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embeddings/oleObject1.bin" ContentType="application/vnd.openxmlformats-officedocument.oleObject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EstaPasta_de_trabalho" defaultThemeVersion="124226"/>
  <mc:AlternateContent xmlns:mc="http://schemas.openxmlformats.org/markup-compatibility/2006">
    <mc:Choice Requires="x15">
      <x15ac:absPath xmlns:x15ac="http://schemas.microsoft.com/office/spreadsheetml/2010/11/ac" url="C:\Users\Êxito\Documents\PROJETOS\10 - VARZEA GRANDE\PROJETO 1\"/>
    </mc:Choice>
  </mc:AlternateContent>
  <bookViews>
    <workbookView xWindow="0" yWindow="0" windowWidth="28800" windowHeight="12435" tabRatio="780" firstSheet="1" activeTab="3"/>
  </bookViews>
  <sheets>
    <sheet name="QCI" sheetId="233" state="hidden" r:id="rId1"/>
    <sheet name="QQ" sheetId="414" r:id="rId2"/>
    <sheet name="RESUMO" sheetId="8" r:id="rId3"/>
    <sheet name="ORÇAMENTO" sheetId="97" r:id="rId4"/>
    <sheet name="BDI-SERVIÇOS" sheetId="235" r:id="rId5"/>
    <sheet name="BDI-AQUISIÇÃO" sheetId="278" r:id="rId6"/>
    <sheet name="CRONOGRAMA" sheetId="236" r:id="rId7"/>
    <sheet name="Mobilização_Desmobilização" sheetId="280" state="hidden" r:id="rId8"/>
    <sheet name="BOTA FORA" sheetId="391" r:id="rId9"/>
    <sheet name="REG. SUBLEITO" sheetId="392" r:id="rId10"/>
    <sheet name="SUB BASE" sheetId="393" state="hidden" r:id="rId11"/>
    <sheet name="BASE" sheetId="394" r:id="rId12"/>
    <sheet name="IMPRIMAÇÃO" sheetId="395" r:id="rId13"/>
    <sheet name="TSD" sheetId="396" state="hidden" r:id="rId14"/>
    <sheet name="PINTURA" sheetId="410" r:id="rId15"/>
    <sheet name="CBUQ" sheetId="413" r:id="rId16"/>
    <sheet name="TRANSP. MAT. BET." sheetId="397" r:id="rId17"/>
    <sheet name="TRANSP. BRITA" sheetId="398" state="hidden" r:id="rId18"/>
    <sheet name="MEIO-FIO E SARJETA" sheetId="399" r:id="rId19"/>
    <sheet name="CALÇADA" sheetId="400" state="hidden" r:id="rId20"/>
    <sheet name="PISO TATIL" sheetId="401" state="hidden" r:id="rId21"/>
    <sheet name="SIN. HORIZONTAL" sheetId="402" r:id="rId22"/>
    <sheet name="SIN. VERTICAL" sheetId="403" r:id="rId23"/>
    <sheet name="DREN. REDE" sheetId="405" r:id="rId24"/>
    <sheet name="DREN. SARJETA" sheetId="406" r:id="rId25"/>
    <sheet name="DREN. MEM. CAL." sheetId="407" r:id="rId26"/>
    <sheet name="ANP" sheetId="352" r:id="rId27"/>
    <sheet name="ADM" sheetId="234" r:id="rId28"/>
    <sheet name="COMP. PLACA DE OBRA" sheetId="404" r:id="rId29"/>
    <sheet name="COMP. IMPRIMAÇÃO" sheetId="248" r:id="rId30"/>
    <sheet name="COMP. PINTURA" sheetId="411" r:id="rId31"/>
    <sheet name="COMP. TSD" sheetId="250" r:id="rId32"/>
    <sheet name="COMP. CBUQ" sheetId="412" r:id="rId33"/>
    <sheet name="COMP. CALÇADA" sheetId="369" state="hidden" r:id="rId34"/>
    <sheet name="COMP. PISO TATIL" sheetId="254" r:id="rId35"/>
    <sheet name="COMP. POSTE" sheetId="377" r:id="rId36"/>
    <sheet name="COMP. PLACA DE RUA" sheetId="376" r:id="rId37"/>
    <sheet name="COMP. TAMPAO" sheetId="408" r:id="rId38"/>
    <sheet name="Planilha1" sheetId="409" r:id="rId39"/>
    <sheet name="FIT" sheetId="232" state="hidden" r:id="rId40"/>
  </sheets>
  <functionGroups builtInGroupCount="18"/>
  <externalReferences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</externalReferences>
  <definedNames>
    <definedName name="\c" localSheetId="15">[1]PLMUSEU!#REF!</definedName>
    <definedName name="\c" localSheetId="32">[1]PLMUSEU!#REF!</definedName>
    <definedName name="\c" localSheetId="30">[1]PLMUSEU!#REF!</definedName>
    <definedName name="\c" localSheetId="28">[1]PLMUSEU!#REF!</definedName>
    <definedName name="\c" localSheetId="37">[1]PLMUSEU!#REF!</definedName>
    <definedName name="\c" localSheetId="14">[1]PLMUSEU!#REF!</definedName>
    <definedName name="\c" localSheetId="1">[1]PLMUSEU!#REF!</definedName>
    <definedName name="\c">[1]PLMUSEU!#REF!</definedName>
    <definedName name="\I" localSheetId="15">#REF!</definedName>
    <definedName name="\I" localSheetId="32">#REF!</definedName>
    <definedName name="\I" localSheetId="30">#REF!</definedName>
    <definedName name="\I" localSheetId="28">#REF!</definedName>
    <definedName name="\I" localSheetId="37">#REF!</definedName>
    <definedName name="\I" localSheetId="14">#REF!</definedName>
    <definedName name="\I" localSheetId="1">#REF!</definedName>
    <definedName name="\I">#REF!</definedName>
    <definedName name="\S" localSheetId="15">[2]COMPOS1!#REF!</definedName>
    <definedName name="\S" localSheetId="32">[2]COMPOS1!#REF!</definedName>
    <definedName name="\S" localSheetId="30">[2]COMPOS1!#REF!</definedName>
    <definedName name="\S" localSheetId="28">[2]COMPOS1!#REF!</definedName>
    <definedName name="\S" localSheetId="37">[2]COMPOS1!#REF!</definedName>
    <definedName name="\S" localSheetId="14">[2]COMPOS1!#REF!</definedName>
    <definedName name="\S" localSheetId="1">[2]COMPOS1!#REF!</definedName>
    <definedName name="\S">[2]COMPOS1!#REF!</definedName>
    <definedName name="\x" localSheetId="15">[1]PLMUSEU!#REF!</definedName>
    <definedName name="\x" localSheetId="32">[1]PLMUSEU!#REF!</definedName>
    <definedName name="\x" localSheetId="30">[1]PLMUSEU!#REF!</definedName>
    <definedName name="\x" localSheetId="28">[1]PLMUSEU!#REF!</definedName>
    <definedName name="\x" localSheetId="37">[1]PLMUSEU!#REF!</definedName>
    <definedName name="\x" localSheetId="14">[1]PLMUSEU!#REF!</definedName>
    <definedName name="\x" localSheetId="1">[1]PLMUSEU!#REF!</definedName>
    <definedName name="\x">[1]PLMUSEU!#REF!</definedName>
    <definedName name="\z" localSheetId="15">[1]PLMUSEU!#REF!</definedName>
    <definedName name="\z" localSheetId="32">[1]PLMUSEU!#REF!</definedName>
    <definedName name="\z" localSheetId="30">[1]PLMUSEU!#REF!</definedName>
    <definedName name="\z" localSheetId="28">[1]PLMUSEU!#REF!</definedName>
    <definedName name="\z" localSheetId="37">[1]PLMUSEU!#REF!</definedName>
    <definedName name="\z" localSheetId="14">[1]PLMUSEU!#REF!</definedName>
    <definedName name="\z" localSheetId="1">[1]PLMUSEU!#REF!</definedName>
    <definedName name="\z">[1]PLMUSEU!#REF!</definedName>
    <definedName name="______________________________________________cab1" localSheetId="15">#REF!</definedName>
    <definedName name="______________________________________________cab1" localSheetId="32">#REF!</definedName>
    <definedName name="______________________________________________cab1" localSheetId="30">#REF!</definedName>
    <definedName name="______________________________________________cab1" localSheetId="28">#REF!</definedName>
    <definedName name="______________________________________________cab1" localSheetId="37">#REF!</definedName>
    <definedName name="______________________________________________cab1" localSheetId="14">#REF!</definedName>
    <definedName name="______________________________________________cab1" localSheetId="1">#REF!</definedName>
    <definedName name="______________________________________________cab1">#REF!</definedName>
    <definedName name="____________________________________________cab1" localSheetId="15">#REF!</definedName>
    <definedName name="____________________________________________cab1" localSheetId="32">#REF!</definedName>
    <definedName name="____________________________________________cab1" localSheetId="30">#REF!</definedName>
    <definedName name="____________________________________________cab1" localSheetId="28">#REF!</definedName>
    <definedName name="____________________________________________cab1" localSheetId="37">#REF!</definedName>
    <definedName name="____________________________________________cab1" localSheetId="14">#REF!</definedName>
    <definedName name="____________________________________________cab1" localSheetId="1">#REF!</definedName>
    <definedName name="____________________________________________cab1">#REF!</definedName>
    <definedName name="____________________________________________RET1" localSheetId="15">#REF!</definedName>
    <definedName name="____________________________________________RET1" localSheetId="32">#REF!</definedName>
    <definedName name="____________________________________________RET1" localSheetId="30">#REF!</definedName>
    <definedName name="____________________________________________RET1" localSheetId="28">#REF!</definedName>
    <definedName name="____________________________________________RET1" localSheetId="37">#REF!</definedName>
    <definedName name="____________________________________________RET1" localSheetId="14">#REF!</definedName>
    <definedName name="____________________________________________RET1" localSheetId="1">#REF!</definedName>
    <definedName name="____________________________________________RET1">#REF!</definedName>
    <definedName name="__________________________________________cab1" localSheetId="15">#REF!</definedName>
    <definedName name="__________________________________________cab1" localSheetId="32">#REF!</definedName>
    <definedName name="__________________________________________cab1" localSheetId="30">#REF!</definedName>
    <definedName name="__________________________________________cab1" localSheetId="28">#REF!</definedName>
    <definedName name="__________________________________________cab1" localSheetId="37">#REF!</definedName>
    <definedName name="__________________________________________cab1" localSheetId="14">#REF!</definedName>
    <definedName name="__________________________________________cab1" localSheetId="1">#REF!</definedName>
    <definedName name="__________________________________________cab1">#REF!</definedName>
    <definedName name="__________________________________________oac2" localSheetId="15">#REF!</definedName>
    <definedName name="__________________________________________oac2" localSheetId="32">#REF!</definedName>
    <definedName name="__________________________________________oac2" localSheetId="30">#REF!</definedName>
    <definedName name="__________________________________________oac2" localSheetId="28">#REF!</definedName>
    <definedName name="__________________________________________oac2" localSheetId="37">#REF!</definedName>
    <definedName name="__________________________________________oac2" localSheetId="14">#REF!</definedName>
    <definedName name="__________________________________________oac2" localSheetId="1">#REF!</definedName>
    <definedName name="__________________________________________oac2">#REF!</definedName>
    <definedName name="__________________________________________RET1" localSheetId="15">#REF!</definedName>
    <definedName name="__________________________________________RET1" localSheetId="32">#REF!</definedName>
    <definedName name="__________________________________________RET1" localSheetId="30">#REF!</definedName>
    <definedName name="__________________________________________RET1" localSheetId="28">#REF!</definedName>
    <definedName name="__________________________________________RET1" localSheetId="37">#REF!</definedName>
    <definedName name="__________________________________________RET1" localSheetId="14">#REF!</definedName>
    <definedName name="__________________________________________RET1" localSheetId="1">#REF!</definedName>
    <definedName name="__________________________________________RET1">#REF!</definedName>
    <definedName name="__________________________________________TT21" localSheetId="15">[3]RELATÓRIO!#REF!</definedName>
    <definedName name="__________________________________________TT21" localSheetId="32">[3]RELATÓRIO!#REF!</definedName>
    <definedName name="__________________________________________TT21" localSheetId="30">[3]RELATÓRIO!#REF!</definedName>
    <definedName name="__________________________________________TT21" localSheetId="28">[3]RELATÓRIO!#REF!</definedName>
    <definedName name="__________________________________________TT21" localSheetId="37">[3]RELATÓRIO!#REF!</definedName>
    <definedName name="__________________________________________TT21" localSheetId="14">[3]RELATÓRIO!#REF!</definedName>
    <definedName name="__________________________________________TT21" localSheetId="1">[3]RELATÓRIO!#REF!</definedName>
    <definedName name="__________________________________________TT21">[3]RELATÓRIO!#REF!</definedName>
    <definedName name="__________________________________________TT22" localSheetId="15">[3]RELATÓRIO!#REF!</definedName>
    <definedName name="__________________________________________TT22" localSheetId="32">[3]RELATÓRIO!#REF!</definedName>
    <definedName name="__________________________________________TT22" localSheetId="30">[3]RELATÓRIO!#REF!</definedName>
    <definedName name="__________________________________________TT22" localSheetId="28">[3]RELATÓRIO!#REF!</definedName>
    <definedName name="__________________________________________TT22" localSheetId="37">[3]RELATÓRIO!#REF!</definedName>
    <definedName name="__________________________________________TT22" localSheetId="14">[3]RELATÓRIO!#REF!</definedName>
    <definedName name="__________________________________________TT22" localSheetId="1">[3]RELATÓRIO!#REF!</definedName>
    <definedName name="__________________________________________TT22">[3]RELATÓRIO!#REF!</definedName>
    <definedName name="_________________________________________cab1" localSheetId="15">#REF!</definedName>
    <definedName name="_________________________________________cab1" localSheetId="32">#REF!</definedName>
    <definedName name="_________________________________________cab1" localSheetId="30">#REF!</definedName>
    <definedName name="_________________________________________cab1" localSheetId="28">#REF!</definedName>
    <definedName name="_________________________________________cab1" localSheetId="37">#REF!</definedName>
    <definedName name="_________________________________________cab1" localSheetId="14">#REF!</definedName>
    <definedName name="_________________________________________cab1" localSheetId="1">#REF!</definedName>
    <definedName name="_________________________________________cab1">#REF!</definedName>
    <definedName name="_________________________________________JAZ1" localSheetId="15">#REF!</definedName>
    <definedName name="_________________________________________JAZ1" localSheetId="32">#REF!</definedName>
    <definedName name="_________________________________________JAZ1" localSheetId="30">#REF!</definedName>
    <definedName name="_________________________________________JAZ1" localSheetId="28">#REF!</definedName>
    <definedName name="_________________________________________JAZ1" localSheetId="37">#REF!</definedName>
    <definedName name="_________________________________________JAZ1" localSheetId="14">#REF!</definedName>
    <definedName name="_________________________________________JAZ1" localSheetId="1">#REF!</definedName>
    <definedName name="_________________________________________JAZ1">#REF!</definedName>
    <definedName name="_________________________________________JAZ11" localSheetId="15">#REF!</definedName>
    <definedName name="_________________________________________JAZ11" localSheetId="32">#REF!</definedName>
    <definedName name="_________________________________________JAZ11" localSheetId="30">#REF!</definedName>
    <definedName name="_________________________________________JAZ11" localSheetId="28">#REF!</definedName>
    <definedName name="_________________________________________JAZ11" localSheetId="37">#REF!</definedName>
    <definedName name="_________________________________________JAZ11" localSheetId="14">#REF!</definedName>
    <definedName name="_________________________________________JAZ11" localSheetId="1">#REF!</definedName>
    <definedName name="_________________________________________JAZ11">#REF!</definedName>
    <definedName name="_________________________________________JAZ2" localSheetId="15">#REF!</definedName>
    <definedName name="_________________________________________JAZ2" localSheetId="32">#REF!</definedName>
    <definedName name="_________________________________________JAZ2" localSheetId="30">#REF!</definedName>
    <definedName name="_________________________________________JAZ2" localSheetId="28">#REF!</definedName>
    <definedName name="_________________________________________JAZ2" localSheetId="37">#REF!</definedName>
    <definedName name="_________________________________________JAZ2" localSheetId="14">#REF!</definedName>
    <definedName name="_________________________________________JAZ2" localSheetId="1">#REF!</definedName>
    <definedName name="_________________________________________JAZ2">#REF!</definedName>
    <definedName name="_________________________________________JAZ22" localSheetId="15">#REF!</definedName>
    <definedName name="_________________________________________JAZ22" localSheetId="32">#REF!</definedName>
    <definedName name="_________________________________________JAZ22" localSheetId="30">#REF!</definedName>
    <definedName name="_________________________________________JAZ22" localSheetId="28">#REF!</definedName>
    <definedName name="_________________________________________JAZ22" localSheetId="37">#REF!</definedName>
    <definedName name="_________________________________________JAZ22" localSheetId="14">#REF!</definedName>
    <definedName name="_________________________________________JAZ22" localSheetId="1">#REF!</definedName>
    <definedName name="_________________________________________JAZ22">#REF!</definedName>
    <definedName name="_________________________________________JAZ3" localSheetId="15">#REF!</definedName>
    <definedName name="_________________________________________JAZ3" localSheetId="32">#REF!</definedName>
    <definedName name="_________________________________________JAZ3" localSheetId="30">#REF!</definedName>
    <definedName name="_________________________________________JAZ3" localSheetId="28">#REF!</definedName>
    <definedName name="_________________________________________JAZ3" localSheetId="37">#REF!</definedName>
    <definedName name="_________________________________________JAZ3" localSheetId="14">#REF!</definedName>
    <definedName name="_________________________________________JAZ3" localSheetId="1">#REF!</definedName>
    <definedName name="_________________________________________JAZ3">#REF!</definedName>
    <definedName name="_________________________________________JAZ33" localSheetId="15">#REF!</definedName>
    <definedName name="_________________________________________JAZ33" localSheetId="32">#REF!</definedName>
    <definedName name="_________________________________________JAZ33" localSheetId="30">#REF!</definedName>
    <definedName name="_________________________________________JAZ33" localSheetId="28">#REF!</definedName>
    <definedName name="_________________________________________JAZ33" localSheetId="37">#REF!</definedName>
    <definedName name="_________________________________________JAZ33" localSheetId="14">#REF!</definedName>
    <definedName name="_________________________________________JAZ33" localSheetId="1">#REF!</definedName>
    <definedName name="_________________________________________JAZ33">#REF!</definedName>
    <definedName name="_________________________________________RET1" localSheetId="15">#REF!</definedName>
    <definedName name="_________________________________________RET1" localSheetId="32">#REF!</definedName>
    <definedName name="_________________________________________RET1" localSheetId="30">#REF!</definedName>
    <definedName name="_________________________________________RET1" localSheetId="28">#REF!</definedName>
    <definedName name="_________________________________________RET1" localSheetId="37">#REF!</definedName>
    <definedName name="_________________________________________RET1" localSheetId="14">#REF!</definedName>
    <definedName name="_________________________________________RET1" localSheetId="1">#REF!</definedName>
    <definedName name="_________________________________________RET1">#REF!</definedName>
    <definedName name="________________________________________EXT1" localSheetId="15">#REF!</definedName>
    <definedName name="________________________________________EXT1" localSheetId="32">#REF!</definedName>
    <definedName name="________________________________________EXT1" localSheetId="30">#REF!</definedName>
    <definedName name="________________________________________EXT1" localSheetId="28">#REF!</definedName>
    <definedName name="________________________________________EXT1" localSheetId="37">#REF!</definedName>
    <definedName name="________________________________________EXT1" localSheetId="14">#REF!</definedName>
    <definedName name="________________________________________EXT1" localSheetId="1">#REF!</definedName>
    <definedName name="________________________________________EXT1">#REF!</definedName>
    <definedName name="________________________________________ind100" localSheetId="15">#REF!</definedName>
    <definedName name="________________________________________ind100" localSheetId="32">#REF!</definedName>
    <definedName name="________________________________________ind100" localSheetId="30">#REF!</definedName>
    <definedName name="________________________________________ind100" localSheetId="28">#REF!</definedName>
    <definedName name="________________________________________ind100" localSheetId="37">#REF!</definedName>
    <definedName name="________________________________________ind100" localSheetId="14">#REF!</definedName>
    <definedName name="________________________________________ind100" localSheetId="1">#REF!</definedName>
    <definedName name="________________________________________ind100">#REF!</definedName>
    <definedName name="________________________________________JAZ1" localSheetId="15">#REF!</definedName>
    <definedName name="________________________________________JAZ1" localSheetId="32">#REF!</definedName>
    <definedName name="________________________________________JAZ1" localSheetId="30">#REF!</definedName>
    <definedName name="________________________________________JAZ1" localSheetId="28">#REF!</definedName>
    <definedName name="________________________________________JAZ1" localSheetId="37">#REF!</definedName>
    <definedName name="________________________________________JAZ1" localSheetId="14">#REF!</definedName>
    <definedName name="________________________________________JAZ1" localSheetId="1">#REF!</definedName>
    <definedName name="________________________________________JAZ1">#REF!</definedName>
    <definedName name="________________________________________JAZ11" localSheetId="15">#REF!</definedName>
    <definedName name="________________________________________JAZ11" localSheetId="32">#REF!</definedName>
    <definedName name="________________________________________JAZ11" localSheetId="30">#REF!</definedName>
    <definedName name="________________________________________JAZ11" localSheetId="28">#REF!</definedName>
    <definedName name="________________________________________JAZ11" localSheetId="37">#REF!</definedName>
    <definedName name="________________________________________JAZ11" localSheetId="14">#REF!</definedName>
    <definedName name="________________________________________JAZ11" localSheetId="1">#REF!</definedName>
    <definedName name="________________________________________JAZ11">#REF!</definedName>
    <definedName name="________________________________________JAZ2" localSheetId="15">#REF!</definedName>
    <definedName name="________________________________________JAZ2" localSheetId="32">#REF!</definedName>
    <definedName name="________________________________________JAZ2" localSheetId="30">#REF!</definedName>
    <definedName name="________________________________________JAZ2" localSheetId="28">#REF!</definedName>
    <definedName name="________________________________________JAZ2" localSheetId="37">#REF!</definedName>
    <definedName name="________________________________________JAZ2" localSheetId="14">#REF!</definedName>
    <definedName name="________________________________________JAZ2" localSheetId="1">#REF!</definedName>
    <definedName name="________________________________________JAZ2">#REF!</definedName>
    <definedName name="________________________________________JAZ22" localSheetId="15">#REF!</definedName>
    <definedName name="________________________________________JAZ22" localSheetId="32">#REF!</definedName>
    <definedName name="________________________________________JAZ22" localSheetId="30">#REF!</definedName>
    <definedName name="________________________________________JAZ22" localSheetId="28">#REF!</definedName>
    <definedName name="________________________________________JAZ22" localSheetId="37">#REF!</definedName>
    <definedName name="________________________________________JAZ22" localSheetId="14">#REF!</definedName>
    <definedName name="________________________________________JAZ22" localSheetId="1">#REF!</definedName>
    <definedName name="________________________________________JAZ22">#REF!</definedName>
    <definedName name="________________________________________JAZ3" localSheetId="15">#REF!</definedName>
    <definedName name="________________________________________JAZ3" localSheetId="32">#REF!</definedName>
    <definedName name="________________________________________JAZ3" localSheetId="30">#REF!</definedName>
    <definedName name="________________________________________JAZ3" localSheetId="28">#REF!</definedName>
    <definedName name="________________________________________JAZ3" localSheetId="37">#REF!</definedName>
    <definedName name="________________________________________JAZ3" localSheetId="14">#REF!</definedName>
    <definedName name="________________________________________JAZ3" localSheetId="1">#REF!</definedName>
    <definedName name="________________________________________JAZ3">#REF!</definedName>
    <definedName name="________________________________________JAZ33" localSheetId="15">#REF!</definedName>
    <definedName name="________________________________________JAZ33" localSheetId="32">#REF!</definedName>
    <definedName name="________________________________________JAZ33" localSheetId="30">#REF!</definedName>
    <definedName name="________________________________________JAZ33" localSheetId="28">#REF!</definedName>
    <definedName name="________________________________________JAZ33" localSheetId="37">#REF!</definedName>
    <definedName name="________________________________________JAZ33" localSheetId="14">#REF!</definedName>
    <definedName name="________________________________________JAZ33" localSheetId="1">#REF!</definedName>
    <definedName name="________________________________________JAZ33">#REF!</definedName>
    <definedName name="________________________________________oac2" localSheetId="15">#REF!</definedName>
    <definedName name="________________________________________oac2" localSheetId="32">#REF!</definedName>
    <definedName name="________________________________________oac2" localSheetId="30">#REF!</definedName>
    <definedName name="________________________________________oac2" localSheetId="28">#REF!</definedName>
    <definedName name="________________________________________oac2" localSheetId="37">#REF!</definedName>
    <definedName name="________________________________________oac2" localSheetId="14">#REF!</definedName>
    <definedName name="________________________________________oac2" localSheetId="1">#REF!</definedName>
    <definedName name="________________________________________oac2">#REF!</definedName>
    <definedName name="________________________________________RET1" localSheetId="15">#REF!</definedName>
    <definedName name="________________________________________RET1" localSheetId="32">#REF!</definedName>
    <definedName name="________________________________________RET1" localSheetId="30">#REF!</definedName>
    <definedName name="________________________________________RET1" localSheetId="28">#REF!</definedName>
    <definedName name="________________________________________RET1" localSheetId="37">#REF!</definedName>
    <definedName name="________________________________________RET1" localSheetId="14">#REF!</definedName>
    <definedName name="________________________________________RET1" localSheetId="1">#REF!</definedName>
    <definedName name="________________________________________RET1">#REF!</definedName>
    <definedName name="________________________________________TT21" localSheetId="15">[3]RELATÓRIO!#REF!</definedName>
    <definedName name="________________________________________TT21" localSheetId="32">[3]RELATÓRIO!#REF!</definedName>
    <definedName name="________________________________________TT21" localSheetId="30">[3]RELATÓRIO!#REF!</definedName>
    <definedName name="________________________________________TT21" localSheetId="28">[3]RELATÓRIO!#REF!</definedName>
    <definedName name="________________________________________TT21" localSheetId="37">[3]RELATÓRIO!#REF!</definedName>
    <definedName name="________________________________________TT21" localSheetId="14">[3]RELATÓRIO!#REF!</definedName>
    <definedName name="________________________________________TT21" localSheetId="1">[3]RELATÓRIO!#REF!</definedName>
    <definedName name="________________________________________TT21">[3]RELATÓRIO!#REF!</definedName>
    <definedName name="________________________________________TT22" localSheetId="15">[3]RELATÓRIO!#REF!</definedName>
    <definedName name="________________________________________TT22" localSheetId="32">[3]RELATÓRIO!#REF!</definedName>
    <definedName name="________________________________________TT22" localSheetId="30">[3]RELATÓRIO!#REF!</definedName>
    <definedName name="________________________________________TT22" localSheetId="28">[3]RELATÓRIO!#REF!</definedName>
    <definedName name="________________________________________TT22" localSheetId="37">[3]RELATÓRIO!#REF!</definedName>
    <definedName name="________________________________________TT22" localSheetId="14">[3]RELATÓRIO!#REF!</definedName>
    <definedName name="________________________________________TT22" localSheetId="1">[3]RELATÓRIO!#REF!</definedName>
    <definedName name="________________________________________TT22">[3]RELATÓRIO!#REF!</definedName>
    <definedName name="_______________________________________cab1" localSheetId="15">#REF!</definedName>
    <definedName name="_______________________________________cab1" localSheetId="32">#REF!</definedName>
    <definedName name="_______________________________________cab1" localSheetId="30">#REF!</definedName>
    <definedName name="_______________________________________cab1" localSheetId="28">#REF!</definedName>
    <definedName name="_______________________________________cab1" localSheetId="37">#REF!</definedName>
    <definedName name="_______________________________________cab1" localSheetId="14">#REF!</definedName>
    <definedName name="_______________________________________cab1" localSheetId="1">#REF!</definedName>
    <definedName name="_______________________________________cab1">#REF!</definedName>
    <definedName name="_______________________________________JAZ1" localSheetId="15">#REF!</definedName>
    <definedName name="_______________________________________JAZ1" localSheetId="32">#REF!</definedName>
    <definedName name="_______________________________________JAZ1" localSheetId="30">#REF!</definedName>
    <definedName name="_______________________________________JAZ1" localSheetId="28">#REF!</definedName>
    <definedName name="_______________________________________JAZ1" localSheetId="37">#REF!</definedName>
    <definedName name="_______________________________________JAZ1" localSheetId="14">#REF!</definedName>
    <definedName name="_______________________________________JAZ1" localSheetId="1">#REF!</definedName>
    <definedName name="_______________________________________JAZ1">#REF!</definedName>
    <definedName name="_______________________________________JAZ11" localSheetId="15">#REF!</definedName>
    <definedName name="_______________________________________JAZ11" localSheetId="32">#REF!</definedName>
    <definedName name="_______________________________________JAZ11" localSheetId="30">#REF!</definedName>
    <definedName name="_______________________________________JAZ11" localSheetId="28">#REF!</definedName>
    <definedName name="_______________________________________JAZ11" localSheetId="37">#REF!</definedName>
    <definedName name="_______________________________________JAZ11" localSheetId="14">#REF!</definedName>
    <definedName name="_______________________________________JAZ11" localSheetId="1">#REF!</definedName>
    <definedName name="_______________________________________JAZ11">#REF!</definedName>
    <definedName name="_______________________________________JAZ2" localSheetId="15">#REF!</definedName>
    <definedName name="_______________________________________JAZ2" localSheetId="32">#REF!</definedName>
    <definedName name="_______________________________________JAZ2" localSheetId="30">#REF!</definedName>
    <definedName name="_______________________________________JAZ2" localSheetId="28">#REF!</definedName>
    <definedName name="_______________________________________JAZ2" localSheetId="37">#REF!</definedName>
    <definedName name="_______________________________________JAZ2" localSheetId="14">#REF!</definedName>
    <definedName name="_______________________________________JAZ2" localSheetId="1">#REF!</definedName>
    <definedName name="_______________________________________JAZ2">#REF!</definedName>
    <definedName name="_______________________________________JAZ22" localSheetId="15">#REF!</definedName>
    <definedName name="_______________________________________JAZ22" localSheetId="32">#REF!</definedName>
    <definedName name="_______________________________________JAZ22" localSheetId="30">#REF!</definedName>
    <definedName name="_______________________________________JAZ22" localSheetId="28">#REF!</definedName>
    <definedName name="_______________________________________JAZ22" localSheetId="37">#REF!</definedName>
    <definedName name="_______________________________________JAZ22" localSheetId="14">#REF!</definedName>
    <definedName name="_______________________________________JAZ22" localSheetId="1">#REF!</definedName>
    <definedName name="_______________________________________JAZ22">#REF!</definedName>
    <definedName name="_______________________________________JAZ3" localSheetId="15">#REF!</definedName>
    <definedName name="_______________________________________JAZ3" localSheetId="32">#REF!</definedName>
    <definedName name="_______________________________________JAZ3" localSheetId="30">#REF!</definedName>
    <definedName name="_______________________________________JAZ3" localSheetId="28">#REF!</definedName>
    <definedName name="_______________________________________JAZ3" localSheetId="37">#REF!</definedName>
    <definedName name="_______________________________________JAZ3" localSheetId="14">#REF!</definedName>
    <definedName name="_______________________________________JAZ3" localSheetId="1">#REF!</definedName>
    <definedName name="_______________________________________JAZ3">#REF!</definedName>
    <definedName name="_______________________________________JAZ33" localSheetId="15">#REF!</definedName>
    <definedName name="_______________________________________JAZ33" localSheetId="32">#REF!</definedName>
    <definedName name="_______________________________________JAZ33" localSheetId="30">#REF!</definedName>
    <definedName name="_______________________________________JAZ33" localSheetId="28">#REF!</definedName>
    <definedName name="_______________________________________JAZ33" localSheetId="37">#REF!</definedName>
    <definedName name="_______________________________________JAZ33" localSheetId="14">#REF!</definedName>
    <definedName name="_______________________________________JAZ33" localSheetId="1">#REF!</definedName>
    <definedName name="_______________________________________JAZ33">#REF!</definedName>
    <definedName name="_______________________________________TT21" localSheetId="15">[3]RELATÓRIO!#REF!</definedName>
    <definedName name="_______________________________________TT21" localSheetId="32">[3]RELATÓRIO!#REF!</definedName>
    <definedName name="_______________________________________TT21" localSheetId="30">[3]RELATÓRIO!#REF!</definedName>
    <definedName name="_______________________________________TT21" localSheetId="28">[3]RELATÓRIO!#REF!</definedName>
    <definedName name="_______________________________________TT21" localSheetId="37">[3]RELATÓRIO!#REF!</definedName>
    <definedName name="_______________________________________TT21" localSheetId="14">[3]RELATÓRIO!#REF!</definedName>
    <definedName name="_______________________________________TT21" localSheetId="1">[3]RELATÓRIO!#REF!</definedName>
    <definedName name="_______________________________________TT21">[3]RELATÓRIO!#REF!</definedName>
    <definedName name="_______________________________________TT22" localSheetId="15">[3]RELATÓRIO!#REF!</definedName>
    <definedName name="_______________________________________TT22" localSheetId="32">[3]RELATÓRIO!#REF!</definedName>
    <definedName name="_______________________________________TT22" localSheetId="30">[3]RELATÓRIO!#REF!</definedName>
    <definedName name="_______________________________________TT22" localSheetId="28">[3]RELATÓRIO!#REF!</definedName>
    <definedName name="_______________________________________TT22" localSheetId="37">[3]RELATÓRIO!#REF!</definedName>
    <definedName name="_______________________________________TT22" localSheetId="14">[3]RELATÓRIO!#REF!</definedName>
    <definedName name="_______________________________________TT22" localSheetId="1">[3]RELATÓRIO!#REF!</definedName>
    <definedName name="_______________________________________TT22">[3]RELATÓRIO!#REF!</definedName>
    <definedName name="______________________________________cab1" localSheetId="15">#REF!</definedName>
    <definedName name="______________________________________cab1" localSheetId="32">#REF!</definedName>
    <definedName name="______________________________________cab1" localSheetId="30">#REF!</definedName>
    <definedName name="______________________________________cab1" localSheetId="28">#REF!</definedName>
    <definedName name="______________________________________cab1" localSheetId="37">#REF!</definedName>
    <definedName name="______________________________________cab1" localSheetId="14">#REF!</definedName>
    <definedName name="______________________________________cab1" localSheetId="1">#REF!</definedName>
    <definedName name="______________________________________cab1">#REF!</definedName>
    <definedName name="______________________________________EXT1" localSheetId="15">#REF!</definedName>
    <definedName name="______________________________________EXT1" localSheetId="32">#REF!</definedName>
    <definedName name="______________________________________EXT1" localSheetId="30">#REF!</definedName>
    <definedName name="______________________________________EXT1" localSheetId="28">#REF!</definedName>
    <definedName name="______________________________________EXT1" localSheetId="37">#REF!</definedName>
    <definedName name="______________________________________EXT1" localSheetId="14">#REF!</definedName>
    <definedName name="______________________________________EXT1" localSheetId="1">#REF!</definedName>
    <definedName name="______________________________________EXT1">#REF!</definedName>
    <definedName name="______________________________________ind100" localSheetId="15">#REF!</definedName>
    <definedName name="______________________________________ind100" localSheetId="32">#REF!</definedName>
    <definedName name="______________________________________ind100" localSheetId="30">#REF!</definedName>
    <definedName name="______________________________________ind100" localSheetId="28">#REF!</definedName>
    <definedName name="______________________________________ind100" localSheetId="37">#REF!</definedName>
    <definedName name="______________________________________ind100" localSheetId="14">#REF!</definedName>
    <definedName name="______________________________________ind100" localSheetId="1">#REF!</definedName>
    <definedName name="______________________________________ind100">#REF!</definedName>
    <definedName name="______________________________________JAZ1" localSheetId="15">#REF!</definedName>
    <definedName name="______________________________________JAZ1" localSheetId="32">#REF!</definedName>
    <definedName name="______________________________________JAZ1" localSheetId="30">#REF!</definedName>
    <definedName name="______________________________________JAZ1" localSheetId="28">#REF!</definedName>
    <definedName name="______________________________________JAZ1" localSheetId="37">#REF!</definedName>
    <definedName name="______________________________________JAZ1" localSheetId="14">#REF!</definedName>
    <definedName name="______________________________________JAZ1" localSheetId="1">#REF!</definedName>
    <definedName name="______________________________________JAZ1">#REF!</definedName>
    <definedName name="______________________________________JAZ11" localSheetId="15">#REF!</definedName>
    <definedName name="______________________________________JAZ11" localSheetId="32">#REF!</definedName>
    <definedName name="______________________________________JAZ11" localSheetId="30">#REF!</definedName>
    <definedName name="______________________________________JAZ11" localSheetId="28">#REF!</definedName>
    <definedName name="______________________________________JAZ11" localSheetId="37">#REF!</definedName>
    <definedName name="______________________________________JAZ11" localSheetId="14">#REF!</definedName>
    <definedName name="______________________________________JAZ11" localSheetId="1">#REF!</definedName>
    <definedName name="______________________________________JAZ11">#REF!</definedName>
    <definedName name="______________________________________JAZ2" localSheetId="15">#REF!</definedName>
    <definedName name="______________________________________JAZ2" localSheetId="32">#REF!</definedName>
    <definedName name="______________________________________JAZ2" localSheetId="30">#REF!</definedName>
    <definedName name="______________________________________JAZ2" localSheetId="28">#REF!</definedName>
    <definedName name="______________________________________JAZ2" localSheetId="37">#REF!</definedName>
    <definedName name="______________________________________JAZ2" localSheetId="14">#REF!</definedName>
    <definedName name="______________________________________JAZ2" localSheetId="1">#REF!</definedName>
    <definedName name="______________________________________JAZ2">#REF!</definedName>
    <definedName name="______________________________________JAZ22" localSheetId="15">#REF!</definedName>
    <definedName name="______________________________________JAZ22" localSheetId="32">#REF!</definedName>
    <definedName name="______________________________________JAZ22" localSheetId="30">#REF!</definedName>
    <definedName name="______________________________________JAZ22" localSheetId="28">#REF!</definedName>
    <definedName name="______________________________________JAZ22" localSheetId="37">#REF!</definedName>
    <definedName name="______________________________________JAZ22" localSheetId="14">#REF!</definedName>
    <definedName name="______________________________________JAZ22" localSheetId="1">#REF!</definedName>
    <definedName name="______________________________________JAZ22">#REF!</definedName>
    <definedName name="______________________________________JAZ3" localSheetId="15">#REF!</definedName>
    <definedName name="______________________________________JAZ3" localSheetId="32">#REF!</definedName>
    <definedName name="______________________________________JAZ3" localSheetId="30">#REF!</definedName>
    <definedName name="______________________________________JAZ3" localSheetId="28">#REF!</definedName>
    <definedName name="______________________________________JAZ3" localSheetId="37">#REF!</definedName>
    <definedName name="______________________________________JAZ3" localSheetId="14">#REF!</definedName>
    <definedName name="______________________________________JAZ3" localSheetId="1">#REF!</definedName>
    <definedName name="______________________________________JAZ3">#REF!</definedName>
    <definedName name="______________________________________JAZ33" localSheetId="15">#REF!</definedName>
    <definedName name="______________________________________JAZ33" localSheetId="32">#REF!</definedName>
    <definedName name="______________________________________JAZ33" localSheetId="30">#REF!</definedName>
    <definedName name="______________________________________JAZ33" localSheetId="28">#REF!</definedName>
    <definedName name="______________________________________JAZ33" localSheetId="37">#REF!</definedName>
    <definedName name="______________________________________JAZ33" localSheetId="14">#REF!</definedName>
    <definedName name="______________________________________JAZ33" localSheetId="1">#REF!</definedName>
    <definedName name="______________________________________JAZ33">#REF!</definedName>
    <definedName name="______________________________________oac2" localSheetId="15">#REF!</definedName>
    <definedName name="______________________________________oac2" localSheetId="32">#REF!</definedName>
    <definedName name="______________________________________oac2" localSheetId="30">#REF!</definedName>
    <definedName name="______________________________________oac2" localSheetId="28">#REF!</definedName>
    <definedName name="______________________________________oac2" localSheetId="37">#REF!</definedName>
    <definedName name="______________________________________oac2" localSheetId="14">#REF!</definedName>
    <definedName name="______________________________________oac2" localSheetId="1">#REF!</definedName>
    <definedName name="______________________________________oac2">#REF!</definedName>
    <definedName name="______________________________________RET1" localSheetId="15">#REF!</definedName>
    <definedName name="______________________________________RET1" localSheetId="32">#REF!</definedName>
    <definedName name="______________________________________RET1" localSheetId="30">#REF!</definedName>
    <definedName name="______________________________________RET1" localSheetId="28">#REF!</definedName>
    <definedName name="______________________________________RET1" localSheetId="37">#REF!</definedName>
    <definedName name="______________________________________RET1" localSheetId="14">#REF!</definedName>
    <definedName name="______________________________________RET1" localSheetId="1">#REF!</definedName>
    <definedName name="______________________________________RET1">#REF!</definedName>
    <definedName name="______________________________________TT21" localSheetId="15">[3]RELATÓRIO!#REF!</definedName>
    <definedName name="______________________________________TT21" localSheetId="32">[3]RELATÓRIO!#REF!</definedName>
    <definedName name="______________________________________TT21" localSheetId="30">[3]RELATÓRIO!#REF!</definedName>
    <definedName name="______________________________________TT21" localSheetId="28">[3]RELATÓRIO!#REF!</definedName>
    <definedName name="______________________________________TT21" localSheetId="37">[3]RELATÓRIO!#REF!</definedName>
    <definedName name="______________________________________TT21" localSheetId="14">[3]RELATÓRIO!#REF!</definedName>
    <definedName name="______________________________________TT21" localSheetId="1">[3]RELATÓRIO!#REF!</definedName>
    <definedName name="______________________________________TT21">[3]RELATÓRIO!#REF!</definedName>
    <definedName name="______________________________________TT22" localSheetId="15">[3]RELATÓRIO!#REF!</definedName>
    <definedName name="______________________________________TT22" localSheetId="32">[3]RELATÓRIO!#REF!</definedName>
    <definedName name="______________________________________TT22" localSheetId="30">[3]RELATÓRIO!#REF!</definedName>
    <definedName name="______________________________________TT22" localSheetId="28">[3]RELATÓRIO!#REF!</definedName>
    <definedName name="______________________________________TT22" localSheetId="37">[3]RELATÓRIO!#REF!</definedName>
    <definedName name="______________________________________TT22" localSheetId="14">[3]RELATÓRIO!#REF!</definedName>
    <definedName name="______________________________________TT22" localSheetId="1">[3]RELATÓRIO!#REF!</definedName>
    <definedName name="______________________________________TT22">[3]RELATÓRIO!#REF!</definedName>
    <definedName name="_____________________________________cab1" localSheetId="15">#REF!</definedName>
    <definedName name="_____________________________________cab1" localSheetId="32">#REF!</definedName>
    <definedName name="_____________________________________cab1" localSheetId="30">#REF!</definedName>
    <definedName name="_____________________________________cab1" localSheetId="28">#REF!</definedName>
    <definedName name="_____________________________________cab1" localSheetId="37">#REF!</definedName>
    <definedName name="_____________________________________cab1" localSheetId="14">#REF!</definedName>
    <definedName name="_____________________________________cab1" localSheetId="1">#REF!</definedName>
    <definedName name="_____________________________________cab1">#REF!</definedName>
    <definedName name="_____________________________________EXT1" localSheetId="15">#REF!</definedName>
    <definedName name="_____________________________________EXT1" localSheetId="32">#REF!</definedName>
    <definedName name="_____________________________________EXT1" localSheetId="30">#REF!</definedName>
    <definedName name="_____________________________________EXT1" localSheetId="28">#REF!</definedName>
    <definedName name="_____________________________________EXT1" localSheetId="37">#REF!</definedName>
    <definedName name="_____________________________________EXT1" localSheetId="14">#REF!</definedName>
    <definedName name="_____________________________________EXT1" localSheetId="1">#REF!</definedName>
    <definedName name="_____________________________________EXT1">#REF!</definedName>
    <definedName name="_____________________________________ind100" localSheetId="15">#REF!</definedName>
    <definedName name="_____________________________________ind100" localSheetId="32">#REF!</definedName>
    <definedName name="_____________________________________ind100" localSheetId="30">#REF!</definedName>
    <definedName name="_____________________________________ind100" localSheetId="28">#REF!</definedName>
    <definedName name="_____________________________________ind100" localSheetId="37">#REF!</definedName>
    <definedName name="_____________________________________ind100" localSheetId="14">#REF!</definedName>
    <definedName name="_____________________________________ind100" localSheetId="1">#REF!</definedName>
    <definedName name="_____________________________________ind100">#REF!</definedName>
    <definedName name="_____________________________________JAZ1" localSheetId="15">#REF!</definedName>
    <definedName name="_____________________________________JAZ1" localSheetId="32">#REF!</definedName>
    <definedName name="_____________________________________JAZ1" localSheetId="30">#REF!</definedName>
    <definedName name="_____________________________________JAZ1" localSheetId="28">#REF!</definedName>
    <definedName name="_____________________________________JAZ1" localSheetId="37">#REF!</definedName>
    <definedName name="_____________________________________JAZ1" localSheetId="14">#REF!</definedName>
    <definedName name="_____________________________________JAZ1" localSheetId="1">#REF!</definedName>
    <definedName name="_____________________________________JAZ1">#REF!</definedName>
    <definedName name="_____________________________________JAZ11" localSheetId="15">#REF!</definedName>
    <definedName name="_____________________________________JAZ11" localSheetId="32">#REF!</definedName>
    <definedName name="_____________________________________JAZ11" localSheetId="30">#REF!</definedName>
    <definedName name="_____________________________________JAZ11" localSheetId="28">#REF!</definedName>
    <definedName name="_____________________________________JAZ11" localSheetId="37">#REF!</definedName>
    <definedName name="_____________________________________JAZ11" localSheetId="14">#REF!</definedName>
    <definedName name="_____________________________________JAZ11" localSheetId="1">#REF!</definedName>
    <definedName name="_____________________________________JAZ11">#REF!</definedName>
    <definedName name="_____________________________________JAZ2" localSheetId="15">#REF!</definedName>
    <definedName name="_____________________________________JAZ2" localSheetId="32">#REF!</definedName>
    <definedName name="_____________________________________JAZ2" localSheetId="30">#REF!</definedName>
    <definedName name="_____________________________________JAZ2" localSheetId="28">#REF!</definedName>
    <definedName name="_____________________________________JAZ2" localSheetId="37">#REF!</definedName>
    <definedName name="_____________________________________JAZ2" localSheetId="14">#REF!</definedName>
    <definedName name="_____________________________________JAZ2" localSheetId="1">#REF!</definedName>
    <definedName name="_____________________________________JAZ2">#REF!</definedName>
    <definedName name="_____________________________________JAZ22" localSheetId="15">#REF!</definedName>
    <definedName name="_____________________________________JAZ22" localSheetId="32">#REF!</definedName>
    <definedName name="_____________________________________JAZ22" localSheetId="30">#REF!</definedName>
    <definedName name="_____________________________________JAZ22" localSheetId="28">#REF!</definedName>
    <definedName name="_____________________________________JAZ22" localSheetId="37">#REF!</definedName>
    <definedName name="_____________________________________JAZ22" localSheetId="14">#REF!</definedName>
    <definedName name="_____________________________________JAZ22" localSheetId="1">#REF!</definedName>
    <definedName name="_____________________________________JAZ22">#REF!</definedName>
    <definedName name="_____________________________________JAZ3" localSheetId="15">#REF!</definedName>
    <definedName name="_____________________________________JAZ3" localSheetId="32">#REF!</definedName>
    <definedName name="_____________________________________JAZ3" localSheetId="30">#REF!</definedName>
    <definedName name="_____________________________________JAZ3" localSheetId="28">#REF!</definedName>
    <definedName name="_____________________________________JAZ3" localSheetId="37">#REF!</definedName>
    <definedName name="_____________________________________JAZ3" localSheetId="14">#REF!</definedName>
    <definedName name="_____________________________________JAZ3" localSheetId="1">#REF!</definedName>
    <definedName name="_____________________________________JAZ3">#REF!</definedName>
    <definedName name="_____________________________________JAZ33" localSheetId="15">#REF!</definedName>
    <definedName name="_____________________________________JAZ33" localSheetId="32">#REF!</definedName>
    <definedName name="_____________________________________JAZ33" localSheetId="30">#REF!</definedName>
    <definedName name="_____________________________________JAZ33" localSheetId="28">#REF!</definedName>
    <definedName name="_____________________________________JAZ33" localSheetId="37">#REF!</definedName>
    <definedName name="_____________________________________JAZ33" localSheetId="14">#REF!</definedName>
    <definedName name="_____________________________________JAZ33" localSheetId="1">#REF!</definedName>
    <definedName name="_____________________________________JAZ33">#REF!</definedName>
    <definedName name="_____________________________________oac2" localSheetId="15">#REF!</definedName>
    <definedName name="_____________________________________oac2" localSheetId="32">#REF!</definedName>
    <definedName name="_____________________________________oac2" localSheetId="30">#REF!</definedName>
    <definedName name="_____________________________________oac2" localSheetId="28">#REF!</definedName>
    <definedName name="_____________________________________oac2" localSheetId="37">#REF!</definedName>
    <definedName name="_____________________________________oac2" localSheetId="14">#REF!</definedName>
    <definedName name="_____________________________________oac2" localSheetId="1">#REF!</definedName>
    <definedName name="_____________________________________oac2">#REF!</definedName>
    <definedName name="_____________________________________RET1" localSheetId="15">#REF!</definedName>
    <definedName name="_____________________________________RET1" localSheetId="32">#REF!</definedName>
    <definedName name="_____________________________________RET1" localSheetId="30">#REF!</definedName>
    <definedName name="_____________________________________RET1" localSheetId="28">#REF!</definedName>
    <definedName name="_____________________________________RET1" localSheetId="37">#REF!</definedName>
    <definedName name="_____________________________________RET1" localSheetId="14">#REF!</definedName>
    <definedName name="_____________________________________RET1" localSheetId="1">#REF!</definedName>
    <definedName name="_____________________________________RET1">#REF!</definedName>
    <definedName name="_____________________________________tsd4" localSheetId="15">#REF!</definedName>
    <definedName name="_____________________________________tsd4" localSheetId="32">#REF!</definedName>
    <definedName name="_____________________________________tsd4" localSheetId="30">#REF!</definedName>
    <definedName name="_____________________________________tsd4" localSheetId="28">#REF!</definedName>
    <definedName name="_____________________________________tsd4" localSheetId="37">#REF!</definedName>
    <definedName name="_____________________________________tsd4" localSheetId="14">#REF!</definedName>
    <definedName name="_____________________________________tsd4" localSheetId="1">#REF!</definedName>
    <definedName name="_____________________________________tsd4">#REF!</definedName>
    <definedName name="____________________________________cab1" localSheetId="15">#REF!</definedName>
    <definedName name="____________________________________cab1" localSheetId="32">#REF!</definedName>
    <definedName name="____________________________________cab1" localSheetId="30">#REF!</definedName>
    <definedName name="____________________________________cab1" localSheetId="28">#REF!</definedName>
    <definedName name="____________________________________cab1" localSheetId="37">#REF!</definedName>
    <definedName name="____________________________________cab1" localSheetId="14">#REF!</definedName>
    <definedName name="____________________________________cab1" localSheetId="1">#REF!</definedName>
    <definedName name="____________________________________cab1">#REF!</definedName>
    <definedName name="____________________________________ind100" localSheetId="15">#REF!</definedName>
    <definedName name="____________________________________ind100" localSheetId="32">#REF!</definedName>
    <definedName name="____________________________________ind100" localSheetId="30">#REF!</definedName>
    <definedName name="____________________________________ind100" localSheetId="28">#REF!</definedName>
    <definedName name="____________________________________ind100" localSheetId="37">#REF!</definedName>
    <definedName name="____________________________________ind100" localSheetId="14">#REF!</definedName>
    <definedName name="____________________________________ind100" localSheetId="1">#REF!</definedName>
    <definedName name="____________________________________ind100">#REF!</definedName>
    <definedName name="____________________________________JAZ1" localSheetId="15">#REF!</definedName>
    <definedName name="____________________________________JAZ1" localSheetId="32">#REF!</definedName>
    <definedName name="____________________________________JAZ1" localSheetId="30">#REF!</definedName>
    <definedName name="____________________________________JAZ1" localSheetId="28">#REF!</definedName>
    <definedName name="____________________________________JAZ1" localSheetId="37">#REF!</definedName>
    <definedName name="____________________________________JAZ1" localSheetId="14">#REF!</definedName>
    <definedName name="____________________________________JAZ1" localSheetId="1">#REF!</definedName>
    <definedName name="____________________________________JAZ1">#REF!</definedName>
    <definedName name="____________________________________JAZ11" localSheetId="15">#REF!</definedName>
    <definedName name="____________________________________JAZ11" localSheetId="32">#REF!</definedName>
    <definedName name="____________________________________JAZ11" localSheetId="30">#REF!</definedName>
    <definedName name="____________________________________JAZ11" localSheetId="28">#REF!</definedName>
    <definedName name="____________________________________JAZ11" localSheetId="37">#REF!</definedName>
    <definedName name="____________________________________JAZ11" localSheetId="14">#REF!</definedName>
    <definedName name="____________________________________JAZ11" localSheetId="1">#REF!</definedName>
    <definedName name="____________________________________JAZ11">#REF!</definedName>
    <definedName name="____________________________________JAZ2" localSheetId="15">#REF!</definedName>
    <definedName name="____________________________________JAZ2" localSheetId="32">#REF!</definedName>
    <definedName name="____________________________________JAZ2" localSheetId="30">#REF!</definedName>
    <definedName name="____________________________________JAZ2" localSheetId="28">#REF!</definedName>
    <definedName name="____________________________________JAZ2" localSheetId="37">#REF!</definedName>
    <definedName name="____________________________________JAZ2" localSheetId="14">#REF!</definedName>
    <definedName name="____________________________________JAZ2" localSheetId="1">#REF!</definedName>
    <definedName name="____________________________________JAZ2">#REF!</definedName>
    <definedName name="____________________________________JAZ22" localSheetId="15">#REF!</definedName>
    <definedName name="____________________________________JAZ22" localSheetId="32">#REF!</definedName>
    <definedName name="____________________________________JAZ22" localSheetId="30">#REF!</definedName>
    <definedName name="____________________________________JAZ22" localSheetId="28">#REF!</definedName>
    <definedName name="____________________________________JAZ22" localSheetId="37">#REF!</definedName>
    <definedName name="____________________________________JAZ22" localSheetId="14">#REF!</definedName>
    <definedName name="____________________________________JAZ22" localSheetId="1">#REF!</definedName>
    <definedName name="____________________________________JAZ22">#REF!</definedName>
    <definedName name="____________________________________JAZ3" localSheetId="15">#REF!</definedName>
    <definedName name="____________________________________JAZ3" localSheetId="32">#REF!</definedName>
    <definedName name="____________________________________JAZ3" localSheetId="30">#REF!</definedName>
    <definedName name="____________________________________JAZ3" localSheetId="28">#REF!</definedName>
    <definedName name="____________________________________JAZ3" localSheetId="37">#REF!</definedName>
    <definedName name="____________________________________JAZ3" localSheetId="14">#REF!</definedName>
    <definedName name="____________________________________JAZ3" localSheetId="1">#REF!</definedName>
    <definedName name="____________________________________JAZ3">#REF!</definedName>
    <definedName name="____________________________________JAZ33" localSheetId="15">#REF!</definedName>
    <definedName name="____________________________________JAZ33" localSheetId="32">#REF!</definedName>
    <definedName name="____________________________________JAZ33" localSheetId="30">#REF!</definedName>
    <definedName name="____________________________________JAZ33" localSheetId="28">#REF!</definedName>
    <definedName name="____________________________________JAZ33" localSheetId="37">#REF!</definedName>
    <definedName name="____________________________________JAZ33" localSheetId="14">#REF!</definedName>
    <definedName name="____________________________________JAZ33" localSheetId="1">#REF!</definedName>
    <definedName name="____________________________________JAZ33">#REF!</definedName>
    <definedName name="____________________________________tsd4" localSheetId="15">#REF!</definedName>
    <definedName name="____________________________________tsd4" localSheetId="32">#REF!</definedName>
    <definedName name="____________________________________tsd4" localSheetId="30">#REF!</definedName>
    <definedName name="____________________________________tsd4" localSheetId="28">#REF!</definedName>
    <definedName name="____________________________________tsd4" localSheetId="37">#REF!</definedName>
    <definedName name="____________________________________tsd4" localSheetId="14">#REF!</definedName>
    <definedName name="____________________________________tsd4" localSheetId="1">#REF!</definedName>
    <definedName name="____________________________________tsd4">#REF!</definedName>
    <definedName name="____________________________________TT21" localSheetId="15">[3]RELATÓRIO!#REF!</definedName>
    <definedName name="____________________________________TT21" localSheetId="32">[3]RELATÓRIO!#REF!</definedName>
    <definedName name="____________________________________TT21" localSheetId="30">[3]RELATÓRIO!#REF!</definedName>
    <definedName name="____________________________________TT21" localSheetId="28">[3]RELATÓRIO!#REF!</definedName>
    <definedName name="____________________________________TT21" localSheetId="37">[3]RELATÓRIO!#REF!</definedName>
    <definedName name="____________________________________TT21" localSheetId="14">[3]RELATÓRIO!#REF!</definedName>
    <definedName name="____________________________________TT21" localSheetId="1">[3]RELATÓRIO!#REF!</definedName>
    <definedName name="____________________________________TT21">[3]RELATÓRIO!#REF!</definedName>
    <definedName name="____________________________________TT22" localSheetId="15">[3]RELATÓRIO!#REF!</definedName>
    <definedName name="____________________________________TT22" localSheetId="32">[3]RELATÓRIO!#REF!</definedName>
    <definedName name="____________________________________TT22" localSheetId="30">[3]RELATÓRIO!#REF!</definedName>
    <definedName name="____________________________________TT22" localSheetId="28">[3]RELATÓRIO!#REF!</definedName>
    <definedName name="____________________________________TT22" localSheetId="37">[3]RELATÓRIO!#REF!</definedName>
    <definedName name="____________________________________TT22" localSheetId="14">[3]RELATÓRIO!#REF!</definedName>
    <definedName name="____________________________________TT22" localSheetId="1">[3]RELATÓRIO!#REF!</definedName>
    <definedName name="____________________________________TT22">[3]RELATÓRIO!#REF!</definedName>
    <definedName name="___________________________________EXT1" localSheetId="15">#REF!</definedName>
    <definedName name="___________________________________EXT1" localSheetId="32">#REF!</definedName>
    <definedName name="___________________________________EXT1" localSheetId="30">#REF!</definedName>
    <definedName name="___________________________________EXT1" localSheetId="28">#REF!</definedName>
    <definedName name="___________________________________EXT1" localSheetId="37">#REF!</definedName>
    <definedName name="___________________________________EXT1" localSheetId="14">#REF!</definedName>
    <definedName name="___________________________________EXT1" localSheetId="1">#REF!</definedName>
    <definedName name="___________________________________EXT1">#REF!</definedName>
    <definedName name="___________________________________JAZ1" localSheetId="15">#REF!</definedName>
    <definedName name="___________________________________JAZ1" localSheetId="32">#REF!</definedName>
    <definedName name="___________________________________JAZ1" localSheetId="30">#REF!</definedName>
    <definedName name="___________________________________JAZ1" localSheetId="28">#REF!</definedName>
    <definedName name="___________________________________JAZ1" localSheetId="37">#REF!</definedName>
    <definedName name="___________________________________JAZ1" localSheetId="14">#REF!</definedName>
    <definedName name="___________________________________JAZ1" localSheetId="1">#REF!</definedName>
    <definedName name="___________________________________JAZ1">#REF!</definedName>
    <definedName name="___________________________________JAZ11" localSheetId="15">#REF!</definedName>
    <definedName name="___________________________________JAZ11" localSheetId="32">#REF!</definedName>
    <definedName name="___________________________________JAZ11" localSheetId="30">#REF!</definedName>
    <definedName name="___________________________________JAZ11" localSheetId="28">#REF!</definedName>
    <definedName name="___________________________________JAZ11" localSheetId="37">#REF!</definedName>
    <definedName name="___________________________________JAZ11" localSheetId="14">#REF!</definedName>
    <definedName name="___________________________________JAZ11" localSheetId="1">#REF!</definedName>
    <definedName name="___________________________________JAZ11">#REF!</definedName>
    <definedName name="___________________________________JAZ2" localSheetId="15">#REF!</definedName>
    <definedName name="___________________________________JAZ2" localSheetId="32">#REF!</definedName>
    <definedName name="___________________________________JAZ2" localSheetId="30">#REF!</definedName>
    <definedName name="___________________________________JAZ2" localSheetId="28">#REF!</definedName>
    <definedName name="___________________________________JAZ2" localSheetId="37">#REF!</definedName>
    <definedName name="___________________________________JAZ2" localSheetId="14">#REF!</definedName>
    <definedName name="___________________________________JAZ2" localSheetId="1">#REF!</definedName>
    <definedName name="___________________________________JAZ2">#REF!</definedName>
    <definedName name="___________________________________JAZ22" localSheetId="15">#REF!</definedName>
    <definedName name="___________________________________JAZ22" localSheetId="32">#REF!</definedName>
    <definedName name="___________________________________JAZ22" localSheetId="30">#REF!</definedName>
    <definedName name="___________________________________JAZ22" localSheetId="28">#REF!</definedName>
    <definedName name="___________________________________JAZ22" localSheetId="37">#REF!</definedName>
    <definedName name="___________________________________JAZ22" localSheetId="14">#REF!</definedName>
    <definedName name="___________________________________JAZ22" localSheetId="1">#REF!</definedName>
    <definedName name="___________________________________JAZ22">#REF!</definedName>
    <definedName name="___________________________________JAZ3" localSheetId="15">#REF!</definedName>
    <definedName name="___________________________________JAZ3" localSheetId="32">#REF!</definedName>
    <definedName name="___________________________________JAZ3" localSheetId="30">#REF!</definedName>
    <definedName name="___________________________________JAZ3" localSheetId="28">#REF!</definedName>
    <definedName name="___________________________________JAZ3" localSheetId="37">#REF!</definedName>
    <definedName name="___________________________________JAZ3" localSheetId="14">#REF!</definedName>
    <definedName name="___________________________________JAZ3" localSheetId="1">#REF!</definedName>
    <definedName name="___________________________________JAZ3">#REF!</definedName>
    <definedName name="___________________________________JAZ33" localSheetId="15">#REF!</definedName>
    <definedName name="___________________________________JAZ33" localSheetId="32">#REF!</definedName>
    <definedName name="___________________________________JAZ33" localSheetId="30">#REF!</definedName>
    <definedName name="___________________________________JAZ33" localSheetId="28">#REF!</definedName>
    <definedName name="___________________________________JAZ33" localSheetId="37">#REF!</definedName>
    <definedName name="___________________________________JAZ33" localSheetId="14">#REF!</definedName>
    <definedName name="___________________________________JAZ33" localSheetId="1">#REF!</definedName>
    <definedName name="___________________________________JAZ33">#REF!</definedName>
    <definedName name="___________________________________oac2" localSheetId="15">#REF!</definedName>
    <definedName name="___________________________________oac2" localSheetId="32">#REF!</definedName>
    <definedName name="___________________________________oac2" localSheetId="30">#REF!</definedName>
    <definedName name="___________________________________oac2" localSheetId="28">#REF!</definedName>
    <definedName name="___________________________________oac2" localSheetId="37">#REF!</definedName>
    <definedName name="___________________________________oac2" localSheetId="14">#REF!</definedName>
    <definedName name="___________________________________oac2" localSheetId="1">#REF!</definedName>
    <definedName name="___________________________________oac2">#REF!</definedName>
    <definedName name="___________________________________RET1" localSheetId="15">#REF!</definedName>
    <definedName name="___________________________________RET1" localSheetId="32">#REF!</definedName>
    <definedName name="___________________________________RET1" localSheetId="30">#REF!</definedName>
    <definedName name="___________________________________RET1" localSheetId="28">#REF!</definedName>
    <definedName name="___________________________________RET1" localSheetId="37">#REF!</definedName>
    <definedName name="___________________________________RET1" localSheetId="14">#REF!</definedName>
    <definedName name="___________________________________RET1" localSheetId="1">#REF!</definedName>
    <definedName name="___________________________________RET1">#REF!</definedName>
    <definedName name="___________________________________tsd4" localSheetId="15">#REF!</definedName>
    <definedName name="___________________________________tsd4" localSheetId="32">#REF!</definedName>
    <definedName name="___________________________________tsd4" localSheetId="30">#REF!</definedName>
    <definedName name="___________________________________tsd4" localSheetId="28">#REF!</definedName>
    <definedName name="___________________________________tsd4" localSheetId="37">#REF!</definedName>
    <definedName name="___________________________________tsd4" localSheetId="14">#REF!</definedName>
    <definedName name="___________________________________tsd4" localSheetId="1">#REF!</definedName>
    <definedName name="___________________________________tsd4">#REF!</definedName>
    <definedName name="___________________________________TT21" localSheetId="15">[3]RELATÓRIO!#REF!</definedName>
    <definedName name="___________________________________TT21" localSheetId="32">[3]RELATÓRIO!#REF!</definedName>
    <definedName name="___________________________________TT21" localSheetId="30">[3]RELATÓRIO!#REF!</definedName>
    <definedName name="___________________________________TT21" localSheetId="28">[3]RELATÓRIO!#REF!</definedName>
    <definedName name="___________________________________TT21" localSheetId="37">[3]RELATÓRIO!#REF!</definedName>
    <definedName name="___________________________________TT21" localSheetId="14">[3]RELATÓRIO!#REF!</definedName>
    <definedName name="___________________________________TT21" localSheetId="1">[3]RELATÓRIO!#REF!</definedName>
    <definedName name="___________________________________TT21">[3]RELATÓRIO!#REF!</definedName>
    <definedName name="___________________________________TT22" localSheetId="15">[3]RELATÓRIO!#REF!</definedName>
    <definedName name="___________________________________TT22" localSheetId="32">[3]RELATÓRIO!#REF!</definedName>
    <definedName name="___________________________________TT22" localSheetId="30">[3]RELATÓRIO!#REF!</definedName>
    <definedName name="___________________________________TT22" localSheetId="28">[3]RELATÓRIO!#REF!</definedName>
    <definedName name="___________________________________TT22" localSheetId="37">[3]RELATÓRIO!#REF!</definedName>
    <definedName name="___________________________________TT22" localSheetId="14">[3]RELATÓRIO!#REF!</definedName>
    <definedName name="___________________________________TT22" localSheetId="1">[3]RELATÓRIO!#REF!</definedName>
    <definedName name="___________________________________TT22">[3]RELATÓRIO!#REF!</definedName>
    <definedName name="__________________________________cab1" localSheetId="15">#REF!</definedName>
    <definedName name="__________________________________cab1" localSheetId="32">#REF!</definedName>
    <definedName name="__________________________________cab1" localSheetId="30">#REF!</definedName>
    <definedName name="__________________________________cab1" localSheetId="28">#REF!</definedName>
    <definedName name="__________________________________cab1" localSheetId="37">#REF!</definedName>
    <definedName name="__________________________________cab1" localSheetId="14">#REF!</definedName>
    <definedName name="__________________________________cab1" localSheetId="1">#REF!</definedName>
    <definedName name="__________________________________cab1">#REF!</definedName>
    <definedName name="__________________________________EXT1" localSheetId="15">#REF!</definedName>
    <definedName name="__________________________________EXT1" localSheetId="32">#REF!</definedName>
    <definedName name="__________________________________EXT1" localSheetId="30">#REF!</definedName>
    <definedName name="__________________________________EXT1" localSheetId="28">#REF!</definedName>
    <definedName name="__________________________________EXT1" localSheetId="37">#REF!</definedName>
    <definedName name="__________________________________EXT1" localSheetId="14">#REF!</definedName>
    <definedName name="__________________________________EXT1" localSheetId="1">#REF!</definedName>
    <definedName name="__________________________________EXT1">#REF!</definedName>
    <definedName name="__________________________________ind100" localSheetId="15">#REF!</definedName>
    <definedName name="__________________________________ind100" localSheetId="32">#REF!</definedName>
    <definedName name="__________________________________ind100" localSheetId="30">#REF!</definedName>
    <definedName name="__________________________________ind100" localSheetId="28">#REF!</definedName>
    <definedName name="__________________________________ind100" localSheetId="37">#REF!</definedName>
    <definedName name="__________________________________ind100" localSheetId="14">#REF!</definedName>
    <definedName name="__________________________________ind100" localSheetId="1">#REF!</definedName>
    <definedName name="__________________________________ind100">#REF!</definedName>
    <definedName name="__________________________________oac2" localSheetId="15">#REF!</definedName>
    <definedName name="__________________________________oac2" localSheetId="32">#REF!</definedName>
    <definedName name="__________________________________oac2" localSheetId="30">#REF!</definedName>
    <definedName name="__________________________________oac2" localSheetId="28">#REF!</definedName>
    <definedName name="__________________________________oac2" localSheetId="37">#REF!</definedName>
    <definedName name="__________________________________oac2" localSheetId="14">#REF!</definedName>
    <definedName name="__________________________________oac2" localSheetId="1">#REF!</definedName>
    <definedName name="__________________________________oac2">#REF!</definedName>
    <definedName name="__________________________________RET1" localSheetId="15">#REF!</definedName>
    <definedName name="__________________________________RET1" localSheetId="32">#REF!</definedName>
    <definedName name="__________________________________RET1" localSheetId="30">#REF!</definedName>
    <definedName name="__________________________________RET1" localSheetId="28">#REF!</definedName>
    <definedName name="__________________________________RET1" localSheetId="37">#REF!</definedName>
    <definedName name="__________________________________RET1" localSheetId="14">#REF!</definedName>
    <definedName name="__________________________________RET1" localSheetId="1">#REF!</definedName>
    <definedName name="__________________________________RET1">#REF!</definedName>
    <definedName name="__________________________________tsd4" localSheetId="15">#REF!</definedName>
    <definedName name="__________________________________tsd4" localSheetId="32">#REF!</definedName>
    <definedName name="__________________________________tsd4" localSheetId="30">#REF!</definedName>
    <definedName name="__________________________________tsd4" localSheetId="28">#REF!</definedName>
    <definedName name="__________________________________tsd4" localSheetId="37">#REF!</definedName>
    <definedName name="__________________________________tsd4" localSheetId="14">#REF!</definedName>
    <definedName name="__________________________________tsd4" localSheetId="1">#REF!</definedName>
    <definedName name="__________________________________tsd4">#REF!</definedName>
    <definedName name="_________________________________cab1" localSheetId="15">#REF!</definedName>
    <definedName name="_________________________________cab1" localSheetId="32">#REF!</definedName>
    <definedName name="_________________________________cab1" localSheetId="30">#REF!</definedName>
    <definedName name="_________________________________cab1" localSheetId="28">#REF!</definedName>
    <definedName name="_________________________________cab1" localSheetId="37">#REF!</definedName>
    <definedName name="_________________________________cab1" localSheetId="14">#REF!</definedName>
    <definedName name="_________________________________cab1" localSheetId="1">#REF!</definedName>
    <definedName name="_________________________________cab1">#REF!</definedName>
    <definedName name="_________________________________emp2">'[4]DMT modelo'!$AA$13</definedName>
    <definedName name="_________________________________EXT1" localSheetId="15">#REF!</definedName>
    <definedName name="_________________________________EXT1" localSheetId="32">#REF!</definedName>
    <definedName name="_________________________________EXT1" localSheetId="30">#REF!</definedName>
    <definedName name="_________________________________EXT1" localSheetId="28">#REF!</definedName>
    <definedName name="_________________________________EXT1" localSheetId="37">#REF!</definedName>
    <definedName name="_________________________________EXT1" localSheetId="14">#REF!</definedName>
    <definedName name="_________________________________EXT1" localSheetId="1">#REF!</definedName>
    <definedName name="_________________________________EXT1">#REF!</definedName>
    <definedName name="_________________________________ind100" localSheetId="15">#REF!</definedName>
    <definedName name="_________________________________ind100" localSheetId="32">#REF!</definedName>
    <definedName name="_________________________________ind100" localSheetId="30">#REF!</definedName>
    <definedName name="_________________________________ind100" localSheetId="28">#REF!</definedName>
    <definedName name="_________________________________ind100" localSheetId="37">#REF!</definedName>
    <definedName name="_________________________________ind100" localSheetId="14">#REF!</definedName>
    <definedName name="_________________________________ind100" localSheetId="1">#REF!</definedName>
    <definedName name="_________________________________ind100">#REF!</definedName>
    <definedName name="_________________________________JAZ1" localSheetId="15">#REF!</definedName>
    <definedName name="_________________________________JAZ1" localSheetId="32">#REF!</definedName>
    <definedName name="_________________________________JAZ1" localSheetId="30">#REF!</definedName>
    <definedName name="_________________________________JAZ1" localSheetId="28">#REF!</definedName>
    <definedName name="_________________________________JAZ1" localSheetId="37">#REF!</definedName>
    <definedName name="_________________________________JAZ1" localSheetId="14">#REF!</definedName>
    <definedName name="_________________________________JAZ1" localSheetId="1">#REF!</definedName>
    <definedName name="_________________________________JAZ1">#REF!</definedName>
    <definedName name="_________________________________JAZ11" localSheetId="15">#REF!</definedName>
    <definedName name="_________________________________JAZ11" localSheetId="32">#REF!</definedName>
    <definedName name="_________________________________JAZ11" localSheetId="30">#REF!</definedName>
    <definedName name="_________________________________JAZ11" localSheetId="28">#REF!</definedName>
    <definedName name="_________________________________JAZ11" localSheetId="37">#REF!</definedName>
    <definedName name="_________________________________JAZ11" localSheetId="14">#REF!</definedName>
    <definedName name="_________________________________JAZ11" localSheetId="1">#REF!</definedName>
    <definedName name="_________________________________JAZ11">#REF!</definedName>
    <definedName name="_________________________________JAZ2" localSheetId="15">#REF!</definedName>
    <definedName name="_________________________________JAZ2" localSheetId="32">#REF!</definedName>
    <definedName name="_________________________________JAZ2" localSheetId="30">#REF!</definedName>
    <definedName name="_________________________________JAZ2" localSheetId="28">#REF!</definedName>
    <definedName name="_________________________________JAZ2" localSheetId="37">#REF!</definedName>
    <definedName name="_________________________________JAZ2" localSheetId="14">#REF!</definedName>
    <definedName name="_________________________________JAZ2" localSheetId="1">#REF!</definedName>
    <definedName name="_________________________________JAZ2">#REF!</definedName>
    <definedName name="_________________________________JAZ22" localSheetId="15">#REF!</definedName>
    <definedName name="_________________________________JAZ22" localSheetId="32">#REF!</definedName>
    <definedName name="_________________________________JAZ22" localSheetId="30">#REF!</definedName>
    <definedName name="_________________________________JAZ22" localSheetId="28">#REF!</definedName>
    <definedName name="_________________________________JAZ22" localSheetId="37">#REF!</definedName>
    <definedName name="_________________________________JAZ22" localSheetId="14">#REF!</definedName>
    <definedName name="_________________________________JAZ22" localSheetId="1">#REF!</definedName>
    <definedName name="_________________________________JAZ22">#REF!</definedName>
    <definedName name="_________________________________JAZ3" localSheetId="15">#REF!</definedName>
    <definedName name="_________________________________JAZ3" localSheetId="32">#REF!</definedName>
    <definedName name="_________________________________JAZ3" localSheetId="30">#REF!</definedName>
    <definedName name="_________________________________JAZ3" localSheetId="28">#REF!</definedName>
    <definedName name="_________________________________JAZ3" localSheetId="37">#REF!</definedName>
    <definedName name="_________________________________JAZ3" localSheetId="14">#REF!</definedName>
    <definedName name="_________________________________JAZ3" localSheetId="1">#REF!</definedName>
    <definedName name="_________________________________JAZ3">#REF!</definedName>
    <definedName name="_________________________________JAZ33" localSheetId="15">#REF!</definedName>
    <definedName name="_________________________________JAZ33" localSheetId="32">#REF!</definedName>
    <definedName name="_________________________________JAZ33" localSheetId="30">#REF!</definedName>
    <definedName name="_________________________________JAZ33" localSheetId="28">#REF!</definedName>
    <definedName name="_________________________________JAZ33" localSheetId="37">#REF!</definedName>
    <definedName name="_________________________________JAZ33" localSheetId="14">#REF!</definedName>
    <definedName name="_________________________________JAZ33" localSheetId="1">#REF!</definedName>
    <definedName name="_________________________________JAZ33">#REF!</definedName>
    <definedName name="_________________________________mem2">'[5]Mat Asf'!$H$37</definedName>
    <definedName name="_________________________________oac2" localSheetId="15">#REF!</definedName>
    <definedName name="_________________________________oac2" localSheetId="32">#REF!</definedName>
    <definedName name="_________________________________oac2" localSheetId="30">#REF!</definedName>
    <definedName name="_________________________________oac2" localSheetId="28">#REF!</definedName>
    <definedName name="_________________________________oac2" localSheetId="37">#REF!</definedName>
    <definedName name="_________________________________oac2" localSheetId="14">#REF!</definedName>
    <definedName name="_________________________________oac2" localSheetId="1">#REF!</definedName>
    <definedName name="_________________________________oac2">#REF!</definedName>
    <definedName name="_________________________________RET1" localSheetId="15">#REF!</definedName>
    <definedName name="_________________________________RET1" localSheetId="32">#REF!</definedName>
    <definedName name="_________________________________RET1" localSheetId="30">#REF!</definedName>
    <definedName name="_________________________________RET1" localSheetId="28">#REF!</definedName>
    <definedName name="_________________________________RET1" localSheetId="37">#REF!</definedName>
    <definedName name="_________________________________RET1" localSheetId="14">#REF!</definedName>
    <definedName name="_________________________________RET1" localSheetId="1">#REF!</definedName>
    <definedName name="_________________________________RET1">#REF!</definedName>
    <definedName name="_________________________________tsd4" localSheetId="15">#REF!</definedName>
    <definedName name="_________________________________tsd4" localSheetId="32">#REF!</definedName>
    <definedName name="_________________________________tsd4" localSheetId="30">#REF!</definedName>
    <definedName name="_________________________________tsd4" localSheetId="28">#REF!</definedName>
    <definedName name="_________________________________tsd4" localSheetId="37">#REF!</definedName>
    <definedName name="_________________________________tsd4" localSheetId="14">#REF!</definedName>
    <definedName name="_________________________________tsd4" localSheetId="1">#REF!</definedName>
    <definedName name="_________________________________tsd4">#REF!</definedName>
    <definedName name="_________________________________TT21" localSheetId="15">[3]RELATÓRIO!#REF!</definedName>
    <definedName name="_________________________________TT21" localSheetId="32">[3]RELATÓRIO!#REF!</definedName>
    <definedName name="_________________________________TT21" localSheetId="30">[3]RELATÓRIO!#REF!</definedName>
    <definedName name="_________________________________TT21" localSheetId="28">[3]RELATÓRIO!#REF!</definedName>
    <definedName name="_________________________________TT21" localSheetId="37">[3]RELATÓRIO!#REF!</definedName>
    <definedName name="_________________________________TT21" localSheetId="14">[3]RELATÓRIO!#REF!</definedName>
    <definedName name="_________________________________TT21" localSheetId="1">[3]RELATÓRIO!#REF!</definedName>
    <definedName name="_________________________________TT21">[3]RELATÓRIO!#REF!</definedName>
    <definedName name="_________________________________TT22" localSheetId="15">[3]RELATÓRIO!#REF!</definedName>
    <definedName name="_________________________________TT22" localSheetId="32">[3]RELATÓRIO!#REF!</definedName>
    <definedName name="_________________________________TT22" localSheetId="30">[3]RELATÓRIO!#REF!</definedName>
    <definedName name="_________________________________TT22" localSheetId="28">[3]RELATÓRIO!#REF!</definedName>
    <definedName name="_________________________________TT22" localSheetId="37">[3]RELATÓRIO!#REF!</definedName>
    <definedName name="_________________________________TT22" localSheetId="14">[3]RELATÓRIO!#REF!</definedName>
    <definedName name="_________________________________TT22" localSheetId="1">[3]RELATÓRIO!#REF!</definedName>
    <definedName name="_________________________________TT22">[3]RELATÓRIO!#REF!</definedName>
    <definedName name="________________________________cab1" localSheetId="15">#REF!</definedName>
    <definedName name="________________________________cab1" localSheetId="32">#REF!</definedName>
    <definedName name="________________________________cab1" localSheetId="30">#REF!</definedName>
    <definedName name="________________________________cab1" localSheetId="28">#REF!</definedName>
    <definedName name="________________________________cab1" localSheetId="37">#REF!</definedName>
    <definedName name="________________________________cab1" localSheetId="14">#REF!</definedName>
    <definedName name="________________________________cab1" localSheetId="1">#REF!</definedName>
    <definedName name="________________________________cab1">#REF!</definedName>
    <definedName name="________________________________emp2">'[4]DMT modelo'!$AA$13</definedName>
    <definedName name="________________________________EXT1" localSheetId="15">#REF!</definedName>
    <definedName name="________________________________EXT1" localSheetId="32">#REF!</definedName>
    <definedName name="________________________________EXT1" localSheetId="30">#REF!</definedName>
    <definedName name="________________________________EXT1" localSheetId="28">#REF!</definedName>
    <definedName name="________________________________EXT1" localSheetId="37">#REF!</definedName>
    <definedName name="________________________________EXT1" localSheetId="14">#REF!</definedName>
    <definedName name="________________________________EXT1" localSheetId="1">#REF!</definedName>
    <definedName name="________________________________EXT1">#REF!</definedName>
    <definedName name="________________________________mem2">'[5]Mat Asf'!$H$37</definedName>
    <definedName name="________________________________oac2" localSheetId="15">#REF!</definedName>
    <definedName name="________________________________oac2" localSheetId="32">#REF!</definedName>
    <definedName name="________________________________oac2" localSheetId="30">#REF!</definedName>
    <definedName name="________________________________oac2" localSheetId="28">#REF!</definedName>
    <definedName name="________________________________oac2" localSheetId="37">#REF!</definedName>
    <definedName name="________________________________oac2" localSheetId="14">#REF!</definedName>
    <definedName name="________________________________oac2" localSheetId="1">#REF!</definedName>
    <definedName name="________________________________oac2">#REF!</definedName>
    <definedName name="________________________________RET1" localSheetId="15">#REF!</definedName>
    <definedName name="________________________________RET1" localSheetId="32">#REF!</definedName>
    <definedName name="________________________________RET1" localSheetId="30">#REF!</definedName>
    <definedName name="________________________________RET1" localSheetId="28">#REF!</definedName>
    <definedName name="________________________________RET1" localSheetId="37">#REF!</definedName>
    <definedName name="________________________________RET1" localSheetId="14">#REF!</definedName>
    <definedName name="________________________________RET1" localSheetId="1">#REF!</definedName>
    <definedName name="________________________________RET1">#REF!</definedName>
    <definedName name="________________________________tsd4" localSheetId="15">#REF!</definedName>
    <definedName name="________________________________tsd4" localSheetId="32">#REF!</definedName>
    <definedName name="________________________________tsd4" localSheetId="30">#REF!</definedName>
    <definedName name="________________________________tsd4" localSheetId="28">#REF!</definedName>
    <definedName name="________________________________tsd4" localSheetId="37">#REF!</definedName>
    <definedName name="________________________________tsd4" localSheetId="14">#REF!</definedName>
    <definedName name="________________________________tsd4" localSheetId="1">#REF!</definedName>
    <definedName name="________________________________tsd4">#REF!</definedName>
    <definedName name="________________________________TT21" localSheetId="15">[3]RELATÓRIO!#REF!</definedName>
    <definedName name="________________________________TT21" localSheetId="32">[3]RELATÓRIO!#REF!</definedName>
    <definedName name="________________________________TT21" localSheetId="30">[3]RELATÓRIO!#REF!</definedName>
    <definedName name="________________________________TT21" localSheetId="28">[3]RELATÓRIO!#REF!</definedName>
    <definedName name="________________________________TT21" localSheetId="37">[3]RELATÓRIO!#REF!</definedName>
    <definedName name="________________________________TT21" localSheetId="14">[3]RELATÓRIO!#REF!</definedName>
    <definedName name="________________________________TT21" localSheetId="1">[3]RELATÓRIO!#REF!</definedName>
    <definedName name="________________________________TT21">[3]RELATÓRIO!#REF!</definedName>
    <definedName name="________________________________TT22" localSheetId="15">[3]RELATÓRIO!#REF!</definedName>
    <definedName name="________________________________TT22" localSheetId="32">[3]RELATÓRIO!#REF!</definedName>
    <definedName name="________________________________TT22" localSheetId="30">[3]RELATÓRIO!#REF!</definedName>
    <definedName name="________________________________TT22" localSheetId="28">[3]RELATÓRIO!#REF!</definedName>
    <definedName name="________________________________TT22" localSheetId="37">[3]RELATÓRIO!#REF!</definedName>
    <definedName name="________________________________TT22" localSheetId="14">[3]RELATÓRIO!#REF!</definedName>
    <definedName name="________________________________TT22" localSheetId="1">[3]RELATÓRIO!#REF!</definedName>
    <definedName name="________________________________TT22">[3]RELATÓRIO!#REF!</definedName>
    <definedName name="_______________________________emp2">'[4]DMT modelo'!$AA$13</definedName>
    <definedName name="_______________________________EXT1" localSheetId="15">#REF!</definedName>
    <definedName name="_______________________________EXT1" localSheetId="32">#REF!</definedName>
    <definedName name="_______________________________EXT1" localSheetId="30">#REF!</definedName>
    <definedName name="_______________________________EXT1" localSheetId="28">#REF!</definedName>
    <definedName name="_______________________________EXT1" localSheetId="37">#REF!</definedName>
    <definedName name="_______________________________EXT1" localSheetId="14">#REF!</definedName>
    <definedName name="_______________________________EXT1" localSheetId="1">#REF!</definedName>
    <definedName name="_______________________________EXT1">#REF!</definedName>
    <definedName name="_______________________________ind100" localSheetId="15">#REF!</definedName>
    <definedName name="_______________________________ind100" localSheetId="32">#REF!</definedName>
    <definedName name="_______________________________ind100" localSheetId="30">#REF!</definedName>
    <definedName name="_______________________________ind100" localSheetId="28">#REF!</definedName>
    <definedName name="_______________________________ind100" localSheetId="37">#REF!</definedName>
    <definedName name="_______________________________ind100" localSheetId="14">#REF!</definedName>
    <definedName name="_______________________________ind100" localSheetId="1">#REF!</definedName>
    <definedName name="_______________________________ind100">#REF!</definedName>
    <definedName name="_______________________________JAZ1" localSheetId="15">#REF!</definedName>
    <definedName name="_______________________________JAZ1" localSheetId="32">#REF!</definedName>
    <definedName name="_______________________________JAZ1" localSheetId="30">#REF!</definedName>
    <definedName name="_______________________________JAZ1" localSheetId="28">#REF!</definedName>
    <definedName name="_______________________________JAZ1" localSheetId="37">#REF!</definedName>
    <definedName name="_______________________________JAZ1" localSheetId="14">#REF!</definedName>
    <definedName name="_______________________________JAZ1" localSheetId="1">#REF!</definedName>
    <definedName name="_______________________________JAZ1">#REF!</definedName>
    <definedName name="_______________________________JAZ11" localSheetId="15">#REF!</definedName>
    <definedName name="_______________________________JAZ11" localSheetId="32">#REF!</definedName>
    <definedName name="_______________________________JAZ11" localSheetId="30">#REF!</definedName>
    <definedName name="_______________________________JAZ11" localSheetId="28">#REF!</definedName>
    <definedName name="_______________________________JAZ11" localSheetId="37">#REF!</definedName>
    <definedName name="_______________________________JAZ11" localSheetId="14">#REF!</definedName>
    <definedName name="_______________________________JAZ11" localSheetId="1">#REF!</definedName>
    <definedName name="_______________________________JAZ11">#REF!</definedName>
    <definedName name="_______________________________JAZ2" localSheetId="15">#REF!</definedName>
    <definedName name="_______________________________JAZ2" localSheetId="32">#REF!</definedName>
    <definedName name="_______________________________JAZ2" localSheetId="30">#REF!</definedName>
    <definedName name="_______________________________JAZ2" localSheetId="28">#REF!</definedName>
    <definedName name="_______________________________JAZ2" localSheetId="37">#REF!</definedName>
    <definedName name="_______________________________JAZ2" localSheetId="14">#REF!</definedName>
    <definedName name="_______________________________JAZ2" localSheetId="1">#REF!</definedName>
    <definedName name="_______________________________JAZ2">#REF!</definedName>
    <definedName name="_______________________________JAZ22" localSheetId="15">#REF!</definedName>
    <definedName name="_______________________________JAZ22" localSheetId="32">#REF!</definedName>
    <definedName name="_______________________________JAZ22" localSheetId="30">#REF!</definedName>
    <definedName name="_______________________________JAZ22" localSheetId="28">#REF!</definedName>
    <definedName name="_______________________________JAZ22" localSheetId="37">#REF!</definedName>
    <definedName name="_______________________________JAZ22" localSheetId="14">#REF!</definedName>
    <definedName name="_______________________________JAZ22" localSheetId="1">#REF!</definedName>
    <definedName name="_______________________________JAZ22">#REF!</definedName>
    <definedName name="_______________________________JAZ3" localSheetId="15">#REF!</definedName>
    <definedName name="_______________________________JAZ3" localSheetId="32">#REF!</definedName>
    <definedName name="_______________________________JAZ3" localSheetId="30">#REF!</definedName>
    <definedName name="_______________________________JAZ3" localSheetId="28">#REF!</definedName>
    <definedName name="_______________________________JAZ3" localSheetId="37">#REF!</definedName>
    <definedName name="_______________________________JAZ3" localSheetId="14">#REF!</definedName>
    <definedName name="_______________________________JAZ3" localSheetId="1">#REF!</definedName>
    <definedName name="_______________________________JAZ3">#REF!</definedName>
    <definedName name="_______________________________JAZ33" localSheetId="15">#REF!</definedName>
    <definedName name="_______________________________JAZ33" localSheetId="32">#REF!</definedName>
    <definedName name="_______________________________JAZ33" localSheetId="30">#REF!</definedName>
    <definedName name="_______________________________JAZ33" localSheetId="28">#REF!</definedName>
    <definedName name="_______________________________JAZ33" localSheetId="37">#REF!</definedName>
    <definedName name="_______________________________JAZ33" localSheetId="14">#REF!</definedName>
    <definedName name="_______________________________JAZ33" localSheetId="1">#REF!</definedName>
    <definedName name="_______________________________JAZ33">#REF!</definedName>
    <definedName name="_______________________________mem2">'[5]Mat Asf'!$H$37</definedName>
    <definedName name="_______________________________RET1" localSheetId="15">#REF!</definedName>
    <definedName name="_______________________________RET1" localSheetId="32">#REF!</definedName>
    <definedName name="_______________________________RET1" localSheetId="30">#REF!</definedName>
    <definedName name="_______________________________RET1" localSheetId="28">#REF!</definedName>
    <definedName name="_______________________________RET1" localSheetId="37">#REF!</definedName>
    <definedName name="_______________________________RET1" localSheetId="14">#REF!</definedName>
    <definedName name="_______________________________RET1" localSheetId="1">#REF!</definedName>
    <definedName name="_______________________________RET1">#REF!</definedName>
    <definedName name="_______________________________tsd4" localSheetId="15">#REF!</definedName>
    <definedName name="_______________________________tsd4" localSheetId="32">#REF!</definedName>
    <definedName name="_______________________________tsd4" localSheetId="30">#REF!</definedName>
    <definedName name="_______________________________tsd4" localSheetId="28">#REF!</definedName>
    <definedName name="_______________________________tsd4" localSheetId="37">#REF!</definedName>
    <definedName name="_______________________________tsd4" localSheetId="14">#REF!</definedName>
    <definedName name="_______________________________tsd4" localSheetId="1">#REF!</definedName>
    <definedName name="_______________________________tsd4">#REF!</definedName>
    <definedName name="_______________________________TT21" localSheetId="15">[3]RELATÓRIO!#REF!</definedName>
    <definedName name="_______________________________TT21" localSheetId="32">[3]RELATÓRIO!#REF!</definedName>
    <definedName name="_______________________________TT21" localSheetId="30">[3]RELATÓRIO!#REF!</definedName>
    <definedName name="_______________________________TT21" localSheetId="28">[3]RELATÓRIO!#REF!</definedName>
    <definedName name="_______________________________TT21" localSheetId="37">[3]RELATÓRIO!#REF!</definedName>
    <definedName name="_______________________________TT21" localSheetId="14">[3]RELATÓRIO!#REF!</definedName>
    <definedName name="_______________________________TT21" localSheetId="1">[3]RELATÓRIO!#REF!</definedName>
    <definedName name="_______________________________TT21">[3]RELATÓRIO!#REF!</definedName>
    <definedName name="_______________________________TT22" localSheetId="15">[3]RELATÓRIO!#REF!</definedName>
    <definedName name="_______________________________TT22" localSheetId="32">[3]RELATÓRIO!#REF!</definedName>
    <definedName name="_______________________________TT22" localSheetId="30">[3]RELATÓRIO!#REF!</definedName>
    <definedName name="_______________________________TT22" localSheetId="28">[3]RELATÓRIO!#REF!</definedName>
    <definedName name="_______________________________TT22" localSheetId="37">[3]RELATÓRIO!#REF!</definedName>
    <definedName name="_______________________________TT22" localSheetId="14">[3]RELATÓRIO!#REF!</definedName>
    <definedName name="_______________________________TT22" localSheetId="1">[3]RELATÓRIO!#REF!</definedName>
    <definedName name="_______________________________TT22">[3]RELATÓRIO!#REF!</definedName>
    <definedName name="______________________________cab1" localSheetId="15">#REF!</definedName>
    <definedName name="______________________________cab1" localSheetId="32">#REF!</definedName>
    <definedName name="______________________________cab1" localSheetId="30">#REF!</definedName>
    <definedName name="______________________________cab1" localSheetId="28">#REF!</definedName>
    <definedName name="______________________________cab1" localSheetId="37">#REF!</definedName>
    <definedName name="______________________________cab1" localSheetId="14">#REF!</definedName>
    <definedName name="______________________________cab1" localSheetId="1">#REF!</definedName>
    <definedName name="______________________________cab1">#REF!</definedName>
    <definedName name="______________________________emp2">'[4]DMT modelo'!$AA$13</definedName>
    <definedName name="______________________________EXT1" localSheetId="15">#REF!</definedName>
    <definedName name="______________________________EXT1" localSheetId="32">#REF!</definedName>
    <definedName name="______________________________EXT1" localSheetId="30">#REF!</definedName>
    <definedName name="______________________________EXT1" localSheetId="28">#REF!</definedName>
    <definedName name="______________________________EXT1" localSheetId="37">#REF!</definedName>
    <definedName name="______________________________EXT1" localSheetId="14">#REF!</definedName>
    <definedName name="______________________________EXT1" localSheetId="1">#REF!</definedName>
    <definedName name="______________________________EXT1">#REF!</definedName>
    <definedName name="______________________________ind100" localSheetId="15">#REF!</definedName>
    <definedName name="______________________________ind100" localSheetId="32">#REF!</definedName>
    <definedName name="______________________________ind100" localSheetId="30">#REF!</definedName>
    <definedName name="______________________________ind100" localSheetId="28">#REF!</definedName>
    <definedName name="______________________________ind100" localSheetId="37">#REF!</definedName>
    <definedName name="______________________________ind100" localSheetId="14">#REF!</definedName>
    <definedName name="______________________________ind100" localSheetId="1">#REF!</definedName>
    <definedName name="______________________________ind100">#REF!</definedName>
    <definedName name="______________________________JAZ1" localSheetId="15">#REF!</definedName>
    <definedName name="______________________________JAZ1" localSheetId="32">#REF!</definedName>
    <definedName name="______________________________JAZ1" localSheetId="30">#REF!</definedName>
    <definedName name="______________________________JAZ1" localSheetId="28">#REF!</definedName>
    <definedName name="______________________________JAZ1" localSheetId="37">#REF!</definedName>
    <definedName name="______________________________JAZ1" localSheetId="14">#REF!</definedName>
    <definedName name="______________________________JAZ1" localSheetId="1">#REF!</definedName>
    <definedName name="______________________________JAZ1">#REF!</definedName>
    <definedName name="______________________________JAZ11" localSheetId="15">#REF!</definedName>
    <definedName name="______________________________JAZ11" localSheetId="32">#REF!</definedName>
    <definedName name="______________________________JAZ11" localSheetId="30">#REF!</definedName>
    <definedName name="______________________________JAZ11" localSheetId="28">#REF!</definedName>
    <definedName name="______________________________JAZ11" localSheetId="37">#REF!</definedName>
    <definedName name="______________________________JAZ11" localSheetId="14">#REF!</definedName>
    <definedName name="______________________________JAZ11" localSheetId="1">#REF!</definedName>
    <definedName name="______________________________JAZ11">#REF!</definedName>
    <definedName name="______________________________JAZ2" localSheetId="15">#REF!</definedName>
    <definedName name="______________________________JAZ2" localSheetId="32">#REF!</definedName>
    <definedName name="______________________________JAZ2" localSheetId="30">#REF!</definedName>
    <definedName name="______________________________JAZ2" localSheetId="28">#REF!</definedName>
    <definedName name="______________________________JAZ2" localSheetId="37">#REF!</definedName>
    <definedName name="______________________________JAZ2" localSheetId="14">#REF!</definedName>
    <definedName name="______________________________JAZ2" localSheetId="1">#REF!</definedName>
    <definedName name="______________________________JAZ2">#REF!</definedName>
    <definedName name="______________________________JAZ22" localSheetId="15">#REF!</definedName>
    <definedName name="______________________________JAZ22" localSheetId="32">#REF!</definedName>
    <definedName name="______________________________JAZ22" localSheetId="30">#REF!</definedName>
    <definedName name="______________________________JAZ22" localSheetId="28">#REF!</definedName>
    <definedName name="______________________________JAZ22" localSheetId="37">#REF!</definedName>
    <definedName name="______________________________JAZ22" localSheetId="14">#REF!</definedName>
    <definedName name="______________________________JAZ22" localSheetId="1">#REF!</definedName>
    <definedName name="______________________________JAZ22">#REF!</definedName>
    <definedName name="______________________________JAZ3" localSheetId="15">#REF!</definedName>
    <definedName name="______________________________JAZ3" localSheetId="32">#REF!</definedName>
    <definedName name="______________________________JAZ3" localSheetId="30">#REF!</definedName>
    <definedName name="______________________________JAZ3" localSheetId="28">#REF!</definedName>
    <definedName name="______________________________JAZ3" localSheetId="37">#REF!</definedName>
    <definedName name="______________________________JAZ3" localSheetId="14">#REF!</definedName>
    <definedName name="______________________________JAZ3" localSheetId="1">#REF!</definedName>
    <definedName name="______________________________JAZ3">#REF!</definedName>
    <definedName name="______________________________JAZ33" localSheetId="15">#REF!</definedName>
    <definedName name="______________________________JAZ33" localSheetId="32">#REF!</definedName>
    <definedName name="______________________________JAZ33" localSheetId="30">#REF!</definedName>
    <definedName name="______________________________JAZ33" localSheetId="28">#REF!</definedName>
    <definedName name="______________________________JAZ33" localSheetId="37">#REF!</definedName>
    <definedName name="______________________________JAZ33" localSheetId="14">#REF!</definedName>
    <definedName name="______________________________JAZ33" localSheetId="1">#REF!</definedName>
    <definedName name="______________________________JAZ33">#REF!</definedName>
    <definedName name="______________________________mem2">'[5]Mat Asf'!$H$37</definedName>
    <definedName name="______________________________oac2" localSheetId="15">#REF!</definedName>
    <definedName name="______________________________oac2" localSheetId="32">#REF!</definedName>
    <definedName name="______________________________oac2" localSheetId="30">#REF!</definedName>
    <definedName name="______________________________oac2" localSheetId="28">#REF!</definedName>
    <definedName name="______________________________oac2" localSheetId="37">#REF!</definedName>
    <definedName name="______________________________oac2" localSheetId="14">#REF!</definedName>
    <definedName name="______________________________oac2" localSheetId="1">#REF!</definedName>
    <definedName name="______________________________oac2">#REF!</definedName>
    <definedName name="______________________________RET1" localSheetId="15">#REF!</definedName>
    <definedName name="______________________________RET1" localSheetId="32">#REF!</definedName>
    <definedName name="______________________________RET1" localSheetId="30">#REF!</definedName>
    <definedName name="______________________________RET1" localSheetId="28">#REF!</definedName>
    <definedName name="______________________________RET1" localSheetId="37">#REF!</definedName>
    <definedName name="______________________________RET1" localSheetId="14">#REF!</definedName>
    <definedName name="______________________________RET1" localSheetId="1">#REF!</definedName>
    <definedName name="______________________________RET1">#REF!</definedName>
    <definedName name="______________________________TT21" localSheetId="15">[3]RELATÓRIO!#REF!</definedName>
    <definedName name="______________________________TT21" localSheetId="32">[3]RELATÓRIO!#REF!</definedName>
    <definedName name="______________________________TT21" localSheetId="30">[3]RELATÓRIO!#REF!</definedName>
    <definedName name="______________________________TT21" localSheetId="28">[3]RELATÓRIO!#REF!</definedName>
    <definedName name="______________________________TT21" localSheetId="37">[3]RELATÓRIO!#REF!</definedName>
    <definedName name="______________________________TT21" localSheetId="14">[3]RELATÓRIO!#REF!</definedName>
    <definedName name="______________________________TT21" localSheetId="1">[3]RELATÓRIO!#REF!</definedName>
    <definedName name="______________________________TT21">[3]RELATÓRIO!#REF!</definedName>
    <definedName name="______________________________TT22" localSheetId="15">[3]RELATÓRIO!#REF!</definedName>
    <definedName name="______________________________TT22" localSheetId="32">[3]RELATÓRIO!#REF!</definedName>
    <definedName name="______________________________TT22" localSheetId="30">[3]RELATÓRIO!#REF!</definedName>
    <definedName name="______________________________TT22" localSheetId="28">[3]RELATÓRIO!#REF!</definedName>
    <definedName name="______________________________TT22" localSheetId="37">[3]RELATÓRIO!#REF!</definedName>
    <definedName name="______________________________TT22" localSheetId="14">[3]RELATÓRIO!#REF!</definedName>
    <definedName name="______________________________TT22" localSheetId="1">[3]RELATÓRIO!#REF!</definedName>
    <definedName name="______________________________TT22">[3]RELATÓRIO!#REF!</definedName>
    <definedName name="_____________________________cab1" localSheetId="15">#REF!</definedName>
    <definedName name="_____________________________cab1" localSheetId="32">#REF!</definedName>
    <definedName name="_____________________________cab1" localSheetId="30">#REF!</definedName>
    <definedName name="_____________________________cab1" localSheetId="28">#REF!</definedName>
    <definedName name="_____________________________cab1" localSheetId="37">#REF!</definedName>
    <definedName name="_____________________________cab1" localSheetId="14">#REF!</definedName>
    <definedName name="_____________________________cab1" localSheetId="1">#REF!</definedName>
    <definedName name="_____________________________cab1">#REF!</definedName>
    <definedName name="_____________________________emp2">'[4]DMT modelo'!$AA$13</definedName>
    <definedName name="_____________________________ind100" localSheetId="15">#REF!</definedName>
    <definedName name="_____________________________ind100" localSheetId="32">#REF!</definedName>
    <definedName name="_____________________________ind100" localSheetId="30">#REF!</definedName>
    <definedName name="_____________________________ind100" localSheetId="28">#REF!</definedName>
    <definedName name="_____________________________ind100" localSheetId="37">#REF!</definedName>
    <definedName name="_____________________________ind100" localSheetId="14">#REF!</definedName>
    <definedName name="_____________________________ind100" localSheetId="1">#REF!</definedName>
    <definedName name="_____________________________ind100">#REF!</definedName>
    <definedName name="_____________________________JAZ1" localSheetId="15">#REF!</definedName>
    <definedName name="_____________________________JAZ1" localSheetId="32">#REF!</definedName>
    <definedName name="_____________________________JAZ1" localSheetId="30">#REF!</definedName>
    <definedName name="_____________________________JAZ1" localSheetId="28">#REF!</definedName>
    <definedName name="_____________________________JAZ1" localSheetId="37">#REF!</definedName>
    <definedName name="_____________________________JAZ1" localSheetId="14">#REF!</definedName>
    <definedName name="_____________________________JAZ1" localSheetId="1">#REF!</definedName>
    <definedName name="_____________________________JAZ1">#REF!</definedName>
    <definedName name="_____________________________JAZ11" localSheetId="15">#REF!</definedName>
    <definedName name="_____________________________JAZ11" localSheetId="32">#REF!</definedName>
    <definedName name="_____________________________JAZ11" localSheetId="30">#REF!</definedName>
    <definedName name="_____________________________JAZ11" localSheetId="28">#REF!</definedName>
    <definedName name="_____________________________JAZ11" localSheetId="37">#REF!</definedName>
    <definedName name="_____________________________JAZ11" localSheetId="14">#REF!</definedName>
    <definedName name="_____________________________JAZ11" localSheetId="1">#REF!</definedName>
    <definedName name="_____________________________JAZ11">#REF!</definedName>
    <definedName name="_____________________________JAZ2" localSheetId="15">#REF!</definedName>
    <definedName name="_____________________________JAZ2" localSheetId="32">#REF!</definedName>
    <definedName name="_____________________________JAZ2" localSheetId="30">#REF!</definedName>
    <definedName name="_____________________________JAZ2" localSheetId="28">#REF!</definedName>
    <definedName name="_____________________________JAZ2" localSheetId="37">#REF!</definedName>
    <definedName name="_____________________________JAZ2" localSheetId="14">#REF!</definedName>
    <definedName name="_____________________________JAZ2" localSheetId="1">#REF!</definedName>
    <definedName name="_____________________________JAZ2">#REF!</definedName>
    <definedName name="_____________________________JAZ22" localSheetId="15">#REF!</definedName>
    <definedName name="_____________________________JAZ22" localSheetId="32">#REF!</definedName>
    <definedName name="_____________________________JAZ22" localSheetId="30">#REF!</definedName>
    <definedName name="_____________________________JAZ22" localSheetId="28">#REF!</definedName>
    <definedName name="_____________________________JAZ22" localSheetId="37">#REF!</definedName>
    <definedName name="_____________________________JAZ22" localSheetId="14">#REF!</definedName>
    <definedName name="_____________________________JAZ22" localSheetId="1">#REF!</definedName>
    <definedName name="_____________________________JAZ22">#REF!</definedName>
    <definedName name="_____________________________JAZ3" localSheetId="15">#REF!</definedName>
    <definedName name="_____________________________JAZ3" localSheetId="32">#REF!</definedName>
    <definedName name="_____________________________JAZ3" localSheetId="30">#REF!</definedName>
    <definedName name="_____________________________JAZ3" localSheetId="28">#REF!</definedName>
    <definedName name="_____________________________JAZ3" localSheetId="37">#REF!</definedName>
    <definedName name="_____________________________JAZ3" localSheetId="14">#REF!</definedName>
    <definedName name="_____________________________JAZ3" localSheetId="1">#REF!</definedName>
    <definedName name="_____________________________JAZ3">#REF!</definedName>
    <definedName name="_____________________________JAZ33" localSheetId="15">#REF!</definedName>
    <definedName name="_____________________________JAZ33" localSheetId="32">#REF!</definedName>
    <definedName name="_____________________________JAZ33" localSheetId="30">#REF!</definedName>
    <definedName name="_____________________________JAZ33" localSheetId="28">#REF!</definedName>
    <definedName name="_____________________________JAZ33" localSheetId="37">#REF!</definedName>
    <definedName name="_____________________________JAZ33" localSheetId="14">#REF!</definedName>
    <definedName name="_____________________________JAZ33" localSheetId="1">#REF!</definedName>
    <definedName name="_____________________________JAZ33">#REF!</definedName>
    <definedName name="_____________________________mem2">'[5]Mat Asf'!$H$37</definedName>
    <definedName name="_____________________________oac2" localSheetId="15">#REF!</definedName>
    <definedName name="_____________________________oac2" localSheetId="32">#REF!</definedName>
    <definedName name="_____________________________oac2" localSheetId="30">#REF!</definedName>
    <definedName name="_____________________________oac2" localSheetId="28">#REF!</definedName>
    <definedName name="_____________________________oac2" localSheetId="37">#REF!</definedName>
    <definedName name="_____________________________oac2" localSheetId="14">#REF!</definedName>
    <definedName name="_____________________________oac2" localSheetId="1">#REF!</definedName>
    <definedName name="_____________________________oac2">#REF!</definedName>
    <definedName name="_____________________________RET1" localSheetId="15">#REF!</definedName>
    <definedName name="_____________________________RET1" localSheetId="32">#REF!</definedName>
    <definedName name="_____________________________RET1" localSheetId="30">#REF!</definedName>
    <definedName name="_____________________________RET1" localSheetId="28">#REF!</definedName>
    <definedName name="_____________________________RET1" localSheetId="37">#REF!</definedName>
    <definedName name="_____________________________RET1" localSheetId="14">#REF!</definedName>
    <definedName name="_____________________________RET1" localSheetId="1">#REF!</definedName>
    <definedName name="_____________________________RET1">#REF!</definedName>
    <definedName name="_____________________________tsd4" localSheetId="15">#REF!</definedName>
    <definedName name="_____________________________tsd4" localSheetId="32">#REF!</definedName>
    <definedName name="_____________________________tsd4" localSheetId="30">#REF!</definedName>
    <definedName name="_____________________________tsd4" localSheetId="28">#REF!</definedName>
    <definedName name="_____________________________tsd4" localSheetId="37">#REF!</definedName>
    <definedName name="_____________________________tsd4" localSheetId="14">#REF!</definedName>
    <definedName name="_____________________________tsd4" localSheetId="1">#REF!</definedName>
    <definedName name="_____________________________tsd4">#REF!</definedName>
    <definedName name="_____________________________TT21" localSheetId="15">[3]RELATÓRIO!#REF!</definedName>
    <definedName name="_____________________________TT21" localSheetId="32">[3]RELATÓRIO!#REF!</definedName>
    <definedName name="_____________________________TT21" localSheetId="30">[3]RELATÓRIO!#REF!</definedName>
    <definedName name="_____________________________TT21" localSheetId="28">[3]RELATÓRIO!#REF!</definedName>
    <definedName name="_____________________________TT21" localSheetId="37">[3]RELATÓRIO!#REF!</definedName>
    <definedName name="_____________________________TT21" localSheetId="14">[3]RELATÓRIO!#REF!</definedName>
    <definedName name="_____________________________TT21" localSheetId="1">[3]RELATÓRIO!#REF!</definedName>
    <definedName name="_____________________________TT21">[3]RELATÓRIO!#REF!</definedName>
    <definedName name="_____________________________TT22" localSheetId="15">[3]RELATÓRIO!#REF!</definedName>
    <definedName name="_____________________________TT22" localSheetId="32">[3]RELATÓRIO!#REF!</definedName>
    <definedName name="_____________________________TT22" localSheetId="30">[3]RELATÓRIO!#REF!</definedName>
    <definedName name="_____________________________TT22" localSheetId="28">[3]RELATÓRIO!#REF!</definedName>
    <definedName name="_____________________________TT22" localSheetId="37">[3]RELATÓRIO!#REF!</definedName>
    <definedName name="_____________________________TT22" localSheetId="14">[3]RELATÓRIO!#REF!</definedName>
    <definedName name="_____________________________TT22" localSheetId="1">[3]RELATÓRIO!#REF!</definedName>
    <definedName name="_____________________________TT22">[3]RELATÓRIO!#REF!</definedName>
    <definedName name="____________________________cab1" localSheetId="15">#REF!</definedName>
    <definedName name="____________________________cab1" localSheetId="32">#REF!</definedName>
    <definedName name="____________________________cab1" localSheetId="30">#REF!</definedName>
    <definedName name="____________________________cab1" localSheetId="28">#REF!</definedName>
    <definedName name="____________________________cab1" localSheetId="37">#REF!</definedName>
    <definedName name="____________________________cab1" localSheetId="14">#REF!</definedName>
    <definedName name="____________________________cab1" localSheetId="1">#REF!</definedName>
    <definedName name="____________________________cab1">#REF!</definedName>
    <definedName name="____________________________emp2">'[4]DMT modelo'!$AA$13</definedName>
    <definedName name="____________________________EXT1" localSheetId="15">#REF!</definedName>
    <definedName name="____________________________EXT1" localSheetId="32">#REF!</definedName>
    <definedName name="____________________________EXT1" localSheetId="30">#REF!</definedName>
    <definedName name="____________________________EXT1" localSheetId="28">#REF!</definedName>
    <definedName name="____________________________EXT1" localSheetId="37">#REF!</definedName>
    <definedName name="____________________________EXT1" localSheetId="14">#REF!</definedName>
    <definedName name="____________________________EXT1" localSheetId="1">#REF!</definedName>
    <definedName name="____________________________EXT1">#REF!</definedName>
    <definedName name="____________________________ind100" localSheetId="15">#REF!</definedName>
    <definedName name="____________________________ind100" localSheetId="32">#REF!</definedName>
    <definedName name="____________________________ind100" localSheetId="30">#REF!</definedName>
    <definedName name="____________________________ind100" localSheetId="28">#REF!</definedName>
    <definedName name="____________________________ind100" localSheetId="37">#REF!</definedName>
    <definedName name="____________________________ind100" localSheetId="14">#REF!</definedName>
    <definedName name="____________________________ind100" localSheetId="1">#REF!</definedName>
    <definedName name="____________________________ind100">#REF!</definedName>
    <definedName name="____________________________JAZ1" localSheetId="15">#REF!</definedName>
    <definedName name="____________________________JAZ1" localSheetId="32">#REF!</definedName>
    <definedName name="____________________________JAZ1" localSheetId="30">#REF!</definedName>
    <definedName name="____________________________JAZ1" localSheetId="28">#REF!</definedName>
    <definedName name="____________________________JAZ1" localSheetId="37">#REF!</definedName>
    <definedName name="____________________________JAZ1" localSheetId="14">#REF!</definedName>
    <definedName name="____________________________JAZ1" localSheetId="1">#REF!</definedName>
    <definedName name="____________________________JAZ1">#REF!</definedName>
    <definedName name="____________________________JAZ11" localSheetId="15">#REF!</definedName>
    <definedName name="____________________________JAZ11" localSheetId="32">#REF!</definedName>
    <definedName name="____________________________JAZ11" localSheetId="30">#REF!</definedName>
    <definedName name="____________________________JAZ11" localSheetId="28">#REF!</definedName>
    <definedName name="____________________________JAZ11" localSheetId="37">#REF!</definedName>
    <definedName name="____________________________JAZ11" localSheetId="14">#REF!</definedName>
    <definedName name="____________________________JAZ11" localSheetId="1">#REF!</definedName>
    <definedName name="____________________________JAZ11">#REF!</definedName>
    <definedName name="____________________________JAZ2" localSheetId="15">#REF!</definedName>
    <definedName name="____________________________JAZ2" localSheetId="32">#REF!</definedName>
    <definedName name="____________________________JAZ2" localSheetId="30">#REF!</definedName>
    <definedName name="____________________________JAZ2" localSheetId="28">#REF!</definedName>
    <definedName name="____________________________JAZ2" localSheetId="37">#REF!</definedName>
    <definedName name="____________________________JAZ2" localSheetId="14">#REF!</definedName>
    <definedName name="____________________________JAZ2" localSheetId="1">#REF!</definedName>
    <definedName name="____________________________JAZ2">#REF!</definedName>
    <definedName name="____________________________JAZ22" localSheetId="15">#REF!</definedName>
    <definedName name="____________________________JAZ22" localSheetId="32">#REF!</definedName>
    <definedName name="____________________________JAZ22" localSheetId="30">#REF!</definedName>
    <definedName name="____________________________JAZ22" localSheetId="28">#REF!</definedName>
    <definedName name="____________________________JAZ22" localSheetId="37">#REF!</definedName>
    <definedName name="____________________________JAZ22" localSheetId="14">#REF!</definedName>
    <definedName name="____________________________JAZ22" localSheetId="1">#REF!</definedName>
    <definedName name="____________________________JAZ22">#REF!</definedName>
    <definedName name="____________________________JAZ3" localSheetId="15">#REF!</definedName>
    <definedName name="____________________________JAZ3" localSheetId="32">#REF!</definedName>
    <definedName name="____________________________JAZ3" localSheetId="30">#REF!</definedName>
    <definedName name="____________________________JAZ3" localSheetId="28">#REF!</definedName>
    <definedName name="____________________________JAZ3" localSheetId="37">#REF!</definedName>
    <definedName name="____________________________JAZ3" localSheetId="14">#REF!</definedName>
    <definedName name="____________________________JAZ3" localSheetId="1">#REF!</definedName>
    <definedName name="____________________________JAZ3">#REF!</definedName>
    <definedName name="____________________________JAZ33" localSheetId="15">#REF!</definedName>
    <definedName name="____________________________JAZ33" localSheetId="32">#REF!</definedName>
    <definedName name="____________________________JAZ33" localSheetId="30">#REF!</definedName>
    <definedName name="____________________________JAZ33" localSheetId="28">#REF!</definedName>
    <definedName name="____________________________JAZ33" localSheetId="37">#REF!</definedName>
    <definedName name="____________________________JAZ33" localSheetId="14">#REF!</definedName>
    <definedName name="____________________________JAZ33" localSheetId="1">#REF!</definedName>
    <definedName name="____________________________JAZ33">#REF!</definedName>
    <definedName name="____________________________mem2">'[5]Mat Asf'!$H$37</definedName>
    <definedName name="____________________________oac2" localSheetId="15">#REF!</definedName>
    <definedName name="____________________________oac2" localSheetId="32">#REF!</definedName>
    <definedName name="____________________________oac2" localSheetId="30">#REF!</definedName>
    <definedName name="____________________________oac2" localSheetId="28">#REF!</definedName>
    <definedName name="____________________________oac2" localSheetId="37">#REF!</definedName>
    <definedName name="____________________________oac2" localSheetId="14">#REF!</definedName>
    <definedName name="____________________________oac2" localSheetId="1">#REF!</definedName>
    <definedName name="____________________________oac2">#REF!</definedName>
    <definedName name="____________________________RET1" localSheetId="15">#REF!</definedName>
    <definedName name="____________________________RET1" localSheetId="32">#REF!</definedName>
    <definedName name="____________________________RET1" localSheetId="30">#REF!</definedName>
    <definedName name="____________________________RET1" localSheetId="28">#REF!</definedName>
    <definedName name="____________________________RET1" localSheetId="37">#REF!</definedName>
    <definedName name="____________________________RET1" localSheetId="14">#REF!</definedName>
    <definedName name="____________________________RET1" localSheetId="1">#REF!</definedName>
    <definedName name="____________________________RET1">#REF!</definedName>
    <definedName name="____________________________TT21" localSheetId="15">[3]RELATÓRIO!#REF!</definedName>
    <definedName name="____________________________TT21" localSheetId="32">[3]RELATÓRIO!#REF!</definedName>
    <definedName name="____________________________TT21" localSheetId="30">[3]RELATÓRIO!#REF!</definedName>
    <definedName name="____________________________TT21" localSheetId="28">[3]RELATÓRIO!#REF!</definedName>
    <definedName name="____________________________TT21" localSheetId="37">[3]RELATÓRIO!#REF!</definedName>
    <definedName name="____________________________TT21" localSheetId="14">[3]RELATÓRIO!#REF!</definedName>
    <definedName name="____________________________TT21" localSheetId="1">[3]RELATÓRIO!#REF!</definedName>
    <definedName name="____________________________TT21">[3]RELATÓRIO!#REF!</definedName>
    <definedName name="____________________________TT22" localSheetId="15">[3]RELATÓRIO!#REF!</definedName>
    <definedName name="____________________________TT22" localSheetId="32">[3]RELATÓRIO!#REF!</definedName>
    <definedName name="____________________________TT22" localSheetId="30">[3]RELATÓRIO!#REF!</definedName>
    <definedName name="____________________________TT22" localSheetId="28">[3]RELATÓRIO!#REF!</definedName>
    <definedName name="____________________________TT22" localSheetId="37">[3]RELATÓRIO!#REF!</definedName>
    <definedName name="____________________________TT22" localSheetId="14">[3]RELATÓRIO!#REF!</definedName>
    <definedName name="____________________________TT22" localSheetId="1">[3]RELATÓRIO!#REF!</definedName>
    <definedName name="____________________________TT22">[3]RELATÓRIO!#REF!</definedName>
    <definedName name="___________________________cab1" localSheetId="15">#REF!</definedName>
    <definedName name="___________________________cab1" localSheetId="32">#REF!</definedName>
    <definedName name="___________________________cab1" localSheetId="30">#REF!</definedName>
    <definedName name="___________________________cab1" localSheetId="28">#REF!</definedName>
    <definedName name="___________________________cab1" localSheetId="37">#REF!</definedName>
    <definedName name="___________________________cab1" localSheetId="14">#REF!</definedName>
    <definedName name="___________________________cab1" localSheetId="1">#REF!</definedName>
    <definedName name="___________________________cab1">#REF!</definedName>
    <definedName name="___________________________emp2">'[4]DMT modelo'!$AA$13</definedName>
    <definedName name="___________________________EXT1" localSheetId="15">#REF!</definedName>
    <definedName name="___________________________EXT1" localSheetId="32">#REF!</definedName>
    <definedName name="___________________________EXT1" localSheetId="30">#REF!</definedName>
    <definedName name="___________________________EXT1" localSheetId="28">#REF!</definedName>
    <definedName name="___________________________EXT1" localSheetId="37">#REF!</definedName>
    <definedName name="___________________________EXT1" localSheetId="14">#REF!</definedName>
    <definedName name="___________________________EXT1" localSheetId="1">#REF!</definedName>
    <definedName name="___________________________EXT1">#REF!</definedName>
    <definedName name="___________________________ind100" localSheetId="15">#REF!</definedName>
    <definedName name="___________________________ind100" localSheetId="32">#REF!</definedName>
    <definedName name="___________________________ind100" localSheetId="30">#REF!</definedName>
    <definedName name="___________________________ind100" localSheetId="28">#REF!</definedName>
    <definedName name="___________________________ind100" localSheetId="37">#REF!</definedName>
    <definedName name="___________________________ind100" localSheetId="14">#REF!</definedName>
    <definedName name="___________________________ind100" localSheetId="1">#REF!</definedName>
    <definedName name="___________________________ind100">#REF!</definedName>
    <definedName name="___________________________JAZ1" localSheetId="15">#REF!</definedName>
    <definedName name="___________________________JAZ1" localSheetId="32">#REF!</definedName>
    <definedName name="___________________________JAZ1" localSheetId="30">#REF!</definedName>
    <definedName name="___________________________JAZ1" localSheetId="28">#REF!</definedName>
    <definedName name="___________________________JAZ1" localSheetId="37">#REF!</definedName>
    <definedName name="___________________________JAZ1" localSheetId="14">#REF!</definedName>
    <definedName name="___________________________JAZ1" localSheetId="1">#REF!</definedName>
    <definedName name="___________________________JAZ1">#REF!</definedName>
    <definedName name="___________________________JAZ11" localSheetId="15">#REF!</definedName>
    <definedName name="___________________________JAZ11" localSheetId="32">#REF!</definedName>
    <definedName name="___________________________JAZ11" localSheetId="30">#REF!</definedName>
    <definedName name="___________________________JAZ11" localSheetId="28">#REF!</definedName>
    <definedName name="___________________________JAZ11" localSheetId="37">#REF!</definedName>
    <definedName name="___________________________JAZ11" localSheetId="14">#REF!</definedName>
    <definedName name="___________________________JAZ11" localSheetId="1">#REF!</definedName>
    <definedName name="___________________________JAZ11">#REF!</definedName>
    <definedName name="___________________________JAZ2" localSheetId="15">#REF!</definedName>
    <definedName name="___________________________JAZ2" localSheetId="32">#REF!</definedName>
    <definedName name="___________________________JAZ2" localSheetId="30">#REF!</definedName>
    <definedName name="___________________________JAZ2" localSheetId="28">#REF!</definedName>
    <definedName name="___________________________JAZ2" localSheetId="37">#REF!</definedName>
    <definedName name="___________________________JAZ2" localSheetId="14">#REF!</definedName>
    <definedName name="___________________________JAZ2" localSheetId="1">#REF!</definedName>
    <definedName name="___________________________JAZ2">#REF!</definedName>
    <definedName name="___________________________JAZ22" localSheetId="15">#REF!</definedName>
    <definedName name="___________________________JAZ22" localSheetId="32">#REF!</definedName>
    <definedName name="___________________________JAZ22" localSheetId="30">#REF!</definedName>
    <definedName name="___________________________JAZ22" localSheetId="28">#REF!</definedName>
    <definedName name="___________________________JAZ22" localSheetId="37">#REF!</definedName>
    <definedName name="___________________________JAZ22" localSheetId="14">#REF!</definedName>
    <definedName name="___________________________JAZ22" localSheetId="1">#REF!</definedName>
    <definedName name="___________________________JAZ22">#REF!</definedName>
    <definedName name="___________________________JAZ3" localSheetId="15">#REF!</definedName>
    <definedName name="___________________________JAZ3" localSheetId="32">#REF!</definedName>
    <definedName name="___________________________JAZ3" localSheetId="30">#REF!</definedName>
    <definedName name="___________________________JAZ3" localSheetId="28">#REF!</definedName>
    <definedName name="___________________________JAZ3" localSheetId="37">#REF!</definedName>
    <definedName name="___________________________JAZ3" localSheetId="14">#REF!</definedName>
    <definedName name="___________________________JAZ3" localSheetId="1">#REF!</definedName>
    <definedName name="___________________________JAZ3">#REF!</definedName>
    <definedName name="___________________________JAZ33" localSheetId="15">#REF!</definedName>
    <definedName name="___________________________JAZ33" localSheetId="32">#REF!</definedName>
    <definedName name="___________________________JAZ33" localSheetId="30">#REF!</definedName>
    <definedName name="___________________________JAZ33" localSheetId="28">#REF!</definedName>
    <definedName name="___________________________JAZ33" localSheetId="37">#REF!</definedName>
    <definedName name="___________________________JAZ33" localSheetId="14">#REF!</definedName>
    <definedName name="___________________________JAZ33" localSheetId="1">#REF!</definedName>
    <definedName name="___________________________JAZ33">#REF!</definedName>
    <definedName name="___________________________mem2">'[5]Mat Asf'!$H$37</definedName>
    <definedName name="___________________________RET1" localSheetId="15">#REF!</definedName>
    <definedName name="___________________________RET1" localSheetId="32">#REF!</definedName>
    <definedName name="___________________________RET1" localSheetId="30">#REF!</definedName>
    <definedName name="___________________________RET1" localSheetId="28">#REF!</definedName>
    <definedName name="___________________________RET1" localSheetId="37">#REF!</definedName>
    <definedName name="___________________________RET1" localSheetId="14">#REF!</definedName>
    <definedName name="___________________________RET1" localSheetId="1">#REF!</definedName>
    <definedName name="___________________________RET1">#REF!</definedName>
    <definedName name="___________________________tsd4" localSheetId="15">#REF!</definedName>
    <definedName name="___________________________tsd4" localSheetId="32">#REF!</definedName>
    <definedName name="___________________________tsd4" localSheetId="30">#REF!</definedName>
    <definedName name="___________________________tsd4" localSheetId="28">#REF!</definedName>
    <definedName name="___________________________tsd4" localSheetId="37">#REF!</definedName>
    <definedName name="___________________________tsd4" localSheetId="14">#REF!</definedName>
    <definedName name="___________________________tsd4" localSheetId="1">#REF!</definedName>
    <definedName name="___________________________tsd4">#REF!</definedName>
    <definedName name="___________________________TT21" localSheetId="15">[3]RELATÓRIO!#REF!</definedName>
    <definedName name="___________________________TT21" localSheetId="32">[3]RELATÓRIO!#REF!</definedName>
    <definedName name="___________________________TT21" localSheetId="30">[3]RELATÓRIO!#REF!</definedName>
    <definedName name="___________________________TT21" localSheetId="28">[3]RELATÓRIO!#REF!</definedName>
    <definedName name="___________________________TT21" localSheetId="37">[3]RELATÓRIO!#REF!</definedName>
    <definedName name="___________________________TT21" localSheetId="14">[3]RELATÓRIO!#REF!</definedName>
    <definedName name="___________________________TT21" localSheetId="1">[3]RELATÓRIO!#REF!</definedName>
    <definedName name="___________________________TT21">[3]RELATÓRIO!#REF!</definedName>
    <definedName name="___________________________TT22" localSheetId="15">[3]RELATÓRIO!#REF!</definedName>
    <definedName name="___________________________TT22" localSheetId="32">[3]RELATÓRIO!#REF!</definedName>
    <definedName name="___________________________TT22" localSheetId="30">[3]RELATÓRIO!#REF!</definedName>
    <definedName name="___________________________TT22" localSheetId="28">[3]RELATÓRIO!#REF!</definedName>
    <definedName name="___________________________TT22" localSheetId="37">[3]RELATÓRIO!#REF!</definedName>
    <definedName name="___________________________TT22" localSheetId="14">[3]RELATÓRIO!#REF!</definedName>
    <definedName name="___________________________TT22" localSheetId="1">[3]RELATÓRIO!#REF!</definedName>
    <definedName name="___________________________TT22">[3]RELATÓRIO!#REF!</definedName>
    <definedName name="__________________________cab1" localSheetId="15">#REF!</definedName>
    <definedName name="__________________________cab1" localSheetId="32">#REF!</definedName>
    <definedName name="__________________________cab1" localSheetId="30">#REF!</definedName>
    <definedName name="__________________________cab1" localSheetId="28">#REF!</definedName>
    <definedName name="__________________________cab1" localSheetId="37">#REF!</definedName>
    <definedName name="__________________________cab1" localSheetId="14">#REF!</definedName>
    <definedName name="__________________________cab1" localSheetId="1">#REF!</definedName>
    <definedName name="__________________________cab1">#REF!</definedName>
    <definedName name="__________________________emp2">'[4]DMT modelo'!$AA$13</definedName>
    <definedName name="__________________________EXT1" localSheetId="15">#REF!</definedName>
    <definedName name="__________________________EXT1" localSheetId="32">#REF!</definedName>
    <definedName name="__________________________EXT1" localSheetId="30">#REF!</definedName>
    <definedName name="__________________________EXT1" localSheetId="28">#REF!</definedName>
    <definedName name="__________________________EXT1" localSheetId="37">#REF!</definedName>
    <definedName name="__________________________EXT1" localSheetId="14">#REF!</definedName>
    <definedName name="__________________________EXT1" localSheetId="1">#REF!</definedName>
    <definedName name="__________________________EXT1">#REF!</definedName>
    <definedName name="__________________________ind100" localSheetId="15">#REF!</definedName>
    <definedName name="__________________________ind100" localSheetId="32">#REF!</definedName>
    <definedName name="__________________________ind100" localSheetId="30">#REF!</definedName>
    <definedName name="__________________________ind100" localSheetId="28">#REF!</definedName>
    <definedName name="__________________________ind100" localSheetId="37">#REF!</definedName>
    <definedName name="__________________________ind100" localSheetId="14">#REF!</definedName>
    <definedName name="__________________________ind100" localSheetId="1">#REF!</definedName>
    <definedName name="__________________________ind100">#REF!</definedName>
    <definedName name="__________________________JAZ1" localSheetId="15">#REF!</definedName>
    <definedName name="__________________________JAZ1" localSheetId="32">#REF!</definedName>
    <definedName name="__________________________JAZ1" localSheetId="30">#REF!</definedName>
    <definedName name="__________________________JAZ1" localSheetId="28">#REF!</definedName>
    <definedName name="__________________________JAZ1" localSheetId="37">#REF!</definedName>
    <definedName name="__________________________JAZ1" localSheetId="14">#REF!</definedName>
    <definedName name="__________________________JAZ1" localSheetId="1">#REF!</definedName>
    <definedName name="__________________________JAZ1">#REF!</definedName>
    <definedName name="__________________________JAZ11" localSheetId="15">#REF!</definedName>
    <definedName name="__________________________JAZ11" localSheetId="32">#REF!</definedName>
    <definedName name="__________________________JAZ11" localSheetId="30">#REF!</definedName>
    <definedName name="__________________________JAZ11" localSheetId="28">#REF!</definedName>
    <definedName name="__________________________JAZ11" localSheetId="37">#REF!</definedName>
    <definedName name="__________________________JAZ11" localSheetId="14">#REF!</definedName>
    <definedName name="__________________________JAZ11" localSheetId="1">#REF!</definedName>
    <definedName name="__________________________JAZ11">#REF!</definedName>
    <definedName name="__________________________JAZ2" localSheetId="15">#REF!</definedName>
    <definedName name="__________________________JAZ2" localSheetId="32">#REF!</definedName>
    <definedName name="__________________________JAZ2" localSheetId="30">#REF!</definedName>
    <definedName name="__________________________JAZ2" localSheetId="28">#REF!</definedName>
    <definedName name="__________________________JAZ2" localSheetId="37">#REF!</definedName>
    <definedName name="__________________________JAZ2" localSheetId="14">#REF!</definedName>
    <definedName name="__________________________JAZ2" localSheetId="1">#REF!</definedName>
    <definedName name="__________________________JAZ2">#REF!</definedName>
    <definedName name="__________________________JAZ22" localSheetId="15">#REF!</definedName>
    <definedName name="__________________________JAZ22" localSheetId="32">#REF!</definedName>
    <definedName name="__________________________JAZ22" localSheetId="30">#REF!</definedName>
    <definedName name="__________________________JAZ22" localSheetId="28">#REF!</definedName>
    <definedName name="__________________________JAZ22" localSheetId="37">#REF!</definedName>
    <definedName name="__________________________JAZ22" localSheetId="14">#REF!</definedName>
    <definedName name="__________________________JAZ22" localSheetId="1">#REF!</definedName>
    <definedName name="__________________________JAZ22">#REF!</definedName>
    <definedName name="__________________________JAZ3" localSheetId="15">#REF!</definedName>
    <definedName name="__________________________JAZ3" localSheetId="32">#REF!</definedName>
    <definedName name="__________________________JAZ3" localSheetId="30">#REF!</definedName>
    <definedName name="__________________________JAZ3" localSheetId="28">#REF!</definedName>
    <definedName name="__________________________JAZ3" localSheetId="37">#REF!</definedName>
    <definedName name="__________________________JAZ3" localSheetId="14">#REF!</definedName>
    <definedName name="__________________________JAZ3" localSheetId="1">#REF!</definedName>
    <definedName name="__________________________JAZ3">#REF!</definedName>
    <definedName name="__________________________JAZ33" localSheetId="15">#REF!</definedName>
    <definedName name="__________________________JAZ33" localSheetId="32">#REF!</definedName>
    <definedName name="__________________________JAZ33" localSheetId="30">#REF!</definedName>
    <definedName name="__________________________JAZ33" localSheetId="28">#REF!</definedName>
    <definedName name="__________________________JAZ33" localSheetId="37">#REF!</definedName>
    <definedName name="__________________________JAZ33" localSheetId="14">#REF!</definedName>
    <definedName name="__________________________JAZ33" localSheetId="1">#REF!</definedName>
    <definedName name="__________________________JAZ33">#REF!</definedName>
    <definedName name="__________________________mem2">'[5]Mat Asf'!$H$37</definedName>
    <definedName name="__________________________oac2" localSheetId="15">#REF!</definedName>
    <definedName name="__________________________oac2" localSheetId="32">#REF!</definedName>
    <definedName name="__________________________oac2" localSheetId="30">#REF!</definedName>
    <definedName name="__________________________oac2" localSheetId="28">#REF!</definedName>
    <definedName name="__________________________oac2" localSheetId="37">#REF!</definedName>
    <definedName name="__________________________oac2" localSheetId="14">#REF!</definedName>
    <definedName name="__________________________oac2" localSheetId="1">#REF!</definedName>
    <definedName name="__________________________oac2">#REF!</definedName>
    <definedName name="__________________________RET1" localSheetId="15">#REF!</definedName>
    <definedName name="__________________________RET1" localSheetId="32">#REF!</definedName>
    <definedName name="__________________________RET1" localSheetId="30">#REF!</definedName>
    <definedName name="__________________________RET1" localSheetId="28">#REF!</definedName>
    <definedName name="__________________________RET1" localSheetId="37">#REF!</definedName>
    <definedName name="__________________________RET1" localSheetId="14">#REF!</definedName>
    <definedName name="__________________________RET1" localSheetId="1">#REF!</definedName>
    <definedName name="__________________________RET1">#REF!</definedName>
    <definedName name="__________________________tsd4" localSheetId="15">#REF!</definedName>
    <definedName name="__________________________tsd4" localSheetId="32">#REF!</definedName>
    <definedName name="__________________________tsd4" localSheetId="30">#REF!</definedName>
    <definedName name="__________________________tsd4" localSheetId="28">#REF!</definedName>
    <definedName name="__________________________tsd4" localSheetId="37">#REF!</definedName>
    <definedName name="__________________________tsd4" localSheetId="14">#REF!</definedName>
    <definedName name="__________________________tsd4" localSheetId="1">#REF!</definedName>
    <definedName name="__________________________tsd4">#REF!</definedName>
    <definedName name="__________________________TT21" localSheetId="15">[3]RELATÓRIO!#REF!</definedName>
    <definedName name="__________________________TT21" localSheetId="32">[3]RELATÓRIO!#REF!</definedName>
    <definedName name="__________________________TT21" localSheetId="30">[3]RELATÓRIO!#REF!</definedName>
    <definedName name="__________________________TT21" localSheetId="28">[3]RELATÓRIO!#REF!</definedName>
    <definedName name="__________________________TT21" localSheetId="37">[3]RELATÓRIO!#REF!</definedName>
    <definedName name="__________________________TT21" localSheetId="14">[3]RELATÓRIO!#REF!</definedName>
    <definedName name="__________________________TT21" localSheetId="1">[3]RELATÓRIO!#REF!</definedName>
    <definedName name="__________________________TT21">[3]RELATÓRIO!#REF!</definedName>
    <definedName name="__________________________TT22" localSheetId="15">[3]RELATÓRIO!#REF!</definedName>
    <definedName name="__________________________TT22" localSheetId="32">[3]RELATÓRIO!#REF!</definedName>
    <definedName name="__________________________TT22" localSheetId="30">[3]RELATÓRIO!#REF!</definedName>
    <definedName name="__________________________TT22" localSheetId="28">[3]RELATÓRIO!#REF!</definedName>
    <definedName name="__________________________TT22" localSheetId="37">[3]RELATÓRIO!#REF!</definedName>
    <definedName name="__________________________TT22" localSheetId="14">[3]RELATÓRIO!#REF!</definedName>
    <definedName name="__________________________TT22" localSheetId="1">[3]RELATÓRIO!#REF!</definedName>
    <definedName name="__________________________TT22">[3]RELATÓRIO!#REF!</definedName>
    <definedName name="_________________________cab1" localSheetId="15">#REF!</definedName>
    <definedName name="_________________________cab1" localSheetId="32">#REF!</definedName>
    <definedName name="_________________________cab1" localSheetId="30">#REF!</definedName>
    <definedName name="_________________________cab1" localSheetId="28">#REF!</definedName>
    <definedName name="_________________________cab1" localSheetId="37">#REF!</definedName>
    <definedName name="_________________________cab1" localSheetId="14">#REF!</definedName>
    <definedName name="_________________________cab1" localSheetId="1">#REF!</definedName>
    <definedName name="_________________________cab1">#REF!</definedName>
    <definedName name="_________________________emp2">'[4]DMT modelo'!$AA$13</definedName>
    <definedName name="_________________________EXT1" localSheetId="15">#REF!</definedName>
    <definedName name="_________________________EXT1" localSheetId="32">#REF!</definedName>
    <definedName name="_________________________EXT1" localSheetId="30">#REF!</definedName>
    <definedName name="_________________________EXT1" localSheetId="28">#REF!</definedName>
    <definedName name="_________________________EXT1" localSheetId="37">#REF!</definedName>
    <definedName name="_________________________EXT1" localSheetId="14">#REF!</definedName>
    <definedName name="_________________________EXT1" localSheetId="1">#REF!</definedName>
    <definedName name="_________________________EXT1">#REF!</definedName>
    <definedName name="_________________________ind100" localSheetId="15">#REF!</definedName>
    <definedName name="_________________________ind100" localSheetId="32">#REF!</definedName>
    <definedName name="_________________________ind100" localSheetId="30">#REF!</definedName>
    <definedName name="_________________________ind100" localSheetId="28">#REF!</definedName>
    <definedName name="_________________________ind100" localSheetId="37">#REF!</definedName>
    <definedName name="_________________________ind100" localSheetId="14">#REF!</definedName>
    <definedName name="_________________________ind100" localSheetId="1">#REF!</definedName>
    <definedName name="_________________________ind100">#REF!</definedName>
    <definedName name="_________________________JAZ1" localSheetId="15">#REF!</definedName>
    <definedName name="_________________________JAZ1" localSheetId="32">#REF!</definedName>
    <definedName name="_________________________JAZ1" localSheetId="30">#REF!</definedName>
    <definedName name="_________________________JAZ1" localSheetId="28">#REF!</definedName>
    <definedName name="_________________________JAZ1" localSheetId="37">#REF!</definedName>
    <definedName name="_________________________JAZ1" localSheetId="14">#REF!</definedName>
    <definedName name="_________________________JAZ1" localSheetId="1">#REF!</definedName>
    <definedName name="_________________________JAZ1">#REF!</definedName>
    <definedName name="_________________________JAZ11" localSheetId="15">#REF!</definedName>
    <definedName name="_________________________JAZ11" localSheetId="32">#REF!</definedName>
    <definedName name="_________________________JAZ11" localSheetId="30">#REF!</definedName>
    <definedName name="_________________________JAZ11" localSheetId="28">#REF!</definedName>
    <definedName name="_________________________JAZ11" localSheetId="37">#REF!</definedName>
    <definedName name="_________________________JAZ11" localSheetId="14">#REF!</definedName>
    <definedName name="_________________________JAZ11" localSheetId="1">#REF!</definedName>
    <definedName name="_________________________JAZ11">#REF!</definedName>
    <definedName name="_________________________JAZ2" localSheetId="15">#REF!</definedName>
    <definedName name="_________________________JAZ2" localSheetId="32">#REF!</definedName>
    <definedName name="_________________________JAZ2" localSheetId="30">#REF!</definedName>
    <definedName name="_________________________JAZ2" localSheetId="28">#REF!</definedName>
    <definedName name="_________________________JAZ2" localSheetId="37">#REF!</definedName>
    <definedName name="_________________________JAZ2" localSheetId="14">#REF!</definedName>
    <definedName name="_________________________JAZ2" localSheetId="1">#REF!</definedName>
    <definedName name="_________________________JAZ2">#REF!</definedName>
    <definedName name="_________________________JAZ22" localSheetId="15">#REF!</definedName>
    <definedName name="_________________________JAZ22" localSheetId="32">#REF!</definedName>
    <definedName name="_________________________JAZ22" localSheetId="30">#REF!</definedName>
    <definedName name="_________________________JAZ22" localSheetId="28">#REF!</definedName>
    <definedName name="_________________________JAZ22" localSheetId="37">#REF!</definedName>
    <definedName name="_________________________JAZ22" localSheetId="14">#REF!</definedName>
    <definedName name="_________________________JAZ22" localSheetId="1">#REF!</definedName>
    <definedName name="_________________________JAZ22">#REF!</definedName>
    <definedName name="_________________________JAZ3" localSheetId="15">#REF!</definedName>
    <definedName name="_________________________JAZ3" localSheetId="32">#REF!</definedName>
    <definedName name="_________________________JAZ3" localSheetId="30">#REF!</definedName>
    <definedName name="_________________________JAZ3" localSheetId="28">#REF!</definedName>
    <definedName name="_________________________JAZ3" localSheetId="37">#REF!</definedName>
    <definedName name="_________________________JAZ3" localSheetId="14">#REF!</definedName>
    <definedName name="_________________________JAZ3" localSheetId="1">#REF!</definedName>
    <definedName name="_________________________JAZ3">#REF!</definedName>
    <definedName name="_________________________JAZ33" localSheetId="15">#REF!</definedName>
    <definedName name="_________________________JAZ33" localSheetId="32">#REF!</definedName>
    <definedName name="_________________________JAZ33" localSheetId="30">#REF!</definedName>
    <definedName name="_________________________JAZ33" localSheetId="28">#REF!</definedName>
    <definedName name="_________________________JAZ33" localSheetId="37">#REF!</definedName>
    <definedName name="_________________________JAZ33" localSheetId="14">#REF!</definedName>
    <definedName name="_________________________JAZ33" localSheetId="1">#REF!</definedName>
    <definedName name="_________________________JAZ33">#REF!</definedName>
    <definedName name="_________________________mem2">'[5]Mat Asf'!$H$37</definedName>
    <definedName name="_________________________oac2" localSheetId="15">#REF!</definedName>
    <definedName name="_________________________oac2" localSheetId="32">#REF!</definedName>
    <definedName name="_________________________oac2" localSheetId="30">#REF!</definedName>
    <definedName name="_________________________oac2" localSheetId="28">#REF!</definedName>
    <definedName name="_________________________oac2" localSheetId="37">#REF!</definedName>
    <definedName name="_________________________oac2" localSheetId="14">#REF!</definedName>
    <definedName name="_________________________oac2" localSheetId="1">#REF!</definedName>
    <definedName name="_________________________oac2">#REF!</definedName>
    <definedName name="_________________________RET1" localSheetId="15">#REF!</definedName>
    <definedName name="_________________________RET1" localSheetId="32">#REF!</definedName>
    <definedName name="_________________________RET1" localSheetId="30">#REF!</definedName>
    <definedName name="_________________________RET1" localSheetId="28">#REF!</definedName>
    <definedName name="_________________________RET1" localSheetId="37">#REF!</definedName>
    <definedName name="_________________________RET1" localSheetId="14">#REF!</definedName>
    <definedName name="_________________________RET1" localSheetId="1">#REF!</definedName>
    <definedName name="_________________________RET1">#REF!</definedName>
    <definedName name="_________________________tsd4" localSheetId="15">#REF!</definedName>
    <definedName name="_________________________tsd4" localSheetId="32">#REF!</definedName>
    <definedName name="_________________________tsd4" localSheetId="30">#REF!</definedName>
    <definedName name="_________________________tsd4" localSheetId="28">#REF!</definedName>
    <definedName name="_________________________tsd4" localSheetId="37">#REF!</definedName>
    <definedName name="_________________________tsd4" localSheetId="14">#REF!</definedName>
    <definedName name="_________________________tsd4" localSheetId="1">#REF!</definedName>
    <definedName name="_________________________tsd4">#REF!</definedName>
    <definedName name="_________________________TT21" localSheetId="15">[3]RELATÓRIO!#REF!</definedName>
    <definedName name="_________________________TT21" localSheetId="32">[3]RELATÓRIO!#REF!</definedName>
    <definedName name="_________________________TT21" localSheetId="30">[3]RELATÓRIO!#REF!</definedName>
    <definedName name="_________________________TT21" localSheetId="28">[3]RELATÓRIO!#REF!</definedName>
    <definedName name="_________________________TT21" localSheetId="37">[3]RELATÓRIO!#REF!</definedName>
    <definedName name="_________________________TT21" localSheetId="14">[3]RELATÓRIO!#REF!</definedName>
    <definedName name="_________________________TT21" localSheetId="1">[3]RELATÓRIO!#REF!</definedName>
    <definedName name="_________________________TT21">[3]RELATÓRIO!#REF!</definedName>
    <definedName name="_________________________TT22" localSheetId="15">[3]RELATÓRIO!#REF!</definedName>
    <definedName name="_________________________TT22" localSheetId="32">[3]RELATÓRIO!#REF!</definedName>
    <definedName name="_________________________TT22" localSheetId="30">[3]RELATÓRIO!#REF!</definedName>
    <definedName name="_________________________TT22" localSheetId="28">[3]RELATÓRIO!#REF!</definedName>
    <definedName name="_________________________TT22" localSheetId="37">[3]RELATÓRIO!#REF!</definedName>
    <definedName name="_________________________TT22" localSheetId="14">[3]RELATÓRIO!#REF!</definedName>
    <definedName name="_________________________TT22" localSheetId="1">[3]RELATÓRIO!#REF!</definedName>
    <definedName name="_________________________TT22">[3]RELATÓRIO!#REF!</definedName>
    <definedName name="________________________cab1" localSheetId="15">#REF!</definedName>
    <definedName name="________________________cab1" localSheetId="32">#REF!</definedName>
    <definedName name="________________________cab1" localSheetId="30">#REF!</definedName>
    <definedName name="________________________cab1" localSheetId="28">#REF!</definedName>
    <definedName name="________________________cab1" localSheetId="37">#REF!</definedName>
    <definedName name="________________________cab1" localSheetId="14">#REF!</definedName>
    <definedName name="________________________cab1" localSheetId="1">#REF!</definedName>
    <definedName name="________________________cab1">#REF!</definedName>
    <definedName name="________________________emp2">'[4]DMT modelo'!$AA$13</definedName>
    <definedName name="________________________EXT1" localSheetId="15">#REF!</definedName>
    <definedName name="________________________EXT1" localSheetId="32">#REF!</definedName>
    <definedName name="________________________EXT1" localSheetId="30">#REF!</definedName>
    <definedName name="________________________EXT1" localSheetId="28">#REF!</definedName>
    <definedName name="________________________EXT1" localSheetId="37">#REF!</definedName>
    <definedName name="________________________EXT1" localSheetId="14">#REF!</definedName>
    <definedName name="________________________EXT1" localSheetId="1">#REF!</definedName>
    <definedName name="________________________EXT1">#REF!</definedName>
    <definedName name="________________________ind100" localSheetId="15">#REF!</definedName>
    <definedName name="________________________ind100" localSheetId="32">#REF!</definedName>
    <definedName name="________________________ind100" localSheetId="30">#REF!</definedName>
    <definedName name="________________________ind100" localSheetId="28">#REF!</definedName>
    <definedName name="________________________ind100" localSheetId="37">#REF!</definedName>
    <definedName name="________________________ind100" localSheetId="14">#REF!</definedName>
    <definedName name="________________________ind100" localSheetId="1">#REF!</definedName>
    <definedName name="________________________ind100">#REF!</definedName>
    <definedName name="________________________JAZ1" localSheetId="15">#REF!</definedName>
    <definedName name="________________________JAZ1" localSheetId="32">#REF!</definedName>
    <definedName name="________________________JAZ1" localSheetId="30">#REF!</definedName>
    <definedName name="________________________JAZ1" localSheetId="28">#REF!</definedName>
    <definedName name="________________________JAZ1" localSheetId="37">#REF!</definedName>
    <definedName name="________________________JAZ1" localSheetId="14">#REF!</definedName>
    <definedName name="________________________JAZ1" localSheetId="1">#REF!</definedName>
    <definedName name="________________________JAZ1">#REF!</definedName>
    <definedName name="________________________JAZ11" localSheetId="15">#REF!</definedName>
    <definedName name="________________________JAZ11" localSheetId="32">#REF!</definedName>
    <definedName name="________________________JAZ11" localSheetId="30">#REF!</definedName>
    <definedName name="________________________JAZ11" localSheetId="28">#REF!</definedName>
    <definedName name="________________________JAZ11" localSheetId="37">#REF!</definedName>
    <definedName name="________________________JAZ11" localSheetId="14">#REF!</definedName>
    <definedName name="________________________JAZ11" localSheetId="1">#REF!</definedName>
    <definedName name="________________________JAZ11">#REF!</definedName>
    <definedName name="________________________JAZ2" localSheetId="15">#REF!</definedName>
    <definedName name="________________________JAZ2" localSheetId="32">#REF!</definedName>
    <definedName name="________________________JAZ2" localSheetId="30">#REF!</definedName>
    <definedName name="________________________JAZ2" localSheetId="28">#REF!</definedName>
    <definedName name="________________________JAZ2" localSheetId="37">#REF!</definedName>
    <definedName name="________________________JAZ2" localSheetId="14">#REF!</definedName>
    <definedName name="________________________JAZ2" localSheetId="1">#REF!</definedName>
    <definedName name="________________________JAZ2">#REF!</definedName>
    <definedName name="________________________JAZ22" localSheetId="15">#REF!</definedName>
    <definedName name="________________________JAZ22" localSheetId="32">#REF!</definedName>
    <definedName name="________________________JAZ22" localSheetId="30">#REF!</definedName>
    <definedName name="________________________JAZ22" localSheetId="28">#REF!</definedName>
    <definedName name="________________________JAZ22" localSheetId="37">#REF!</definedName>
    <definedName name="________________________JAZ22" localSheetId="14">#REF!</definedName>
    <definedName name="________________________JAZ22" localSheetId="1">#REF!</definedName>
    <definedName name="________________________JAZ22">#REF!</definedName>
    <definedName name="________________________JAZ3" localSheetId="15">#REF!</definedName>
    <definedName name="________________________JAZ3" localSheetId="32">#REF!</definedName>
    <definedName name="________________________JAZ3" localSheetId="30">#REF!</definedName>
    <definedName name="________________________JAZ3" localSheetId="28">#REF!</definedName>
    <definedName name="________________________JAZ3" localSheetId="37">#REF!</definedName>
    <definedName name="________________________JAZ3" localSheetId="14">#REF!</definedName>
    <definedName name="________________________JAZ3" localSheetId="1">#REF!</definedName>
    <definedName name="________________________JAZ3">#REF!</definedName>
    <definedName name="________________________JAZ33" localSheetId="15">#REF!</definedName>
    <definedName name="________________________JAZ33" localSheetId="32">#REF!</definedName>
    <definedName name="________________________JAZ33" localSheetId="30">#REF!</definedName>
    <definedName name="________________________JAZ33" localSheetId="28">#REF!</definedName>
    <definedName name="________________________JAZ33" localSheetId="37">#REF!</definedName>
    <definedName name="________________________JAZ33" localSheetId="14">#REF!</definedName>
    <definedName name="________________________JAZ33" localSheetId="1">#REF!</definedName>
    <definedName name="________________________JAZ33">#REF!</definedName>
    <definedName name="________________________mem2">'[5]Mat Asf'!$H$37</definedName>
    <definedName name="________________________oac2" localSheetId="15">#REF!</definedName>
    <definedName name="________________________oac2" localSheetId="32">#REF!</definedName>
    <definedName name="________________________oac2" localSheetId="30">#REF!</definedName>
    <definedName name="________________________oac2" localSheetId="28">#REF!</definedName>
    <definedName name="________________________oac2" localSheetId="37">#REF!</definedName>
    <definedName name="________________________oac2" localSheetId="14">#REF!</definedName>
    <definedName name="________________________oac2" localSheetId="1">#REF!</definedName>
    <definedName name="________________________oac2">#REF!</definedName>
    <definedName name="________________________RET1" localSheetId="15">#REF!</definedName>
    <definedName name="________________________RET1" localSheetId="32">#REF!</definedName>
    <definedName name="________________________RET1" localSheetId="30">#REF!</definedName>
    <definedName name="________________________RET1" localSheetId="28">#REF!</definedName>
    <definedName name="________________________RET1" localSheetId="37">#REF!</definedName>
    <definedName name="________________________RET1" localSheetId="14">#REF!</definedName>
    <definedName name="________________________RET1" localSheetId="1">#REF!</definedName>
    <definedName name="________________________RET1">#REF!</definedName>
    <definedName name="________________________tsd4" localSheetId="15">#REF!</definedName>
    <definedName name="________________________tsd4" localSheetId="32">#REF!</definedName>
    <definedName name="________________________tsd4" localSheetId="30">#REF!</definedName>
    <definedName name="________________________tsd4" localSheetId="28">#REF!</definedName>
    <definedName name="________________________tsd4" localSheetId="37">#REF!</definedName>
    <definedName name="________________________tsd4" localSheetId="14">#REF!</definedName>
    <definedName name="________________________tsd4" localSheetId="1">#REF!</definedName>
    <definedName name="________________________tsd4">#REF!</definedName>
    <definedName name="________________________TT21" localSheetId="15">[3]RELATÓRIO!#REF!</definedName>
    <definedName name="________________________TT21" localSheetId="32">[3]RELATÓRIO!#REF!</definedName>
    <definedName name="________________________TT21" localSheetId="30">[3]RELATÓRIO!#REF!</definedName>
    <definedName name="________________________TT21" localSheetId="28">[3]RELATÓRIO!#REF!</definedName>
    <definedName name="________________________TT21" localSheetId="37">[3]RELATÓRIO!#REF!</definedName>
    <definedName name="________________________TT21" localSheetId="14">[3]RELATÓRIO!#REF!</definedName>
    <definedName name="________________________TT21" localSheetId="1">[3]RELATÓRIO!#REF!</definedName>
    <definedName name="________________________TT21">[3]RELATÓRIO!#REF!</definedName>
    <definedName name="________________________TT22" localSheetId="15">[3]RELATÓRIO!#REF!</definedName>
    <definedName name="________________________TT22" localSheetId="32">[3]RELATÓRIO!#REF!</definedName>
    <definedName name="________________________TT22" localSheetId="30">[3]RELATÓRIO!#REF!</definedName>
    <definedName name="________________________TT22" localSheetId="28">[3]RELATÓRIO!#REF!</definedName>
    <definedName name="________________________TT22" localSheetId="37">[3]RELATÓRIO!#REF!</definedName>
    <definedName name="________________________TT22" localSheetId="14">[3]RELATÓRIO!#REF!</definedName>
    <definedName name="________________________TT22" localSheetId="1">[3]RELATÓRIO!#REF!</definedName>
    <definedName name="________________________TT22">[3]RELATÓRIO!#REF!</definedName>
    <definedName name="_______________________cab1" localSheetId="15">#REF!</definedName>
    <definedName name="_______________________cab1" localSheetId="32">#REF!</definedName>
    <definedName name="_______________________cab1" localSheetId="30">#REF!</definedName>
    <definedName name="_______________________cab1" localSheetId="28">#REF!</definedName>
    <definedName name="_______________________cab1" localSheetId="37">#REF!</definedName>
    <definedName name="_______________________cab1" localSheetId="14">#REF!</definedName>
    <definedName name="_______________________cab1" localSheetId="1">#REF!</definedName>
    <definedName name="_______________________cab1">#REF!</definedName>
    <definedName name="_______________________emp2">'[4]DMT modelo'!$AA$13</definedName>
    <definedName name="_______________________EXT1" localSheetId="15">#REF!</definedName>
    <definedName name="_______________________EXT1" localSheetId="32">#REF!</definedName>
    <definedName name="_______________________EXT1" localSheetId="30">#REF!</definedName>
    <definedName name="_______________________EXT1" localSheetId="28">#REF!</definedName>
    <definedName name="_______________________EXT1" localSheetId="37">#REF!</definedName>
    <definedName name="_______________________EXT1" localSheetId="14">#REF!</definedName>
    <definedName name="_______________________EXT1" localSheetId="1">#REF!</definedName>
    <definedName name="_______________________EXT1">#REF!</definedName>
    <definedName name="_______________________ind100" localSheetId="15">#REF!</definedName>
    <definedName name="_______________________ind100" localSheetId="32">#REF!</definedName>
    <definedName name="_______________________ind100" localSheetId="30">#REF!</definedName>
    <definedName name="_______________________ind100" localSheetId="28">#REF!</definedName>
    <definedName name="_______________________ind100" localSheetId="37">#REF!</definedName>
    <definedName name="_______________________ind100" localSheetId="14">#REF!</definedName>
    <definedName name="_______________________ind100" localSheetId="1">#REF!</definedName>
    <definedName name="_______________________ind100">#REF!</definedName>
    <definedName name="_______________________JAZ1" localSheetId="15">#REF!</definedName>
    <definedName name="_______________________JAZ1" localSheetId="32">#REF!</definedName>
    <definedName name="_______________________JAZ1" localSheetId="30">#REF!</definedName>
    <definedName name="_______________________JAZ1" localSheetId="28">#REF!</definedName>
    <definedName name="_______________________JAZ1" localSheetId="37">#REF!</definedName>
    <definedName name="_______________________JAZ1" localSheetId="14">#REF!</definedName>
    <definedName name="_______________________JAZ1" localSheetId="1">#REF!</definedName>
    <definedName name="_______________________JAZ1">#REF!</definedName>
    <definedName name="_______________________JAZ11" localSheetId="15">#REF!</definedName>
    <definedName name="_______________________JAZ11" localSheetId="32">#REF!</definedName>
    <definedName name="_______________________JAZ11" localSheetId="30">#REF!</definedName>
    <definedName name="_______________________JAZ11" localSheetId="28">#REF!</definedName>
    <definedName name="_______________________JAZ11" localSheetId="37">#REF!</definedName>
    <definedName name="_______________________JAZ11" localSheetId="14">#REF!</definedName>
    <definedName name="_______________________JAZ11" localSheetId="1">#REF!</definedName>
    <definedName name="_______________________JAZ11">#REF!</definedName>
    <definedName name="_______________________JAZ2" localSheetId="15">#REF!</definedName>
    <definedName name="_______________________JAZ2" localSheetId="32">#REF!</definedName>
    <definedName name="_______________________JAZ2" localSheetId="30">#REF!</definedName>
    <definedName name="_______________________JAZ2" localSheetId="28">#REF!</definedName>
    <definedName name="_______________________JAZ2" localSheetId="37">#REF!</definedName>
    <definedName name="_______________________JAZ2" localSheetId="14">#REF!</definedName>
    <definedName name="_______________________JAZ2" localSheetId="1">#REF!</definedName>
    <definedName name="_______________________JAZ2">#REF!</definedName>
    <definedName name="_______________________JAZ22" localSheetId="15">#REF!</definedName>
    <definedName name="_______________________JAZ22" localSheetId="32">#REF!</definedName>
    <definedName name="_______________________JAZ22" localSheetId="30">#REF!</definedName>
    <definedName name="_______________________JAZ22" localSheetId="28">#REF!</definedName>
    <definedName name="_______________________JAZ22" localSheetId="37">#REF!</definedName>
    <definedName name="_______________________JAZ22" localSheetId="14">#REF!</definedName>
    <definedName name="_______________________JAZ22" localSheetId="1">#REF!</definedName>
    <definedName name="_______________________JAZ22">#REF!</definedName>
    <definedName name="_______________________JAZ3" localSheetId="15">#REF!</definedName>
    <definedName name="_______________________JAZ3" localSheetId="32">#REF!</definedName>
    <definedName name="_______________________JAZ3" localSheetId="30">#REF!</definedName>
    <definedName name="_______________________JAZ3" localSheetId="28">#REF!</definedName>
    <definedName name="_______________________JAZ3" localSheetId="37">#REF!</definedName>
    <definedName name="_______________________JAZ3" localSheetId="14">#REF!</definedName>
    <definedName name="_______________________JAZ3" localSheetId="1">#REF!</definedName>
    <definedName name="_______________________JAZ3">#REF!</definedName>
    <definedName name="_______________________JAZ33" localSheetId="15">#REF!</definedName>
    <definedName name="_______________________JAZ33" localSheetId="32">#REF!</definedName>
    <definedName name="_______________________JAZ33" localSheetId="30">#REF!</definedName>
    <definedName name="_______________________JAZ33" localSheetId="28">#REF!</definedName>
    <definedName name="_______________________JAZ33" localSheetId="37">#REF!</definedName>
    <definedName name="_______________________JAZ33" localSheetId="14">#REF!</definedName>
    <definedName name="_______________________JAZ33" localSheetId="1">#REF!</definedName>
    <definedName name="_______________________JAZ33">#REF!</definedName>
    <definedName name="_______________________mem2">'[5]Mat Asf'!$H$37</definedName>
    <definedName name="_______________________oac2" localSheetId="15">#REF!</definedName>
    <definedName name="_______________________oac2" localSheetId="32">#REF!</definedName>
    <definedName name="_______________________oac2" localSheetId="30">#REF!</definedName>
    <definedName name="_______________________oac2" localSheetId="28">#REF!</definedName>
    <definedName name="_______________________oac2" localSheetId="37">#REF!</definedName>
    <definedName name="_______________________oac2" localSheetId="14">#REF!</definedName>
    <definedName name="_______________________oac2" localSheetId="1">#REF!</definedName>
    <definedName name="_______________________oac2">#REF!</definedName>
    <definedName name="_______________________tsd4" localSheetId="15">#REF!</definedName>
    <definedName name="_______________________tsd4" localSheetId="32">#REF!</definedName>
    <definedName name="_______________________tsd4" localSheetId="30">#REF!</definedName>
    <definedName name="_______________________tsd4" localSheetId="28">#REF!</definedName>
    <definedName name="_______________________tsd4" localSheetId="37">#REF!</definedName>
    <definedName name="_______________________tsd4" localSheetId="14">#REF!</definedName>
    <definedName name="_______________________tsd4" localSheetId="1">#REF!</definedName>
    <definedName name="_______________________tsd4">#REF!</definedName>
    <definedName name="_______________________TT21" localSheetId="15">[3]RELATÓRIO!#REF!</definedName>
    <definedName name="_______________________TT21" localSheetId="32">[3]RELATÓRIO!#REF!</definedName>
    <definedName name="_______________________TT21" localSheetId="30">[3]RELATÓRIO!#REF!</definedName>
    <definedName name="_______________________TT21" localSheetId="28">[3]RELATÓRIO!#REF!</definedName>
    <definedName name="_______________________TT21" localSheetId="37">[3]RELATÓRIO!#REF!</definedName>
    <definedName name="_______________________TT21" localSheetId="14">[3]RELATÓRIO!#REF!</definedName>
    <definedName name="_______________________TT21" localSheetId="1">[3]RELATÓRIO!#REF!</definedName>
    <definedName name="_______________________TT21">[3]RELATÓRIO!#REF!</definedName>
    <definedName name="_______________________TT22" localSheetId="15">[3]RELATÓRIO!#REF!</definedName>
    <definedName name="_______________________TT22" localSheetId="32">[3]RELATÓRIO!#REF!</definedName>
    <definedName name="_______________________TT22" localSheetId="30">[3]RELATÓRIO!#REF!</definedName>
    <definedName name="_______________________TT22" localSheetId="28">[3]RELATÓRIO!#REF!</definedName>
    <definedName name="_______________________TT22" localSheetId="37">[3]RELATÓRIO!#REF!</definedName>
    <definedName name="_______________________TT22" localSheetId="14">[3]RELATÓRIO!#REF!</definedName>
    <definedName name="_______________________TT22" localSheetId="1">[3]RELATÓRIO!#REF!</definedName>
    <definedName name="_______________________TT22">[3]RELATÓRIO!#REF!</definedName>
    <definedName name="______________________cab1" localSheetId="15">#REF!</definedName>
    <definedName name="______________________cab1" localSheetId="32">#REF!</definedName>
    <definedName name="______________________cab1" localSheetId="30">#REF!</definedName>
    <definedName name="______________________cab1" localSheetId="28">#REF!</definedName>
    <definedName name="______________________cab1" localSheetId="37">#REF!</definedName>
    <definedName name="______________________cab1" localSheetId="14">#REF!</definedName>
    <definedName name="______________________cab1" localSheetId="1">#REF!</definedName>
    <definedName name="______________________cab1">#REF!</definedName>
    <definedName name="______________________emp2">'[4]DMT modelo'!$AA$13</definedName>
    <definedName name="______________________EXT1" localSheetId="15">#REF!</definedName>
    <definedName name="______________________EXT1" localSheetId="32">#REF!</definedName>
    <definedName name="______________________EXT1" localSheetId="30">#REF!</definedName>
    <definedName name="______________________EXT1" localSheetId="28">#REF!</definedName>
    <definedName name="______________________EXT1" localSheetId="37">#REF!</definedName>
    <definedName name="______________________EXT1" localSheetId="14">#REF!</definedName>
    <definedName name="______________________EXT1" localSheetId="1">#REF!</definedName>
    <definedName name="______________________EXT1">#REF!</definedName>
    <definedName name="______________________ind100" localSheetId="15">#REF!</definedName>
    <definedName name="______________________ind100" localSheetId="32">#REF!</definedName>
    <definedName name="______________________ind100" localSheetId="30">#REF!</definedName>
    <definedName name="______________________ind100" localSheetId="28">#REF!</definedName>
    <definedName name="______________________ind100" localSheetId="37">#REF!</definedName>
    <definedName name="______________________ind100" localSheetId="14">#REF!</definedName>
    <definedName name="______________________ind100" localSheetId="1">#REF!</definedName>
    <definedName name="______________________ind100">#REF!</definedName>
    <definedName name="______________________JAZ1" localSheetId="15">#REF!</definedName>
    <definedName name="______________________JAZ1" localSheetId="32">#REF!</definedName>
    <definedName name="______________________JAZ1" localSheetId="30">#REF!</definedName>
    <definedName name="______________________JAZ1" localSheetId="28">#REF!</definedName>
    <definedName name="______________________JAZ1" localSheetId="37">#REF!</definedName>
    <definedName name="______________________JAZ1" localSheetId="14">#REF!</definedName>
    <definedName name="______________________JAZ1" localSheetId="1">#REF!</definedName>
    <definedName name="______________________JAZ1">#REF!</definedName>
    <definedName name="______________________JAZ11" localSheetId="15">#REF!</definedName>
    <definedName name="______________________JAZ11" localSheetId="32">#REF!</definedName>
    <definedName name="______________________JAZ11" localSheetId="30">#REF!</definedName>
    <definedName name="______________________JAZ11" localSheetId="28">#REF!</definedName>
    <definedName name="______________________JAZ11" localSheetId="37">#REF!</definedName>
    <definedName name="______________________JAZ11" localSheetId="14">#REF!</definedName>
    <definedName name="______________________JAZ11" localSheetId="1">#REF!</definedName>
    <definedName name="______________________JAZ11">#REF!</definedName>
    <definedName name="______________________JAZ2" localSheetId="15">#REF!</definedName>
    <definedName name="______________________JAZ2" localSheetId="32">#REF!</definedName>
    <definedName name="______________________JAZ2" localSheetId="30">#REF!</definedName>
    <definedName name="______________________JAZ2" localSheetId="28">#REF!</definedName>
    <definedName name="______________________JAZ2" localSheetId="37">#REF!</definedName>
    <definedName name="______________________JAZ2" localSheetId="14">#REF!</definedName>
    <definedName name="______________________JAZ2" localSheetId="1">#REF!</definedName>
    <definedName name="______________________JAZ2">#REF!</definedName>
    <definedName name="______________________JAZ22" localSheetId="15">#REF!</definedName>
    <definedName name="______________________JAZ22" localSheetId="32">#REF!</definedName>
    <definedName name="______________________JAZ22" localSheetId="30">#REF!</definedName>
    <definedName name="______________________JAZ22" localSheetId="28">#REF!</definedName>
    <definedName name="______________________JAZ22" localSheetId="37">#REF!</definedName>
    <definedName name="______________________JAZ22" localSheetId="14">#REF!</definedName>
    <definedName name="______________________JAZ22" localSheetId="1">#REF!</definedName>
    <definedName name="______________________JAZ22">#REF!</definedName>
    <definedName name="______________________JAZ3" localSheetId="15">#REF!</definedName>
    <definedName name="______________________JAZ3" localSheetId="32">#REF!</definedName>
    <definedName name="______________________JAZ3" localSheetId="30">#REF!</definedName>
    <definedName name="______________________JAZ3" localSheetId="28">#REF!</definedName>
    <definedName name="______________________JAZ3" localSheetId="37">#REF!</definedName>
    <definedName name="______________________JAZ3" localSheetId="14">#REF!</definedName>
    <definedName name="______________________JAZ3" localSheetId="1">#REF!</definedName>
    <definedName name="______________________JAZ3">#REF!</definedName>
    <definedName name="______________________JAZ33" localSheetId="15">#REF!</definedName>
    <definedName name="______________________JAZ33" localSheetId="32">#REF!</definedName>
    <definedName name="______________________JAZ33" localSheetId="30">#REF!</definedName>
    <definedName name="______________________JAZ33" localSheetId="28">#REF!</definedName>
    <definedName name="______________________JAZ33" localSheetId="37">#REF!</definedName>
    <definedName name="______________________JAZ33" localSheetId="14">#REF!</definedName>
    <definedName name="______________________JAZ33" localSheetId="1">#REF!</definedName>
    <definedName name="______________________JAZ33">#REF!</definedName>
    <definedName name="______________________mem2">'[5]Mat Asf'!$H$37</definedName>
    <definedName name="______________________oac2" localSheetId="15">#REF!</definedName>
    <definedName name="______________________oac2" localSheetId="32">#REF!</definedName>
    <definedName name="______________________oac2" localSheetId="30">#REF!</definedName>
    <definedName name="______________________oac2" localSheetId="28">#REF!</definedName>
    <definedName name="______________________oac2" localSheetId="37">#REF!</definedName>
    <definedName name="______________________oac2" localSheetId="14">#REF!</definedName>
    <definedName name="______________________oac2" localSheetId="1">#REF!</definedName>
    <definedName name="______________________oac2">#REF!</definedName>
    <definedName name="______________________RET1" localSheetId="15">#REF!</definedName>
    <definedName name="______________________RET1" localSheetId="32">#REF!</definedName>
    <definedName name="______________________RET1" localSheetId="30">#REF!</definedName>
    <definedName name="______________________RET1" localSheetId="28">#REF!</definedName>
    <definedName name="______________________RET1" localSheetId="37">#REF!</definedName>
    <definedName name="______________________RET1" localSheetId="14">#REF!</definedName>
    <definedName name="______________________RET1" localSheetId="1">#REF!</definedName>
    <definedName name="______________________RET1">#REF!</definedName>
    <definedName name="______________________tsd4" localSheetId="15">#REF!</definedName>
    <definedName name="______________________tsd4" localSheetId="32">#REF!</definedName>
    <definedName name="______________________tsd4" localSheetId="30">#REF!</definedName>
    <definedName name="______________________tsd4" localSheetId="28">#REF!</definedName>
    <definedName name="______________________tsd4" localSheetId="37">#REF!</definedName>
    <definedName name="______________________tsd4" localSheetId="14">#REF!</definedName>
    <definedName name="______________________tsd4" localSheetId="1">#REF!</definedName>
    <definedName name="______________________tsd4">#REF!</definedName>
    <definedName name="______________________TT21" localSheetId="15">[3]RELATÓRIO!#REF!</definedName>
    <definedName name="______________________TT21" localSheetId="32">[3]RELATÓRIO!#REF!</definedName>
    <definedName name="______________________TT21" localSheetId="30">[3]RELATÓRIO!#REF!</definedName>
    <definedName name="______________________TT21" localSheetId="28">[3]RELATÓRIO!#REF!</definedName>
    <definedName name="______________________TT21" localSheetId="37">[3]RELATÓRIO!#REF!</definedName>
    <definedName name="______________________TT21" localSheetId="14">[3]RELATÓRIO!#REF!</definedName>
    <definedName name="______________________TT21" localSheetId="1">[3]RELATÓRIO!#REF!</definedName>
    <definedName name="______________________TT21">[3]RELATÓRIO!#REF!</definedName>
    <definedName name="______________________TT22" localSheetId="15">[3]RELATÓRIO!#REF!</definedName>
    <definedName name="______________________TT22" localSheetId="32">[3]RELATÓRIO!#REF!</definedName>
    <definedName name="______________________TT22" localSheetId="30">[3]RELATÓRIO!#REF!</definedName>
    <definedName name="______________________TT22" localSheetId="28">[3]RELATÓRIO!#REF!</definedName>
    <definedName name="______________________TT22" localSheetId="37">[3]RELATÓRIO!#REF!</definedName>
    <definedName name="______________________TT22" localSheetId="14">[3]RELATÓRIO!#REF!</definedName>
    <definedName name="______________________TT22" localSheetId="1">[3]RELATÓRIO!#REF!</definedName>
    <definedName name="______________________TT22">[3]RELATÓRIO!#REF!</definedName>
    <definedName name="_____________________cab1" localSheetId="15">#REF!</definedName>
    <definedName name="_____________________cab1" localSheetId="32">#REF!</definedName>
    <definedName name="_____________________cab1" localSheetId="30">#REF!</definedName>
    <definedName name="_____________________cab1" localSheetId="28">#REF!</definedName>
    <definedName name="_____________________cab1" localSheetId="37">#REF!</definedName>
    <definedName name="_____________________cab1" localSheetId="14">#REF!</definedName>
    <definedName name="_____________________cab1" localSheetId="1">#REF!</definedName>
    <definedName name="_____________________cab1">#REF!</definedName>
    <definedName name="_____________________emp2">'[4]DMT modelo'!$AA$13</definedName>
    <definedName name="_____________________EXT1" localSheetId="15">#REF!</definedName>
    <definedName name="_____________________EXT1" localSheetId="32">#REF!</definedName>
    <definedName name="_____________________EXT1" localSheetId="30">#REF!</definedName>
    <definedName name="_____________________EXT1" localSheetId="28">#REF!</definedName>
    <definedName name="_____________________EXT1" localSheetId="37">#REF!</definedName>
    <definedName name="_____________________EXT1" localSheetId="14">#REF!</definedName>
    <definedName name="_____________________EXT1" localSheetId="1">#REF!</definedName>
    <definedName name="_____________________EXT1">#REF!</definedName>
    <definedName name="_____________________ind100" localSheetId="15">#REF!</definedName>
    <definedName name="_____________________ind100" localSheetId="32">#REF!</definedName>
    <definedName name="_____________________ind100" localSheetId="30">#REF!</definedName>
    <definedName name="_____________________ind100" localSheetId="28">#REF!</definedName>
    <definedName name="_____________________ind100" localSheetId="37">#REF!</definedName>
    <definedName name="_____________________ind100" localSheetId="14">#REF!</definedName>
    <definedName name="_____________________ind100" localSheetId="1">#REF!</definedName>
    <definedName name="_____________________ind100">#REF!</definedName>
    <definedName name="_____________________JAZ1" localSheetId="15">#REF!</definedName>
    <definedName name="_____________________JAZ1" localSheetId="32">#REF!</definedName>
    <definedName name="_____________________JAZ1" localSheetId="30">#REF!</definedName>
    <definedName name="_____________________JAZ1" localSheetId="28">#REF!</definedName>
    <definedName name="_____________________JAZ1" localSheetId="37">#REF!</definedName>
    <definedName name="_____________________JAZ1" localSheetId="14">#REF!</definedName>
    <definedName name="_____________________JAZ1" localSheetId="1">#REF!</definedName>
    <definedName name="_____________________JAZ1">#REF!</definedName>
    <definedName name="_____________________JAZ11" localSheetId="15">#REF!</definedName>
    <definedName name="_____________________JAZ11" localSheetId="32">#REF!</definedName>
    <definedName name="_____________________JAZ11" localSheetId="30">#REF!</definedName>
    <definedName name="_____________________JAZ11" localSheetId="28">#REF!</definedName>
    <definedName name="_____________________JAZ11" localSheetId="37">#REF!</definedName>
    <definedName name="_____________________JAZ11" localSheetId="14">#REF!</definedName>
    <definedName name="_____________________JAZ11" localSheetId="1">#REF!</definedName>
    <definedName name="_____________________JAZ11">#REF!</definedName>
    <definedName name="_____________________JAZ2" localSheetId="15">#REF!</definedName>
    <definedName name="_____________________JAZ2" localSheetId="32">#REF!</definedName>
    <definedName name="_____________________JAZ2" localSheetId="30">#REF!</definedName>
    <definedName name="_____________________JAZ2" localSheetId="28">#REF!</definedName>
    <definedName name="_____________________JAZ2" localSheetId="37">#REF!</definedName>
    <definedName name="_____________________JAZ2" localSheetId="14">#REF!</definedName>
    <definedName name="_____________________JAZ2" localSheetId="1">#REF!</definedName>
    <definedName name="_____________________JAZ2">#REF!</definedName>
    <definedName name="_____________________JAZ22" localSheetId="15">#REF!</definedName>
    <definedName name="_____________________JAZ22" localSheetId="32">#REF!</definedName>
    <definedName name="_____________________JAZ22" localSheetId="30">#REF!</definedName>
    <definedName name="_____________________JAZ22" localSheetId="28">#REF!</definedName>
    <definedName name="_____________________JAZ22" localSheetId="37">#REF!</definedName>
    <definedName name="_____________________JAZ22" localSheetId="14">#REF!</definedName>
    <definedName name="_____________________JAZ22" localSheetId="1">#REF!</definedName>
    <definedName name="_____________________JAZ22">#REF!</definedName>
    <definedName name="_____________________JAZ3" localSheetId="15">#REF!</definedName>
    <definedName name="_____________________JAZ3" localSheetId="32">#REF!</definedName>
    <definedName name="_____________________JAZ3" localSheetId="30">#REF!</definedName>
    <definedName name="_____________________JAZ3" localSheetId="28">#REF!</definedName>
    <definedName name="_____________________JAZ3" localSheetId="37">#REF!</definedName>
    <definedName name="_____________________JAZ3" localSheetId="14">#REF!</definedName>
    <definedName name="_____________________JAZ3" localSheetId="1">#REF!</definedName>
    <definedName name="_____________________JAZ3">#REF!</definedName>
    <definedName name="_____________________JAZ33" localSheetId="15">#REF!</definedName>
    <definedName name="_____________________JAZ33" localSheetId="32">#REF!</definedName>
    <definedName name="_____________________JAZ33" localSheetId="30">#REF!</definedName>
    <definedName name="_____________________JAZ33" localSheetId="28">#REF!</definedName>
    <definedName name="_____________________JAZ33" localSheetId="37">#REF!</definedName>
    <definedName name="_____________________JAZ33" localSheetId="14">#REF!</definedName>
    <definedName name="_____________________JAZ33" localSheetId="1">#REF!</definedName>
    <definedName name="_____________________JAZ33">#REF!</definedName>
    <definedName name="_____________________mem2">'[5]Mat Asf'!$H$37</definedName>
    <definedName name="_____________________oac2" localSheetId="15">#REF!</definedName>
    <definedName name="_____________________oac2" localSheetId="32">#REF!</definedName>
    <definedName name="_____________________oac2" localSheetId="30">#REF!</definedName>
    <definedName name="_____________________oac2" localSheetId="28">#REF!</definedName>
    <definedName name="_____________________oac2" localSheetId="37">#REF!</definedName>
    <definedName name="_____________________oac2" localSheetId="14">#REF!</definedName>
    <definedName name="_____________________oac2" localSheetId="1">#REF!</definedName>
    <definedName name="_____________________oac2">#REF!</definedName>
    <definedName name="_____________________RET1" localSheetId="15">#REF!</definedName>
    <definedName name="_____________________RET1" localSheetId="32">#REF!</definedName>
    <definedName name="_____________________RET1" localSheetId="30">#REF!</definedName>
    <definedName name="_____________________RET1" localSheetId="28">#REF!</definedName>
    <definedName name="_____________________RET1" localSheetId="37">#REF!</definedName>
    <definedName name="_____________________RET1" localSheetId="14">#REF!</definedName>
    <definedName name="_____________________RET1" localSheetId="1">#REF!</definedName>
    <definedName name="_____________________RET1">#REF!</definedName>
    <definedName name="_____________________tsd4" localSheetId="15">#REF!</definedName>
    <definedName name="_____________________tsd4" localSheetId="32">#REF!</definedName>
    <definedName name="_____________________tsd4" localSheetId="30">#REF!</definedName>
    <definedName name="_____________________tsd4" localSheetId="28">#REF!</definedName>
    <definedName name="_____________________tsd4" localSheetId="37">#REF!</definedName>
    <definedName name="_____________________tsd4" localSheetId="14">#REF!</definedName>
    <definedName name="_____________________tsd4" localSheetId="1">#REF!</definedName>
    <definedName name="_____________________tsd4">#REF!</definedName>
    <definedName name="_____________________TT21" localSheetId="15">[3]RELATÓRIO!#REF!</definedName>
    <definedName name="_____________________TT21" localSheetId="32">[3]RELATÓRIO!#REF!</definedName>
    <definedName name="_____________________TT21" localSheetId="30">[3]RELATÓRIO!#REF!</definedName>
    <definedName name="_____________________TT21" localSheetId="28">[3]RELATÓRIO!#REF!</definedName>
    <definedName name="_____________________TT21" localSheetId="37">[3]RELATÓRIO!#REF!</definedName>
    <definedName name="_____________________TT21" localSheetId="14">[3]RELATÓRIO!#REF!</definedName>
    <definedName name="_____________________TT21" localSheetId="1">[3]RELATÓRIO!#REF!</definedName>
    <definedName name="_____________________TT21">[3]RELATÓRIO!#REF!</definedName>
    <definedName name="_____________________TT22" localSheetId="15">[3]RELATÓRIO!#REF!</definedName>
    <definedName name="_____________________TT22" localSheetId="32">[3]RELATÓRIO!#REF!</definedName>
    <definedName name="_____________________TT22" localSheetId="30">[3]RELATÓRIO!#REF!</definedName>
    <definedName name="_____________________TT22" localSheetId="28">[3]RELATÓRIO!#REF!</definedName>
    <definedName name="_____________________TT22" localSheetId="37">[3]RELATÓRIO!#REF!</definedName>
    <definedName name="_____________________TT22" localSheetId="14">[3]RELATÓRIO!#REF!</definedName>
    <definedName name="_____________________TT22" localSheetId="1">[3]RELATÓRIO!#REF!</definedName>
    <definedName name="_____________________TT22">[3]RELATÓRIO!#REF!</definedName>
    <definedName name="____________________cab1" localSheetId="15">#REF!</definedName>
    <definedName name="____________________cab1" localSheetId="32">#REF!</definedName>
    <definedName name="____________________cab1" localSheetId="30">#REF!</definedName>
    <definedName name="____________________cab1" localSheetId="28">#REF!</definedName>
    <definedName name="____________________cab1" localSheetId="37">#REF!</definedName>
    <definedName name="____________________cab1" localSheetId="14">#REF!</definedName>
    <definedName name="____________________cab1" localSheetId="1">#REF!</definedName>
    <definedName name="____________________cab1">#REF!</definedName>
    <definedName name="____________________emp2">'[4]DMT modelo'!$AA$13</definedName>
    <definedName name="____________________EXT1" localSheetId="15">#REF!</definedName>
    <definedName name="____________________EXT1" localSheetId="32">#REF!</definedName>
    <definedName name="____________________EXT1" localSheetId="30">#REF!</definedName>
    <definedName name="____________________EXT1" localSheetId="28">#REF!</definedName>
    <definedName name="____________________EXT1" localSheetId="37">#REF!</definedName>
    <definedName name="____________________EXT1" localSheetId="14">#REF!</definedName>
    <definedName name="____________________EXT1" localSheetId="1">#REF!</definedName>
    <definedName name="____________________EXT1">#REF!</definedName>
    <definedName name="____________________ind100" localSheetId="15">#REF!</definedName>
    <definedName name="____________________ind100" localSheetId="32">#REF!</definedName>
    <definedName name="____________________ind100" localSheetId="30">#REF!</definedName>
    <definedName name="____________________ind100" localSheetId="28">#REF!</definedName>
    <definedName name="____________________ind100" localSheetId="37">#REF!</definedName>
    <definedName name="____________________ind100" localSheetId="14">#REF!</definedName>
    <definedName name="____________________ind100" localSheetId="1">#REF!</definedName>
    <definedName name="____________________ind100">#REF!</definedName>
    <definedName name="____________________JAZ1" localSheetId="15">#REF!</definedName>
    <definedName name="____________________JAZ1" localSheetId="32">#REF!</definedName>
    <definedName name="____________________JAZ1" localSheetId="30">#REF!</definedName>
    <definedName name="____________________JAZ1" localSheetId="28">#REF!</definedName>
    <definedName name="____________________JAZ1" localSheetId="37">#REF!</definedName>
    <definedName name="____________________JAZ1" localSheetId="14">#REF!</definedName>
    <definedName name="____________________JAZ1" localSheetId="1">#REF!</definedName>
    <definedName name="____________________JAZ1">#REF!</definedName>
    <definedName name="____________________JAZ11" localSheetId="15">#REF!</definedName>
    <definedName name="____________________JAZ11" localSheetId="32">#REF!</definedName>
    <definedName name="____________________JAZ11" localSheetId="30">#REF!</definedName>
    <definedName name="____________________JAZ11" localSheetId="28">#REF!</definedName>
    <definedName name="____________________JAZ11" localSheetId="37">#REF!</definedName>
    <definedName name="____________________JAZ11" localSheetId="14">#REF!</definedName>
    <definedName name="____________________JAZ11" localSheetId="1">#REF!</definedName>
    <definedName name="____________________JAZ11">#REF!</definedName>
    <definedName name="____________________JAZ2" localSheetId="15">#REF!</definedName>
    <definedName name="____________________JAZ2" localSheetId="32">#REF!</definedName>
    <definedName name="____________________JAZ2" localSheetId="30">#REF!</definedName>
    <definedName name="____________________JAZ2" localSheetId="28">#REF!</definedName>
    <definedName name="____________________JAZ2" localSheetId="37">#REF!</definedName>
    <definedName name="____________________JAZ2" localSheetId="14">#REF!</definedName>
    <definedName name="____________________JAZ2" localSheetId="1">#REF!</definedName>
    <definedName name="____________________JAZ2">#REF!</definedName>
    <definedName name="____________________JAZ22" localSheetId="15">#REF!</definedName>
    <definedName name="____________________JAZ22" localSheetId="32">#REF!</definedName>
    <definedName name="____________________JAZ22" localSheetId="30">#REF!</definedName>
    <definedName name="____________________JAZ22" localSheetId="28">#REF!</definedName>
    <definedName name="____________________JAZ22" localSheetId="37">#REF!</definedName>
    <definedName name="____________________JAZ22" localSheetId="14">#REF!</definedName>
    <definedName name="____________________JAZ22" localSheetId="1">#REF!</definedName>
    <definedName name="____________________JAZ22">#REF!</definedName>
    <definedName name="____________________JAZ3" localSheetId="15">#REF!</definedName>
    <definedName name="____________________JAZ3" localSheetId="32">#REF!</definedName>
    <definedName name="____________________JAZ3" localSheetId="30">#REF!</definedName>
    <definedName name="____________________JAZ3" localSheetId="28">#REF!</definedName>
    <definedName name="____________________JAZ3" localSheetId="37">#REF!</definedName>
    <definedName name="____________________JAZ3" localSheetId="14">#REF!</definedName>
    <definedName name="____________________JAZ3" localSheetId="1">#REF!</definedName>
    <definedName name="____________________JAZ3">#REF!</definedName>
    <definedName name="____________________JAZ33" localSheetId="15">#REF!</definedName>
    <definedName name="____________________JAZ33" localSheetId="32">#REF!</definedName>
    <definedName name="____________________JAZ33" localSheetId="30">#REF!</definedName>
    <definedName name="____________________JAZ33" localSheetId="28">#REF!</definedName>
    <definedName name="____________________JAZ33" localSheetId="37">#REF!</definedName>
    <definedName name="____________________JAZ33" localSheetId="14">#REF!</definedName>
    <definedName name="____________________JAZ33" localSheetId="1">#REF!</definedName>
    <definedName name="____________________JAZ33">#REF!</definedName>
    <definedName name="____________________mem2">'[5]Mat Asf'!$H$37</definedName>
    <definedName name="____________________oac2" localSheetId="15">#REF!</definedName>
    <definedName name="____________________oac2" localSheetId="32">#REF!</definedName>
    <definedName name="____________________oac2" localSheetId="30">#REF!</definedName>
    <definedName name="____________________oac2" localSheetId="28">#REF!</definedName>
    <definedName name="____________________oac2" localSheetId="37">#REF!</definedName>
    <definedName name="____________________oac2" localSheetId="14">#REF!</definedName>
    <definedName name="____________________oac2" localSheetId="1">#REF!</definedName>
    <definedName name="____________________oac2">#REF!</definedName>
    <definedName name="____________________RET1" localSheetId="15">#REF!</definedName>
    <definedName name="____________________RET1" localSheetId="32">#REF!</definedName>
    <definedName name="____________________RET1" localSheetId="30">#REF!</definedName>
    <definedName name="____________________RET1" localSheetId="28">#REF!</definedName>
    <definedName name="____________________RET1" localSheetId="37">#REF!</definedName>
    <definedName name="____________________RET1" localSheetId="14">#REF!</definedName>
    <definedName name="____________________RET1" localSheetId="1">#REF!</definedName>
    <definedName name="____________________RET1">#REF!</definedName>
    <definedName name="____________________tsd4" localSheetId="15">#REF!</definedName>
    <definedName name="____________________tsd4" localSheetId="32">#REF!</definedName>
    <definedName name="____________________tsd4" localSheetId="30">#REF!</definedName>
    <definedName name="____________________tsd4" localSheetId="28">#REF!</definedName>
    <definedName name="____________________tsd4" localSheetId="37">#REF!</definedName>
    <definedName name="____________________tsd4" localSheetId="14">#REF!</definedName>
    <definedName name="____________________tsd4" localSheetId="1">#REF!</definedName>
    <definedName name="____________________tsd4">#REF!</definedName>
    <definedName name="____________________TT21" localSheetId="15">[3]RELATÓRIO!#REF!</definedName>
    <definedName name="____________________TT21" localSheetId="32">[3]RELATÓRIO!#REF!</definedName>
    <definedName name="____________________TT21" localSheetId="30">[3]RELATÓRIO!#REF!</definedName>
    <definedName name="____________________TT21" localSheetId="28">[3]RELATÓRIO!#REF!</definedName>
    <definedName name="____________________TT21" localSheetId="37">[3]RELATÓRIO!#REF!</definedName>
    <definedName name="____________________TT21" localSheetId="14">[3]RELATÓRIO!#REF!</definedName>
    <definedName name="____________________TT21" localSheetId="1">[3]RELATÓRIO!#REF!</definedName>
    <definedName name="____________________TT21">[3]RELATÓRIO!#REF!</definedName>
    <definedName name="____________________TT22" localSheetId="15">[3]RELATÓRIO!#REF!</definedName>
    <definedName name="____________________TT22" localSheetId="32">[3]RELATÓRIO!#REF!</definedName>
    <definedName name="____________________TT22" localSheetId="30">[3]RELATÓRIO!#REF!</definedName>
    <definedName name="____________________TT22" localSheetId="28">[3]RELATÓRIO!#REF!</definedName>
    <definedName name="____________________TT22" localSheetId="37">[3]RELATÓRIO!#REF!</definedName>
    <definedName name="____________________TT22" localSheetId="14">[3]RELATÓRIO!#REF!</definedName>
    <definedName name="____________________TT22" localSheetId="1">[3]RELATÓRIO!#REF!</definedName>
    <definedName name="____________________TT22">[3]RELATÓRIO!#REF!</definedName>
    <definedName name="___________________cab1" localSheetId="15">#REF!</definedName>
    <definedName name="___________________cab1" localSheetId="32">#REF!</definedName>
    <definedName name="___________________cab1" localSheetId="30">#REF!</definedName>
    <definedName name="___________________cab1" localSheetId="28">#REF!</definedName>
    <definedName name="___________________cab1" localSheetId="37">#REF!</definedName>
    <definedName name="___________________cab1" localSheetId="14">#REF!</definedName>
    <definedName name="___________________cab1" localSheetId="1">#REF!</definedName>
    <definedName name="___________________cab1">#REF!</definedName>
    <definedName name="___________________emp2">'[4]DMT modelo'!$AA$13</definedName>
    <definedName name="___________________EXT1" localSheetId="15">#REF!</definedName>
    <definedName name="___________________EXT1" localSheetId="32">#REF!</definedName>
    <definedName name="___________________EXT1" localSheetId="30">#REF!</definedName>
    <definedName name="___________________EXT1" localSheetId="28">#REF!</definedName>
    <definedName name="___________________EXT1" localSheetId="37">#REF!</definedName>
    <definedName name="___________________EXT1" localSheetId="14">#REF!</definedName>
    <definedName name="___________________EXT1" localSheetId="1">#REF!</definedName>
    <definedName name="___________________EXT1">#REF!</definedName>
    <definedName name="___________________JAZ1" localSheetId="15">#REF!</definedName>
    <definedName name="___________________JAZ1" localSheetId="32">#REF!</definedName>
    <definedName name="___________________JAZ1" localSheetId="30">#REF!</definedName>
    <definedName name="___________________JAZ1" localSheetId="28">#REF!</definedName>
    <definedName name="___________________JAZ1" localSheetId="37">#REF!</definedName>
    <definedName name="___________________JAZ1" localSheetId="14">#REF!</definedName>
    <definedName name="___________________JAZ1" localSheetId="1">#REF!</definedName>
    <definedName name="___________________JAZ1">#REF!</definedName>
    <definedName name="___________________JAZ11" localSheetId="15">#REF!</definedName>
    <definedName name="___________________JAZ11" localSheetId="32">#REF!</definedName>
    <definedName name="___________________JAZ11" localSheetId="30">#REF!</definedName>
    <definedName name="___________________JAZ11" localSheetId="28">#REF!</definedName>
    <definedName name="___________________JAZ11" localSheetId="37">#REF!</definedName>
    <definedName name="___________________JAZ11" localSheetId="14">#REF!</definedName>
    <definedName name="___________________JAZ11" localSheetId="1">#REF!</definedName>
    <definedName name="___________________JAZ11">#REF!</definedName>
    <definedName name="___________________JAZ2" localSheetId="15">#REF!</definedName>
    <definedName name="___________________JAZ2" localSheetId="32">#REF!</definedName>
    <definedName name="___________________JAZ2" localSheetId="30">#REF!</definedName>
    <definedName name="___________________JAZ2" localSheetId="28">#REF!</definedName>
    <definedName name="___________________JAZ2" localSheetId="37">#REF!</definedName>
    <definedName name="___________________JAZ2" localSheetId="14">#REF!</definedName>
    <definedName name="___________________JAZ2" localSheetId="1">#REF!</definedName>
    <definedName name="___________________JAZ2">#REF!</definedName>
    <definedName name="___________________JAZ22" localSheetId="15">#REF!</definedName>
    <definedName name="___________________JAZ22" localSheetId="32">#REF!</definedName>
    <definedName name="___________________JAZ22" localSheetId="30">#REF!</definedName>
    <definedName name="___________________JAZ22" localSheetId="28">#REF!</definedName>
    <definedName name="___________________JAZ22" localSheetId="37">#REF!</definedName>
    <definedName name="___________________JAZ22" localSheetId="14">#REF!</definedName>
    <definedName name="___________________JAZ22" localSheetId="1">#REF!</definedName>
    <definedName name="___________________JAZ22">#REF!</definedName>
    <definedName name="___________________JAZ3" localSheetId="15">#REF!</definedName>
    <definedName name="___________________JAZ3" localSheetId="32">#REF!</definedName>
    <definedName name="___________________JAZ3" localSheetId="30">#REF!</definedName>
    <definedName name="___________________JAZ3" localSheetId="28">#REF!</definedName>
    <definedName name="___________________JAZ3" localSheetId="37">#REF!</definedName>
    <definedName name="___________________JAZ3" localSheetId="14">#REF!</definedName>
    <definedName name="___________________JAZ3" localSheetId="1">#REF!</definedName>
    <definedName name="___________________JAZ3">#REF!</definedName>
    <definedName name="___________________JAZ33" localSheetId="15">#REF!</definedName>
    <definedName name="___________________JAZ33" localSheetId="32">#REF!</definedName>
    <definedName name="___________________JAZ33" localSheetId="30">#REF!</definedName>
    <definedName name="___________________JAZ33" localSheetId="28">#REF!</definedName>
    <definedName name="___________________JAZ33" localSheetId="37">#REF!</definedName>
    <definedName name="___________________JAZ33" localSheetId="14">#REF!</definedName>
    <definedName name="___________________JAZ33" localSheetId="1">#REF!</definedName>
    <definedName name="___________________JAZ33">#REF!</definedName>
    <definedName name="___________________mem2">'[5]Mat Asf'!$H$37</definedName>
    <definedName name="___________________oac2" localSheetId="15">#REF!</definedName>
    <definedName name="___________________oac2" localSheetId="32">#REF!</definedName>
    <definedName name="___________________oac2" localSheetId="30">#REF!</definedName>
    <definedName name="___________________oac2" localSheetId="28">#REF!</definedName>
    <definedName name="___________________oac2" localSheetId="37">#REF!</definedName>
    <definedName name="___________________oac2" localSheetId="14">#REF!</definedName>
    <definedName name="___________________oac2" localSheetId="1">#REF!</definedName>
    <definedName name="___________________oac2">#REF!</definedName>
    <definedName name="___________________OUT98" localSheetId="15">#REF!</definedName>
    <definedName name="___________________OUT98" localSheetId="32">#REF!</definedName>
    <definedName name="___________________OUT98" localSheetId="30">#REF!</definedName>
    <definedName name="___________________OUT98" localSheetId="28">#REF!</definedName>
    <definedName name="___________________OUT98" localSheetId="37">#REF!</definedName>
    <definedName name="___________________OUT98" localSheetId="14">#REF!</definedName>
    <definedName name="___________________OUT98" localSheetId="1">#REF!</definedName>
    <definedName name="___________________OUT98">#REF!</definedName>
    <definedName name="___________________RET1" localSheetId="15">#REF!</definedName>
    <definedName name="___________________RET1" localSheetId="32">#REF!</definedName>
    <definedName name="___________________RET1" localSheetId="30">#REF!</definedName>
    <definedName name="___________________RET1" localSheetId="28">#REF!</definedName>
    <definedName name="___________________RET1" localSheetId="37">#REF!</definedName>
    <definedName name="___________________RET1" localSheetId="14">#REF!</definedName>
    <definedName name="___________________RET1" localSheetId="1">#REF!</definedName>
    <definedName name="___________________RET1">#REF!</definedName>
    <definedName name="___________________tsd4" localSheetId="15">#REF!</definedName>
    <definedName name="___________________tsd4" localSheetId="32">#REF!</definedName>
    <definedName name="___________________tsd4" localSheetId="30">#REF!</definedName>
    <definedName name="___________________tsd4" localSheetId="28">#REF!</definedName>
    <definedName name="___________________tsd4" localSheetId="37">#REF!</definedName>
    <definedName name="___________________tsd4" localSheetId="14">#REF!</definedName>
    <definedName name="___________________tsd4" localSheetId="1">#REF!</definedName>
    <definedName name="___________________tsd4">#REF!</definedName>
    <definedName name="___________________TT21" localSheetId="15">[3]RELATÓRIO!#REF!</definedName>
    <definedName name="___________________TT21" localSheetId="32">[3]RELATÓRIO!#REF!</definedName>
    <definedName name="___________________TT21" localSheetId="30">[3]RELATÓRIO!#REF!</definedName>
    <definedName name="___________________TT21" localSheetId="28">[3]RELATÓRIO!#REF!</definedName>
    <definedName name="___________________TT21" localSheetId="37">[3]RELATÓRIO!#REF!</definedName>
    <definedName name="___________________TT21" localSheetId="14">[3]RELATÓRIO!#REF!</definedName>
    <definedName name="___________________TT21" localSheetId="1">[3]RELATÓRIO!#REF!</definedName>
    <definedName name="___________________TT21">[3]RELATÓRIO!#REF!</definedName>
    <definedName name="___________________TT22" localSheetId="15">[3]RELATÓRIO!#REF!</definedName>
    <definedName name="___________________TT22" localSheetId="32">[3]RELATÓRIO!#REF!</definedName>
    <definedName name="___________________TT22" localSheetId="30">[3]RELATÓRIO!#REF!</definedName>
    <definedName name="___________________TT22" localSheetId="28">[3]RELATÓRIO!#REF!</definedName>
    <definedName name="___________________TT22" localSheetId="37">[3]RELATÓRIO!#REF!</definedName>
    <definedName name="___________________TT22" localSheetId="14">[3]RELATÓRIO!#REF!</definedName>
    <definedName name="___________________TT22" localSheetId="1">[3]RELATÓRIO!#REF!</definedName>
    <definedName name="___________________TT22">[3]RELATÓRIO!#REF!</definedName>
    <definedName name="__________________cab1" localSheetId="15">#REF!</definedName>
    <definedName name="__________________cab1" localSheetId="32">#REF!</definedName>
    <definedName name="__________________cab1" localSheetId="30">#REF!</definedName>
    <definedName name="__________________cab1" localSheetId="28">#REF!</definedName>
    <definedName name="__________________cab1" localSheetId="37">#REF!</definedName>
    <definedName name="__________________cab1" localSheetId="14">#REF!</definedName>
    <definedName name="__________________cab1" localSheetId="1">#REF!</definedName>
    <definedName name="__________________cab1">#REF!</definedName>
    <definedName name="__________________emp2">'[4]DMT modelo'!$AA$13</definedName>
    <definedName name="__________________EXT1" localSheetId="15">#REF!</definedName>
    <definedName name="__________________EXT1" localSheetId="32">#REF!</definedName>
    <definedName name="__________________EXT1" localSheetId="30">#REF!</definedName>
    <definedName name="__________________EXT1" localSheetId="28">#REF!</definedName>
    <definedName name="__________________EXT1" localSheetId="37">#REF!</definedName>
    <definedName name="__________________EXT1" localSheetId="14">#REF!</definedName>
    <definedName name="__________________EXT1" localSheetId="1">#REF!</definedName>
    <definedName name="__________________EXT1">#REF!</definedName>
    <definedName name="__________________ind100" localSheetId="15">#REF!</definedName>
    <definedName name="__________________ind100" localSheetId="32">#REF!</definedName>
    <definedName name="__________________ind100" localSheetId="30">#REF!</definedName>
    <definedName name="__________________ind100" localSheetId="28">#REF!</definedName>
    <definedName name="__________________ind100" localSheetId="37">#REF!</definedName>
    <definedName name="__________________ind100" localSheetId="14">#REF!</definedName>
    <definedName name="__________________ind100" localSheetId="1">#REF!</definedName>
    <definedName name="__________________ind100">#REF!</definedName>
    <definedName name="__________________JAZ1" localSheetId="15">#REF!</definedName>
    <definedName name="__________________JAZ1" localSheetId="32">#REF!</definedName>
    <definedName name="__________________JAZ1" localSheetId="30">#REF!</definedName>
    <definedName name="__________________JAZ1" localSheetId="28">#REF!</definedName>
    <definedName name="__________________JAZ1" localSheetId="37">#REF!</definedName>
    <definedName name="__________________JAZ1" localSheetId="14">#REF!</definedName>
    <definedName name="__________________JAZ1" localSheetId="1">#REF!</definedName>
    <definedName name="__________________JAZ1">#REF!</definedName>
    <definedName name="__________________JAZ11" localSheetId="15">#REF!</definedName>
    <definedName name="__________________JAZ11" localSheetId="32">#REF!</definedName>
    <definedName name="__________________JAZ11" localSheetId="30">#REF!</definedName>
    <definedName name="__________________JAZ11" localSheetId="28">#REF!</definedName>
    <definedName name="__________________JAZ11" localSheetId="37">#REF!</definedName>
    <definedName name="__________________JAZ11" localSheetId="14">#REF!</definedName>
    <definedName name="__________________JAZ11" localSheetId="1">#REF!</definedName>
    <definedName name="__________________JAZ11">#REF!</definedName>
    <definedName name="__________________JAZ2" localSheetId="15">#REF!</definedName>
    <definedName name="__________________JAZ2" localSheetId="32">#REF!</definedName>
    <definedName name="__________________JAZ2" localSheetId="30">#REF!</definedName>
    <definedName name="__________________JAZ2" localSheetId="28">#REF!</definedName>
    <definedName name="__________________JAZ2" localSheetId="37">#REF!</definedName>
    <definedName name="__________________JAZ2" localSheetId="14">#REF!</definedName>
    <definedName name="__________________JAZ2" localSheetId="1">#REF!</definedName>
    <definedName name="__________________JAZ2">#REF!</definedName>
    <definedName name="__________________JAZ22" localSheetId="15">#REF!</definedName>
    <definedName name="__________________JAZ22" localSheetId="32">#REF!</definedName>
    <definedName name="__________________JAZ22" localSheetId="30">#REF!</definedName>
    <definedName name="__________________JAZ22" localSheetId="28">#REF!</definedName>
    <definedName name="__________________JAZ22" localSheetId="37">#REF!</definedName>
    <definedName name="__________________JAZ22" localSheetId="14">#REF!</definedName>
    <definedName name="__________________JAZ22" localSheetId="1">#REF!</definedName>
    <definedName name="__________________JAZ22">#REF!</definedName>
    <definedName name="__________________JAZ3" localSheetId="15">#REF!</definedName>
    <definedName name="__________________JAZ3" localSheetId="32">#REF!</definedName>
    <definedName name="__________________JAZ3" localSheetId="30">#REF!</definedName>
    <definedName name="__________________JAZ3" localSheetId="28">#REF!</definedName>
    <definedName name="__________________JAZ3" localSheetId="37">#REF!</definedName>
    <definedName name="__________________JAZ3" localSheetId="14">#REF!</definedName>
    <definedName name="__________________JAZ3" localSheetId="1">#REF!</definedName>
    <definedName name="__________________JAZ3">#REF!</definedName>
    <definedName name="__________________JAZ33" localSheetId="15">#REF!</definedName>
    <definedName name="__________________JAZ33" localSheetId="32">#REF!</definedName>
    <definedName name="__________________JAZ33" localSheetId="30">#REF!</definedName>
    <definedName name="__________________JAZ33" localSheetId="28">#REF!</definedName>
    <definedName name="__________________JAZ33" localSheetId="37">#REF!</definedName>
    <definedName name="__________________JAZ33" localSheetId="14">#REF!</definedName>
    <definedName name="__________________JAZ33" localSheetId="1">#REF!</definedName>
    <definedName name="__________________JAZ33">#REF!</definedName>
    <definedName name="__________________mem2">'[5]Mat Asf'!$H$37</definedName>
    <definedName name="__________________oac2" localSheetId="15">#REF!</definedName>
    <definedName name="__________________oac2" localSheetId="32">#REF!</definedName>
    <definedName name="__________________oac2" localSheetId="30">#REF!</definedName>
    <definedName name="__________________oac2" localSheetId="28">#REF!</definedName>
    <definedName name="__________________oac2" localSheetId="37">#REF!</definedName>
    <definedName name="__________________oac2" localSheetId="14">#REF!</definedName>
    <definedName name="__________________oac2" localSheetId="1">#REF!</definedName>
    <definedName name="__________________oac2">#REF!</definedName>
    <definedName name="__________________RET1" localSheetId="15">#REF!</definedName>
    <definedName name="__________________RET1" localSheetId="32">#REF!</definedName>
    <definedName name="__________________RET1" localSheetId="30">#REF!</definedName>
    <definedName name="__________________RET1" localSheetId="28">#REF!</definedName>
    <definedName name="__________________RET1" localSheetId="37">#REF!</definedName>
    <definedName name="__________________RET1" localSheetId="14">#REF!</definedName>
    <definedName name="__________________RET1" localSheetId="1">#REF!</definedName>
    <definedName name="__________________RET1">#REF!</definedName>
    <definedName name="__________________tsd4" localSheetId="15">#REF!</definedName>
    <definedName name="__________________tsd4" localSheetId="32">#REF!</definedName>
    <definedName name="__________________tsd4" localSheetId="30">#REF!</definedName>
    <definedName name="__________________tsd4" localSheetId="28">#REF!</definedName>
    <definedName name="__________________tsd4" localSheetId="37">#REF!</definedName>
    <definedName name="__________________tsd4" localSheetId="14">#REF!</definedName>
    <definedName name="__________________tsd4" localSheetId="1">#REF!</definedName>
    <definedName name="__________________tsd4">#REF!</definedName>
    <definedName name="__________________TT21" localSheetId="15">[3]RELATÓRIO!#REF!</definedName>
    <definedName name="__________________TT21" localSheetId="32">[3]RELATÓRIO!#REF!</definedName>
    <definedName name="__________________TT21" localSheetId="30">[3]RELATÓRIO!#REF!</definedName>
    <definedName name="__________________TT21" localSheetId="28">[3]RELATÓRIO!#REF!</definedName>
    <definedName name="__________________TT21" localSheetId="37">[3]RELATÓRIO!#REF!</definedName>
    <definedName name="__________________TT21" localSheetId="14">[3]RELATÓRIO!#REF!</definedName>
    <definedName name="__________________TT21" localSheetId="1">[3]RELATÓRIO!#REF!</definedName>
    <definedName name="__________________TT21">[3]RELATÓRIO!#REF!</definedName>
    <definedName name="__________________TT22" localSheetId="15">[3]RELATÓRIO!#REF!</definedName>
    <definedName name="__________________TT22" localSheetId="32">[3]RELATÓRIO!#REF!</definedName>
    <definedName name="__________________TT22" localSheetId="30">[3]RELATÓRIO!#REF!</definedName>
    <definedName name="__________________TT22" localSheetId="28">[3]RELATÓRIO!#REF!</definedName>
    <definedName name="__________________TT22" localSheetId="37">[3]RELATÓRIO!#REF!</definedName>
    <definedName name="__________________TT22" localSheetId="14">[3]RELATÓRIO!#REF!</definedName>
    <definedName name="__________________TT22" localSheetId="1">[3]RELATÓRIO!#REF!</definedName>
    <definedName name="__________________TT22">[3]RELATÓRIO!#REF!</definedName>
    <definedName name="_________________emp2">'[4]DMT modelo'!$AA$13</definedName>
    <definedName name="_________________EXT1" localSheetId="15">#REF!</definedName>
    <definedName name="_________________EXT1" localSheetId="32">#REF!</definedName>
    <definedName name="_________________EXT1" localSheetId="30">#REF!</definedName>
    <definedName name="_________________EXT1" localSheetId="28">#REF!</definedName>
    <definedName name="_________________EXT1" localSheetId="37">#REF!</definedName>
    <definedName name="_________________EXT1" localSheetId="14">#REF!</definedName>
    <definedName name="_________________EXT1" localSheetId="1">#REF!</definedName>
    <definedName name="_________________EXT1">#REF!</definedName>
    <definedName name="_________________ind100" localSheetId="15">#REF!</definedName>
    <definedName name="_________________ind100" localSheetId="32">#REF!</definedName>
    <definedName name="_________________ind100" localSheetId="30">#REF!</definedName>
    <definedName name="_________________ind100" localSheetId="28">#REF!</definedName>
    <definedName name="_________________ind100" localSheetId="37">#REF!</definedName>
    <definedName name="_________________ind100" localSheetId="14">#REF!</definedName>
    <definedName name="_________________ind100" localSheetId="1">#REF!</definedName>
    <definedName name="_________________ind100">#REF!</definedName>
    <definedName name="_________________JAZ1" localSheetId="15">#REF!</definedName>
    <definedName name="_________________JAZ1" localSheetId="32">#REF!</definedName>
    <definedName name="_________________JAZ1" localSheetId="30">#REF!</definedName>
    <definedName name="_________________JAZ1" localSheetId="28">#REF!</definedName>
    <definedName name="_________________JAZ1" localSheetId="37">#REF!</definedName>
    <definedName name="_________________JAZ1" localSheetId="14">#REF!</definedName>
    <definedName name="_________________JAZ1" localSheetId="1">#REF!</definedName>
    <definedName name="_________________JAZ1">#REF!</definedName>
    <definedName name="_________________JAZ11" localSheetId="15">#REF!</definedName>
    <definedName name="_________________JAZ11" localSheetId="32">#REF!</definedName>
    <definedName name="_________________JAZ11" localSheetId="30">#REF!</definedName>
    <definedName name="_________________JAZ11" localSheetId="28">#REF!</definedName>
    <definedName name="_________________JAZ11" localSheetId="37">#REF!</definedName>
    <definedName name="_________________JAZ11" localSheetId="14">#REF!</definedName>
    <definedName name="_________________JAZ11" localSheetId="1">#REF!</definedName>
    <definedName name="_________________JAZ11">#REF!</definedName>
    <definedName name="_________________JAZ2" localSheetId="15">#REF!</definedName>
    <definedName name="_________________JAZ2" localSheetId="32">#REF!</definedName>
    <definedName name="_________________JAZ2" localSheetId="30">#REF!</definedName>
    <definedName name="_________________JAZ2" localSheetId="28">#REF!</definedName>
    <definedName name="_________________JAZ2" localSheetId="37">#REF!</definedName>
    <definedName name="_________________JAZ2" localSheetId="14">#REF!</definedName>
    <definedName name="_________________JAZ2" localSheetId="1">#REF!</definedName>
    <definedName name="_________________JAZ2">#REF!</definedName>
    <definedName name="_________________JAZ22" localSheetId="15">#REF!</definedName>
    <definedName name="_________________JAZ22" localSheetId="32">#REF!</definedName>
    <definedName name="_________________JAZ22" localSheetId="30">#REF!</definedName>
    <definedName name="_________________JAZ22" localSheetId="28">#REF!</definedName>
    <definedName name="_________________JAZ22" localSheetId="37">#REF!</definedName>
    <definedName name="_________________JAZ22" localSheetId="14">#REF!</definedName>
    <definedName name="_________________JAZ22" localSheetId="1">#REF!</definedName>
    <definedName name="_________________JAZ22">#REF!</definedName>
    <definedName name="_________________JAZ3" localSheetId="15">#REF!</definedName>
    <definedName name="_________________JAZ3" localSheetId="32">#REF!</definedName>
    <definedName name="_________________JAZ3" localSheetId="30">#REF!</definedName>
    <definedName name="_________________JAZ3" localSheetId="28">#REF!</definedName>
    <definedName name="_________________JAZ3" localSheetId="37">#REF!</definedName>
    <definedName name="_________________JAZ3" localSheetId="14">#REF!</definedName>
    <definedName name="_________________JAZ3" localSheetId="1">#REF!</definedName>
    <definedName name="_________________JAZ3">#REF!</definedName>
    <definedName name="_________________JAZ33" localSheetId="15">#REF!</definedName>
    <definedName name="_________________JAZ33" localSheetId="32">#REF!</definedName>
    <definedName name="_________________JAZ33" localSheetId="30">#REF!</definedName>
    <definedName name="_________________JAZ33" localSheetId="28">#REF!</definedName>
    <definedName name="_________________JAZ33" localSheetId="37">#REF!</definedName>
    <definedName name="_________________JAZ33" localSheetId="14">#REF!</definedName>
    <definedName name="_________________JAZ33" localSheetId="1">#REF!</definedName>
    <definedName name="_________________JAZ33">#REF!</definedName>
    <definedName name="_________________mem2">'[5]Mat Asf'!$H$37</definedName>
    <definedName name="_________________oac2" localSheetId="15">#REF!</definedName>
    <definedName name="_________________oac2" localSheetId="32">#REF!</definedName>
    <definedName name="_________________oac2" localSheetId="30">#REF!</definedName>
    <definedName name="_________________oac2" localSheetId="28">#REF!</definedName>
    <definedName name="_________________oac2" localSheetId="37">#REF!</definedName>
    <definedName name="_________________oac2" localSheetId="14">#REF!</definedName>
    <definedName name="_________________oac2" localSheetId="1">#REF!</definedName>
    <definedName name="_________________oac2">#REF!</definedName>
    <definedName name="_________________RET1" localSheetId="15">#REF!</definedName>
    <definedName name="_________________RET1" localSheetId="32">#REF!</definedName>
    <definedName name="_________________RET1" localSheetId="30">#REF!</definedName>
    <definedName name="_________________RET1" localSheetId="28">#REF!</definedName>
    <definedName name="_________________RET1" localSheetId="37">#REF!</definedName>
    <definedName name="_________________RET1" localSheetId="14">#REF!</definedName>
    <definedName name="_________________RET1" localSheetId="1">#REF!</definedName>
    <definedName name="_________________RET1">#REF!</definedName>
    <definedName name="_________________tsd4" localSheetId="15">#REF!</definedName>
    <definedName name="_________________tsd4" localSheetId="32">#REF!</definedName>
    <definedName name="_________________tsd4" localSheetId="30">#REF!</definedName>
    <definedName name="_________________tsd4" localSheetId="28">#REF!</definedName>
    <definedName name="_________________tsd4" localSheetId="37">#REF!</definedName>
    <definedName name="_________________tsd4" localSheetId="14">#REF!</definedName>
    <definedName name="_________________tsd4" localSheetId="1">#REF!</definedName>
    <definedName name="_________________tsd4">#REF!</definedName>
    <definedName name="_________________TT21" localSheetId="15">[3]RELATÓRIO!#REF!</definedName>
    <definedName name="_________________TT21" localSheetId="32">[3]RELATÓRIO!#REF!</definedName>
    <definedName name="_________________TT21" localSheetId="30">[3]RELATÓRIO!#REF!</definedName>
    <definedName name="_________________TT21" localSheetId="28">[3]RELATÓRIO!#REF!</definedName>
    <definedName name="_________________TT21" localSheetId="37">[3]RELATÓRIO!#REF!</definedName>
    <definedName name="_________________TT21" localSheetId="14">[3]RELATÓRIO!#REF!</definedName>
    <definedName name="_________________TT21" localSheetId="1">[3]RELATÓRIO!#REF!</definedName>
    <definedName name="_________________TT21">[3]RELATÓRIO!#REF!</definedName>
    <definedName name="_________________TT22" localSheetId="15">[3]RELATÓRIO!#REF!</definedName>
    <definedName name="_________________TT22" localSheetId="32">[3]RELATÓRIO!#REF!</definedName>
    <definedName name="_________________TT22" localSheetId="30">[3]RELATÓRIO!#REF!</definedName>
    <definedName name="_________________TT22" localSheetId="28">[3]RELATÓRIO!#REF!</definedName>
    <definedName name="_________________TT22" localSheetId="37">[3]RELATÓRIO!#REF!</definedName>
    <definedName name="_________________TT22" localSheetId="14">[3]RELATÓRIO!#REF!</definedName>
    <definedName name="_________________TT22" localSheetId="1">[3]RELATÓRIO!#REF!</definedName>
    <definedName name="_________________TT22">[3]RELATÓRIO!#REF!</definedName>
    <definedName name="________________cab1" localSheetId="15">#REF!</definedName>
    <definedName name="________________cab1" localSheetId="32">#REF!</definedName>
    <definedName name="________________cab1" localSheetId="30">#REF!</definedName>
    <definedName name="________________cab1" localSheetId="28">#REF!</definedName>
    <definedName name="________________cab1" localSheetId="37">#REF!</definedName>
    <definedName name="________________cab1" localSheetId="14">#REF!</definedName>
    <definedName name="________________cab1" localSheetId="1">#REF!</definedName>
    <definedName name="________________cab1">#REF!</definedName>
    <definedName name="________________emp2">'[4]DMT modelo'!$AA$13</definedName>
    <definedName name="________________EXT1" localSheetId="15">#REF!</definedName>
    <definedName name="________________EXT1" localSheetId="32">#REF!</definedName>
    <definedName name="________________EXT1" localSheetId="30">#REF!</definedName>
    <definedName name="________________EXT1" localSheetId="28">#REF!</definedName>
    <definedName name="________________EXT1" localSheetId="37">#REF!</definedName>
    <definedName name="________________EXT1" localSheetId="14">#REF!</definedName>
    <definedName name="________________EXT1" localSheetId="1">#REF!</definedName>
    <definedName name="________________EXT1">#REF!</definedName>
    <definedName name="________________ind100" localSheetId="15">#REF!</definedName>
    <definedName name="________________ind100" localSheetId="32">#REF!</definedName>
    <definedName name="________________ind100" localSheetId="30">#REF!</definedName>
    <definedName name="________________ind100" localSheetId="28">#REF!</definedName>
    <definedName name="________________ind100" localSheetId="37">#REF!</definedName>
    <definedName name="________________ind100" localSheetId="14">#REF!</definedName>
    <definedName name="________________ind100" localSheetId="1">#REF!</definedName>
    <definedName name="________________ind100">#REF!</definedName>
    <definedName name="________________JAZ1" localSheetId="15">#REF!</definedName>
    <definedName name="________________JAZ1" localSheetId="32">#REF!</definedName>
    <definedName name="________________JAZ1" localSheetId="30">#REF!</definedName>
    <definedName name="________________JAZ1" localSheetId="28">#REF!</definedName>
    <definedName name="________________JAZ1" localSheetId="37">#REF!</definedName>
    <definedName name="________________JAZ1" localSheetId="14">#REF!</definedName>
    <definedName name="________________JAZ1" localSheetId="1">#REF!</definedName>
    <definedName name="________________JAZ1">#REF!</definedName>
    <definedName name="________________JAZ11" localSheetId="15">#REF!</definedName>
    <definedName name="________________JAZ11" localSheetId="32">#REF!</definedName>
    <definedName name="________________JAZ11" localSheetId="30">#REF!</definedName>
    <definedName name="________________JAZ11" localSheetId="28">#REF!</definedName>
    <definedName name="________________JAZ11" localSheetId="37">#REF!</definedName>
    <definedName name="________________JAZ11" localSheetId="14">#REF!</definedName>
    <definedName name="________________JAZ11" localSheetId="1">#REF!</definedName>
    <definedName name="________________JAZ11">#REF!</definedName>
    <definedName name="________________JAZ2" localSheetId="15">#REF!</definedName>
    <definedName name="________________JAZ2" localSheetId="32">#REF!</definedName>
    <definedName name="________________JAZ2" localSheetId="30">#REF!</definedName>
    <definedName name="________________JAZ2" localSheetId="28">#REF!</definedName>
    <definedName name="________________JAZ2" localSheetId="37">#REF!</definedName>
    <definedName name="________________JAZ2" localSheetId="14">#REF!</definedName>
    <definedName name="________________JAZ2" localSheetId="1">#REF!</definedName>
    <definedName name="________________JAZ2">#REF!</definedName>
    <definedName name="________________JAZ22" localSheetId="15">#REF!</definedName>
    <definedName name="________________JAZ22" localSheetId="32">#REF!</definedName>
    <definedName name="________________JAZ22" localSheetId="30">#REF!</definedName>
    <definedName name="________________JAZ22" localSheetId="28">#REF!</definedName>
    <definedName name="________________JAZ22" localSheetId="37">#REF!</definedName>
    <definedName name="________________JAZ22" localSheetId="14">#REF!</definedName>
    <definedName name="________________JAZ22" localSheetId="1">#REF!</definedName>
    <definedName name="________________JAZ22">#REF!</definedName>
    <definedName name="________________JAZ3" localSheetId="15">#REF!</definedName>
    <definedName name="________________JAZ3" localSheetId="32">#REF!</definedName>
    <definedName name="________________JAZ3" localSheetId="30">#REF!</definedName>
    <definedName name="________________JAZ3" localSheetId="28">#REF!</definedName>
    <definedName name="________________JAZ3" localSheetId="37">#REF!</definedName>
    <definedName name="________________JAZ3" localSheetId="14">#REF!</definedName>
    <definedName name="________________JAZ3" localSheetId="1">#REF!</definedName>
    <definedName name="________________JAZ3">#REF!</definedName>
    <definedName name="________________JAZ33" localSheetId="15">#REF!</definedName>
    <definedName name="________________JAZ33" localSheetId="32">#REF!</definedName>
    <definedName name="________________JAZ33" localSheetId="30">#REF!</definedName>
    <definedName name="________________JAZ33" localSheetId="28">#REF!</definedName>
    <definedName name="________________JAZ33" localSheetId="37">#REF!</definedName>
    <definedName name="________________JAZ33" localSheetId="14">#REF!</definedName>
    <definedName name="________________JAZ33" localSheetId="1">#REF!</definedName>
    <definedName name="________________JAZ33">#REF!</definedName>
    <definedName name="________________mem2">'[5]Mat Asf'!$H$37</definedName>
    <definedName name="________________oac2" localSheetId="15">#REF!</definedName>
    <definedName name="________________oac2" localSheetId="32">#REF!</definedName>
    <definedName name="________________oac2" localSheetId="30">#REF!</definedName>
    <definedName name="________________oac2" localSheetId="28">#REF!</definedName>
    <definedName name="________________oac2" localSheetId="37">#REF!</definedName>
    <definedName name="________________oac2" localSheetId="14">#REF!</definedName>
    <definedName name="________________oac2" localSheetId="1">#REF!</definedName>
    <definedName name="________________oac2">#REF!</definedName>
    <definedName name="________________RET1" localSheetId="15">#REF!</definedName>
    <definedName name="________________RET1" localSheetId="32">#REF!</definedName>
    <definedName name="________________RET1" localSheetId="30">#REF!</definedName>
    <definedName name="________________RET1" localSheetId="28">#REF!</definedName>
    <definedName name="________________RET1" localSheetId="37">#REF!</definedName>
    <definedName name="________________RET1" localSheetId="14">#REF!</definedName>
    <definedName name="________________RET1" localSheetId="1">#REF!</definedName>
    <definedName name="________________RET1">#REF!</definedName>
    <definedName name="________________tsd4" localSheetId="15">#REF!</definedName>
    <definedName name="________________tsd4" localSheetId="32">#REF!</definedName>
    <definedName name="________________tsd4" localSheetId="30">#REF!</definedName>
    <definedName name="________________tsd4" localSheetId="28">#REF!</definedName>
    <definedName name="________________tsd4" localSheetId="37">#REF!</definedName>
    <definedName name="________________tsd4" localSheetId="14">#REF!</definedName>
    <definedName name="________________tsd4" localSheetId="1">#REF!</definedName>
    <definedName name="________________tsd4">#REF!</definedName>
    <definedName name="_______________cab1" localSheetId="15">#REF!</definedName>
    <definedName name="_______________cab1" localSheetId="32">#REF!</definedName>
    <definedName name="_______________cab1" localSheetId="30">#REF!</definedName>
    <definedName name="_______________cab1" localSheetId="28">#REF!</definedName>
    <definedName name="_______________cab1" localSheetId="37">#REF!</definedName>
    <definedName name="_______________cab1" localSheetId="14">#REF!</definedName>
    <definedName name="_______________cab1" localSheetId="1">#REF!</definedName>
    <definedName name="_______________cab1">#REF!</definedName>
    <definedName name="_______________emp2">'[4]DMT modelo'!$AA$13</definedName>
    <definedName name="_______________ind100" localSheetId="15">#REF!</definedName>
    <definedName name="_______________ind100" localSheetId="32">#REF!</definedName>
    <definedName name="_______________ind100" localSheetId="30">#REF!</definedName>
    <definedName name="_______________ind100" localSheetId="28">#REF!</definedName>
    <definedName name="_______________ind100" localSheetId="37">#REF!</definedName>
    <definedName name="_______________ind100" localSheetId="14">#REF!</definedName>
    <definedName name="_______________ind100" localSheetId="1">#REF!</definedName>
    <definedName name="_______________ind100">#REF!</definedName>
    <definedName name="_______________JAZ1" localSheetId="15">#REF!</definedName>
    <definedName name="_______________JAZ1" localSheetId="32">#REF!</definedName>
    <definedName name="_______________JAZ1" localSheetId="30">#REF!</definedName>
    <definedName name="_______________JAZ1" localSheetId="28">#REF!</definedName>
    <definedName name="_______________JAZ1" localSheetId="37">#REF!</definedName>
    <definedName name="_______________JAZ1" localSheetId="14">#REF!</definedName>
    <definedName name="_______________JAZ1" localSheetId="1">#REF!</definedName>
    <definedName name="_______________JAZ1">#REF!</definedName>
    <definedName name="_______________JAZ11" localSheetId="15">#REF!</definedName>
    <definedName name="_______________JAZ11" localSheetId="32">#REF!</definedName>
    <definedName name="_______________JAZ11" localSheetId="30">#REF!</definedName>
    <definedName name="_______________JAZ11" localSheetId="28">#REF!</definedName>
    <definedName name="_______________JAZ11" localSheetId="37">#REF!</definedName>
    <definedName name="_______________JAZ11" localSheetId="14">#REF!</definedName>
    <definedName name="_______________JAZ11" localSheetId="1">#REF!</definedName>
    <definedName name="_______________JAZ11">#REF!</definedName>
    <definedName name="_______________JAZ2" localSheetId="15">#REF!</definedName>
    <definedName name="_______________JAZ2" localSheetId="32">#REF!</definedName>
    <definedName name="_______________JAZ2" localSheetId="30">#REF!</definedName>
    <definedName name="_______________JAZ2" localSheetId="28">#REF!</definedName>
    <definedName name="_______________JAZ2" localSheetId="37">#REF!</definedName>
    <definedName name="_______________JAZ2" localSheetId="14">#REF!</definedName>
    <definedName name="_______________JAZ2" localSheetId="1">#REF!</definedName>
    <definedName name="_______________JAZ2">#REF!</definedName>
    <definedName name="_______________JAZ22" localSheetId="15">#REF!</definedName>
    <definedName name="_______________JAZ22" localSheetId="32">#REF!</definedName>
    <definedName name="_______________JAZ22" localSheetId="30">#REF!</definedName>
    <definedName name="_______________JAZ22" localSheetId="28">#REF!</definedName>
    <definedName name="_______________JAZ22" localSheetId="37">#REF!</definedName>
    <definedName name="_______________JAZ22" localSheetId="14">#REF!</definedName>
    <definedName name="_______________JAZ22" localSheetId="1">#REF!</definedName>
    <definedName name="_______________JAZ22">#REF!</definedName>
    <definedName name="_______________JAZ3" localSheetId="15">#REF!</definedName>
    <definedName name="_______________JAZ3" localSheetId="32">#REF!</definedName>
    <definedName name="_______________JAZ3" localSheetId="30">#REF!</definedName>
    <definedName name="_______________JAZ3" localSheetId="28">#REF!</definedName>
    <definedName name="_______________JAZ3" localSheetId="37">#REF!</definedName>
    <definedName name="_______________JAZ3" localSheetId="14">#REF!</definedName>
    <definedName name="_______________JAZ3" localSheetId="1">#REF!</definedName>
    <definedName name="_______________JAZ3">#REF!</definedName>
    <definedName name="_______________JAZ33" localSheetId="15">#REF!</definedName>
    <definedName name="_______________JAZ33" localSheetId="32">#REF!</definedName>
    <definedName name="_______________JAZ33" localSheetId="30">#REF!</definedName>
    <definedName name="_______________JAZ33" localSheetId="28">#REF!</definedName>
    <definedName name="_______________JAZ33" localSheetId="37">#REF!</definedName>
    <definedName name="_______________JAZ33" localSheetId="14">#REF!</definedName>
    <definedName name="_______________JAZ33" localSheetId="1">#REF!</definedName>
    <definedName name="_______________JAZ33">#REF!</definedName>
    <definedName name="_______________mem2">'[5]Mat Asf'!$H$37</definedName>
    <definedName name="_______________oac2" localSheetId="15">#REF!</definedName>
    <definedName name="_______________oac2" localSheetId="32">#REF!</definedName>
    <definedName name="_______________oac2" localSheetId="30">#REF!</definedName>
    <definedName name="_______________oac2" localSheetId="28">#REF!</definedName>
    <definedName name="_______________oac2" localSheetId="37">#REF!</definedName>
    <definedName name="_______________oac2" localSheetId="14">#REF!</definedName>
    <definedName name="_______________oac2" localSheetId="1">#REF!</definedName>
    <definedName name="_______________oac2">#REF!</definedName>
    <definedName name="_______________OUT98" localSheetId="15">#REF!</definedName>
    <definedName name="_______________OUT98" localSheetId="32">#REF!</definedName>
    <definedName name="_______________OUT98" localSheetId="30">#REF!</definedName>
    <definedName name="_______________OUT98" localSheetId="28">#REF!</definedName>
    <definedName name="_______________OUT98" localSheetId="37">#REF!</definedName>
    <definedName name="_______________OUT98" localSheetId="14">#REF!</definedName>
    <definedName name="_______________OUT98" localSheetId="1">#REF!</definedName>
    <definedName name="_______________OUT98">#REF!</definedName>
    <definedName name="_______________r" localSheetId="15">#REF!</definedName>
    <definedName name="_______________r" localSheetId="32">#REF!</definedName>
    <definedName name="_______________r" localSheetId="30">#REF!</definedName>
    <definedName name="_______________r" localSheetId="28">#REF!</definedName>
    <definedName name="_______________r" localSheetId="37">#REF!</definedName>
    <definedName name="_______________r" localSheetId="14">#REF!</definedName>
    <definedName name="_______________r" localSheetId="1">#REF!</definedName>
    <definedName name="_______________r">#REF!</definedName>
    <definedName name="_______________RET1" localSheetId="15">#REF!</definedName>
    <definedName name="_______________RET1" localSheetId="32">#REF!</definedName>
    <definedName name="_______________RET1" localSheetId="30">#REF!</definedName>
    <definedName name="_______________RET1" localSheetId="28">#REF!</definedName>
    <definedName name="_______________RET1" localSheetId="37">#REF!</definedName>
    <definedName name="_______________RET1" localSheetId="14">#REF!</definedName>
    <definedName name="_______________RET1" localSheetId="1">#REF!</definedName>
    <definedName name="_______________RET1">#REF!</definedName>
    <definedName name="_______________tsd4" localSheetId="15">#REF!</definedName>
    <definedName name="_______________tsd4" localSheetId="32">#REF!</definedName>
    <definedName name="_______________tsd4" localSheetId="30">#REF!</definedName>
    <definedName name="_______________tsd4" localSheetId="28">#REF!</definedName>
    <definedName name="_______________tsd4" localSheetId="37">#REF!</definedName>
    <definedName name="_______________tsd4" localSheetId="14">#REF!</definedName>
    <definedName name="_______________tsd4" localSheetId="1">#REF!</definedName>
    <definedName name="_______________tsd4">#REF!</definedName>
    <definedName name="_______________TT21" localSheetId="15">[3]RELATÓRIO!#REF!</definedName>
    <definedName name="_______________TT21" localSheetId="32">[3]RELATÓRIO!#REF!</definedName>
    <definedName name="_______________TT21" localSheetId="30">[3]RELATÓRIO!#REF!</definedName>
    <definedName name="_______________TT21" localSheetId="28">[3]RELATÓRIO!#REF!</definedName>
    <definedName name="_______________TT21" localSheetId="37">[3]RELATÓRIO!#REF!</definedName>
    <definedName name="_______________TT21" localSheetId="14">[3]RELATÓRIO!#REF!</definedName>
    <definedName name="_______________TT21" localSheetId="1">[3]RELATÓRIO!#REF!</definedName>
    <definedName name="_______________TT21">[3]RELATÓRIO!#REF!</definedName>
    <definedName name="_______________TT22" localSheetId="15">[3]RELATÓRIO!#REF!</definedName>
    <definedName name="_______________TT22" localSheetId="32">[3]RELATÓRIO!#REF!</definedName>
    <definedName name="_______________TT22" localSheetId="30">[3]RELATÓRIO!#REF!</definedName>
    <definedName name="_______________TT22" localSheetId="28">[3]RELATÓRIO!#REF!</definedName>
    <definedName name="_______________TT22" localSheetId="37">[3]RELATÓRIO!#REF!</definedName>
    <definedName name="_______________TT22" localSheetId="14">[3]RELATÓRIO!#REF!</definedName>
    <definedName name="_______________TT22" localSheetId="1">[3]RELATÓRIO!#REF!</definedName>
    <definedName name="_______________TT22">[3]RELATÓRIO!#REF!</definedName>
    <definedName name="______________cab1" localSheetId="15">#REF!</definedName>
    <definedName name="______________cab1" localSheetId="32">#REF!</definedName>
    <definedName name="______________cab1" localSheetId="30">#REF!</definedName>
    <definedName name="______________cab1" localSheetId="28">#REF!</definedName>
    <definedName name="______________cab1" localSheetId="37">#REF!</definedName>
    <definedName name="______________cab1" localSheetId="14">#REF!</definedName>
    <definedName name="______________cab1" localSheetId="1">#REF!</definedName>
    <definedName name="______________cab1">#REF!</definedName>
    <definedName name="______________emp2">'[4]DMT modelo'!$AA$13</definedName>
    <definedName name="______________EXT1" localSheetId="15">#REF!</definedName>
    <definedName name="______________EXT1" localSheetId="32">#REF!</definedName>
    <definedName name="______________EXT1" localSheetId="30">#REF!</definedName>
    <definedName name="______________EXT1" localSheetId="28">#REF!</definedName>
    <definedName name="______________EXT1" localSheetId="37">#REF!</definedName>
    <definedName name="______________EXT1" localSheetId="14">#REF!</definedName>
    <definedName name="______________EXT1" localSheetId="1">#REF!</definedName>
    <definedName name="______________EXT1">#REF!</definedName>
    <definedName name="______________ind100" localSheetId="15">#REF!</definedName>
    <definedName name="______________ind100" localSheetId="32">#REF!</definedName>
    <definedName name="______________ind100" localSheetId="30">#REF!</definedName>
    <definedName name="______________ind100" localSheetId="28">#REF!</definedName>
    <definedName name="______________ind100" localSheetId="37">#REF!</definedName>
    <definedName name="______________ind100" localSheetId="14">#REF!</definedName>
    <definedName name="______________ind100" localSheetId="1">#REF!</definedName>
    <definedName name="______________ind100">#REF!</definedName>
    <definedName name="______________JAZ1" localSheetId="15">#REF!</definedName>
    <definedName name="______________JAZ1" localSheetId="32">#REF!</definedName>
    <definedName name="______________JAZ1" localSheetId="30">#REF!</definedName>
    <definedName name="______________JAZ1" localSheetId="28">#REF!</definedName>
    <definedName name="______________JAZ1" localSheetId="37">#REF!</definedName>
    <definedName name="______________JAZ1" localSheetId="14">#REF!</definedName>
    <definedName name="______________JAZ1" localSheetId="1">#REF!</definedName>
    <definedName name="______________JAZ1">#REF!</definedName>
    <definedName name="______________JAZ11" localSheetId="15">#REF!</definedName>
    <definedName name="______________JAZ11" localSheetId="32">#REF!</definedName>
    <definedName name="______________JAZ11" localSheetId="30">#REF!</definedName>
    <definedName name="______________JAZ11" localSheetId="28">#REF!</definedName>
    <definedName name="______________JAZ11" localSheetId="37">#REF!</definedName>
    <definedName name="______________JAZ11" localSheetId="14">#REF!</definedName>
    <definedName name="______________JAZ11" localSheetId="1">#REF!</definedName>
    <definedName name="______________JAZ11">#REF!</definedName>
    <definedName name="______________JAZ2" localSheetId="15">#REF!</definedName>
    <definedName name="______________JAZ2" localSheetId="32">#REF!</definedName>
    <definedName name="______________JAZ2" localSheetId="30">#REF!</definedName>
    <definedName name="______________JAZ2" localSheetId="28">#REF!</definedName>
    <definedName name="______________JAZ2" localSheetId="37">#REF!</definedName>
    <definedName name="______________JAZ2" localSheetId="14">#REF!</definedName>
    <definedName name="______________JAZ2" localSheetId="1">#REF!</definedName>
    <definedName name="______________JAZ2">#REF!</definedName>
    <definedName name="______________JAZ22" localSheetId="15">#REF!</definedName>
    <definedName name="______________JAZ22" localSheetId="32">#REF!</definedName>
    <definedName name="______________JAZ22" localSheetId="30">#REF!</definedName>
    <definedName name="______________JAZ22" localSheetId="28">#REF!</definedName>
    <definedName name="______________JAZ22" localSheetId="37">#REF!</definedName>
    <definedName name="______________JAZ22" localSheetId="14">#REF!</definedName>
    <definedName name="______________JAZ22" localSheetId="1">#REF!</definedName>
    <definedName name="______________JAZ22">#REF!</definedName>
    <definedName name="______________JAZ3" localSheetId="15">#REF!</definedName>
    <definedName name="______________JAZ3" localSheetId="32">#REF!</definedName>
    <definedName name="______________JAZ3" localSheetId="30">#REF!</definedName>
    <definedName name="______________JAZ3" localSheetId="28">#REF!</definedName>
    <definedName name="______________JAZ3" localSheetId="37">#REF!</definedName>
    <definedName name="______________JAZ3" localSheetId="14">#REF!</definedName>
    <definedName name="______________JAZ3" localSheetId="1">#REF!</definedName>
    <definedName name="______________JAZ3">#REF!</definedName>
    <definedName name="______________JAZ33" localSheetId="15">#REF!</definedName>
    <definedName name="______________JAZ33" localSheetId="32">#REF!</definedName>
    <definedName name="______________JAZ33" localSheetId="30">#REF!</definedName>
    <definedName name="______________JAZ33" localSheetId="28">#REF!</definedName>
    <definedName name="______________JAZ33" localSheetId="37">#REF!</definedName>
    <definedName name="______________JAZ33" localSheetId="14">#REF!</definedName>
    <definedName name="______________JAZ33" localSheetId="1">#REF!</definedName>
    <definedName name="______________JAZ33">#REF!</definedName>
    <definedName name="______________mem2">'[5]Mat Asf'!$H$37</definedName>
    <definedName name="______________oac2" localSheetId="15">#REF!</definedName>
    <definedName name="______________oac2" localSheetId="32">#REF!</definedName>
    <definedName name="______________oac2" localSheetId="30">#REF!</definedName>
    <definedName name="______________oac2" localSheetId="28">#REF!</definedName>
    <definedName name="______________oac2" localSheetId="37">#REF!</definedName>
    <definedName name="______________oac2" localSheetId="14">#REF!</definedName>
    <definedName name="______________oac2" localSheetId="1">#REF!</definedName>
    <definedName name="______________oac2">#REF!</definedName>
    <definedName name="______________OUT98" localSheetId="15">#REF!</definedName>
    <definedName name="______________OUT98" localSheetId="32">#REF!</definedName>
    <definedName name="______________OUT98" localSheetId="30">#REF!</definedName>
    <definedName name="______________OUT98" localSheetId="28">#REF!</definedName>
    <definedName name="______________OUT98" localSheetId="37">#REF!</definedName>
    <definedName name="______________OUT98" localSheetId="14">#REF!</definedName>
    <definedName name="______________OUT98" localSheetId="1">#REF!</definedName>
    <definedName name="______________OUT98">#REF!</definedName>
    <definedName name="______________RET1" localSheetId="15">#REF!</definedName>
    <definedName name="______________RET1" localSheetId="32">#REF!</definedName>
    <definedName name="______________RET1" localSheetId="30">#REF!</definedName>
    <definedName name="______________RET1" localSheetId="28">#REF!</definedName>
    <definedName name="______________RET1" localSheetId="37">#REF!</definedName>
    <definedName name="______________RET1" localSheetId="14">#REF!</definedName>
    <definedName name="______________RET1" localSheetId="1">#REF!</definedName>
    <definedName name="______________RET1">#REF!</definedName>
    <definedName name="______________tsd4" localSheetId="15">#REF!</definedName>
    <definedName name="______________tsd4" localSheetId="32">#REF!</definedName>
    <definedName name="______________tsd4" localSheetId="30">#REF!</definedName>
    <definedName name="______________tsd4" localSheetId="28">#REF!</definedName>
    <definedName name="______________tsd4" localSheetId="37">#REF!</definedName>
    <definedName name="______________tsd4" localSheetId="14">#REF!</definedName>
    <definedName name="______________tsd4" localSheetId="1">#REF!</definedName>
    <definedName name="______________tsd4">#REF!</definedName>
    <definedName name="______________TT21" localSheetId="15">[3]RELATÓRIO!#REF!</definedName>
    <definedName name="______________TT21" localSheetId="32">[3]RELATÓRIO!#REF!</definedName>
    <definedName name="______________TT21" localSheetId="30">[3]RELATÓRIO!#REF!</definedName>
    <definedName name="______________TT21" localSheetId="28">[3]RELATÓRIO!#REF!</definedName>
    <definedName name="______________TT21" localSheetId="37">[3]RELATÓRIO!#REF!</definedName>
    <definedName name="______________TT21" localSheetId="14">[3]RELATÓRIO!#REF!</definedName>
    <definedName name="______________TT21" localSheetId="1">[3]RELATÓRIO!#REF!</definedName>
    <definedName name="______________TT21">[3]RELATÓRIO!#REF!</definedName>
    <definedName name="______________TT22" localSheetId="15">[3]RELATÓRIO!#REF!</definedName>
    <definedName name="______________TT22" localSheetId="32">[3]RELATÓRIO!#REF!</definedName>
    <definedName name="______________TT22" localSheetId="30">[3]RELATÓRIO!#REF!</definedName>
    <definedName name="______________TT22" localSheetId="28">[3]RELATÓRIO!#REF!</definedName>
    <definedName name="______________TT22" localSheetId="37">[3]RELATÓRIO!#REF!</definedName>
    <definedName name="______________TT22" localSheetId="14">[3]RELATÓRIO!#REF!</definedName>
    <definedName name="______________TT22" localSheetId="1">[3]RELATÓRIO!#REF!</definedName>
    <definedName name="______________TT22">[3]RELATÓRIO!#REF!</definedName>
    <definedName name="_____________cab1" localSheetId="15">#REF!</definedName>
    <definedName name="_____________cab1" localSheetId="32">#REF!</definedName>
    <definedName name="_____________cab1" localSheetId="30">#REF!</definedName>
    <definedName name="_____________cab1" localSheetId="28">#REF!</definedName>
    <definedName name="_____________cab1" localSheetId="37">#REF!</definedName>
    <definedName name="_____________cab1" localSheetId="14">#REF!</definedName>
    <definedName name="_____________cab1" localSheetId="1">#REF!</definedName>
    <definedName name="_____________cab1">#REF!</definedName>
    <definedName name="_____________emp2">'[4]DMT modelo'!$AA$13</definedName>
    <definedName name="_____________EXT1" localSheetId="15">#REF!</definedName>
    <definedName name="_____________EXT1" localSheetId="32">#REF!</definedName>
    <definedName name="_____________EXT1" localSheetId="30">#REF!</definedName>
    <definedName name="_____________EXT1" localSheetId="28">#REF!</definedName>
    <definedName name="_____________EXT1" localSheetId="37">#REF!</definedName>
    <definedName name="_____________EXT1" localSheetId="14">#REF!</definedName>
    <definedName name="_____________EXT1" localSheetId="1">#REF!</definedName>
    <definedName name="_____________EXT1">#REF!</definedName>
    <definedName name="_____________ind100" localSheetId="15">#REF!</definedName>
    <definedName name="_____________ind100" localSheetId="32">#REF!</definedName>
    <definedName name="_____________ind100" localSheetId="30">#REF!</definedName>
    <definedName name="_____________ind100" localSheetId="28">#REF!</definedName>
    <definedName name="_____________ind100" localSheetId="37">#REF!</definedName>
    <definedName name="_____________ind100" localSheetId="14">#REF!</definedName>
    <definedName name="_____________ind100" localSheetId="1">#REF!</definedName>
    <definedName name="_____________ind100">#REF!</definedName>
    <definedName name="_____________JAZ1" localSheetId="15">#REF!</definedName>
    <definedName name="_____________JAZ1" localSheetId="32">#REF!</definedName>
    <definedName name="_____________JAZ1" localSheetId="30">#REF!</definedName>
    <definedName name="_____________JAZ1" localSheetId="28">#REF!</definedName>
    <definedName name="_____________JAZ1" localSheetId="37">#REF!</definedName>
    <definedName name="_____________JAZ1" localSheetId="14">#REF!</definedName>
    <definedName name="_____________JAZ1" localSheetId="1">#REF!</definedName>
    <definedName name="_____________JAZ1">#REF!</definedName>
    <definedName name="_____________JAZ11" localSheetId="15">#REF!</definedName>
    <definedName name="_____________JAZ11" localSheetId="32">#REF!</definedName>
    <definedName name="_____________JAZ11" localSheetId="30">#REF!</definedName>
    <definedName name="_____________JAZ11" localSheetId="28">#REF!</definedName>
    <definedName name="_____________JAZ11" localSheetId="37">#REF!</definedName>
    <definedName name="_____________JAZ11" localSheetId="14">#REF!</definedName>
    <definedName name="_____________JAZ11" localSheetId="1">#REF!</definedName>
    <definedName name="_____________JAZ11">#REF!</definedName>
    <definedName name="_____________JAZ2" localSheetId="15">#REF!</definedName>
    <definedName name="_____________JAZ2" localSheetId="32">#REF!</definedName>
    <definedName name="_____________JAZ2" localSheetId="30">#REF!</definedName>
    <definedName name="_____________JAZ2" localSheetId="28">#REF!</definedName>
    <definedName name="_____________JAZ2" localSheetId="37">#REF!</definedName>
    <definedName name="_____________JAZ2" localSheetId="14">#REF!</definedName>
    <definedName name="_____________JAZ2" localSheetId="1">#REF!</definedName>
    <definedName name="_____________JAZ2">#REF!</definedName>
    <definedName name="_____________JAZ22" localSheetId="15">#REF!</definedName>
    <definedName name="_____________JAZ22" localSheetId="32">#REF!</definedName>
    <definedName name="_____________JAZ22" localSheetId="30">#REF!</definedName>
    <definedName name="_____________JAZ22" localSheetId="28">#REF!</definedName>
    <definedName name="_____________JAZ22" localSheetId="37">#REF!</definedName>
    <definedName name="_____________JAZ22" localSheetId="14">#REF!</definedName>
    <definedName name="_____________JAZ22" localSheetId="1">#REF!</definedName>
    <definedName name="_____________JAZ22">#REF!</definedName>
    <definedName name="_____________JAZ3" localSheetId="15">#REF!</definedName>
    <definedName name="_____________JAZ3" localSheetId="32">#REF!</definedName>
    <definedName name="_____________JAZ3" localSheetId="30">#REF!</definedName>
    <definedName name="_____________JAZ3" localSheetId="28">#REF!</definedName>
    <definedName name="_____________JAZ3" localSheetId="37">#REF!</definedName>
    <definedName name="_____________JAZ3" localSheetId="14">#REF!</definedName>
    <definedName name="_____________JAZ3" localSheetId="1">#REF!</definedName>
    <definedName name="_____________JAZ3">#REF!</definedName>
    <definedName name="_____________JAZ33" localSheetId="15">#REF!</definedName>
    <definedName name="_____________JAZ33" localSheetId="32">#REF!</definedName>
    <definedName name="_____________JAZ33" localSheetId="30">#REF!</definedName>
    <definedName name="_____________JAZ33" localSheetId="28">#REF!</definedName>
    <definedName name="_____________JAZ33" localSheetId="37">#REF!</definedName>
    <definedName name="_____________JAZ33" localSheetId="14">#REF!</definedName>
    <definedName name="_____________JAZ33" localSheetId="1">#REF!</definedName>
    <definedName name="_____________JAZ33">#REF!</definedName>
    <definedName name="_____________mem2">'[5]Mat Asf'!$H$37</definedName>
    <definedName name="_____________OUT98" localSheetId="37" hidden="1">{#N/A,#N/A,TRUE,"Serviços"}</definedName>
    <definedName name="_____________OUT98" hidden="1">{#N/A,#N/A,TRUE,"Serviços"}</definedName>
    <definedName name="_____________PL1" localSheetId="15">#REF!</definedName>
    <definedName name="_____________PL1" localSheetId="32">#REF!</definedName>
    <definedName name="_____________PL1" localSheetId="30">#REF!</definedName>
    <definedName name="_____________PL1" localSheetId="28">#REF!</definedName>
    <definedName name="_____________PL1" localSheetId="37">#REF!</definedName>
    <definedName name="_____________PL1" localSheetId="14">#REF!</definedName>
    <definedName name="_____________PL1" localSheetId="1">#REF!</definedName>
    <definedName name="_____________PL1">#REF!</definedName>
    <definedName name="_____________RET1" localSheetId="15">#REF!</definedName>
    <definedName name="_____________RET1" localSheetId="32">#REF!</definedName>
    <definedName name="_____________RET1" localSheetId="30">#REF!</definedName>
    <definedName name="_____________RET1" localSheetId="28">#REF!</definedName>
    <definedName name="_____________RET1" localSheetId="37">#REF!</definedName>
    <definedName name="_____________RET1" localSheetId="14">#REF!</definedName>
    <definedName name="_____________RET1" localSheetId="1">#REF!</definedName>
    <definedName name="_____________RET1">#REF!</definedName>
    <definedName name="_____________tsd4" localSheetId="15">#REF!</definedName>
    <definedName name="_____________tsd4" localSheetId="32">#REF!</definedName>
    <definedName name="_____________tsd4" localSheetId="30">#REF!</definedName>
    <definedName name="_____________tsd4" localSheetId="28">#REF!</definedName>
    <definedName name="_____________tsd4" localSheetId="37">#REF!</definedName>
    <definedName name="_____________tsd4" localSheetId="14">#REF!</definedName>
    <definedName name="_____________tsd4" localSheetId="1">#REF!</definedName>
    <definedName name="_____________tsd4">#REF!</definedName>
    <definedName name="_____________TT21" localSheetId="15">[3]RELATÓRIO!#REF!</definedName>
    <definedName name="_____________TT21" localSheetId="32">[3]RELATÓRIO!#REF!</definedName>
    <definedName name="_____________TT21" localSheetId="30">[3]RELATÓRIO!#REF!</definedName>
    <definedName name="_____________TT21" localSheetId="28">[3]RELATÓRIO!#REF!</definedName>
    <definedName name="_____________TT21" localSheetId="37">[3]RELATÓRIO!#REF!</definedName>
    <definedName name="_____________TT21" localSheetId="14">[3]RELATÓRIO!#REF!</definedName>
    <definedName name="_____________TT21" localSheetId="1">[3]RELATÓRIO!#REF!</definedName>
    <definedName name="_____________TT21">[3]RELATÓRIO!#REF!</definedName>
    <definedName name="_____________TT22" localSheetId="15">[3]RELATÓRIO!#REF!</definedName>
    <definedName name="_____________TT22" localSheetId="32">[3]RELATÓRIO!#REF!</definedName>
    <definedName name="_____________TT22" localSheetId="30">[3]RELATÓRIO!#REF!</definedName>
    <definedName name="_____________TT22" localSheetId="28">[3]RELATÓRIO!#REF!</definedName>
    <definedName name="_____________TT22" localSheetId="37">[3]RELATÓRIO!#REF!</definedName>
    <definedName name="_____________TT22" localSheetId="14">[3]RELATÓRIO!#REF!</definedName>
    <definedName name="_____________TT22" localSheetId="1">[3]RELATÓRIO!#REF!</definedName>
    <definedName name="_____________TT22">[3]RELATÓRIO!#REF!</definedName>
    <definedName name="____________cab1" localSheetId="15">#REF!</definedName>
    <definedName name="____________cab1" localSheetId="32">#REF!</definedName>
    <definedName name="____________cab1" localSheetId="30">#REF!</definedName>
    <definedName name="____________cab1" localSheetId="28">#REF!</definedName>
    <definedName name="____________cab1" localSheetId="37">#REF!</definedName>
    <definedName name="____________cab1" localSheetId="14">#REF!</definedName>
    <definedName name="____________cab1" localSheetId="1">#REF!</definedName>
    <definedName name="____________cab1">#REF!</definedName>
    <definedName name="____________emp2">'[4]DMT modelo'!$AA$13</definedName>
    <definedName name="____________Ext2" localSheetId="15">'[6]P A T O 99 B'!#REF!</definedName>
    <definedName name="____________Ext2" localSheetId="32">'[6]P A T O 99 B'!#REF!</definedName>
    <definedName name="____________Ext2" localSheetId="30">'[6]P A T O 99 B'!#REF!</definedName>
    <definedName name="____________Ext2" localSheetId="28">'[6]P A T O 99 B'!#REF!</definedName>
    <definedName name="____________Ext2" localSheetId="37">'[6]P A T O 99 B'!#REF!</definedName>
    <definedName name="____________Ext2" localSheetId="14">'[6]P A T O 99 B'!#REF!</definedName>
    <definedName name="____________Ext2" localSheetId="1">'[6]P A T O 99 B'!#REF!</definedName>
    <definedName name="____________Ext2">'[6]P A T O 99 B'!#REF!</definedName>
    <definedName name="____________ind100" localSheetId="15">#REF!</definedName>
    <definedName name="____________ind100" localSheetId="32">#REF!</definedName>
    <definedName name="____________ind100" localSheetId="30">#REF!</definedName>
    <definedName name="____________ind100" localSheetId="28">#REF!</definedName>
    <definedName name="____________ind100" localSheetId="37">#REF!</definedName>
    <definedName name="____________ind100" localSheetId="14">#REF!</definedName>
    <definedName name="____________ind100" localSheetId="1">#REF!</definedName>
    <definedName name="____________ind100">#REF!</definedName>
    <definedName name="____________JAZ1" localSheetId="15">#REF!</definedName>
    <definedName name="____________JAZ1" localSheetId="32">#REF!</definedName>
    <definedName name="____________JAZ1" localSheetId="30">#REF!</definedName>
    <definedName name="____________JAZ1" localSheetId="28">#REF!</definedName>
    <definedName name="____________JAZ1" localSheetId="37">#REF!</definedName>
    <definedName name="____________JAZ1" localSheetId="14">#REF!</definedName>
    <definedName name="____________JAZ1" localSheetId="1">#REF!</definedName>
    <definedName name="____________JAZ1">#REF!</definedName>
    <definedName name="____________JAZ11" localSheetId="15">#REF!</definedName>
    <definedName name="____________JAZ11" localSheetId="32">#REF!</definedName>
    <definedName name="____________JAZ11" localSheetId="30">#REF!</definedName>
    <definedName name="____________JAZ11" localSheetId="28">#REF!</definedName>
    <definedName name="____________JAZ11" localSheetId="37">#REF!</definedName>
    <definedName name="____________JAZ11" localSheetId="14">#REF!</definedName>
    <definedName name="____________JAZ11" localSheetId="1">#REF!</definedName>
    <definedName name="____________JAZ11">#REF!</definedName>
    <definedName name="____________JAZ2" localSheetId="15">#REF!</definedName>
    <definedName name="____________JAZ2" localSheetId="32">#REF!</definedName>
    <definedName name="____________JAZ2" localSheetId="30">#REF!</definedName>
    <definedName name="____________JAZ2" localSheetId="28">#REF!</definedName>
    <definedName name="____________JAZ2" localSheetId="37">#REF!</definedName>
    <definedName name="____________JAZ2" localSheetId="14">#REF!</definedName>
    <definedName name="____________JAZ2" localSheetId="1">#REF!</definedName>
    <definedName name="____________JAZ2">#REF!</definedName>
    <definedName name="____________JAZ22" localSheetId="15">#REF!</definedName>
    <definedName name="____________JAZ22" localSheetId="32">#REF!</definedName>
    <definedName name="____________JAZ22" localSheetId="30">#REF!</definedName>
    <definedName name="____________JAZ22" localSheetId="28">#REF!</definedName>
    <definedName name="____________JAZ22" localSheetId="37">#REF!</definedName>
    <definedName name="____________JAZ22" localSheetId="14">#REF!</definedName>
    <definedName name="____________JAZ22" localSheetId="1">#REF!</definedName>
    <definedName name="____________JAZ22">#REF!</definedName>
    <definedName name="____________JAZ3" localSheetId="15">#REF!</definedName>
    <definedName name="____________JAZ3" localSheetId="32">#REF!</definedName>
    <definedName name="____________JAZ3" localSheetId="30">#REF!</definedName>
    <definedName name="____________JAZ3" localSheetId="28">#REF!</definedName>
    <definedName name="____________JAZ3" localSheetId="37">#REF!</definedName>
    <definedName name="____________JAZ3" localSheetId="14">#REF!</definedName>
    <definedName name="____________JAZ3" localSheetId="1">#REF!</definedName>
    <definedName name="____________JAZ3">#REF!</definedName>
    <definedName name="____________JAZ33" localSheetId="15">#REF!</definedName>
    <definedName name="____________JAZ33" localSheetId="32">#REF!</definedName>
    <definedName name="____________JAZ33" localSheetId="30">#REF!</definedName>
    <definedName name="____________JAZ33" localSheetId="28">#REF!</definedName>
    <definedName name="____________JAZ33" localSheetId="37">#REF!</definedName>
    <definedName name="____________JAZ33" localSheetId="14">#REF!</definedName>
    <definedName name="____________JAZ33" localSheetId="1">#REF!</definedName>
    <definedName name="____________JAZ33">#REF!</definedName>
    <definedName name="____________mem2">'[5]Mat Asf'!$H$37</definedName>
    <definedName name="____________oac2" localSheetId="15">#REF!</definedName>
    <definedName name="____________oac2" localSheetId="32">#REF!</definedName>
    <definedName name="____________oac2" localSheetId="30">#REF!</definedName>
    <definedName name="____________oac2" localSheetId="28">#REF!</definedName>
    <definedName name="____________oac2" localSheetId="37">#REF!</definedName>
    <definedName name="____________oac2" localSheetId="14">#REF!</definedName>
    <definedName name="____________oac2" localSheetId="1">#REF!</definedName>
    <definedName name="____________oac2">#REF!</definedName>
    <definedName name="____________OUT98" localSheetId="37" hidden="1">{#N/A,#N/A,TRUE,"Serviços"}</definedName>
    <definedName name="____________OUT98" hidden="1">{#N/A,#N/A,TRUE,"Serviços"}</definedName>
    <definedName name="____________PL1" localSheetId="15">#REF!</definedName>
    <definedName name="____________PL1" localSheetId="32">#REF!</definedName>
    <definedName name="____________PL1" localSheetId="30">#REF!</definedName>
    <definedName name="____________PL1" localSheetId="28">#REF!</definedName>
    <definedName name="____________PL1" localSheetId="37">#REF!</definedName>
    <definedName name="____________PL1" localSheetId="14">#REF!</definedName>
    <definedName name="____________PL1" localSheetId="1">#REF!</definedName>
    <definedName name="____________PL1">#REF!</definedName>
    <definedName name="____________RET1" localSheetId="15">#REF!</definedName>
    <definedName name="____________RET1" localSheetId="32">#REF!</definedName>
    <definedName name="____________RET1" localSheetId="30">#REF!</definedName>
    <definedName name="____________RET1" localSheetId="28">#REF!</definedName>
    <definedName name="____________RET1" localSheetId="37">#REF!</definedName>
    <definedName name="____________RET1" localSheetId="14">#REF!</definedName>
    <definedName name="____________RET1" localSheetId="1">#REF!</definedName>
    <definedName name="____________RET1">#REF!</definedName>
    <definedName name="____________tsd4" localSheetId="15">#REF!</definedName>
    <definedName name="____________tsd4" localSheetId="32">#REF!</definedName>
    <definedName name="____________tsd4" localSheetId="30">#REF!</definedName>
    <definedName name="____________tsd4" localSheetId="28">#REF!</definedName>
    <definedName name="____________tsd4" localSheetId="37">#REF!</definedName>
    <definedName name="____________tsd4" localSheetId="14">#REF!</definedName>
    <definedName name="____________tsd4" localSheetId="1">#REF!</definedName>
    <definedName name="____________tsd4">#REF!</definedName>
    <definedName name="____________TT102" localSheetId="15">'[7]Relatório-1ª med.'!#REF!</definedName>
    <definedName name="____________TT102" localSheetId="32">'[7]Relatório-1ª med.'!#REF!</definedName>
    <definedName name="____________TT102" localSheetId="30">'[7]Relatório-1ª med.'!#REF!</definedName>
    <definedName name="____________TT102" localSheetId="28">'[7]Relatório-1ª med.'!#REF!</definedName>
    <definedName name="____________TT102" localSheetId="37">'[7]Relatório-1ª med.'!#REF!</definedName>
    <definedName name="____________TT102" localSheetId="14">'[7]Relatório-1ª med.'!#REF!</definedName>
    <definedName name="____________TT102" localSheetId="1">'[7]Relatório-1ª med.'!#REF!</definedName>
    <definedName name="____________TT102">'[7]Relatório-1ª med.'!#REF!</definedName>
    <definedName name="____________TT107" localSheetId="15">'[7]Relatório-1ª med.'!#REF!</definedName>
    <definedName name="____________TT107" localSheetId="32">'[7]Relatório-1ª med.'!#REF!</definedName>
    <definedName name="____________TT107" localSheetId="30">'[7]Relatório-1ª med.'!#REF!</definedName>
    <definedName name="____________TT107" localSheetId="28">'[7]Relatório-1ª med.'!#REF!</definedName>
    <definedName name="____________TT107" localSheetId="37">'[7]Relatório-1ª med.'!#REF!</definedName>
    <definedName name="____________TT107" localSheetId="14">'[7]Relatório-1ª med.'!#REF!</definedName>
    <definedName name="____________TT107" localSheetId="1">'[7]Relatório-1ª med.'!#REF!</definedName>
    <definedName name="____________TT107">'[7]Relatório-1ª med.'!#REF!</definedName>
    <definedName name="____________TT121" localSheetId="15">'[7]Relatório-1ª med.'!#REF!</definedName>
    <definedName name="____________TT121" localSheetId="32">'[7]Relatório-1ª med.'!#REF!</definedName>
    <definedName name="____________TT121" localSheetId="30">'[7]Relatório-1ª med.'!#REF!</definedName>
    <definedName name="____________TT121" localSheetId="28">'[7]Relatório-1ª med.'!#REF!</definedName>
    <definedName name="____________TT121" localSheetId="37">'[7]Relatório-1ª med.'!#REF!</definedName>
    <definedName name="____________TT121" localSheetId="14">'[7]Relatório-1ª med.'!#REF!</definedName>
    <definedName name="____________TT121" localSheetId="1">'[7]Relatório-1ª med.'!#REF!</definedName>
    <definedName name="____________TT121">'[7]Relatório-1ª med.'!#REF!</definedName>
    <definedName name="____________TT123" localSheetId="15">'[7]Relatório-1ª med.'!#REF!</definedName>
    <definedName name="____________TT123" localSheetId="32">'[7]Relatório-1ª med.'!#REF!</definedName>
    <definedName name="____________TT123" localSheetId="30">'[7]Relatório-1ª med.'!#REF!</definedName>
    <definedName name="____________TT123" localSheetId="28">'[7]Relatório-1ª med.'!#REF!</definedName>
    <definedName name="____________TT123" localSheetId="37">'[7]Relatório-1ª med.'!#REF!</definedName>
    <definedName name="____________TT123" localSheetId="14">'[7]Relatório-1ª med.'!#REF!</definedName>
    <definedName name="____________TT123" localSheetId="1">'[7]Relatório-1ª med.'!#REF!</definedName>
    <definedName name="____________TT123">'[7]Relatório-1ª med.'!#REF!</definedName>
    <definedName name="____________TT19" localSheetId="15">'[7]Relatório-1ª med.'!#REF!</definedName>
    <definedName name="____________TT19" localSheetId="32">'[7]Relatório-1ª med.'!#REF!</definedName>
    <definedName name="____________TT19" localSheetId="30">'[7]Relatório-1ª med.'!#REF!</definedName>
    <definedName name="____________TT19" localSheetId="28">'[7]Relatório-1ª med.'!#REF!</definedName>
    <definedName name="____________TT19" localSheetId="37">'[7]Relatório-1ª med.'!#REF!</definedName>
    <definedName name="____________TT19" localSheetId="14">'[7]Relatório-1ª med.'!#REF!</definedName>
    <definedName name="____________TT19" localSheetId="1">'[7]Relatório-1ª med.'!#REF!</definedName>
    <definedName name="____________TT19">'[7]Relatório-1ª med.'!#REF!</definedName>
    <definedName name="____________TT20" localSheetId="15">'[7]Relatório-1ª med.'!#REF!</definedName>
    <definedName name="____________TT20" localSheetId="32">'[7]Relatório-1ª med.'!#REF!</definedName>
    <definedName name="____________TT20" localSheetId="30">'[7]Relatório-1ª med.'!#REF!</definedName>
    <definedName name="____________TT20" localSheetId="28">'[7]Relatório-1ª med.'!#REF!</definedName>
    <definedName name="____________TT20" localSheetId="37">'[7]Relatório-1ª med.'!#REF!</definedName>
    <definedName name="____________TT20" localSheetId="14">'[7]Relatório-1ª med.'!#REF!</definedName>
    <definedName name="____________TT20" localSheetId="1">'[7]Relatório-1ª med.'!#REF!</definedName>
    <definedName name="____________TT20">'[7]Relatório-1ª med.'!#REF!</definedName>
    <definedName name="____________TT21" localSheetId="15">[3]RELATÓRIO!#REF!</definedName>
    <definedName name="____________TT21" localSheetId="32">[3]RELATÓRIO!#REF!</definedName>
    <definedName name="____________TT21" localSheetId="30">[3]RELATÓRIO!#REF!</definedName>
    <definedName name="____________TT21" localSheetId="28">[3]RELATÓRIO!#REF!</definedName>
    <definedName name="____________TT21" localSheetId="37">[3]RELATÓRIO!#REF!</definedName>
    <definedName name="____________TT21" localSheetId="14">[3]RELATÓRIO!#REF!</definedName>
    <definedName name="____________TT21" localSheetId="1">[3]RELATÓRIO!#REF!</definedName>
    <definedName name="____________TT21">[3]RELATÓRIO!#REF!</definedName>
    <definedName name="____________TT22" localSheetId="15">[3]RELATÓRIO!#REF!</definedName>
    <definedName name="____________TT22" localSheetId="32">[3]RELATÓRIO!#REF!</definedName>
    <definedName name="____________TT22" localSheetId="30">[3]RELATÓRIO!#REF!</definedName>
    <definedName name="____________TT22" localSheetId="28">[3]RELATÓRIO!#REF!</definedName>
    <definedName name="____________TT22" localSheetId="37">[3]RELATÓRIO!#REF!</definedName>
    <definedName name="____________TT22" localSheetId="14">[3]RELATÓRIO!#REF!</definedName>
    <definedName name="____________TT22" localSheetId="1">[3]RELATÓRIO!#REF!</definedName>
    <definedName name="____________TT22">[3]RELATÓRIO!#REF!</definedName>
    <definedName name="____________TT26" localSheetId="15">'[7]Relatório-1ª med.'!#REF!</definedName>
    <definedName name="____________TT26" localSheetId="32">'[7]Relatório-1ª med.'!#REF!</definedName>
    <definedName name="____________TT26" localSheetId="30">'[7]Relatório-1ª med.'!#REF!</definedName>
    <definedName name="____________TT26" localSheetId="28">'[7]Relatório-1ª med.'!#REF!</definedName>
    <definedName name="____________TT26" localSheetId="37">'[7]Relatório-1ª med.'!#REF!</definedName>
    <definedName name="____________TT26" localSheetId="14">'[7]Relatório-1ª med.'!#REF!</definedName>
    <definedName name="____________TT26" localSheetId="1">'[7]Relatório-1ª med.'!#REF!</definedName>
    <definedName name="____________TT26">'[7]Relatório-1ª med.'!#REF!</definedName>
    <definedName name="____________TT27" localSheetId="15">'[7]Relatório-1ª med.'!#REF!</definedName>
    <definedName name="____________TT27" localSheetId="32">'[7]Relatório-1ª med.'!#REF!</definedName>
    <definedName name="____________TT27" localSheetId="30">'[7]Relatório-1ª med.'!#REF!</definedName>
    <definedName name="____________TT27" localSheetId="28">'[7]Relatório-1ª med.'!#REF!</definedName>
    <definedName name="____________TT27" localSheetId="37">'[7]Relatório-1ª med.'!#REF!</definedName>
    <definedName name="____________TT27" localSheetId="14">'[7]Relatório-1ª med.'!#REF!</definedName>
    <definedName name="____________TT27" localSheetId="1">'[7]Relatório-1ª med.'!#REF!</definedName>
    <definedName name="____________TT27">'[7]Relatório-1ª med.'!#REF!</definedName>
    <definedName name="____________TT28" localSheetId="15">'[7]Relatório-1ª med.'!#REF!</definedName>
    <definedName name="____________TT28" localSheetId="32">'[7]Relatório-1ª med.'!#REF!</definedName>
    <definedName name="____________TT28" localSheetId="30">'[7]Relatório-1ª med.'!#REF!</definedName>
    <definedName name="____________TT28" localSheetId="28">'[7]Relatório-1ª med.'!#REF!</definedName>
    <definedName name="____________TT28" localSheetId="37">'[7]Relatório-1ª med.'!#REF!</definedName>
    <definedName name="____________TT28" localSheetId="14">'[7]Relatório-1ª med.'!#REF!</definedName>
    <definedName name="____________TT28" localSheetId="1">'[7]Relatório-1ª med.'!#REF!</definedName>
    <definedName name="____________TT28">'[7]Relatório-1ª med.'!#REF!</definedName>
    <definedName name="____________TT30" localSheetId="15">'[7]Relatório-1ª med.'!#REF!</definedName>
    <definedName name="____________TT30" localSheetId="32">'[7]Relatório-1ª med.'!#REF!</definedName>
    <definedName name="____________TT30" localSheetId="30">'[7]Relatório-1ª med.'!#REF!</definedName>
    <definedName name="____________TT30" localSheetId="28">'[7]Relatório-1ª med.'!#REF!</definedName>
    <definedName name="____________TT30" localSheetId="37">'[7]Relatório-1ª med.'!#REF!</definedName>
    <definedName name="____________TT30" localSheetId="14">'[7]Relatório-1ª med.'!#REF!</definedName>
    <definedName name="____________TT30" localSheetId="1">'[7]Relatório-1ª med.'!#REF!</definedName>
    <definedName name="____________TT30">'[7]Relatório-1ª med.'!#REF!</definedName>
    <definedName name="____________TT31" localSheetId="15">'[7]Relatório-1ª med.'!#REF!</definedName>
    <definedName name="____________TT31" localSheetId="32">'[7]Relatório-1ª med.'!#REF!</definedName>
    <definedName name="____________TT31" localSheetId="30">'[7]Relatório-1ª med.'!#REF!</definedName>
    <definedName name="____________TT31" localSheetId="28">'[7]Relatório-1ª med.'!#REF!</definedName>
    <definedName name="____________TT31" localSheetId="37">'[7]Relatório-1ª med.'!#REF!</definedName>
    <definedName name="____________TT31" localSheetId="14">'[7]Relatório-1ª med.'!#REF!</definedName>
    <definedName name="____________TT31" localSheetId="1">'[7]Relatório-1ª med.'!#REF!</definedName>
    <definedName name="____________TT31">'[7]Relatório-1ª med.'!#REF!</definedName>
    <definedName name="____________TT32" localSheetId="15">'[7]Relatório-1ª med.'!#REF!</definedName>
    <definedName name="____________TT32" localSheetId="32">'[7]Relatório-1ª med.'!#REF!</definedName>
    <definedName name="____________TT32" localSheetId="30">'[7]Relatório-1ª med.'!#REF!</definedName>
    <definedName name="____________TT32" localSheetId="28">'[7]Relatório-1ª med.'!#REF!</definedName>
    <definedName name="____________TT32" localSheetId="37">'[7]Relatório-1ª med.'!#REF!</definedName>
    <definedName name="____________TT32" localSheetId="14">'[7]Relatório-1ª med.'!#REF!</definedName>
    <definedName name="____________TT32" localSheetId="1">'[7]Relatório-1ª med.'!#REF!</definedName>
    <definedName name="____________TT32">'[7]Relatório-1ª med.'!#REF!</definedName>
    <definedName name="____________TT33" localSheetId="15">'[7]Relatório-1ª med.'!#REF!</definedName>
    <definedName name="____________TT33" localSheetId="32">'[7]Relatório-1ª med.'!#REF!</definedName>
    <definedName name="____________TT33" localSheetId="30">'[7]Relatório-1ª med.'!#REF!</definedName>
    <definedName name="____________TT33" localSheetId="28">'[7]Relatório-1ª med.'!#REF!</definedName>
    <definedName name="____________TT33" localSheetId="37">'[7]Relatório-1ª med.'!#REF!</definedName>
    <definedName name="____________TT33" localSheetId="14">'[7]Relatório-1ª med.'!#REF!</definedName>
    <definedName name="____________TT33" localSheetId="1">'[7]Relatório-1ª med.'!#REF!</definedName>
    <definedName name="____________TT33">'[7]Relatório-1ª med.'!#REF!</definedName>
    <definedName name="____________TT34" localSheetId="15">'[7]Relatório-1ª med.'!#REF!</definedName>
    <definedName name="____________TT34" localSheetId="32">'[7]Relatório-1ª med.'!#REF!</definedName>
    <definedName name="____________TT34" localSheetId="30">'[7]Relatório-1ª med.'!#REF!</definedName>
    <definedName name="____________TT34" localSheetId="28">'[7]Relatório-1ª med.'!#REF!</definedName>
    <definedName name="____________TT34" localSheetId="37">'[7]Relatório-1ª med.'!#REF!</definedName>
    <definedName name="____________TT34" localSheetId="14">'[7]Relatório-1ª med.'!#REF!</definedName>
    <definedName name="____________TT34" localSheetId="1">'[7]Relatório-1ª med.'!#REF!</definedName>
    <definedName name="____________TT34">'[7]Relatório-1ª med.'!#REF!</definedName>
    <definedName name="____________TT36" localSheetId="15">'[7]Relatório-1ª med.'!#REF!</definedName>
    <definedName name="____________TT36" localSheetId="32">'[7]Relatório-1ª med.'!#REF!</definedName>
    <definedName name="____________TT36" localSheetId="30">'[7]Relatório-1ª med.'!#REF!</definedName>
    <definedName name="____________TT36" localSheetId="28">'[7]Relatório-1ª med.'!#REF!</definedName>
    <definedName name="____________TT36" localSheetId="37">'[7]Relatório-1ª med.'!#REF!</definedName>
    <definedName name="____________TT36" localSheetId="14">'[7]Relatório-1ª med.'!#REF!</definedName>
    <definedName name="____________TT36" localSheetId="1">'[7]Relatório-1ª med.'!#REF!</definedName>
    <definedName name="____________TT36">'[7]Relatório-1ª med.'!#REF!</definedName>
    <definedName name="____________TT37" localSheetId="15">'[7]Relatório-1ª med.'!#REF!</definedName>
    <definedName name="____________TT37" localSheetId="32">'[7]Relatório-1ª med.'!#REF!</definedName>
    <definedName name="____________TT37" localSheetId="30">'[7]Relatório-1ª med.'!#REF!</definedName>
    <definedName name="____________TT37" localSheetId="28">'[7]Relatório-1ª med.'!#REF!</definedName>
    <definedName name="____________TT37" localSheetId="37">'[7]Relatório-1ª med.'!#REF!</definedName>
    <definedName name="____________TT37" localSheetId="14">'[7]Relatório-1ª med.'!#REF!</definedName>
    <definedName name="____________TT37" localSheetId="1">'[7]Relatório-1ª med.'!#REF!</definedName>
    <definedName name="____________TT37">'[7]Relatório-1ª med.'!#REF!</definedName>
    <definedName name="____________TT38" localSheetId="15">'[7]Relatório-1ª med.'!#REF!</definedName>
    <definedName name="____________TT38" localSheetId="32">'[7]Relatório-1ª med.'!#REF!</definedName>
    <definedName name="____________TT38" localSheetId="30">'[7]Relatório-1ª med.'!#REF!</definedName>
    <definedName name="____________TT38" localSheetId="28">'[7]Relatório-1ª med.'!#REF!</definedName>
    <definedName name="____________TT38" localSheetId="37">'[7]Relatório-1ª med.'!#REF!</definedName>
    <definedName name="____________TT38" localSheetId="14">'[7]Relatório-1ª med.'!#REF!</definedName>
    <definedName name="____________TT38" localSheetId="1">'[7]Relatório-1ª med.'!#REF!</definedName>
    <definedName name="____________TT38">'[7]Relatório-1ª med.'!#REF!</definedName>
    <definedName name="____________TT39" localSheetId="15">'[7]Relatório-1ª med.'!#REF!</definedName>
    <definedName name="____________TT39" localSheetId="32">'[7]Relatório-1ª med.'!#REF!</definedName>
    <definedName name="____________TT39" localSheetId="30">'[7]Relatório-1ª med.'!#REF!</definedName>
    <definedName name="____________TT39" localSheetId="28">'[7]Relatório-1ª med.'!#REF!</definedName>
    <definedName name="____________TT39" localSheetId="37">'[7]Relatório-1ª med.'!#REF!</definedName>
    <definedName name="____________TT39" localSheetId="14">'[7]Relatório-1ª med.'!#REF!</definedName>
    <definedName name="____________TT39" localSheetId="1">'[7]Relatório-1ª med.'!#REF!</definedName>
    <definedName name="____________TT39">'[7]Relatório-1ª med.'!#REF!</definedName>
    <definedName name="____________TT40" localSheetId="15">'[7]Relatório-1ª med.'!#REF!</definedName>
    <definedName name="____________TT40" localSheetId="32">'[7]Relatório-1ª med.'!#REF!</definedName>
    <definedName name="____________TT40" localSheetId="30">'[7]Relatório-1ª med.'!#REF!</definedName>
    <definedName name="____________TT40" localSheetId="28">'[7]Relatório-1ª med.'!#REF!</definedName>
    <definedName name="____________TT40" localSheetId="37">'[7]Relatório-1ª med.'!#REF!</definedName>
    <definedName name="____________TT40" localSheetId="14">'[7]Relatório-1ª med.'!#REF!</definedName>
    <definedName name="____________TT40" localSheetId="1">'[7]Relatório-1ª med.'!#REF!</definedName>
    <definedName name="____________TT40">'[7]Relatório-1ª med.'!#REF!</definedName>
    <definedName name="____________TT5" localSheetId="15">'[7]Relatório-1ª med.'!#REF!</definedName>
    <definedName name="____________TT5" localSheetId="32">'[7]Relatório-1ª med.'!#REF!</definedName>
    <definedName name="____________TT5" localSheetId="30">'[7]Relatório-1ª med.'!#REF!</definedName>
    <definedName name="____________TT5" localSheetId="28">'[7]Relatório-1ª med.'!#REF!</definedName>
    <definedName name="____________TT5" localSheetId="37">'[7]Relatório-1ª med.'!#REF!</definedName>
    <definedName name="____________TT5" localSheetId="14">'[7]Relatório-1ª med.'!#REF!</definedName>
    <definedName name="____________TT5" localSheetId="1">'[7]Relatório-1ª med.'!#REF!</definedName>
    <definedName name="____________TT5">'[7]Relatório-1ª med.'!#REF!</definedName>
    <definedName name="____________TT52" localSheetId="15">'[7]Relatório-1ª med.'!#REF!</definedName>
    <definedName name="____________TT52" localSheetId="32">'[7]Relatório-1ª med.'!#REF!</definedName>
    <definedName name="____________TT52" localSheetId="30">'[7]Relatório-1ª med.'!#REF!</definedName>
    <definedName name="____________TT52" localSheetId="28">'[7]Relatório-1ª med.'!#REF!</definedName>
    <definedName name="____________TT52" localSheetId="37">'[7]Relatório-1ª med.'!#REF!</definedName>
    <definedName name="____________TT52" localSheetId="14">'[7]Relatório-1ª med.'!#REF!</definedName>
    <definedName name="____________TT52" localSheetId="1">'[7]Relatório-1ª med.'!#REF!</definedName>
    <definedName name="____________TT52">'[7]Relatório-1ª med.'!#REF!</definedName>
    <definedName name="____________TT53" localSheetId="15">'[7]Relatório-1ª med.'!#REF!</definedName>
    <definedName name="____________TT53" localSheetId="32">'[7]Relatório-1ª med.'!#REF!</definedName>
    <definedName name="____________TT53" localSheetId="30">'[7]Relatório-1ª med.'!#REF!</definedName>
    <definedName name="____________TT53" localSheetId="28">'[7]Relatório-1ª med.'!#REF!</definedName>
    <definedName name="____________TT53" localSheetId="37">'[7]Relatório-1ª med.'!#REF!</definedName>
    <definedName name="____________TT53" localSheetId="14">'[7]Relatório-1ª med.'!#REF!</definedName>
    <definedName name="____________TT53" localSheetId="1">'[7]Relatório-1ª med.'!#REF!</definedName>
    <definedName name="____________TT53">'[7]Relatório-1ª med.'!#REF!</definedName>
    <definedName name="____________TT54" localSheetId="15">'[7]Relatório-1ª med.'!#REF!</definedName>
    <definedName name="____________TT54" localSheetId="32">'[7]Relatório-1ª med.'!#REF!</definedName>
    <definedName name="____________TT54" localSheetId="30">'[7]Relatório-1ª med.'!#REF!</definedName>
    <definedName name="____________TT54" localSheetId="28">'[7]Relatório-1ª med.'!#REF!</definedName>
    <definedName name="____________TT54" localSheetId="37">'[7]Relatório-1ª med.'!#REF!</definedName>
    <definedName name="____________TT54" localSheetId="14">'[7]Relatório-1ª med.'!#REF!</definedName>
    <definedName name="____________TT54" localSheetId="1">'[7]Relatório-1ª med.'!#REF!</definedName>
    <definedName name="____________TT54">'[7]Relatório-1ª med.'!#REF!</definedName>
    <definedName name="____________TT55" localSheetId="15">'[7]Relatório-1ª med.'!#REF!</definedName>
    <definedName name="____________TT55" localSheetId="32">'[7]Relatório-1ª med.'!#REF!</definedName>
    <definedName name="____________TT55" localSheetId="30">'[7]Relatório-1ª med.'!#REF!</definedName>
    <definedName name="____________TT55" localSheetId="28">'[7]Relatório-1ª med.'!#REF!</definedName>
    <definedName name="____________TT55" localSheetId="37">'[7]Relatório-1ª med.'!#REF!</definedName>
    <definedName name="____________TT55" localSheetId="14">'[7]Relatório-1ª med.'!#REF!</definedName>
    <definedName name="____________TT55" localSheetId="1">'[7]Relatório-1ª med.'!#REF!</definedName>
    <definedName name="____________TT55">'[7]Relatório-1ª med.'!#REF!</definedName>
    <definedName name="____________TT6" localSheetId="15">'[7]Relatório-1ª med.'!#REF!</definedName>
    <definedName name="____________TT6" localSheetId="32">'[7]Relatório-1ª med.'!#REF!</definedName>
    <definedName name="____________TT6" localSheetId="30">'[7]Relatório-1ª med.'!#REF!</definedName>
    <definedName name="____________TT6" localSheetId="28">'[7]Relatório-1ª med.'!#REF!</definedName>
    <definedName name="____________TT6" localSheetId="37">'[7]Relatório-1ª med.'!#REF!</definedName>
    <definedName name="____________TT6" localSheetId="14">'[7]Relatório-1ª med.'!#REF!</definedName>
    <definedName name="____________TT6" localSheetId="1">'[7]Relatório-1ª med.'!#REF!</definedName>
    <definedName name="____________TT6">'[7]Relatório-1ª med.'!#REF!</definedName>
    <definedName name="____________TT60" localSheetId="15">'[7]Relatório-1ª med.'!#REF!</definedName>
    <definedName name="____________TT60" localSheetId="32">'[7]Relatório-1ª med.'!#REF!</definedName>
    <definedName name="____________TT60" localSheetId="30">'[7]Relatório-1ª med.'!#REF!</definedName>
    <definedName name="____________TT60" localSheetId="28">'[7]Relatório-1ª med.'!#REF!</definedName>
    <definedName name="____________TT60" localSheetId="37">'[7]Relatório-1ª med.'!#REF!</definedName>
    <definedName name="____________TT60" localSheetId="14">'[7]Relatório-1ª med.'!#REF!</definedName>
    <definedName name="____________TT60" localSheetId="1">'[7]Relatório-1ª med.'!#REF!</definedName>
    <definedName name="____________TT60">'[7]Relatório-1ª med.'!#REF!</definedName>
    <definedName name="____________TT61" localSheetId="15">'[7]Relatório-1ª med.'!#REF!</definedName>
    <definedName name="____________TT61" localSheetId="32">'[7]Relatório-1ª med.'!#REF!</definedName>
    <definedName name="____________TT61" localSheetId="30">'[7]Relatório-1ª med.'!#REF!</definedName>
    <definedName name="____________TT61" localSheetId="28">'[7]Relatório-1ª med.'!#REF!</definedName>
    <definedName name="____________TT61" localSheetId="37">'[7]Relatório-1ª med.'!#REF!</definedName>
    <definedName name="____________TT61" localSheetId="14">'[7]Relatório-1ª med.'!#REF!</definedName>
    <definedName name="____________TT61" localSheetId="1">'[7]Relatório-1ª med.'!#REF!</definedName>
    <definedName name="____________TT61">'[7]Relatório-1ª med.'!#REF!</definedName>
    <definedName name="____________TT69" localSheetId="15">'[7]Relatório-1ª med.'!#REF!</definedName>
    <definedName name="____________TT69" localSheetId="32">'[7]Relatório-1ª med.'!#REF!</definedName>
    <definedName name="____________TT69" localSheetId="30">'[7]Relatório-1ª med.'!#REF!</definedName>
    <definedName name="____________TT69" localSheetId="28">'[7]Relatório-1ª med.'!#REF!</definedName>
    <definedName name="____________TT69" localSheetId="37">'[7]Relatório-1ª med.'!#REF!</definedName>
    <definedName name="____________TT69" localSheetId="14">'[7]Relatório-1ª med.'!#REF!</definedName>
    <definedName name="____________TT69" localSheetId="1">'[7]Relatório-1ª med.'!#REF!</definedName>
    <definedName name="____________TT69">'[7]Relatório-1ª med.'!#REF!</definedName>
    <definedName name="____________TT7" localSheetId="15">'[7]Relatório-1ª med.'!#REF!</definedName>
    <definedName name="____________TT7" localSheetId="32">'[7]Relatório-1ª med.'!#REF!</definedName>
    <definedName name="____________TT7" localSheetId="30">'[7]Relatório-1ª med.'!#REF!</definedName>
    <definedName name="____________TT7" localSheetId="28">'[7]Relatório-1ª med.'!#REF!</definedName>
    <definedName name="____________TT7" localSheetId="37">'[7]Relatório-1ª med.'!#REF!</definedName>
    <definedName name="____________TT7" localSheetId="14">'[7]Relatório-1ª med.'!#REF!</definedName>
    <definedName name="____________TT7" localSheetId="1">'[7]Relatório-1ª med.'!#REF!</definedName>
    <definedName name="____________TT7">'[7]Relatório-1ª med.'!#REF!</definedName>
    <definedName name="____________TT70" localSheetId="15">'[7]Relatório-1ª med.'!#REF!</definedName>
    <definedName name="____________TT70" localSheetId="32">'[7]Relatório-1ª med.'!#REF!</definedName>
    <definedName name="____________TT70" localSheetId="30">'[7]Relatório-1ª med.'!#REF!</definedName>
    <definedName name="____________TT70" localSheetId="28">'[7]Relatório-1ª med.'!#REF!</definedName>
    <definedName name="____________TT70" localSheetId="37">'[7]Relatório-1ª med.'!#REF!</definedName>
    <definedName name="____________TT70" localSheetId="14">'[7]Relatório-1ª med.'!#REF!</definedName>
    <definedName name="____________TT70" localSheetId="1">'[7]Relatório-1ª med.'!#REF!</definedName>
    <definedName name="____________TT70">'[7]Relatório-1ª med.'!#REF!</definedName>
    <definedName name="____________TT71" localSheetId="15">'[7]Relatório-1ª med.'!#REF!</definedName>
    <definedName name="____________TT71" localSheetId="32">'[7]Relatório-1ª med.'!#REF!</definedName>
    <definedName name="____________TT71" localSheetId="30">'[7]Relatório-1ª med.'!#REF!</definedName>
    <definedName name="____________TT71" localSheetId="28">'[7]Relatório-1ª med.'!#REF!</definedName>
    <definedName name="____________TT71" localSheetId="37">'[7]Relatório-1ª med.'!#REF!</definedName>
    <definedName name="____________TT71" localSheetId="14">'[7]Relatório-1ª med.'!#REF!</definedName>
    <definedName name="____________TT71" localSheetId="1">'[7]Relatório-1ª med.'!#REF!</definedName>
    <definedName name="____________TT71">'[7]Relatório-1ª med.'!#REF!</definedName>
    <definedName name="____________TT74" localSheetId="15">'[7]Relatório-1ª med.'!#REF!</definedName>
    <definedName name="____________TT74" localSheetId="32">'[7]Relatório-1ª med.'!#REF!</definedName>
    <definedName name="____________TT74" localSheetId="30">'[7]Relatório-1ª med.'!#REF!</definedName>
    <definedName name="____________TT74" localSheetId="28">'[7]Relatório-1ª med.'!#REF!</definedName>
    <definedName name="____________TT74" localSheetId="37">'[7]Relatório-1ª med.'!#REF!</definedName>
    <definedName name="____________TT74" localSheetId="14">'[7]Relatório-1ª med.'!#REF!</definedName>
    <definedName name="____________TT74" localSheetId="1">'[7]Relatório-1ª med.'!#REF!</definedName>
    <definedName name="____________TT74">'[7]Relatório-1ª med.'!#REF!</definedName>
    <definedName name="____________TT75" localSheetId="15">'[7]Relatório-1ª med.'!#REF!</definedName>
    <definedName name="____________TT75" localSheetId="32">'[7]Relatório-1ª med.'!#REF!</definedName>
    <definedName name="____________TT75" localSheetId="30">'[7]Relatório-1ª med.'!#REF!</definedName>
    <definedName name="____________TT75" localSheetId="28">'[7]Relatório-1ª med.'!#REF!</definedName>
    <definedName name="____________TT75" localSheetId="37">'[7]Relatório-1ª med.'!#REF!</definedName>
    <definedName name="____________TT75" localSheetId="14">'[7]Relatório-1ª med.'!#REF!</definedName>
    <definedName name="____________TT75" localSheetId="1">'[7]Relatório-1ª med.'!#REF!</definedName>
    <definedName name="____________TT75">'[7]Relatório-1ª med.'!#REF!</definedName>
    <definedName name="____________TT76" localSheetId="15">'[7]Relatório-1ª med.'!#REF!</definedName>
    <definedName name="____________TT76" localSheetId="32">'[7]Relatório-1ª med.'!#REF!</definedName>
    <definedName name="____________TT76" localSheetId="30">'[7]Relatório-1ª med.'!#REF!</definedName>
    <definedName name="____________TT76" localSheetId="28">'[7]Relatório-1ª med.'!#REF!</definedName>
    <definedName name="____________TT76" localSheetId="37">'[7]Relatório-1ª med.'!#REF!</definedName>
    <definedName name="____________TT76" localSheetId="14">'[7]Relatório-1ª med.'!#REF!</definedName>
    <definedName name="____________TT76" localSheetId="1">'[7]Relatório-1ª med.'!#REF!</definedName>
    <definedName name="____________TT76">'[7]Relatório-1ª med.'!#REF!</definedName>
    <definedName name="____________TT77" localSheetId="15">'[7]Relatório-1ª med.'!#REF!</definedName>
    <definedName name="____________TT77" localSheetId="32">'[7]Relatório-1ª med.'!#REF!</definedName>
    <definedName name="____________TT77" localSheetId="30">'[7]Relatório-1ª med.'!#REF!</definedName>
    <definedName name="____________TT77" localSheetId="28">'[7]Relatório-1ª med.'!#REF!</definedName>
    <definedName name="____________TT77" localSheetId="37">'[7]Relatório-1ª med.'!#REF!</definedName>
    <definedName name="____________TT77" localSheetId="14">'[7]Relatório-1ª med.'!#REF!</definedName>
    <definedName name="____________TT77" localSheetId="1">'[7]Relatório-1ª med.'!#REF!</definedName>
    <definedName name="____________TT77">'[7]Relatório-1ª med.'!#REF!</definedName>
    <definedName name="____________TT78" localSheetId="15">'[7]Relatório-1ª med.'!#REF!</definedName>
    <definedName name="____________TT78" localSheetId="32">'[7]Relatório-1ª med.'!#REF!</definedName>
    <definedName name="____________TT78" localSheetId="30">'[7]Relatório-1ª med.'!#REF!</definedName>
    <definedName name="____________TT78" localSheetId="28">'[7]Relatório-1ª med.'!#REF!</definedName>
    <definedName name="____________TT78" localSheetId="37">'[7]Relatório-1ª med.'!#REF!</definedName>
    <definedName name="____________TT78" localSheetId="14">'[7]Relatório-1ª med.'!#REF!</definedName>
    <definedName name="____________TT78" localSheetId="1">'[7]Relatório-1ª med.'!#REF!</definedName>
    <definedName name="____________TT78">'[7]Relatório-1ª med.'!#REF!</definedName>
    <definedName name="____________TT79" localSheetId="15">'[7]Relatório-1ª med.'!#REF!</definedName>
    <definedName name="____________TT79" localSheetId="32">'[7]Relatório-1ª med.'!#REF!</definedName>
    <definedName name="____________TT79" localSheetId="30">'[7]Relatório-1ª med.'!#REF!</definedName>
    <definedName name="____________TT79" localSheetId="28">'[7]Relatório-1ª med.'!#REF!</definedName>
    <definedName name="____________TT79" localSheetId="37">'[7]Relatório-1ª med.'!#REF!</definedName>
    <definedName name="____________TT79" localSheetId="14">'[7]Relatório-1ª med.'!#REF!</definedName>
    <definedName name="____________TT79" localSheetId="1">'[7]Relatório-1ª med.'!#REF!</definedName>
    <definedName name="____________TT79">'[7]Relatório-1ª med.'!#REF!</definedName>
    <definedName name="____________TT94" localSheetId="15">'[7]Relatório-1ª med.'!#REF!</definedName>
    <definedName name="____________TT94" localSheetId="32">'[7]Relatório-1ª med.'!#REF!</definedName>
    <definedName name="____________TT94" localSheetId="30">'[7]Relatório-1ª med.'!#REF!</definedName>
    <definedName name="____________TT94" localSheetId="28">'[7]Relatório-1ª med.'!#REF!</definedName>
    <definedName name="____________TT94" localSheetId="37">'[7]Relatório-1ª med.'!#REF!</definedName>
    <definedName name="____________TT94" localSheetId="14">'[7]Relatório-1ª med.'!#REF!</definedName>
    <definedName name="____________TT94" localSheetId="1">'[7]Relatório-1ª med.'!#REF!</definedName>
    <definedName name="____________TT94">'[7]Relatório-1ª med.'!#REF!</definedName>
    <definedName name="____________TT95" localSheetId="15">'[7]Relatório-1ª med.'!#REF!</definedName>
    <definedName name="____________TT95" localSheetId="32">'[7]Relatório-1ª med.'!#REF!</definedName>
    <definedName name="____________TT95" localSheetId="30">'[7]Relatório-1ª med.'!#REF!</definedName>
    <definedName name="____________TT95" localSheetId="28">'[7]Relatório-1ª med.'!#REF!</definedName>
    <definedName name="____________TT95" localSheetId="37">'[7]Relatório-1ª med.'!#REF!</definedName>
    <definedName name="____________TT95" localSheetId="14">'[7]Relatório-1ª med.'!#REF!</definedName>
    <definedName name="____________TT95" localSheetId="1">'[7]Relatório-1ª med.'!#REF!</definedName>
    <definedName name="____________TT95">'[7]Relatório-1ª med.'!#REF!</definedName>
    <definedName name="____________TT97" localSheetId="15">'[7]Relatório-1ª med.'!#REF!</definedName>
    <definedName name="____________TT97" localSheetId="32">'[7]Relatório-1ª med.'!#REF!</definedName>
    <definedName name="____________TT97" localSheetId="30">'[7]Relatório-1ª med.'!#REF!</definedName>
    <definedName name="____________TT97" localSheetId="28">'[7]Relatório-1ª med.'!#REF!</definedName>
    <definedName name="____________TT97" localSheetId="37">'[7]Relatório-1ª med.'!#REF!</definedName>
    <definedName name="____________TT97" localSheetId="14">'[7]Relatório-1ª med.'!#REF!</definedName>
    <definedName name="____________TT97" localSheetId="1">'[7]Relatório-1ª med.'!#REF!</definedName>
    <definedName name="____________TT97">'[7]Relatório-1ª med.'!#REF!</definedName>
    <definedName name="___________cab1" localSheetId="15">#REF!</definedName>
    <definedName name="___________cab1" localSheetId="32">#REF!</definedName>
    <definedName name="___________cab1" localSheetId="30">#REF!</definedName>
    <definedName name="___________cab1" localSheetId="28">#REF!</definedName>
    <definedName name="___________cab1" localSheetId="37">#REF!</definedName>
    <definedName name="___________cab1" localSheetId="14">#REF!</definedName>
    <definedName name="___________cab1" localSheetId="1">#REF!</definedName>
    <definedName name="___________cab1">#REF!</definedName>
    <definedName name="___________emp2">'[4]DMT modelo'!$AA$13</definedName>
    <definedName name="___________EXT1" localSheetId="15">#REF!</definedName>
    <definedName name="___________EXT1" localSheetId="32">#REF!</definedName>
    <definedName name="___________EXT1" localSheetId="30">#REF!</definedName>
    <definedName name="___________EXT1" localSheetId="28">#REF!</definedName>
    <definedName name="___________EXT1" localSheetId="37">#REF!</definedName>
    <definedName name="___________EXT1" localSheetId="14">#REF!</definedName>
    <definedName name="___________EXT1" localSheetId="1">#REF!</definedName>
    <definedName name="___________EXT1">#REF!</definedName>
    <definedName name="___________Ext2" localSheetId="15">'[6]P A T O 99 B'!#REF!</definedName>
    <definedName name="___________Ext2" localSheetId="32">'[6]P A T O 99 B'!#REF!</definedName>
    <definedName name="___________Ext2" localSheetId="30">'[6]P A T O 99 B'!#REF!</definedName>
    <definedName name="___________Ext2" localSheetId="28">'[6]P A T O 99 B'!#REF!</definedName>
    <definedName name="___________Ext2" localSheetId="37">'[6]P A T O 99 B'!#REF!</definedName>
    <definedName name="___________Ext2" localSheetId="14">'[6]P A T O 99 B'!#REF!</definedName>
    <definedName name="___________Ext2" localSheetId="1">'[6]P A T O 99 B'!#REF!</definedName>
    <definedName name="___________Ext2">'[6]P A T O 99 B'!#REF!</definedName>
    <definedName name="___________Ext2_25" localSheetId="15">'[6]P A T O 99 B'!#REF!</definedName>
    <definedName name="___________Ext2_25" localSheetId="32">'[6]P A T O 99 B'!#REF!</definedName>
    <definedName name="___________Ext2_25" localSheetId="30">'[6]P A T O 99 B'!#REF!</definedName>
    <definedName name="___________Ext2_25" localSheetId="28">'[6]P A T O 99 B'!#REF!</definedName>
    <definedName name="___________Ext2_25" localSheetId="37">'[6]P A T O 99 B'!#REF!</definedName>
    <definedName name="___________Ext2_25" localSheetId="14">'[6]P A T O 99 B'!#REF!</definedName>
    <definedName name="___________Ext2_25" localSheetId="1">'[6]P A T O 99 B'!#REF!</definedName>
    <definedName name="___________Ext2_25">'[6]P A T O 99 B'!#REF!</definedName>
    <definedName name="___________ind100" localSheetId="15">#REF!</definedName>
    <definedName name="___________ind100" localSheetId="32">#REF!</definedName>
    <definedName name="___________ind100" localSheetId="30">#REF!</definedName>
    <definedName name="___________ind100" localSheetId="28">#REF!</definedName>
    <definedName name="___________ind100" localSheetId="37">#REF!</definedName>
    <definedName name="___________ind100" localSheetId="14">#REF!</definedName>
    <definedName name="___________ind100" localSheetId="1">#REF!</definedName>
    <definedName name="___________ind100">#REF!</definedName>
    <definedName name="___________JAZ1" localSheetId="15">#REF!</definedName>
    <definedName name="___________JAZ1" localSheetId="32">#REF!</definedName>
    <definedName name="___________JAZ1" localSheetId="30">#REF!</definedName>
    <definedName name="___________JAZ1" localSheetId="28">#REF!</definedName>
    <definedName name="___________JAZ1" localSheetId="37">#REF!</definedName>
    <definedName name="___________JAZ1" localSheetId="14">#REF!</definedName>
    <definedName name="___________JAZ1" localSheetId="1">#REF!</definedName>
    <definedName name="___________JAZ1">#REF!</definedName>
    <definedName name="___________JAZ11" localSheetId="15">#REF!</definedName>
    <definedName name="___________JAZ11" localSheetId="32">#REF!</definedName>
    <definedName name="___________JAZ11" localSheetId="30">#REF!</definedName>
    <definedName name="___________JAZ11" localSheetId="28">#REF!</definedName>
    <definedName name="___________JAZ11" localSheetId="37">#REF!</definedName>
    <definedName name="___________JAZ11" localSheetId="14">#REF!</definedName>
    <definedName name="___________JAZ11" localSheetId="1">#REF!</definedName>
    <definedName name="___________JAZ11">#REF!</definedName>
    <definedName name="___________JAZ2" localSheetId="15">#REF!</definedName>
    <definedName name="___________JAZ2" localSheetId="32">#REF!</definedName>
    <definedName name="___________JAZ2" localSheetId="30">#REF!</definedName>
    <definedName name="___________JAZ2" localSheetId="28">#REF!</definedName>
    <definedName name="___________JAZ2" localSheetId="37">#REF!</definedName>
    <definedName name="___________JAZ2" localSheetId="14">#REF!</definedName>
    <definedName name="___________JAZ2" localSheetId="1">#REF!</definedName>
    <definedName name="___________JAZ2">#REF!</definedName>
    <definedName name="___________JAZ22" localSheetId="15">#REF!</definedName>
    <definedName name="___________JAZ22" localSheetId="32">#REF!</definedName>
    <definedName name="___________JAZ22" localSheetId="30">#REF!</definedName>
    <definedName name="___________JAZ22" localSheetId="28">#REF!</definedName>
    <definedName name="___________JAZ22" localSheetId="37">#REF!</definedName>
    <definedName name="___________JAZ22" localSheetId="14">#REF!</definedName>
    <definedName name="___________JAZ22" localSheetId="1">#REF!</definedName>
    <definedName name="___________JAZ22">#REF!</definedName>
    <definedName name="___________JAZ3" localSheetId="15">#REF!</definedName>
    <definedName name="___________JAZ3" localSheetId="32">#REF!</definedName>
    <definedName name="___________JAZ3" localSheetId="30">#REF!</definedName>
    <definedName name="___________JAZ3" localSheetId="28">#REF!</definedName>
    <definedName name="___________JAZ3" localSheetId="37">#REF!</definedName>
    <definedName name="___________JAZ3" localSheetId="14">#REF!</definedName>
    <definedName name="___________JAZ3" localSheetId="1">#REF!</definedName>
    <definedName name="___________JAZ3">#REF!</definedName>
    <definedName name="___________JAZ33" localSheetId="15">#REF!</definedName>
    <definedName name="___________JAZ33" localSheetId="32">#REF!</definedName>
    <definedName name="___________JAZ33" localSheetId="30">#REF!</definedName>
    <definedName name="___________JAZ33" localSheetId="28">#REF!</definedName>
    <definedName name="___________JAZ33" localSheetId="37">#REF!</definedName>
    <definedName name="___________JAZ33" localSheetId="14">#REF!</definedName>
    <definedName name="___________JAZ33" localSheetId="1">#REF!</definedName>
    <definedName name="___________JAZ33">#REF!</definedName>
    <definedName name="___________mem2">'[5]Mat Asf'!$H$37</definedName>
    <definedName name="___________oac2" localSheetId="15">#REF!</definedName>
    <definedName name="___________oac2" localSheetId="32">#REF!</definedName>
    <definedName name="___________oac2" localSheetId="30">#REF!</definedName>
    <definedName name="___________oac2" localSheetId="28">#REF!</definedName>
    <definedName name="___________oac2" localSheetId="37">#REF!</definedName>
    <definedName name="___________oac2" localSheetId="14">#REF!</definedName>
    <definedName name="___________oac2" localSheetId="1">#REF!</definedName>
    <definedName name="___________oac2">#REF!</definedName>
    <definedName name="___________OUT98" localSheetId="37" hidden="1">{#N/A,#N/A,TRUE,"Serviços"}</definedName>
    <definedName name="___________OUT98" hidden="1">{#N/A,#N/A,TRUE,"Serviços"}</definedName>
    <definedName name="___________PL1" localSheetId="15">#REF!</definedName>
    <definedName name="___________PL1" localSheetId="32">#REF!</definedName>
    <definedName name="___________PL1" localSheetId="30">#REF!</definedName>
    <definedName name="___________PL1" localSheetId="28">#REF!</definedName>
    <definedName name="___________PL1" localSheetId="37">#REF!</definedName>
    <definedName name="___________PL1" localSheetId="14">#REF!</definedName>
    <definedName name="___________PL1" localSheetId="1">#REF!</definedName>
    <definedName name="___________PL1">#REF!</definedName>
    <definedName name="___________r" localSheetId="15">#REF!</definedName>
    <definedName name="___________r" localSheetId="32">#REF!</definedName>
    <definedName name="___________r" localSheetId="30">#REF!</definedName>
    <definedName name="___________r" localSheetId="28">#REF!</definedName>
    <definedName name="___________r" localSheetId="37">#REF!</definedName>
    <definedName name="___________r" localSheetId="14">#REF!</definedName>
    <definedName name="___________r" localSheetId="1">#REF!</definedName>
    <definedName name="___________r">#REF!</definedName>
    <definedName name="___________RET1" localSheetId="15">#REF!</definedName>
    <definedName name="___________RET1" localSheetId="32">#REF!</definedName>
    <definedName name="___________RET1" localSheetId="30">#REF!</definedName>
    <definedName name="___________RET1" localSheetId="28">#REF!</definedName>
    <definedName name="___________RET1" localSheetId="37">#REF!</definedName>
    <definedName name="___________RET1" localSheetId="14">#REF!</definedName>
    <definedName name="___________RET1" localSheetId="1">#REF!</definedName>
    <definedName name="___________RET1">#REF!</definedName>
    <definedName name="___________tsd4" localSheetId="15">#REF!</definedName>
    <definedName name="___________tsd4" localSheetId="32">#REF!</definedName>
    <definedName name="___________tsd4" localSheetId="30">#REF!</definedName>
    <definedName name="___________tsd4" localSheetId="28">#REF!</definedName>
    <definedName name="___________tsd4" localSheetId="37">#REF!</definedName>
    <definedName name="___________tsd4" localSheetId="14">#REF!</definedName>
    <definedName name="___________tsd4" localSheetId="1">#REF!</definedName>
    <definedName name="___________tsd4">#REF!</definedName>
    <definedName name="___________TT21" localSheetId="15">[3]RELATÓRIO!#REF!</definedName>
    <definedName name="___________TT21" localSheetId="32">[3]RELATÓRIO!#REF!</definedName>
    <definedName name="___________TT21" localSheetId="30">[3]RELATÓRIO!#REF!</definedName>
    <definedName name="___________TT21" localSheetId="28">[3]RELATÓRIO!#REF!</definedName>
    <definedName name="___________TT21" localSheetId="37">[3]RELATÓRIO!#REF!</definedName>
    <definedName name="___________TT21" localSheetId="14">[3]RELATÓRIO!#REF!</definedName>
    <definedName name="___________TT21" localSheetId="1">[3]RELATÓRIO!#REF!</definedName>
    <definedName name="___________TT21">[3]RELATÓRIO!#REF!</definedName>
    <definedName name="___________TT22" localSheetId="15">[3]RELATÓRIO!#REF!</definedName>
    <definedName name="___________TT22" localSheetId="32">[3]RELATÓRIO!#REF!</definedName>
    <definedName name="___________TT22" localSheetId="30">[3]RELATÓRIO!#REF!</definedName>
    <definedName name="___________TT22" localSheetId="28">[3]RELATÓRIO!#REF!</definedName>
    <definedName name="___________TT22" localSheetId="37">[3]RELATÓRIO!#REF!</definedName>
    <definedName name="___________TT22" localSheetId="14">[3]RELATÓRIO!#REF!</definedName>
    <definedName name="___________TT22" localSheetId="1">[3]RELATÓRIO!#REF!</definedName>
    <definedName name="___________TT22">[3]RELATÓRIO!#REF!</definedName>
    <definedName name="__________cab1" localSheetId="15">#REF!</definedName>
    <definedName name="__________cab1" localSheetId="32">#REF!</definedName>
    <definedName name="__________cab1" localSheetId="30">#REF!</definedName>
    <definedName name="__________cab1" localSheetId="28">#REF!</definedName>
    <definedName name="__________cab1" localSheetId="37">#REF!</definedName>
    <definedName name="__________cab1" localSheetId="14">#REF!</definedName>
    <definedName name="__________cab1" localSheetId="1">#REF!</definedName>
    <definedName name="__________cab1">#REF!</definedName>
    <definedName name="__________emp2">'[4]DMT modelo'!$AA$13</definedName>
    <definedName name="__________EXT1" localSheetId="15">#REF!</definedName>
    <definedName name="__________EXT1" localSheetId="32">#REF!</definedName>
    <definedName name="__________EXT1" localSheetId="30">#REF!</definedName>
    <definedName name="__________EXT1" localSheetId="28">#REF!</definedName>
    <definedName name="__________EXT1" localSheetId="37">#REF!</definedName>
    <definedName name="__________EXT1" localSheetId="14">#REF!</definedName>
    <definedName name="__________EXT1" localSheetId="1">#REF!</definedName>
    <definedName name="__________EXT1">#REF!</definedName>
    <definedName name="__________Ext2" localSheetId="15">'[6]P A T O 99 B'!#REF!</definedName>
    <definedName name="__________Ext2" localSheetId="32">'[6]P A T O 99 B'!#REF!</definedName>
    <definedName name="__________Ext2" localSheetId="30">'[6]P A T O 99 B'!#REF!</definedName>
    <definedName name="__________Ext2" localSheetId="28">'[6]P A T O 99 B'!#REF!</definedName>
    <definedName name="__________Ext2" localSheetId="37">'[6]P A T O 99 B'!#REF!</definedName>
    <definedName name="__________Ext2" localSheetId="14">'[6]P A T O 99 B'!#REF!</definedName>
    <definedName name="__________Ext2" localSheetId="1">'[6]P A T O 99 B'!#REF!</definedName>
    <definedName name="__________Ext2">'[6]P A T O 99 B'!#REF!</definedName>
    <definedName name="__________ind100" localSheetId="15">#REF!</definedName>
    <definedName name="__________ind100" localSheetId="32">#REF!</definedName>
    <definedName name="__________ind100" localSheetId="30">#REF!</definedName>
    <definedName name="__________ind100" localSheetId="28">#REF!</definedName>
    <definedName name="__________ind100" localSheetId="37">#REF!</definedName>
    <definedName name="__________ind100" localSheetId="14">#REF!</definedName>
    <definedName name="__________ind100" localSheetId="1">#REF!</definedName>
    <definedName name="__________ind100">#REF!</definedName>
    <definedName name="__________JAZ1" localSheetId="15">#REF!</definedName>
    <definedName name="__________JAZ1" localSheetId="32">#REF!</definedName>
    <definedName name="__________JAZ1" localSheetId="30">#REF!</definedName>
    <definedName name="__________JAZ1" localSheetId="28">#REF!</definedName>
    <definedName name="__________JAZ1" localSheetId="37">#REF!</definedName>
    <definedName name="__________JAZ1" localSheetId="14">#REF!</definedName>
    <definedName name="__________JAZ1" localSheetId="1">#REF!</definedName>
    <definedName name="__________JAZ1">#REF!</definedName>
    <definedName name="__________JAZ11" localSheetId="15">#REF!</definedName>
    <definedName name="__________JAZ11" localSheetId="32">#REF!</definedName>
    <definedName name="__________JAZ11" localSheetId="30">#REF!</definedName>
    <definedName name="__________JAZ11" localSheetId="28">#REF!</definedName>
    <definedName name="__________JAZ11" localSheetId="37">#REF!</definedName>
    <definedName name="__________JAZ11" localSheetId="14">#REF!</definedName>
    <definedName name="__________JAZ11" localSheetId="1">#REF!</definedName>
    <definedName name="__________JAZ11">#REF!</definedName>
    <definedName name="__________JAZ2" localSheetId="15">#REF!</definedName>
    <definedName name="__________JAZ2" localSheetId="32">#REF!</definedName>
    <definedName name="__________JAZ2" localSheetId="30">#REF!</definedName>
    <definedName name="__________JAZ2" localSheetId="28">#REF!</definedName>
    <definedName name="__________JAZ2" localSheetId="37">#REF!</definedName>
    <definedName name="__________JAZ2" localSheetId="14">#REF!</definedName>
    <definedName name="__________JAZ2" localSheetId="1">#REF!</definedName>
    <definedName name="__________JAZ2">#REF!</definedName>
    <definedName name="__________JAZ22" localSheetId="15">#REF!</definedName>
    <definedName name="__________JAZ22" localSheetId="32">#REF!</definedName>
    <definedName name="__________JAZ22" localSheetId="30">#REF!</definedName>
    <definedName name="__________JAZ22" localSheetId="28">#REF!</definedName>
    <definedName name="__________JAZ22" localSheetId="37">#REF!</definedName>
    <definedName name="__________JAZ22" localSheetId="14">#REF!</definedName>
    <definedName name="__________JAZ22" localSheetId="1">#REF!</definedName>
    <definedName name="__________JAZ22">#REF!</definedName>
    <definedName name="__________JAZ3" localSheetId="15">#REF!</definedName>
    <definedName name="__________JAZ3" localSheetId="32">#REF!</definedName>
    <definedName name="__________JAZ3" localSheetId="30">#REF!</definedName>
    <definedName name="__________JAZ3" localSheetId="28">#REF!</definedName>
    <definedName name="__________JAZ3" localSheetId="37">#REF!</definedName>
    <definedName name="__________JAZ3" localSheetId="14">#REF!</definedName>
    <definedName name="__________JAZ3" localSheetId="1">#REF!</definedName>
    <definedName name="__________JAZ3">#REF!</definedName>
    <definedName name="__________JAZ33" localSheetId="15">#REF!</definedName>
    <definedName name="__________JAZ33" localSheetId="32">#REF!</definedName>
    <definedName name="__________JAZ33" localSheetId="30">#REF!</definedName>
    <definedName name="__________JAZ33" localSheetId="28">#REF!</definedName>
    <definedName name="__________JAZ33" localSheetId="37">#REF!</definedName>
    <definedName name="__________JAZ33" localSheetId="14">#REF!</definedName>
    <definedName name="__________JAZ33" localSheetId="1">#REF!</definedName>
    <definedName name="__________JAZ33">#REF!</definedName>
    <definedName name="__________mem2">'[5]Mat Asf'!$H$37</definedName>
    <definedName name="__________oac2" localSheetId="15">#REF!</definedName>
    <definedName name="__________oac2" localSheetId="32">#REF!</definedName>
    <definedName name="__________oac2" localSheetId="30">#REF!</definedName>
    <definedName name="__________oac2" localSheetId="28">#REF!</definedName>
    <definedName name="__________oac2" localSheetId="37">#REF!</definedName>
    <definedName name="__________oac2" localSheetId="14">#REF!</definedName>
    <definedName name="__________oac2" localSheetId="1">#REF!</definedName>
    <definedName name="__________oac2">#REF!</definedName>
    <definedName name="__________OUT98" localSheetId="37" hidden="1">{#N/A,#N/A,TRUE,"Serviços"}</definedName>
    <definedName name="__________OUT98" hidden="1">{#N/A,#N/A,TRUE,"Serviços"}</definedName>
    <definedName name="__________PL1" localSheetId="15">#REF!</definedName>
    <definedName name="__________PL1" localSheetId="32">#REF!</definedName>
    <definedName name="__________PL1" localSheetId="30">#REF!</definedName>
    <definedName name="__________PL1" localSheetId="28">#REF!</definedName>
    <definedName name="__________PL1" localSheetId="37">#REF!</definedName>
    <definedName name="__________PL1" localSheetId="14">#REF!</definedName>
    <definedName name="__________PL1" localSheetId="1">#REF!</definedName>
    <definedName name="__________PL1">#REF!</definedName>
    <definedName name="__________PL1_25" localSheetId="15">#REF!</definedName>
    <definedName name="__________PL1_25" localSheetId="32">#REF!</definedName>
    <definedName name="__________PL1_25" localSheetId="30">#REF!</definedName>
    <definedName name="__________PL1_25" localSheetId="28">#REF!</definedName>
    <definedName name="__________PL1_25" localSheetId="37">#REF!</definedName>
    <definedName name="__________PL1_25" localSheetId="14">#REF!</definedName>
    <definedName name="__________PL1_25" localSheetId="1">#REF!</definedName>
    <definedName name="__________PL1_25">#REF!</definedName>
    <definedName name="__________R" localSheetId="15">'[7]Relatório-1ª med.'!#REF!</definedName>
    <definedName name="__________R" localSheetId="32">'[7]Relatório-1ª med.'!#REF!</definedName>
    <definedName name="__________R" localSheetId="30">'[7]Relatório-1ª med.'!#REF!</definedName>
    <definedName name="__________R" localSheetId="28">'[7]Relatório-1ª med.'!#REF!</definedName>
    <definedName name="__________R" localSheetId="37">'[7]Relatório-1ª med.'!#REF!</definedName>
    <definedName name="__________R" localSheetId="14">'[7]Relatório-1ª med.'!#REF!</definedName>
    <definedName name="__________R" localSheetId="1">'[7]Relatório-1ª med.'!#REF!</definedName>
    <definedName name="__________R">'[7]Relatório-1ª med.'!#REF!</definedName>
    <definedName name="__________r_25" localSheetId="15">#REF!</definedName>
    <definedName name="__________r_25" localSheetId="32">#REF!</definedName>
    <definedName name="__________r_25" localSheetId="30">#REF!</definedName>
    <definedName name="__________r_25" localSheetId="28">#REF!</definedName>
    <definedName name="__________r_25" localSheetId="37">#REF!</definedName>
    <definedName name="__________r_25" localSheetId="14">#REF!</definedName>
    <definedName name="__________r_25" localSheetId="1">#REF!</definedName>
    <definedName name="__________r_25">#REF!</definedName>
    <definedName name="__________Rbv1">'[8]Página 16'!$C$3:$C$7</definedName>
    <definedName name="__________RET1" localSheetId="15">#REF!</definedName>
    <definedName name="__________RET1" localSheetId="32">#REF!</definedName>
    <definedName name="__________RET1" localSheetId="30">#REF!</definedName>
    <definedName name="__________RET1" localSheetId="28">#REF!</definedName>
    <definedName name="__________RET1" localSheetId="37">#REF!</definedName>
    <definedName name="__________RET1" localSheetId="14">#REF!</definedName>
    <definedName name="__________RET1" localSheetId="1">#REF!</definedName>
    <definedName name="__________RET1">#REF!</definedName>
    <definedName name="__________tsd4" localSheetId="15">#REF!</definedName>
    <definedName name="__________tsd4" localSheetId="32">#REF!</definedName>
    <definedName name="__________tsd4" localSheetId="30">#REF!</definedName>
    <definedName name="__________tsd4" localSheetId="28">#REF!</definedName>
    <definedName name="__________tsd4" localSheetId="37">#REF!</definedName>
    <definedName name="__________tsd4" localSheetId="14">#REF!</definedName>
    <definedName name="__________tsd4" localSheetId="1">#REF!</definedName>
    <definedName name="__________tsd4">#REF!</definedName>
    <definedName name="__________TT21" localSheetId="15">[3]RELATÓRIO!#REF!</definedName>
    <definedName name="__________TT21" localSheetId="32">[3]RELATÓRIO!#REF!</definedName>
    <definedName name="__________TT21" localSheetId="30">[3]RELATÓRIO!#REF!</definedName>
    <definedName name="__________TT21" localSheetId="28">[3]RELATÓRIO!#REF!</definedName>
    <definedName name="__________TT21" localSheetId="37">[3]RELATÓRIO!#REF!</definedName>
    <definedName name="__________TT21" localSheetId="14">[3]RELATÓRIO!#REF!</definedName>
    <definedName name="__________TT21" localSheetId="1">[3]RELATÓRIO!#REF!</definedName>
    <definedName name="__________TT21">[3]RELATÓRIO!#REF!</definedName>
    <definedName name="__________TT22" localSheetId="15">[3]RELATÓRIO!#REF!</definedName>
    <definedName name="__________TT22" localSheetId="32">[3]RELATÓRIO!#REF!</definedName>
    <definedName name="__________TT22" localSheetId="30">[3]RELATÓRIO!#REF!</definedName>
    <definedName name="__________TT22" localSheetId="28">[3]RELATÓRIO!#REF!</definedName>
    <definedName name="__________TT22" localSheetId="37">[3]RELATÓRIO!#REF!</definedName>
    <definedName name="__________TT22" localSheetId="14">[3]RELATÓRIO!#REF!</definedName>
    <definedName name="__________TT22" localSheetId="1">[3]RELATÓRIO!#REF!</definedName>
    <definedName name="__________TT22">[3]RELATÓRIO!#REF!</definedName>
    <definedName name="_________cab1" localSheetId="15">#REF!</definedName>
    <definedName name="_________cab1" localSheetId="32">#REF!</definedName>
    <definedName name="_________cab1" localSheetId="30">#REF!</definedName>
    <definedName name="_________cab1" localSheetId="28">#REF!</definedName>
    <definedName name="_________cab1" localSheetId="37">#REF!</definedName>
    <definedName name="_________cab1" localSheetId="25">#REF!</definedName>
    <definedName name="_________cab1" localSheetId="23">#REF!</definedName>
    <definedName name="_________cab1" localSheetId="24">#REF!</definedName>
    <definedName name="_________cab1" localSheetId="14">#REF!</definedName>
    <definedName name="_________cab1" localSheetId="1">#REF!</definedName>
    <definedName name="_________cab1">#REF!</definedName>
    <definedName name="_________emp2">'[4]DMT modelo'!$AA$13</definedName>
    <definedName name="_________EXT1" localSheetId="15">#REF!</definedName>
    <definedName name="_________EXT1" localSheetId="32">#REF!</definedName>
    <definedName name="_________EXT1" localSheetId="30">#REF!</definedName>
    <definedName name="_________EXT1" localSheetId="28">#REF!</definedName>
    <definedName name="_________EXT1" localSheetId="37">#REF!</definedName>
    <definedName name="_________EXT1" localSheetId="14">#REF!</definedName>
    <definedName name="_________EXT1" localSheetId="1">#REF!</definedName>
    <definedName name="_________EXT1">#REF!</definedName>
    <definedName name="_________Ext2" localSheetId="15">'[6]P A T O 99 B'!#REF!</definedName>
    <definedName name="_________Ext2" localSheetId="32">'[6]P A T O 99 B'!#REF!</definedName>
    <definedName name="_________Ext2" localSheetId="30">'[6]P A T O 99 B'!#REF!</definedName>
    <definedName name="_________Ext2" localSheetId="28">'[6]P A T O 99 B'!#REF!</definedName>
    <definedName name="_________Ext2" localSheetId="37">'[6]P A T O 99 B'!#REF!</definedName>
    <definedName name="_________Ext2" localSheetId="14">'[6]P A T O 99 B'!#REF!</definedName>
    <definedName name="_________Ext2" localSheetId="1">'[6]P A T O 99 B'!#REF!</definedName>
    <definedName name="_________Ext2">'[6]P A T O 99 B'!#REF!</definedName>
    <definedName name="_________Ext2_25" localSheetId="15">'[6]P A T O 99 B'!#REF!</definedName>
    <definedName name="_________Ext2_25" localSheetId="32">'[6]P A T O 99 B'!#REF!</definedName>
    <definedName name="_________Ext2_25" localSheetId="30">'[6]P A T O 99 B'!#REF!</definedName>
    <definedName name="_________Ext2_25" localSheetId="28">'[6]P A T O 99 B'!#REF!</definedName>
    <definedName name="_________Ext2_25" localSheetId="37">'[6]P A T O 99 B'!#REF!</definedName>
    <definedName name="_________Ext2_25" localSheetId="14">'[6]P A T O 99 B'!#REF!</definedName>
    <definedName name="_________Ext2_25" localSheetId="1">'[6]P A T O 99 B'!#REF!</definedName>
    <definedName name="_________Ext2_25">'[6]P A T O 99 B'!#REF!</definedName>
    <definedName name="_________ind100" localSheetId="15">#REF!</definedName>
    <definedName name="_________ind100" localSheetId="32">#REF!</definedName>
    <definedName name="_________ind100" localSheetId="30">#REF!</definedName>
    <definedName name="_________ind100" localSheetId="28">#REF!</definedName>
    <definedName name="_________ind100" localSheetId="37">#REF!</definedName>
    <definedName name="_________ind100" localSheetId="14">#REF!</definedName>
    <definedName name="_________ind100" localSheetId="1">#REF!</definedName>
    <definedName name="_________ind100">#REF!</definedName>
    <definedName name="_________JAZ1" localSheetId="15">#REF!</definedName>
    <definedName name="_________JAZ1" localSheetId="32">#REF!</definedName>
    <definedName name="_________JAZ1" localSheetId="30">#REF!</definedName>
    <definedName name="_________JAZ1" localSheetId="28">#REF!</definedName>
    <definedName name="_________JAZ1" localSheetId="37">#REF!</definedName>
    <definedName name="_________JAZ1" localSheetId="14">#REF!</definedName>
    <definedName name="_________JAZ1" localSheetId="1">#REF!</definedName>
    <definedName name="_________JAZ1">#REF!</definedName>
    <definedName name="_________JAZ11" localSheetId="15">#REF!</definedName>
    <definedName name="_________JAZ11" localSheetId="32">#REF!</definedName>
    <definedName name="_________JAZ11" localSheetId="30">#REF!</definedName>
    <definedName name="_________JAZ11" localSheetId="28">#REF!</definedName>
    <definedName name="_________JAZ11" localSheetId="37">#REF!</definedName>
    <definedName name="_________JAZ11" localSheetId="14">#REF!</definedName>
    <definedName name="_________JAZ11" localSheetId="1">#REF!</definedName>
    <definedName name="_________JAZ11">#REF!</definedName>
    <definedName name="_________JAZ2" localSheetId="15">#REF!</definedName>
    <definedName name="_________JAZ2" localSheetId="32">#REF!</definedName>
    <definedName name="_________JAZ2" localSheetId="30">#REF!</definedName>
    <definedName name="_________JAZ2" localSheetId="28">#REF!</definedName>
    <definedName name="_________JAZ2" localSheetId="37">#REF!</definedName>
    <definedName name="_________JAZ2" localSheetId="14">#REF!</definedName>
    <definedName name="_________JAZ2" localSheetId="1">#REF!</definedName>
    <definedName name="_________JAZ2">#REF!</definedName>
    <definedName name="_________JAZ22" localSheetId="15">#REF!</definedName>
    <definedName name="_________JAZ22" localSheetId="32">#REF!</definedName>
    <definedName name="_________JAZ22" localSheetId="30">#REF!</definedName>
    <definedName name="_________JAZ22" localSheetId="28">#REF!</definedName>
    <definedName name="_________JAZ22" localSheetId="37">#REF!</definedName>
    <definedName name="_________JAZ22" localSheetId="14">#REF!</definedName>
    <definedName name="_________JAZ22" localSheetId="1">#REF!</definedName>
    <definedName name="_________JAZ22">#REF!</definedName>
    <definedName name="_________JAZ3" localSheetId="15">#REF!</definedName>
    <definedName name="_________JAZ3" localSheetId="32">#REF!</definedName>
    <definedName name="_________JAZ3" localSheetId="30">#REF!</definedName>
    <definedName name="_________JAZ3" localSheetId="28">#REF!</definedName>
    <definedName name="_________JAZ3" localSheetId="37">#REF!</definedName>
    <definedName name="_________JAZ3" localSheetId="14">#REF!</definedName>
    <definedName name="_________JAZ3" localSheetId="1">#REF!</definedName>
    <definedName name="_________JAZ3">#REF!</definedName>
    <definedName name="_________JAZ33" localSheetId="15">#REF!</definedName>
    <definedName name="_________JAZ33" localSheetId="32">#REF!</definedName>
    <definedName name="_________JAZ33" localSheetId="30">#REF!</definedName>
    <definedName name="_________JAZ33" localSheetId="28">#REF!</definedName>
    <definedName name="_________JAZ33" localSheetId="37">#REF!</definedName>
    <definedName name="_________JAZ33" localSheetId="14">#REF!</definedName>
    <definedName name="_________JAZ33" localSheetId="1">#REF!</definedName>
    <definedName name="_________JAZ33">#REF!</definedName>
    <definedName name="_________mem2">'[5]Mat Asf'!$H$37</definedName>
    <definedName name="_________oac2" localSheetId="15">#REF!</definedName>
    <definedName name="_________oac2" localSheetId="32">#REF!</definedName>
    <definedName name="_________oac2" localSheetId="30">#REF!</definedName>
    <definedName name="_________oac2" localSheetId="28">#REF!</definedName>
    <definedName name="_________oac2" localSheetId="37">#REF!</definedName>
    <definedName name="_________oac2" localSheetId="14">#REF!</definedName>
    <definedName name="_________oac2" localSheetId="1">#REF!</definedName>
    <definedName name="_________oac2">#REF!</definedName>
    <definedName name="_________OUT98" localSheetId="37" hidden="1">{#N/A,#N/A,TRUE,"Serviços"}</definedName>
    <definedName name="_________OUT98" hidden="1">{#N/A,#N/A,TRUE,"Serviços"}</definedName>
    <definedName name="_________PL1" localSheetId="15">#REF!</definedName>
    <definedName name="_________PL1" localSheetId="32">#REF!</definedName>
    <definedName name="_________PL1" localSheetId="30">#REF!</definedName>
    <definedName name="_________PL1" localSheetId="28">#REF!</definedName>
    <definedName name="_________PL1" localSheetId="37">#REF!</definedName>
    <definedName name="_________PL1" localSheetId="14">#REF!</definedName>
    <definedName name="_________PL1" localSheetId="1">#REF!</definedName>
    <definedName name="_________PL1">#REF!</definedName>
    <definedName name="_________r" localSheetId="15">#REF!</definedName>
    <definedName name="_________r" localSheetId="32">#REF!</definedName>
    <definedName name="_________r" localSheetId="30">#REF!</definedName>
    <definedName name="_________r" localSheetId="28">#REF!</definedName>
    <definedName name="_________r" localSheetId="37">#REF!</definedName>
    <definedName name="_________r" localSheetId="14">#REF!</definedName>
    <definedName name="_________r" localSheetId="1">#REF!</definedName>
    <definedName name="_________r">#REF!</definedName>
    <definedName name="_________r_25" localSheetId="15">#REF!</definedName>
    <definedName name="_________r_25" localSheetId="32">#REF!</definedName>
    <definedName name="_________r_25" localSheetId="30">#REF!</definedName>
    <definedName name="_________r_25" localSheetId="28">#REF!</definedName>
    <definedName name="_________r_25" localSheetId="37">#REF!</definedName>
    <definedName name="_________r_25" localSheetId="14">#REF!</definedName>
    <definedName name="_________r_25" localSheetId="1">#REF!</definedName>
    <definedName name="_________r_25">#REF!</definedName>
    <definedName name="_________Rbv1">'[8]Página 16'!$C$3:$C$7</definedName>
    <definedName name="_________reg1">[9]DADOS!$B$4</definedName>
    <definedName name="_________reg3">[10]eq!$A$2:$D$42</definedName>
    <definedName name="_________reg5">[10]mo!$A$2:$C$10</definedName>
    <definedName name="_________reg7">[9]mat!$A$2:$C$33</definedName>
    <definedName name="_________RET1" localSheetId="15">#REF!</definedName>
    <definedName name="_________RET1" localSheetId="32">#REF!</definedName>
    <definedName name="_________RET1" localSheetId="30">#REF!</definedName>
    <definedName name="_________RET1" localSheetId="28">#REF!</definedName>
    <definedName name="_________RET1" localSheetId="37">#REF!</definedName>
    <definedName name="_________RET1" localSheetId="14">#REF!</definedName>
    <definedName name="_________RET1" localSheetId="1">#REF!</definedName>
    <definedName name="_________RET1">#REF!</definedName>
    <definedName name="_________tsd4" localSheetId="15">#REF!</definedName>
    <definedName name="_________tsd4" localSheetId="32">#REF!</definedName>
    <definedName name="_________tsd4" localSheetId="30">#REF!</definedName>
    <definedName name="_________tsd4" localSheetId="28">#REF!</definedName>
    <definedName name="_________tsd4" localSheetId="37">#REF!</definedName>
    <definedName name="_________tsd4" localSheetId="14">#REF!</definedName>
    <definedName name="_________tsd4" localSheetId="1">#REF!</definedName>
    <definedName name="_________tsd4">#REF!</definedName>
    <definedName name="_________TT21" localSheetId="15">[3]RELATÓRIO!#REF!</definedName>
    <definedName name="_________TT21" localSheetId="32">[3]RELATÓRIO!#REF!</definedName>
    <definedName name="_________TT21" localSheetId="30">[3]RELATÓRIO!#REF!</definedName>
    <definedName name="_________TT21" localSheetId="28">[3]RELATÓRIO!#REF!</definedName>
    <definedName name="_________TT21" localSheetId="37">[3]RELATÓRIO!#REF!</definedName>
    <definedName name="_________TT21" localSheetId="14">[3]RELATÓRIO!#REF!</definedName>
    <definedName name="_________TT21" localSheetId="1">[3]RELATÓRIO!#REF!</definedName>
    <definedName name="_________TT21">[3]RELATÓRIO!#REF!</definedName>
    <definedName name="_________TT22" localSheetId="15">[3]RELATÓRIO!#REF!</definedName>
    <definedName name="_________TT22" localSheetId="32">[3]RELATÓRIO!#REF!</definedName>
    <definedName name="_________TT22" localSheetId="30">[3]RELATÓRIO!#REF!</definedName>
    <definedName name="_________TT22" localSheetId="28">[3]RELATÓRIO!#REF!</definedName>
    <definedName name="_________TT22" localSheetId="37">[3]RELATÓRIO!#REF!</definedName>
    <definedName name="_________TT22" localSheetId="14">[3]RELATÓRIO!#REF!</definedName>
    <definedName name="_________TT22" localSheetId="1">[3]RELATÓRIO!#REF!</definedName>
    <definedName name="_________TT22">[3]RELATÓRIO!#REF!</definedName>
    <definedName name="________cab1" localSheetId="15">#REF!</definedName>
    <definedName name="________cab1" localSheetId="32">#REF!</definedName>
    <definedName name="________cab1" localSheetId="30">#REF!</definedName>
    <definedName name="________cab1" localSheetId="28">#REF!</definedName>
    <definedName name="________cab1" localSheetId="37">#REF!</definedName>
    <definedName name="________cab1" localSheetId="25">#REF!</definedName>
    <definedName name="________cab1" localSheetId="23">#REF!</definedName>
    <definedName name="________cab1" localSheetId="24">#REF!</definedName>
    <definedName name="________cab1" localSheetId="14">#REF!</definedName>
    <definedName name="________cab1" localSheetId="1">#REF!</definedName>
    <definedName name="________cab1">#REF!</definedName>
    <definedName name="________emp2">'[4]DMT modelo'!$AA$13</definedName>
    <definedName name="________EXT1" localSheetId="15">#REF!</definedName>
    <definedName name="________EXT1" localSheetId="32">#REF!</definedName>
    <definedName name="________EXT1" localSheetId="30">#REF!</definedName>
    <definedName name="________EXT1" localSheetId="28">#REF!</definedName>
    <definedName name="________EXT1" localSheetId="37">#REF!</definedName>
    <definedName name="________EXT1" localSheetId="14">#REF!</definedName>
    <definedName name="________EXT1" localSheetId="1">#REF!</definedName>
    <definedName name="________EXT1">#REF!</definedName>
    <definedName name="________Ext2" localSheetId="15">'[6]P A T O 99 B'!#REF!</definedName>
    <definedName name="________Ext2" localSheetId="32">'[6]P A T O 99 B'!#REF!</definedName>
    <definedName name="________Ext2" localSheetId="30">'[6]P A T O 99 B'!#REF!</definedName>
    <definedName name="________Ext2" localSheetId="28">'[6]P A T O 99 B'!#REF!</definedName>
    <definedName name="________Ext2" localSheetId="37">'[6]P A T O 99 B'!#REF!</definedName>
    <definedName name="________Ext2" localSheetId="14">'[6]P A T O 99 B'!#REF!</definedName>
    <definedName name="________Ext2" localSheetId="1">'[6]P A T O 99 B'!#REF!</definedName>
    <definedName name="________Ext2">'[6]P A T O 99 B'!#REF!</definedName>
    <definedName name="________ind100" localSheetId="15">#REF!</definedName>
    <definedName name="________ind100" localSheetId="32">#REF!</definedName>
    <definedName name="________ind100" localSheetId="30">#REF!</definedName>
    <definedName name="________ind100" localSheetId="28">#REF!</definedName>
    <definedName name="________ind100" localSheetId="37">#REF!</definedName>
    <definedName name="________ind100" localSheetId="14">#REF!</definedName>
    <definedName name="________ind100" localSheetId="1">#REF!</definedName>
    <definedName name="________ind100">#REF!</definedName>
    <definedName name="________JAZ1" localSheetId="15">#REF!</definedName>
    <definedName name="________JAZ1" localSheetId="32">#REF!</definedName>
    <definedName name="________JAZ1" localSheetId="30">#REF!</definedName>
    <definedName name="________JAZ1" localSheetId="28">#REF!</definedName>
    <definedName name="________JAZ1" localSheetId="37">#REF!</definedName>
    <definedName name="________JAZ1" localSheetId="14">#REF!</definedName>
    <definedName name="________JAZ1" localSheetId="1">#REF!</definedName>
    <definedName name="________JAZ1">#REF!</definedName>
    <definedName name="________JAZ11" localSheetId="15">#REF!</definedName>
    <definedName name="________JAZ11" localSheetId="32">#REF!</definedName>
    <definedName name="________JAZ11" localSheetId="30">#REF!</definedName>
    <definedName name="________JAZ11" localSheetId="28">#REF!</definedName>
    <definedName name="________JAZ11" localSheetId="37">#REF!</definedName>
    <definedName name="________JAZ11" localSheetId="14">#REF!</definedName>
    <definedName name="________JAZ11" localSheetId="1">#REF!</definedName>
    <definedName name="________JAZ11">#REF!</definedName>
    <definedName name="________JAZ2" localSheetId="15">#REF!</definedName>
    <definedName name="________JAZ2" localSheetId="32">#REF!</definedName>
    <definedName name="________JAZ2" localSheetId="30">#REF!</definedName>
    <definedName name="________JAZ2" localSheetId="28">#REF!</definedName>
    <definedName name="________JAZ2" localSheetId="37">#REF!</definedName>
    <definedName name="________JAZ2" localSheetId="14">#REF!</definedName>
    <definedName name="________JAZ2" localSheetId="1">#REF!</definedName>
    <definedName name="________JAZ2">#REF!</definedName>
    <definedName name="________JAZ22" localSheetId="15">#REF!</definedName>
    <definedName name="________JAZ22" localSheetId="32">#REF!</definedName>
    <definedName name="________JAZ22" localSheetId="30">#REF!</definedName>
    <definedName name="________JAZ22" localSheetId="28">#REF!</definedName>
    <definedName name="________JAZ22" localSheetId="37">#REF!</definedName>
    <definedName name="________JAZ22" localSheetId="14">#REF!</definedName>
    <definedName name="________JAZ22" localSheetId="1">#REF!</definedName>
    <definedName name="________JAZ22">#REF!</definedName>
    <definedName name="________JAZ3" localSheetId="15">#REF!</definedName>
    <definedName name="________JAZ3" localSheetId="32">#REF!</definedName>
    <definedName name="________JAZ3" localSheetId="30">#REF!</definedName>
    <definedName name="________JAZ3" localSheetId="28">#REF!</definedName>
    <definedName name="________JAZ3" localSheetId="37">#REF!</definedName>
    <definedName name="________JAZ3" localSheetId="14">#REF!</definedName>
    <definedName name="________JAZ3" localSheetId="1">#REF!</definedName>
    <definedName name="________JAZ3">#REF!</definedName>
    <definedName name="________JAZ33" localSheetId="15">#REF!</definedName>
    <definedName name="________JAZ33" localSheetId="32">#REF!</definedName>
    <definedName name="________JAZ33" localSheetId="30">#REF!</definedName>
    <definedName name="________JAZ33" localSheetId="28">#REF!</definedName>
    <definedName name="________JAZ33" localSheetId="37">#REF!</definedName>
    <definedName name="________JAZ33" localSheetId="14">#REF!</definedName>
    <definedName name="________JAZ33" localSheetId="1">#REF!</definedName>
    <definedName name="________JAZ33">#REF!</definedName>
    <definedName name="________mem2">'[5]Mat Asf'!$H$37</definedName>
    <definedName name="________oac2" localSheetId="15">#REF!</definedName>
    <definedName name="________oac2" localSheetId="32">#REF!</definedName>
    <definedName name="________oac2" localSheetId="30">#REF!</definedName>
    <definedName name="________oac2" localSheetId="28">#REF!</definedName>
    <definedName name="________oac2" localSheetId="37">#REF!</definedName>
    <definedName name="________oac2" localSheetId="14">#REF!</definedName>
    <definedName name="________oac2" localSheetId="1">#REF!</definedName>
    <definedName name="________oac2">#REF!</definedName>
    <definedName name="________OUT98" localSheetId="37" hidden="1">{#N/A,#N/A,TRUE,"Serviços"}</definedName>
    <definedName name="________OUT98" hidden="1">{#N/A,#N/A,TRUE,"Serviços"}</definedName>
    <definedName name="________PL1" localSheetId="15">#REF!</definedName>
    <definedName name="________PL1" localSheetId="32">#REF!</definedName>
    <definedName name="________PL1" localSheetId="30">#REF!</definedName>
    <definedName name="________PL1" localSheetId="28">#REF!</definedName>
    <definedName name="________PL1" localSheetId="37">#REF!</definedName>
    <definedName name="________PL1" localSheetId="14">#REF!</definedName>
    <definedName name="________PL1" localSheetId="1">#REF!</definedName>
    <definedName name="________PL1">#REF!</definedName>
    <definedName name="________PL1_25" localSheetId="15">#REF!</definedName>
    <definedName name="________PL1_25" localSheetId="32">#REF!</definedName>
    <definedName name="________PL1_25" localSheetId="30">#REF!</definedName>
    <definedName name="________PL1_25" localSheetId="28">#REF!</definedName>
    <definedName name="________PL1_25" localSheetId="37">#REF!</definedName>
    <definedName name="________PL1_25" localSheetId="14">#REF!</definedName>
    <definedName name="________PL1_25" localSheetId="1">#REF!</definedName>
    <definedName name="________PL1_25">#REF!</definedName>
    <definedName name="________r" localSheetId="15">#REF!</definedName>
    <definedName name="________r" localSheetId="32">#REF!</definedName>
    <definedName name="________r" localSheetId="30">#REF!</definedName>
    <definedName name="________r" localSheetId="28">#REF!</definedName>
    <definedName name="________r" localSheetId="37">#REF!</definedName>
    <definedName name="________r" localSheetId="14">#REF!</definedName>
    <definedName name="________r" localSheetId="1">#REF!</definedName>
    <definedName name="________r">#REF!</definedName>
    <definedName name="________r_25" localSheetId="15">#REF!</definedName>
    <definedName name="________r_25" localSheetId="32">#REF!</definedName>
    <definedName name="________r_25" localSheetId="30">#REF!</definedName>
    <definedName name="________r_25" localSheetId="28">#REF!</definedName>
    <definedName name="________r_25" localSheetId="37">#REF!</definedName>
    <definedName name="________r_25" localSheetId="14">#REF!</definedName>
    <definedName name="________r_25" localSheetId="1">#REF!</definedName>
    <definedName name="________r_25">#REF!</definedName>
    <definedName name="________Rbv1">'[8]Página 16'!$C$3:$C$7</definedName>
    <definedName name="________reg1">[9]DADOS!$B$4</definedName>
    <definedName name="________reg3">[10]eq!$A$2:$D$42</definedName>
    <definedName name="________reg5">[10]mo!$A$2:$C$10</definedName>
    <definedName name="________reg7">[9]mat!$A$2:$C$33</definedName>
    <definedName name="________RET1" localSheetId="15">#REF!</definedName>
    <definedName name="________RET1" localSheetId="32">#REF!</definedName>
    <definedName name="________RET1" localSheetId="30">#REF!</definedName>
    <definedName name="________RET1" localSheetId="28">#REF!</definedName>
    <definedName name="________RET1" localSheetId="37">#REF!</definedName>
    <definedName name="________RET1" localSheetId="14">#REF!</definedName>
    <definedName name="________RET1" localSheetId="1">#REF!</definedName>
    <definedName name="________RET1">#REF!</definedName>
    <definedName name="________tsd4" localSheetId="15">#REF!</definedName>
    <definedName name="________tsd4" localSheetId="32">#REF!</definedName>
    <definedName name="________tsd4" localSheetId="30">#REF!</definedName>
    <definedName name="________tsd4" localSheetId="28">#REF!</definedName>
    <definedName name="________tsd4" localSheetId="37">#REF!</definedName>
    <definedName name="________tsd4" localSheetId="14">#REF!</definedName>
    <definedName name="________tsd4" localSheetId="1">#REF!</definedName>
    <definedName name="________tsd4">#REF!</definedName>
    <definedName name="________TT102" localSheetId="15">'[7]Relatório-1ª med.'!#REF!</definedName>
    <definedName name="________TT102" localSheetId="32">'[7]Relatório-1ª med.'!#REF!</definedName>
    <definedName name="________TT102" localSheetId="30">'[7]Relatório-1ª med.'!#REF!</definedName>
    <definedName name="________TT102" localSheetId="28">'[7]Relatório-1ª med.'!#REF!</definedName>
    <definedName name="________TT102" localSheetId="37">'[7]Relatório-1ª med.'!#REF!</definedName>
    <definedName name="________TT102" localSheetId="14">'[7]Relatório-1ª med.'!#REF!</definedName>
    <definedName name="________TT102" localSheetId="1">'[7]Relatório-1ª med.'!#REF!</definedName>
    <definedName name="________TT102">'[7]Relatório-1ª med.'!#REF!</definedName>
    <definedName name="________TT107" localSheetId="15">'[7]Relatório-1ª med.'!#REF!</definedName>
    <definedName name="________TT107" localSheetId="32">'[7]Relatório-1ª med.'!#REF!</definedName>
    <definedName name="________TT107" localSheetId="30">'[7]Relatório-1ª med.'!#REF!</definedName>
    <definedName name="________TT107" localSheetId="28">'[7]Relatório-1ª med.'!#REF!</definedName>
    <definedName name="________TT107" localSheetId="37">'[7]Relatório-1ª med.'!#REF!</definedName>
    <definedName name="________TT107" localSheetId="14">'[7]Relatório-1ª med.'!#REF!</definedName>
    <definedName name="________TT107" localSheetId="1">'[7]Relatório-1ª med.'!#REF!</definedName>
    <definedName name="________TT107">'[7]Relatório-1ª med.'!#REF!</definedName>
    <definedName name="________TT121" localSheetId="15">'[7]Relatório-1ª med.'!#REF!</definedName>
    <definedName name="________TT121" localSheetId="32">'[7]Relatório-1ª med.'!#REF!</definedName>
    <definedName name="________TT121" localSheetId="30">'[7]Relatório-1ª med.'!#REF!</definedName>
    <definedName name="________TT121" localSheetId="28">'[7]Relatório-1ª med.'!#REF!</definedName>
    <definedName name="________TT121" localSheetId="37">'[7]Relatório-1ª med.'!#REF!</definedName>
    <definedName name="________TT121" localSheetId="14">'[7]Relatório-1ª med.'!#REF!</definedName>
    <definedName name="________TT121" localSheetId="1">'[7]Relatório-1ª med.'!#REF!</definedName>
    <definedName name="________TT121">'[7]Relatório-1ª med.'!#REF!</definedName>
    <definedName name="________TT123" localSheetId="15">'[7]Relatório-1ª med.'!#REF!</definedName>
    <definedName name="________TT123" localSheetId="32">'[7]Relatório-1ª med.'!#REF!</definedName>
    <definedName name="________TT123" localSheetId="30">'[7]Relatório-1ª med.'!#REF!</definedName>
    <definedName name="________TT123" localSheetId="28">'[7]Relatório-1ª med.'!#REF!</definedName>
    <definedName name="________TT123" localSheetId="37">'[7]Relatório-1ª med.'!#REF!</definedName>
    <definedName name="________TT123" localSheetId="14">'[7]Relatório-1ª med.'!#REF!</definedName>
    <definedName name="________TT123" localSheetId="1">'[7]Relatório-1ª med.'!#REF!</definedName>
    <definedName name="________TT123">'[7]Relatório-1ª med.'!#REF!</definedName>
    <definedName name="________TT19" localSheetId="15">'[7]Relatório-1ª med.'!#REF!</definedName>
    <definedName name="________TT19" localSheetId="32">'[7]Relatório-1ª med.'!#REF!</definedName>
    <definedName name="________TT19" localSheetId="30">'[7]Relatório-1ª med.'!#REF!</definedName>
    <definedName name="________TT19" localSheetId="28">'[7]Relatório-1ª med.'!#REF!</definedName>
    <definedName name="________TT19" localSheetId="37">'[7]Relatório-1ª med.'!#REF!</definedName>
    <definedName name="________TT19" localSheetId="14">'[7]Relatório-1ª med.'!#REF!</definedName>
    <definedName name="________TT19" localSheetId="1">'[7]Relatório-1ª med.'!#REF!</definedName>
    <definedName name="________TT19">'[7]Relatório-1ª med.'!#REF!</definedName>
    <definedName name="________TT20" localSheetId="15">'[7]Relatório-1ª med.'!#REF!</definedName>
    <definedName name="________TT20" localSheetId="32">'[7]Relatório-1ª med.'!#REF!</definedName>
    <definedName name="________TT20" localSheetId="30">'[7]Relatório-1ª med.'!#REF!</definedName>
    <definedName name="________TT20" localSheetId="28">'[7]Relatório-1ª med.'!#REF!</definedName>
    <definedName name="________TT20" localSheetId="37">'[7]Relatório-1ª med.'!#REF!</definedName>
    <definedName name="________TT20" localSheetId="14">'[7]Relatório-1ª med.'!#REF!</definedName>
    <definedName name="________TT20" localSheetId="1">'[7]Relatório-1ª med.'!#REF!</definedName>
    <definedName name="________TT20">'[7]Relatório-1ª med.'!#REF!</definedName>
    <definedName name="________TT21" localSheetId="15">[3]RELATÓRIO!#REF!</definedName>
    <definedName name="________TT21" localSheetId="32">[3]RELATÓRIO!#REF!</definedName>
    <definedName name="________TT21" localSheetId="30">[3]RELATÓRIO!#REF!</definedName>
    <definedName name="________TT21" localSheetId="28">[3]RELATÓRIO!#REF!</definedName>
    <definedName name="________TT21" localSheetId="37">[3]RELATÓRIO!#REF!</definedName>
    <definedName name="________TT21" localSheetId="14">[3]RELATÓRIO!#REF!</definedName>
    <definedName name="________TT21" localSheetId="1">[3]RELATÓRIO!#REF!</definedName>
    <definedName name="________TT21">[3]RELATÓRIO!#REF!</definedName>
    <definedName name="________TT22" localSheetId="15">[3]RELATÓRIO!#REF!</definedName>
    <definedName name="________TT22" localSheetId="32">[3]RELATÓRIO!#REF!</definedName>
    <definedName name="________TT22" localSheetId="30">[3]RELATÓRIO!#REF!</definedName>
    <definedName name="________TT22" localSheetId="28">[3]RELATÓRIO!#REF!</definedName>
    <definedName name="________TT22" localSheetId="37">[3]RELATÓRIO!#REF!</definedName>
    <definedName name="________TT22" localSheetId="14">[3]RELATÓRIO!#REF!</definedName>
    <definedName name="________TT22" localSheetId="1">[3]RELATÓRIO!#REF!</definedName>
    <definedName name="________TT22">[3]RELATÓRIO!#REF!</definedName>
    <definedName name="________TT26" localSheetId="15">'[7]Relatório-1ª med.'!#REF!</definedName>
    <definedName name="________TT26" localSheetId="32">'[7]Relatório-1ª med.'!#REF!</definedName>
    <definedName name="________TT26" localSheetId="30">'[7]Relatório-1ª med.'!#REF!</definedName>
    <definedName name="________TT26" localSheetId="28">'[7]Relatório-1ª med.'!#REF!</definedName>
    <definedName name="________TT26" localSheetId="37">'[7]Relatório-1ª med.'!#REF!</definedName>
    <definedName name="________TT26" localSheetId="14">'[7]Relatório-1ª med.'!#REF!</definedName>
    <definedName name="________TT26" localSheetId="1">'[7]Relatório-1ª med.'!#REF!</definedName>
    <definedName name="________TT26">'[7]Relatório-1ª med.'!#REF!</definedName>
    <definedName name="________TT27" localSheetId="15">'[7]Relatório-1ª med.'!#REF!</definedName>
    <definedName name="________TT27" localSheetId="32">'[7]Relatório-1ª med.'!#REF!</definedName>
    <definedName name="________TT27" localSheetId="30">'[7]Relatório-1ª med.'!#REF!</definedName>
    <definedName name="________TT27" localSheetId="28">'[7]Relatório-1ª med.'!#REF!</definedName>
    <definedName name="________TT27" localSheetId="37">'[7]Relatório-1ª med.'!#REF!</definedName>
    <definedName name="________TT27" localSheetId="14">'[7]Relatório-1ª med.'!#REF!</definedName>
    <definedName name="________TT27" localSheetId="1">'[7]Relatório-1ª med.'!#REF!</definedName>
    <definedName name="________TT27">'[7]Relatório-1ª med.'!#REF!</definedName>
    <definedName name="________TT28" localSheetId="15">'[7]Relatório-1ª med.'!#REF!</definedName>
    <definedName name="________TT28" localSheetId="32">'[7]Relatório-1ª med.'!#REF!</definedName>
    <definedName name="________TT28" localSheetId="30">'[7]Relatório-1ª med.'!#REF!</definedName>
    <definedName name="________TT28" localSheetId="28">'[7]Relatório-1ª med.'!#REF!</definedName>
    <definedName name="________TT28" localSheetId="37">'[7]Relatório-1ª med.'!#REF!</definedName>
    <definedName name="________TT28" localSheetId="14">'[7]Relatório-1ª med.'!#REF!</definedName>
    <definedName name="________TT28" localSheetId="1">'[7]Relatório-1ª med.'!#REF!</definedName>
    <definedName name="________TT28">'[7]Relatório-1ª med.'!#REF!</definedName>
    <definedName name="________TT30" localSheetId="15">'[7]Relatório-1ª med.'!#REF!</definedName>
    <definedName name="________TT30" localSheetId="32">'[7]Relatório-1ª med.'!#REF!</definedName>
    <definedName name="________TT30" localSheetId="30">'[7]Relatório-1ª med.'!#REF!</definedName>
    <definedName name="________TT30" localSheetId="28">'[7]Relatório-1ª med.'!#REF!</definedName>
    <definedName name="________TT30" localSheetId="37">'[7]Relatório-1ª med.'!#REF!</definedName>
    <definedName name="________TT30" localSheetId="14">'[7]Relatório-1ª med.'!#REF!</definedName>
    <definedName name="________TT30" localSheetId="1">'[7]Relatório-1ª med.'!#REF!</definedName>
    <definedName name="________TT30">'[7]Relatório-1ª med.'!#REF!</definedName>
    <definedName name="________TT31" localSheetId="15">'[7]Relatório-1ª med.'!#REF!</definedName>
    <definedName name="________TT31" localSheetId="32">'[7]Relatório-1ª med.'!#REF!</definedName>
    <definedName name="________TT31" localSheetId="30">'[7]Relatório-1ª med.'!#REF!</definedName>
    <definedName name="________TT31" localSheetId="28">'[7]Relatório-1ª med.'!#REF!</definedName>
    <definedName name="________TT31" localSheetId="37">'[7]Relatório-1ª med.'!#REF!</definedName>
    <definedName name="________TT31" localSheetId="14">'[7]Relatório-1ª med.'!#REF!</definedName>
    <definedName name="________TT31" localSheetId="1">'[7]Relatório-1ª med.'!#REF!</definedName>
    <definedName name="________TT31">'[7]Relatório-1ª med.'!#REF!</definedName>
    <definedName name="________TT32" localSheetId="15">'[7]Relatório-1ª med.'!#REF!</definedName>
    <definedName name="________TT32" localSheetId="32">'[7]Relatório-1ª med.'!#REF!</definedName>
    <definedName name="________TT32" localSheetId="30">'[7]Relatório-1ª med.'!#REF!</definedName>
    <definedName name="________TT32" localSheetId="28">'[7]Relatório-1ª med.'!#REF!</definedName>
    <definedName name="________TT32" localSheetId="37">'[7]Relatório-1ª med.'!#REF!</definedName>
    <definedName name="________TT32" localSheetId="14">'[7]Relatório-1ª med.'!#REF!</definedName>
    <definedName name="________TT32" localSheetId="1">'[7]Relatório-1ª med.'!#REF!</definedName>
    <definedName name="________TT32">'[7]Relatório-1ª med.'!#REF!</definedName>
    <definedName name="________TT33" localSheetId="15">'[7]Relatório-1ª med.'!#REF!</definedName>
    <definedName name="________TT33" localSheetId="32">'[7]Relatório-1ª med.'!#REF!</definedName>
    <definedName name="________TT33" localSheetId="30">'[7]Relatório-1ª med.'!#REF!</definedName>
    <definedName name="________TT33" localSheetId="28">'[7]Relatório-1ª med.'!#REF!</definedName>
    <definedName name="________TT33" localSheetId="37">'[7]Relatório-1ª med.'!#REF!</definedName>
    <definedName name="________TT33" localSheetId="14">'[7]Relatório-1ª med.'!#REF!</definedName>
    <definedName name="________TT33" localSheetId="1">'[7]Relatório-1ª med.'!#REF!</definedName>
    <definedName name="________TT33">'[7]Relatório-1ª med.'!#REF!</definedName>
    <definedName name="________TT34" localSheetId="15">'[7]Relatório-1ª med.'!#REF!</definedName>
    <definedName name="________TT34" localSheetId="32">'[7]Relatório-1ª med.'!#REF!</definedName>
    <definedName name="________TT34" localSheetId="30">'[7]Relatório-1ª med.'!#REF!</definedName>
    <definedName name="________TT34" localSheetId="28">'[7]Relatório-1ª med.'!#REF!</definedName>
    <definedName name="________TT34" localSheetId="37">'[7]Relatório-1ª med.'!#REF!</definedName>
    <definedName name="________TT34" localSheetId="14">'[7]Relatório-1ª med.'!#REF!</definedName>
    <definedName name="________TT34" localSheetId="1">'[7]Relatório-1ª med.'!#REF!</definedName>
    <definedName name="________TT34">'[7]Relatório-1ª med.'!#REF!</definedName>
    <definedName name="________TT36" localSheetId="15">'[7]Relatório-1ª med.'!#REF!</definedName>
    <definedName name="________TT36" localSheetId="32">'[7]Relatório-1ª med.'!#REF!</definedName>
    <definedName name="________TT36" localSheetId="30">'[7]Relatório-1ª med.'!#REF!</definedName>
    <definedName name="________TT36" localSheetId="28">'[7]Relatório-1ª med.'!#REF!</definedName>
    <definedName name="________TT36" localSheetId="37">'[7]Relatório-1ª med.'!#REF!</definedName>
    <definedName name="________TT36" localSheetId="14">'[7]Relatório-1ª med.'!#REF!</definedName>
    <definedName name="________TT36" localSheetId="1">'[7]Relatório-1ª med.'!#REF!</definedName>
    <definedName name="________TT36">'[7]Relatório-1ª med.'!#REF!</definedName>
    <definedName name="________TT37" localSheetId="15">'[7]Relatório-1ª med.'!#REF!</definedName>
    <definedName name="________TT37" localSheetId="32">'[7]Relatório-1ª med.'!#REF!</definedName>
    <definedName name="________TT37" localSheetId="30">'[7]Relatório-1ª med.'!#REF!</definedName>
    <definedName name="________TT37" localSheetId="28">'[7]Relatório-1ª med.'!#REF!</definedName>
    <definedName name="________TT37" localSheetId="37">'[7]Relatório-1ª med.'!#REF!</definedName>
    <definedName name="________TT37" localSheetId="14">'[7]Relatório-1ª med.'!#REF!</definedName>
    <definedName name="________TT37" localSheetId="1">'[7]Relatório-1ª med.'!#REF!</definedName>
    <definedName name="________TT37">'[7]Relatório-1ª med.'!#REF!</definedName>
    <definedName name="________TT38" localSheetId="15">'[7]Relatório-1ª med.'!#REF!</definedName>
    <definedName name="________TT38" localSheetId="32">'[7]Relatório-1ª med.'!#REF!</definedName>
    <definedName name="________TT38" localSheetId="30">'[7]Relatório-1ª med.'!#REF!</definedName>
    <definedName name="________TT38" localSheetId="28">'[7]Relatório-1ª med.'!#REF!</definedName>
    <definedName name="________TT38" localSheetId="37">'[7]Relatório-1ª med.'!#REF!</definedName>
    <definedName name="________TT38" localSheetId="14">'[7]Relatório-1ª med.'!#REF!</definedName>
    <definedName name="________TT38" localSheetId="1">'[7]Relatório-1ª med.'!#REF!</definedName>
    <definedName name="________TT38">'[7]Relatório-1ª med.'!#REF!</definedName>
    <definedName name="________TT39" localSheetId="15">'[7]Relatório-1ª med.'!#REF!</definedName>
    <definedName name="________TT39" localSheetId="32">'[7]Relatório-1ª med.'!#REF!</definedName>
    <definedName name="________TT39" localSheetId="30">'[7]Relatório-1ª med.'!#REF!</definedName>
    <definedName name="________TT39" localSheetId="28">'[7]Relatório-1ª med.'!#REF!</definedName>
    <definedName name="________TT39" localSheetId="37">'[7]Relatório-1ª med.'!#REF!</definedName>
    <definedName name="________TT39" localSheetId="14">'[7]Relatório-1ª med.'!#REF!</definedName>
    <definedName name="________TT39" localSheetId="1">'[7]Relatório-1ª med.'!#REF!</definedName>
    <definedName name="________TT39">'[7]Relatório-1ª med.'!#REF!</definedName>
    <definedName name="________TT40" localSheetId="15">'[7]Relatório-1ª med.'!#REF!</definedName>
    <definedName name="________TT40" localSheetId="32">'[7]Relatório-1ª med.'!#REF!</definedName>
    <definedName name="________TT40" localSheetId="30">'[7]Relatório-1ª med.'!#REF!</definedName>
    <definedName name="________TT40" localSheetId="28">'[7]Relatório-1ª med.'!#REF!</definedName>
    <definedName name="________TT40" localSheetId="37">'[7]Relatório-1ª med.'!#REF!</definedName>
    <definedName name="________TT40" localSheetId="14">'[7]Relatório-1ª med.'!#REF!</definedName>
    <definedName name="________TT40" localSheetId="1">'[7]Relatório-1ª med.'!#REF!</definedName>
    <definedName name="________TT40">'[7]Relatório-1ª med.'!#REF!</definedName>
    <definedName name="________TT5" localSheetId="15">'[7]Relatório-1ª med.'!#REF!</definedName>
    <definedName name="________TT5" localSheetId="32">'[7]Relatório-1ª med.'!#REF!</definedName>
    <definedName name="________TT5" localSheetId="30">'[7]Relatório-1ª med.'!#REF!</definedName>
    <definedName name="________TT5" localSheetId="28">'[7]Relatório-1ª med.'!#REF!</definedName>
    <definedName name="________TT5" localSheetId="37">'[7]Relatório-1ª med.'!#REF!</definedName>
    <definedName name="________TT5" localSheetId="14">'[7]Relatório-1ª med.'!#REF!</definedName>
    <definedName name="________TT5" localSheetId="1">'[7]Relatório-1ª med.'!#REF!</definedName>
    <definedName name="________TT5">'[7]Relatório-1ª med.'!#REF!</definedName>
    <definedName name="________TT52" localSheetId="15">'[7]Relatório-1ª med.'!#REF!</definedName>
    <definedName name="________TT52" localSheetId="32">'[7]Relatório-1ª med.'!#REF!</definedName>
    <definedName name="________TT52" localSheetId="30">'[7]Relatório-1ª med.'!#REF!</definedName>
    <definedName name="________TT52" localSheetId="28">'[7]Relatório-1ª med.'!#REF!</definedName>
    <definedName name="________TT52" localSheetId="37">'[7]Relatório-1ª med.'!#REF!</definedName>
    <definedName name="________TT52" localSheetId="14">'[7]Relatório-1ª med.'!#REF!</definedName>
    <definedName name="________TT52" localSheetId="1">'[7]Relatório-1ª med.'!#REF!</definedName>
    <definedName name="________TT52">'[7]Relatório-1ª med.'!#REF!</definedName>
    <definedName name="________TT53" localSheetId="15">'[7]Relatório-1ª med.'!#REF!</definedName>
    <definedName name="________TT53" localSheetId="32">'[7]Relatório-1ª med.'!#REF!</definedName>
    <definedName name="________TT53" localSheetId="30">'[7]Relatório-1ª med.'!#REF!</definedName>
    <definedName name="________TT53" localSheetId="28">'[7]Relatório-1ª med.'!#REF!</definedName>
    <definedName name="________TT53" localSheetId="37">'[7]Relatório-1ª med.'!#REF!</definedName>
    <definedName name="________TT53" localSheetId="14">'[7]Relatório-1ª med.'!#REF!</definedName>
    <definedName name="________TT53" localSheetId="1">'[7]Relatório-1ª med.'!#REF!</definedName>
    <definedName name="________TT53">'[7]Relatório-1ª med.'!#REF!</definedName>
    <definedName name="________TT54" localSheetId="15">'[7]Relatório-1ª med.'!#REF!</definedName>
    <definedName name="________TT54" localSheetId="32">'[7]Relatório-1ª med.'!#REF!</definedName>
    <definedName name="________TT54" localSheetId="30">'[7]Relatório-1ª med.'!#REF!</definedName>
    <definedName name="________TT54" localSheetId="28">'[7]Relatório-1ª med.'!#REF!</definedName>
    <definedName name="________TT54" localSheetId="37">'[7]Relatório-1ª med.'!#REF!</definedName>
    <definedName name="________TT54" localSheetId="14">'[7]Relatório-1ª med.'!#REF!</definedName>
    <definedName name="________TT54" localSheetId="1">'[7]Relatório-1ª med.'!#REF!</definedName>
    <definedName name="________TT54">'[7]Relatório-1ª med.'!#REF!</definedName>
    <definedName name="________TT55" localSheetId="15">'[7]Relatório-1ª med.'!#REF!</definedName>
    <definedName name="________TT55" localSheetId="32">'[7]Relatório-1ª med.'!#REF!</definedName>
    <definedName name="________TT55" localSheetId="30">'[7]Relatório-1ª med.'!#REF!</definedName>
    <definedName name="________TT55" localSheetId="28">'[7]Relatório-1ª med.'!#REF!</definedName>
    <definedName name="________TT55" localSheetId="37">'[7]Relatório-1ª med.'!#REF!</definedName>
    <definedName name="________TT55" localSheetId="14">'[7]Relatório-1ª med.'!#REF!</definedName>
    <definedName name="________TT55" localSheetId="1">'[7]Relatório-1ª med.'!#REF!</definedName>
    <definedName name="________TT55">'[7]Relatório-1ª med.'!#REF!</definedName>
    <definedName name="________TT6" localSheetId="15">'[7]Relatório-1ª med.'!#REF!</definedName>
    <definedName name="________TT6" localSheetId="32">'[7]Relatório-1ª med.'!#REF!</definedName>
    <definedName name="________TT6" localSheetId="30">'[7]Relatório-1ª med.'!#REF!</definedName>
    <definedName name="________TT6" localSheetId="28">'[7]Relatório-1ª med.'!#REF!</definedName>
    <definedName name="________TT6" localSheetId="37">'[7]Relatório-1ª med.'!#REF!</definedName>
    <definedName name="________TT6" localSheetId="14">'[7]Relatório-1ª med.'!#REF!</definedName>
    <definedName name="________TT6" localSheetId="1">'[7]Relatório-1ª med.'!#REF!</definedName>
    <definedName name="________TT6">'[7]Relatório-1ª med.'!#REF!</definedName>
    <definedName name="________TT60" localSheetId="15">'[7]Relatório-1ª med.'!#REF!</definedName>
    <definedName name="________TT60" localSheetId="32">'[7]Relatório-1ª med.'!#REF!</definedName>
    <definedName name="________TT60" localSheetId="30">'[7]Relatório-1ª med.'!#REF!</definedName>
    <definedName name="________TT60" localSheetId="28">'[7]Relatório-1ª med.'!#REF!</definedName>
    <definedName name="________TT60" localSheetId="37">'[7]Relatório-1ª med.'!#REF!</definedName>
    <definedName name="________TT60" localSheetId="14">'[7]Relatório-1ª med.'!#REF!</definedName>
    <definedName name="________TT60" localSheetId="1">'[7]Relatório-1ª med.'!#REF!</definedName>
    <definedName name="________TT60">'[7]Relatório-1ª med.'!#REF!</definedName>
    <definedName name="________TT61" localSheetId="15">'[7]Relatório-1ª med.'!#REF!</definedName>
    <definedName name="________TT61" localSheetId="32">'[7]Relatório-1ª med.'!#REF!</definedName>
    <definedName name="________TT61" localSheetId="30">'[7]Relatório-1ª med.'!#REF!</definedName>
    <definedName name="________TT61" localSheetId="28">'[7]Relatório-1ª med.'!#REF!</definedName>
    <definedName name="________TT61" localSheetId="37">'[7]Relatório-1ª med.'!#REF!</definedName>
    <definedName name="________TT61" localSheetId="14">'[7]Relatório-1ª med.'!#REF!</definedName>
    <definedName name="________TT61" localSheetId="1">'[7]Relatório-1ª med.'!#REF!</definedName>
    <definedName name="________TT61">'[7]Relatório-1ª med.'!#REF!</definedName>
    <definedName name="________TT69" localSheetId="15">'[7]Relatório-1ª med.'!#REF!</definedName>
    <definedName name="________TT69" localSheetId="32">'[7]Relatório-1ª med.'!#REF!</definedName>
    <definedName name="________TT69" localSheetId="30">'[7]Relatório-1ª med.'!#REF!</definedName>
    <definedName name="________TT69" localSheetId="28">'[7]Relatório-1ª med.'!#REF!</definedName>
    <definedName name="________TT69" localSheetId="37">'[7]Relatório-1ª med.'!#REF!</definedName>
    <definedName name="________TT69" localSheetId="14">'[7]Relatório-1ª med.'!#REF!</definedName>
    <definedName name="________TT69" localSheetId="1">'[7]Relatório-1ª med.'!#REF!</definedName>
    <definedName name="________TT69">'[7]Relatório-1ª med.'!#REF!</definedName>
    <definedName name="________TT7" localSheetId="15">'[7]Relatório-1ª med.'!#REF!</definedName>
    <definedName name="________TT7" localSheetId="32">'[7]Relatório-1ª med.'!#REF!</definedName>
    <definedName name="________TT7" localSheetId="30">'[7]Relatório-1ª med.'!#REF!</definedName>
    <definedName name="________TT7" localSheetId="28">'[7]Relatório-1ª med.'!#REF!</definedName>
    <definedName name="________TT7" localSheetId="37">'[7]Relatório-1ª med.'!#REF!</definedName>
    <definedName name="________TT7" localSheetId="14">'[7]Relatório-1ª med.'!#REF!</definedName>
    <definedName name="________TT7" localSheetId="1">'[7]Relatório-1ª med.'!#REF!</definedName>
    <definedName name="________TT7">'[7]Relatório-1ª med.'!#REF!</definedName>
    <definedName name="________TT70" localSheetId="15">'[7]Relatório-1ª med.'!#REF!</definedName>
    <definedName name="________TT70" localSheetId="32">'[7]Relatório-1ª med.'!#REF!</definedName>
    <definedName name="________TT70" localSheetId="30">'[7]Relatório-1ª med.'!#REF!</definedName>
    <definedName name="________TT70" localSheetId="28">'[7]Relatório-1ª med.'!#REF!</definedName>
    <definedName name="________TT70" localSheetId="37">'[7]Relatório-1ª med.'!#REF!</definedName>
    <definedName name="________TT70" localSheetId="14">'[7]Relatório-1ª med.'!#REF!</definedName>
    <definedName name="________TT70" localSheetId="1">'[7]Relatório-1ª med.'!#REF!</definedName>
    <definedName name="________TT70">'[7]Relatório-1ª med.'!#REF!</definedName>
    <definedName name="________TT71" localSheetId="15">'[7]Relatório-1ª med.'!#REF!</definedName>
    <definedName name="________TT71" localSheetId="32">'[7]Relatório-1ª med.'!#REF!</definedName>
    <definedName name="________TT71" localSheetId="30">'[7]Relatório-1ª med.'!#REF!</definedName>
    <definedName name="________TT71" localSheetId="28">'[7]Relatório-1ª med.'!#REF!</definedName>
    <definedName name="________TT71" localSheetId="37">'[7]Relatório-1ª med.'!#REF!</definedName>
    <definedName name="________TT71" localSheetId="14">'[7]Relatório-1ª med.'!#REF!</definedName>
    <definedName name="________TT71" localSheetId="1">'[7]Relatório-1ª med.'!#REF!</definedName>
    <definedName name="________TT71">'[7]Relatório-1ª med.'!#REF!</definedName>
    <definedName name="________TT74" localSheetId="15">'[7]Relatório-1ª med.'!#REF!</definedName>
    <definedName name="________TT74" localSheetId="32">'[7]Relatório-1ª med.'!#REF!</definedName>
    <definedName name="________TT74" localSheetId="30">'[7]Relatório-1ª med.'!#REF!</definedName>
    <definedName name="________TT74" localSheetId="28">'[7]Relatório-1ª med.'!#REF!</definedName>
    <definedName name="________TT74" localSheetId="37">'[7]Relatório-1ª med.'!#REF!</definedName>
    <definedName name="________TT74" localSheetId="14">'[7]Relatório-1ª med.'!#REF!</definedName>
    <definedName name="________TT74" localSheetId="1">'[7]Relatório-1ª med.'!#REF!</definedName>
    <definedName name="________TT74">'[7]Relatório-1ª med.'!#REF!</definedName>
    <definedName name="________TT75" localSheetId="15">'[7]Relatório-1ª med.'!#REF!</definedName>
    <definedName name="________TT75" localSheetId="32">'[7]Relatório-1ª med.'!#REF!</definedName>
    <definedName name="________TT75" localSheetId="30">'[7]Relatório-1ª med.'!#REF!</definedName>
    <definedName name="________TT75" localSheetId="28">'[7]Relatório-1ª med.'!#REF!</definedName>
    <definedName name="________TT75" localSheetId="37">'[7]Relatório-1ª med.'!#REF!</definedName>
    <definedName name="________TT75" localSheetId="14">'[7]Relatório-1ª med.'!#REF!</definedName>
    <definedName name="________TT75" localSheetId="1">'[7]Relatório-1ª med.'!#REF!</definedName>
    <definedName name="________TT75">'[7]Relatório-1ª med.'!#REF!</definedName>
    <definedName name="________TT76" localSheetId="15">'[7]Relatório-1ª med.'!#REF!</definedName>
    <definedName name="________TT76" localSheetId="32">'[7]Relatório-1ª med.'!#REF!</definedName>
    <definedName name="________TT76" localSheetId="30">'[7]Relatório-1ª med.'!#REF!</definedName>
    <definedName name="________TT76" localSheetId="28">'[7]Relatório-1ª med.'!#REF!</definedName>
    <definedName name="________TT76" localSheetId="37">'[7]Relatório-1ª med.'!#REF!</definedName>
    <definedName name="________TT76" localSheetId="14">'[7]Relatório-1ª med.'!#REF!</definedName>
    <definedName name="________TT76" localSheetId="1">'[7]Relatório-1ª med.'!#REF!</definedName>
    <definedName name="________TT76">'[7]Relatório-1ª med.'!#REF!</definedName>
    <definedName name="________TT77" localSheetId="15">'[7]Relatório-1ª med.'!#REF!</definedName>
    <definedName name="________TT77" localSheetId="32">'[7]Relatório-1ª med.'!#REF!</definedName>
    <definedName name="________TT77" localSheetId="30">'[7]Relatório-1ª med.'!#REF!</definedName>
    <definedName name="________TT77" localSheetId="28">'[7]Relatório-1ª med.'!#REF!</definedName>
    <definedName name="________TT77" localSheetId="37">'[7]Relatório-1ª med.'!#REF!</definedName>
    <definedName name="________TT77" localSheetId="14">'[7]Relatório-1ª med.'!#REF!</definedName>
    <definedName name="________TT77" localSheetId="1">'[7]Relatório-1ª med.'!#REF!</definedName>
    <definedName name="________TT77">'[7]Relatório-1ª med.'!#REF!</definedName>
    <definedName name="________TT78" localSheetId="15">'[7]Relatório-1ª med.'!#REF!</definedName>
    <definedName name="________TT78" localSheetId="32">'[7]Relatório-1ª med.'!#REF!</definedName>
    <definedName name="________TT78" localSheetId="30">'[7]Relatório-1ª med.'!#REF!</definedName>
    <definedName name="________TT78" localSheetId="28">'[7]Relatório-1ª med.'!#REF!</definedName>
    <definedName name="________TT78" localSheetId="37">'[7]Relatório-1ª med.'!#REF!</definedName>
    <definedName name="________TT78" localSheetId="14">'[7]Relatório-1ª med.'!#REF!</definedName>
    <definedName name="________TT78" localSheetId="1">'[7]Relatório-1ª med.'!#REF!</definedName>
    <definedName name="________TT78">'[7]Relatório-1ª med.'!#REF!</definedName>
    <definedName name="________TT79" localSheetId="15">'[7]Relatório-1ª med.'!#REF!</definedName>
    <definedName name="________TT79" localSheetId="32">'[7]Relatório-1ª med.'!#REF!</definedName>
    <definedName name="________TT79" localSheetId="30">'[7]Relatório-1ª med.'!#REF!</definedName>
    <definedName name="________TT79" localSheetId="28">'[7]Relatório-1ª med.'!#REF!</definedName>
    <definedName name="________TT79" localSheetId="37">'[7]Relatório-1ª med.'!#REF!</definedName>
    <definedName name="________TT79" localSheetId="14">'[7]Relatório-1ª med.'!#REF!</definedName>
    <definedName name="________TT79" localSheetId="1">'[7]Relatório-1ª med.'!#REF!</definedName>
    <definedName name="________TT79">'[7]Relatório-1ª med.'!#REF!</definedName>
    <definedName name="________TT94" localSheetId="15">'[7]Relatório-1ª med.'!#REF!</definedName>
    <definedName name="________TT94" localSheetId="32">'[7]Relatório-1ª med.'!#REF!</definedName>
    <definedName name="________TT94" localSheetId="30">'[7]Relatório-1ª med.'!#REF!</definedName>
    <definedName name="________TT94" localSheetId="28">'[7]Relatório-1ª med.'!#REF!</definedName>
    <definedName name="________TT94" localSheetId="37">'[7]Relatório-1ª med.'!#REF!</definedName>
    <definedName name="________TT94" localSheetId="14">'[7]Relatório-1ª med.'!#REF!</definedName>
    <definedName name="________TT94" localSheetId="1">'[7]Relatório-1ª med.'!#REF!</definedName>
    <definedName name="________TT94">'[7]Relatório-1ª med.'!#REF!</definedName>
    <definedName name="________TT95" localSheetId="15">'[7]Relatório-1ª med.'!#REF!</definedName>
    <definedName name="________TT95" localSheetId="32">'[7]Relatório-1ª med.'!#REF!</definedName>
    <definedName name="________TT95" localSheetId="30">'[7]Relatório-1ª med.'!#REF!</definedName>
    <definedName name="________TT95" localSheetId="28">'[7]Relatório-1ª med.'!#REF!</definedName>
    <definedName name="________TT95" localSheetId="37">'[7]Relatório-1ª med.'!#REF!</definedName>
    <definedName name="________TT95" localSheetId="14">'[7]Relatório-1ª med.'!#REF!</definedName>
    <definedName name="________TT95" localSheetId="1">'[7]Relatório-1ª med.'!#REF!</definedName>
    <definedName name="________TT95">'[7]Relatório-1ª med.'!#REF!</definedName>
    <definedName name="________TT97" localSheetId="15">'[7]Relatório-1ª med.'!#REF!</definedName>
    <definedName name="________TT97" localSheetId="32">'[7]Relatório-1ª med.'!#REF!</definedName>
    <definedName name="________TT97" localSheetId="30">'[7]Relatório-1ª med.'!#REF!</definedName>
    <definedName name="________TT97" localSheetId="28">'[7]Relatório-1ª med.'!#REF!</definedName>
    <definedName name="________TT97" localSheetId="37">'[7]Relatório-1ª med.'!#REF!</definedName>
    <definedName name="________TT97" localSheetId="14">'[7]Relatório-1ª med.'!#REF!</definedName>
    <definedName name="________TT97" localSheetId="1">'[7]Relatório-1ª med.'!#REF!</definedName>
    <definedName name="________TT97">'[7]Relatório-1ª med.'!#REF!</definedName>
    <definedName name="_______ABR95" localSheetId="15">#REF!</definedName>
    <definedName name="_______ABR95" localSheetId="32">#REF!</definedName>
    <definedName name="_______ABR95" localSheetId="30">#REF!</definedName>
    <definedName name="_______ABR95" localSheetId="28">#REF!</definedName>
    <definedName name="_______ABR95" localSheetId="37">#REF!</definedName>
    <definedName name="_______ABR95" localSheetId="14">#REF!</definedName>
    <definedName name="_______ABR95" localSheetId="1">#REF!</definedName>
    <definedName name="_______ABR95">#REF!</definedName>
    <definedName name="_______ABR96" localSheetId="15">#REF!</definedName>
    <definedName name="_______ABR96" localSheetId="32">#REF!</definedName>
    <definedName name="_______ABR96" localSheetId="30">#REF!</definedName>
    <definedName name="_______ABR96" localSheetId="28">#REF!</definedName>
    <definedName name="_______ABR96" localSheetId="37">#REF!</definedName>
    <definedName name="_______ABR96" localSheetId="14">#REF!</definedName>
    <definedName name="_______ABR96" localSheetId="1">#REF!</definedName>
    <definedName name="_______ABR96">#REF!</definedName>
    <definedName name="_______ABR97" localSheetId="15">#REF!</definedName>
    <definedName name="_______ABR97" localSheetId="32">#REF!</definedName>
    <definedName name="_______ABR97" localSheetId="30">#REF!</definedName>
    <definedName name="_______ABR97" localSheetId="28">#REF!</definedName>
    <definedName name="_______ABR97" localSheetId="37">#REF!</definedName>
    <definedName name="_______ABR97" localSheetId="14">#REF!</definedName>
    <definedName name="_______ABR97" localSheetId="1">#REF!</definedName>
    <definedName name="_______ABR97">#REF!</definedName>
    <definedName name="_______ABR98" localSheetId="15">#REF!</definedName>
    <definedName name="_______ABR98" localSheetId="32">#REF!</definedName>
    <definedName name="_______ABR98" localSheetId="30">#REF!</definedName>
    <definedName name="_______ABR98" localSheetId="28">#REF!</definedName>
    <definedName name="_______ABR98" localSheetId="37">#REF!</definedName>
    <definedName name="_______ABR98" localSheetId="14">#REF!</definedName>
    <definedName name="_______ABR98" localSheetId="1">#REF!</definedName>
    <definedName name="_______ABR98">#REF!</definedName>
    <definedName name="_______ABR99" localSheetId="15">#REF!</definedName>
    <definedName name="_______ABR99" localSheetId="32">#REF!</definedName>
    <definedName name="_______ABR99" localSheetId="30">#REF!</definedName>
    <definedName name="_______ABR99" localSheetId="28">#REF!</definedName>
    <definedName name="_______ABR99" localSheetId="37">#REF!</definedName>
    <definedName name="_______ABR99" localSheetId="14">#REF!</definedName>
    <definedName name="_______ABR99" localSheetId="1">#REF!</definedName>
    <definedName name="_______ABR99">#REF!</definedName>
    <definedName name="_______AGO95" localSheetId="15">#REF!</definedName>
    <definedName name="_______AGO95" localSheetId="32">#REF!</definedName>
    <definedName name="_______AGO95" localSheetId="30">#REF!</definedName>
    <definedName name="_______AGO95" localSheetId="28">#REF!</definedName>
    <definedName name="_______AGO95" localSheetId="37">#REF!</definedName>
    <definedName name="_______AGO95" localSheetId="14">#REF!</definedName>
    <definedName name="_______AGO95" localSheetId="1">#REF!</definedName>
    <definedName name="_______AGO95">#REF!</definedName>
    <definedName name="_______AGO96" localSheetId="15">#REF!</definedName>
    <definedName name="_______AGO96" localSheetId="32">#REF!</definedName>
    <definedName name="_______AGO96" localSheetId="30">#REF!</definedName>
    <definedName name="_______AGO96" localSheetId="28">#REF!</definedName>
    <definedName name="_______AGO96" localSheetId="37">#REF!</definedName>
    <definedName name="_______AGO96" localSheetId="14">#REF!</definedName>
    <definedName name="_______AGO96" localSheetId="1">#REF!</definedName>
    <definedName name="_______AGO96">#REF!</definedName>
    <definedName name="_______AGO97" localSheetId="15">#REF!</definedName>
    <definedName name="_______AGO97" localSheetId="32">#REF!</definedName>
    <definedName name="_______AGO97" localSheetId="30">#REF!</definedName>
    <definedName name="_______AGO97" localSheetId="28">#REF!</definedName>
    <definedName name="_______AGO97" localSheetId="37">#REF!</definedName>
    <definedName name="_______AGO97" localSheetId="14">#REF!</definedName>
    <definedName name="_______AGO97" localSheetId="1">#REF!</definedName>
    <definedName name="_______AGO97">#REF!</definedName>
    <definedName name="_______AGO98" localSheetId="15">#REF!</definedName>
    <definedName name="_______AGO98" localSheetId="32">#REF!</definedName>
    <definedName name="_______AGO98" localSheetId="30">#REF!</definedName>
    <definedName name="_______AGO98" localSheetId="28">#REF!</definedName>
    <definedName name="_______AGO98" localSheetId="37">#REF!</definedName>
    <definedName name="_______AGO98" localSheetId="14">#REF!</definedName>
    <definedName name="_______AGO98" localSheetId="1">#REF!</definedName>
    <definedName name="_______AGO98">#REF!</definedName>
    <definedName name="_______AGO99" localSheetId="15">#REF!</definedName>
    <definedName name="_______AGO99" localSheetId="32">#REF!</definedName>
    <definedName name="_______AGO99" localSheetId="30">#REF!</definedName>
    <definedName name="_______AGO99" localSheetId="28">#REF!</definedName>
    <definedName name="_______AGO99" localSheetId="37">#REF!</definedName>
    <definedName name="_______AGO99" localSheetId="14">#REF!</definedName>
    <definedName name="_______AGO99" localSheetId="1">#REF!</definedName>
    <definedName name="_______AGO99">#REF!</definedName>
    <definedName name="_______cab1" localSheetId="15">#REF!</definedName>
    <definedName name="_______cab1" localSheetId="32">#REF!</definedName>
    <definedName name="_______cab1" localSheetId="30">#REF!</definedName>
    <definedName name="_______cab1" localSheetId="28">#REF!</definedName>
    <definedName name="_______cab1" localSheetId="37">#REF!</definedName>
    <definedName name="_______cab1" localSheetId="24">#REF!</definedName>
    <definedName name="_______cab1" localSheetId="14">#REF!</definedName>
    <definedName name="_______cab1" localSheetId="1">#REF!</definedName>
    <definedName name="_______cab1">#REF!</definedName>
    <definedName name="_______DEZ94" localSheetId="15">#REF!</definedName>
    <definedName name="_______DEZ94" localSheetId="32">#REF!</definedName>
    <definedName name="_______DEZ94" localSheetId="30">#REF!</definedName>
    <definedName name="_______DEZ94" localSheetId="28">#REF!</definedName>
    <definedName name="_______DEZ94" localSheetId="37">#REF!</definedName>
    <definedName name="_______DEZ94" localSheetId="14">#REF!</definedName>
    <definedName name="_______DEZ94" localSheetId="1">#REF!</definedName>
    <definedName name="_______DEZ94">#REF!</definedName>
    <definedName name="_______DEZ95" localSheetId="15">#REF!</definedName>
    <definedName name="_______DEZ95" localSheetId="32">#REF!</definedName>
    <definedName name="_______DEZ95" localSheetId="30">#REF!</definedName>
    <definedName name="_______DEZ95" localSheetId="28">#REF!</definedName>
    <definedName name="_______DEZ95" localSheetId="37">#REF!</definedName>
    <definedName name="_______DEZ95" localSheetId="14">#REF!</definedName>
    <definedName name="_______DEZ95" localSheetId="1">#REF!</definedName>
    <definedName name="_______DEZ95">#REF!</definedName>
    <definedName name="_______DEZ96" localSheetId="15">#REF!</definedName>
    <definedName name="_______DEZ96" localSheetId="32">#REF!</definedName>
    <definedName name="_______DEZ96" localSheetId="30">#REF!</definedName>
    <definedName name="_______DEZ96" localSheetId="28">#REF!</definedName>
    <definedName name="_______DEZ96" localSheetId="37">#REF!</definedName>
    <definedName name="_______DEZ96" localSheetId="14">#REF!</definedName>
    <definedName name="_______DEZ96" localSheetId="1">#REF!</definedName>
    <definedName name="_______DEZ96">#REF!</definedName>
    <definedName name="_______DEZ97" localSheetId="15">#REF!</definedName>
    <definedName name="_______DEZ97" localSheetId="32">#REF!</definedName>
    <definedName name="_______DEZ97" localSheetId="30">#REF!</definedName>
    <definedName name="_______DEZ97" localSheetId="28">#REF!</definedName>
    <definedName name="_______DEZ97" localSheetId="37">#REF!</definedName>
    <definedName name="_______DEZ97" localSheetId="14">#REF!</definedName>
    <definedName name="_______DEZ97" localSheetId="1">#REF!</definedName>
    <definedName name="_______DEZ97">#REF!</definedName>
    <definedName name="_______DEZ98" localSheetId="15">#REF!</definedName>
    <definedName name="_______DEZ98" localSheetId="32">#REF!</definedName>
    <definedName name="_______DEZ98" localSheetId="30">#REF!</definedName>
    <definedName name="_______DEZ98" localSheetId="28">#REF!</definedName>
    <definedName name="_______DEZ98" localSheetId="37">#REF!</definedName>
    <definedName name="_______DEZ98" localSheetId="14">#REF!</definedName>
    <definedName name="_______DEZ98" localSheetId="1">#REF!</definedName>
    <definedName name="_______DEZ98">#REF!</definedName>
    <definedName name="_______DEZ99" localSheetId="15">#REF!</definedName>
    <definedName name="_______DEZ99" localSheetId="32">#REF!</definedName>
    <definedName name="_______DEZ99" localSheetId="30">#REF!</definedName>
    <definedName name="_______DEZ99" localSheetId="28">#REF!</definedName>
    <definedName name="_______DEZ99" localSheetId="37">#REF!</definedName>
    <definedName name="_______DEZ99" localSheetId="14">#REF!</definedName>
    <definedName name="_______DEZ99" localSheetId="1">#REF!</definedName>
    <definedName name="_______DEZ99">#REF!</definedName>
    <definedName name="_______emp2">'[4]DMT modelo'!$AA$13</definedName>
    <definedName name="_______EXT1" localSheetId="15">#REF!</definedName>
    <definedName name="_______EXT1" localSheetId="32">#REF!</definedName>
    <definedName name="_______EXT1" localSheetId="30">#REF!</definedName>
    <definedName name="_______EXT1" localSheetId="28">#REF!</definedName>
    <definedName name="_______EXT1" localSheetId="37">#REF!</definedName>
    <definedName name="_______EXT1" localSheetId="14">#REF!</definedName>
    <definedName name="_______EXT1" localSheetId="1">#REF!</definedName>
    <definedName name="_______EXT1">#REF!</definedName>
    <definedName name="_______Ext2" localSheetId="15">'[6]P A T O 99 B'!#REF!</definedName>
    <definedName name="_______Ext2" localSheetId="32">'[6]P A T O 99 B'!#REF!</definedName>
    <definedName name="_______Ext2" localSheetId="30">'[6]P A T O 99 B'!#REF!</definedName>
    <definedName name="_______Ext2" localSheetId="28">'[6]P A T O 99 B'!#REF!</definedName>
    <definedName name="_______Ext2" localSheetId="37">'[6]P A T O 99 B'!#REF!</definedName>
    <definedName name="_______Ext2" localSheetId="14">'[6]P A T O 99 B'!#REF!</definedName>
    <definedName name="_______Ext2" localSheetId="1">'[6]P A T O 99 B'!#REF!</definedName>
    <definedName name="_______Ext2">'[6]P A T O 99 B'!#REF!</definedName>
    <definedName name="_______FEV95" localSheetId="15">#REF!</definedName>
    <definedName name="_______FEV95" localSheetId="32">#REF!</definedName>
    <definedName name="_______FEV95" localSheetId="30">#REF!</definedName>
    <definedName name="_______FEV95" localSheetId="28">#REF!</definedName>
    <definedName name="_______FEV95" localSheetId="37">#REF!</definedName>
    <definedName name="_______FEV95" localSheetId="14">#REF!</definedName>
    <definedName name="_______FEV95" localSheetId="1">#REF!</definedName>
    <definedName name="_______FEV95">#REF!</definedName>
    <definedName name="_______FEV96" localSheetId="15">#REF!</definedName>
    <definedName name="_______FEV96" localSheetId="32">#REF!</definedName>
    <definedName name="_______FEV96" localSheetId="30">#REF!</definedName>
    <definedName name="_______FEV96" localSheetId="28">#REF!</definedName>
    <definedName name="_______FEV96" localSheetId="37">#REF!</definedName>
    <definedName name="_______FEV96" localSheetId="14">#REF!</definedName>
    <definedName name="_______FEV96" localSheetId="1">#REF!</definedName>
    <definedName name="_______FEV96">#REF!</definedName>
    <definedName name="_______FEV97" localSheetId="15">#REF!</definedName>
    <definedName name="_______FEV97" localSheetId="32">#REF!</definedName>
    <definedName name="_______FEV97" localSheetId="30">#REF!</definedName>
    <definedName name="_______FEV97" localSheetId="28">#REF!</definedName>
    <definedName name="_______FEV97" localSheetId="37">#REF!</definedName>
    <definedName name="_______FEV97" localSheetId="14">#REF!</definedName>
    <definedName name="_______FEV97" localSheetId="1">#REF!</definedName>
    <definedName name="_______FEV97">#REF!</definedName>
    <definedName name="_______FEV98" localSheetId="15">#REF!</definedName>
    <definedName name="_______FEV98" localSheetId="32">#REF!</definedName>
    <definedName name="_______FEV98" localSheetId="30">#REF!</definedName>
    <definedName name="_______FEV98" localSheetId="28">#REF!</definedName>
    <definedName name="_______FEV98" localSheetId="37">#REF!</definedName>
    <definedName name="_______FEV98" localSheetId="14">#REF!</definedName>
    <definedName name="_______FEV98" localSheetId="1">#REF!</definedName>
    <definedName name="_______FEV98">#REF!</definedName>
    <definedName name="_______FEV99" localSheetId="15">#REF!</definedName>
    <definedName name="_______FEV99" localSheetId="32">#REF!</definedName>
    <definedName name="_______FEV99" localSheetId="30">#REF!</definedName>
    <definedName name="_______FEV99" localSheetId="28">#REF!</definedName>
    <definedName name="_______FEV99" localSheetId="37">#REF!</definedName>
    <definedName name="_______FEV99" localSheetId="14">#REF!</definedName>
    <definedName name="_______FEV99" localSheetId="1">#REF!</definedName>
    <definedName name="_______FEV99">#REF!</definedName>
    <definedName name="_______ind100" localSheetId="15">#REF!</definedName>
    <definedName name="_______ind100" localSheetId="32">#REF!</definedName>
    <definedName name="_______ind100" localSheetId="30">#REF!</definedName>
    <definedName name="_______ind100" localSheetId="28">#REF!</definedName>
    <definedName name="_______ind100" localSheetId="37">#REF!</definedName>
    <definedName name="_______ind100" localSheetId="14">#REF!</definedName>
    <definedName name="_______ind100" localSheetId="1">#REF!</definedName>
    <definedName name="_______ind100">#REF!</definedName>
    <definedName name="_______JAN95" localSheetId="15">#REF!</definedName>
    <definedName name="_______JAN95" localSheetId="32">#REF!</definedName>
    <definedName name="_______JAN95" localSheetId="30">#REF!</definedName>
    <definedName name="_______JAN95" localSheetId="28">#REF!</definedName>
    <definedName name="_______JAN95" localSheetId="37">#REF!</definedName>
    <definedName name="_______JAN95" localSheetId="14">#REF!</definedName>
    <definedName name="_______JAN95" localSheetId="1">#REF!</definedName>
    <definedName name="_______JAN95">#REF!</definedName>
    <definedName name="_______JAN96" localSheetId="15">#REF!</definedName>
    <definedName name="_______JAN96" localSheetId="32">#REF!</definedName>
    <definedName name="_______JAN96" localSheetId="30">#REF!</definedName>
    <definedName name="_______JAN96" localSheetId="28">#REF!</definedName>
    <definedName name="_______JAN96" localSheetId="37">#REF!</definedName>
    <definedName name="_______JAN96" localSheetId="14">#REF!</definedName>
    <definedName name="_______JAN96" localSheetId="1">#REF!</definedName>
    <definedName name="_______JAN96">#REF!</definedName>
    <definedName name="_______JAN97" localSheetId="15">#REF!</definedName>
    <definedName name="_______JAN97" localSheetId="32">#REF!</definedName>
    <definedName name="_______JAN97" localSheetId="30">#REF!</definedName>
    <definedName name="_______JAN97" localSheetId="28">#REF!</definedName>
    <definedName name="_______JAN97" localSheetId="37">#REF!</definedName>
    <definedName name="_______JAN97" localSheetId="14">#REF!</definedName>
    <definedName name="_______JAN97" localSheetId="1">#REF!</definedName>
    <definedName name="_______JAN97">#REF!</definedName>
    <definedName name="_______JAN98" localSheetId="15">#REF!</definedName>
    <definedName name="_______JAN98" localSheetId="32">#REF!</definedName>
    <definedName name="_______JAN98" localSheetId="30">#REF!</definedName>
    <definedName name="_______JAN98" localSheetId="28">#REF!</definedName>
    <definedName name="_______JAN98" localSheetId="37">#REF!</definedName>
    <definedName name="_______JAN98" localSheetId="14">#REF!</definedName>
    <definedName name="_______JAN98" localSheetId="1">#REF!</definedName>
    <definedName name="_______JAN98">#REF!</definedName>
    <definedName name="_______JAN99" localSheetId="15">#REF!</definedName>
    <definedName name="_______JAN99" localSheetId="32">#REF!</definedName>
    <definedName name="_______JAN99" localSheetId="30">#REF!</definedName>
    <definedName name="_______JAN99" localSheetId="28">#REF!</definedName>
    <definedName name="_______JAN99" localSheetId="37">#REF!</definedName>
    <definedName name="_______JAN99" localSheetId="14">#REF!</definedName>
    <definedName name="_______JAN99" localSheetId="1">#REF!</definedName>
    <definedName name="_______JAN99">#REF!</definedName>
    <definedName name="_______JAZ1" localSheetId="15">#REF!</definedName>
    <definedName name="_______JAZ1" localSheetId="32">#REF!</definedName>
    <definedName name="_______JAZ1" localSheetId="30">#REF!</definedName>
    <definedName name="_______JAZ1" localSheetId="28">#REF!</definedName>
    <definedName name="_______JAZ1" localSheetId="37">#REF!</definedName>
    <definedName name="_______JAZ1" localSheetId="14">#REF!</definedName>
    <definedName name="_______JAZ1" localSheetId="1">#REF!</definedName>
    <definedName name="_______JAZ1">#REF!</definedName>
    <definedName name="_______JAZ11" localSheetId="15">#REF!</definedName>
    <definedName name="_______JAZ11" localSheetId="32">#REF!</definedName>
    <definedName name="_______JAZ11" localSheetId="30">#REF!</definedName>
    <definedName name="_______JAZ11" localSheetId="28">#REF!</definedName>
    <definedName name="_______JAZ11" localSheetId="37">#REF!</definedName>
    <definedName name="_______JAZ11" localSheetId="14">#REF!</definedName>
    <definedName name="_______JAZ11" localSheetId="1">#REF!</definedName>
    <definedName name="_______JAZ11">#REF!</definedName>
    <definedName name="_______JAZ2" localSheetId="15">#REF!</definedName>
    <definedName name="_______JAZ2" localSheetId="32">#REF!</definedName>
    <definedName name="_______JAZ2" localSheetId="30">#REF!</definedName>
    <definedName name="_______JAZ2" localSheetId="28">#REF!</definedName>
    <definedName name="_______JAZ2" localSheetId="37">#REF!</definedName>
    <definedName name="_______JAZ2" localSheetId="14">#REF!</definedName>
    <definedName name="_______JAZ2" localSheetId="1">#REF!</definedName>
    <definedName name="_______JAZ2">#REF!</definedName>
    <definedName name="_______JAZ22" localSheetId="15">#REF!</definedName>
    <definedName name="_______JAZ22" localSheetId="32">#REF!</definedName>
    <definedName name="_______JAZ22" localSheetId="30">#REF!</definedName>
    <definedName name="_______JAZ22" localSheetId="28">#REF!</definedName>
    <definedName name="_______JAZ22" localSheetId="37">#REF!</definedName>
    <definedName name="_______JAZ22" localSheetId="14">#REF!</definedName>
    <definedName name="_______JAZ22" localSheetId="1">#REF!</definedName>
    <definedName name="_______JAZ22">#REF!</definedName>
    <definedName name="_______JAZ3" localSheetId="15">#REF!</definedName>
    <definedName name="_______JAZ3" localSheetId="32">#REF!</definedName>
    <definedName name="_______JAZ3" localSheetId="30">#REF!</definedName>
    <definedName name="_______JAZ3" localSheetId="28">#REF!</definedName>
    <definedName name="_______JAZ3" localSheetId="37">#REF!</definedName>
    <definedName name="_______JAZ3" localSheetId="14">#REF!</definedName>
    <definedName name="_______JAZ3" localSheetId="1">#REF!</definedName>
    <definedName name="_______JAZ3">#REF!</definedName>
    <definedName name="_______JAZ33" localSheetId="15">#REF!</definedName>
    <definedName name="_______JAZ33" localSheetId="32">#REF!</definedName>
    <definedName name="_______JAZ33" localSheetId="30">#REF!</definedName>
    <definedName name="_______JAZ33" localSheetId="28">#REF!</definedName>
    <definedName name="_______JAZ33" localSheetId="37">#REF!</definedName>
    <definedName name="_______JAZ33" localSheetId="14">#REF!</definedName>
    <definedName name="_______JAZ33" localSheetId="1">#REF!</definedName>
    <definedName name="_______JAZ33">#REF!</definedName>
    <definedName name="_______JUL95" localSheetId="15">#REF!</definedName>
    <definedName name="_______JUL95" localSheetId="32">#REF!</definedName>
    <definedName name="_______JUL95" localSheetId="30">#REF!</definedName>
    <definedName name="_______JUL95" localSheetId="28">#REF!</definedName>
    <definedName name="_______JUL95" localSheetId="37">#REF!</definedName>
    <definedName name="_______JUL95" localSheetId="14">#REF!</definedName>
    <definedName name="_______JUL95" localSheetId="1">#REF!</definedName>
    <definedName name="_______JUL95">#REF!</definedName>
    <definedName name="_______JUL96" localSheetId="15">#REF!</definedName>
    <definedName name="_______JUL96" localSheetId="32">#REF!</definedName>
    <definedName name="_______JUL96" localSheetId="30">#REF!</definedName>
    <definedName name="_______JUL96" localSheetId="28">#REF!</definedName>
    <definedName name="_______JUL96" localSheetId="37">#REF!</definedName>
    <definedName name="_______JUL96" localSheetId="14">#REF!</definedName>
    <definedName name="_______JUL96" localSheetId="1">#REF!</definedName>
    <definedName name="_______JUL96">#REF!</definedName>
    <definedName name="_______JUL97" localSheetId="15">#REF!</definedName>
    <definedName name="_______JUL97" localSheetId="32">#REF!</definedName>
    <definedName name="_______JUL97" localSheetId="30">#REF!</definedName>
    <definedName name="_______JUL97" localSheetId="28">#REF!</definedName>
    <definedName name="_______JUL97" localSheetId="37">#REF!</definedName>
    <definedName name="_______JUL97" localSheetId="14">#REF!</definedName>
    <definedName name="_______JUL97" localSheetId="1">#REF!</definedName>
    <definedName name="_______JUL97">#REF!</definedName>
    <definedName name="_______JUL98" localSheetId="15">#REF!</definedName>
    <definedName name="_______JUL98" localSheetId="32">#REF!</definedName>
    <definedName name="_______JUL98" localSheetId="30">#REF!</definedName>
    <definedName name="_______JUL98" localSheetId="28">#REF!</definedName>
    <definedName name="_______JUL98" localSheetId="37">#REF!</definedName>
    <definedName name="_______JUL98" localSheetId="14">#REF!</definedName>
    <definedName name="_______JUL98" localSheetId="1">#REF!</definedName>
    <definedName name="_______JUL98">#REF!</definedName>
    <definedName name="_______JUL99" localSheetId="15">#REF!</definedName>
    <definedName name="_______JUL99" localSheetId="32">#REF!</definedName>
    <definedName name="_______JUL99" localSheetId="30">#REF!</definedName>
    <definedName name="_______JUL99" localSheetId="28">#REF!</definedName>
    <definedName name="_______JUL99" localSheetId="37">#REF!</definedName>
    <definedName name="_______JUL99" localSheetId="14">#REF!</definedName>
    <definedName name="_______JUL99" localSheetId="1">#REF!</definedName>
    <definedName name="_______JUL99">#REF!</definedName>
    <definedName name="_______JUN95" localSheetId="15">#REF!</definedName>
    <definedName name="_______JUN95" localSheetId="32">#REF!</definedName>
    <definedName name="_______JUN95" localSheetId="30">#REF!</definedName>
    <definedName name="_______JUN95" localSheetId="28">#REF!</definedName>
    <definedName name="_______JUN95" localSheetId="37">#REF!</definedName>
    <definedName name="_______JUN95" localSheetId="14">#REF!</definedName>
    <definedName name="_______JUN95" localSheetId="1">#REF!</definedName>
    <definedName name="_______JUN95">#REF!</definedName>
    <definedName name="_______JUN96" localSheetId="15">#REF!</definedName>
    <definedName name="_______JUN96" localSheetId="32">#REF!</definedName>
    <definedName name="_______JUN96" localSheetId="30">#REF!</definedName>
    <definedName name="_______JUN96" localSheetId="28">#REF!</definedName>
    <definedName name="_______JUN96" localSheetId="37">#REF!</definedName>
    <definedName name="_______JUN96" localSheetId="14">#REF!</definedName>
    <definedName name="_______JUN96" localSheetId="1">#REF!</definedName>
    <definedName name="_______JUN96">#REF!</definedName>
    <definedName name="_______JUN97" localSheetId="15">#REF!</definedName>
    <definedName name="_______JUN97" localSheetId="32">#REF!</definedName>
    <definedName name="_______JUN97" localSheetId="30">#REF!</definedName>
    <definedName name="_______JUN97" localSheetId="28">#REF!</definedName>
    <definedName name="_______JUN97" localSheetId="37">#REF!</definedName>
    <definedName name="_______JUN97" localSheetId="14">#REF!</definedName>
    <definedName name="_______JUN97" localSheetId="1">#REF!</definedName>
    <definedName name="_______JUN97">#REF!</definedName>
    <definedName name="_______JUN98" localSheetId="15">#REF!</definedName>
    <definedName name="_______JUN98" localSheetId="32">#REF!</definedName>
    <definedName name="_______JUN98" localSheetId="30">#REF!</definedName>
    <definedName name="_______JUN98" localSheetId="28">#REF!</definedName>
    <definedName name="_______JUN98" localSheetId="37">#REF!</definedName>
    <definedName name="_______JUN98" localSheetId="14">#REF!</definedName>
    <definedName name="_______JUN98" localSheetId="1">#REF!</definedName>
    <definedName name="_______JUN98">#REF!</definedName>
    <definedName name="_______JUN99" localSheetId="15">#REF!</definedName>
    <definedName name="_______JUN99" localSheetId="32">#REF!</definedName>
    <definedName name="_______JUN99" localSheetId="30">#REF!</definedName>
    <definedName name="_______JUN99" localSheetId="28">#REF!</definedName>
    <definedName name="_______JUN99" localSheetId="37">#REF!</definedName>
    <definedName name="_______JUN99" localSheetId="14">#REF!</definedName>
    <definedName name="_______JUN99" localSheetId="1">#REF!</definedName>
    <definedName name="_______JUN99">#REF!</definedName>
    <definedName name="_______MAI95" localSheetId="15">#REF!</definedName>
    <definedName name="_______MAI95" localSheetId="32">#REF!</definedName>
    <definedName name="_______MAI95" localSheetId="30">#REF!</definedName>
    <definedName name="_______MAI95" localSheetId="28">#REF!</definedName>
    <definedName name="_______MAI95" localSheetId="37">#REF!</definedName>
    <definedName name="_______MAI95" localSheetId="14">#REF!</definedName>
    <definedName name="_______MAI95" localSheetId="1">#REF!</definedName>
    <definedName name="_______MAI95">#REF!</definedName>
    <definedName name="_______MAI96" localSheetId="15">#REF!</definedName>
    <definedName name="_______MAI96" localSheetId="32">#REF!</definedName>
    <definedName name="_______MAI96" localSheetId="30">#REF!</definedName>
    <definedName name="_______MAI96" localSheetId="28">#REF!</definedName>
    <definedName name="_______MAI96" localSheetId="37">#REF!</definedName>
    <definedName name="_______MAI96" localSheetId="14">#REF!</definedName>
    <definedName name="_______MAI96" localSheetId="1">#REF!</definedName>
    <definedName name="_______MAI96">#REF!</definedName>
    <definedName name="_______MAI97" localSheetId="15">#REF!</definedName>
    <definedName name="_______MAI97" localSheetId="32">#REF!</definedName>
    <definedName name="_______MAI97" localSheetId="30">#REF!</definedName>
    <definedName name="_______MAI97" localSheetId="28">#REF!</definedName>
    <definedName name="_______MAI97" localSheetId="37">#REF!</definedName>
    <definedName name="_______MAI97" localSheetId="14">#REF!</definedName>
    <definedName name="_______MAI97" localSheetId="1">#REF!</definedName>
    <definedName name="_______MAI97">#REF!</definedName>
    <definedName name="_______MAI98" localSheetId="15">#REF!</definedName>
    <definedName name="_______MAI98" localSheetId="32">#REF!</definedName>
    <definedName name="_______MAI98" localSheetId="30">#REF!</definedName>
    <definedName name="_______MAI98" localSheetId="28">#REF!</definedName>
    <definedName name="_______MAI98" localSheetId="37">#REF!</definedName>
    <definedName name="_______MAI98" localSheetId="14">#REF!</definedName>
    <definedName name="_______MAI98" localSheetId="1">#REF!</definedName>
    <definedName name="_______MAI98">#REF!</definedName>
    <definedName name="_______MAI99" localSheetId="15">#REF!</definedName>
    <definedName name="_______MAI99" localSheetId="32">#REF!</definedName>
    <definedName name="_______MAI99" localSheetId="30">#REF!</definedName>
    <definedName name="_______MAI99" localSheetId="28">#REF!</definedName>
    <definedName name="_______MAI99" localSheetId="37">#REF!</definedName>
    <definedName name="_______MAI99" localSheetId="14">#REF!</definedName>
    <definedName name="_______MAI99" localSheetId="1">#REF!</definedName>
    <definedName name="_______MAI99">#REF!</definedName>
    <definedName name="_______MAR95" localSheetId="15">#REF!</definedName>
    <definedName name="_______MAR95" localSheetId="32">#REF!</definedName>
    <definedName name="_______MAR95" localSheetId="30">#REF!</definedName>
    <definedName name="_______MAR95" localSheetId="28">#REF!</definedName>
    <definedName name="_______MAR95" localSheetId="37">#REF!</definedName>
    <definedName name="_______MAR95" localSheetId="14">#REF!</definedName>
    <definedName name="_______MAR95" localSheetId="1">#REF!</definedName>
    <definedName name="_______MAR95">#REF!</definedName>
    <definedName name="_______MAR96" localSheetId="15">#REF!</definedName>
    <definedName name="_______MAR96" localSheetId="32">#REF!</definedName>
    <definedName name="_______MAR96" localSheetId="30">#REF!</definedName>
    <definedName name="_______MAR96" localSheetId="28">#REF!</definedName>
    <definedName name="_______MAR96" localSheetId="37">#REF!</definedName>
    <definedName name="_______MAR96" localSheetId="14">#REF!</definedName>
    <definedName name="_______MAR96" localSheetId="1">#REF!</definedName>
    <definedName name="_______MAR96">#REF!</definedName>
    <definedName name="_______MAR97" localSheetId="15">#REF!</definedName>
    <definedName name="_______MAR97" localSheetId="32">#REF!</definedName>
    <definedName name="_______MAR97" localSheetId="30">#REF!</definedName>
    <definedName name="_______MAR97" localSheetId="28">#REF!</definedName>
    <definedName name="_______MAR97" localSheetId="37">#REF!</definedName>
    <definedName name="_______MAR97" localSheetId="14">#REF!</definedName>
    <definedName name="_______MAR97" localSheetId="1">#REF!</definedName>
    <definedName name="_______MAR97">#REF!</definedName>
    <definedName name="_______MAR98" localSheetId="15">#REF!</definedName>
    <definedName name="_______MAR98" localSheetId="32">#REF!</definedName>
    <definedName name="_______MAR98" localSheetId="30">#REF!</definedName>
    <definedName name="_______MAR98" localSheetId="28">#REF!</definedName>
    <definedName name="_______MAR98" localSheetId="37">#REF!</definedName>
    <definedName name="_______MAR98" localSheetId="14">#REF!</definedName>
    <definedName name="_______MAR98" localSheetId="1">#REF!</definedName>
    <definedName name="_______MAR98">#REF!</definedName>
    <definedName name="_______MAR99" localSheetId="15">#REF!</definedName>
    <definedName name="_______MAR99" localSheetId="32">#REF!</definedName>
    <definedName name="_______MAR99" localSheetId="30">#REF!</definedName>
    <definedName name="_______MAR99" localSheetId="28">#REF!</definedName>
    <definedName name="_______MAR99" localSheetId="37">#REF!</definedName>
    <definedName name="_______MAR99" localSheetId="14">#REF!</definedName>
    <definedName name="_______MAR99" localSheetId="1">#REF!</definedName>
    <definedName name="_______MAR99">#REF!</definedName>
    <definedName name="_______mem2">'[5]Mat Asf'!$H$37</definedName>
    <definedName name="_______NOV94" localSheetId="15">#REF!</definedName>
    <definedName name="_______NOV94" localSheetId="32">#REF!</definedName>
    <definedName name="_______NOV94" localSheetId="30">#REF!</definedName>
    <definedName name="_______NOV94" localSheetId="28">#REF!</definedName>
    <definedName name="_______NOV94" localSheetId="37">#REF!</definedName>
    <definedName name="_______NOV94" localSheetId="14">#REF!</definedName>
    <definedName name="_______NOV94" localSheetId="1">#REF!</definedName>
    <definedName name="_______NOV94">#REF!</definedName>
    <definedName name="_______NOV95" localSheetId="15">#REF!</definedName>
    <definedName name="_______NOV95" localSheetId="32">#REF!</definedName>
    <definedName name="_______NOV95" localSheetId="30">#REF!</definedName>
    <definedName name="_______NOV95" localSheetId="28">#REF!</definedName>
    <definedName name="_______NOV95" localSheetId="37">#REF!</definedName>
    <definedName name="_______NOV95" localSheetId="14">#REF!</definedName>
    <definedName name="_______NOV95" localSheetId="1">#REF!</definedName>
    <definedName name="_______NOV95">#REF!</definedName>
    <definedName name="_______NOV96" localSheetId="15">#REF!</definedName>
    <definedName name="_______NOV96" localSheetId="32">#REF!</definedName>
    <definedName name="_______NOV96" localSheetId="30">#REF!</definedName>
    <definedName name="_______NOV96" localSheetId="28">#REF!</definedName>
    <definedName name="_______NOV96" localSheetId="37">#REF!</definedName>
    <definedName name="_______NOV96" localSheetId="14">#REF!</definedName>
    <definedName name="_______NOV96" localSheetId="1">#REF!</definedName>
    <definedName name="_______NOV96">#REF!</definedName>
    <definedName name="_______NOV97" localSheetId="15">#REF!</definedName>
    <definedName name="_______NOV97" localSheetId="32">#REF!</definedName>
    <definedName name="_______NOV97" localSheetId="30">#REF!</definedName>
    <definedName name="_______NOV97" localSheetId="28">#REF!</definedName>
    <definedName name="_______NOV97" localSheetId="37">#REF!</definedName>
    <definedName name="_______NOV97" localSheetId="14">#REF!</definedName>
    <definedName name="_______NOV97" localSheetId="1">#REF!</definedName>
    <definedName name="_______NOV97">#REF!</definedName>
    <definedName name="_______NOV98" localSheetId="15">#REF!</definedName>
    <definedName name="_______NOV98" localSheetId="32">#REF!</definedName>
    <definedName name="_______NOV98" localSheetId="30">#REF!</definedName>
    <definedName name="_______NOV98" localSheetId="28">#REF!</definedName>
    <definedName name="_______NOV98" localSheetId="37">#REF!</definedName>
    <definedName name="_______NOV98" localSheetId="14">#REF!</definedName>
    <definedName name="_______NOV98" localSheetId="1">#REF!</definedName>
    <definedName name="_______NOV98">#REF!</definedName>
    <definedName name="_______NOV99" localSheetId="15">#REF!</definedName>
    <definedName name="_______NOV99" localSheetId="32">#REF!</definedName>
    <definedName name="_______NOV99" localSheetId="30">#REF!</definedName>
    <definedName name="_______NOV99" localSheetId="28">#REF!</definedName>
    <definedName name="_______NOV99" localSheetId="37">#REF!</definedName>
    <definedName name="_______NOV99" localSheetId="14">#REF!</definedName>
    <definedName name="_______NOV99" localSheetId="1">#REF!</definedName>
    <definedName name="_______NOV99">#REF!</definedName>
    <definedName name="_______OUT94" localSheetId="15">#REF!</definedName>
    <definedName name="_______OUT94" localSheetId="32">#REF!</definedName>
    <definedName name="_______OUT94" localSheetId="30">#REF!</definedName>
    <definedName name="_______OUT94" localSheetId="28">#REF!</definedName>
    <definedName name="_______OUT94" localSheetId="37">#REF!</definedName>
    <definedName name="_______OUT94" localSheetId="14">#REF!</definedName>
    <definedName name="_______OUT94" localSheetId="1">#REF!</definedName>
    <definedName name="_______OUT94">#REF!</definedName>
    <definedName name="_______OUT95" localSheetId="15">#REF!</definedName>
    <definedName name="_______OUT95" localSheetId="32">#REF!</definedName>
    <definedName name="_______OUT95" localSheetId="30">#REF!</definedName>
    <definedName name="_______OUT95" localSheetId="28">#REF!</definedName>
    <definedName name="_______OUT95" localSheetId="37">#REF!</definedName>
    <definedName name="_______OUT95" localSheetId="14">#REF!</definedName>
    <definedName name="_______OUT95" localSheetId="1">#REF!</definedName>
    <definedName name="_______OUT95">#REF!</definedName>
    <definedName name="_______OUT96" localSheetId="15">#REF!</definedName>
    <definedName name="_______OUT96" localSheetId="32">#REF!</definedName>
    <definedName name="_______OUT96" localSheetId="30">#REF!</definedName>
    <definedName name="_______OUT96" localSheetId="28">#REF!</definedName>
    <definedName name="_______OUT96" localSheetId="37">#REF!</definedName>
    <definedName name="_______OUT96" localSheetId="14">#REF!</definedName>
    <definedName name="_______OUT96" localSheetId="1">#REF!</definedName>
    <definedName name="_______OUT96">#REF!</definedName>
    <definedName name="_______OUT97" localSheetId="15">#REF!</definedName>
    <definedName name="_______OUT97" localSheetId="32">#REF!</definedName>
    <definedName name="_______OUT97" localSheetId="30">#REF!</definedName>
    <definedName name="_______OUT97" localSheetId="28">#REF!</definedName>
    <definedName name="_______OUT97" localSheetId="37">#REF!</definedName>
    <definedName name="_______OUT97" localSheetId="14">#REF!</definedName>
    <definedName name="_______OUT97" localSheetId="1">#REF!</definedName>
    <definedName name="_______OUT97">#REF!</definedName>
    <definedName name="_______OUT98" localSheetId="37" hidden="1">{#N/A,#N/A,TRUE,"Serviços"}</definedName>
    <definedName name="_______OUT98" hidden="1">{#N/A,#N/A,TRUE,"Serviços"}</definedName>
    <definedName name="_______OUT99" localSheetId="15">'[11]#REF'!#REF!</definedName>
    <definedName name="_______OUT99" localSheetId="32">'[11]#REF'!#REF!</definedName>
    <definedName name="_______OUT99" localSheetId="30">'[11]#REF'!#REF!</definedName>
    <definedName name="_______OUT99" localSheetId="28">'[11]#REF'!#REF!</definedName>
    <definedName name="_______OUT99" localSheetId="37">'[11]#REF'!#REF!</definedName>
    <definedName name="_______OUT99" localSheetId="14">'[11]#REF'!#REF!</definedName>
    <definedName name="_______OUT99" localSheetId="1">'[11]#REF'!#REF!</definedName>
    <definedName name="_______OUT99">'[11]#REF'!#REF!</definedName>
    <definedName name="_______PL1" localSheetId="15">#REF!</definedName>
    <definedName name="_______PL1" localSheetId="32">#REF!</definedName>
    <definedName name="_______PL1" localSheetId="30">#REF!</definedName>
    <definedName name="_______PL1" localSheetId="28">#REF!</definedName>
    <definedName name="_______PL1" localSheetId="37">#REF!</definedName>
    <definedName name="_______PL1" localSheetId="14">#REF!</definedName>
    <definedName name="_______PL1" localSheetId="1">#REF!</definedName>
    <definedName name="_______PL1">#REF!</definedName>
    <definedName name="_______r" localSheetId="15">#REF!</definedName>
    <definedName name="_______r" localSheetId="32">#REF!</definedName>
    <definedName name="_______r" localSheetId="30">#REF!</definedName>
    <definedName name="_______r" localSheetId="28">#REF!</definedName>
    <definedName name="_______r" localSheetId="37">#REF!</definedName>
    <definedName name="_______r" localSheetId="14">#REF!</definedName>
    <definedName name="_______r" localSheetId="1">#REF!</definedName>
    <definedName name="_______r">#REF!</definedName>
    <definedName name="_______Rbv1">'[8]Página 16'!$C$3:$C$7</definedName>
    <definedName name="_______reg1">[9]DADOS!$B$4</definedName>
    <definedName name="_______reg3">[10]eq!$A$2:$D$42</definedName>
    <definedName name="_______reg5">[10]mo!$A$2:$C$10</definedName>
    <definedName name="_______reg7">[9]mat!$A$2:$C$33</definedName>
    <definedName name="_______RET1" localSheetId="15">#REF!</definedName>
    <definedName name="_______RET1" localSheetId="32">#REF!</definedName>
    <definedName name="_______RET1" localSheetId="30">#REF!</definedName>
    <definedName name="_______RET1" localSheetId="28">#REF!</definedName>
    <definedName name="_______RET1" localSheetId="37">#REF!</definedName>
    <definedName name="_______RET1" localSheetId="14">#REF!</definedName>
    <definedName name="_______RET1" localSheetId="1">#REF!</definedName>
    <definedName name="_______RET1">#REF!</definedName>
    <definedName name="_______SE2" localSheetId="15">#REF!</definedName>
    <definedName name="_______SE2" localSheetId="32">#REF!</definedName>
    <definedName name="_______SE2" localSheetId="30">#REF!</definedName>
    <definedName name="_______SE2" localSheetId="28">#REF!</definedName>
    <definedName name="_______SE2" localSheetId="37">#REF!</definedName>
    <definedName name="_______SE2" localSheetId="14">#REF!</definedName>
    <definedName name="_______SE2" localSheetId="1">#REF!</definedName>
    <definedName name="_______SE2">#REF!</definedName>
    <definedName name="_______SET94" localSheetId="15">#REF!</definedName>
    <definedName name="_______SET94" localSheetId="32">#REF!</definedName>
    <definedName name="_______SET94" localSheetId="30">#REF!</definedName>
    <definedName name="_______SET94" localSheetId="28">#REF!</definedName>
    <definedName name="_______SET94" localSheetId="37">#REF!</definedName>
    <definedName name="_______SET94" localSheetId="14">#REF!</definedName>
    <definedName name="_______SET94" localSheetId="1">#REF!</definedName>
    <definedName name="_______SET94">#REF!</definedName>
    <definedName name="_______SET95" localSheetId="15">#REF!</definedName>
    <definedName name="_______SET95" localSheetId="32">#REF!</definedName>
    <definedName name="_______SET95" localSheetId="30">#REF!</definedName>
    <definedName name="_______SET95" localSheetId="28">#REF!</definedName>
    <definedName name="_______SET95" localSheetId="37">#REF!</definedName>
    <definedName name="_______SET95" localSheetId="14">#REF!</definedName>
    <definedName name="_______SET95" localSheetId="1">#REF!</definedName>
    <definedName name="_______SET95">#REF!</definedName>
    <definedName name="_______SET96" localSheetId="15">#REF!</definedName>
    <definedName name="_______SET96" localSheetId="32">#REF!</definedName>
    <definedName name="_______SET96" localSheetId="30">#REF!</definedName>
    <definedName name="_______SET96" localSheetId="28">#REF!</definedName>
    <definedName name="_______SET96" localSheetId="37">#REF!</definedName>
    <definedName name="_______SET96" localSheetId="14">#REF!</definedName>
    <definedName name="_______SET96" localSheetId="1">#REF!</definedName>
    <definedName name="_______SET96">#REF!</definedName>
    <definedName name="_______SET97" localSheetId="15">#REF!</definedName>
    <definedName name="_______SET97" localSheetId="32">#REF!</definedName>
    <definedName name="_______SET97" localSheetId="30">#REF!</definedName>
    <definedName name="_______SET97" localSheetId="28">#REF!</definedName>
    <definedName name="_______SET97" localSheetId="37">#REF!</definedName>
    <definedName name="_______SET97" localSheetId="14">#REF!</definedName>
    <definedName name="_______SET97" localSheetId="1">#REF!</definedName>
    <definedName name="_______SET97">#REF!</definedName>
    <definedName name="_______SET98" localSheetId="15">#REF!</definedName>
    <definedName name="_______SET98" localSheetId="32">#REF!</definedName>
    <definedName name="_______SET98" localSheetId="30">#REF!</definedName>
    <definedName name="_______SET98" localSheetId="28">#REF!</definedName>
    <definedName name="_______SET98" localSheetId="37">#REF!</definedName>
    <definedName name="_______SET98" localSheetId="14">#REF!</definedName>
    <definedName name="_______SET98" localSheetId="1">#REF!</definedName>
    <definedName name="_______SET98">#REF!</definedName>
    <definedName name="_______SET99" localSheetId="15">#REF!</definedName>
    <definedName name="_______SET99" localSheetId="32">#REF!</definedName>
    <definedName name="_______SET99" localSheetId="30">#REF!</definedName>
    <definedName name="_______SET99" localSheetId="28">#REF!</definedName>
    <definedName name="_______SET99" localSheetId="37">#REF!</definedName>
    <definedName name="_______SET99" localSheetId="14">#REF!</definedName>
    <definedName name="_______SET99" localSheetId="1">#REF!</definedName>
    <definedName name="_______SET99">#REF!</definedName>
    <definedName name="_______tsd4" localSheetId="15">#REF!</definedName>
    <definedName name="_______tsd4" localSheetId="32">#REF!</definedName>
    <definedName name="_______tsd4" localSheetId="30">#REF!</definedName>
    <definedName name="_______tsd4" localSheetId="28">#REF!</definedName>
    <definedName name="_______tsd4" localSheetId="37">#REF!</definedName>
    <definedName name="_______tsd4" localSheetId="14">#REF!</definedName>
    <definedName name="_______tsd4" localSheetId="1">#REF!</definedName>
    <definedName name="_______tsd4">#REF!</definedName>
    <definedName name="_______TT102" localSheetId="15">'[7]Relatório-1ª med.'!#REF!</definedName>
    <definedName name="_______TT102" localSheetId="32">'[7]Relatório-1ª med.'!#REF!</definedName>
    <definedName name="_______TT102" localSheetId="30">'[7]Relatório-1ª med.'!#REF!</definedName>
    <definedName name="_______TT102" localSheetId="28">'[7]Relatório-1ª med.'!#REF!</definedName>
    <definedName name="_______TT102" localSheetId="37">'[7]Relatório-1ª med.'!#REF!</definedName>
    <definedName name="_______TT102" localSheetId="14">'[7]Relatório-1ª med.'!#REF!</definedName>
    <definedName name="_______TT102" localSheetId="1">'[7]Relatório-1ª med.'!#REF!</definedName>
    <definedName name="_______TT102">'[7]Relatório-1ª med.'!#REF!</definedName>
    <definedName name="_______TT107" localSheetId="15">'[7]Relatório-1ª med.'!#REF!</definedName>
    <definedName name="_______TT107" localSheetId="32">'[7]Relatório-1ª med.'!#REF!</definedName>
    <definedName name="_______TT107" localSheetId="30">'[7]Relatório-1ª med.'!#REF!</definedName>
    <definedName name="_______TT107" localSheetId="28">'[7]Relatório-1ª med.'!#REF!</definedName>
    <definedName name="_______TT107" localSheetId="37">'[7]Relatório-1ª med.'!#REF!</definedName>
    <definedName name="_______TT107" localSheetId="14">'[7]Relatório-1ª med.'!#REF!</definedName>
    <definedName name="_______TT107" localSheetId="1">'[7]Relatório-1ª med.'!#REF!</definedName>
    <definedName name="_______TT107">'[7]Relatório-1ª med.'!#REF!</definedName>
    <definedName name="_______TT121" localSheetId="15">'[7]Relatório-1ª med.'!#REF!</definedName>
    <definedName name="_______TT121" localSheetId="32">'[7]Relatório-1ª med.'!#REF!</definedName>
    <definedName name="_______TT121" localSheetId="30">'[7]Relatório-1ª med.'!#REF!</definedName>
    <definedName name="_______TT121" localSheetId="28">'[7]Relatório-1ª med.'!#REF!</definedName>
    <definedName name="_______TT121" localSheetId="37">'[7]Relatório-1ª med.'!#REF!</definedName>
    <definedName name="_______TT121" localSheetId="14">'[7]Relatório-1ª med.'!#REF!</definedName>
    <definedName name="_______TT121" localSheetId="1">'[7]Relatório-1ª med.'!#REF!</definedName>
    <definedName name="_______TT121">'[7]Relatório-1ª med.'!#REF!</definedName>
    <definedName name="_______TT123" localSheetId="15">'[7]Relatório-1ª med.'!#REF!</definedName>
    <definedName name="_______TT123" localSheetId="32">'[7]Relatório-1ª med.'!#REF!</definedName>
    <definedName name="_______TT123" localSheetId="30">'[7]Relatório-1ª med.'!#REF!</definedName>
    <definedName name="_______TT123" localSheetId="28">'[7]Relatório-1ª med.'!#REF!</definedName>
    <definedName name="_______TT123" localSheetId="37">'[7]Relatório-1ª med.'!#REF!</definedName>
    <definedName name="_______TT123" localSheetId="14">'[7]Relatório-1ª med.'!#REF!</definedName>
    <definedName name="_______TT123" localSheetId="1">'[7]Relatório-1ª med.'!#REF!</definedName>
    <definedName name="_______TT123">'[7]Relatório-1ª med.'!#REF!</definedName>
    <definedName name="_______TT19" localSheetId="15">'[7]Relatório-1ª med.'!#REF!</definedName>
    <definedName name="_______TT19" localSheetId="32">'[7]Relatório-1ª med.'!#REF!</definedName>
    <definedName name="_______TT19" localSheetId="30">'[7]Relatório-1ª med.'!#REF!</definedName>
    <definedName name="_______TT19" localSheetId="28">'[7]Relatório-1ª med.'!#REF!</definedName>
    <definedName name="_______TT19" localSheetId="37">'[7]Relatório-1ª med.'!#REF!</definedName>
    <definedName name="_______TT19" localSheetId="14">'[7]Relatório-1ª med.'!#REF!</definedName>
    <definedName name="_______TT19" localSheetId="1">'[7]Relatório-1ª med.'!#REF!</definedName>
    <definedName name="_______TT19">'[7]Relatório-1ª med.'!#REF!</definedName>
    <definedName name="_______TT20" localSheetId="15">'[7]Relatório-1ª med.'!#REF!</definedName>
    <definedName name="_______TT20" localSheetId="32">'[7]Relatório-1ª med.'!#REF!</definedName>
    <definedName name="_______TT20" localSheetId="30">'[7]Relatório-1ª med.'!#REF!</definedName>
    <definedName name="_______TT20" localSheetId="28">'[7]Relatório-1ª med.'!#REF!</definedName>
    <definedName name="_______TT20" localSheetId="37">'[7]Relatório-1ª med.'!#REF!</definedName>
    <definedName name="_______TT20" localSheetId="14">'[7]Relatório-1ª med.'!#REF!</definedName>
    <definedName name="_______TT20" localSheetId="1">'[7]Relatório-1ª med.'!#REF!</definedName>
    <definedName name="_______TT20">'[7]Relatório-1ª med.'!#REF!</definedName>
    <definedName name="_______TT21" localSheetId="15">[3]RELATÓRIO!#REF!</definedName>
    <definedName name="_______TT21" localSheetId="32">[3]RELATÓRIO!#REF!</definedName>
    <definedName name="_______TT21" localSheetId="30">[3]RELATÓRIO!#REF!</definedName>
    <definedName name="_______TT21" localSheetId="28">[3]RELATÓRIO!#REF!</definedName>
    <definedName name="_______TT21" localSheetId="37">[3]RELATÓRIO!#REF!</definedName>
    <definedName name="_______TT21" localSheetId="14">[3]RELATÓRIO!#REF!</definedName>
    <definedName name="_______TT21" localSheetId="1">[3]RELATÓRIO!#REF!</definedName>
    <definedName name="_______TT21">[3]RELATÓRIO!#REF!</definedName>
    <definedName name="_______TT22" localSheetId="15">[3]RELATÓRIO!#REF!</definedName>
    <definedName name="_______TT22" localSheetId="32">[3]RELATÓRIO!#REF!</definedName>
    <definedName name="_______TT22" localSheetId="30">[3]RELATÓRIO!#REF!</definedName>
    <definedName name="_______TT22" localSheetId="28">[3]RELATÓRIO!#REF!</definedName>
    <definedName name="_______TT22" localSheetId="37">[3]RELATÓRIO!#REF!</definedName>
    <definedName name="_______TT22" localSheetId="14">[3]RELATÓRIO!#REF!</definedName>
    <definedName name="_______TT22" localSheetId="1">[3]RELATÓRIO!#REF!</definedName>
    <definedName name="_______TT22">[3]RELATÓRIO!#REF!</definedName>
    <definedName name="_______TT26" localSheetId="15">'[7]Relatório-1ª med.'!#REF!</definedName>
    <definedName name="_______TT26" localSheetId="32">'[7]Relatório-1ª med.'!#REF!</definedName>
    <definedName name="_______TT26" localSheetId="30">'[7]Relatório-1ª med.'!#REF!</definedName>
    <definedName name="_______TT26" localSheetId="28">'[7]Relatório-1ª med.'!#REF!</definedName>
    <definedName name="_______TT26" localSheetId="37">'[7]Relatório-1ª med.'!#REF!</definedName>
    <definedName name="_______TT26" localSheetId="14">'[7]Relatório-1ª med.'!#REF!</definedName>
    <definedName name="_______TT26" localSheetId="1">'[7]Relatório-1ª med.'!#REF!</definedName>
    <definedName name="_______TT26">'[7]Relatório-1ª med.'!#REF!</definedName>
    <definedName name="_______TT27" localSheetId="15">'[7]Relatório-1ª med.'!#REF!</definedName>
    <definedName name="_______TT27" localSheetId="32">'[7]Relatório-1ª med.'!#REF!</definedName>
    <definedName name="_______TT27" localSheetId="30">'[7]Relatório-1ª med.'!#REF!</definedName>
    <definedName name="_______TT27" localSheetId="28">'[7]Relatório-1ª med.'!#REF!</definedName>
    <definedName name="_______TT27" localSheetId="37">'[7]Relatório-1ª med.'!#REF!</definedName>
    <definedName name="_______TT27" localSheetId="14">'[7]Relatório-1ª med.'!#REF!</definedName>
    <definedName name="_______TT27" localSheetId="1">'[7]Relatório-1ª med.'!#REF!</definedName>
    <definedName name="_______TT27">'[7]Relatório-1ª med.'!#REF!</definedName>
    <definedName name="_______TT28" localSheetId="15">'[7]Relatório-1ª med.'!#REF!</definedName>
    <definedName name="_______TT28" localSheetId="32">'[7]Relatório-1ª med.'!#REF!</definedName>
    <definedName name="_______TT28" localSheetId="30">'[7]Relatório-1ª med.'!#REF!</definedName>
    <definedName name="_______TT28" localSheetId="28">'[7]Relatório-1ª med.'!#REF!</definedName>
    <definedName name="_______TT28" localSheetId="37">'[7]Relatório-1ª med.'!#REF!</definedName>
    <definedName name="_______TT28" localSheetId="14">'[7]Relatório-1ª med.'!#REF!</definedName>
    <definedName name="_______TT28" localSheetId="1">'[7]Relatório-1ª med.'!#REF!</definedName>
    <definedName name="_______TT28">'[7]Relatório-1ª med.'!#REF!</definedName>
    <definedName name="_______TT30" localSheetId="15">'[7]Relatório-1ª med.'!#REF!</definedName>
    <definedName name="_______TT30" localSheetId="32">'[7]Relatório-1ª med.'!#REF!</definedName>
    <definedName name="_______TT30" localSheetId="30">'[7]Relatório-1ª med.'!#REF!</definedName>
    <definedName name="_______TT30" localSheetId="28">'[7]Relatório-1ª med.'!#REF!</definedName>
    <definedName name="_______TT30" localSheetId="37">'[7]Relatório-1ª med.'!#REF!</definedName>
    <definedName name="_______TT30" localSheetId="14">'[7]Relatório-1ª med.'!#REF!</definedName>
    <definedName name="_______TT30" localSheetId="1">'[7]Relatório-1ª med.'!#REF!</definedName>
    <definedName name="_______TT30">'[7]Relatório-1ª med.'!#REF!</definedName>
    <definedName name="_______TT31" localSheetId="15">'[7]Relatório-1ª med.'!#REF!</definedName>
    <definedName name="_______TT31" localSheetId="32">'[7]Relatório-1ª med.'!#REF!</definedName>
    <definedName name="_______TT31" localSheetId="30">'[7]Relatório-1ª med.'!#REF!</definedName>
    <definedName name="_______TT31" localSheetId="28">'[7]Relatório-1ª med.'!#REF!</definedName>
    <definedName name="_______TT31" localSheetId="37">'[7]Relatório-1ª med.'!#REF!</definedName>
    <definedName name="_______TT31" localSheetId="14">'[7]Relatório-1ª med.'!#REF!</definedName>
    <definedName name="_______TT31" localSheetId="1">'[7]Relatório-1ª med.'!#REF!</definedName>
    <definedName name="_______TT31">'[7]Relatório-1ª med.'!#REF!</definedName>
    <definedName name="_______TT32" localSheetId="15">'[7]Relatório-1ª med.'!#REF!</definedName>
    <definedName name="_______TT32" localSheetId="32">'[7]Relatório-1ª med.'!#REF!</definedName>
    <definedName name="_______TT32" localSheetId="30">'[7]Relatório-1ª med.'!#REF!</definedName>
    <definedName name="_______TT32" localSheetId="28">'[7]Relatório-1ª med.'!#REF!</definedName>
    <definedName name="_______TT32" localSheetId="37">'[7]Relatório-1ª med.'!#REF!</definedName>
    <definedName name="_______TT32" localSheetId="14">'[7]Relatório-1ª med.'!#REF!</definedName>
    <definedName name="_______TT32" localSheetId="1">'[7]Relatório-1ª med.'!#REF!</definedName>
    <definedName name="_______TT32">'[7]Relatório-1ª med.'!#REF!</definedName>
    <definedName name="_______TT33" localSheetId="15">'[7]Relatório-1ª med.'!#REF!</definedName>
    <definedName name="_______TT33" localSheetId="32">'[7]Relatório-1ª med.'!#REF!</definedName>
    <definedName name="_______TT33" localSheetId="30">'[7]Relatório-1ª med.'!#REF!</definedName>
    <definedName name="_______TT33" localSheetId="28">'[7]Relatório-1ª med.'!#REF!</definedName>
    <definedName name="_______TT33" localSheetId="37">'[7]Relatório-1ª med.'!#REF!</definedName>
    <definedName name="_______TT33" localSheetId="14">'[7]Relatório-1ª med.'!#REF!</definedName>
    <definedName name="_______TT33" localSheetId="1">'[7]Relatório-1ª med.'!#REF!</definedName>
    <definedName name="_______TT33">'[7]Relatório-1ª med.'!#REF!</definedName>
    <definedName name="_______TT34" localSheetId="15">'[7]Relatório-1ª med.'!#REF!</definedName>
    <definedName name="_______TT34" localSheetId="32">'[7]Relatório-1ª med.'!#REF!</definedName>
    <definedName name="_______TT34" localSheetId="30">'[7]Relatório-1ª med.'!#REF!</definedName>
    <definedName name="_______TT34" localSheetId="28">'[7]Relatório-1ª med.'!#REF!</definedName>
    <definedName name="_______TT34" localSheetId="37">'[7]Relatório-1ª med.'!#REF!</definedName>
    <definedName name="_______TT34" localSheetId="14">'[7]Relatório-1ª med.'!#REF!</definedName>
    <definedName name="_______TT34" localSheetId="1">'[7]Relatório-1ª med.'!#REF!</definedName>
    <definedName name="_______TT34">'[7]Relatório-1ª med.'!#REF!</definedName>
    <definedName name="_______TT36" localSheetId="15">'[7]Relatório-1ª med.'!#REF!</definedName>
    <definedName name="_______TT36" localSheetId="32">'[7]Relatório-1ª med.'!#REF!</definedName>
    <definedName name="_______TT36" localSheetId="30">'[7]Relatório-1ª med.'!#REF!</definedName>
    <definedName name="_______TT36" localSheetId="28">'[7]Relatório-1ª med.'!#REF!</definedName>
    <definedName name="_______TT36" localSheetId="37">'[7]Relatório-1ª med.'!#REF!</definedName>
    <definedName name="_______TT36" localSheetId="14">'[7]Relatório-1ª med.'!#REF!</definedName>
    <definedName name="_______TT36" localSheetId="1">'[7]Relatório-1ª med.'!#REF!</definedName>
    <definedName name="_______TT36">'[7]Relatório-1ª med.'!#REF!</definedName>
    <definedName name="_______TT37" localSheetId="15">'[7]Relatório-1ª med.'!#REF!</definedName>
    <definedName name="_______TT37" localSheetId="32">'[7]Relatório-1ª med.'!#REF!</definedName>
    <definedName name="_______TT37" localSheetId="30">'[7]Relatório-1ª med.'!#REF!</definedName>
    <definedName name="_______TT37" localSheetId="28">'[7]Relatório-1ª med.'!#REF!</definedName>
    <definedName name="_______TT37" localSheetId="37">'[7]Relatório-1ª med.'!#REF!</definedName>
    <definedName name="_______TT37" localSheetId="14">'[7]Relatório-1ª med.'!#REF!</definedName>
    <definedName name="_______TT37" localSheetId="1">'[7]Relatório-1ª med.'!#REF!</definedName>
    <definedName name="_______TT37">'[7]Relatório-1ª med.'!#REF!</definedName>
    <definedName name="_______TT38" localSheetId="15">'[7]Relatório-1ª med.'!#REF!</definedName>
    <definedName name="_______TT38" localSheetId="32">'[7]Relatório-1ª med.'!#REF!</definedName>
    <definedName name="_______TT38" localSheetId="30">'[7]Relatório-1ª med.'!#REF!</definedName>
    <definedName name="_______TT38" localSheetId="28">'[7]Relatório-1ª med.'!#REF!</definedName>
    <definedName name="_______TT38" localSheetId="37">'[7]Relatório-1ª med.'!#REF!</definedName>
    <definedName name="_______TT38" localSheetId="14">'[7]Relatório-1ª med.'!#REF!</definedName>
    <definedName name="_______TT38" localSheetId="1">'[7]Relatório-1ª med.'!#REF!</definedName>
    <definedName name="_______TT38">'[7]Relatório-1ª med.'!#REF!</definedName>
    <definedName name="_______TT39" localSheetId="15">'[7]Relatório-1ª med.'!#REF!</definedName>
    <definedName name="_______TT39" localSheetId="32">'[7]Relatório-1ª med.'!#REF!</definedName>
    <definedName name="_______TT39" localSheetId="30">'[7]Relatório-1ª med.'!#REF!</definedName>
    <definedName name="_______TT39" localSheetId="28">'[7]Relatório-1ª med.'!#REF!</definedName>
    <definedName name="_______TT39" localSheetId="37">'[7]Relatório-1ª med.'!#REF!</definedName>
    <definedName name="_______TT39" localSheetId="14">'[7]Relatório-1ª med.'!#REF!</definedName>
    <definedName name="_______TT39" localSheetId="1">'[7]Relatório-1ª med.'!#REF!</definedName>
    <definedName name="_______TT39">'[7]Relatório-1ª med.'!#REF!</definedName>
    <definedName name="_______TT40" localSheetId="15">'[7]Relatório-1ª med.'!#REF!</definedName>
    <definedName name="_______TT40" localSheetId="32">'[7]Relatório-1ª med.'!#REF!</definedName>
    <definedName name="_______TT40" localSheetId="30">'[7]Relatório-1ª med.'!#REF!</definedName>
    <definedName name="_______TT40" localSheetId="28">'[7]Relatório-1ª med.'!#REF!</definedName>
    <definedName name="_______TT40" localSheetId="37">'[7]Relatório-1ª med.'!#REF!</definedName>
    <definedName name="_______TT40" localSheetId="14">'[7]Relatório-1ª med.'!#REF!</definedName>
    <definedName name="_______TT40" localSheetId="1">'[7]Relatório-1ª med.'!#REF!</definedName>
    <definedName name="_______TT40">'[7]Relatório-1ª med.'!#REF!</definedName>
    <definedName name="_______TT5" localSheetId="15">'[7]Relatório-1ª med.'!#REF!</definedName>
    <definedName name="_______TT5" localSheetId="32">'[7]Relatório-1ª med.'!#REF!</definedName>
    <definedName name="_______TT5" localSheetId="30">'[7]Relatório-1ª med.'!#REF!</definedName>
    <definedName name="_______TT5" localSheetId="28">'[7]Relatório-1ª med.'!#REF!</definedName>
    <definedName name="_______TT5" localSheetId="37">'[7]Relatório-1ª med.'!#REF!</definedName>
    <definedName name="_______TT5" localSheetId="14">'[7]Relatório-1ª med.'!#REF!</definedName>
    <definedName name="_______TT5" localSheetId="1">'[7]Relatório-1ª med.'!#REF!</definedName>
    <definedName name="_______TT5">'[7]Relatório-1ª med.'!#REF!</definedName>
    <definedName name="_______TT52" localSheetId="15">'[7]Relatório-1ª med.'!#REF!</definedName>
    <definedName name="_______TT52" localSheetId="32">'[7]Relatório-1ª med.'!#REF!</definedName>
    <definedName name="_______TT52" localSheetId="30">'[7]Relatório-1ª med.'!#REF!</definedName>
    <definedName name="_______TT52" localSheetId="28">'[7]Relatório-1ª med.'!#REF!</definedName>
    <definedName name="_______TT52" localSheetId="37">'[7]Relatório-1ª med.'!#REF!</definedName>
    <definedName name="_______TT52" localSheetId="14">'[7]Relatório-1ª med.'!#REF!</definedName>
    <definedName name="_______TT52" localSheetId="1">'[7]Relatório-1ª med.'!#REF!</definedName>
    <definedName name="_______TT52">'[7]Relatório-1ª med.'!#REF!</definedName>
    <definedName name="_______TT53" localSheetId="15">'[7]Relatório-1ª med.'!#REF!</definedName>
    <definedName name="_______TT53" localSheetId="32">'[7]Relatório-1ª med.'!#REF!</definedName>
    <definedName name="_______TT53" localSheetId="30">'[7]Relatório-1ª med.'!#REF!</definedName>
    <definedName name="_______TT53" localSheetId="28">'[7]Relatório-1ª med.'!#REF!</definedName>
    <definedName name="_______TT53" localSheetId="37">'[7]Relatório-1ª med.'!#REF!</definedName>
    <definedName name="_______TT53" localSheetId="14">'[7]Relatório-1ª med.'!#REF!</definedName>
    <definedName name="_______TT53" localSheetId="1">'[7]Relatório-1ª med.'!#REF!</definedName>
    <definedName name="_______TT53">'[7]Relatório-1ª med.'!#REF!</definedName>
    <definedName name="_______TT54" localSheetId="15">'[7]Relatório-1ª med.'!#REF!</definedName>
    <definedName name="_______TT54" localSheetId="32">'[7]Relatório-1ª med.'!#REF!</definedName>
    <definedName name="_______TT54" localSheetId="30">'[7]Relatório-1ª med.'!#REF!</definedName>
    <definedName name="_______TT54" localSheetId="28">'[7]Relatório-1ª med.'!#REF!</definedName>
    <definedName name="_______TT54" localSheetId="37">'[7]Relatório-1ª med.'!#REF!</definedName>
    <definedName name="_______TT54" localSheetId="14">'[7]Relatório-1ª med.'!#REF!</definedName>
    <definedName name="_______TT54" localSheetId="1">'[7]Relatório-1ª med.'!#REF!</definedName>
    <definedName name="_______TT54">'[7]Relatório-1ª med.'!#REF!</definedName>
    <definedName name="_______TT55" localSheetId="15">'[7]Relatório-1ª med.'!#REF!</definedName>
    <definedName name="_______TT55" localSheetId="32">'[7]Relatório-1ª med.'!#REF!</definedName>
    <definedName name="_______TT55" localSheetId="30">'[7]Relatório-1ª med.'!#REF!</definedName>
    <definedName name="_______TT55" localSheetId="28">'[7]Relatório-1ª med.'!#REF!</definedName>
    <definedName name="_______TT55" localSheetId="37">'[7]Relatório-1ª med.'!#REF!</definedName>
    <definedName name="_______TT55" localSheetId="14">'[7]Relatório-1ª med.'!#REF!</definedName>
    <definedName name="_______TT55" localSheetId="1">'[7]Relatório-1ª med.'!#REF!</definedName>
    <definedName name="_______TT55">'[7]Relatório-1ª med.'!#REF!</definedName>
    <definedName name="_______TT6" localSheetId="15">'[7]Relatório-1ª med.'!#REF!</definedName>
    <definedName name="_______TT6" localSheetId="32">'[7]Relatório-1ª med.'!#REF!</definedName>
    <definedName name="_______TT6" localSheetId="30">'[7]Relatório-1ª med.'!#REF!</definedName>
    <definedName name="_______TT6" localSheetId="28">'[7]Relatório-1ª med.'!#REF!</definedName>
    <definedName name="_______TT6" localSheetId="37">'[7]Relatório-1ª med.'!#REF!</definedName>
    <definedName name="_______TT6" localSheetId="14">'[7]Relatório-1ª med.'!#REF!</definedName>
    <definedName name="_______TT6" localSheetId="1">'[7]Relatório-1ª med.'!#REF!</definedName>
    <definedName name="_______TT6">'[7]Relatório-1ª med.'!#REF!</definedName>
    <definedName name="_______TT60" localSheetId="15">'[7]Relatório-1ª med.'!#REF!</definedName>
    <definedName name="_______TT60" localSheetId="32">'[7]Relatório-1ª med.'!#REF!</definedName>
    <definedName name="_______TT60" localSheetId="30">'[7]Relatório-1ª med.'!#REF!</definedName>
    <definedName name="_______TT60" localSheetId="28">'[7]Relatório-1ª med.'!#REF!</definedName>
    <definedName name="_______TT60" localSheetId="37">'[7]Relatório-1ª med.'!#REF!</definedName>
    <definedName name="_______TT60" localSheetId="14">'[7]Relatório-1ª med.'!#REF!</definedName>
    <definedName name="_______TT60" localSheetId="1">'[7]Relatório-1ª med.'!#REF!</definedName>
    <definedName name="_______TT60">'[7]Relatório-1ª med.'!#REF!</definedName>
    <definedName name="_______TT61" localSheetId="15">'[7]Relatório-1ª med.'!#REF!</definedName>
    <definedName name="_______TT61" localSheetId="32">'[7]Relatório-1ª med.'!#REF!</definedName>
    <definedName name="_______TT61" localSheetId="30">'[7]Relatório-1ª med.'!#REF!</definedName>
    <definedName name="_______TT61" localSheetId="28">'[7]Relatório-1ª med.'!#REF!</definedName>
    <definedName name="_______TT61" localSheetId="37">'[7]Relatório-1ª med.'!#REF!</definedName>
    <definedName name="_______TT61" localSheetId="14">'[7]Relatório-1ª med.'!#REF!</definedName>
    <definedName name="_______TT61" localSheetId="1">'[7]Relatório-1ª med.'!#REF!</definedName>
    <definedName name="_______TT61">'[7]Relatório-1ª med.'!#REF!</definedName>
    <definedName name="_______TT69" localSheetId="15">'[7]Relatório-1ª med.'!#REF!</definedName>
    <definedName name="_______TT69" localSheetId="32">'[7]Relatório-1ª med.'!#REF!</definedName>
    <definedName name="_______TT69" localSheetId="30">'[7]Relatório-1ª med.'!#REF!</definedName>
    <definedName name="_______TT69" localSheetId="28">'[7]Relatório-1ª med.'!#REF!</definedName>
    <definedName name="_______TT69" localSheetId="37">'[7]Relatório-1ª med.'!#REF!</definedName>
    <definedName name="_______TT69" localSheetId="14">'[7]Relatório-1ª med.'!#REF!</definedName>
    <definedName name="_______TT69" localSheetId="1">'[7]Relatório-1ª med.'!#REF!</definedName>
    <definedName name="_______TT69">'[7]Relatório-1ª med.'!#REF!</definedName>
    <definedName name="_______TT7" localSheetId="15">'[7]Relatório-1ª med.'!#REF!</definedName>
    <definedName name="_______TT7" localSheetId="32">'[7]Relatório-1ª med.'!#REF!</definedName>
    <definedName name="_______TT7" localSheetId="30">'[7]Relatório-1ª med.'!#REF!</definedName>
    <definedName name="_______TT7" localSheetId="28">'[7]Relatório-1ª med.'!#REF!</definedName>
    <definedName name="_______TT7" localSheetId="37">'[7]Relatório-1ª med.'!#REF!</definedName>
    <definedName name="_______TT7" localSheetId="14">'[7]Relatório-1ª med.'!#REF!</definedName>
    <definedName name="_______TT7" localSheetId="1">'[7]Relatório-1ª med.'!#REF!</definedName>
    <definedName name="_______TT7">'[7]Relatório-1ª med.'!#REF!</definedName>
    <definedName name="_______TT70" localSheetId="15">'[7]Relatório-1ª med.'!#REF!</definedName>
    <definedName name="_______TT70" localSheetId="32">'[7]Relatório-1ª med.'!#REF!</definedName>
    <definedName name="_______TT70" localSheetId="30">'[7]Relatório-1ª med.'!#REF!</definedName>
    <definedName name="_______TT70" localSheetId="28">'[7]Relatório-1ª med.'!#REF!</definedName>
    <definedName name="_______TT70" localSheetId="37">'[7]Relatório-1ª med.'!#REF!</definedName>
    <definedName name="_______TT70" localSheetId="14">'[7]Relatório-1ª med.'!#REF!</definedName>
    <definedName name="_______TT70" localSheetId="1">'[7]Relatório-1ª med.'!#REF!</definedName>
    <definedName name="_______TT70">'[7]Relatório-1ª med.'!#REF!</definedName>
    <definedName name="_______TT71" localSheetId="15">'[7]Relatório-1ª med.'!#REF!</definedName>
    <definedName name="_______TT71" localSheetId="32">'[7]Relatório-1ª med.'!#REF!</definedName>
    <definedName name="_______TT71" localSheetId="30">'[7]Relatório-1ª med.'!#REF!</definedName>
    <definedName name="_______TT71" localSheetId="28">'[7]Relatório-1ª med.'!#REF!</definedName>
    <definedName name="_______TT71" localSheetId="37">'[7]Relatório-1ª med.'!#REF!</definedName>
    <definedName name="_______TT71" localSheetId="14">'[7]Relatório-1ª med.'!#REF!</definedName>
    <definedName name="_______TT71" localSheetId="1">'[7]Relatório-1ª med.'!#REF!</definedName>
    <definedName name="_______TT71">'[7]Relatório-1ª med.'!#REF!</definedName>
    <definedName name="_______TT74" localSheetId="15">'[7]Relatório-1ª med.'!#REF!</definedName>
    <definedName name="_______TT74" localSheetId="32">'[7]Relatório-1ª med.'!#REF!</definedName>
    <definedName name="_______TT74" localSheetId="30">'[7]Relatório-1ª med.'!#REF!</definedName>
    <definedName name="_______TT74" localSheetId="28">'[7]Relatório-1ª med.'!#REF!</definedName>
    <definedName name="_______TT74" localSheetId="37">'[7]Relatório-1ª med.'!#REF!</definedName>
    <definedName name="_______TT74" localSheetId="14">'[7]Relatório-1ª med.'!#REF!</definedName>
    <definedName name="_______TT74" localSheetId="1">'[7]Relatório-1ª med.'!#REF!</definedName>
    <definedName name="_______TT74">'[7]Relatório-1ª med.'!#REF!</definedName>
    <definedName name="_______TT75" localSheetId="15">'[7]Relatório-1ª med.'!#REF!</definedName>
    <definedName name="_______TT75" localSheetId="32">'[7]Relatório-1ª med.'!#REF!</definedName>
    <definedName name="_______TT75" localSheetId="30">'[7]Relatório-1ª med.'!#REF!</definedName>
    <definedName name="_______TT75" localSheetId="28">'[7]Relatório-1ª med.'!#REF!</definedName>
    <definedName name="_______TT75" localSheetId="37">'[7]Relatório-1ª med.'!#REF!</definedName>
    <definedName name="_______TT75" localSheetId="14">'[7]Relatório-1ª med.'!#REF!</definedName>
    <definedName name="_______TT75" localSheetId="1">'[7]Relatório-1ª med.'!#REF!</definedName>
    <definedName name="_______TT75">'[7]Relatório-1ª med.'!#REF!</definedName>
    <definedName name="_______TT76" localSheetId="15">'[7]Relatório-1ª med.'!#REF!</definedName>
    <definedName name="_______TT76" localSheetId="32">'[7]Relatório-1ª med.'!#REF!</definedName>
    <definedName name="_______TT76" localSheetId="30">'[7]Relatório-1ª med.'!#REF!</definedName>
    <definedName name="_______TT76" localSheetId="28">'[7]Relatório-1ª med.'!#REF!</definedName>
    <definedName name="_______TT76" localSheetId="37">'[7]Relatório-1ª med.'!#REF!</definedName>
    <definedName name="_______TT76" localSheetId="14">'[7]Relatório-1ª med.'!#REF!</definedName>
    <definedName name="_______TT76" localSheetId="1">'[7]Relatório-1ª med.'!#REF!</definedName>
    <definedName name="_______TT76">'[7]Relatório-1ª med.'!#REF!</definedName>
    <definedName name="_______TT77" localSheetId="15">'[7]Relatório-1ª med.'!#REF!</definedName>
    <definedName name="_______TT77" localSheetId="32">'[7]Relatório-1ª med.'!#REF!</definedName>
    <definedName name="_______TT77" localSheetId="30">'[7]Relatório-1ª med.'!#REF!</definedName>
    <definedName name="_______TT77" localSheetId="28">'[7]Relatório-1ª med.'!#REF!</definedName>
    <definedName name="_______TT77" localSheetId="37">'[7]Relatório-1ª med.'!#REF!</definedName>
    <definedName name="_______TT77" localSheetId="14">'[7]Relatório-1ª med.'!#REF!</definedName>
    <definedName name="_______TT77" localSheetId="1">'[7]Relatório-1ª med.'!#REF!</definedName>
    <definedName name="_______TT77">'[7]Relatório-1ª med.'!#REF!</definedName>
    <definedName name="_______TT78" localSheetId="15">'[7]Relatório-1ª med.'!#REF!</definedName>
    <definedName name="_______TT78" localSheetId="32">'[7]Relatório-1ª med.'!#REF!</definedName>
    <definedName name="_______TT78" localSheetId="30">'[7]Relatório-1ª med.'!#REF!</definedName>
    <definedName name="_______TT78" localSheetId="28">'[7]Relatório-1ª med.'!#REF!</definedName>
    <definedName name="_______TT78" localSheetId="37">'[7]Relatório-1ª med.'!#REF!</definedName>
    <definedName name="_______TT78" localSheetId="14">'[7]Relatório-1ª med.'!#REF!</definedName>
    <definedName name="_______TT78" localSheetId="1">'[7]Relatório-1ª med.'!#REF!</definedName>
    <definedName name="_______TT78">'[7]Relatório-1ª med.'!#REF!</definedName>
    <definedName name="_______TT79" localSheetId="15">'[7]Relatório-1ª med.'!#REF!</definedName>
    <definedName name="_______TT79" localSheetId="32">'[7]Relatório-1ª med.'!#REF!</definedName>
    <definedName name="_______TT79" localSheetId="30">'[7]Relatório-1ª med.'!#REF!</definedName>
    <definedName name="_______TT79" localSheetId="28">'[7]Relatório-1ª med.'!#REF!</definedName>
    <definedName name="_______TT79" localSheetId="37">'[7]Relatório-1ª med.'!#REF!</definedName>
    <definedName name="_______TT79" localSheetId="14">'[7]Relatório-1ª med.'!#REF!</definedName>
    <definedName name="_______TT79" localSheetId="1">'[7]Relatório-1ª med.'!#REF!</definedName>
    <definedName name="_______TT79">'[7]Relatório-1ª med.'!#REF!</definedName>
    <definedName name="_______TT94" localSheetId="15">'[7]Relatório-1ª med.'!#REF!</definedName>
    <definedName name="_______TT94" localSheetId="32">'[7]Relatório-1ª med.'!#REF!</definedName>
    <definedName name="_______TT94" localSheetId="30">'[7]Relatório-1ª med.'!#REF!</definedName>
    <definedName name="_______TT94" localSheetId="28">'[7]Relatório-1ª med.'!#REF!</definedName>
    <definedName name="_______TT94" localSheetId="37">'[7]Relatório-1ª med.'!#REF!</definedName>
    <definedName name="_______TT94" localSheetId="14">'[7]Relatório-1ª med.'!#REF!</definedName>
    <definedName name="_______TT94" localSheetId="1">'[7]Relatório-1ª med.'!#REF!</definedName>
    <definedName name="_______TT94">'[7]Relatório-1ª med.'!#REF!</definedName>
    <definedName name="_______TT95" localSheetId="15">'[7]Relatório-1ª med.'!#REF!</definedName>
    <definedName name="_______TT95" localSheetId="32">'[7]Relatório-1ª med.'!#REF!</definedName>
    <definedName name="_______TT95" localSheetId="30">'[7]Relatório-1ª med.'!#REF!</definedName>
    <definedName name="_______TT95" localSheetId="28">'[7]Relatório-1ª med.'!#REF!</definedName>
    <definedName name="_______TT95" localSheetId="37">'[7]Relatório-1ª med.'!#REF!</definedName>
    <definedName name="_______TT95" localSheetId="14">'[7]Relatório-1ª med.'!#REF!</definedName>
    <definedName name="_______TT95" localSheetId="1">'[7]Relatório-1ª med.'!#REF!</definedName>
    <definedName name="_______TT95">'[7]Relatório-1ª med.'!#REF!</definedName>
    <definedName name="_______TT97" localSheetId="15">'[7]Relatório-1ª med.'!#REF!</definedName>
    <definedName name="_______TT97" localSheetId="32">'[7]Relatório-1ª med.'!#REF!</definedName>
    <definedName name="_______TT97" localSheetId="30">'[7]Relatório-1ª med.'!#REF!</definedName>
    <definedName name="_______TT97" localSheetId="28">'[7]Relatório-1ª med.'!#REF!</definedName>
    <definedName name="_______TT97" localSheetId="37">'[7]Relatório-1ª med.'!#REF!</definedName>
    <definedName name="_______TT97" localSheetId="14">'[7]Relatório-1ª med.'!#REF!</definedName>
    <definedName name="_______TT97" localSheetId="1">'[7]Relatório-1ª med.'!#REF!</definedName>
    <definedName name="_______TT97">'[7]Relatório-1ª med.'!#REF!</definedName>
    <definedName name="______cab1" localSheetId="15">#REF!</definedName>
    <definedName name="______cab1" localSheetId="32">#REF!</definedName>
    <definedName name="______cab1" localSheetId="30">#REF!</definedName>
    <definedName name="______cab1" localSheetId="28">#REF!</definedName>
    <definedName name="______cab1" localSheetId="37">#REF!</definedName>
    <definedName name="______cab1" localSheetId="14">#REF!</definedName>
    <definedName name="______cab1" localSheetId="1">#REF!</definedName>
    <definedName name="______cab1">#REF!</definedName>
    <definedName name="______emp2">'[4]DMT modelo'!$AA$13</definedName>
    <definedName name="______EXT1" localSheetId="15">#REF!</definedName>
    <definedName name="______EXT1" localSheetId="32">#REF!</definedName>
    <definedName name="______EXT1" localSheetId="30">#REF!</definedName>
    <definedName name="______EXT1" localSheetId="28">#REF!</definedName>
    <definedName name="______EXT1" localSheetId="37">#REF!</definedName>
    <definedName name="______EXT1" localSheetId="14">#REF!</definedName>
    <definedName name="______EXT1" localSheetId="1">#REF!</definedName>
    <definedName name="______EXT1">#REF!</definedName>
    <definedName name="______Ext2" localSheetId="15">'[6]P A T O 99 B'!#REF!</definedName>
    <definedName name="______Ext2" localSheetId="32">'[6]P A T O 99 B'!#REF!</definedName>
    <definedName name="______Ext2" localSheetId="30">'[6]P A T O 99 B'!#REF!</definedName>
    <definedName name="______Ext2" localSheetId="28">'[6]P A T O 99 B'!#REF!</definedName>
    <definedName name="______Ext2" localSheetId="37">'[6]P A T O 99 B'!#REF!</definedName>
    <definedName name="______Ext2" localSheetId="14">'[6]P A T O 99 B'!#REF!</definedName>
    <definedName name="______Ext2" localSheetId="1">'[6]P A T O 99 B'!#REF!</definedName>
    <definedName name="______Ext2">'[6]P A T O 99 B'!#REF!</definedName>
    <definedName name="______ind100" localSheetId="15">#REF!</definedName>
    <definedName name="______ind100" localSheetId="32">#REF!</definedName>
    <definedName name="______ind100" localSheetId="30">#REF!</definedName>
    <definedName name="______ind100" localSheetId="28">#REF!</definedName>
    <definedName name="______ind100" localSheetId="37">#REF!</definedName>
    <definedName name="______ind100" localSheetId="14">#REF!</definedName>
    <definedName name="______ind100" localSheetId="1">#REF!</definedName>
    <definedName name="______ind100">#REF!</definedName>
    <definedName name="______JAZ1" localSheetId="15">#REF!</definedName>
    <definedName name="______JAZ1" localSheetId="32">#REF!</definedName>
    <definedName name="______JAZ1" localSheetId="30">#REF!</definedName>
    <definedName name="______JAZ1" localSheetId="28">#REF!</definedName>
    <definedName name="______JAZ1" localSheetId="37">#REF!</definedName>
    <definedName name="______JAZ1" localSheetId="25">#REF!</definedName>
    <definedName name="______JAZ1" localSheetId="23">#REF!</definedName>
    <definedName name="______JAZ1" localSheetId="24">#REF!</definedName>
    <definedName name="______JAZ1" localSheetId="14">#REF!</definedName>
    <definedName name="______JAZ1" localSheetId="1">#REF!</definedName>
    <definedName name="______JAZ1">#REF!</definedName>
    <definedName name="______JAZ11" localSheetId="15">#REF!</definedName>
    <definedName name="______JAZ11" localSheetId="32">#REF!</definedName>
    <definedName name="______JAZ11" localSheetId="30">#REF!</definedName>
    <definedName name="______JAZ11" localSheetId="28">#REF!</definedName>
    <definedName name="______JAZ11" localSheetId="37">#REF!</definedName>
    <definedName name="______JAZ11" localSheetId="25">#REF!</definedName>
    <definedName name="______JAZ11" localSheetId="23">#REF!</definedName>
    <definedName name="______JAZ11" localSheetId="24">#REF!</definedName>
    <definedName name="______JAZ11" localSheetId="14">#REF!</definedName>
    <definedName name="______JAZ11" localSheetId="1">#REF!</definedName>
    <definedName name="______JAZ11">#REF!</definedName>
    <definedName name="______JAZ2" localSheetId="15">#REF!</definedName>
    <definedName name="______JAZ2" localSheetId="32">#REF!</definedName>
    <definedName name="______JAZ2" localSheetId="30">#REF!</definedName>
    <definedName name="______JAZ2" localSheetId="28">#REF!</definedName>
    <definedName name="______JAZ2" localSheetId="37">#REF!</definedName>
    <definedName name="______JAZ2" localSheetId="25">#REF!</definedName>
    <definedName name="______JAZ2" localSheetId="23">#REF!</definedName>
    <definedName name="______JAZ2" localSheetId="24">#REF!</definedName>
    <definedName name="______JAZ2" localSheetId="14">#REF!</definedName>
    <definedName name="______JAZ2" localSheetId="1">#REF!</definedName>
    <definedName name="______JAZ2">#REF!</definedName>
    <definedName name="______JAZ22" localSheetId="15">#REF!</definedName>
    <definedName name="______JAZ22" localSheetId="32">#REF!</definedName>
    <definedName name="______JAZ22" localSheetId="30">#REF!</definedName>
    <definedName name="______JAZ22" localSheetId="28">#REF!</definedName>
    <definedName name="______JAZ22" localSheetId="37">#REF!</definedName>
    <definedName name="______JAZ22" localSheetId="25">#REF!</definedName>
    <definedName name="______JAZ22" localSheetId="23">#REF!</definedName>
    <definedName name="______JAZ22" localSheetId="24">#REF!</definedName>
    <definedName name="______JAZ22" localSheetId="14">#REF!</definedName>
    <definedName name="______JAZ22" localSheetId="1">#REF!</definedName>
    <definedName name="______JAZ22">#REF!</definedName>
    <definedName name="______JAZ3" localSheetId="15">#REF!</definedName>
    <definedName name="______JAZ3" localSheetId="32">#REF!</definedName>
    <definedName name="______JAZ3" localSheetId="30">#REF!</definedName>
    <definedName name="______JAZ3" localSheetId="28">#REF!</definedName>
    <definedName name="______JAZ3" localSheetId="37">#REF!</definedName>
    <definedName name="______JAZ3" localSheetId="25">#REF!</definedName>
    <definedName name="______JAZ3" localSheetId="23">#REF!</definedName>
    <definedName name="______JAZ3" localSheetId="24">#REF!</definedName>
    <definedName name="______JAZ3" localSheetId="14">#REF!</definedName>
    <definedName name="______JAZ3" localSheetId="1">#REF!</definedName>
    <definedName name="______JAZ3">#REF!</definedName>
    <definedName name="______JAZ33" localSheetId="15">#REF!</definedName>
    <definedName name="______JAZ33" localSheetId="32">#REF!</definedName>
    <definedName name="______JAZ33" localSheetId="30">#REF!</definedName>
    <definedName name="______JAZ33" localSheetId="28">#REF!</definedName>
    <definedName name="______JAZ33" localSheetId="37">#REF!</definedName>
    <definedName name="______JAZ33" localSheetId="25">#REF!</definedName>
    <definedName name="______JAZ33" localSheetId="23">#REF!</definedName>
    <definedName name="______JAZ33" localSheetId="24">#REF!</definedName>
    <definedName name="______JAZ33" localSheetId="14">#REF!</definedName>
    <definedName name="______JAZ33" localSheetId="1">#REF!</definedName>
    <definedName name="______JAZ33">#REF!</definedName>
    <definedName name="______mem2">'[5]Mat Asf'!$H$37</definedName>
    <definedName name="______oac2" localSheetId="15">#REF!</definedName>
    <definedName name="______oac2" localSheetId="32">#REF!</definedName>
    <definedName name="______oac2" localSheetId="30">#REF!</definedName>
    <definedName name="______oac2" localSheetId="28">#REF!</definedName>
    <definedName name="______oac2" localSheetId="37">#REF!</definedName>
    <definedName name="______oac2" localSheetId="14">#REF!</definedName>
    <definedName name="______oac2" localSheetId="1">#REF!</definedName>
    <definedName name="______oac2">#REF!</definedName>
    <definedName name="______OUT98" localSheetId="37" hidden="1">{#N/A,#N/A,TRUE,"Serviços"}</definedName>
    <definedName name="______OUT98" hidden="1">{#N/A,#N/A,TRUE,"Serviços"}</definedName>
    <definedName name="______PL1" localSheetId="15">#REF!</definedName>
    <definedName name="______PL1" localSheetId="32">#REF!</definedName>
    <definedName name="______PL1" localSheetId="30">#REF!</definedName>
    <definedName name="______PL1" localSheetId="28">#REF!</definedName>
    <definedName name="______PL1" localSheetId="37">#REF!</definedName>
    <definedName name="______PL1" localSheetId="14">#REF!</definedName>
    <definedName name="______PL1" localSheetId="1">#REF!</definedName>
    <definedName name="______PL1">#REF!</definedName>
    <definedName name="______r" localSheetId="15">#REF!</definedName>
    <definedName name="______r" localSheetId="32">#REF!</definedName>
    <definedName name="______r" localSheetId="30">#REF!</definedName>
    <definedName name="______r" localSheetId="28">#REF!</definedName>
    <definedName name="______r" localSheetId="37">#REF!</definedName>
    <definedName name="______r" localSheetId="14">#REF!</definedName>
    <definedName name="______r" localSheetId="1">#REF!</definedName>
    <definedName name="______r">#REF!</definedName>
    <definedName name="______Rbv1">'[8]Página 16'!$C$3:$C$7</definedName>
    <definedName name="______reg1">[9]DADOS!$B$4</definedName>
    <definedName name="______reg3">[10]eq!$A$2:$D$42</definedName>
    <definedName name="______reg5">[10]mo!$A$2:$C$10</definedName>
    <definedName name="______reg7">[9]mat!$A$2:$C$33</definedName>
    <definedName name="______RET1" localSheetId="15">#REF!</definedName>
    <definedName name="______RET1" localSheetId="32">#REF!</definedName>
    <definedName name="______RET1" localSheetId="30">#REF!</definedName>
    <definedName name="______RET1" localSheetId="28">#REF!</definedName>
    <definedName name="______RET1" localSheetId="37">#REF!</definedName>
    <definedName name="______RET1" localSheetId="25">#REF!</definedName>
    <definedName name="______RET1" localSheetId="23">#REF!</definedName>
    <definedName name="______RET1" localSheetId="24">#REF!</definedName>
    <definedName name="______RET1" localSheetId="14">#REF!</definedName>
    <definedName name="______RET1" localSheetId="1">#REF!</definedName>
    <definedName name="______RET1">#REF!</definedName>
    <definedName name="______tsd4" localSheetId="15">#REF!</definedName>
    <definedName name="______tsd4" localSheetId="32">#REF!</definedName>
    <definedName name="______tsd4" localSheetId="30">#REF!</definedName>
    <definedName name="______tsd4" localSheetId="28">#REF!</definedName>
    <definedName name="______tsd4" localSheetId="37">#REF!</definedName>
    <definedName name="______tsd4" localSheetId="14">#REF!</definedName>
    <definedName name="______tsd4" localSheetId="1">#REF!</definedName>
    <definedName name="______tsd4">#REF!</definedName>
    <definedName name="______TT102" localSheetId="15">'[7]Relatório-1ª med.'!#REF!</definedName>
    <definedName name="______TT102" localSheetId="32">'[7]Relatório-1ª med.'!#REF!</definedName>
    <definedName name="______TT102" localSheetId="30">'[7]Relatório-1ª med.'!#REF!</definedName>
    <definedName name="______TT102" localSheetId="28">'[7]Relatório-1ª med.'!#REF!</definedName>
    <definedName name="______TT102" localSheetId="37">'[7]Relatório-1ª med.'!#REF!</definedName>
    <definedName name="______TT102" localSheetId="14">'[7]Relatório-1ª med.'!#REF!</definedName>
    <definedName name="______TT102" localSheetId="1">'[7]Relatório-1ª med.'!#REF!</definedName>
    <definedName name="______TT102">'[7]Relatório-1ª med.'!#REF!</definedName>
    <definedName name="______TT107" localSheetId="15">'[7]Relatório-1ª med.'!#REF!</definedName>
    <definedName name="______TT107" localSheetId="32">'[7]Relatório-1ª med.'!#REF!</definedName>
    <definedName name="______TT107" localSheetId="30">'[7]Relatório-1ª med.'!#REF!</definedName>
    <definedName name="______TT107" localSheetId="28">'[7]Relatório-1ª med.'!#REF!</definedName>
    <definedName name="______TT107" localSheetId="37">'[7]Relatório-1ª med.'!#REF!</definedName>
    <definedName name="______TT107" localSheetId="14">'[7]Relatório-1ª med.'!#REF!</definedName>
    <definedName name="______TT107" localSheetId="1">'[7]Relatório-1ª med.'!#REF!</definedName>
    <definedName name="______TT107">'[7]Relatório-1ª med.'!#REF!</definedName>
    <definedName name="______TT121" localSheetId="15">'[7]Relatório-1ª med.'!#REF!</definedName>
    <definedName name="______TT121" localSheetId="32">'[7]Relatório-1ª med.'!#REF!</definedName>
    <definedName name="______TT121" localSheetId="30">'[7]Relatório-1ª med.'!#REF!</definedName>
    <definedName name="______TT121" localSheetId="28">'[7]Relatório-1ª med.'!#REF!</definedName>
    <definedName name="______TT121" localSheetId="37">'[7]Relatório-1ª med.'!#REF!</definedName>
    <definedName name="______TT121" localSheetId="14">'[7]Relatório-1ª med.'!#REF!</definedName>
    <definedName name="______TT121" localSheetId="1">'[7]Relatório-1ª med.'!#REF!</definedName>
    <definedName name="______TT121">'[7]Relatório-1ª med.'!#REF!</definedName>
    <definedName name="______TT123" localSheetId="15">'[7]Relatório-1ª med.'!#REF!</definedName>
    <definedName name="______TT123" localSheetId="32">'[7]Relatório-1ª med.'!#REF!</definedName>
    <definedName name="______TT123" localSheetId="30">'[7]Relatório-1ª med.'!#REF!</definedName>
    <definedName name="______TT123" localSheetId="28">'[7]Relatório-1ª med.'!#REF!</definedName>
    <definedName name="______TT123" localSheetId="37">'[7]Relatório-1ª med.'!#REF!</definedName>
    <definedName name="______TT123" localSheetId="14">'[7]Relatório-1ª med.'!#REF!</definedName>
    <definedName name="______TT123" localSheetId="1">'[7]Relatório-1ª med.'!#REF!</definedName>
    <definedName name="______TT123">'[7]Relatório-1ª med.'!#REF!</definedName>
    <definedName name="______TT19" localSheetId="15">'[7]Relatório-1ª med.'!#REF!</definedName>
    <definedName name="______TT19" localSheetId="32">'[7]Relatório-1ª med.'!#REF!</definedName>
    <definedName name="______TT19" localSheetId="30">'[7]Relatório-1ª med.'!#REF!</definedName>
    <definedName name="______TT19" localSheetId="28">'[7]Relatório-1ª med.'!#REF!</definedName>
    <definedName name="______TT19" localSheetId="37">'[7]Relatório-1ª med.'!#REF!</definedName>
    <definedName name="______TT19" localSheetId="14">'[7]Relatório-1ª med.'!#REF!</definedName>
    <definedName name="______TT19" localSheetId="1">'[7]Relatório-1ª med.'!#REF!</definedName>
    <definedName name="______TT19">'[7]Relatório-1ª med.'!#REF!</definedName>
    <definedName name="______TT20" localSheetId="15">'[7]Relatório-1ª med.'!#REF!</definedName>
    <definedName name="______TT20" localSheetId="32">'[7]Relatório-1ª med.'!#REF!</definedName>
    <definedName name="______TT20" localSheetId="30">'[7]Relatório-1ª med.'!#REF!</definedName>
    <definedName name="______TT20" localSheetId="28">'[7]Relatório-1ª med.'!#REF!</definedName>
    <definedName name="______TT20" localSheetId="37">'[7]Relatório-1ª med.'!#REF!</definedName>
    <definedName name="______TT20" localSheetId="14">'[7]Relatório-1ª med.'!#REF!</definedName>
    <definedName name="______TT20" localSheetId="1">'[7]Relatório-1ª med.'!#REF!</definedName>
    <definedName name="______TT20">'[7]Relatório-1ª med.'!#REF!</definedName>
    <definedName name="______TT21" localSheetId="15">[3]RELATÓRIO!#REF!</definedName>
    <definedName name="______TT21" localSheetId="32">[3]RELATÓRIO!#REF!</definedName>
    <definedName name="______TT21" localSheetId="30">[3]RELATÓRIO!#REF!</definedName>
    <definedName name="______TT21" localSheetId="28">[3]RELATÓRIO!#REF!</definedName>
    <definedName name="______TT21" localSheetId="37">[3]RELATÓRIO!#REF!</definedName>
    <definedName name="______TT21" localSheetId="14">[3]RELATÓRIO!#REF!</definedName>
    <definedName name="______TT21" localSheetId="1">[3]RELATÓRIO!#REF!</definedName>
    <definedName name="______TT21">[3]RELATÓRIO!#REF!</definedName>
    <definedName name="______TT22" localSheetId="15">[3]RELATÓRIO!#REF!</definedName>
    <definedName name="______TT22" localSheetId="32">[3]RELATÓRIO!#REF!</definedName>
    <definedName name="______TT22" localSheetId="30">[3]RELATÓRIO!#REF!</definedName>
    <definedName name="______TT22" localSheetId="28">[3]RELATÓRIO!#REF!</definedName>
    <definedName name="______TT22" localSheetId="37">[3]RELATÓRIO!#REF!</definedName>
    <definedName name="______TT22" localSheetId="14">[3]RELATÓRIO!#REF!</definedName>
    <definedName name="______TT22" localSheetId="1">[3]RELATÓRIO!#REF!</definedName>
    <definedName name="______TT22">[3]RELATÓRIO!#REF!</definedName>
    <definedName name="______TT26" localSheetId="15">'[7]Relatório-1ª med.'!#REF!</definedName>
    <definedName name="______TT26" localSheetId="32">'[7]Relatório-1ª med.'!#REF!</definedName>
    <definedName name="______TT26" localSheetId="30">'[7]Relatório-1ª med.'!#REF!</definedName>
    <definedName name="______TT26" localSheetId="28">'[7]Relatório-1ª med.'!#REF!</definedName>
    <definedName name="______TT26" localSheetId="37">'[7]Relatório-1ª med.'!#REF!</definedName>
    <definedName name="______TT26" localSheetId="14">'[7]Relatório-1ª med.'!#REF!</definedName>
    <definedName name="______TT26" localSheetId="1">'[7]Relatório-1ª med.'!#REF!</definedName>
    <definedName name="______TT26">'[7]Relatório-1ª med.'!#REF!</definedName>
    <definedName name="______TT27" localSheetId="15">'[7]Relatório-1ª med.'!#REF!</definedName>
    <definedName name="______TT27" localSheetId="32">'[7]Relatório-1ª med.'!#REF!</definedName>
    <definedName name="______TT27" localSheetId="30">'[7]Relatório-1ª med.'!#REF!</definedName>
    <definedName name="______TT27" localSheetId="28">'[7]Relatório-1ª med.'!#REF!</definedName>
    <definedName name="______TT27" localSheetId="37">'[7]Relatório-1ª med.'!#REF!</definedName>
    <definedName name="______TT27" localSheetId="14">'[7]Relatório-1ª med.'!#REF!</definedName>
    <definedName name="______TT27" localSheetId="1">'[7]Relatório-1ª med.'!#REF!</definedName>
    <definedName name="______TT27">'[7]Relatório-1ª med.'!#REF!</definedName>
    <definedName name="______TT28" localSheetId="15">'[7]Relatório-1ª med.'!#REF!</definedName>
    <definedName name="______TT28" localSheetId="32">'[7]Relatório-1ª med.'!#REF!</definedName>
    <definedName name="______TT28" localSheetId="30">'[7]Relatório-1ª med.'!#REF!</definedName>
    <definedName name="______TT28" localSheetId="28">'[7]Relatório-1ª med.'!#REF!</definedName>
    <definedName name="______TT28" localSheetId="37">'[7]Relatório-1ª med.'!#REF!</definedName>
    <definedName name="______TT28" localSheetId="14">'[7]Relatório-1ª med.'!#REF!</definedName>
    <definedName name="______TT28" localSheetId="1">'[7]Relatório-1ª med.'!#REF!</definedName>
    <definedName name="______TT28">'[7]Relatório-1ª med.'!#REF!</definedName>
    <definedName name="______TT30" localSheetId="15">'[7]Relatório-1ª med.'!#REF!</definedName>
    <definedName name="______TT30" localSheetId="32">'[7]Relatório-1ª med.'!#REF!</definedName>
    <definedName name="______TT30" localSheetId="30">'[7]Relatório-1ª med.'!#REF!</definedName>
    <definedName name="______TT30" localSheetId="28">'[7]Relatório-1ª med.'!#REF!</definedName>
    <definedName name="______TT30" localSheetId="37">'[7]Relatório-1ª med.'!#REF!</definedName>
    <definedName name="______TT30" localSheetId="14">'[7]Relatório-1ª med.'!#REF!</definedName>
    <definedName name="______TT30" localSheetId="1">'[7]Relatório-1ª med.'!#REF!</definedName>
    <definedName name="______TT30">'[7]Relatório-1ª med.'!#REF!</definedName>
    <definedName name="______TT31" localSheetId="15">'[7]Relatório-1ª med.'!#REF!</definedName>
    <definedName name="______TT31" localSheetId="32">'[7]Relatório-1ª med.'!#REF!</definedName>
    <definedName name="______TT31" localSheetId="30">'[7]Relatório-1ª med.'!#REF!</definedName>
    <definedName name="______TT31" localSheetId="28">'[7]Relatório-1ª med.'!#REF!</definedName>
    <definedName name="______TT31" localSheetId="37">'[7]Relatório-1ª med.'!#REF!</definedName>
    <definedName name="______TT31" localSheetId="14">'[7]Relatório-1ª med.'!#REF!</definedName>
    <definedName name="______TT31" localSheetId="1">'[7]Relatório-1ª med.'!#REF!</definedName>
    <definedName name="______TT31">'[7]Relatório-1ª med.'!#REF!</definedName>
    <definedName name="______TT32" localSheetId="15">'[7]Relatório-1ª med.'!#REF!</definedName>
    <definedName name="______TT32" localSheetId="32">'[7]Relatório-1ª med.'!#REF!</definedName>
    <definedName name="______TT32" localSheetId="30">'[7]Relatório-1ª med.'!#REF!</definedName>
    <definedName name="______TT32" localSheetId="28">'[7]Relatório-1ª med.'!#REF!</definedName>
    <definedName name="______TT32" localSheetId="37">'[7]Relatório-1ª med.'!#REF!</definedName>
    <definedName name="______TT32" localSheetId="14">'[7]Relatório-1ª med.'!#REF!</definedName>
    <definedName name="______TT32" localSheetId="1">'[7]Relatório-1ª med.'!#REF!</definedName>
    <definedName name="______TT32">'[7]Relatório-1ª med.'!#REF!</definedName>
    <definedName name="______TT33" localSheetId="15">'[7]Relatório-1ª med.'!#REF!</definedName>
    <definedName name="______TT33" localSheetId="32">'[7]Relatório-1ª med.'!#REF!</definedName>
    <definedName name="______TT33" localSheetId="30">'[7]Relatório-1ª med.'!#REF!</definedName>
    <definedName name="______TT33" localSheetId="28">'[7]Relatório-1ª med.'!#REF!</definedName>
    <definedName name="______TT33" localSheetId="37">'[7]Relatório-1ª med.'!#REF!</definedName>
    <definedName name="______TT33" localSheetId="14">'[7]Relatório-1ª med.'!#REF!</definedName>
    <definedName name="______TT33" localSheetId="1">'[7]Relatório-1ª med.'!#REF!</definedName>
    <definedName name="______TT33">'[7]Relatório-1ª med.'!#REF!</definedName>
    <definedName name="______TT34" localSheetId="15">'[7]Relatório-1ª med.'!#REF!</definedName>
    <definedName name="______TT34" localSheetId="32">'[7]Relatório-1ª med.'!#REF!</definedName>
    <definedName name="______TT34" localSheetId="30">'[7]Relatório-1ª med.'!#REF!</definedName>
    <definedName name="______TT34" localSheetId="28">'[7]Relatório-1ª med.'!#REF!</definedName>
    <definedName name="______TT34" localSheetId="37">'[7]Relatório-1ª med.'!#REF!</definedName>
    <definedName name="______TT34" localSheetId="14">'[7]Relatório-1ª med.'!#REF!</definedName>
    <definedName name="______TT34" localSheetId="1">'[7]Relatório-1ª med.'!#REF!</definedName>
    <definedName name="______TT34">'[7]Relatório-1ª med.'!#REF!</definedName>
    <definedName name="______TT36" localSheetId="15">'[7]Relatório-1ª med.'!#REF!</definedName>
    <definedName name="______TT36" localSheetId="32">'[7]Relatório-1ª med.'!#REF!</definedName>
    <definedName name="______TT36" localSheetId="30">'[7]Relatório-1ª med.'!#REF!</definedName>
    <definedName name="______TT36" localSheetId="28">'[7]Relatório-1ª med.'!#REF!</definedName>
    <definedName name="______TT36" localSheetId="37">'[7]Relatório-1ª med.'!#REF!</definedName>
    <definedName name="______TT36" localSheetId="14">'[7]Relatório-1ª med.'!#REF!</definedName>
    <definedName name="______TT36" localSheetId="1">'[7]Relatório-1ª med.'!#REF!</definedName>
    <definedName name="______TT36">'[7]Relatório-1ª med.'!#REF!</definedName>
    <definedName name="______TT37" localSheetId="15">'[7]Relatório-1ª med.'!#REF!</definedName>
    <definedName name="______TT37" localSheetId="32">'[7]Relatório-1ª med.'!#REF!</definedName>
    <definedName name="______TT37" localSheetId="30">'[7]Relatório-1ª med.'!#REF!</definedName>
    <definedName name="______TT37" localSheetId="28">'[7]Relatório-1ª med.'!#REF!</definedName>
    <definedName name="______TT37" localSheetId="37">'[7]Relatório-1ª med.'!#REF!</definedName>
    <definedName name="______TT37" localSheetId="14">'[7]Relatório-1ª med.'!#REF!</definedName>
    <definedName name="______TT37" localSheetId="1">'[7]Relatório-1ª med.'!#REF!</definedName>
    <definedName name="______TT37">'[7]Relatório-1ª med.'!#REF!</definedName>
    <definedName name="______TT38" localSheetId="15">'[7]Relatório-1ª med.'!#REF!</definedName>
    <definedName name="______TT38" localSheetId="32">'[7]Relatório-1ª med.'!#REF!</definedName>
    <definedName name="______TT38" localSheetId="30">'[7]Relatório-1ª med.'!#REF!</definedName>
    <definedName name="______TT38" localSheetId="28">'[7]Relatório-1ª med.'!#REF!</definedName>
    <definedName name="______TT38" localSheetId="37">'[7]Relatório-1ª med.'!#REF!</definedName>
    <definedName name="______TT38" localSheetId="14">'[7]Relatório-1ª med.'!#REF!</definedName>
    <definedName name="______TT38" localSheetId="1">'[7]Relatório-1ª med.'!#REF!</definedName>
    <definedName name="______TT38">'[7]Relatório-1ª med.'!#REF!</definedName>
    <definedName name="______TT39" localSheetId="15">'[7]Relatório-1ª med.'!#REF!</definedName>
    <definedName name="______TT39" localSheetId="32">'[7]Relatório-1ª med.'!#REF!</definedName>
    <definedName name="______TT39" localSheetId="30">'[7]Relatório-1ª med.'!#REF!</definedName>
    <definedName name="______TT39" localSheetId="28">'[7]Relatório-1ª med.'!#REF!</definedName>
    <definedName name="______TT39" localSheetId="37">'[7]Relatório-1ª med.'!#REF!</definedName>
    <definedName name="______TT39" localSheetId="14">'[7]Relatório-1ª med.'!#REF!</definedName>
    <definedName name="______TT39" localSheetId="1">'[7]Relatório-1ª med.'!#REF!</definedName>
    <definedName name="______TT39">'[7]Relatório-1ª med.'!#REF!</definedName>
    <definedName name="______TT40" localSheetId="15">'[7]Relatório-1ª med.'!#REF!</definedName>
    <definedName name="______TT40" localSheetId="32">'[7]Relatório-1ª med.'!#REF!</definedName>
    <definedName name="______TT40" localSheetId="30">'[7]Relatório-1ª med.'!#REF!</definedName>
    <definedName name="______TT40" localSheetId="28">'[7]Relatório-1ª med.'!#REF!</definedName>
    <definedName name="______TT40" localSheetId="37">'[7]Relatório-1ª med.'!#REF!</definedName>
    <definedName name="______TT40" localSheetId="14">'[7]Relatório-1ª med.'!#REF!</definedName>
    <definedName name="______TT40" localSheetId="1">'[7]Relatório-1ª med.'!#REF!</definedName>
    <definedName name="______TT40">'[7]Relatório-1ª med.'!#REF!</definedName>
    <definedName name="______TT5" localSheetId="15">'[7]Relatório-1ª med.'!#REF!</definedName>
    <definedName name="______TT5" localSheetId="32">'[7]Relatório-1ª med.'!#REF!</definedName>
    <definedName name="______TT5" localSheetId="30">'[7]Relatório-1ª med.'!#REF!</definedName>
    <definedName name="______TT5" localSheetId="28">'[7]Relatório-1ª med.'!#REF!</definedName>
    <definedName name="______TT5" localSheetId="37">'[7]Relatório-1ª med.'!#REF!</definedName>
    <definedName name="______TT5" localSheetId="14">'[7]Relatório-1ª med.'!#REF!</definedName>
    <definedName name="______TT5" localSheetId="1">'[7]Relatório-1ª med.'!#REF!</definedName>
    <definedName name="______TT5">'[7]Relatório-1ª med.'!#REF!</definedName>
    <definedName name="______TT52" localSheetId="15">'[7]Relatório-1ª med.'!#REF!</definedName>
    <definedName name="______TT52" localSheetId="32">'[7]Relatório-1ª med.'!#REF!</definedName>
    <definedName name="______TT52" localSheetId="30">'[7]Relatório-1ª med.'!#REF!</definedName>
    <definedName name="______TT52" localSheetId="28">'[7]Relatório-1ª med.'!#REF!</definedName>
    <definedName name="______TT52" localSheetId="37">'[7]Relatório-1ª med.'!#REF!</definedName>
    <definedName name="______TT52" localSheetId="14">'[7]Relatório-1ª med.'!#REF!</definedName>
    <definedName name="______TT52" localSheetId="1">'[7]Relatório-1ª med.'!#REF!</definedName>
    <definedName name="______TT52">'[7]Relatório-1ª med.'!#REF!</definedName>
    <definedName name="______TT53" localSheetId="15">'[7]Relatório-1ª med.'!#REF!</definedName>
    <definedName name="______TT53" localSheetId="32">'[7]Relatório-1ª med.'!#REF!</definedName>
    <definedName name="______TT53" localSheetId="30">'[7]Relatório-1ª med.'!#REF!</definedName>
    <definedName name="______TT53" localSheetId="28">'[7]Relatório-1ª med.'!#REF!</definedName>
    <definedName name="______TT53" localSheetId="37">'[7]Relatório-1ª med.'!#REF!</definedName>
    <definedName name="______TT53" localSheetId="14">'[7]Relatório-1ª med.'!#REF!</definedName>
    <definedName name="______TT53" localSheetId="1">'[7]Relatório-1ª med.'!#REF!</definedName>
    <definedName name="______TT53">'[7]Relatório-1ª med.'!#REF!</definedName>
    <definedName name="______TT54" localSheetId="15">'[7]Relatório-1ª med.'!#REF!</definedName>
    <definedName name="______TT54" localSheetId="32">'[7]Relatório-1ª med.'!#REF!</definedName>
    <definedName name="______TT54" localSheetId="30">'[7]Relatório-1ª med.'!#REF!</definedName>
    <definedName name="______TT54" localSheetId="28">'[7]Relatório-1ª med.'!#REF!</definedName>
    <definedName name="______TT54" localSheetId="37">'[7]Relatório-1ª med.'!#REF!</definedName>
    <definedName name="______TT54" localSheetId="14">'[7]Relatório-1ª med.'!#REF!</definedName>
    <definedName name="______TT54" localSheetId="1">'[7]Relatório-1ª med.'!#REF!</definedName>
    <definedName name="______TT54">'[7]Relatório-1ª med.'!#REF!</definedName>
    <definedName name="______TT55" localSheetId="15">'[7]Relatório-1ª med.'!#REF!</definedName>
    <definedName name="______TT55" localSheetId="32">'[7]Relatório-1ª med.'!#REF!</definedName>
    <definedName name="______TT55" localSheetId="30">'[7]Relatório-1ª med.'!#REF!</definedName>
    <definedName name="______TT55" localSheetId="28">'[7]Relatório-1ª med.'!#REF!</definedName>
    <definedName name="______TT55" localSheetId="37">'[7]Relatório-1ª med.'!#REF!</definedName>
    <definedName name="______TT55" localSheetId="14">'[7]Relatório-1ª med.'!#REF!</definedName>
    <definedName name="______TT55" localSheetId="1">'[7]Relatório-1ª med.'!#REF!</definedName>
    <definedName name="______TT55">'[7]Relatório-1ª med.'!#REF!</definedName>
    <definedName name="______TT6" localSheetId="15">'[7]Relatório-1ª med.'!#REF!</definedName>
    <definedName name="______TT6" localSheetId="32">'[7]Relatório-1ª med.'!#REF!</definedName>
    <definedName name="______TT6" localSheetId="30">'[7]Relatório-1ª med.'!#REF!</definedName>
    <definedName name="______TT6" localSheetId="28">'[7]Relatório-1ª med.'!#REF!</definedName>
    <definedName name="______TT6" localSheetId="37">'[7]Relatório-1ª med.'!#REF!</definedName>
    <definedName name="______TT6" localSheetId="14">'[7]Relatório-1ª med.'!#REF!</definedName>
    <definedName name="______TT6" localSheetId="1">'[7]Relatório-1ª med.'!#REF!</definedName>
    <definedName name="______TT6">'[7]Relatório-1ª med.'!#REF!</definedName>
    <definedName name="______TT60" localSheetId="15">'[7]Relatório-1ª med.'!#REF!</definedName>
    <definedName name="______TT60" localSheetId="32">'[7]Relatório-1ª med.'!#REF!</definedName>
    <definedName name="______TT60" localSheetId="30">'[7]Relatório-1ª med.'!#REF!</definedName>
    <definedName name="______TT60" localSheetId="28">'[7]Relatório-1ª med.'!#REF!</definedName>
    <definedName name="______TT60" localSheetId="37">'[7]Relatório-1ª med.'!#REF!</definedName>
    <definedName name="______TT60" localSheetId="14">'[7]Relatório-1ª med.'!#REF!</definedName>
    <definedName name="______TT60" localSheetId="1">'[7]Relatório-1ª med.'!#REF!</definedName>
    <definedName name="______TT60">'[7]Relatório-1ª med.'!#REF!</definedName>
    <definedName name="______TT61" localSheetId="15">'[7]Relatório-1ª med.'!#REF!</definedName>
    <definedName name="______TT61" localSheetId="32">'[7]Relatório-1ª med.'!#REF!</definedName>
    <definedName name="______TT61" localSheetId="30">'[7]Relatório-1ª med.'!#REF!</definedName>
    <definedName name="______TT61" localSheetId="28">'[7]Relatório-1ª med.'!#REF!</definedName>
    <definedName name="______TT61" localSheetId="37">'[7]Relatório-1ª med.'!#REF!</definedName>
    <definedName name="______TT61" localSheetId="14">'[7]Relatório-1ª med.'!#REF!</definedName>
    <definedName name="______TT61" localSheetId="1">'[7]Relatório-1ª med.'!#REF!</definedName>
    <definedName name="______TT61">'[7]Relatório-1ª med.'!#REF!</definedName>
    <definedName name="______TT69" localSheetId="15">'[7]Relatório-1ª med.'!#REF!</definedName>
    <definedName name="______TT69" localSheetId="32">'[7]Relatório-1ª med.'!#REF!</definedName>
    <definedName name="______TT69" localSheetId="30">'[7]Relatório-1ª med.'!#REF!</definedName>
    <definedName name="______TT69" localSheetId="28">'[7]Relatório-1ª med.'!#REF!</definedName>
    <definedName name="______TT69" localSheetId="37">'[7]Relatório-1ª med.'!#REF!</definedName>
    <definedName name="______TT69" localSheetId="14">'[7]Relatório-1ª med.'!#REF!</definedName>
    <definedName name="______TT69" localSheetId="1">'[7]Relatório-1ª med.'!#REF!</definedName>
    <definedName name="______TT69">'[7]Relatório-1ª med.'!#REF!</definedName>
    <definedName name="______TT7" localSheetId="15">'[7]Relatório-1ª med.'!#REF!</definedName>
    <definedName name="______TT7" localSheetId="32">'[7]Relatório-1ª med.'!#REF!</definedName>
    <definedName name="______TT7" localSheetId="30">'[7]Relatório-1ª med.'!#REF!</definedName>
    <definedName name="______TT7" localSheetId="28">'[7]Relatório-1ª med.'!#REF!</definedName>
    <definedName name="______TT7" localSheetId="37">'[7]Relatório-1ª med.'!#REF!</definedName>
    <definedName name="______TT7" localSheetId="14">'[7]Relatório-1ª med.'!#REF!</definedName>
    <definedName name="______TT7" localSheetId="1">'[7]Relatório-1ª med.'!#REF!</definedName>
    <definedName name="______TT7">'[7]Relatório-1ª med.'!#REF!</definedName>
    <definedName name="______TT70" localSheetId="15">'[7]Relatório-1ª med.'!#REF!</definedName>
    <definedName name="______TT70" localSheetId="32">'[7]Relatório-1ª med.'!#REF!</definedName>
    <definedName name="______TT70" localSheetId="30">'[7]Relatório-1ª med.'!#REF!</definedName>
    <definedName name="______TT70" localSheetId="28">'[7]Relatório-1ª med.'!#REF!</definedName>
    <definedName name="______TT70" localSheetId="37">'[7]Relatório-1ª med.'!#REF!</definedName>
    <definedName name="______TT70" localSheetId="14">'[7]Relatório-1ª med.'!#REF!</definedName>
    <definedName name="______TT70" localSheetId="1">'[7]Relatório-1ª med.'!#REF!</definedName>
    <definedName name="______TT70">'[7]Relatório-1ª med.'!#REF!</definedName>
    <definedName name="______TT71" localSheetId="15">'[7]Relatório-1ª med.'!#REF!</definedName>
    <definedName name="______TT71" localSheetId="32">'[7]Relatório-1ª med.'!#REF!</definedName>
    <definedName name="______TT71" localSheetId="30">'[7]Relatório-1ª med.'!#REF!</definedName>
    <definedName name="______TT71" localSheetId="28">'[7]Relatório-1ª med.'!#REF!</definedName>
    <definedName name="______TT71" localSheetId="37">'[7]Relatório-1ª med.'!#REF!</definedName>
    <definedName name="______TT71" localSheetId="14">'[7]Relatório-1ª med.'!#REF!</definedName>
    <definedName name="______TT71" localSheetId="1">'[7]Relatório-1ª med.'!#REF!</definedName>
    <definedName name="______TT71">'[7]Relatório-1ª med.'!#REF!</definedName>
    <definedName name="______TT74" localSheetId="15">'[7]Relatório-1ª med.'!#REF!</definedName>
    <definedName name="______TT74" localSheetId="32">'[7]Relatório-1ª med.'!#REF!</definedName>
    <definedName name="______TT74" localSheetId="30">'[7]Relatório-1ª med.'!#REF!</definedName>
    <definedName name="______TT74" localSheetId="28">'[7]Relatório-1ª med.'!#REF!</definedName>
    <definedName name="______TT74" localSheetId="37">'[7]Relatório-1ª med.'!#REF!</definedName>
    <definedName name="______TT74" localSheetId="14">'[7]Relatório-1ª med.'!#REF!</definedName>
    <definedName name="______TT74" localSheetId="1">'[7]Relatório-1ª med.'!#REF!</definedName>
    <definedName name="______TT74">'[7]Relatório-1ª med.'!#REF!</definedName>
    <definedName name="______TT75" localSheetId="15">'[7]Relatório-1ª med.'!#REF!</definedName>
    <definedName name="______TT75" localSheetId="32">'[7]Relatório-1ª med.'!#REF!</definedName>
    <definedName name="______TT75" localSheetId="30">'[7]Relatório-1ª med.'!#REF!</definedName>
    <definedName name="______TT75" localSheetId="28">'[7]Relatório-1ª med.'!#REF!</definedName>
    <definedName name="______TT75" localSheetId="37">'[7]Relatório-1ª med.'!#REF!</definedName>
    <definedName name="______TT75" localSheetId="14">'[7]Relatório-1ª med.'!#REF!</definedName>
    <definedName name="______TT75" localSheetId="1">'[7]Relatório-1ª med.'!#REF!</definedName>
    <definedName name="______TT75">'[7]Relatório-1ª med.'!#REF!</definedName>
    <definedName name="______TT76" localSheetId="15">'[7]Relatório-1ª med.'!#REF!</definedName>
    <definedName name="______TT76" localSheetId="32">'[7]Relatório-1ª med.'!#REF!</definedName>
    <definedName name="______TT76" localSheetId="30">'[7]Relatório-1ª med.'!#REF!</definedName>
    <definedName name="______TT76" localSheetId="28">'[7]Relatório-1ª med.'!#REF!</definedName>
    <definedName name="______TT76" localSheetId="37">'[7]Relatório-1ª med.'!#REF!</definedName>
    <definedName name="______TT76" localSheetId="14">'[7]Relatório-1ª med.'!#REF!</definedName>
    <definedName name="______TT76" localSheetId="1">'[7]Relatório-1ª med.'!#REF!</definedName>
    <definedName name="______TT76">'[7]Relatório-1ª med.'!#REF!</definedName>
    <definedName name="______TT77" localSheetId="15">'[7]Relatório-1ª med.'!#REF!</definedName>
    <definedName name="______TT77" localSheetId="32">'[7]Relatório-1ª med.'!#REF!</definedName>
    <definedName name="______TT77" localSheetId="30">'[7]Relatório-1ª med.'!#REF!</definedName>
    <definedName name="______TT77" localSheetId="28">'[7]Relatório-1ª med.'!#REF!</definedName>
    <definedName name="______TT77" localSheetId="37">'[7]Relatório-1ª med.'!#REF!</definedName>
    <definedName name="______TT77" localSheetId="14">'[7]Relatório-1ª med.'!#REF!</definedName>
    <definedName name="______TT77" localSheetId="1">'[7]Relatório-1ª med.'!#REF!</definedName>
    <definedName name="______TT77">'[7]Relatório-1ª med.'!#REF!</definedName>
    <definedName name="______TT78" localSheetId="15">'[7]Relatório-1ª med.'!#REF!</definedName>
    <definedName name="______TT78" localSheetId="32">'[7]Relatório-1ª med.'!#REF!</definedName>
    <definedName name="______TT78" localSheetId="30">'[7]Relatório-1ª med.'!#REF!</definedName>
    <definedName name="______TT78" localSheetId="28">'[7]Relatório-1ª med.'!#REF!</definedName>
    <definedName name="______TT78" localSheetId="37">'[7]Relatório-1ª med.'!#REF!</definedName>
    <definedName name="______TT78" localSheetId="14">'[7]Relatório-1ª med.'!#REF!</definedName>
    <definedName name="______TT78" localSheetId="1">'[7]Relatório-1ª med.'!#REF!</definedName>
    <definedName name="______TT78">'[7]Relatório-1ª med.'!#REF!</definedName>
    <definedName name="______TT79" localSheetId="15">'[7]Relatório-1ª med.'!#REF!</definedName>
    <definedName name="______TT79" localSheetId="32">'[7]Relatório-1ª med.'!#REF!</definedName>
    <definedName name="______TT79" localSheetId="30">'[7]Relatório-1ª med.'!#REF!</definedName>
    <definedName name="______TT79" localSheetId="28">'[7]Relatório-1ª med.'!#REF!</definedName>
    <definedName name="______TT79" localSheetId="37">'[7]Relatório-1ª med.'!#REF!</definedName>
    <definedName name="______TT79" localSheetId="14">'[7]Relatório-1ª med.'!#REF!</definedName>
    <definedName name="______TT79" localSheetId="1">'[7]Relatório-1ª med.'!#REF!</definedName>
    <definedName name="______TT79">'[7]Relatório-1ª med.'!#REF!</definedName>
    <definedName name="______TT94" localSheetId="15">'[7]Relatório-1ª med.'!#REF!</definedName>
    <definedName name="______TT94" localSheetId="32">'[7]Relatório-1ª med.'!#REF!</definedName>
    <definedName name="______TT94" localSheetId="30">'[7]Relatório-1ª med.'!#REF!</definedName>
    <definedName name="______TT94" localSheetId="28">'[7]Relatório-1ª med.'!#REF!</definedName>
    <definedName name="______TT94" localSheetId="37">'[7]Relatório-1ª med.'!#REF!</definedName>
    <definedName name="______TT94" localSheetId="14">'[7]Relatório-1ª med.'!#REF!</definedName>
    <definedName name="______TT94" localSheetId="1">'[7]Relatório-1ª med.'!#REF!</definedName>
    <definedName name="______TT94">'[7]Relatório-1ª med.'!#REF!</definedName>
    <definedName name="______TT95" localSheetId="15">'[7]Relatório-1ª med.'!#REF!</definedName>
    <definedName name="______TT95" localSheetId="32">'[7]Relatório-1ª med.'!#REF!</definedName>
    <definedName name="______TT95" localSheetId="30">'[7]Relatório-1ª med.'!#REF!</definedName>
    <definedName name="______TT95" localSheetId="28">'[7]Relatório-1ª med.'!#REF!</definedName>
    <definedName name="______TT95" localSheetId="37">'[7]Relatório-1ª med.'!#REF!</definedName>
    <definedName name="______TT95" localSheetId="14">'[7]Relatório-1ª med.'!#REF!</definedName>
    <definedName name="______TT95" localSheetId="1">'[7]Relatório-1ª med.'!#REF!</definedName>
    <definedName name="______TT95">'[7]Relatório-1ª med.'!#REF!</definedName>
    <definedName name="______TT97" localSheetId="15">'[7]Relatório-1ª med.'!#REF!</definedName>
    <definedName name="______TT97" localSheetId="32">'[7]Relatório-1ª med.'!#REF!</definedName>
    <definedName name="______TT97" localSheetId="30">'[7]Relatório-1ª med.'!#REF!</definedName>
    <definedName name="______TT97" localSheetId="28">'[7]Relatório-1ª med.'!#REF!</definedName>
    <definedName name="______TT97" localSheetId="37">'[7]Relatório-1ª med.'!#REF!</definedName>
    <definedName name="______TT97" localSheetId="14">'[7]Relatório-1ª med.'!#REF!</definedName>
    <definedName name="______TT97" localSheetId="1">'[7]Relatório-1ª med.'!#REF!</definedName>
    <definedName name="______TT97">'[7]Relatório-1ª med.'!#REF!</definedName>
    <definedName name="_____cab1" localSheetId="15">#REF!</definedName>
    <definedName name="_____cab1" localSheetId="32">#REF!</definedName>
    <definedName name="_____cab1" localSheetId="30">#REF!</definedName>
    <definedName name="_____cab1" localSheetId="28">#REF!</definedName>
    <definedName name="_____cab1" localSheetId="37">#REF!</definedName>
    <definedName name="_____cab1" localSheetId="25">#REF!</definedName>
    <definedName name="_____cab1" localSheetId="23">#REF!</definedName>
    <definedName name="_____cab1" localSheetId="24">#REF!</definedName>
    <definedName name="_____cab1" localSheetId="14">#REF!</definedName>
    <definedName name="_____cab1" localSheetId="1">#REF!</definedName>
    <definedName name="_____cab1">#REF!</definedName>
    <definedName name="_____emp2">'[4]DMT modelo'!$AA$13</definedName>
    <definedName name="_____EXT1" localSheetId="15">#REF!</definedName>
    <definedName name="_____EXT1" localSheetId="32">#REF!</definedName>
    <definedName name="_____EXT1" localSheetId="30">#REF!</definedName>
    <definedName name="_____EXT1" localSheetId="28">#REF!</definedName>
    <definedName name="_____EXT1" localSheetId="37">#REF!</definedName>
    <definedName name="_____EXT1" localSheetId="14">#REF!</definedName>
    <definedName name="_____EXT1" localSheetId="1">#REF!</definedName>
    <definedName name="_____EXT1">#REF!</definedName>
    <definedName name="_____Ext2" localSheetId="15">'[6]P A T O 99 B'!#REF!</definedName>
    <definedName name="_____Ext2" localSheetId="32">'[6]P A T O 99 B'!#REF!</definedName>
    <definedName name="_____Ext2" localSheetId="30">'[6]P A T O 99 B'!#REF!</definedName>
    <definedName name="_____Ext2" localSheetId="28">'[6]P A T O 99 B'!#REF!</definedName>
    <definedName name="_____Ext2" localSheetId="37">'[6]P A T O 99 B'!#REF!</definedName>
    <definedName name="_____Ext2" localSheetId="14">'[6]P A T O 99 B'!#REF!</definedName>
    <definedName name="_____Ext2" localSheetId="1">'[6]P A T O 99 B'!#REF!</definedName>
    <definedName name="_____Ext2">'[6]P A T O 99 B'!#REF!</definedName>
    <definedName name="_____ind100" localSheetId="15">#REF!</definedName>
    <definedName name="_____ind100" localSheetId="32">#REF!</definedName>
    <definedName name="_____ind100" localSheetId="30">#REF!</definedName>
    <definedName name="_____ind100" localSheetId="28">#REF!</definedName>
    <definedName name="_____ind100" localSheetId="37">#REF!</definedName>
    <definedName name="_____ind100" localSheetId="14">#REF!</definedName>
    <definedName name="_____ind100" localSheetId="1">#REF!</definedName>
    <definedName name="_____ind100">#REF!</definedName>
    <definedName name="_____JAZ1" localSheetId="15">#REF!</definedName>
    <definedName name="_____JAZ1" localSheetId="32">#REF!</definedName>
    <definedName name="_____JAZ1" localSheetId="30">#REF!</definedName>
    <definedName name="_____JAZ1" localSheetId="28">#REF!</definedName>
    <definedName name="_____JAZ1" localSheetId="37">#REF!</definedName>
    <definedName name="_____JAZ1" localSheetId="25">#REF!</definedName>
    <definedName name="_____JAZ1" localSheetId="23">#REF!</definedName>
    <definedName name="_____JAZ1" localSheetId="24">#REF!</definedName>
    <definedName name="_____JAZ1" localSheetId="14">#REF!</definedName>
    <definedName name="_____JAZ1" localSheetId="1">#REF!</definedName>
    <definedName name="_____JAZ1">#REF!</definedName>
    <definedName name="_____JAZ11" localSheetId="15">#REF!</definedName>
    <definedName name="_____JAZ11" localSheetId="32">#REF!</definedName>
    <definedName name="_____JAZ11" localSheetId="30">#REF!</definedName>
    <definedName name="_____JAZ11" localSheetId="28">#REF!</definedName>
    <definedName name="_____JAZ11" localSheetId="37">#REF!</definedName>
    <definedName name="_____JAZ11" localSheetId="25">#REF!</definedName>
    <definedName name="_____JAZ11" localSheetId="23">#REF!</definedName>
    <definedName name="_____JAZ11" localSheetId="24">#REF!</definedName>
    <definedName name="_____JAZ11" localSheetId="14">#REF!</definedName>
    <definedName name="_____JAZ11" localSheetId="1">#REF!</definedName>
    <definedName name="_____JAZ11">#REF!</definedName>
    <definedName name="_____JAZ2" localSheetId="15">#REF!</definedName>
    <definedName name="_____JAZ2" localSheetId="32">#REF!</definedName>
    <definedName name="_____JAZ2" localSheetId="30">#REF!</definedName>
    <definedName name="_____JAZ2" localSheetId="28">#REF!</definedName>
    <definedName name="_____JAZ2" localSheetId="37">#REF!</definedName>
    <definedName name="_____JAZ2" localSheetId="25">#REF!</definedName>
    <definedName name="_____JAZ2" localSheetId="23">#REF!</definedName>
    <definedName name="_____JAZ2" localSheetId="24">#REF!</definedName>
    <definedName name="_____JAZ2" localSheetId="14">#REF!</definedName>
    <definedName name="_____JAZ2" localSheetId="1">#REF!</definedName>
    <definedName name="_____JAZ2">#REF!</definedName>
    <definedName name="_____JAZ22" localSheetId="15">#REF!</definedName>
    <definedName name="_____JAZ22" localSheetId="32">#REF!</definedName>
    <definedName name="_____JAZ22" localSheetId="30">#REF!</definedName>
    <definedName name="_____JAZ22" localSheetId="28">#REF!</definedName>
    <definedName name="_____JAZ22" localSheetId="37">#REF!</definedName>
    <definedName name="_____JAZ22" localSheetId="25">#REF!</definedName>
    <definedName name="_____JAZ22" localSheetId="23">#REF!</definedName>
    <definedName name="_____JAZ22" localSheetId="24">#REF!</definedName>
    <definedName name="_____JAZ22" localSheetId="14">#REF!</definedName>
    <definedName name="_____JAZ22" localSheetId="1">#REF!</definedName>
    <definedName name="_____JAZ22">#REF!</definedName>
    <definedName name="_____JAZ3" localSheetId="15">#REF!</definedName>
    <definedName name="_____JAZ3" localSheetId="32">#REF!</definedName>
    <definedName name="_____JAZ3" localSheetId="30">#REF!</definedName>
    <definedName name="_____JAZ3" localSheetId="28">#REF!</definedName>
    <definedName name="_____JAZ3" localSheetId="37">#REF!</definedName>
    <definedName name="_____JAZ3" localSheetId="25">#REF!</definedName>
    <definedName name="_____JAZ3" localSheetId="23">#REF!</definedName>
    <definedName name="_____JAZ3" localSheetId="24">#REF!</definedName>
    <definedName name="_____JAZ3" localSheetId="14">#REF!</definedName>
    <definedName name="_____JAZ3" localSheetId="1">#REF!</definedName>
    <definedName name="_____JAZ3">#REF!</definedName>
    <definedName name="_____JAZ33" localSheetId="15">#REF!</definedName>
    <definedName name="_____JAZ33" localSheetId="32">#REF!</definedName>
    <definedName name="_____JAZ33" localSheetId="30">#REF!</definedName>
    <definedName name="_____JAZ33" localSheetId="28">#REF!</definedName>
    <definedName name="_____JAZ33" localSheetId="37">#REF!</definedName>
    <definedName name="_____JAZ33" localSheetId="25">#REF!</definedName>
    <definedName name="_____JAZ33" localSheetId="23">#REF!</definedName>
    <definedName name="_____JAZ33" localSheetId="24">#REF!</definedName>
    <definedName name="_____JAZ33" localSheetId="14">#REF!</definedName>
    <definedName name="_____JAZ33" localSheetId="1">#REF!</definedName>
    <definedName name="_____JAZ33">#REF!</definedName>
    <definedName name="_____mem2">'[5]Mat Asf'!$H$37</definedName>
    <definedName name="_____oac2" localSheetId="15">#REF!</definedName>
    <definedName name="_____oac2" localSheetId="32">#REF!</definedName>
    <definedName name="_____oac2" localSheetId="30">#REF!</definedName>
    <definedName name="_____oac2" localSheetId="28">#REF!</definedName>
    <definedName name="_____oac2" localSheetId="37">#REF!</definedName>
    <definedName name="_____oac2" localSheetId="14">#REF!</definedName>
    <definedName name="_____oac2" localSheetId="1">#REF!</definedName>
    <definedName name="_____oac2">#REF!</definedName>
    <definedName name="_____OUT98" localSheetId="37" hidden="1">{#N/A,#N/A,TRUE,"Serviços"}</definedName>
    <definedName name="_____OUT98" hidden="1">{#N/A,#N/A,TRUE,"Serviços"}</definedName>
    <definedName name="_____PL1" localSheetId="15">#REF!</definedName>
    <definedName name="_____PL1" localSheetId="32">#REF!</definedName>
    <definedName name="_____PL1" localSheetId="30">#REF!</definedName>
    <definedName name="_____PL1" localSheetId="28">#REF!</definedName>
    <definedName name="_____PL1" localSheetId="37">#REF!</definedName>
    <definedName name="_____PL1" localSheetId="14">#REF!</definedName>
    <definedName name="_____PL1" localSheetId="1">#REF!</definedName>
    <definedName name="_____PL1">#REF!</definedName>
    <definedName name="_____r" localSheetId="15">#REF!</definedName>
    <definedName name="_____r" localSheetId="32">#REF!</definedName>
    <definedName name="_____r" localSheetId="30">#REF!</definedName>
    <definedName name="_____r" localSheetId="28">#REF!</definedName>
    <definedName name="_____r" localSheetId="37">#REF!</definedName>
    <definedName name="_____r" localSheetId="14">#REF!</definedName>
    <definedName name="_____r" localSheetId="1">#REF!</definedName>
    <definedName name="_____r">#REF!</definedName>
    <definedName name="_____Rbv1">'[8]Página 16'!$C$3:$C$7</definedName>
    <definedName name="_____reg1">[9]DADOS!$B$4</definedName>
    <definedName name="_____reg3">[10]eq!$A$2:$D$42</definedName>
    <definedName name="_____reg5">[10]mo!$A$2:$C$10</definedName>
    <definedName name="_____reg7">[9]mat!$A$2:$C$33</definedName>
    <definedName name="_____RET1" localSheetId="15">#REF!</definedName>
    <definedName name="_____RET1" localSheetId="32">#REF!</definedName>
    <definedName name="_____RET1" localSheetId="30">#REF!</definedName>
    <definedName name="_____RET1" localSheetId="28">#REF!</definedName>
    <definedName name="_____RET1" localSheetId="37">#REF!</definedName>
    <definedName name="_____RET1" localSheetId="25">#REF!</definedName>
    <definedName name="_____RET1" localSheetId="23">#REF!</definedName>
    <definedName name="_____RET1" localSheetId="24">#REF!</definedName>
    <definedName name="_____RET1" localSheetId="14">#REF!</definedName>
    <definedName name="_____RET1" localSheetId="1">#REF!</definedName>
    <definedName name="_____RET1">#REF!</definedName>
    <definedName name="_____tsd4" localSheetId="15">#REF!</definedName>
    <definedName name="_____tsd4" localSheetId="32">#REF!</definedName>
    <definedName name="_____tsd4" localSheetId="30">#REF!</definedName>
    <definedName name="_____tsd4" localSheetId="28">#REF!</definedName>
    <definedName name="_____tsd4" localSheetId="37">#REF!</definedName>
    <definedName name="_____tsd4" localSheetId="14">#REF!</definedName>
    <definedName name="_____tsd4" localSheetId="1">#REF!</definedName>
    <definedName name="_____tsd4">#REF!</definedName>
    <definedName name="_____TT102" localSheetId="15">'[7]Relatório-1ª med.'!#REF!</definedName>
    <definedName name="_____TT102" localSheetId="32">'[7]Relatório-1ª med.'!#REF!</definedName>
    <definedName name="_____TT102" localSheetId="30">'[7]Relatório-1ª med.'!#REF!</definedName>
    <definedName name="_____TT102" localSheetId="28">'[7]Relatório-1ª med.'!#REF!</definedName>
    <definedName name="_____TT102" localSheetId="37">'[7]Relatório-1ª med.'!#REF!</definedName>
    <definedName name="_____TT102" localSheetId="25">'[7]Relatório-1ª med.'!#REF!</definedName>
    <definedName name="_____TT102" localSheetId="23">'[7]Relatório-1ª med.'!#REF!</definedName>
    <definedName name="_____TT102" localSheetId="24">'[7]Relatório-1ª med.'!#REF!</definedName>
    <definedName name="_____TT102" localSheetId="14">'[7]Relatório-1ª med.'!#REF!</definedName>
    <definedName name="_____TT102" localSheetId="1">'[7]Relatório-1ª med.'!#REF!</definedName>
    <definedName name="_____TT102">'[7]Relatório-1ª med.'!#REF!</definedName>
    <definedName name="_____TT107" localSheetId="15">'[7]Relatório-1ª med.'!#REF!</definedName>
    <definedName name="_____TT107" localSheetId="32">'[7]Relatório-1ª med.'!#REF!</definedName>
    <definedName name="_____TT107" localSheetId="30">'[7]Relatório-1ª med.'!#REF!</definedName>
    <definedName name="_____TT107" localSheetId="28">'[7]Relatório-1ª med.'!#REF!</definedName>
    <definedName name="_____TT107" localSheetId="37">'[7]Relatório-1ª med.'!#REF!</definedName>
    <definedName name="_____TT107" localSheetId="25">'[7]Relatório-1ª med.'!#REF!</definedName>
    <definedName name="_____TT107" localSheetId="23">'[7]Relatório-1ª med.'!#REF!</definedName>
    <definedName name="_____TT107" localSheetId="24">'[7]Relatório-1ª med.'!#REF!</definedName>
    <definedName name="_____TT107" localSheetId="14">'[7]Relatório-1ª med.'!#REF!</definedName>
    <definedName name="_____TT107" localSheetId="1">'[7]Relatório-1ª med.'!#REF!</definedName>
    <definedName name="_____TT107">'[7]Relatório-1ª med.'!#REF!</definedName>
    <definedName name="_____TT121" localSheetId="15">'[7]Relatório-1ª med.'!#REF!</definedName>
    <definedName name="_____TT121" localSheetId="32">'[7]Relatório-1ª med.'!#REF!</definedName>
    <definedName name="_____TT121" localSheetId="30">'[7]Relatório-1ª med.'!#REF!</definedName>
    <definedName name="_____TT121" localSheetId="28">'[7]Relatório-1ª med.'!#REF!</definedName>
    <definedName name="_____TT121" localSheetId="37">'[7]Relatório-1ª med.'!#REF!</definedName>
    <definedName name="_____TT121" localSheetId="25">'[7]Relatório-1ª med.'!#REF!</definedName>
    <definedName name="_____TT121" localSheetId="23">'[7]Relatório-1ª med.'!#REF!</definedName>
    <definedName name="_____TT121" localSheetId="24">'[7]Relatório-1ª med.'!#REF!</definedName>
    <definedName name="_____TT121" localSheetId="14">'[7]Relatório-1ª med.'!#REF!</definedName>
    <definedName name="_____TT121" localSheetId="1">'[7]Relatório-1ª med.'!#REF!</definedName>
    <definedName name="_____TT121">'[7]Relatório-1ª med.'!#REF!</definedName>
    <definedName name="_____TT123" localSheetId="15">'[7]Relatório-1ª med.'!#REF!</definedName>
    <definedName name="_____TT123" localSheetId="32">'[7]Relatório-1ª med.'!#REF!</definedName>
    <definedName name="_____TT123" localSheetId="30">'[7]Relatório-1ª med.'!#REF!</definedName>
    <definedName name="_____TT123" localSheetId="28">'[7]Relatório-1ª med.'!#REF!</definedName>
    <definedName name="_____TT123" localSheetId="37">'[7]Relatório-1ª med.'!#REF!</definedName>
    <definedName name="_____TT123" localSheetId="25">'[7]Relatório-1ª med.'!#REF!</definedName>
    <definedName name="_____TT123" localSheetId="23">'[7]Relatório-1ª med.'!#REF!</definedName>
    <definedName name="_____TT123" localSheetId="24">'[7]Relatório-1ª med.'!#REF!</definedName>
    <definedName name="_____TT123" localSheetId="14">'[7]Relatório-1ª med.'!#REF!</definedName>
    <definedName name="_____TT123" localSheetId="1">'[7]Relatório-1ª med.'!#REF!</definedName>
    <definedName name="_____TT123">'[7]Relatório-1ª med.'!#REF!</definedName>
    <definedName name="_____TT19" localSheetId="15">'[7]Relatório-1ª med.'!#REF!</definedName>
    <definedName name="_____TT19" localSheetId="32">'[7]Relatório-1ª med.'!#REF!</definedName>
    <definedName name="_____TT19" localSheetId="30">'[7]Relatório-1ª med.'!#REF!</definedName>
    <definedName name="_____TT19" localSheetId="28">'[7]Relatório-1ª med.'!#REF!</definedName>
    <definedName name="_____TT19" localSheetId="37">'[7]Relatório-1ª med.'!#REF!</definedName>
    <definedName name="_____TT19" localSheetId="24">'[7]Relatório-1ª med.'!#REF!</definedName>
    <definedName name="_____TT19" localSheetId="14">'[7]Relatório-1ª med.'!#REF!</definedName>
    <definedName name="_____TT19" localSheetId="1">'[7]Relatório-1ª med.'!#REF!</definedName>
    <definedName name="_____TT19">'[7]Relatório-1ª med.'!#REF!</definedName>
    <definedName name="_____TT20" localSheetId="15">'[7]Relatório-1ª med.'!#REF!</definedName>
    <definedName name="_____TT20" localSheetId="32">'[7]Relatório-1ª med.'!#REF!</definedName>
    <definedName name="_____TT20" localSheetId="30">'[7]Relatório-1ª med.'!#REF!</definedName>
    <definedName name="_____TT20" localSheetId="28">'[7]Relatório-1ª med.'!#REF!</definedName>
    <definedName name="_____TT20" localSheetId="37">'[7]Relatório-1ª med.'!#REF!</definedName>
    <definedName name="_____TT20" localSheetId="24">'[7]Relatório-1ª med.'!#REF!</definedName>
    <definedName name="_____TT20" localSheetId="14">'[7]Relatório-1ª med.'!#REF!</definedName>
    <definedName name="_____TT20" localSheetId="1">'[7]Relatório-1ª med.'!#REF!</definedName>
    <definedName name="_____TT20">'[7]Relatório-1ª med.'!#REF!</definedName>
    <definedName name="_____TT21" localSheetId="15">'[7]Relatório-1ª med.'!#REF!</definedName>
    <definedName name="_____TT21" localSheetId="32">'[7]Relatório-1ª med.'!#REF!</definedName>
    <definedName name="_____TT21" localSheetId="30">'[7]Relatório-1ª med.'!#REF!</definedName>
    <definedName name="_____TT21" localSheetId="28">'[7]Relatório-1ª med.'!#REF!</definedName>
    <definedName name="_____TT21" localSheetId="37">'[7]Relatório-1ª med.'!#REF!</definedName>
    <definedName name="_____TT21" localSheetId="24">'[7]Relatório-1ª med.'!#REF!</definedName>
    <definedName name="_____TT21" localSheetId="14">'[7]Relatório-1ª med.'!#REF!</definedName>
    <definedName name="_____TT21" localSheetId="1">'[7]Relatório-1ª med.'!#REF!</definedName>
    <definedName name="_____TT21">'[7]Relatório-1ª med.'!#REF!</definedName>
    <definedName name="_____TT22" localSheetId="15">'[7]Relatório-1ª med.'!#REF!</definedName>
    <definedName name="_____TT22" localSheetId="32">'[7]Relatório-1ª med.'!#REF!</definedName>
    <definedName name="_____TT22" localSheetId="30">'[7]Relatório-1ª med.'!#REF!</definedName>
    <definedName name="_____TT22" localSheetId="28">'[7]Relatório-1ª med.'!#REF!</definedName>
    <definedName name="_____TT22" localSheetId="37">'[7]Relatório-1ª med.'!#REF!</definedName>
    <definedName name="_____TT22" localSheetId="24">'[7]Relatório-1ª med.'!#REF!</definedName>
    <definedName name="_____TT22" localSheetId="14">'[7]Relatório-1ª med.'!#REF!</definedName>
    <definedName name="_____TT22" localSheetId="1">'[7]Relatório-1ª med.'!#REF!</definedName>
    <definedName name="_____TT22">'[7]Relatório-1ª med.'!#REF!</definedName>
    <definedName name="_____TT26" localSheetId="15">'[7]Relatório-1ª med.'!#REF!</definedName>
    <definedName name="_____TT26" localSheetId="32">'[7]Relatório-1ª med.'!#REF!</definedName>
    <definedName name="_____TT26" localSheetId="30">'[7]Relatório-1ª med.'!#REF!</definedName>
    <definedName name="_____TT26" localSheetId="28">'[7]Relatório-1ª med.'!#REF!</definedName>
    <definedName name="_____TT26" localSheetId="37">'[7]Relatório-1ª med.'!#REF!</definedName>
    <definedName name="_____TT26" localSheetId="24">'[7]Relatório-1ª med.'!#REF!</definedName>
    <definedName name="_____TT26" localSheetId="14">'[7]Relatório-1ª med.'!#REF!</definedName>
    <definedName name="_____TT26" localSheetId="1">'[7]Relatório-1ª med.'!#REF!</definedName>
    <definedName name="_____TT26">'[7]Relatório-1ª med.'!#REF!</definedName>
    <definedName name="_____TT27" localSheetId="15">'[7]Relatório-1ª med.'!#REF!</definedName>
    <definedName name="_____TT27" localSheetId="32">'[7]Relatório-1ª med.'!#REF!</definedName>
    <definedName name="_____TT27" localSheetId="30">'[7]Relatório-1ª med.'!#REF!</definedName>
    <definedName name="_____TT27" localSheetId="28">'[7]Relatório-1ª med.'!#REF!</definedName>
    <definedName name="_____TT27" localSheetId="37">'[7]Relatório-1ª med.'!#REF!</definedName>
    <definedName name="_____TT27" localSheetId="24">'[7]Relatório-1ª med.'!#REF!</definedName>
    <definedName name="_____TT27" localSheetId="14">'[7]Relatório-1ª med.'!#REF!</definedName>
    <definedName name="_____TT27" localSheetId="1">'[7]Relatório-1ª med.'!#REF!</definedName>
    <definedName name="_____TT27">'[7]Relatório-1ª med.'!#REF!</definedName>
    <definedName name="_____TT28" localSheetId="15">'[7]Relatório-1ª med.'!#REF!</definedName>
    <definedName name="_____TT28" localSheetId="32">'[7]Relatório-1ª med.'!#REF!</definedName>
    <definedName name="_____TT28" localSheetId="30">'[7]Relatório-1ª med.'!#REF!</definedName>
    <definedName name="_____TT28" localSheetId="28">'[7]Relatório-1ª med.'!#REF!</definedName>
    <definedName name="_____TT28" localSheetId="37">'[7]Relatório-1ª med.'!#REF!</definedName>
    <definedName name="_____TT28" localSheetId="24">'[7]Relatório-1ª med.'!#REF!</definedName>
    <definedName name="_____TT28" localSheetId="14">'[7]Relatório-1ª med.'!#REF!</definedName>
    <definedName name="_____TT28" localSheetId="1">'[7]Relatório-1ª med.'!#REF!</definedName>
    <definedName name="_____TT28">'[7]Relatório-1ª med.'!#REF!</definedName>
    <definedName name="_____TT30" localSheetId="15">'[7]Relatório-1ª med.'!#REF!</definedName>
    <definedName name="_____TT30" localSheetId="32">'[7]Relatório-1ª med.'!#REF!</definedName>
    <definedName name="_____TT30" localSheetId="30">'[7]Relatório-1ª med.'!#REF!</definedName>
    <definedName name="_____TT30" localSheetId="28">'[7]Relatório-1ª med.'!#REF!</definedName>
    <definedName name="_____TT30" localSheetId="37">'[7]Relatório-1ª med.'!#REF!</definedName>
    <definedName name="_____TT30" localSheetId="24">'[7]Relatório-1ª med.'!#REF!</definedName>
    <definedName name="_____TT30" localSheetId="14">'[7]Relatório-1ª med.'!#REF!</definedName>
    <definedName name="_____TT30" localSheetId="1">'[7]Relatório-1ª med.'!#REF!</definedName>
    <definedName name="_____TT30">'[7]Relatório-1ª med.'!#REF!</definedName>
    <definedName name="_____TT31" localSheetId="15">'[7]Relatório-1ª med.'!#REF!</definedName>
    <definedName name="_____TT31" localSheetId="32">'[7]Relatório-1ª med.'!#REF!</definedName>
    <definedName name="_____TT31" localSheetId="30">'[7]Relatório-1ª med.'!#REF!</definedName>
    <definedName name="_____TT31" localSheetId="28">'[7]Relatório-1ª med.'!#REF!</definedName>
    <definedName name="_____TT31" localSheetId="37">'[7]Relatório-1ª med.'!#REF!</definedName>
    <definedName name="_____TT31" localSheetId="24">'[7]Relatório-1ª med.'!#REF!</definedName>
    <definedName name="_____TT31" localSheetId="14">'[7]Relatório-1ª med.'!#REF!</definedName>
    <definedName name="_____TT31" localSheetId="1">'[7]Relatório-1ª med.'!#REF!</definedName>
    <definedName name="_____TT31">'[7]Relatório-1ª med.'!#REF!</definedName>
    <definedName name="_____TT32" localSheetId="15">'[7]Relatório-1ª med.'!#REF!</definedName>
    <definedName name="_____TT32" localSheetId="32">'[7]Relatório-1ª med.'!#REF!</definedName>
    <definedName name="_____TT32" localSheetId="30">'[7]Relatório-1ª med.'!#REF!</definedName>
    <definedName name="_____TT32" localSheetId="28">'[7]Relatório-1ª med.'!#REF!</definedName>
    <definedName name="_____TT32" localSheetId="37">'[7]Relatório-1ª med.'!#REF!</definedName>
    <definedName name="_____TT32" localSheetId="24">'[7]Relatório-1ª med.'!#REF!</definedName>
    <definedName name="_____TT32" localSheetId="14">'[7]Relatório-1ª med.'!#REF!</definedName>
    <definedName name="_____TT32" localSheetId="1">'[7]Relatório-1ª med.'!#REF!</definedName>
    <definedName name="_____TT32">'[7]Relatório-1ª med.'!#REF!</definedName>
    <definedName name="_____TT33" localSheetId="15">'[7]Relatório-1ª med.'!#REF!</definedName>
    <definedName name="_____TT33" localSheetId="32">'[7]Relatório-1ª med.'!#REF!</definedName>
    <definedName name="_____TT33" localSheetId="30">'[7]Relatório-1ª med.'!#REF!</definedName>
    <definedName name="_____TT33" localSheetId="28">'[7]Relatório-1ª med.'!#REF!</definedName>
    <definedName name="_____TT33" localSheetId="37">'[7]Relatório-1ª med.'!#REF!</definedName>
    <definedName name="_____TT33" localSheetId="24">'[7]Relatório-1ª med.'!#REF!</definedName>
    <definedName name="_____TT33" localSheetId="14">'[7]Relatório-1ª med.'!#REF!</definedName>
    <definedName name="_____TT33" localSheetId="1">'[7]Relatório-1ª med.'!#REF!</definedName>
    <definedName name="_____TT33">'[7]Relatório-1ª med.'!#REF!</definedName>
    <definedName name="_____TT34" localSheetId="15">'[7]Relatório-1ª med.'!#REF!</definedName>
    <definedName name="_____TT34" localSheetId="32">'[7]Relatório-1ª med.'!#REF!</definedName>
    <definedName name="_____TT34" localSheetId="30">'[7]Relatório-1ª med.'!#REF!</definedName>
    <definedName name="_____TT34" localSheetId="28">'[7]Relatório-1ª med.'!#REF!</definedName>
    <definedName name="_____TT34" localSheetId="37">'[7]Relatório-1ª med.'!#REF!</definedName>
    <definedName name="_____TT34" localSheetId="24">'[7]Relatório-1ª med.'!#REF!</definedName>
    <definedName name="_____TT34" localSheetId="14">'[7]Relatório-1ª med.'!#REF!</definedName>
    <definedName name="_____TT34" localSheetId="1">'[7]Relatório-1ª med.'!#REF!</definedName>
    <definedName name="_____TT34">'[7]Relatório-1ª med.'!#REF!</definedName>
    <definedName name="_____TT36" localSheetId="15">'[7]Relatório-1ª med.'!#REF!</definedName>
    <definedName name="_____TT36" localSheetId="32">'[7]Relatório-1ª med.'!#REF!</definedName>
    <definedName name="_____TT36" localSheetId="30">'[7]Relatório-1ª med.'!#REF!</definedName>
    <definedName name="_____TT36" localSheetId="28">'[7]Relatório-1ª med.'!#REF!</definedName>
    <definedName name="_____TT36" localSheetId="37">'[7]Relatório-1ª med.'!#REF!</definedName>
    <definedName name="_____TT36" localSheetId="24">'[7]Relatório-1ª med.'!#REF!</definedName>
    <definedName name="_____TT36" localSheetId="14">'[7]Relatório-1ª med.'!#REF!</definedName>
    <definedName name="_____TT36" localSheetId="1">'[7]Relatório-1ª med.'!#REF!</definedName>
    <definedName name="_____TT36">'[7]Relatório-1ª med.'!#REF!</definedName>
    <definedName name="_____TT37" localSheetId="15">'[7]Relatório-1ª med.'!#REF!</definedName>
    <definedName name="_____TT37" localSheetId="32">'[7]Relatório-1ª med.'!#REF!</definedName>
    <definedName name="_____TT37" localSheetId="30">'[7]Relatório-1ª med.'!#REF!</definedName>
    <definedName name="_____TT37" localSheetId="28">'[7]Relatório-1ª med.'!#REF!</definedName>
    <definedName name="_____TT37" localSheetId="37">'[7]Relatório-1ª med.'!#REF!</definedName>
    <definedName name="_____TT37" localSheetId="24">'[7]Relatório-1ª med.'!#REF!</definedName>
    <definedName name="_____TT37" localSheetId="14">'[7]Relatório-1ª med.'!#REF!</definedName>
    <definedName name="_____TT37" localSheetId="1">'[7]Relatório-1ª med.'!#REF!</definedName>
    <definedName name="_____TT37">'[7]Relatório-1ª med.'!#REF!</definedName>
    <definedName name="_____TT38" localSheetId="15">'[7]Relatório-1ª med.'!#REF!</definedName>
    <definedName name="_____TT38" localSheetId="32">'[7]Relatório-1ª med.'!#REF!</definedName>
    <definedName name="_____TT38" localSheetId="30">'[7]Relatório-1ª med.'!#REF!</definedName>
    <definedName name="_____TT38" localSheetId="28">'[7]Relatório-1ª med.'!#REF!</definedName>
    <definedName name="_____TT38" localSheetId="37">'[7]Relatório-1ª med.'!#REF!</definedName>
    <definedName name="_____TT38" localSheetId="24">'[7]Relatório-1ª med.'!#REF!</definedName>
    <definedName name="_____TT38" localSheetId="14">'[7]Relatório-1ª med.'!#REF!</definedName>
    <definedName name="_____TT38" localSheetId="1">'[7]Relatório-1ª med.'!#REF!</definedName>
    <definedName name="_____TT38">'[7]Relatório-1ª med.'!#REF!</definedName>
    <definedName name="_____TT39" localSheetId="15">'[7]Relatório-1ª med.'!#REF!</definedName>
    <definedName name="_____TT39" localSheetId="32">'[7]Relatório-1ª med.'!#REF!</definedName>
    <definedName name="_____TT39" localSheetId="30">'[7]Relatório-1ª med.'!#REF!</definedName>
    <definedName name="_____TT39" localSheetId="28">'[7]Relatório-1ª med.'!#REF!</definedName>
    <definedName name="_____TT39" localSheetId="37">'[7]Relatório-1ª med.'!#REF!</definedName>
    <definedName name="_____TT39" localSheetId="24">'[7]Relatório-1ª med.'!#REF!</definedName>
    <definedName name="_____TT39" localSheetId="14">'[7]Relatório-1ª med.'!#REF!</definedName>
    <definedName name="_____TT39" localSheetId="1">'[7]Relatório-1ª med.'!#REF!</definedName>
    <definedName name="_____TT39">'[7]Relatório-1ª med.'!#REF!</definedName>
    <definedName name="_____TT40" localSheetId="15">'[7]Relatório-1ª med.'!#REF!</definedName>
    <definedName name="_____TT40" localSheetId="32">'[7]Relatório-1ª med.'!#REF!</definedName>
    <definedName name="_____TT40" localSheetId="30">'[7]Relatório-1ª med.'!#REF!</definedName>
    <definedName name="_____TT40" localSheetId="28">'[7]Relatório-1ª med.'!#REF!</definedName>
    <definedName name="_____TT40" localSheetId="37">'[7]Relatório-1ª med.'!#REF!</definedName>
    <definedName name="_____TT40" localSheetId="24">'[7]Relatório-1ª med.'!#REF!</definedName>
    <definedName name="_____TT40" localSheetId="14">'[7]Relatório-1ª med.'!#REF!</definedName>
    <definedName name="_____TT40" localSheetId="1">'[7]Relatório-1ª med.'!#REF!</definedName>
    <definedName name="_____TT40">'[7]Relatório-1ª med.'!#REF!</definedName>
    <definedName name="_____TT5" localSheetId="15">'[7]Relatório-1ª med.'!#REF!</definedName>
    <definedName name="_____TT5" localSheetId="32">'[7]Relatório-1ª med.'!#REF!</definedName>
    <definedName name="_____TT5" localSheetId="30">'[7]Relatório-1ª med.'!#REF!</definedName>
    <definedName name="_____TT5" localSheetId="28">'[7]Relatório-1ª med.'!#REF!</definedName>
    <definedName name="_____TT5" localSheetId="37">'[7]Relatório-1ª med.'!#REF!</definedName>
    <definedName name="_____TT5" localSheetId="24">'[7]Relatório-1ª med.'!#REF!</definedName>
    <definedName name="_____TT5" localSheetId="14">'[7]Relatório-1ª med.'!#REF!</definedName>
    <definedName name="_____TT5" localSheetId="1">'[7]Relatório-1ª med.'!#REF!</definedName>
    <definedName name="_____TT5">'[7]Relatório-1ª med.'!#REF!</definedName>
    <definedName name="_____TT52" localSheetId="15">'[7]Relatório-1ª med.'!#REF!</definedName>
    <definedName name="_____TT52" localSheetId="32">'[7]Relatório-1ª med.'!#REF!</definedName>
    <definedName name="_____TT52" localSheetId="30">'[7]Relatório-1ª med.'!#REF!</definedName>
    <definedName name="_____TT52" localSheetId="28">'[7]Relatório-1ª med.'!#REF!</definedName>
    <definedName name="_____TT52" localSheetId="37">'[7]Relatório-1ª med.'!#REF!</definedName>
    <definedName name="_____TT52" localSheetId="24">'[7]Relatório-1ª med.'!#REF!</definedName>
    <definedName name="_____TT52" localSheetId="14">'[7]Relatório-1ª med.'!#REF!</definedName>
    <definedName name="_____TT52" localSheetId="1">'[7]Relatório-1ª med.'!#REF!</definedName>
    <definedName name="_____TT52">'[7]Relatório-1ª med.'!#REF!</definedName>
    <definedName name="_____TT53" localSheetId="15">'[7]Relatório-1ª med.'!#REF!</definedName>
    <definedName name="_____TT53" localSheetId="32">'[7]Relatório-1ª med.'!#REF!</definedName>
    <definedName name="_____TT53" localSheetId="30">'[7]Relatório-1ª med.'!#REF!</definedName>
    <definedName name="_____TT53" localSheetId="28">'[7]Relatório-1ª med.'!#REF!</definedName>
    <definedName name="_____TT53" localSheetId="37">'[7]Relatório-1ª med.'!#REF!</definedName>
    <definedName name="_____TT53" localSheetId="24">'[7]Relatório-1ª med.'!#REF!</definedName>
    <definedName name="_____TT53" localSheetId="14">'[7]Relatório-1ª med.'!#REF!</definedName>
    <definedName name="_____TT53" localSheetId="1">'[7]Relatório-1ª med.'!#REF!</definedName>
    <definedName name="_____TT53">'[7]Relatório-1ª med.'!#REF!</definedName>
    <definedName name="_____TT54" localSheetId="15">'[7]Relatório-1ª med.'!#REF!</definedName>
    <definedName name="_____TT54" localSheetId="32">'[7]Relatório-1ª med.'!#REF!</definedName>
    <definedName name="_____TT54" localSheetId="30">'[7]Relatório-1ª med.'!#REF!</definedName>
    <definedName name="_____TT54" localSheetId="28">'[7]Relatório-1ª med.'!#REF!</definedName>
    <definedName name="_____TT54" localSheetId="37">'[7]Relatório-1ª med.'!#REF!</definedName>
    <definedName name="_____TT54" localSheetId="24">'[7]Relatório-1ª med.'!#REF!</definedName>
    <definedName name="_____TT54" localSheetId="14">'[7]Relatório-1ª med.'!#REF!</definedName>
    <definedName name="_____TT54" localSheetId="1">'[7]Relatório-1ª med.'!#REF!</definedName>
    <definedName name="_____TT54">'[7]Relatório-1ª med.'!#REF!</definedName>
    <definedName name="_____TT55" localSheetId="15">'[7]Relatório-1ª med.'!#REF!</definedName>
    <definedName name="_____TT55" localSheetId="32">'[7]Relatório-1ª med.'!#REF!</definedName>
    <definedName name="_____TT55" localSheetId="30">'[7]Relatório-1ª med.'!#REF!</definedName>
    <definedName name="_____TT55" localSheetId="28">'[7]Relatório-1ª med.'!#REF!</definedName>
    <definedName name="_____TT55" localSheetId="37">'[7]Relatório-1ª med.'!#REF!</definedName>
    <definedName name="_____TT55" localSheetId="24">'[7]Relatório-1ª med.'!#REF!</definedName>
    <definedName name="_____TT55" localSheetId="14">'[7]Relatório-1ª med.'!#REF!</definedName>
    <definedName name="_____TT55" localSheetId="1">'[7]Relatório-1ª med.'!#REF!</definedName>
    <definedName name="_____TT55">'[7]Relatório-1ª med.'!#REF!</definedName>
    <definedName name="_____TT6" localSheetId="15">'[7]Relatório-1ª med.'!#REF!</definedName>
    <definedName name="_____TT6" localSheetId="32">'[7]Relatório-1ª med.'!#REF!</definedName>
    <definedName name="_____TT6" localSheetId="30">'[7]Relatório-1ª med.'!#REF!</definedName>
    <definedName name="_____TT6" localSheetId="28">'[7]Relatório-1ª med.'!#REF!</definedName>
    <definedName name="_____TT6" localSheetId="37">'[7]Relatório-1ª med.'!#REF!</definedName>
    <definedName name="_____TT6" localSheetId="24">'[7]Relatório-1ª med.'!#REF!</definedName>
    <definedName name="_____TT6" localSheetId="14">'[7]Relatório-1ª med.'!#REF!</definedName>
    <definedName name="_____TT6" localSheetId="1">'[7]Relatório-1ª med.'!#REF!</definedName>
    <definedName name="_____TT6">'[7]Relatório-1ª med.'!#REF!</definedName>
    <definedName name="_____TT60" localSheetId="15">'[7]Relatório-1ª med.'!#REF!</definedName>
    <definedName name="_____TT60" localSheetId="32">'[7]Relatório-1ª med.'!#REF!</definedName>
    <definedName name="_____TT60" localSheetId="30">'[7]Relatório-1ª med.'!#REF!</definedName>
    <definedName name="_____TT60" localSheetId="28">'[7]Relatório-1ª med.'!#REF!</definedName>
    <definedName name="_____TT60" localSheetId="37">'[7]Relatório-1ª med.'!#REF!</definedName>
    <definedName name="_____TT60" localSheetId="24">'[7]Relatório-1ª med.'!#REF!</definedName>
    <definedName name="_____TT60" localSheetId="14">'[7]Relatório-1ª med.'!#REF!</definedName>
    <definedName name="_____TT60" localSheetId="1">'[7]Relatório-1ª med.'!#REF!</definedName>
    <definedName name="_____TT60">'[7]Relatório-1ª med.'!#REF!</definedName>
    <definedName name="_____TT61" localSheetId="15">'[7]Relatório-1ª med.'!#REF!</definedName>
    <definedName name="_____TT61" localSheetId="32">'[7]Relatório-1ª med.'!#REF!</definedName>
    <definedName name="_____TT61" localSheetId="30">'[7]Relatório-1ª med.'!#REF!</definedName>
    <definedName name="_____TT61" localSheetId="28">'[7]Relatório-1ª med.'!#REF!</definedName>
    <definedName name="_____TT61" localSheetId="37">'[7]Relatório-1ª med.'!#REF!</definedName>
    <definedName name="_____TT61" localSheetId="24">'[7]Relatório-1ª med.'!#REF!</definedName>
    <definedName name="_____TT61" localSheetId="14">'[7]Relatório-1ª med.'!#REF!</definedName>
    <definedName name="_____TT61" localSheetId="1">'[7]Relatório-1ª med.'!#REF!</definedName>
    <definedName name="_____TT61">'[7]Relatório-1ª med.'!#REF!</definedName>
    <definedName name="_____TT69" localSheetId="15">'[7]Relatório-1ª med.'!#REF!</definedName>
    <definedName name="_____TT69" localSheetId="32">'[7]Relatório-1ª med.'!#REF!</definedName>
    <definedName name="_____TT69" localSheetId="30">'[7]Relatório-1ª med.'!#REF!</definedName>
    <definedName name="_____TT69" localSheetId="28">'[7]Relatório-1ª med.'!#REF!</definedName>
    <definedName name="_____TT69" localSheetId="37">'[7]Relatório-1ª med.'!#REF!</definedName>
    <definedName name="_____TT69" localSheetId="24">'[7]Relatório-1ª med.'!#REF!</definedName>
    <definedName name="_____TT69" localSheetId="14">'[7]Relatório-1ª med.'!#REF!</definedName>
    <definedName name="_____TT69" localSheetId="1">'[7]Relatório-1ª med.'!#REF!</definedName>
    <definedName name="_____TT69">'[7]Relatório-1ª med.'!#REF!</definedName>
    <definedName name="_____TT7" localSheetId="15">'[7]Relatório-1ª med.'!#REF!</definedName>
    <definedName name="_____TT7" localSheetId="32">'[7]Relatório-1ª med.'!#REF!</definedName>
    <definedName name="_____TT7" localSheetId="30">'[7]Relatório-1ª med.'!#REF!</definedName>
    <definedName name="_____TT7" localSheetId="28">'[7]Relatório-1ª med.'!#REF!</definedName>
    <definedName name="_____TT7" localSheetId="37">'[7]Relatório-1ª med.'!#REF!</definedName>
    <definedName name="_____TT7" localSheetId="24">'[7]Relatório-1ª med.'!#REF!</definedName>
    <definedName name="_____TT7" localSheetId="14">'[7]Relatório-1ª med.'!#REF!</definedName>
    <definedName name="_____TT7" localSheetId="1">'[7]Relatório-1ª med.'!#REF!</definedName>
    <definedName name="_____TT7">'[7]Relatório-1ª med.'!#REF!</definedName>
    <definedName name="_____TT70" localSheetId="15">'[7]Relatório-1ª med.'!#REF!</definedName>
    <definedName name="_____TT70" localSheetId="32">'[7]Relatório-1ª med.'!#REF!</definedName>
    <definedName name="_____TT70" localSheetId="30">'[7]Relatório-1ª med.'!#REF!</definedName>
    <definedName name="_____TT70" localSheetId="28">'[7]Relatório-1ª med.'!#REF!</definedName>
    <definedName name="_____TT70" localSheetId="37">'[7]Relatório-1ª med.'!#REF!</definedName>
    <definedName name="_____TT70" localSheetId="24">'[7]Relatório-1ª med.'!#REF!</definedName>
    <definedName name="_____TT70" localSheetId="14">'[7]Relatório-1ª med.'!#REF!</definedName>
    <definedName name="_____TT70" localSheetId="1">'[7]Relatório-1ª med.'!#REF!</definedName>
    <definedName name="_____TT70">'[7]Relatório-1ª med.'!#REF!</definedName>
    <definedName name="_____TT71" localSheetId="15">'[7]Relatório-1ª med.'!#REF!</definedName>
    <definedName name="_____TT71" localSheetId="32">'[7]Relatório-1ª med.'!#REF!</definedName>
    <definedName name="_____TT71" localSheetId="30">'[7]Relatório-1ª med.'!#REF!</definedName>
    <definedName name="_____TT71" localSheetId="28">'[7]Relatório-1ª med.'!#REF!</definedName>
    <definedName name="_____TT71" localSheetId="37">'[7]Relatório-1ª med.'!#REF!</definedName>
    <definedName name="_____TT71" localSheetId="24">'[7]Relatório-1ª med.'!#REF!</definedName>
    <definedName name="_____TT71" localSheetId="14">'[7]Relatório-1ª med.'!#REF!</definedName>
    <definedName name="_____TT71" localSheetId="1">'[7]Relatório-1ª med.'!#REF!</definedName>
    <definedName name="_____TT71">'[7]Relatório-1ª med.'!#REF!</definedName>
    <definedName name="_____TT74" localSheetId="15">'[7]Relatório-1ª med.'!#REF!</definedName>
    <definedName name="_____TT74" localSheetId="32">'[7]Relatório-1ª med.'!#REF!</definedName>
    <definedName name="_____TT74" localSheetId="30">'[7]Relatório-1ª med.'!#REF!</definedName>
    <definedName name="_____TT74" localSheetId="28">'[7]Relatório-1ª med.'!#REF!</definedName>
    <definedName name="_____TT74" localSheetId="37">'[7]Relatório-1ª med.'!#REF!</definedName>
    <definedName name="_____TT74" localSheetId="24">'[7]Relatório-1ª med.'!#REF!</definedName>
    <definedName name="_____TT74" localSheetId="14">'[7]Relatório-1ª med.'!#REF!</definedName>
    <definedName name="_____TT74" localSheetId="1">'[7]Relatório-1ª med.'!#REF!</definedName>
    <definedName name="_____TT74">'[7]Relatório-1ª med.'!#REF!</definedName>
    <definedName name="_____TT75" localSheetId="15">'[7]Relatório-1ª med.'!#REF!</definedName>
    <definedName name="_____TT75" localSheetId="32">'[7]Relatório-1ª med.'!#REF!</definedName>
    <definedName name="_____TT75" localSheetId="30">'[7]Relatório-1ª med.'!#REF!</definedName>
    <definedName name="_____TT75" localSheetId="28">'[7]Relatório-1ª med.'!#REF!</definedName>
    <definedName name="_____TT75" localSheetId="37">'[7]Relatório-1ª med.'!#REF!</definedName>
    <definedName name="_____TT75" localSheetId="24">'[7]Relatório-1ª med.'!#REF!</definedName>
    <definedName name="_____TT75" localSheetId="14">'[7]Relatório-1ª med.'!#REF!</definedName>
    <definedName name="_____TT75" localSheetId="1">'[7]Relatório-1ª med.'!#REF!</definedName>
    <definedName name="_____TT75">'[7]Relatório-1ª med.'!#REF!</definedName>
    <definedName name="_____TT76" localSheetId="15">'[7]Relatório-1ª med.'!#REF!</definedName>
    <definedName name="_____TT76" localSheetId="32">'[7]Relatório-1ª med.'!#REF!</definedName>
    <definedName name="_____TT76" localSheetId="30">'[7]Relatório-1ª med.'!#REF!</definedName>
    <definedName name="_____TT76" localSheetId="28">'[7]Relatório-1ª med.'!#REF!</definedName>
    <definedName name="_____TT76" localSheetId="37">'[7]Relatório-1ª med.'!#REF!</definedName>
    <definedName name="_____TT76" localSheetId="24">'[7]Relatório-1ª med.'!#REF!</definedName>
    <definedName name="_____TT76" localSheetId="14">'[7]Relatório-1ª med.'!#REF!</definedName>
    <definedName name="_____TT76" localSheetId="1">'[7]Relatório-1ª med.'!#REF!</definedName>
    <definedName name="_____TT76">'[7]Relatório-1ª med.'!#REF!</definedName>
    <definedName name="_____TT77" localSheetId="15">'[7]Relatório-1ª med.'!#REF!</definedName>
    <definedName name="_____TT77" localSheetId="32">'[7]Relatório-1ª med.'!#REF!</definedName>
    <definedName name="_____TT77" localSheetId="30">'[7]Relatório-1ª med.'!#REF!</definedName>
    <definedName name="_____TT77" localSheetId="28">'[7]Relatório-1ª med.'!#REF!</definedName>
    <definedName name="_____TT77" localSheetId="37">'[7]Relatório-1ª med.'!#REF!</definedName>
    <definedName name="_____TT77" localSheetId="24">'[7]Relatório-1ª med.'!#REF!</definedName>
    <definedName name="_____TT77" localSheetId="14">'[7]Relatório-1ª med.'!#REF!</definedName>
    <definedName name="_____TT77" localSheetId="1">'[7]Relatório-1ª med.'!#REF!</definedName>
    <definedName name="_____TT77">'[7]Relatório-1ª med.'!#REF!</definedName>
    <definedName name="_____TT78" localSheetId="15">'[7]Relatório-1ª med.'!#REF!</definedName>
    <definedName name="_____TT78" localSheetId="32">'[7]Relatório-1ª med.'!#REF!</definedName>
    <definedName name="_____TT78" localSheetId="30">'[7]Relatório-1ª med.'!#REF!</definedName>
    <definedName name="_____TT78" localSheetId="28">'[7]Relatório-1ª med.'!#REF!</definedName>
    <definedName name="_____TT78" localSheetId="37">'[7]Relatório-1ª med.'!#REF!</definedName>
    <definedName name="_____TT78" localSheetId="24">'[7]Relatório-1ª med.'!#REF!</definedName>
    <definedName name="_____TT78" localSheetId="14">'[7]Relatório-1ª med.'!#REF!</definedName>
    <definedName name="_____TT78" localSheetId="1">'[7]Relatório-1ª med.'!#REF!</definedName>
    <definedName name="_____TT78">'[7]Relatório-1ª med.'!#REF!</definedName>
    <definedName name="_____TT79" localSheetId="15">'[7]Relatório-1ª med.'!#REF!</definedName>
    <definedName name="_____TT79" localSheetId="32">'[7]Relatório-1ª med.'!#REF!</definedName>
    <definedName name="_____TT79" localSheetId="30">'[7]Relatório-1ª med.'!#REF!</definedName>
    <definedName name="_____TT79" localSheetId="28">'[7]Relatório-1ª med.'!#REF!</definedName>
    <definedName name="_____TT79" localSheetId="37">'[7]Relatório-1ª med.'!#REF!</definedName>
    <definedName name="_____TT79" localSheetId="24">'[7]Relatório-1ª med.'!#REF!</definedName>
    <definedName name="_____TT79" localSheetId="14">'[7]Relatório-1ª med.'!#REF!</definedName>
    <definedName name="_____TT79" localSheetId="1">'[7]Relatório-1ª med.'!#REF!</definedName>
    <definedName name="_____TT79">'[7]Relatório-1ª med.'!#REF!</definedName>
    <definedName name="_____TT94" localSheetId="15">'[7]Relatório-1ª med.'!#REF!</definedName>
    <definedName name="_____TT94" localSheetId="32">'[7]Relatório-1ª med.'!#REF!</definedName>
    <definedName name="_____TT94" localSheetId="30">'[7]Relatório-1ª med.'!#REF!</definedName>
    <definedName name="_____TT94" localSheetId="28">'[7]Relatório-1ª med.'!#REF!</definedName>
    <definedName name="_____TT94" localSheetId="37">'[7]Relatório-1ª med.'!#REF!</definedName>
    <definedName name="_____TT94" localSheetId="24">'[7]Relatório-1ª med.'!#REF!</definedName>
    <definedName name="_____TT94" localSheetId="14">'[7]Relatório-1ª med.'!#REF!</definedName>
    <definedName name="_____TT94" localSheetId="1">'[7]Relatório-1ª med.'!#REF!</definedName>
    <definedName name="_____TT94">'[7]Relatório-1ª med.'!#REF!</definedName>
    <definedName name="_____TT95" localSheetId="15">'[7]Relatório-1ª med.'!#REF!</definedName>
    <definedName name="_____TT95" localSheetId="32">'[7]Relatório-1ª med.'!#REF!</definedName>
    <definedName name="_____TT95" localSheetId="30">'[7]Relatório-1ª med.'!#REF!</definedName>
    <definedName name="_____TT95" localSheetId="28">'[7]Relatório-1ª med.'!#REF!</definedName>
    <definedName name="_____TT95" localSheetId="37">'[7]Relatório-1ª med.'!#REF!</definedName>
    <definedName name="_____TT95" localSheetId="24">'[7]Relatório-1ª med.'!#REF!</definedName>
    <definedName name="_____TT95" localSheetId="14">'[7]Relatório-1ª med.'!#REF!</definedName>
    <definedName name="_____TT95" localSheetId="1">'[7]Relatório-1ª med.'!#REF!</definedName>
    <definedName name="_____TT95">'[7]Relatório-1ª med.'!#REF!</definedName>
    <definedName name="_____TT97" localSheetId="15">'[7]Relatório-1ª med.'!#REF!</definedName>
    <definedName name="_____TT97" localSheetId="32">'[7]Relatório-1ª med.'!#REF!</definedName>
    <definedName name="_____TT97" localSheetId="30">'[7]Relatório-1ª med.'!#REF!</definedName>
    <definedName name="_____TT97" localSheetId="28">'[7]Relatório-1ª med.'!#REF!</definedName>
    <definedName name="_____TT97" localSheetId="37">'[7]Relatório-1ª med.'!#REF!</definedName>
    <definedName name="_____TT97" localSheetId="24">'[7]Relatório-1ª med.'!#REF!</definedName>
    <definedName name="_____TT97" localSheetId="14">'[7]Relatório-1ª med.'!#REF!</definedName>
    <definedName name="_____TT97" localSheetId="1">'[7]Relatório-1ª med.'!#REF!</definedName>
    <definedName name="_____TT97">'[7]Relatório-1ª med.'!#REF!</definedName>
    <definedName name="____cab1" localSheetId="15">#REF!</definedName>
    <definedName name="____cab1" localSheetId="32">#REF!</definedName>
    <definedName name="____cab1" localSheetId="30">#REF!</definedName>
    <definedName name="____cab1" localSheetId="28">#REF!</definedName>
    <definedName name="____cab1" localSheetId="37">#REF!</definedName>
    <definedName name="____cab1" localSheetId="25">#REF!</definedName>
    <definedName name="____cab1" localSheetId="23">#REF!</definedName>
    <definedName name="____cab1" localSheetId="24">#REF!</definedName>
    <definedName name="____cab1" localSheetId="14">#REF!</definedName>
    <definedName name="____cab1" localSheetId="1">#REF!</definedName>
    <definedName name="____cab1">#REF!</definedName>
    <definedName name="____emp2">'[4]DMT modelo'!$AA$13</definedName>
    <definedName name="____EXT1" localSheetId="15">#REF!</definedName>
    <definedName name="____EXT1" localSheetId="32">#REF!</definedName>
    <definedName name="____EXT1" localSheetId="30">#REF!</definedName>
    <definedName name="____EXT1" localSheetId="28">#REF!</definedName>
    <definedName name="____EXT1" localSheetId="37">#REF!</definedName>
    <definedName name="____EXT1" localSheetId="14">#REF!</definedName>
    <definedName name="____EXT1" localSheetId="1">#REF!</definedName>
    <definedName name="____EXT1">#REF!</definedName>
    <definedName name="____Ext2" localSheetId="15">'[6]P A T O 99 B'!#REF!</definedName>
    <definedName name="____Ext2" localSheetId="32">'[6]P A T O 99 B'!#REF!</definedName>
    <definedName name="____Ext2" localSheetId="30">'[6]P A T O 99 B'!#REF!</definedName>
    <definedName name="____Ext2" localSheetId="28">'[6]P A T O 99 B'!#REF!</definedName>
    <definedName name="____Ext2" localSheetId="37">'[6]P A T O 99 B'!#REF!</definedName>
    <definedName name="____Ext2" localSheetId="14">'[6]P A T O 99 B'!#REF!</definedName>
    <definedName name="____Ext2" localSheetId="1">'[6]P A T O 99 B'!#REF!</definedName>
    <definedName name="____Ext2">'[6]P A T O 99 B'!#REF!</definedName>
    <definedName name="____ind100" localSheetId="15">#REF!</definedName>
    <definedName name="____ind100" localSheetId="32">#REF!</definedName>
    <definedName name="____ind100" localSheetId="30">#REF!</definedName>
    <definedName name="____ind100" localSheetId="28">#REF!</definedName>
    <definedName name="____ind100" localSheetId="37">#REF!</definedName>
    <definedName name="____ind100" localSheetId="14">#REF!</definedName>
    <definedName name="____ind100" localSheetId="1">#REF!</definedName>
    <definedName name="____ind100">#REF!</definedName>
    <definedName name="____JAN2003" localSheetId="15">#REF!</definedName>
    <definedName name="____JAN2003" localSheetId="32">#REF!</definedName>
    <definedName name="____JAN2003" localSheetId="30">#REF!</definedName>
    <definedName name="____JAN2003" localSheetId="28">#REF!</definedName>
    <definedName name="____JAN2003" localSheetId="37">#REF!</definedName>
    <definedName name="____JAN2003" localSheetId="14">#REF!</definedName>
    <definedName name="____JAN2003" localSheetId="1">#REF!</definedName>
    <definedName name="____JAN2003">#REF!</definedName>
    <definedName name="____JAZ1" localSheetId="15">#REF!</definedName>
    <definedName name="____JAZ1" localSheetId="32">#REF!</definedName>
    <definedName name="____JAZ1" localSheetId="30">#REF!</definedName>
    <definedName name="____JAZ1" localSheetId="28">#REF!</definedName>
    <definedName name="____JAZ1" localSheetId="37">#REF!</definedName>
    <definedName name="____JAZ1" localSheetId="25">#REF!</definedName>
    <definedName name="____JAZ1" localSheetId="23">#REF!</definedName>
    <definedName name="____JAZ1" localSheetId="24">#REF!</definedName>
    <definedName name="____JAZ1" localSheetId="14">#REF!</definedName>
    <definedName name="____JAZ1" localSheetId="1">#REF!</definedName>
    <definedName name="____JAZ1">#REF!</definedName>
    <definedName name="____JAZ11" localSheetId="15">#REF!</definedName>
    <definedName name="____JAZ11" localSheetId="32">#REF!</definedName>
    <definedName name="____JAZ11" localSheetId="30">#REF!</definedName>
    <definedName name="____JAZ11" localSheetId="28">#REF!</definedName>
    <definedName name="____JAZ11" localSheetId="37">#REF!</definedName>
    <definedName name="____JAZ11" localSheetId="25">#REF!</definedName>
    <definedName name="____JAZ11" localSheetId="23">#REF!</definedName>
    <definedName name="____JAZ11" localSheetId="24">#REF!</definedName>
    <definedName name="____JAZ11" localSheetId="14">#REF!</definedName>
    <definedName name="____JAZ11" localSheetId="1">#REF!</definedName>
    <definedName name="____JAZ11">#REF!</definedName>
    <definedName name="____JAZ2" localSheetId="15">#REF!</definedName>
    <definedName name="____JAZ2" localSheetId="32">#REF!</definedName>
    <definedName name="____JAZ2" localSheetId="30">#REF!</definedName>
    <definedName name="____JAZ2" localSheetId="28">#REF!</definedName>
    <definedName name="____JAZ2" localSheetId="37">#REF!</definedName>
    <definedName name="____JAZ2" localSheetId="25">#REF!</definedName>
    <definedName name="____JAZ2" localSheetId="23">#REF!</definedName>
    <definedName name="____JAZ2" localSheetId="24">#REF!</definedName>
    <definedName name="____JAZ2" localSheetId="14">#REF!</definedName>
    <definedName name="____JAZ2" localSheetId="1">#REF!</definedName>
    <definedName name="____JAZ2">#REF!</definedName>
    <definedName name="____JAZ22" localSheetId="15">#REF!</definedName>
    <definedName name="____JAZ22" localSheetId="32">#REF!</definedName>
    <definedName name="____JAZ22" localSheetId="30">#REF!</definedName>
    <definedName name="____JAZ22" localSheetId="28">#REF!</definedName>
    <definedName name="____JAZ22" localSheetId="37">#REF!</definedName>
    <definedName name="____JAZ22" localSheetId="25">#REF!</definedName>
    <definedName name="____JAZ22" localSheetId="23">#REF!</definedName>
    <definedName name="____JAZ22" localSheetId="24">#REF!</definedName>
    <definedName name="____JAZ22" localSheetId="14">#REF!</definedName>
    <definedName name="____JAZ22" localSheetId="1">#REF!</definedName>
    <definedName name="____JAZ22">#REF!</definedName>
    <definedName name="____JAZ3" localSheetId="15">#REF!</definedName>
    <definedName name="____JAZ3" localSheetId="32">#REF!</definedName>
    <definedName name="____JAZ3" localSheetId="30">#REF!</definedName>
    <definedName name="____JAZ3" localSheetId="28">#REF!</definedName>
    <definedName name="____JAZ3" localSheetId="37">#REF!</definedName>
    <definedName name="____JAZ3" localSheetId="25">#REF!</definedName>
    <definedName name="____JAZ3" localSheetId="23">#REF!</definedName>
    <definedName name="____JAZ3" localSheetId="24">#REF!</definedName>
    <definedName name="____JAZ3" localSheetId="14">#REF!</definedName>
    <definedName name="____JAZ3" localSheetId="1">#REF!</definedName>
    <definedName name="____JAZ3">#REF!</definedName>
    <definedName name="____JAZ33" localSheetId="15">#REF!</definedName>
    <definedName name="____JAZ33" localSheetId="32">#REF!</definedName>
    <definedName name="____JAZ33" localSheetId="30">#REF!</definedName>
    <definedName name="____JAZ33" localSheetId="28">#REF!</definedName>
    <definedName name="____JAZ33" localSheetId="37">#REF!</definedName>
    <definedName name="____JAZ33" localSheetId="25">#REF!</definedName>
    <definedName name="____JAZ33" localSheetId="23">#REF!</definedName>
    <definedName name="____JAZ33" localSheetId="24">#REF!</definedName>
    <definedName name="____JAZ33" localSheetId="14">#REF!</definedName>
    <definedName name="____JAZ33" localSheetId="1">#REF!</definedName>
    <definedName name="____JAZ33">#REF!</definedName>
    <definedName name="____mem2">'[5]Mat Asf'!$H$37</definedName>
    <definedName name="____oac2" localSheetId="15">#REF!</definedName>
    <definedName name="____oac2" localSheetId="32">#REF!</definedName>
    <definedName name="____oac2" localSheetId="30">#REF!</definedName>
    <definedName name="____oac2" localSheetId="28">#REF!</definedName>
    <definedName name="____oac2" localSheetId="37">#REF!</definedName>
    <definedName name="____oac2" localSheetId="14">#REF!</definedName>
    <definedName name="____oac2" localSheetId="1">#REF!</definedName>
    <definedName name="____oac2">#REF!</definedName>
    <definedName name="____OUT98" localSheetId="37" hidden="1">{#N/A,#N/A,TRUE,"Serviços"}</definedName>
    <definedName name="____OUT98" hidden="1">{#N/A,#N/A,TRUE,"Serviços"}</definedName>
    <definedName name="____PL1" localSheetId="15">#REF!</definedName>
    <definedName name="____PL1" localSheetId="32">#REF!</definedName>
    <definedName name="____PL1" localSheetId="30">#REF!</definedName>
    <definedName name="____PL1" localSheetId="28">#REF!</definedName>
    <definedName name="____PL1" localSheetId="37">#REF!</definedName>
    <definedName name="____PL1" localSheetId="14">#REF!</definedName>
    <definedName name="____PL1" localSheetId="1">#REF!</definedName>
    <definedName name="____PL1">#REF!</definedName>
    <definedName name="____r" localSheetId="15">#REF!</definedName>
    <definedName name="____r" localSheetId="32">#REF!</definedName>
    <definedName name="____r" localSheetId="30">#REF!</definedName>
    <definedName name="____r" localSheetId="28">#REF!</definedName>
    <definedName name="____r" localSheetId="37">#REF!</definedName>
    <definedName name="____r" localSheetId="14">#REF!</definedName>
    <definedName name="____r" localSheetId="1">#REF!</definedName>
    <definedName name="____r">#REF!</definedName>
    <definedName name="____Rbv1">'[8]Página 16'!$C$3:$C$7</definedName>
    <definedName name="____reg1">[9]DADOS!$B$4</definedName>
    <definedName name="____reg3">[10]eq!$A$2:$D$42</definedName>
    <definedName name="____reg5">[10]mo!$A$2:$C$10</definedName>
    <definedName name="____reg7">[9]mat!$A$2:$C$33</definedName>
    <definedName name="____RET1" localSheetId="15">#REF!</definedName>
    <definedName name="____RET1" localSheetId="32">#REF!</definedName>
    <definedName name="____RET1" localSheetId="30">#REF!</definedName>
    <definedName name="____RET1" localSheetId="28">#REF!</definedName>
    <definedName name="____RET1" localSheetId="37">#REF!</definedName>
    <definedName name="____RET1" localSheetId="25">#REF!</definedName>
    <definedName name="____RET1" localSheetId="23">#REF!</definedName>
    <definedName name="____RET1" localSheetId="24">#REF!</definedName>
    <definedName name="____RET1" localSheetId="14">#REF!</definedName>
    <definedName name="____RET1" localSheetId="1">#REF!</definedName>
    <definedName name="____RET1">#REF!</definedName>
    <definedName name="____tsd4" localSheetId="15">#REF!</definedName>
    <definedName name="____tsd4" localSheetId="32">#REF!</definedName>
    <definedName name="____tsd4" localSheetId="30">#REF!</definedName>
    <definedName name="____tsd4" localSheetId="28">#REF!</definedName>
    <definedName name="____tsd4" localSheetId="37">#REF!</definedName>
    <definedName name="____tsd4" localSheetId="14">#REF!</definedName>
    <definedName name="____tsd4" localSheetId="1">#REF!</definedName>
    <definedName name="____tsd4">#REF!</definedName>
    <definedName name="____TT102" localSheetId="15">'[7]Relatório-1ª med.'!#REF!</definedName>
    <definedName name="____TT102" localSheetId="32">'[7]Relatório-1ª med.'!#REF!</definedName>
    <definedName name="____TT102" localSheetId="30">'[7]Relatório-1ª med.'!#REF!</definedName>
    <definedName name="____TT102" localSheetId="28">'[7]Relatório-1ª med.'!#REF!</definedName>
    <definedName name="____TT102" localSheetId="37">'[7]Relatório-1ª med.'!#REF!</definedName>
    <definedName name="____TT102" localSheetId="25">'[7]Relatório-1ª med.'!#REF!</definedName>
    <definedName name="____TT102" localSheetId="23">'[7]Relatório-1ª med.'!#REF!</definedName>
    <definedName name="____TT102" localSheetId="24">'[7]Relatório-1ª med.'!#REF!</definedName>
    <definedName name="____TT102" localSheetId="14">'[7]Relatório-1ª med.'!#REF!</definedName>
    <definedName name="____TT102" localSheetId="1">'[7]Relatório-1ª med.'!#REF!</definedName>
    <definedName name="____TT102">'[7]Relatório-1ª med.'!#REF!</definedName>
    <definedName name="____TT107" localSheetId="15">'[7]Relatório-1ª med.'!#REF!</definedName>
    <definedName name="____TT107" localSheetId="32">'[7]Relatório-1ª med.'!#REF!</definedName>
    <definedName name="____TT107" localSheetId="30">'[7]Relatório-1ª med.'!#REF!</definedName>
    <definedName name="____TT107" localSheetId="28">'[7]Relatório-1ª med.'!#REF!</definedName>
    <definedName name="____TT107" localSheetId="37">'[7]Relatório-1ª med.'!#REF!</definedName>
    <definedName name="____TT107" localSheetId="25">'[7]Relatório-1ª med.'!#REF!</definedName>
    <definedName name="____TT107" localSheetId="23">'[7]Relatório-1ª med.'!#REF!</definedName>
    <definedName name="____TT107" localSheetId="24">'[7]Relatório-1ª med.'!#REF!</definedName>
    <definedName name="____TT107" localSheetId="14">'[7]Relatório-1ª med.'!#REF!</definedName>
    <definedName name="____TT107" localSheetId="1">'[7]Relatório-1ª med.'!#REF!</definedName>
    <definedName name="____TT107">'[7]Relatório-1ª med.'!#REF!</definedName>
    <definedName name="____TT121" localSheetId="15">'[7]Relatório-1ª med.'!#REF!</definedName>
    <definedName name="____TT121" localSheetId="32">'[7]Relatório-1ª med.'!#REF!</definedName>
    <definedName name="____TT121" localSheetId="30">'[7]Relatório-1ª med.'!#REF!</definedName>
    <definedName name="____TT121" localSheetId="28">'[7]Relatório-1ª med.'!#REF!</definedName>
    <definedName name="____TT121" localSheetId="37">'[7]Relatório-1ª med.'!#REF!</definedName>
    <definedName name="____TT121" localSheetId="25">'[7]Relatório-1ª med.'!#REF!</definedName>
    <definedName name="____TT121" localSheetId="23">'[7]Relatório-1ª med.'!#REF!</definedName>
    <definedName name="____TT121" localSheetId="24">'[7]Relatório-1ª med.'!#REF!</definedName>
    <definedName name="____TT121" localSheetId="14">'[7]Relatório-1ª med.'!#REF!</definedName>
    <definedName name="____TT121" localSheetId="1">'[7]Relatório-1ª med.'!#REF!</definedName>
    <definedName name="____TT121">'[7]Relatório-1ª med.'!#REF!</definedName>
    <definedName name="____TT123" localSheetId="15">'[7]Relatório-1ª med.'!#REF!</definedName>
    <definedName name="____TT123" localSheetId="32">'[7]Relatório-1ª med.'!#REF!</definedName>
    <definedName name="____TT123" localSheetId="30">'[7]Relatório-1ª med.'!#REF!</definedName>
    <definedName name="____TT123" localSheetId="28">'[7]Relatório-1ª med.'!#REF!</definedName>
    <definedName name="____TT123" localSheetId="37">'[7]Relatório-1ª med.'!#REF!</definedName>
    <definedName name="____TT123" localSheetId="25">'[7]Relatório-1ª med.'!#REF!</definedName>
    <definedName name="____TT123" localSheetId="23">'[7]Relatório-1ª med.'!#REF!</definedName>
    <definedName name="____TT123" localSheetId="24">'[7]Relatório-1ª med.'!#REF!</definedName>
    <definedName name="____TT123" localSheetId="14">'[7]Relatório-1ª med.'!#REF!</definedName>
    <definedName name="____TT123" localSheetId="1">'[7]Relatório-1ª med.'!#REF!</definedName>
    <definedName name="____TT123">'[7]Relatório-1ª med.'!#REF!</definedName>
    <definedName name="____TT19" localSheetId="15">'[7]Relatório-1ª med.'!#REF!</definedName>
    <definedName name="____TT19" localSheetId="32">'[7]Relatório-1ª med.'!#REF!</definedName>
    <definedName name="____TT19" localSheetId="30">'[7]Relatório-1ª med.'!#REF!</definedName>
    <definedName name="____TT19" localSheetId="28">'[7]Relatório-1ª med.'!#REF!</definedName>
    <definedName name="____TT19" localSheetId="37">'[7]Relatório-1ª med.'!#REF!</definedName>
    <definedName name="____TT19" localSheetId="24">'[7]Relatório-1ª med.'!#REF!</definedName>
    <definedName name="____TT19" localSheetId="14">'[7]Relatório-1ª med.'!#REF!</definedName>
    <definedName name="____TT19" localSheetId="1">'[7]Relatório-1ª med.'!#REF!</definedName>
    <definedName name="____TT19">'[7]Relatório-1ª med.'!#REF!</definedName>
    <definedName name="____TT20" localSheetId="15">'[7]Relatório-1ª med.'!#REF!</definedName>
    <definedName name="____TT20" localSheetId="32">'[7]Relatório-1ª med.'!#REF!</definedName>
    <definedName name="____TT20" localSheetId="30">'[7]Relatório-1ª med.'!#REF!</definedName>
    <definedName name="____TT20" localSheetId="28">'[7]Relatório-1ª med.'!#REF!</definedName>
    <definedName name="____TT20" localSheetId="37">'[7]Relatório-1ª med.'!#REF!</definedName>
    <definedName name="____TT20" localSheetId="24">'[7]Relatório-1ª med.'!#REF!</definedName>
    <definedName name="____TT20" localSheetId="14">'[7]Relatório-1ª med.'!#REF!</definedName>
    <definedName name="____TT20" localSheetId="1">'[7]Relatório-1ª med.'!#REF!</definedName>
    <definedName name="____TT20">'[7]Relatório-1ª med.'!#REF!</definedName>
    <definedName name="____TT21" localSheetId="15">'[7]Relatório-1ª med.'!#REF!</definedName>
    <definedName name="____TT21" localSheetId="32">'[7]Relatório-1ª med.'!#REF!</definedName>
    <definedName name="____TT21" localSheetId="30">'[7]Relatório-1ª med.'!#REF!</definedName>
    <definedName name="____TT21" localSheetId="28">'[7]Relatório-1ª med.'!#REF!</definedName>
    <definedName name="____TT21" localSheetId="37">'[7]Relatório-1ª med.'!#REF!</definedName>
    <definedName name="____TT21" localSheetId="24">'[7]Relatório-1ª med.'!#REF!</definedName>
    <definedName name="____TT21" localSheetId="14">'[7]Relatório-1ª med.'!#REF!</definedName>
    <definedName name="____TT21" localSheetId="1">'[7]Relatório-1ª med.'!#REF!</definedName>
    <definedName name="____TT21">'[7]Relatório-1ª med.'!#REF!</definedName>
    <definedName name="____TT22" localSheetId="15">'[7]Relatório-1ª med.'!#REF!</definedName>
    <definedName name="____TT22" localSheetId="32">'[7]Relatório-1ª med.'!#REF!</definedName>
    <definedName name="____TT22" localSheetId="30">'[7]Relatório-1ª med.'!#REF!</definedName>
    <definedName name="____TT22" localSheetId="28">'[7]Relatório-1ª med.'!#REF!</definedName>
    <definedName name="____TT22" localSheetId="37">'[7]Relatório-1ª med.'!#REF!</definedName>
    <definedName name="____TT22" localSheetId="24">'[7]Relatório-1ª med.'!#REF!</definedName>
    <definedName name="____TT22" localSheetId="14">'[7]Relatório-1ª med.'!#REF!</definedName>
    <definedName name="____TT22" localSheetId="1">'[7]Relatório-1ª med.'!#REF!</definedName>
    <definedName name="____TT22">'[7]Relatório-1ª med.'!#REF!</definedName>
    <definedName name="____TT236" localSheetId="15">'[7]Relatório-1ª med.'!#REF!</definedName>
    <definedName name="____TT236" localSheetId="32">'[7]Relatório-1ª med.'!#REF!</definedName>
    <definedName name="____TT236" localSheetId="30">'[7]Relatório-1ª med.'!#REF!</definedName>
    <definedName name="____TT236" localSheetId="28">'[7]Relatório-1ª med.'!#REF!</definedName>
    <definedName name="____TT236" localSheetId="37">'[7]Relatório-1ª med.'!#REF!</definedName>
    <definedName name="____TT236" localSheetId="14">'[7]Relatório-1ª med.'!#REF!</definedName>
    <definedName name="____TT236" localSheetId="1">'[7]Relatório-1ª med.'!#REF!</definedName>
    <definedName name="____TT236">'[7]Relatório-1ª med.'!#REF!</definedName>
    <definedName name="____TT26" localSheetId="15">'[7]Relatório-1ª med.'!#REF!</definedName>
    <definedName name="____TT26" localSheetId="32">'[7]Relatório-1ª med.'!#REF!</definedName>
    <definedName name="____TT26" localSheetId="30">'[7]Relatório-1ª med.'!#REF!</definedName>
    <definedName name="____TT26" localSheetId="28">'[7]Relatório-1ª med.'!#REF!</definedName>
    <definedName name="____TT26" localSheetId="37">'[7]Relatório-1ª med.'!#REF!</definedName>
    <definedName name="____TT26" localSheetId="24">'[7]Relatório-1ª med.'!#REF!</definedName>
    <definedName name="____TT26" localSheetId="14">'[7]Relatório-1ª med.'!#REF!</definedName>
    <definedName name="____TT26" localSheetId="1">'[7]Relatório-1ª med.'!#REF!</definedName>
    <definedName name="____TT26">'[7]Relatório-1ª med.'!#REF!</definedName>
    <definedName name="____TT27" localSheetId="15">'[7]Relatório-1ª med.'!#REF!</definedName>
    <definedName name="____TT27" localSheetId="32">'[7]Relatório-1ª med.'!#REF!</definedName>
    <definedName name="____TT27" localSheetId="30">'[7]Relatório-1ª med.'!#REF!</definedName>
    <definedName name="____TT27" localSheetId="28">'[7]Relatório-1ª med.'!#REF!</definedName>
    <definedName name="____TT27" localSheetId="37">'[7]Relatório-1ª med.'!#REF!</definedName>
    <definedName name="____TT27" localSheetId="24">'[7]Relatório-1ª med.'!#REF!</definedName>
    <definedName name="____TT27" localSheetId="14">'[7]Relatório-1ª med.'!#REF!</definedName>
    <definedName name="____TT27" localSheetId="1">'[7]Relatório-1ª med.'!#REF!</definedName>
    <definedName name="____TT27">'[7]Relatório-1ª med.'!#REF!</definedName>
    <definedName name="____TT28" localSheetId="15">'[7]Relatório-1ª med.'!#REF!</definedName>
    <definedName name="____TT28" localSheetId="32">'[7]Relatório-1ª med.'!#REF!</definedName>
    <definedName name="____TT28" localSheetId="30">'[7]Relatório-1ª med.'!#REF!</definedName>
    <definedName name="____TT28" localSheetId="28">'[7]Relatório-1ª med.'!#REF!</definedName>
    <definedName name="____TT28" localSheetId="37">'[7]Relatório-1ª med.'!#REF!</definedName>
    <definedName name="____TT28" localSheetId="24">'[7]Relatório-1ª med.'!#REF!</definedName>
    <definedName name="____TT28" localSheetId="14">'[7]Relatório-1ª med.'!#REF!</definedName>
    <definedName name="____TT28" localSheetId="1">'[7]Relatório-1ª med.'!#REF!</definedName>
    <definedName name="____TT28">'[7]Relatório-1ª med.'!#REF!</definedName>
    <definedName name="____TT30" localSheetId="15">'[7]Relatório-1ª med.'!#REF!</definedName>
    <definedName name="____TT30" localSheetId="32">'[7]Relatório-1ª med.'!#REF!</definedName>
    <definedName name="____TT30" localSheetId="30">'[7]Relatório-1ª med.'!#REF!</definedName>
    <definedName name="____TT30" localSheetId="28">'[7]Relatório-1ª med.'!#REF!</definedName>
    <definedName name="____TT30" localSheetId="37">'[7]Relatório-1ª med.'!#REF!</definedName>
    <definedName name="____TT30" localSheetId="24">'[7]Relatório-1ª med.'!#REF!</definedName>
    <definedName name="____TT30" localSheetId="14">'[7]Relatório-1ª med.'!#REF!</definedName>
    <definedName name="____TT30" localSheetId="1">'[7]Relatório-1ª med.'!#REF!</definedName>
    <definedName name="____TT30">'[7]Relatório-1ª med.'!#REF!</definedName>
    <definedName name="____TT31" localSheetId="15">'[7]Relatório-1ª med.'!#REF!</definedName>
    <definedName name="____TT31" localSheetId="32">'[7]Relatório-1ª med.'!#REF!</definedName>
    <definedName name="____TT31" localSheetId="30">'[7]Relatório-1ª med.'!#REF!</definedName>
    <definedName name="____TT31" localSheetId="28">'[7]Relatório-1ª med.'!#REF!</definedName>
    <definedName name="____TT31" localSheetId="37">'[7]Relatório-1ª med.'!#REF!</definedName>
    <definedName name="____TT31" localSheetId="24">'[7]Relatório-1ª med.'!#REF!</definedName>
    <definedName name="____TT31" localSheetId="14">'[7]Relatório-1ª med.'!#REF!</definedName>
    <definedName name="____TT31" localSheetId="1">'[7]Relatório-1ª med.'!#REF!</definedName>
    <definedName name="____TT31">'[7]Relatório-1ª med.'!#REF!</definedName>
    <definedName name="____TT32" localSheetId="15">'[7]Relatório-1ª med.'!#REF!</definedName>
    <definedName name="____TT32" localSheetId="32">'[7]Relatório-1ª med.'!#REF!</definedName>
    <definedName name="____TT32" localSheetId="30">'[7]Relatório-1ª med.'!#REF!</definedName>
    <definedName name="____TT32" localSheetId="28">'[7]Relatório-1ª med.'!#REF!</definedName>
    <definedName name="____TT32" localSheetId="37">'[7]Relatório-1ª med.'!#REF!</definedName>
    <definedName name="____TT32" localSheetId="24">'[7]Relatório-1ª med.'!#REF!</definedName>
    <definedName name="____TT32" localSheetId="14">'[7]Relatório-1ª med.'!#REF!</definedName>
    <definedName name="____TT32" localSheetId="1">'[7]Relatório-1ª med.'!#REF!</definedName>
    <definedName name="____TT32">'[7]Relatório-1ª med.'!#REF!</definedName>
    <definedName name="____TT33" localSheetId="15">'[7]Relatório-1ª med.'!#REF!</definedName>
    <definedName name="____TT33" localSheetId="32">'[7]Relatório-1ª med.'!#REF!</definedName>
    <definedName name="____TT33" localSheetId="30">'[7]Relatório-1ª med.'!#REF!</definedName>
    <definedName name="____TT33" localSheetId="28">'[7]Relatório-1ª med.'!#REF!</definedName>
    <definedName name="____TT33" localSheetId="37">'[7]Relatório-1ª med.'!#REF!</definedName>
    <definedName name="____TT33" localSheetId="24">'[7]Relatório-1ª med.'!#REF!</definedName>
    <definedName name="____TT33" localSheetId="14">'[7]Relatório-1ª med.'!#REF!</definedName>
    <definedName name="____TT33" localSheetId="1">'[7]Relatório-1ª med.'!#REF!</definedName>
    <definedName name="____TT33">'[7]Relatório-1ª med.'!#REF!</definedName>
    <definedName name="____TT34" localSheetId="15">'[7]Relatório-1ª med.'!#REF!</definedName>
    <definedName name="____TT34" localSheetId="32">'[7]Relatório-1ª med.'!#REF!</definedName>
    <definedName name="____TT34" localSheetId="30">'[7]Relatório-1ª med.'!#REF!</definedName>
    <definedName name="____TT34" localSheetId="28">'[7]Relatório-1ª med.'!#REF!</definedName>
    <definedName name="____TT34" localSheetId="37">'[7]Relatório-1ª med.'!#REF!</definedName>
    <definedName name="____TT34" localSheetId="24">'[7]Relatório-1ª med.'!#REF!</definedName>
    <definedName name="____TT34" localSheetId="14">'[7]Relatório-1ª med.'!#REF!</definedName>
    <definedName name="____TT34" localSheetId="1">'[7]Relatório-1ª med.'!#REF!</definedName>
    <definedName name="____TT34">'[7]Relatório-1ª med.'!#REF!</definedName>
    <definedName name="____TT36" localSheetId="15">'[7]Relatório-1ª med.'!#REF!</definedName>
    <definedName name="____TT36" localSheetId="32">'[7]Relatório-1ª med.'!#REF!</definedName>
    <definedName name="____TT36" localSheetId="30">'[7]Relatório-1ª med.'!#REF!</definedName>
    <definedName name="____TT36" localSheetId="28">'[7]Relatório-1ª med.'!#REF!</definedName>
    <definedName name="____TT36" localSheetId="37">'[7]Relatório-1ª med.'!#REF!</definedName>
    <definedName name="____TT36" localSheetId="24">'[7]Relatório-1ª med.'!#REF!</definedName>
    <definedName name="____TT36" localSheetId="14">'[7]Relatório-1ª med.'!#REF!</definedName>
    <definedName name="____TT36" localSheetId="1">'[7]Relatório-1ª med.'!#REF!</definedName>
    <definedName name="____TT36">'[7]Relatório-1ª med.'!#REF!</definedName>
    <definedName name="____TT37" localSheetId="15">'[7]Relatório-1ª med.'!#REF!</definedName>
    <definedName name="____TT37" localSheetId="32">'[7]Relatório-1ª med.'!#REF!</definedName>
    <definedName name="____TT37" localSheetId="30">'[7]Relatório-1ª med.'!#REF!</definedName>
    <definedName name="____TT37" localSheetId="28">'[7]Relatório-1ª med.'!#REF!</definedName>
    <definedName name="____TT37" localSheetId="37">'[7]Relatório-1ª med.'!#REF!</definedName>
    <definedName name="____TT37" localSheetId="24">'[7]Relatório-1ª med.'!#REF!</definedName>
    <definedName name="____TT37" localSheetId="14">'[7]Relatório-1ª med.'!#REF!</definedName>
    <definedName name="____TT37" localSheetId="1">'[7]Relatório-1ª med.'!#REF!</definedName>
    <definedName name="____TT37">'[7]Relatório-1ª med.'!#REF!</definedName>
    <definedName name="____TT38" localSheetId="15">'[7]Relatório-1ª med.'!#REF!</definedName>
    <definedName name="____TT38" localSheetId="32">'[7]Relatório-1ª med.'!#REF!</definedName>
    <definedName name="____TT38" localSheetId="30">'[7]Relatório-1ª med.'!#REF!</definedName>
    <definedName name="____TT38" localSheetId="28">'[7]Relatório-1ª med.'!#REF!</definedName>
    <definedName name="____TT38" localSheetId="37">'[7]Relatório-1ª med.'!#REF!</definedName>
    <definedName name="____TT38" localSheetId="24">'[7]Relatório-1ª med.'!#REF!</definedName>
    <definedName name="____TT38" localSheetId="14">'[7]Relatório-1ª med.'!#REF!</definedName>
    <definedName name="____TT38" localSheetId="1">'[7]Relatório-1ª med.'!#REF!</definedName>
    <definedName name="____TT38">'[7]Relatório-1ª med.'!#REF!</definedName>
    <definedName name="____TT39" localSheetId="15">'[7]Relatório-1ª med.'!#REF!</definedName>
    <definedName name="____TT39" localSheetId="32">'[7]Relatório-1ª med.'!#REF!</definedName>
    <definedName name="____TT39" localSheetId="30">'[7]Relatório-1ª med.'!#REF!</definedName>
    <definedName name="____TT39" localSheetId="28">'[7]Relatório-1ª med.'!#REF!</definedName>
    <definedName name="____TT39" localSheetId="37">'[7]Relatório-1ª med.'!#REF!</definedName>
    <definedName name="____TT39" localSheetId="24">'[7]Relatório-1ª med.'!#REF!</definedName>
    <definedName name="____TT39" localSheetId="14">'[7]Relatório-1ª med.'!#REF!</definedName>
    <definedName name="____TT39" localSheetId="1">'[7]Relatório-1ª med.'!#REF!</definedName>
    <definedName name="____TT39">'[7]Relatório-1ª med.'!#REF!</definedName>
    <definedName name="____TT40" localSheetId="15">'[7]Relatório-1ª med.'!#REF!</definedName>
    <definedName name="____TT40" localSheetId="32">'[7]Relatório-1ª med.'!#REF!</definedName>
    <definedName name="____TT40" localSheetId="30">'[7]Relatório-1ª med.'!#REF!</definedName>
    <definedName name="____TT40" localSheetId="28">'[7]Relatório-1ª med.'!#REF!</definedName>
    <definedName name="____TT40" localSheetId="37">'[7]Relatório-1ª med.'!#REF!</definedName>
    <definedName name="____TT40" localSheetId="24">'[7]Relatório-1ª med.'!#REF!</definedName>
    <definedName name="____TT40" localSheetId="14">'[7]Relatório-1ª med.'!#REF!</definedName>
    <definedName name="____TT40" localSheetId="1">'[7]Relatório-1ª med.'!#REF!</definedName>
    <definedName name="____TT40">'[7]Relatório-1ª med.'!#REF!</definedName>
    <definedName name="____TT5" localSheetId="15">'[7]Relatório-1ª med.'!#REF!</definedName>
    <definedName name="____TT5" localSheetId="32">'[7]Relatório-1ª med.'!#REF!</definedName>
    <definedName name="____TT5" localSheetId="30">'[7]Relatório-1ª med.'!#REF!</definedName>
    <definedName name="____TT5" localSheetId="28">'[7]Relatório-1ª med.'!#REF!</definedName>
    <definedName name="____TT5" localSheetId="37">'[7]Relatório-1ª med.'!#REF!</definedName>
    <definedName name="____TT5" localSheetId="24">'[7]Relatório-1ª med.'!#REF!</definedName>
    <definedName name="____TT5" localSheetId="14">'[7]Relatório-1ª med.'!#REF!</definedName>
    <definedName name="____TT5" localSheetId="1">'[7]Relatório-1ª med.'!#REF!</definedName>
    <definedName name="____TT5">'[7]Relatório-1ª med.'!#REF!</definedName>
    <definedName name="____TT52" localSheetId="15">'[7]Relatório-1ª med.'!#REF!</definedName>
    <definedName name="____TT52" localSheetId="32">'[7]Relatório-1ª med.'!#REF!</definedName>
    <definedName name="____TT52" localSheetId="30">'[7]Relatório-1ª med.'!#REF!</definedName>
    <definedName name="____TT52" localSheetId="28">'[7]Relatório-1ª med.'!#REF!</definedName>
    <definedName name="____TT52" localSheetId="37">'[7]Relatório-1ª med.'!#REF!</definedName>
    <definedName name="____TT52" localSheetId="24">'[7]Relatório-1ª med.'!#REF!</definedName>
    <definedName name="____TT52" localSheetId="14">'[7]Relatório-1ª med.'!#REF!</definedName>
    <definedName name="____TT52" localSheetId="1">'[7]Relatório-1ª med.'!#REF!</definedName>
    <definedName name="____TT52">'[7]Relatório-1ª med.'!#REF!</definedName>
    <definedName name="____TT53" localSheetId="15">'[7]Relatório-1ª med.'!#REF!</definedName>
    <definedName name="____TT53" localSheetId="32">'[7]Relatório-1ª med.'!#REF!</definedName>
    <definedName name="____TT53" localSheetId="30">'[7]Relatório-1ª med.'!#REF!</definedName>
    <definedName name="____TT53" localSheetId="28">'[7]Relatório-1ª med.'!#REF!</definedName>
    <definedName name="____TT53" localSheetId="37">'[7]Relatório-1ª med.'!#REF!</definedName>
    <definedName name="____TT53" localSheetId="24">'[7]Relatório-1ª med.'!#REF!</definedName>
    <definedName name="____TT53" localSheetId="14">'[7]Relatório-1ª med.'!#REF!</definedName>
    <definedName name="____TT53" localSheetId="1">'[7]Relatório-1ª med.'!#REF!</definedName>
    <definedName name="____TT53">'[7]Relatório-1ª med.'!#REF!</definedName>
    <definedName name="____TT54" localSheetId="15">'[7]Relatório-1ª med.'!#REF!</definedName>
    <definedName name="____TT54" localSheetId="32">'[7]Relatório-1ª med.'!#REF!</definedName>
    <definedName name="____TT54" localSheetId="30">'[7]Relatório-1ª med.'!#REF!</definedName>
    <definedName name="____TT54" localSheetId="28">'[7]Relatório-1ª med.'!#REF!</definedName>
    <definedName name="____TT54" localSheetId="37">'[7]Relatório-1ª med.'!#REF!</definedName>
    <definedName name="____TT54" localSheetId="24">'[7]Relatório-1ª med.'!#REF!</definedName>
    <definedName name="____TT54" localSheetId="14">'[7]Relatório-1ª med.'!#REF!</definedName>
    <definedName name="____TT54" localSheetId="1">'[7]Relatório-1ª med.'!#REF!</definedName>
    <definedName name="____TT54">'[7]Relatório-1ª med.'!#REF!</definedName>
    <definedName name="____TT55" localSheetId="15">'[7]Relatório-1ª med.'!#REF!</definedName>
    <definedName name="____TT55" localSheetId="32">'[7]Relatório-1ª med.'!#REF!</definedName>
    <definedName name="____TT55" localSheetId="30">'[7]Relatório-1ª med.'!#REF!</definedName>
    <definedName name="____TT55" localSheetId="28">'[7]Relatório-1ª med.'!#REF!</definedName>
    <definedName name="____TT55" localSheetId="37">'[7]Relatório-1ª med.'!#REF!</definedName>
    <definedName name="____TT55" localSheetId="24">'[7]Relatório-1ª med.'!#REF!</definedName>
    <definedName name="____TT55" localSheetId="14">'[7]Relatório-1ª med.'!#REF!</definedName>
    <definedName name="____TT55" localSheetId="1">'[7]Relatório-1ª med.'!#REF!</definedName>
    <definedName name="____TT55">'[7]Relatório-1ª med.'!#REF!</definedName>
    <definedName name="____TT6" localSheetId="15">'[7]Relatório-1ª med.'!#REF!</definedName>
    <definedName name="____TT6" localSheetId="32">'[7]Relatório-1ª med.'!#REF!</definedName>
    <definedName name="____TT6" localSheetId="30">'[7]Relatório-1ª med.'!#REF!</definedName>
    <definedName name="____TT6" localSheetId="28">'[7]Relatório-1ª med.'!#REF!</definedName>
    <definedName name="____TT6" localSheetId="37">'[7]Relatório-1ª med.'!#REF!</definedName>
    <definedName name="____TT6" localSheetId="24">'[7]Relatório-1ª med.'!#REF!</definedName>
    <definedName name="____TT6" localSheetId="14">'[7]Relatório-1ª med.'!#REF!</definedName>
    <definedName name="____TT6" localSheetId="1">'[7]Relatório-1ª med.'!#REF!</definedName>
    <definedName name="____TT6">'[7]Relatório-1ª med.'!#REF!</definedName>
    <definedName name="____TT60" localSheetId="15">'[7]Relatório-1ª med.'!#REF!</definedName>
    <definedName name="____TT60" localSheetId="32">'[7]Relatório-1ª med.'!#REF!</definedName>
    <definedName name="____TT60" localSheetId="30">'[7]Relatório-1ª med.'!#REF!</definedName>
    <definedName name="____TT60" localSheetId="28">'[7]Relatório-1ª med.'!#REF!</definedName>
    <definedName name="____TT60" localSheetId="37">'[7]Relatório-1ª med.'!#REF!</definedName>
    <definedName name="____TT60" localSheetId="24">'[7]Relatório-1ª med.'!#REF!</definedName>
    <definedName name="____TT60" localSheetId="14">'[7]Relatório-1ª med.'!#REF!</definedName>
    <definedName name="____TT60" localSheetId="1">'[7]Relatório-1ª med.'!#REF!</definedName>
    <definedName name="____TT60">'[7]Relatório-1ª med.'!#REF!</definedName>
    <definedName name="____TT61" localSheetId="15">'[7]Relatório-1ª med.'!#REF!</definedName>
    <definedName name="____TT61" localSheetId="32">'[7]Relatório-1ª med.'!#REF!</definedName>
    <definedName name="____TT61" localSheetId="30">'[7]Relatório-1ª med.'!#REF!</definedName>
    <definedName name="____TT61" localSheetId="28">'[7]Relatório-1ª med.'!#REF!</definedName>
    <definedName name="____TT61" localSheetId="37">'[7]Relatório-1ª med.'!#REF!</definedName>
    <definedName name="____TT61" localSheetId="24">'[7]Relatório-1ª med.'!#REF!</definedName>
    <definedName name="____TT61" localSheetId="14">'[7]Relatório-1ª med.'!#REF!</definedName>
    <definedName name="____TT61" localSheetId="1">'[7]Relatório-1ª med.'!#REF!</definedName>
    <definedName name="____TT61">'[7]Relatório-1ª med.'!#REF!</definedName>
    <definedName name="____TT69" localSheetId="15">'[7]Relatório-1ª med.'!#REF!</definedName>
    <definedName name="____TT69" localSheetId="32">'[7]Relatório-1ª med.'!#REF!</definedName>
    <definedName name="____TT69" localSheetId="30">'[7]Relatório-1ª med.'!#REF!</definedName>
    <definedName name="____TT69" localSheetId="28">'[7]Relatório-1ª med.'!#REF!</definedName>
    <definedName name="____TT69" localSheetId="37">'[7]Relatório-1ª med.'!#REF!</definedName>
    <definedName name="____TT69" localSheetId="24">'[7]Relatório-1ª med.'!#REF!</definedName>
    <definedName name="____TT69" localSheetId="14">'[7]Relatório-1ª med.'!#REF!</definedName>
    <definedName name="____TT69" localSheetId="1">'[7]Relatório-1ª med.'!#REF!</definedName>
    <definedName name="____TT69">'[7]Relatório-1ª med.'!#REF!</definedName>
    <definedName name="____TT7" localSheetId="15">'[7]Relatório-1ª med.'!#REF!</definedName>
    <definedName name="____TT7" localSheetId="32">'[7]Relatório-1ª med.'!#REF!</definedName>
    <definedName name="____TT7" localSheetId="30">'[7]Relatório-1ª med.'!#REF!</definedName>
    <definedName name="____TT7" localSheetId="28">'[7]Relatório-1ª med.'!#REF!</definedName>
    <definedName name="____TT7" localSheetId="37">'[7]Relatório-1ª med.'!#REF!</definedName>
    <definedName name="____TT7" localSheetId="24">'[7]Relatório-1ª med.'!#REF!</definedName>
    <definedName name="____TT7" localSheetId="14">'[7]Relatório-1ª med.'!#REF!</definedName>
    <definedName name="____TT7" localSheetId="1">'[7]Relatório-1ª med.'!#REF!</definedName>
    <definedName name="____TT7">'[7]Relatório-1ª med.'!#REF!</definedName>
    <definedName name="____TT70" localSheetId="15">'[7]Relatório-1ª med.'!#REF!</definedName>
    <definedName name="____TT70" localSheetId="32">'[7]Relatório-1ª med.'!#REF!</definedName>
    <definedName name="____TT70" localSheetId="30">'[7]Relatório-1ª med.'!#REF!</definedName>
    <definedName name="____TT70" localSheetId="28">'[7]Relatório-1ª med.'!#REF!</definedName>
    <definedName name="____TT70" localSheetId="37">'[7]Relatório-1ª med.'!#REF!</definedName>
    <definedName name="____TT70" localSheetId="24">'[7]Relatório-1ª med.'!#REF!</definedName>
    <definedName name="____TT70" localSheetId="14">'[7]Relatório-1ª med.'!#REF!</definedName>
    <definedName name="____TT70" localSheetId="1">'[7]Relatório-1ª med.'!#REF!</definedName>
    <definedName name="____TT70">'[7]Relatório-1ª med.'!#REF!</definedName>
    <definedName name="____TT71" localSheetId="15">'[7]Relatório-1ª med.'!#REF!</definedName>
    <definedName name="____TT71" localSheetId="32">'[7]Relatório-1ª med.'!#REF!</definedName>
    <definedName name="____TT71" localSheetId="30">'[7]Relatório-1ª med.'!#REF!</definedName>
    <definedName name="____TT71" localSheetId="28">'[7]Relatório-1ª med.'!#REF!</definedName>
    <definedName name="____TT71" localSheetId="37">'[7]Relatório-1ª med.'!#REF!</definedName>
    <definedName name="____TT71" localSheetId="24">'[7]Relatório-1ª med.'!#REF!</definedName>
    <definedName name="____TT71" localSheetId="14">'[7]Relatório-1ª med.'!#REF!</definedName>
    <definedName name="____TT71" localSheetId="1">'[7]Relatório-1ª med.'!#REF!</definedName>
    <definedName name="____TT71">'[7]Relatório-1ª med.'!#REF!</definedName>
    <definedName name="____TT74" localSheetId="15">'[7]Relatório-1ª med.'!#REF!</definedName>
    <definedName name="____TT74" localSheetId="32">'[7]Relatório-1ª med.'!#REF!</definedName>
    <definedName name="____TT74" localSheetId="30">'[7]Relatório-1ª med.'!#REF!</definedName>
    <definedName name="____TT74" localSheetId="28">'[7]Relatório-1ª med.'!#REF!</definedName>
    <definedName name="____TT74" localSheetId="37">'[7]Relatório-1ª med.'!#REF!</definedName>
    <definedName name="____TT74" localSheetId="24">'[7]Relatório-1ª med.'!#REF!</definedName>
    <definedName name="____TT74" localSheetId="14">'[7]Relatório-1ª med.'!#REF!</definedName>
    <definedName name="____TT74" localSheetId="1">'[7]Relatório-1ª med.'!#REF!</definedName>
    <definedName name="____TT74">'[7]Relatório-1ª med.'!#REF!</definedName>
    <definedName name="____TT75" localSheetId="15">'[7]Relatório-1ª med.'!#REF!</definedName>
    <definedName name="____TT75" localSheetId="32">'[7]Relatório-1ª med.'!#REF!</definedName>
    <definedName name="____TT75" localSheetId="30">'[7]Relatório-1ª med.'!#REF!</definedName>
    <definedName name="____TT75" localSheetId="28">'[7]Relatório-1ª med.'!#REF!</definedName>
    <definedName name="____TT75" localSheetId="37">'[7]Relatório-1ª med.'!#REF!</definedName>
    <definedName name="____TT75" localSheetId="24">'[7]Relatório-1ª med.'!#REF!</definedName>
    <definedName name="____TT75" localSheetId="14">'[7]Relatório-1ª med.'!#REF!</definedName>
    <definedName name="____TT75" localSheetId="1">'[7]Relatório-1ª med.'!#REF!</definedName>
    <definedName name="____TT75">'[7]Relatório-1ª med.'!#REF!</definedName>
    <definedName name="____TT76" localSheetId="15">'[7]Relatório-1ª med.'!#REF!</definedName>
    <definedName name="____TT76" localSheetId="32">'[7]Relatório-1ª med.'!#REF!</definedName>
    <definedName name="____TT76" localSheetId="30">'[7]Relatório-1ª med.'!#REF!</definedName>
    <definedName name="____TT76" localSheetId="28">'[7]Relatório-1ª med.'!#REF!</definedName>
    <definedName name="____TT76" localSheetId="37">'[7]Relatório-1ª med.'!#REF!</definedName>
    <definedName name="____TT76" localSheetId="24">'[7]Relatório-1ª med.'!#REF!</definedName>
    <definedName name="____TT76" localSheetId="14">'[7]Relatório-1ª med.'!#REF!</definedName>
    <definedName name="____TT76" localSheetId="1">'[7]Relatório-1ª med.'!#REF!</definedName>
    <definedName name="____TT76">'[7]Relatório-1ª med.'!#REF!</definedName>
    <definedName name="____TT77" localSheetId="15">'[7]Relatório-1ª med.'!#REF!</definedName>
    <definedName name="____TT77" localSheetId="32">'[7]Relatório-1ª med.'!#REF!</definedName>
    <definedName name="____TT77" localSheetId="30">'[7]Relatório-1ª med.'!#REF!</definedName>
    <definedName name="____TT77" localSheetId="28">'[7]Relatório-1ª med.'!#REF!</definedName>
    <definedName name="____TT77" localSheetId="37">'[7]Relatório-1ª med.'!#REF!</definedName>
    <definedName name="____TT77" localSheetId="24">'[7]Relatório-1ª med.'!#REF!</definedName>
    <definedName name="____TT77" localSheetId="14">'[7]Relatório-1ª med.'!#REF!</definedName>
    <definedName name="____TT77" localSheetId="1">'[7]Relatório-1ª med.'!#REF!</definedName>
    <definedName name="____TT77">'[7]Relatório-1ª med.'!#REF!</definedName>
    <definedName name="____TT78" localSheetId="15">'[7]Relatório-1ª med.'!#REF!</definedName>
    <definedName name="____TT78" localSheetId="32">'[7]Relatório-1ª med.'!#REF!</definedName>
    <definedName name="____TT78" localSheetId="30">'[7]Relatório-1ª med.'!#REF!</definedName>
    <definedName name="____TT78" localSheetId="28">'[7]Relatório-1ª med.'!#REF!</definedName>
    <definedName name="____TT78" localSheetId="37">'[7]Relatório-1ª med.'!#REF!</definedName>
    <definedName name="____TT78" localSheetId="24">'[7]Relatório-1ª med.'!#REF!</definedName>
    <definedName name="____TT78" localSheetId="14">'[7]Relatório-1ª med.'!#REF!</definedName>
    <definedName name="____TT78" localSheetId="1">'[7]Relatório-1ª med.'!#REF!</definedName>
    <definedName name="____TT78">'[7]Relatório-1ª med.'!#REF!</definedName>
    <definedName name="____TT78954" localSheetId="15">'[7]Relatório-1ª med.'!#REF!</definedName>
    <definedName name="____TT78954" localSheetId="32">'[7]Relatório-1ª med.'!#REF!</definedName>
    <definedName name="____TT78954" localSheetId="30">'[7]Relatório-1ª med.'!#REF!</definedName>
    <definedName name="____TT78954" localSheetId="28">'[7]Relatório-1ª med.'!#REF!</definedName>
    <definedName name="____TT78954" localSheetId="37">'[7]Relatório-1ª med.'!#REF!</definedName>
    <definedName name="____TT78954" localSheetId="14">'[7]Relatório-1ª med.'!#REF!</definedName>
    <definedName name="____TT78954" localSheetId="1">'[7]Relatório-1ª med.'!#REF!</definedName>
    <definedName name="____TT78954">'[7]Relatório-1ª med.'!#REF!</definedName>
    <definedName name="____TT79" localSheetId="15">'[7]Relatório-1ª med.'!#REF!</definedName>
    <definedName name="____TT79" localSheetId="32">'[7]Relatório-1ª med.'!#REF!</definedName>
    <definedName name="____TT79" localSheetId="30">'[7]Relatório-1ª med.'!#REF!</definedName>
    <definedName name="____TT79" localSheetId="28">'[7]Relatório-1ª med.'!#REF!</definedName>
    <definedName name="____TT79" localSheetId="37">'[7]Relatório-1ª med.'!#REF!</definedName>
    <definedName name="____TT79" localSheetId="24">'[7]Relatório-1ª med.'!#REF!</definedName>
    <definedName name="____TT79" localSheetId="14">'[7]Relatório-1ª med.'!#REF!</definedName>
    <definedName name="____TT79" localSheetId="1">'[7]Relatório-1ª med.'!#REF!</definedName>
    <definedName name="____TT79">'[7]Relatório-1ª med.'!#REF!</definedName>
    <definedName name="____TT94" localSheetId="15">'[7]Relatório-1ª med.'!#REF!</definedName>
    <definedName name="____TT94" localSheetId="32">'[7]Relatório-1ª med.'!#REF!</definedName>
    <definedName name="____TT94" localSheetId="30">'[7]Relatório-1ª med.'!#REF!</definedName>
    <definedName name="____TT94" localSheetId="28">'[7]Relatório-1ª med.'!#REF!</definedName>
    <definedName name="____TT94" localSheetId="37">'[7]Relatório-1ª med.'!#REF!</definedName>
    <definedName name="____TT94" localSheetId="24">'[7]Relatório-1ª med.'!#REF!</definedName>
    <definedName name="____TT94" localSheetId="14">'[7]Relatório-1ª med.'!#REF!</definedName>
    <definedName name="____TT94" localSheetId="1">'[7]Relatório-1ª med.'!#REF!</definedName>
    <definedName name="____TT94">'[7]Relatório-1ª med.'!#REF!</definedName>
    <definedName name="____TT95" localSheetId="15">'[7]Relatório-1ª med.'!#REF!</definedName>
    <definedName name="____TT95" localSheetId="32">'[7]Relatório-1ª med.'!#REF!</definedName>
    <definedName name="____TT95" localSheetId="30">'[7]Relatório-1ª med.'!#REF!</definedName>
    <definedName name="____TT95" localSheetId="28">'[7]Relatório-1ª med.'!#REF!</definedName>
    <definedName name="____TT95" localSheetId="37">'[7]Relatório-1ª med.'!#REF!</definedName>
    <definedName name="____TT95" localSheetId="24">'[7]Relatório-1ª med.'!#REF!</definedName>
    <definedName name="____TT95" localSheetId="14">'[7]Relatório-1ª med.'!#REF!</definedName>
    <definedName name="____TT95" localSheetId="1">'[7]Relatório-1ª med.'!#REF!</definedName>
    <definedName name="____TT95">'[7]Relatório-1ª med.'!#REF!</definedName>
    <definedName name="____TT97" localSheetId="15">'[7]Relatório-1ª med.'!#REF!</definedName>
    <definedName name="____TT97" localSheetId="32">'[7]Relatório-1ª med.'!#REF!</definedName>
    <definedName name="____TT97" localSheetId="30">'[7]Relatório-1ª med.'!#REF!</definedName>
    <definedName name="____TT97" localSheetId="28">'[7]Relatório-1ª med.'!#REF!</definedName>
    <definedName name="____TT97" localSheetId="37">'[7]Relatório-1ª med.'!#REF!</definedName>
    <definedName name="____TT97" localSheetId="24">'[7]Relatório-1ª med.'!#REF!</definedName>
    <definedName name="____TT97" localSheetId="14">'[7]Relatório-1ª med.'!#REF!</definedName>
    <definedName name="____TT97" localSheetId="1">'[7]Relatório-1ª med.'!#REF!</definedName>
    <definedName name="____TT97">'[7]Relatório-1ª med.'!#REF!</definedName>
    <definedName name="___ABR95" localSheetId="15">#REF!</definedName>
    <definedName name="___ABR95" localSheetId="32">#REF!</definedName>
    <definedName name="___ABR95" localSheetId="30">#REF!</definedName>
    <definedName name="___ABR95" localSheetId="28">#REF!</definedName>
    <definedName name="___ABR95" localSheetId="37">#REF!</definedName>
    <definedName name="___ABR95" localSheetId="14">#REF!</definedName>
    <definedName name="___ABR95" localSheetId="1">#REF!</definedName>
    <definedName name="___ABR95">#REF!</definedName>
    <definedName name="___ABR96" localSheetId="15">#REF!</definedName>
    <definedName name="___ABR96" localSheetId="32">#REF!</definedName>
    <definedName name="___ABR96" localSheetId="30">#REF!</definedName>
    <definedName name="___ABR96" localSheetId="28">#REF!</definedName>
    <definedName name="___ABR96" localSheetId="37">#REF!</definedName>
    <definedName name="___ABR96" localSheetId="14">#REF!</definedName>
    <definedName name="___ABR96" localSheetId="1">#REF!</definedName>
    <definedName name="___ABR96">#REF!</definedName>
    <definedName name="___ABR97" localSheetId="15">#REF!</definedName>
    <definedName name="___ABR97" localSheetId="32">#REF!</definedName>
    <definedName name="___ABR97" localSheetId="30">#REF!</definedName>
    <definedName name="___ABR97" localSheetId="28">#REF!</definedName>
    <definedName name="___ABR97" localSheetId="37">#REF!</definedName>
    <definedName name="___ABR97" localSheetId="14">#REF!</definedName>
    <definedName name="___ABR97" localSheetId="1">#REF!</definedName>
    <definedName name="___ABR97">#REF!</definedName>
    <definedName name="___ABR98" localSheetId="15">#REF!</definedName>
    <definedName name="___ABR98" localSheetId="32">#REF!</definedName>
    <definedName name="___ABR98" localSheetId="30">#REF!</definedName>
    <definedName name="___ABR98" localSheetId="28">#REF!</definedName>
    <definedName name="___ABR98" localSheetId="37">#REF!</definedName>
    <definedName name="___ABR98" localSheetId="14">#REF!</definedName>
    <definedName name="___ABR98" localSheetId="1">#REF!</definedName>
    <definedName name="___ABR98">#REF!</definedName>
    <definedName name="___ABR99" localSheetId="15">#REF!</definedName>
    <definedName name="___ABR99" localSheetId="32">#REF!</definedName>
    <definedName name="___ABR99" localSheetId="30">#REF!</definedName>
    <definedName name="___ABR99" localSheetId="28">#REF!</definedName>
    <definedName name="___ABR99" localSheetId="37">#REF!</definedName>
    <definedName name="___ABR99" localSheetId="14">#REF!</definedName>
    <definedName name="___ABR99" localSheetId="1">#REF!</definedName>
    <definedName name="___ABR99">#REF!</definedName>
    <definedName name="___AGO95" localSheetId="15">#REF!</definedName>
    <definedName name="___AGO95" localSheetId="32">#REF!</definedName>
    <definedName name="___AGO95" localSheetId="30">#REF!</definedName>
    <definedName name="___AGO95" localSheetId="28">#REF!</definedName>
    <definedName name="___AGO95" localSheetId="37">#REF!</definedName>
    <definedName name="___AGO95" localSheetId="14">#REF!</definedName>
    <definedName name="___AGO95" localSheetId="1">#REF!</definedName>
    <definedName name="___AGO95">#REF!</definedName>
    <definedName name="___AGO96" localSheetId="15">#REF!</definedName>
    <definedName name="___AGO96" localSheetId="32">#REF!</definedName>
    <definedName name="___AGO96" localSheetId="30">#REF!</definedName>
    <definedName name="___AGO96" localSheetId="28">#REF!</definedName>
    <definedName name="___AGO96" localSheetId="37">#REF!</definedName>
    <definedName name="___AGO96" localSheetId="14">#REF!</definedName>
    <definedName name="___AGO96" localSheetId="1">#REF!</definedName>
    <definedName name="___AGO96">#REF!</definedName>
    <definedName name="___AGO97" localSheetId="15">#REF!</definedName>
    <definedName name="___AGO97" localSheetId="32">#REF!</definedName>
    <definedName name="___AGO97" localSheetId="30">#REF!</definedName>
    <definedName name="___AGO97" localSheetId="28">#REF!</definedName>
    <definedName name="___AGO97" localSheetId="37">#REF!</definedName>
    <definedName name="___AGO97" localSheetId="14">#REF!</definedName>
    <definedName name="___AGO97" localSheetId="1">#REF!</definedName>
    <definedName name="___AGO97">#REF!</definedName>
    <definedName name="___AGO98" localSheetId="15">#REF!</definedName>
    <definedName name="___AGO98" localSheetId="32">#REF!</definedName>
    <definedName name="___AGO98" localSheetId="30">#REF!</definedName>
    <definedName name="___AGO98" localSheetId="28">#REF!</definedName>
    <definedName name="___AGO98" localSheetId="37">#REF!</definedName>
    <definedName name="___AGO98" localSheetId="14">#REF!</definedName>
    <definedName name="___AGO98" localSheetId="1">#REF!</definedName>
    <definedName name="___AGO98">#REF!</definedName>
    <definedName name="___AGO99" localSheetId="15">#REF!</definedName>
    <definedName name="___AGO99" localSheetId="32">#REF!</definedName>
    <definedName name="___AGO99" localSheetId="30">#REF!</definedName>
    <definedName name="___AGO99" localSheetId="28">#REF!</definedName>
    <definedName name="___AGO99" localSheetId="37">#REF!</definedName>
    <definedName name="___AGO99" localSheetId="14">#REF!</definedName>
    <definedName name="___AGO99" localSheetId="1">#REF!</definedName>
    <definedName name="___AGO99">#REF!</definedName>
    <definedName name="___arg13" localSheetId="15">#REF!</definedName>
    <definedName name="___arg13" localSheetId="32">#REF!</definedName>
    <definedName name="___arg13" localSheetId="30">#REF!</definedName>
    <definedName name="___arg13" localSheetId="28">#REF!</definedName>
    <definedName name="___arg13" localSheetId="37">#REF!</definedName>
    <definedName name="___arg13" localSheetId="14">#REF!</definedName>
    <definedName name="___arg13" localSheetId="1">#REF!</definedName>
    <definedName name="___arg13">#REF!</definedName>
    <definedName name="___arg16" localSheetId="15">#REF!</definedName>
    <definedName name="___arg16" localSheetId="32">#REF!</definedName>
    <definedName name="___arg16" localSheetId="30">#REF!</definedName>
    <definedName name="___arg16" localSheetId="28">#REF!</definedName>
    <definedName name="___arg16" localSheetId="37">#REF!</definedName>
    <definedName name="___arg16" localSheetId="14">#REF!</definedName>
    <definedName name="___arg16" localSheetId="1">#REF!</definedName>
    <definedName name="___arg16">#REF!</definedName>
    <definedName name="___cab1" localSheetId="15">#REF!</definedName>
    <definedName name="___cab1" localSheetId="32">#REF!</definedName>
    <definedName name="___cab1" localSheetId="30">#REF!</definedName>
    <definedName name="___cab1" localSheetId="28">#REF!</definedName>
    <definedName name="___cab1" localSheetId="37">#REF!</definedName>
    <definedName name="___cab1" localSheetId="25">#REF!</definedName>
    <definedName name="___cab1" localSheetId="23">#REF!</definedName>
    <definedName name="___cab1" localSheetId="24">#REF!</definedName>
    <definedName name="___cab1" localSheetId="14">#REF!</definedName>
    <definedName name="___cab1" localSheetId="1">#REF!</definedName>
    <definedName name="___cab1">#REF!</definedName>
    <definedName name="___DEZ94" localSheetId="15">#REF!</definedName>
    <definedName name="___DEZ94" localSheetId="32">#REF!</definedName>
    <definedName name="___DEZ94" localSheetId="30">#REF!</definedName>
    <definedName name="___DEZ94" localSheetId="28">#REF!</definedName>
    <definedName name="___DEZ94" localSheetId="37">#REF!</definedName>
    <definedName name="___DEZ94" localSheetId="14">#REF!</definedName>
    <definedName name="___DEZ94" localSheetId="1">#REF!</definedName>
    <definedName name="___DEZ94">#REF!</definedName>
    <definedName name="___DEZ95" localSheetId="15">#REF!</definedName>
    <definedName name="___DEZ95" localSheetId="32">#REF!</definedName>
    <definedName name="___DEZ95" localSheetId="30">#REF!</definedName>
    <definedName name="___DEZ95" localSheetId="28">#REF!</definedName>
    <definedName name="___DEZ95" localSheetId="37">#REF!</definedName>
    <definedName name="___DEZ95" localSheetId="14">#REF!</definedName>
    <definedName name="___DEZ95" localSheetId="1">#REF!</definedName>
    <definedName name="___DEZ95">#REF!</definedName>
    <definedName name="___DEZ96" localSheetId="15">#REF!</definedName>
    <definedName name="___DEZ96" localSheetId="32">#REF!</definedName>
    <definedName name="___DEZ96" localSheetId="30">#REF!</definedName>
    <definedName name="___DEZ96" localSheetId="28">#REF!</definedName>
    <definedName name="___DEZ96" localSheetId="37">#REF!</definedName>
    <definedName name="___DEZ96" localSheetId="14">#REF!</definedName>
    <definedName name="___DEZ96" localSheetId="1">#REF!</definedName>
    <definedName name="___DEZ96">#REF!</definedName>
    <definedName name="___DEZ97" localSheetId="15">#REF!</definedName>
    <definedName name="___DEZ97" localSheetId="32">#REF!</definedName>
    <definedName name="___DEZ97" localSheetId="30">#REF!</definedName>
    <definedName name="___DEZ97" localSheetId="28">#REF!</definedName>
    <definedName name="___DEZ97" localSheetId="37">#REF!</definedName>
    <definedName name="___DEZ97" localSheetId="14">#REF!</definedName>
    <definedName name="___DEZ97" localSheetId="1">#REF!</definedName>
    <definedName name="___DEZ97">#REF!</definedName>
    <definedName name="___DEZ98" localSheetId="15">#REF!</definedName>
    <definedName name="___DEZ98" localSheetId="32">#REF!</definedName>
    <definedName name="___DEZ98" localSheetId="30">#REF!</definedName>
    <definedName name="___DEZ98" localSheetId="28">#REF!</definedName>
    <definedName name="___DEZ98" localSheetId="37">#REF!</definedName>
    <definedName name="___DEZ98" localSheetId="14">#REF!</definedName>
    <definedName name="___DEZ98" localSheetId="1">#REF!</definedName>
    <definedName name="___DEZ98">#REF!</definedName>
    <definedName name="___DEZ99" localSheetId="15">#REF!</definedName>
    <definedName name="___DEZ99" localSheetId="32">#REF!</definedName>
    <definedName name="___DEZ99" localSheetId="30">#REF!</definedName>
    <definedName name="___DEZ99" localSheetId="28">#REF!</definedName>
    <definedName name="___DEZ99" localSheetId="37">#REF!</definedName>
    <definedName name="___DEZ99" localSheetId="14">#REF!</definedName>
    <definedName name="___DEZ99" localSheetId="1">#REF!</definedName>
    <definedName name="___DEZ99">#REF!</definedName>
    <definedName name="___emp2">'[4]DMT modelo'!$AA$13</definedName>
    <definedName name="___EXT1" localSheetId="15">#REF!</definedName>
    <definedName name="___EXT1" localSheetId="32">#REF!</definedName>
    <definedName name="___EXT1" localSheetId="30">#REF!</definedName>
    <definedName name="___EXT1" localSheetId="28">#REF!</definedName>
    <definedName name="___EXT1" localSheetId="37">#REF!</definedName>
    <definedName name="___EXT1" localSheetId="25">#REF!</definedName>
    <definedName name="___EXT1" localSheetId="23">#REF!</definedName>
    <definedName name="___EXT1" localSheetId="24">#REF!</definedName>
    <definedName name="___EXT1" localSheetId="14">#REF!</definedName>
    <definedName name="___EXT1" localSheetId="1">#REF!</definedName>
    <definedName name="___EXT1">#REF!</definedName>
    <definedName name="___Ext2" localSheetId="15">'[6]P A T O 99 B'!#REF!</definedName>
    <definedName name="___Ext2" localSheetId="32">'[6]P A T O 99 B'!#REF!</definedName>
    <definedName name="___Ext2" localSheetId="30">'[6]P A T O 99 B'!#REF!</definedName>
    <definedName name="___Ext2" localSheetId="28">'[6]P A T O 99 B'!#REF!</definedName>
    <definedName name="___Ext2" localSheetId="37">'[6]P A T O 99 B'!#REF!</definedName>
    <definedName name="___Ext2" localSheetId="14">'[6]P A T O 99 B'!#REF!</definedName>
    <definedName name="___Ext2" localSheetId="1">'[6]P A T O 99 B'!#REF!</definedName>
    <definedName name="___Ext2">'[6]P A T O 99 B'!#REF!</definedName>
    <definedName name="___FEV95" localSheetId="15">#REF!</definedName>
    <definedName name="___FEV95" localSheetId="32">#REF!</definedName>
    <definedName name="___FEV95" localSheetId="30">#REF!</definedName>
    <definedName name="___FEV95" localSheetId="28">#REF!</definedName>
    <definedName name="___FEV95" localSheetId="37">#REF!</definedName>
    <definedName name="___FEV95" localSheetId="14">#REF!</definedName>
    <definedName name="___FEV95" localSheetId="1">#REF!</definedName>
    <definedName name="___FEV95">#REF!</definedName>
    <definedName name="___FEV96" localSheetId="15">#REF!</definedName>
    <definedName name="___FEV96" localSheetId="32">#REF!</definedName>
    <definedName name="___FEV96" localSheetId="30">#REF!</definedName>
    <definedName name="___FEV96" localSheetId="28">#REF!</definedName>
    <definedName name="___FEV96" localSheetId="37">#REF!</definedName>
    <definedName name="___FEV96" localSheetId="14">#REF!</definedName>
    <definedName name="___FEV96" localSheetId="1">#REF!</definedName>
    <definedName name="___FEV96">#REF!</definedName>
    <definedName name="___FEV97" localSheetId="15">#REF!</definedName>
    <definedName name="___FEV97" localSheetId="32">#REF!</definedName>
    <definedName name="___FEV97" localSheetId="30">#REF!</definedName>
    <definedName name="___FEV97" localSheetId="28">#REF!</definedName>
    <definedName name="___FEV97" localSheetId="37">#REF!</definedName>
    <definedName name="___FEV97" localSheetId="14">#REF!</definedName>
    <definedName name="___FEV97" localSheetId="1">#REF!</definedName>
    <definedName name="___FEV97">#REF!</definedName>
    <definedName name="___FEV98" localSheetId="15">#REF!</definedName>
    <definedName name="___FEV98" localSheetId="32">#REF!</definedName>
    <definedName name="___FEV98" localSheetId="30">#REF!</definedName>
    <definedName name="___FEV98" localSheetId="28">#REF!</definedName>
    <definedName name="___FEV98" localSheetId="37">#REF!</definedName>
    <definedName name="___FEV98" localSheetId="14">#REF!</definedName>
    <definedName name="___FEV98" localSheetId="1">#REF!</definedName>
    <definedName name="___FEV98">#REF!</definedName>
    <definedName name="___FEV99" localSheetId="15">#REF!</definedName>
    <definedName name="___FEV99" localSheetId="32">#REF!</definedName>
    <definedName name="___FEV99" localSheetId="30">#REF!</definedName>
    <definedName name="___FEV99" localSheetId="28">#REF!</definedName>
    <definedName name="___FEV99" localSheetId="37">#REF!</definedName>
    <definedName name="___FEV99" localSheetId="14">#REF!</definedName>
    <definedName name="___FEV99" localSheetId="1">#REF!</definedName>
    <definedName name="___FEV99">#REF!</definedName>
    <definedName name="___ind100" localSheetId="15">#REF!</definedName>
    <definedName name="___ind100" localSheetId="32">#REF!</definedName>
    <definedName name="___ind100" localSheetId="30">#REF!</definedName>
    <definedName name="___ind100" localSheetId="28">#REF!</definedName>
    <definedName name="___ind100" localSheetId="37">#REF!</definedName>
    <definedName name="___ind100" localSheetId="14">#REF!</definedName>
    <definedName name="___ind100" localSheetId="1">#REF!</definedName>
    <definedName name="___ind100">#REF!</definedName>
    <definedName name="___JAN2003" localSheetId="15">#REF!</definedName>
    <definedName name="___JAN2003" localSheetId="32">#REF!</definedName>
    <definedName name="___JAN2003" localSheetId="30">#REF!</definedName>
    <definedName name="___JAN2003" localSheetId="28">#REF!</definedName>
    <definedName name="___JAN2003" localSheetId="37">#REF!</definedName>
    <definedName name="___JAN2003" localSheetId="14">#REF!</definedName>
    <definedName name="___JAN2003" localSheetId="1">#REF!</definedName>
    <definedName name="___JAN2003">#REF!</definedName>
    <definedName name="___JAN95" localSheetId="15">#REF!</definedName>
    <definedName name="___JAN95" localSheetId="32">#REF!</definedName>
    <definedName name="___JAN95" localSheetId="30">#REF!</definedName>
    <definedName name="___JAN95" localSheetId="28">#REF!</definedName>
    <definedName name="___JAN95" localSheetId="37">#REF!</definedName>
    <definedName name="___JAN95" localSheetId="14">#REF!</definedName>
    <definedName name="___JAN95" localSheetId="1">#REF!</definedName>
    <definedName name="___JAN95">#REF!</definedName>
    <definedName name="___JAN96" localSheetId="15">#REF!</definedName>
    <definedName name="___JAN96" localSheetId="32">#REF!</definedName>
    <definedName name="___JAN96" localSheetId="30">#REF!</definedName>
    <definedName name="___JAN96" localSheetId="28">#REF!</definedName>
    <definedName name="___JAN96" localSheetId="37">#REF!</definedName>
    <definedName name="___JAN96" localSheetId="14">#REF!</definedName>
    <definedName name="___JAN96" localSheetId="1">#REF!</definedName>
    <definedName name="___JAN96">#REF!</definedName>
    <definedName name="___JAN97" localSheetId="15">#REF!</definedName>
    <definedName name="___JAN97" localSheetId="32">#REF!</definedName>
    <definedName name="___JAN97" localSheetId="30">#REF!</definedName>
    <definedName name="___JAN97" localSheetId="28">#REF!</definedName>
    <definedName name="___JAN97" localSheetId="37">#REF!</definedName>
    <definedName name="___JAN97" localSheetId="14">#REF!</definedName>
    <definedName name="___JAN97" localSheetId="1">#REF!</definedName>
    <definedName name="___JAN97">#REF!</definedName>
    <definedName name="___JAN98" localSheetId="15">#REF!</definedName>
    <definedName name="___JAN98" localSheetId="32">#REF!</definedName>
    <definedName name="___JAN98" localSheetId="30">#REF!</definedName>
    <definedName name="___JAN98" localSheetId="28">#REF!</definedName>
    <definedName name="___JAN98" localSheetId="37">#REF!</definedName>
    <definedName name="___JAN98" localSheetId="14">#REF!</definedName>
    <definedName name="___JAN98" localSheetId="1">#REF!</definedName>
    <definedName name="___JAN98">#REF!</definedName>
    <definedName name="___JAN99" localSheetId="15">#REF!</definedName>
    <definedName name="___JAN99" localSheetId="32">#REF!</definedName>
    <definedName name="___JAN99" localSheetId="30">#REF!</definedName>
    <definedName name="___JAN99" localSheetId="28">#REF!</definedName>
    <definedName name="___JAN99" localSheetId="37">#REF!</definedName>
    <definedName name="___JAN99" localSheetId="14">#REF!</definedName>
    <definedName name="___JAN99" localSheetId="1">#REF!</definedName>
    <definedName name="___JAN99">#REF!</definedName>
    <definedName name="___JAZ1" localSheetId="15">#REF!</definedName>
    <definedName name="___JAZ1" localSheetId="32">#REF!</definedName>
    <definedName name="___JAZ1" localSheetId="30">#REF!</definedName>
    <definedName name="___JAZ1" localSheetId="28">#REF!</definedName>
    <definedName name="___JAZ1" localSheetId="37">#REF!</definedName>
    <definedName name="___JAZ1" localSheetId="25">#REF!</definedName>
    <definedName name="___JAZ1" localSheetId="23">#REF!</definedName>
    <definedName name="___JAZ1" localSheetId="24">#REF!</definedName>
    <definedName name="___JAZ1" localSheetId="14">#REF!</definedName>
    <definedName name="___JAZ1" localSheetId="1">#REF!</definedName>
    <definedName name="___JAZ1">#REF!</definedName>
    <definedName name="___JAZ11" localSheetId="15">#REF!</definedName>
    <definedName name="___JAZ11" localSheetId="32">#REF!</definedName>
    <definedName name="___JAZ11" localSheetId="30">#REF!</definedName>
    <definedName name="___JAZ11" localSheetId="28">#REF!</definedName>
    <definedName name="___JAZ11" localSheetId="37">#REF!</definedName>
    <definedName name="___JAZ11" localSheetId="25">#REF!</definedName>
    <definedName name="___JAZ11" localSheetId="23">#REF!</definedName>
    <definedName name="___JAZ11" localSheetId="24">#REF!</definedName>
    <definedName name="___JAZ11" localSheetId="14">#REF!</definedName>
    <definedName name="___JAZ11" localSheetId="1">#REF!</definedName>
    <definedName name="___JAZ11">#REF!</definedName>
    <definedName name="___JAZ2" localSheetId="15">#REF!</definedName>
    <definedName name="___JAZ2" localSheetId="32">#REF!</definedName>
    <definedName name="___JAZ2" localSheetId="30">#REF!</definedName>
    <definedName name="___JAZ2" localSheetId="28">#REF!</definedName>
    <definedName name="___JAZ2" localSheetId="37">#REF!</definedName>
    <definedName name="___JAZ2" localSheetId="25">#REF!</definedName>
    <definedName name="___JAZ2" localSheetId="23">#REF!</definedName>
    <definedName name="___JAZ2" localSheetId="24">#REF!</definedName>
    <definedName name="___JAZ2" localSheetId="14">#REF!</definedName>
    <definedName name="___JAZ2" localSheetId="1">#REF!</definedName>
    <definedName name="___JAZ2">#REF!</definedName>
    <definedName name="___JAZ22" localSheetId="15">#REF!</definedName>
    <definedName name="___JAZ22" localSheetId="32">#REF!</definedName>
    <definedName name="___JAZ22" localSheetId="30">#REF!</definedName>
    <definedName name="___JAZ22" localSheetId="28">#REF!</definedName>
    <definedName name="___JAZ22" localSheetId="37">#REF!</definedName>
    <definedName name="___JAZ22" localSheetId="25">#REF!</definedName>
    <definedName name="___JAZ22" localSheetId="23">#REF!</definedName>
    <definedName name="___JAZ22" localSheetId="24">#REF!</definedName>
    <definedName name="___JAZ22" localSheetId="14">#REF!</definedName>
    <definedName name="___JAZ22" localSheetId="1">#REF!</definedName>
    <definedName name="___JAZ22">#REF!</definedName>
    <definedName name="___JAZ3" localSheetId="15">#REF!</definedName>
    <definedName name="___JAZ3" localSheetId="32">#REF!</definedName>
    <definedName name="___JAZ3" localSheetId="30">#REF!</definedName>
    <definedName name="___JAZ3" localSheetId="28">#REF!</definedName>
    <definedName name="___JAZ3" localSheetId="37">#REF!</definedName>
    <definedName name="___JAZ3" localSheetId="25">#REF!</definedName>
    <definedName name="___JAZ3" localSheetId="23">#REF!</definedName>
    <definedName name="___JAZ3" localSheetId="24">#REF!</definedName>
    <definedName name="___JAZ3" localSheetId="14">#REF!</definedName>
    <definedName name="___JAZ3" localSheetId="1">#REF!</definedName>
    <definedName name="___JAZ3">#REF!</definedName>
    <definedName name="___JAZ33" localSheetId="15">#REF!</definedName>
    <definedName name="___JAZ33" localSheetId="32">#REF!</definedName>
    <definedName name="___JAZ33" localSheetId="30">#REF!</definedName>
    <definedName name="___JAZ33" localSheetId="28">#REF!</definedName>
    <definedName name="___JAZ33" localSheetId="37">#REF!</definedName>
    <definedName name="___JAZ33" localSheetId="25">#REF!</definedName>
    <definedName name="___JAZ33" localSheetId="23">#REF!</definedName>
    <definedName name="___JAZ33" localSheetId="24">#REF!</definedName>
    <definedName name="___JAZ33" localSheetId="14">#REF!</definedName>
    <definedName name="___JAZ33" localSheetId="1">#REF!</definedName>
    <definedName name="___JAZ33">#REF!</definedName>
    <definedName name="___JUL95" localSheetId="15">#REF!</definedName>
    <definedName name="___JUL95" localSheetId="32">#REF!</definedName>
    <definedName name="___JUL95" localSheetId="30">#REF!</definedName>
    <definedName name="___JUL95" localSheetId="28">#REF!</definedName>
    <definedName name="___JUL95" localSheetId="37">#REF!</definedName>
    <definedName name="___JUL95" localSheetId="14">#REF!</definedName>
    <definedName name="___JUL95" localSheetId="1">#REF!</definedName>
    <definedName name="___JUL95">#REF!</definedName>
    <definedName name="___JUL96" localSheetId="15">#REF!</definedName>
    <definedName name="___JUL96" localSheetId="32">#REF!</definedName>
    <definedName name="___JUL96" localSheetId="30">#REF!</definedName>
    <definedName name="___JUL96" localSheetId="28">#REF!</definedName>
    <definedName name="___JUL96" localSheetId="37">#REF!</definedName>
    <definedName name="___JUL96" localSheetId="14">#REF!</definedName>
    <definedName name="___JUL96" localSheetId="1">#REF!</definedName>
    <definedName name="___JUL96">#REF!</definedName>
    <definedName name="___JUL97" localSheetId="15">#REF!</definedName>
    <definedName name="___JUL97" localSheetId="32">#REF!</definedName>
    <definedName name="___JUL97" localSheetId="30">#REF!</definedName>
    <definedName name="___JUL97" localSheetId="28">#REF!</definedName>
    <definedName name="___JUL97" localSheetId="37">#REF!</definedName>
    <definedName name="___JUL97" localSheetId="14">#REF!</definedName>
    <definedName name="___JUL97" localSheetId="1">#REF!</definedName>
    <definedName name="___JUL97">#REF!</definedName>
    <definedName name="___JUL98" localSheetId="15">#REF!</definedName>
    <definedName name="___JUL98" localSheetId="32">#REF!</definedName>
    <definedName name="___JUL98" localSheetId="30">#REF!</definedName>
    <definedName name="___JUL98" localSheetId="28">#REF!</definedName>
    <definedName name="___JUL98" localSheetId="37">#REF!</definedName>
    <definedName name="___JUL98" localSheetId="14">#REF!</definedName>
    <definedName name="___JUL98" localSheetId="1">#REF!</definedName>
    <definedName name="___JUL98">#REF!</definedName>
    <definedName name="___JUL99" localSheetId="15">#REF!</definedName>
    <definedName name="___JUL99" localSheetId="32">#REF!</definedName>
    <definedName name="___JUL99" localSheetId="30">#REF!</definedName>
    <definedName name="___JUL99" localSheetId="28">#REF!</definedName>
    <definedName name="___JUL99" localSheetId="37">#REF!</definedName>
    <definedName name="___JUL99" localSheetId="14">#REF!</definedName>
    <definedName name="___JUL99" localSheetId="1">#REF!</definedName>
    <definedName name="___JUL99">#REF!</definedName>
    <definedName name="___JUN95" localSheetId="15">#REF!</definedName>
    <definedName name="___JUN95" localSheetId="32">#REF!</definedName>
    <definedName name="___JUN95" localSheetId="30">#REF!</definedName>
    <definedName name="___JUN95" localSheetId="28">#REF!</definedName>
    <definedName name="___JUN95" localSheetId="37">#REF!</definedName>
    <definedName name="___JUN95" localSheetId="14">#REF!</definedName>
    <definedName name="___JUN95" localSheetId="1">#REF!</definedName>
    <definedName name="___JUN95">#REF!</definedName>
    <definedName name="___JUN96" localSheetId="15">#REF!</definedName>
    <definedName name="___JUN96" localSheetId="32">#REF!</definedName>
    <definedName name="___JUN96" localSheetId="30">#REF!</definedName>
    <definedName name="___JUN96" localSheetId="28">#REF!</definedName>
    <definedName name="___JUN96" localSheetId="37">#REF!</definedName>
    <definedName name="___JUN96" localSheetId="14">#REF!</definedName>
    <definedName name="___JUN96" localSheetId="1">#REF!</definedName>
    <definedName name="___JUN96">#REF!</definedName>
    <definedName name="___JUN97" localSheetId="15">#REF!</definedName>
    <definedName name="___JUN97" localSheetId="32">#REF!</definedName>
    <definedName name="___JUN97" localSheetId="30">#REF!</definedName>
    <definedName name="___JUN97" localSheetId="28">#REF!</definedName>
    <definedName name="___JUN97" localSheetId="37">#REF!</definedName>
    <definedName name="___JUN97" localSheetId="14">#REF!</definedName>
    <definedName name="___JUN97" localSheetId="1">#REF!</definedName>
    <definedName name="___JUN97">#REF!</definedName>
    <definedName name="___JUN98" localSheetId="15">#REF!</definedName>
    <definedName name="___JUN98" localSheetId="32">#REF!</definedName>
    <definedName name="___JUN98" localSheetId="30">#REF!</definedName>
    <definedName name="___JUN98" localSheetId="28">#REF!</definedName>
    <definedName name="___JUN98" localSheetId="37">#REF!</definedName>
    <definedName name="___JUN98" localSheetId="14">#REF!</definedName>
    <definedName name="___JUN98" localSheetId="1">#REF!</definedName>
    <definedName name="___JUN98">#REF!</definedName>
    <definedName name="___JUN99" localSheetId="15">#REF!</definedName>
    <definedName name="___JUN99" localSheetId="32">#REF!</definedName>
    <definedName name="___JUN99" localSheetId="30">#REF!</definedName>
    <definedName name="___JUN99" localSheetId="28">#REF!</definedName>
    <definedName name="___JUN99" localSheetId="37">#REF!</definedName>
    <definedName name="___JUN99" localSheetId="14">#REF!</definedName>
    <definedName name="___JUN99" localSheetId="1">#REF!</definedName>
    <definedName name="___JUN99">#REF!</definedName>
    <definedName name="___MAI95" localSheetId="15">#REF!</definedName>
    <definedName name="___MAI95" localSheetId="32">#REF!</definedName>
    <definedName name="___MAI95" localSheetId="30">#REF!</definedName>
    <definedName name="___MAI95" localSheetId="28">#REF!</definedName>
    <definedName name="___MAI95" localSheetId="37">#REF!</definedName>
    <definedName name="___MAI95" localSheetId="14">#REF!</definedName>
    <definedName name="___MAI95" localSheetId="1">#REF!</definedName>
    <definedName name="___MAI95">#REF!</definedName>
    <definedName name="___MAI96" localSheetId="15">#REF!</definedName>
    <definedName name="___MAI96" localSheetId="32">#REF!</definedName>
    <definedName name="___MAI96" localSheetId="30">#REF!</definedName>
    <definedName name="___MAI96" localSheetId="28">#REF!</definedName>
    <definedName name="___MAI96" localSheetId="37">#REF!</definedName>
    <definedName name="___MAI96" localSheetId="14">#REF!</definedName>
    <definedName name="___MAI96" localSheetId="1">#REF!</definedName>
    <definedName name="___MAI96">#REF!</definedName>
    <definedName name="___MAI97" localSheetId="15">#REF!</definedName>
    <definedName name="___MAI97" localSheetId="32">#REF!</definedName>
    <definedName name="___MAI97" localSheetId="30">#REF!</definedName>
    <definedName name="___MAI97" localSheetId="28">#REF!</definedName>
    <definedName name="___MAI97" localSheetId="37">#REF!</definedName>
    <definedName name="___MAI97" localSheetId="14">#REF!</definedName>
    <definedName name="___MAI97" localSheetId="1">#REF!</definedName>
    <definedName name="___MAI97">#REF!</definedName>
    <definedName name="___MAI98" localSheetId="15">#REF!</definedName>
    <definedName name="___MAI98" localSheetId="32">#REF!</definedName>
    <definedName name="___MAI98" localSheetId="30">#REF!</definedName>
    <definedName name="___MAI98" localSheetId="28">#REF!</definedName>
    <definedName name="___MAI98" localSheetId="37">#REF!</definedName>
    <definedName name="___MAI98" localSheetId="14">#REF!</definedName>
    <definedName name="___MAI98" localSheetId="1">#REF!</definedName>
    <definedName name="___MAI98">#REF!</definedName>
    <definedName name="___MAI99" localSheetId="15">#REF!</definedName>
    <definedName name="___MAI99" localSheetId="32">#REF!</definedName>
    <definedName name="___MAI99" localSheetId="30">#REF!</definedName>
    <definedName name="___MAI99" localSheetId="28">#REF!</definedName>
    <definedName name="___MAI99" localSheetId="37">#REF!</definedName>
    <definedName name="___MAI99" localSheetId="14">#REF!</definedName>
    <definedName name="___MAI99" localSheetId="1">#REF!</definedName>
    <definedName name="___MAI99">#REF!</definedName>
    <definedName name="___MAR95" localSheetId="15">#REF!</definedName>
    <definedName name="___MAR95" localSheetId="32">#REF!</definedName>
    <definedName name="___MAR95" localSheetId="30">#REF!</definedName>
    <definedName name="___MAR95" localSheetId="28">#REF!</definedName>
    <definedName name="___MAR95" localSheetId="37">#REF!</definedName>
    <definedName name="___MAR95" localSheetId="14">#REF!</definedName>
    <definedName name="___MAR95" localSheetId="1">#REF!</definedName>
    <definedName name="___MAR95">#REF!</definedName>
    <definedName name="___MAR96" localSheetId="15">#REF!</definedName>
    <definedName name="___MAR96" localSheetId="32">#REF!</definedName>
    <definedName name="___MAR96" localSheetId="30">#REF!</definedName>
    <definedName name="___MAR96" localSheetId="28">#REF!</definedName>
    <definedName name="___MAR96" localSheetId="37">#REF!</definedName>
    <definedName name="___MAR96" localSheetId="14">#REF!</definedName>
    <definedName name="___MAR96" localSheetId="1">#REF!</definedName>
    <definedName name="___MAR96">#REF!</definedName>
    <definedName name="___MAR97" localSheetId="15">#REF!</definedName>
    <definedName name="___MAR97" localSheetId="32">#REF!</definedName>
    <definedName name="___MAR97" localSheetId="30">#REF!</definedName>
    <definedName name="___MAR97" localSheetId="28">#REF!</definedName>
    <definedName name="___MAR97" localSheetId="37">#REF!</definedName>
    <definedName name="___MAR97" localSheetId="14">#REF!</definedName>
    <definedName name="___MAR97" localSheetId="1">#REF!</definedName>
    <definedName name="___MAR97">#REF!</definedName>
    <definedName name="___MAR98" localSheetId="15">#REF!</definedName>
    <definedName name="___MAR98" localSheetId="32">#REF!</definedName>
    <definedName name="___MAR98" localSheetId="30">#REF!</definedName>
    <definedName name="___MAR98" localSheetId="28">#REF!</definedName>
    <definedName name="___MAR98" localSheetId="37">#REF!</definedName>
    <definedName name="___MAR98" localSheetId="14">#REF!</definedName>
    <definedName name="___MAR98" localSheetId="1">#REF!</definedName>
    <definedName name="___MAR98">#REF!</definedName>
    <definedName name="___MAR99" localSheetId="15">#REF!</definedName>
    <definedName name="___MAR99" localSheetId="32">#REF!</definedName>
    <definedName name="___MAR99" localSheetId="30">#REF!</definedName>
    <definedName name="___MAR99" localSheetId="28">#REF!</definedName>
    <definedName name="___MAR99" localSheetId="37">#REF!</definedName>
    <definedName name="___MAR99" localSheetId="14">#REF!</definedName>
    <definedName name="___MAR99" localSheetId="1">#REF!</definedName>
    <definedName name="___MAR99">#REF!</definedName>
    <definedName name="___mem2">'[5]Mat Asf'!$H$37</definedName>
    <definedName name="___NOV94" localSheetId="15">#REF!</definedName>
    <definedName name="___NOV94" localSheetId="32">#REF!</definedName>
    <definedName name="___NOV94" localSheetId="30">#REF!</definedName>
    <definedName name="___NOV94" localSheetId="28">#REF!</definedName>
    <definedName name="___NOV94" localSheetId="37">#REF!</definedName>
    <definedName name="___NOV94" localSheetId="14">#REF!</definedName>
    <definedName name="___NOV94" localSheetId="1">#REF!</definedName>
    <definedName name="___NOV94">#REF!</definedName>
    <definedName name="___NOV95" localSheetId="15">#REF!</definedName>
    <definedName name="___NOV95" localSheetId="32">#REF!</definedName>
    <definedName name="___NOV95" localSheetId="30">#REF!</definedName>
    <definedName name="___NOV95" localSheetId="28">#REF!</definedName>
    <definedName name="___NOV95" localSheetId="37">#REF!</definedName>
    <definedName name="___NOV95" localSheetId="14">#REF!</definedName>
    <definedName name="___NOV95" localSheetId="1">#REF!</definedName>
    <definedName name="___NOV95">#REF!</definedName>
    <definedName name="___NOV96" localSheetId="15">#REF!</definedName>
    <definedName name="___NOV96" localSheetId="32">#REF!</definedName>
    <definedName name="___NOV96" localSheetId="30">#REF!</definedName>
    <definedName name="___NOV96" localSheetId="28">#REF!</definedName>
    <definedName name="___NOV96" localSheetId="37">#REF!</definedName>
    <definedName name="___NOV96" localSheetId="14">#REF!</definedName>
    <definedName name="___NOV96" localSheetId="1">#REF!</definedName>
    <definedName name="___NOV96">#REF!</definedName>
    <definedName name="___NOV97" localSheetId="15">#REF!</definedName>
    <definedName name="___NOV97" localSheetId="32">#REF!</definedName>
    <definedName name="___NOV97" localSheetId="30">#REF!</definedName>
    <definedName name="___NOV97" localSheetId="28">#REF!</definedName>
    <definedName name="___NOV97" localSheetId="37">#REF!</definedName>
    <definedName name="___NOV97" localSheetId="14">#REF!</definedName>
    <definedName name="___NOV97" localSheetId="1">#REF!</definedName>
    <definedName name="___NOV97">#REF!</definedName>
    <definedName name="___NOV98" localSheetId="15">#REF!</definedName>
    <definedName name="___NOV98" localSheetId="32">#REF!</definedName>
    <definedName name="___NOV98" localSheetId="30">#REF!</definedName>
    <definedName name="___NOV98" localSheetId="28">#REF!</definedName>
    <definedName name="___NOV98" localSheetId="37">#REF!</definedName>
    <definedName name="___NOV98" localSheetId="14">#REF!</definedName>
    <definedName name="___NOV98" localSheetId="1">#REF!</definedName>
    <definedName name="___NOV98">#REF!</definedName>
    <definedName name="___NOV99" localSheetId="15">#REF!</definedName>
    <definedName name="___NOV99" localSheetId="32">#REF!</definedName>
    <definedName name="___NOV99" localSheetId="30">#REF!</definedName>
    <definedName name="___NOV99" localSheetId="28">#REF!</definedName>
    <definedName name="___NOV99" localSheetId="37">#REF!</definedName>
    <definedName name="___NOV99" localSheetId="14">#REF!</definedName>
    <definedName name="___NOV99" localSheetId="1">#REF!</definedName>
    <definedName name="___NOV99">#REF!</definedName>
    <definedName name="___oac2" localSheetId="15">#REF!</definedName>
    <definedName name="___oac2" localSheetId="32">#REF!</definedName>
    <definedName name="___oac2" localSheetId="30">#REF!</definedName>
    <definedName name="___oac2" localSheetId="28">#REF!</definedName>
    <definedName name="___oac2" localSheetId="37">#REF!</definedName>
    <definedName name="___oac2" localSheetId="14">#REF!</definedName>
    <definedName name="___oac2" localSheetId="1">#REF!</definedName>
    <definedName name="___oac2">#REF!</definedName>
    <definedName name="___OUT94" localSheetId="15">#REF!</definedName>
    <definedName name="___OUT94" localSheetId="32">#REF!</definedName>
    <definedName name="___OUT94" localSheetId="30">#REF!</definedName>
    <definedName name="___OUT94" localSheetId="28">#REF!</definedName>
    <definedName name="___OUT94" localSheetId="37">#REF!</definedName>
    <definedName name="___OUT94" localSheetId="14">#REF!</definedName>
    <definedName name="___OUT94" localSheetId="1">#REF!</definedName>
    <definedName name="___OUT94">#REF!</definedName>
    <definedName name="___OUT95" localSheetId="15">#REF!</definedName>
    <definedName name="___OUT95" localSheetId="32">#REF!</definedName>
    <definedName name="___OUT95" localSheetId="30">#REF!</definedName>
    <definedName name="___OUT95" localSheetId="28">#REF!</definedName>
    <definedName name="___OUT95" localSheetId="37">#REF!</definedName>
    <definedName name="___OUT95" localSheetId="14">#REF!</definedName>
    <definedName name="___OUT95" localSheetId="1">#REF!</definedName>
    <definedName name="___OUT95">#REF!</definedName>
    <definedName name="___OUT96" localSheetId="15">#REF!</definedName>
    <definedName name="___OUT96" localSheetId="32">#REF!</definedName>
    <definedName name="___OUT96" localSheetId="30">#REF!</definedName>
    <definedName name="___OUT96" localSheetId="28">#REF!</definedName>
    <definedName name="___OUT96" localSheetId="37">#REF!</definedName>
    <definedName name="___OUT96" localSheetId="14">#REF!</definedName>
    <definedName name="___OUT96" localSheetId="1">#REF!</definedName>
    <definedName name="___OUT96">#REF!</definedName>
    <definedName name="___OUT97" localSheetId="15">#REF!</definedName>
    <definedName name="___OUT97" localSheetId="32">#REF!</definedName>
    <definedName name="___OUT97" localSheetId="30">#REF!</definedName>
    <definedName name="___OUT97" localSheetId="28">#REF!</definedName>
    <definedName name="___OUT97" localSheetId="37">#REF!</definedName>
    <definedName name="___OUT97" localSheetId="14">#REF!</definedName>
    <definedName name="___OUT97" localSheetId="1">#REF!</definedName>
    <definedName name="___OUT97">#REF!</definedName>
    <definedName name="___OUT98" localSheetId="37" hidden="1">{#N/A,#N/A,TRUE,"Serviços"}</definedName>
    <definedName name="___OUT98" hidden="1">{#N/A,#N/A,TRUE,"Serviços"}</definedName>
    <definedName name="___OUT99" localSheetId="15">#REF!</definedName>
    <definedName name="___OUT99" localSheetId="32">#REF!</definedName>
    <definedName name="___OUT99" localSheetId="30">#REF!</definedName>
    <definedName name="___OUT99" localSheetId="28">#REF!</definedName>
    <definedName name="___OUT99" localSheetId="37">#REF!</definedName>
    <definedName name="___OUT99" localSheetId="14">#REF!</definedName>
    <definedName name="___OUT99" localSheetId="1">#REF!</definedName>
    <definedName name="___OUT99">#REF!</definedName>
    <definedName name="___PL1" localSheetId="15">#REF!</definedName>
    <definedName name="___PL1" localSheetId="32">#REF!</definedName>
    <definedName name="___PL1" localSheetId="30">#REF!</definedName>
    <definedName name="___PL1" localSheetId="28">#REF!</definedName>
    <definedName name="___PL1" localSheetId="37">#REF!</definedName>
    <definedName name="___PL1" localSheetId="14">#REF!</definedName>
    <definedName name="___PL1" localSheetId="1">#REF!</definedName>
    <definedName name="___PL1">#REF!</definedName>
    <definedName name="___QQ2">#N/A</definedName>
    <definedName name="___r" localSheetId="15">#REF!</definedName>
    <definedName name="___r" localSheetId="32">#REF!</definedName>
    <definedName name="___r" localSheetId="30">#REF!</definedName>
    <definedName name="___r" localSheetId="28">#REF!</definedName>
    <definedName name="___r" localSheetId="37">#REF!</definedName>
    <definedName name="___r" localSheetId="14">#REF!</definedName>
    <definedName name="___r" localSheetId="1">#REF!</definedName>
    <definedName name="___r">#REF!</definedName>
    <definedName name="___Rbv1">'[8]Página 16'!$C$3:$C$7</definedName>
    <definedName name="___reg1">[9]DADOS!$B$4</definedName>
    <definedName name="___reg3">[10]eq!$A$2:$D$42</definedName>
    <definedName name="___reg5">[10]mo!$A$2:$C$10</definedName>
    <definedName name="___reg7">[9]mat!$A$2:$C$33</definedName>
    <definedName name="___RET1" localSheetId="15">#REF!</definedName>
    <definedName name="___RET1" localSheetId="32">#REF!</definedName>
    <definedName name="___RET1" localSheetId="30">#REF!</definedName>
    <definedName name="___RET1" localSheetId="28">#REF!</definedName>
    <definedName name="___RET1" localSheetId="37">#REF!</definedName>
    <definedName name="___RET1" localSheetId="25">#REF!</definedName>
    <definedName name="___RET1" localSheetId="23">#REF!</definedName>
    <definedName name="___RET1" localSheetId="24">#REF!</definedName>
    <definedName name="___RET1" localSheetId="14">#REF!</definedName>
    <definedName name="___RET1" localSheetId="1">#REF!</definedName>
    <definedName name="___RET1">#REF!</definedName>
    <definedName name="___SE2" localSheetId="15">#REF!</definedName>
    <definedName name="___SE2" localSheetId="32">#REF!</definedName>
    <definedName name="___SE2" localSheetId="30">#REF!</definedName>
    <definedName name="___SE2" localSheetId="28">#REF!</definedName>
    <definedName name="___SE2" localSheetId="37">#REF!</definedName>
    <definedName name="___SE2" localSheetId="14">#REF!</definedName>
    <definedName name="___SE2" localSheetId="1">#REF!</definedName>
    <definedName name="___SE2">#REF!</definedName>
    <definedName name="___SET94" localSheetId="15">#REF!</definedName>
    <definedName name="___SET94" localSheetId="32">#REF!</definedName>
    <definedName name="___SET94" localSheetId="30">#REF!</definedName>
    <definedName name="___SET94" localSheetId="28">#REF!</definedName>
    <definedName name="___SET94" localSheetId="37">#REF!</definedName>
    <definedName name="___SET94" localSheetId="14">#REF!</definedName>
    <definedName name="___SET94" localSheetId="1">#REF!</definedName>
    <definedName name="___SET94">#REF!</definedName>
    <definedName name="___SET95" localSheetId="15">#REF!</definedName>
    <definedName name="___SET95" localSheetId="32">#REF!</definedName>
    <definedName name="___SET95" localSheetId="30">#REF!</definedName>
    <definedName name="___SET95" localSheetId="28">#REF!</definedName>
    <definedName name="___SET95" localSheetId="37">#REF!</definedName>
    <definedName name="___SET95" localSheetId="14">#REF!</definedName>
    <definedName name="___SET95" localSheetId="1">#REF!</definedName>
    <definedName name="___SET95">#REF!</definedName>
    <definedName name="___SET96" localSheetId="15">#REF!</definedName>
    <definedName name="___SET96" localSheetId="32">#REF!</definedName>
    <definedName name="___SET96" localSheetId="30">#REF!</definedName>
    <definedName name="___SET96" localSheetId="28">#REF!</definedName>
    <definedName name="___SET96" localSheetId="37">#REF!</definedName>
    <definedName name="___SET96" localSheetId="14">#REF!</definedName>
    <definedName name="___SET96" localSheetId="1">#REF!</definedName>
    <definedName name="___SET96">#REF!</definedName>
    <definedName name="___SET97" localSheetId="15">#REF!</definedName>
    <definedName name="___SET97" localSheetId="32">#REF!</definedName>
    <definedName name="___SET97" localSheetId="30">#REF!</definedName>
    <definedName name="___SET97" localSheetId="28">#REF!</definedName>
    <definedName name="___SET97" localSheetId="37">#REF!</definedName>
    <definedName name="___SET97" localSheetId="14">#REF!</definedName>
    <definedName name="___SET97" localSheetId="1">#REF!</definedName>
    <definedName name="___SET97">#REF!</definedName>
    <definedName name="___SET98" localSheetId="15">#REF!</definedName>
    <definedName name="___SET98" localSheetId="32">#REF!</definedName>
    <definedName name="___SET98" localSheetId="30">#REF!</definedName>
    <definedName name="___SET98" localSheetId="28">#REF!</definedName>
    <definedName name="___SET98" localSheetId="37">#REF!</definedName>
    <definedName name="___SET98" localSheetId="14">#REF!</definedName>
    <definedName name="___SET98" localSheetId="1">#REF!</definedName>
    <definedName name="___SET98">#REF!</definedName>
    <definedName name="___SET99" localSheetId="15">#REF!</definedName>
    <definedName name="___SET99" localSheetId="32">#REF!</definedName>
    <definedName name="___SET99" localSheetId="30">#REF!</definedName>
    <definedName name="___SET99" localSheetId="28">#REF!</definedName>
    <definedName name="___SET99" localSheetId="37">#REF!</definedName>
    <definedName name="___SET99" localSheetId="14">#REF!</definedName>
    <definedName name="___SET99" localSheetId="1">#REF!</definedName>
    <definedName name="___SET99">#REF!</definedName>
    <definedName name="___STC04" localSheetId="15">#REF!</definedName>
    <definedName name="___STC04" localSheetId="32">#REF!</definedName>
    <definedName name="___STC04" localSheetId="30">#REF!</definedName>
    <definedName name="___STC04" localSheetId="28">#REF!</definedName>
    <definedName name="___STC04" localSheetId="37">#REF!</definedName>
    <definedName name="___STC04" localSheetId="14">#REF!</definedName>
    <definedName name="___STC04" localSheetId="1">#REF!</definedName>
    <definedName name="___STC04">#REF!</definedName>
    <definedName name="___tsd4" localSheetId="15">#REF!</definedName>
    <definedName name="___tsd4" localSheetId="32">#REF!</definedName>
    <definedName name="___tsd4" localSheetId="30">#REF!</definedName>
    <definedName name="___tsd4" localSheetId="28">#REF!</definedName>
    <definedName name="___tsd4" localSheetId="37">#REF!</definedName>
    <definedName name="___tsd4" localSheetId="14">#REF!</definedName>
    <definedName name="___tsd4" localSheetId="1">#REF!</definedName>
    <definedName name="___tsd4">#REF!</definedName>
    <definedName name="___TT102" localSheetId="15">'[7]Relatório-1ª med.'!#REF!</definedName>
    <definedName name="___TT102" localSheetId="32">'[7]Relatório-1ª med.'!#REF!</definedName>
    <definedName name="___TT102" localSheetId="30">'[7]Relatório-1ª med.'!#REF!</definedName>
    <definedName name="___TT102" localSheetId="28">'[7]Relatório-1ª med.'!#REF!</definedName>
    <definedName name="___TT102" localSheetId="37">'[7]Relatório-1ª med.'!#REF!</definedName>
    <definedName name="___TT102" localSheetId="25">'[7]Relatório-1ª med.'!#REF!</definedName>
    <definedName name="___TT102" localSheetId="23">'[7]Relatório-1ª med.'!#REF!</definedName>
    <definedName name="___TT102" localSheetId="24">'[7]Relatório-1ª med.'!#REF!</definedName>
    <definedName name="___TT102" localSheetId="14">'[7]Relatório-1ª med.'!#REF!</definedName>
    <definedName name="___TT102" localSheetId="1">'[7]Relatório-1ª med.'!#REF!</definedName>
    <definedName name="___TT102">'[7]Relatório-1ª med.'!#REF!</definedName>
    <definedName name="___TT107" localSheetId="15">'[7]Relatório-1ª med.'!#REF!</definedName>
    <definedName name="___TT107" localSheetId="32">'[7]Relatório-1ª med.'!#REF!</definedName>
    <definedName name="___TT107" localSheetId="30">'[7]Relatório-1ª med.'!#REF!</definedName>
    <definedName name="___TT107" localSheetId="28">'[7]Relatório-1ª med.'!#REF!</definedName>
    <definedName name="___TT107" localSheetId="37">'[7]Relatório-1ª med.'!#REF!</definedName>
    <definedName name="___TT107" localSheetId="25">'[7]Relatório-1ª med.'!#REF!</definedName>
    <definedName name="___TT107" localSheetId="23">'[7]Relatório-1ª med.'!#REF!</definedName>
    <definedName name="___TT107" localSheetId="24">'[7]Relatório-1ª med.'!#REF!</definedName>
    <definedName name="___TT107" localSheetId="14">'[7]Relatório-1ª med.'!#REF!</definedName>
    <definedName name="___TT107" localSheetId="1">'[7]Relatório-1ª med.'!#REF!</definedName>
    <definedName name="___TT107">'[7]Relatório-1ª med.'!#REF!</definedName>
    <definedName name="___TT121" localSheetId="15">'[7]Relatório-1ª med.'!#REF!</definedName>
    <definedName name="___TT121" localSheetId="32">'[7]Relatório-1ª med.'!#REF!</definedName>
    <definedName name="___TT121" localSheetId="30">'[7]Relatório-1ª med.'!#REF!</definedName>
    <definedName name="___TT121" localSheetId="28">'[7]Relatório-1ª med.'!#REF!</definedName>
    <definedName name="___TT121" localSheetId="37">'[7]Relatório-1ª med.'!#REF!</definedName>
    <definedName name="___TT121" localSheetId="24">'[7]Relatório-1ª med.'!#REF!</definedName>
    <definedName name="___TT121" localSheetId="14">'[7]Relatório-1ª med.'!#REF!</definedName>
    <definedName name="___TT121" localSheetId="1">'[7]Relatório-1ª med.'!#REF!</definedName>
    <definedName name="___TT121">'[7]Relatório-1ª med.'!#REF!</definedName>
    <definedName name="___TT123" localSheetId="15">'[7]Relatório-1ª med.'!#REF!</definedName>
    <definedName name="___TT123" localSheetId="32">'[7]Relatório-1ª med.'!#REF!</definedName>
    <definedName name="___TT123" localSheetId="30">'[7]Relatório-1ª med.'!#REF!</definedName>
    <definedName name="___TT123" localSheetId="28">'[7]Relatório-1ª med.'!#REF!</definedName>
    <definedName name="___TT123" localSheetId="37">'[7]Relatório-1ª med.'!#REF!</definedName>
    <definedName name="___TT123" localSheetId="24">'[7]Relatório-1ª med.'!#REF!</definedName>
    <definedName name="___TT123" localSheetId="14">'[7]Relatório-1ª med.'!#REF!</definedName>
    <definedName name="___TT123" localSheetId="1">'[7]Relatório-1ª med.'!#REF!</definedName>
    <definedName name="___TT123">'[7]Relatório-1ª med.'!#REF!</definedName>
    <definedName name="___TT19" localSheetId="15">'[7]Relatório-1ª med.'!#REF!</definedName>
    <definedName name="___TT19" localSheetId="32">'[7]Relatório-1ª med.'!#REF!</definedName>
    <definedName name="___TT19" localSheetId="30">'[7]Relatório-1ª med.'!#REF!</definedName>
    <definedName name="___TT19" localSheetId="28">'[7]Relatório-1ª med.'!#REF!</definedName>
    <definedName name="___TT19" localSheetId="37">'[7]Relatório-1ª med.'!#REF!</definedName>
    <definedName name="___TT19" localSheetId="24">'[7]Relatório-1ª med.'!#REF!</definedName>
    <definedName name="___TT19" localSheetId="14">'[7]Relatório-1ª med.'!#REF!</definedName>
    <definedName name="___TT19" localSheetId="1">'[7]Relatório-1ª med.'!#REF!</definedName>
    <definedName name="___TT19">'[7]Relatório-1ª med.'!#REF!</definedName>
    <definedName name="___TT20" localSheetId="15">'[7]Relatório-1ª med.'!#REF!</definedName>
    <definedName name="___TT20" localSheetId="32">'[7]Relatório-1ª med.'!#REF!</definedName>
    <definedName name="___TT20" localSheetId="30">'[7]Relatório-1ª med.'!#REF!</definedName>
    <definedName name="___TT20" localSheetId="28">'[7]Relatório-1ª med.'!#REF!</definedName>
    <definedName name="___TT20" localSheetId="37">'[7]Relatório-1ª med.'!#REF!</definedName>
    <definedName name="___TT20" localSheetId="24">'[7]Relatório-1ª med.'!#REF!</definedName>
    <definedName name="___TT20" localSheetId="14">'[7]Relatório-1ª med.'!#REF!</definedName>
    <definedName name="___TT20" localSheetId="1">'[7]Relatório-1ª med.'!#REF!</definedName>
    <definedName name="___TT20">'[7]Relatório-1ª med.'!#REF!</definedName>
    <definedName name="___TT21" localSheetId="15">'[7]Relatório-1ª med.'!#REF!</definedName>
    <definedName name="___TT21" localSheetId="32">'[7]Relatório-1ª med.'!#REF!</definedName>
    <definedName name="___TT21" localSheetId="30">'[7]Relatório-1ª med.'!#REF!</definedName>
    <definedName name="___TT21" localSheetId="28">'[7]Relatório-1ª med.'!#REF!</definedName>
    <definedName name="___TT21" localSheetId="37">'[7]Relatório-1ª med.'!#REF!</definedName>
    <definedName name="___TT21" localSheetId="24">'[7]Relatório-1ª med.'!#REF!</definedName>
    <definedName name="___TT21" localSheetId="14">'[7]Relatório-1ª med.'!#REF!</definedName>
    <definedName name="___TT21" localSheetId="1">'[7]Relatório-1ª med.'!#REF!</definedName>
    <definedName name="___TT21">'[7]Relatório-1ª med.'!#REF!</definedName>
    <definedName name="___TT22" localSheetId="15">'[7]Relatório-1ª med.'!#REF!</definedName>
    <definedName name="___TT22" localSheetId="32">'[7]Relatório-1ª med.'!#REF!</definedName>
    <definedName name="___TT22" localSheetId="30">'[7]Relatório-1ª med.'!#REF!</definedName>
    <definedName name="___TT22" localSheetId="28">'[7]Relatório-1ª med.'!#REF!</definedName>
    <definedName name="___TT22" localSheetId="37">'[7]Relatório-1ª med.'!#REF!</definedName>
    <definedName name="___TT22" localSheetId="24">'[7]Relatório-1ª med.'!#REF!</definedName>
    <definedName name="___TT22" localSheetId="14">'[7]Relatório-1ª med.'!#REF!</definedName>
    <definedName name="___TT22" localSheetId="1">'[7]Relatório-1ª med.'!#REF!</definedName>
    <definedName name="___TT22">'[7]Relatório-1ª med.'!#REF!</definedName>
    <definedName name="___TT26" localSheetId="15">'[7]Relatório-1ª med.'!#REF!</definedName>
    <definedName name="___TT26" localSheetId="32">'[7]Relatório-1ª med.'!#REF!</definedName>
    <definedName name="___TT26" localSheetId="30">'[7]Relatório-1ª med.'!#REF!</definedName>
    <definedName name="___TT26" localSheetId="28">'[7]Relatório-1ª med.'!#REF!</definedName>
    <definedName name="___TT26" localSheetId="37">'[7]Relatório-1ª med.'!#REF!</definedName>
    <definedName name="___TT26" localSheetId="24">'[7]Relatório-1ª med.'!#REF!</definedName>
    <definedName name="___TT26" localSheetId="14">'[7]Relatório-1ª med.'!#REF!</definedName>
    <definedName name="___TT26" localSheetId="1">'[7]Relatório-1ª med.'!#REF!</definedName>
    <definedName name="___TT26">'[7]Relatório-1ª med.'!#REF!</definedName>
    <definedName name="___TT27" localSheetId="15">'[7]Relatório-1ª med.'!#REF!</definedName>
    <definedName name="___TT27" localSheetId="32">'[7]Relatório-1ª med.'!#REF!</definedName>
    <definedName name="___TT27" localSheetId="30">'[7]Relatório-1ª med.'!#REF!</definedName>
    <definedName name="___TT27" localSheetId="28">'[7]Relatório-1ª med.'!#REF!</definedName>
    <definedName name="___TT27" localSheetId="37">'[7]Relatório-1ª med.'!#REF!</definedName>
    <definedName name="___TT27" localSheetId="24">'[7]Relatório-1ª med.'!#REF!</definedName>
    <definedName name="___TT27" localSheetId="14">'[7]Relatório-1ª med.'!#REF!</definedName>
    <definedName name="___TT27" localSheetId="1">'[7]Relatório-1ª med.'!#REF!</definedName>
    <definedName name="___TT27">'[7]Relatório-1ª med.'!#REF!</definedName>
    <definedName name="___TT28" localSheetId="15">'[7]Relatório-1ª med.'!#REF!</definedName>
    <definedName name="___TT28" localSheetId="32">'[7]Relatório-1ª med.'!#REF!</definedName>
    <definedName name="___TT28" localSheetId="30">'[7]Relatório-1ª med.'!#REF!</definedName>
    <definedName name="___TT28" localSheetId="28">'[7]Relatório-1ª med.'!#REF!</definedName>
    <definedName name="___TT28" localSheetId="37">'[7]Relatório-1ª med.'!#REF!</definedName>
    <definedName name="___TT28" localSheetId="24">'[7]Relatório-1ª med.'!#REF!</definedName>
    <definedName name="___TT28" localSheetId="14">'[7]Relatório-1ª med.'!#REF!</definedName>
    <definedName name="___TT28" localSheetId="1">'[7]Relatório-1ª med.'!#REF!</definedName>
    <definedName name="___TT28">'[7]Relatório-1ª med.'!#REF!</definedName>
    <definedName name="___TT30" localSheetId="15">'[7]Relatório-1ª med.'!#REF!</definedName>
    <definedName name="___TT30" localSheetId="32">'[7]Relatório-1ª med.'!#REF!</definedName>
    <definedName name="___TT30" localSheetId="30">'[7]Relatório-1ª med.'!#REF!</definedName>
    <definedName name="___TT30" localSheetId="28">'[7]Relatório-1ª med.'!#REF!</definedName>
    <definedName name="___TT30" localSheetId="37">'[7]Relatório-1ª med.'!#REF!</definedName>
    <definedName name="___TT30" localSheetId="24">'[7]Relatório-1ª med.'!#REF!</definedName>
    <definedName name="___TT30" localSheetId="14">'[7]Relatório-1ª med.'!#REF!</definedName>
    <definedName name="___TT30" localSheetId="1">'[7]Relatório-1ª med.'!#REF!</definedName>
    <definedName name="___TT30">'[7]Relatório-1ª med.'!#REF!</definedName>
    <definedName name="___TT31" localSheetId="15">'[7]Relatório-1ª med.'!#REF!</definedName>
    <definedName name="___TT31" localSheetId="32">'[7]Relatório-1ª med.'!#REF!</definedName>
    <definedName name="___TT31" localSheetId="30">'[7]Relatório-1ª med.'!#REF!</definedName>
    <definedName name="___TT31" localSheetId="28">'[7]Relatório-1ª med.'!#REF!</definedName>
    <definedName name="___TT31" localSheetId="37">'[7]Relatório-1ª med.'!#REF!</definedName>
    <definedName name="___TT31" localSheetId="24">'[7]Relatório-1ª med.'!#REF!</definedName>
    <definedName name="___TT31" localSheetId="14">'[7]Relatório-1ª med.'!#REF!</definedName>
    <definedName name="___TT31" localSheetId="1">'[7]Relatório-1ª med.'!#REF!</definedName>
    <definedName name="___TT31">'[7]Relatório-1ª med.'!#REF!</definedName>
    <definedName name="___TT32" localSheetId="15">'[7]Relatório-1ª med.'!#REF!</definedName>
    <definedName name="___TT32" localSheetId="32">'[7]Relatório-1ª med.'!#REF!</definedName>
    <definedName name="___TT32" localSheetId="30">'[7]Relatório-1ª med.'!#REF!</definedName>
    <definedName name="___TT32" localSheetId="28">'[7]Relatório-1ª med.'!#REF!</definedName>
    <definedName name="___TT32" localSheetId="37">'[7]Relatório-1ª med.'!#REF!</definedName>
    <definedName name="___TT32" localSheetId="24">'[7]Relatório-1ª med.'!#REF!</definedName>
    <definedName name="___TT32" localSheetId="14">'[7]Relatório-1ª med.'!#REF!</definedName>
    <definedName name="___TT32" localSheetId="1">'[7]Relatório-1ª med.'!#REF!</definedName>
    <definedName name="___TT32">'[7]Relatório-1ª med.'!#REF!</definedName>
    <definedName name="___TT33" localSheetId="15">'[7]Relatório-1ª med.'!#REF!</definedName>
    <definedName name="___TT33" localSheetId="32">'[7]Relatório-1ª med.'!#REF!</definedName>
    <definedName name="___TT33" localSheetId="30">'[7]Relatório-1ª med.'!#REF!</definedName>
    <definedName name="___TT33" localSheetId="28">'[7]Relatório-1ª med.'!#REF!</definedName>
    <definedName name="___TT33" localSheetId="37">'[7]Relatório-1ª med.'!#REF!</definedName>
    <definedName name="___TT33" localSheetId="24">'[7]Relatório-1ª med.'!#REF!</definedName>
    <definedName name="___TT33" localSheetId="14">'[7]Relatório-1ª med.'!#REF!</definedName>
    <definedName name="___TT33" localSheetId="1">'[7]Relatório-1ª med.'!#REF!</definedName>
    <definedName name="___TT33">'[7]Relatório-1ª med.'!#REF!</definedName>
    <definedName name="___TT34" localSheetId="15">'[7]Relatório-1ª med.'!#REF!</definedName>
    <definedName name="___TT34" localSheetId="32">'[7]Relatório-1ª med.'!#REF!</definedName>
    <definedName name="___TT34" localSheetId="30">'[7]Relatório-1ª med.'!#REF!</definedName>
    <definedName name="___TT34" localSheetId="28">'[7]Relatório-1ª med.'!#REF!</definedName>
    <definedName name="___TT34" localSheetId="37">'[7]Relatório-1ª med.'!#REF!</definedName>
    <definedName name="___TT34" localSheetId="24">'[7]Relatório-1ª med.'!#REF!</definedName>
    <definedName name="___TT34" localSheetId="14">'[7]Relatório-1ª med.'!#REF!</definedName>
    <definedName name="___TT34" localSheetId="1">'[7]Relatório-1ª med.'!#REF!</definedName>
    <definedName name="___TT34">'[7]Relatório-1ª med.'!#REF!</definedName>
    <definedName name="___TT36" localSheetId="15">'[7]Relatório-1ª med.'!#REF!</definedName>
    <definedName name="___TT36" localSheetId="32">'[7]Relatório-1ª med.'!#REF!</definedName>
    <definedName name="___TT36" localSheetId="30">'[7]Relatório-1ª med.'!#REF!</definedName>
    <definedName name="___TT36" localSheetId="28">'[7]Relatório-1ª med.'!#REF!</definedName>
    <definedName name="___TT36" localSheetId="37">'[7]Relatório-1ª med.'!#REF!</definedName>
    <definedName name="___TT36" localSheetId="24">'[7]Relatório-1ª med.'!#REF!</definedName>
    <definedName name="___TT36" localSheetId="14">'[7]Relatório-1ª med.'!#REF!</definedName>
    <definedName name="___TT36" localSheetId="1">'[7]Relatório-1ª med.'!#REF!</definedName>
    <definedName name="___TT36">'[7]Relatório-1ª med.'!#REF!</definedName>
    <definedName name="___TT37" localSheetId="15">'[7]Relatório-1ª med.'!#REF!</definedName>
    <definedName name="___TT37" localSheetId="32">'[7]Relatório-1ª med.'!#REF!</definedName>
    <definedName name="___TT37" localSheetId="30">'[7]Relatório-1ª med.'!#REF!</definedName>
    <definedName name="___TT37" localSheetId="28">'[7]Relatório-1ª med.'!#REF!</definedName>
    <definedName name="___TT37" localSheetId="37">'[7]Relatório-1ª med.'!#REF!</definedName>
    <definedName name="___TT37" localSheetId="24">'[7]Relatório-1ª med.'!#REF!</definedName>
    <definedName name="___TT37" localSheetId="14">'[7]Relatório-1ª med.'!#REF!</definedName>
    <definedName name="___TT37" localSheetId="1">'[7]Relatório-1ª med.'!#REF!</definedName>
    <definedName name="___TT37">'[7]Relatório-1ª med.'!#REF!</definedName>
    <definedName name="___TT38" localSheetId="15">'[7]Relatório-1ª med.'!#REF!</definedName>
    <definedName name="___TT38" localSheetId="32">'[7]Relatório-1ª med.'!#REF!</definedName>
    <definedName name="___TT38" localSheetId="30">'[7]Relatório-1ª med.'!#REF!</definedName>
    <definedName name="___TT38" localSheetId="28">'[7]Relatório-1ª med.'!#REF!</definedName>
    <definedName name="___TT38" localSheetId="37">'[7]Relatório-1ª med.'!#REF!</definedName>
    <definedName name="___TT38" localSheetId="24">'[7]Relatório-1ª med.'!#REF!</definedName>
    <definedName name="___TT38" localSheetId="14">'[7]Relatório-1ª med.'!#REF!</definedName>
    <definedName name="___TT38" localSheetId="1">'[7]Relatório-1ª med.'!#REF!</definedName>
    <definedName name="___TT38">'[7]Relatório-1ª med.'!#REF!</definedName>
    <definedName name="___TT39" localSheetId="15">'[7]Relatório-1ª med.'!#REF!</definedName>
    <definedName name="___TT39" localSheetId="32">'[7]Relatório-1ª med.'!#REF!</definedName>
    <definedName name="___TT39" localSheetId="30">'[7]Relatório-1ª med.'!#REF!</definedName>
    <definedName name="___TT39" localSheetId="28">'[7]Relatório-1ª med.'!#REF!</definedName>
    <definedName name="___TT39" localSheetId="37">'[7]Relatório-1ª med.'!#REF!</definedName>
    <definedName name="___TT39" localSheetId="24">'[7]Relatório-1ª med.'!#REF!</definedName>
    <definedName name="___TT39" localSheetId="14">'[7]Relatório-1ª med.'!#REF!</definedName>
    <definedName name="___TT39" localSheetId="1">'[7]Relatório-1ª med.'!#REF!</definedName>
    <definedName name="___TT39">'[7]Relatório-1ª med.'!#REF!</definedName>
    <definedName name="___TT40" localSheetId="15">'[7]Relatório-1ª med.'!#REF!</definedName>
    <definedName name="___TT40" localSheetId="32">'[7]Relatório-1ª med.'!#REF!</definedName>
    <definedName name="___TT40" localSheetId="30">'[7]Relatório-1ª med.'!#REF!</definedName>
    <definedName name="___TT40" localSheetId="28">'[7]Relatório-1ª med.'!#REF!</definedName>
    <definedName name="___TT40" localSheetId="37">'[7]Relatório-1ª med.'!#REF!</definedName>
    <definedName name="___TT40" localSheetId="24">'[7]Relatório-1ª med.'!#REF!</definedName>
    <definedName name="___TT40" localSheetId="14">'[7]Relatório-1ª med.'!#REF!</definedName>
    <definedName name="___TT40" localSheetId="1">'[7]Relatório-1ª med.'!#REF!</definedName>
    <definedName name="___TT40">'[7]Relatório-1ª med.'!#REF!</definedName>
    <definedName name="___TT5" localSheetId="15">'[7]Relatório-1ª med.'!#REF!</definedName>
    <definedName name="___TT5" localSheetId="32">'[7]Relatório-1ª med.'!#REF!</definedName>
    <definedName name="___TT5" localSheetId="30">'[7]Relatório-1ª med.'!#REF!</definedName>
    <definedName name="___TT5" localSheetId="28">'[7]Relatório-1ª med.'!#REF!</definedName>
    <definedName name="___TT5" localSheetId="37">'[7]Relatório-1ª med.'!#REF!</definedName>
    <definedName name="___TT5" localSheetId="24">'[7]Relatório-1ª med.'!#REF!</definedName>
    <definedName name="___TT5" localSheetId="14">'[7]Relatório-1ª med.'!#REF!</definedName>
    <definedName name="___TT5" localSheetId="1">'[7]Relatório-1ª med.'!#REF!</definedName>
    <definedName name="___TT5">'[7]Relatório-1ª med.'!#REF!</definedName>
    <definedName name="___TT52" localSheetId="15">'[7]Relatório-1ª med.'!#REF!</definedName>
    <definedName name="___TT52" localSheetId="32">'[7]Relatório-1ª med.'!#REF!</definedName>
    <definedName name="___TT52" localSheetId="30">'[7]Relatório-1ª med.'!#REF!</definedName>
    <definedName name="___TT52" localSheetId="28">'[7]Relatório-1ª med.'!#REF!</definedName>
    <definedName name="___TT52" localSheetId="37">'[7]Relatório-1ª med.'!#REF!</definedName>
    <definedName name="___TT52" localSheetId="24">'[7]Relatório-1ª med.'!#REF!</definedName>
    <definedName name="___TT52" localSheetId="14">'[7]Relatório-1ª med.'!#REF!</definedName>
    <definedName name="___TT52" localSheetId="1">'[7]Relatório-1ª med.'!#REF!</definedName>
    <definedName name="___TT52">'[7]Relatório-1ª med.'!#REF!</definedName>
    <definedName name="___TT53" localSheetId="15">'[7]Relatório-1ª med.'!#REF!</definedName>
    <definedName name="___TT53" localSheetId="32">'[7]Relatório-1ª med.'!#REF!</definedName>
    <definedName name="___TT53" localSheetId="30">'[7]Relatório-1ª med.'!#REF!</definedName>
    <definedName name="___TT53" localSheetId="28">'[7]Relatório-1ª med.'!#REF!</definedName>
    <definedName name="___TT53" localSheetId="37">'[7]Relatório-1ª med.'!#REF!</definedName>
    <definedName name="___TT53" localSheetId="24">'[7]Relatório-1ª med.'!#REF!</definedName>
    <definedName name="___TT53" localSheetId="14">'[7]Relatório-1ª med.'!#REF!</definedName>
    <definedName name="___TT53" localSheetId="1">'[7]Relatório-1ª med.'!#REF!</definedName>
    <definedName name="___TT53">'[7]Relatório-1ª med.'!#REF!</definedName>
    <definedName name="___TT54" localSheetId="15">'[7]Relatório-1ª med.'!#REF!</definedName>
    <definedName name="___TT54" localSheetId="32">'[7]Relatório-1ª med.'!#REF!</definedName>
    <definedName name="___TT54" localSheetId="30">'[7]Relatório-1ª med.'!#REF!</definedName>
    <definedName name="___TT54" localSheetId="28">'[7]Relatório-1ª med.'!#REF!</definedName>
    <definedName name="___TT54" localSheetId="37">'[7]Relatório-1ª med.'!#REF!</definedName>
    <definedName name="___TT54" localSheetId="24">'[7]Relatório-1ª med.'!#REF!</definedName>
    <definedName name="___TT54" localSheetId="14">'[7]Relatório-1ª med.'!#REF!</definedName>
    <definedName name="___TT54" localSheetId="1">'[7]Relatório-1ª med.'!#REF!</definedName>
    <definedName name="___TT54">'[7]Relatório-1ª med.'!#REF!</definedName>
    <definedName name="___TT55" localSheetId="15">'[7]Relatório-1ª med.'!#REF!</definedName>
    <definedName name="___TT55" localSheetId="32">'[7]Relatório-1ª med.'!#REF!</definedName>
    <definedName name="___TT55" localSheetId="30">'[7]Relatório-1ª med.'!#REF!</definedName>
    <definedName name="___TT55" localSheetId="28">'[7]Relatório-1ª med.'!#REF!</definedName>
    <definedName name="___TT55" localSheetId="37">'[7]Relatório-1ª med.'!#REF!</definedName>
    <definedName name="___TT55" localSheetId="24">'[7]Relatório-1ª med.'!#REF!</definedName>
    <definedName name="___TT55" localSheetId="14">'[7]Relatório-1ª med.'!#REF!</definedName>
    <definedName name="___TT55" localSheetId="1">'[7]Relatório-1ª med.'!#REF!</definedName>
    <definedName name="___TT55">'[7]Relatório-1ª med.'!#REF!</definedName>
    <definedName name="___TT6" localSheetId="15">'[7]Relatório-1ª med.'!#REF!</definedName>
    <definedName name="___TT6" localSheetId="32">'[7]Relatório-1ª med.'!#REF!</definedName>
    <definedName name="___TT6" localSheetId="30">'[7]Relatório-1ª med.'!#REF!</definedName>
    <definedName name="___TT6" localSheetId="28">'[7]Relatório-1ª med.'!#REF!</definedName>
    <definedName name="___TT6" localSheetId="37">'[7]Relatório-1ª med.'!#REF!</definedName>
    <definedName name="___TT6" localSheetId="24">'[7]Relatório-1ª med.'!#REF!</definedName>
    <definedName name="___TT6" localSheetId="14">'[7]Relatório-1ª med.'!#REF!</definedName>
    <definedName name="___TT6" localSheetId="1">'[7]Relatório-1ª med.'!#REF!</definedName>
    <definedName name="___TT6">'[7]Relatório-1ª med.'!#REF!</definedName>
    <definedName name="___TT60" localSheetId="15">'[7]Relatório-1ª med.'!#REF!</definedName>
    <definedName name="___TT60" localSheetId="32">'[7]Relatório-1ª med.'!#REF!</definedName>
    <definedName name="___TT60" localSheetId="30">'[7]Relatório-1ª med.'!#REF!</definedName>
    <definedName name="___TT60" localSheetId="28">'[7]Relatório-1ª med.'!#REF!</definedName>
    <definedName name="___TT60" localSheetId="37">'[7]Relatório-1ª med.'!#REF!</definedName>
    <definedName name="___TT60" localSheetId="24">'[7]Relatório-1ª med.'!#REF!</definedName>
    <definedName name="___TT60" localSheetId="14">'[7]Relatório-1ª med.'!#REF!</definedName>
    <definedName name="___TT60" localSheetId="1">'[7]Relatório-1ª med.'!#REF!</definedName>
    <definedName name="___TT60">'[7]Relatório-1ª med.'!#REF!</definedName>
    <definedName name="___TT61" localSheetId="15">'[7]Relatório-1ª med.'!#REF!</definedName>
    <definedName name="___TT61" localSheetId="32">'[7]Relatório-1ª med.'!#REF!</definedName>
    <definedName name="___TT61" localSheetId="30">'[7]Relatório-1ª med.'!#REF!</definedName>
    <definedName name="___TT61" localSheetId="28">'[7]Relatório-1ª med.'!#REF!</definedName>
    <definedName name="___TT61" localSheetId="37">'[7]Relatório-1ª med.'!#REF!</definedName>
    <definedName name="___TT61" localSheetId="24">'[7]Relatório-1ª med.'!#REF!</definedName>
    <definedName name="___TT61" localSheetId="14">'[7]Relatório-1ª med.'!#REF!</definedName>
    <definedName name="___TT61" localSheetId="1">'[7]Relatório-1ª med.'!#REF!</definedName>
    <definedName name="___TT61">'[7]Relatório-1ª med.'!#REF!</definedName>
    <definedName name="___TT69" localSheetId="15">'[7]Relatório-1ª med.'!#REF!</definedName>
    <definedName name="___TT69" localSheetId="32">'[7]Relatório-1ª med.'!#REF!</definedName>
    <definedName name="___TT69" localSheetId="30">'[7]Relatório-1ª med.'!#REF!</definedName>
    <definedName name="___TT69" localSheetId="28">'[7]Relatório-1ª med.'!#REF!</definedName>
    <definedName name="___TT69" localSheetId="37">'[7]Relatório-1ª med.'!#REF!</definedName>
    <definedName name="___TT69" localSheetId="24">'[7]Relatório-1ª med.'!#REF!</definedName>
    <definedName name="___TT69" localSheetId="14">'[7]Relatório-1ª med.'!#REF!</definedName>
    <definedName name="___TT69" localSheetId="1">'[7]Relatório-1ª med.'!#REF!</definedName>
    <definedName name="___TT69">'[7]Relatório-1ª med.'!#REF!</definedName>
    <definedName name="___TT7" localSheetId="15">'[7]Relatório-1ª med.'!#REF!</definedName>
    <definedName name="___TT7" localSheetId="32">'[7]Relatório-1ª med.'!#REF!</definedName>
    <definedName name="___TT7" localSheetId="30">'[7]Relatório-1ª med.'!#REF!</definedName>
    <definedName name="___TT7" localSheetId="28">'[7]Relatório-1ª med.'!#REF!</definedName>
    <definedName name="___TT7" localSheetId="37">'[7]Relatório-1ª med.'!#REF!</definedName>
    <definedName name="___TT7" localSheetId="24">'[7]Relatório-1ª med.'!#REF!</definedName>
    <definedName name="___TT7" localSheetId="14">'[7]Relatório-1ª med.'!#REF!</definedName>
    <definedName name="___TT7" localSheetId="1">'[7]Relatório-1ª med.'!#REF!</definedName>
    <definedName name="___TT7">'[7]Relatório-1ª med.'!#REF!</definedName>
    <definedName name="___TT70" localSheetId="15">'[7]Relatório-1ª med.'!#REF!</definedName>
    <definedName name="___TT70" localSheetId="32">'[7]Relatório-1ª med.'!#REF!</definedName>
    <definedName name="___TT70" localSheetId="30">'[7]Relatório-1ª med.'!#REF!</definedName>
    <definedName name="___TT70" localSheetId="28">'[7]Relatório-1ª med.'!#REF!</definedName>
    <definedName name="___TT70" localSheetId="37">'[7]Relatório-1ª med.'!#REF!</definedName>
    <definedName name="___TT70" localSheetId="24">'[7]Relatório-1ª med.'!#REF!</definedName>
    <definedName name="___TT70" localSheetId="14">'[7]Relatório-1ª med.'!#REF!</definedName>
    <definedName name="___TT70" localSheetId="1">'[7]Relatório-1ª med.'!#REF!</definedName>
    <definedName name="___TT70">'[7]Relatório-1ª med.'!#REF!</definedName>
    <definedName name="___TT71" localSheetId="15">'[7]Relatório-1ª med.'!#REF!</definedName>
    <definedName name="___TT71" localSheetId="32">'[7]Relatório-1ª med.'!#REF!</definedName>
    <definedName name="___TT71" localSheetId="30">'[7]Relatório-1ª med.'!#REF!</definedName>
    <definedName name="___TT71" localSheetId="28">'[7]Relatório-1ª med.'!#REF!</definedName>
    <definedName name="___TT71" localSheetId="37">'[7]Relatório-1ª med.'!#REF!</definedName>
    <definedName name="___TT71" localSheetId="24">'[7]Relatório-1ª med.'!#REF!</definedName>
    <definedName name="___TT71" localSheetId="14">'[7]Relatório-1ª med.'!#REF!</definedName>
    <definedName name="___TT71" localSheetId="1">'[7]Relatório-1ª med.'!#REF!</definedName>
    <definedName name="___TT71">'[7]Relatório-1ª med.'!#REF!</definedName>
    <definedName name="___TT74" localSheetId="15">'[7]Relatório-1ª med.'!#REF!</definedName>
    <definedName name="___TT74" localSheetId="32">'[7]Relatório-1ª med.'!#REF!</definedName>
    <definedName name="___TT74" localSheetId="30">'[7]Relatório-1ª med.'!#REF!</definedName>
    <definedName name="___TT74" localSheetId="28">'[7]Relatório-1ª med.'!#REF!</definedName>
    <definedName name="___TT74" localSheetId="37">'[7]Relatório-1ª med.'!#REF!</definedName>
    <definedName name="___TT74" localSheetId="24">'[7]Relatório-1ª med.'!#REF!</definedName>
    <definedName name="___TT74" localSheetId="14">'[7]Relatório-1ª med.'!#REF!</definedName>
    <definedName name="___TT74" localSheetId="1">'[7]Relatório-1ª med.'!#REF!</definedName>
    <definedName name="___TT74">'[7]Relatório-1ª med.'!#REF!</definedName>
    <definedName name="___TT75" localSheetId="15">'[7]Relatório-1ª med.'!#REF!</definedName>
    <definedName name="___TT75" localSheetId="32">'[7]Relatório-1ª med.'!#REF!</definedName>
    <definedName name="___TT75" localSheetId="30">'[7]Relatório-1ª med.'!#REF!</definedName>
    <definedName name="___TT75" localSheetId="28">'[7]Relatório-1ª med.'!#REF!</definedName>
    <definedName name="___TT75" localSheetId="37">'[7]Relatório-1ª med.'!#REF!</definedName>
    <definedName name="___TT75" localSheetId="24">'[7]Relatório-1ª med.'!#REF!</definedName>
    <definedName name="___TT75" localSheetId="14">'[7]Relatório-1ª med.'!#REF!</definedName>
    <definedName name="___TT75" localSheetId="1">'[7]Relatório-1ª med.'!#REF!</definedName>
    <definedName name="___TT75">'[7]Relatório-1ª med.'!#REF!</definedName>
    <definedName name="___TT76" localSheetId="15">'[7]Relatório-1ª med.'!#REF!</definedName>
    <definedName name="___TT76" localSheetId="32">'[7]Relatório-1ª med.'!#REF!</definedName>
    <definedName name="___TT76" localSheetId="30">'[7]Relatório-1ª med.'!#REF!</definedName>
    <definedName name="___TT76" localSheetId="28">'[7]Relatório-1ª med.'!#REF!</definedName>
    <definedName name="___TT76" localSheetId="37">'[7]Relatório-1ª med.'!#REF!</definedName>
    <definedName name="___TT76" localSheetId="24">'[7]Relatório-1ª med.'!#REF!</definedName>
    <definedName name="___TT76" localSheetId="14">'[7]Relatório-1ª med.'!#REF!</definedName>
    <definedName name="___TT76" localSheetId="1">'[7]Relatório-1ª med.'!#REF!</definedName>
    <definedName name="___TT76">'[7]Relatório-1ª med.'!#REF!</definedName>
    <definedName name="___TT77" localSheetId="15">'[7]Relatório-1ª med.'!#REF!</definedName>
    <definedName name="___TT77" localSheetId="32">'[7]Relatório-1ª med.'!#REF!</definedName>
    <definedName name="___TT77" localSheetId="30">'[7]Relatório-1ª med.'!#REF!</definedName>
    <definedName name="___TT77" localSheetId="28">'[7]Relatório-1ª med.'!#REF!</definedName>
    <definedName name="___TT77" localSheetId="37">'[7]Relatório-1ª med.'!#REF!</definedName>
    <definedName name="___TT77" localSheetId="24">'[7]Relatório-1ª med.'!#REF!</definedName>
    <definedName name="___TT77" localSheetId="14">'[7]Relatório-1ª med.'!#REF!</definedName>
    <definedName name="___TT77" localSheetId="1">'[7]Relatório-1ª med.'!#REF!</definedName>
    <definedName name="___TT77">'[7]Relatório-1ª med.'!#REF!</definedName>
    <definedName name="___TT78" localSheetId="15">'[7]Relatório-1ª med.'!#REF!</definedName>
    <definedName name="___TT78" localSheetId="32">'[7]Relatório-1ª med.'!#REF!</definedName>
    <definedName name="___TT78" localSheetId="30">'[7]Relatório-1ª med.'!#REF!</definedName>
    <definedName name="___TT78" localSheetId="28">'[7]Relatório-1ª med.'!#REF!</definedName>
    <definedName name="___TT78" localSheetId="37">'[7]Relatório-1ª med.'!#REF!</definedName>
    <definedName name="___TT78" localSheetId="24">'[7]Relatório-1ª med.'!#REF!</definedName>
    <definedName name="___TT78" localSheetId="14">'[7]Relatório-1ª med.'!#REF!</definedName>
    <definedName name="___TT78" localSheetId="1">'[7]Relatório-1ª med.'!#REF!</definedName>
    <definedName name="___TT78">'[7]Relatório-1ª med.'!#REF!</definedName>
    <definedName name="___TT79" localSheetId="15">'[7]Relatório-1ª med.'!#REF!</definedName>
    <definedName name="___TT79" localSheetId="32">'[7]Relatório-1ª med.'!#REF!</definedName>
    <definedName name="___TT79" localSheetId="30">'[7]Relatório-1ª med.'!#REF!</definedName>
    <definedName name="___TT79" localSheetId="28">'[7]Relatório-1ª med.'!#REF!</definedName>
    <definedName name="___TT79" localSheetId="37">'[7]Relatório-1ª med.'!#REF!</definedName>
    <definedName name="___TT79" localSheetId="24">'[7]Relatório-1ª med.'!#REF!</definedName>
    <definedName name="___TT79" localSheetId="14">'[7]Relatório-1ª med.'!#REF!</definedName>
    <definedName name="___TT79" localSheetId="1">'[7]Relatório-1ª med.'!#REF!</definedName>
    <definedName name="___TT79">'[7]Relatório-1ª med.'!#REF!</definedName>
    <definedName name="___TT94" localSheetId="15">'[7]Relatório-1ª med.'!#REF!</definedName>
    <definedName name="___TT94" localSheetId="32">'[7]Relatório-1ª med.'!#REF!</definedName>
    <definedName name="___TT94" localSheetId="30">'[7]Relatório-1ª med.'!#REF!</definedName>
    <definedName name="___TT94" localSheetId="28">'[7]Relatório-1ª med.'!#REF!</definedName>
    <definedName name="___TT94" localSheetId="37">'[7]Relatório-1ª med.'!#REF!</definedName>
    <definedName name="___TT94" localSheetId="24">'[7]Relatório-1ª med.'!#REF!</definedName>
    <definedName name="___TT94" localSheetId="14">'[7]Relatório-1ª med.'!#REF!</definedName>
    <definedName name="___TT94" localSheetId="1">'[7]Relatório-1ª med.'!#REF!</definedName>
    <definedName name="___TT94">'[7]Relatório-1ª med.'!#REF!</definedName>
    <definedName name="___TT95" localSheetId="15">'[7]Relatório-1ª med.'!#REF!</definedName>
    <definedName name="___TT95" localSheetId="32">'[7]Relatório-1ª med.'!#REF!</definedName>
    <definedName name="___TT95" localSheetId="30">'[7]Relatório-1ª med.'!#REF!</definedName>
    <definedName name="___TT95" localSheetId="28">'[7]Relatório-1ª med.'!#REF!</definedName>
    <definedName name="___TT95" localSheetId="37">'[7]Relatório-1ª med.'!#REF!</definedName>
    <definedName name="___TT95" localSheetId="24">'[7]Relatório-1ª med.'!#REF!</definedName>
    <definedName name="___TT95" localSheetId="14">'[7]Relatório-1ª med.'!#REF!</definedName>
    <definedName name="___TT95" localSheetId="1">'[7]Relatório-1ª med.'!#REF!</definedName>
    <definedName name="___TT95">'[7]Relatório-1ª med.'!#REF!</definedName>
    <definedName name="___TT97" localSheetId="15">'[7]Relatório-1ª med.'!#REF!</definedName>
    <definedName name="___TT97" localSheetId="32">'[7]Relatório-1ª med.'!#REF!</definedName>
    <definedName name="___TT97" localSheetId="30">'[7]Relatório-1ª med.'!#REF!</definedName>
    <definedName name="___TT97" localSheetId="28">'[7]Relatório-1ª med.'!#REF!</definedName>
    <definedName name="___TT97" localSheetId="37">'[7]Relatório-1ª med.'!#REF!</definedName>
    <definedName name="___TT97" localSheetId="24">'[7]Relatório-1ª med.'!#REF!</definedName>
    <definedName name="___TT97" localSheetId="14">'[7]Relatório-1ª med.'!#REF!</definedName>
    <definedName name="___TT97" localSheetId="1">'[7]Relatório-1ª med.'!#REF!</definedName>
    <definedName name="___TT97">'[7]Relatório-1ª med.'!#REF!</definedName>
    <definedName name="__123Graph_A" hidden="1">[12]aux!$I$28:$M$28</definedName>
    <definedName name="__123Graph_AGraph1" hidden="1">[12]aux!$I$6:$M$6</definedName>
    <definedName name="__123Graph_AGraph10" hidden="1">[12]aux!$I$24:$M$24</definedName>
    <definedName name="__123Graph_AGraph11" hidden="1">[12]aux!$I$26:$M$26</definedName>
    <definedName name="__123Graph_AGraph12" hidden="1">[12]aux!$I$28:$M$28</definedName>
    <definedName name="__123Graph_AGraph2" hidden="1">[12]aux!$I$8:$M$8</definedName>
    <definedName name="__123Graph_AGraph3" hidden="1">[12]aux!$I$10:$M$10</definedName>
    <definedName name="__123Graph_AGraph4" hidden="1">[12]aux!$I$12:$M$12</definedName>
    <definedName name="__123Graph_AGraph5" hidden="1">[12]aux!$I$14:$M$14</definedName>
    <definedName name="__123Graph_AGraph6" hidden="1">[12]aux!$I$16:$M$16</definedName>
    <definedName name="__123Graph_AGraph7" hidden="1">[12]aux!$I$18:$M$18</definedName>
    <definedName name="__123Graph_AGraph8" hidden="1">[12]aux!$I$20:$M$20</definedName>
    <definedName name="__123Graph_AGraph9" hidden="1">[12]aux!$I$22:$M$22</definedName>
    <definedName name="__123Graph_B" hidden="1">[12]aux!$B$28:$F$28</definedName>
    <definedName name="__123Graph_BGraph1" hidden="1">[12]aux!$B$6:$F$6</definedName>
    <definedName name="__123Graph_BGraph10" hidden="1">[12]aux!$B$24:$F$24</definedName>
    <definedName name="__123Graph_BGraph11" hidden="1">[12]aux!$B$26:$F$26</definedName>
    <definedName name="__123Graph_BGraph12" hidden="1">[12]aux!$B$28:$F$28</definedName>
    <definedName name="__123Graph_BGraph2" hidden="1">[12]aux!$B$8:$F$8</definedName>
    <definedName name="__123Graph_BGraph3" hidden="1">[12]aux!$B$10:$F$10</definedName>
    <definedName name="__123Graph_BGraph4" hidden="1">[12]aux!$B$12:$F$12</definedName>
    <definedName name="__123Graph_BGraph5" hidden="1">[12]aux!$B$14:$F$14</definedName>
    <definedName name="__123Graph_BGraph6" hidden="1">[12]aux!$B$16:$F$16</definedName>
    <definedName name="__123Graph_BGraph7" hidden="1">[12]aux!$B$18:$F$18</definedName>
    <definedName name="__123Graph_BGraph8" hidden="1">[12]aux!$B$20:$F$20</definedName>
    <definedName name="__123Graph_BGraph9" hidden="1">[12]aux!$B$22:$F$22</definedName>
    <definedName name="__123Graph_X" hidden="1">[12]aux!$B$29:$F$29</definedName>
    <definedName name="__123Graph_XGraph1" hidden="1">[12]aux!$B$7:$F$7</definedName>
    <definedName name="__123Graph_XGraph10" hidden="1">[12]aux!$B$25:$F$25</definedName>
    <definedName name="__123Graph_XGraph11" hidden="1">[12]aux!$B$27:$F$27</definedName>
    <definedName name="__123Graph_XGraph12" hidden="1">[12]aux!$B$29:$F$29</definedName>
    <definedName name="__123Graph_XGraph2" hidden="1">[12]aux!$B$9:$F$9</definedName>
    <definedName name="__123Graph_XGraph3" hidden="1">[12]aux!$B$11:$F$11</definedName>
    <definedName name="__123Graph_XGraph4" hidden="1">[12]aux!$B$13:$F$13</definedName>
    <definedName name="__123Graph_XGraph5" hidden="1">[12]aux!$B$15:$F$15</definedName>
    <definedName name="__123Graph_XGraph6" hidden="1">[12]aux!$B$17:$F$17</definedName>
    <definedName name="__123Graph_XGraph7" hidden="1">[12]aux!$B$19:$F$19</definedName>
    <definedName name="__123Graph_XGraph8" hidden="1">[12]aux!$B$21:$F$21</definedName>
    <definedName name="__123Graph_XGraph9" hidden="1">[12]aux!$B$23:$F$23</definedName>
    <definedName name="__ABR95" localSheetId="15">#REF!</definedName>
    <definedName name="__ABR95" localSheetId="32">#REF!</definedName>
    <definedName name="__ABR95" localSheetId="30">#REF!</definedName>
    <definedName name="__ABR95" localSheetId="28">#REF!</definedName>
    <definedName name="__ABR95" localSheetId="37">#REF!</definedName>
    <definedName name="__ABR95" localSheetId="14">#REF!</definedName>
    <definedName name="__ABR95" localSheetId="1">#REF!</definedName>
    <definedName name="__ABR95">#REF!</definedName>
    <definedName name="__ABR96" localSheetId="15">#REF!</definedName>
    <definedName name="__ABR96" localSheetId="32">#REF!</definedName>
    <definedName name="__ABR96" localSheetId="30">#REF!</definedName>
    <definedName name="__ABR96" localSheetId="28">#REF!</definedName>
    <definedName name="__ABR96" localSheetId="37">#REF!</definedName>
    <definedName name="__ABR96" localSheetId="14">#REF!</definedName>
    <definedName name="__ABR96" localSheetId="1">#REF!</definedName>
    <definedName name="__ABR96">#REF!</definedName>
    <definedName name="__ABR97" localSheetId="15">#REF!</definedName>
    <definedName name="__ABR97" localSheetId="32">#REF!</definedName>
    <definedName name="__ABR97" localSheetId="30">#REF!</definedName>
    <definedName name="__ABR97" localSheetId="28">#REF!</definedName>
    <definedName name="__ABR97" localSheetId="37">#REF!</definedName>
    <definedName name="__ABR97" localSheetId="14">#REF!</definedName>
    <definedName name="__ABR97" localSheetId="1">#REF!</definedName>
    <definedName name="__ABR97">#REF!</definedName>
    <definedName name="__ABR98" localSheetId="15">#REF!</definedName>
    <definedName name="__ABR98" localSheetId="32">#REF!</definedName>
    <definedName name="__ABR98" localSheetId="30">#REF!</definedName>
    <definedName name="__ABR98" localSheetId="28">#REF!</definedName>
    <definedName name="__ABR98" localSheetId="37">#REF!</definedName>
    <definedName name="__ABR98" localSheetId="14">#REF!</definedName>
    <definedName name="__ABR98" localSheetId="1">#REF!</definedName>
    <definedName name="__ABR98">#REF!</definedName>
    <definedName name="__ABR99" localSheetId="15">#REF!</definedName>
    <definedName name="__ABR99" localSheetId="32">#REF!</definedName>
    <definedName name="__ABR99" localSheetId="30">#REF!</definedName>
    <definedName name="__ABR99" localSheetId="28">#REF!</definedName>
    <definedName name="__ABR99" localSheetId="37">#REF!</definedName>
    <definedName name="__ABR99" localSheetId="14">#REF!</definedName>
    <definedName name="__ABR99" localSheetId="1">#REF!</definedName>
    <definedName name="__ABR99">#REF!</definedName>
    <definedName name="__ACA25">[13]DADOS!$C$17</definedName>
    <definedName name="__ACA50">[13]DADOS!$C$16</definedName>
    <definedName name="__AGO95" localSheetId="15">#REF!</definedName>
    <definedName name="__AGO95" localSheetId="32">#REF!</definedName>
    <definedName name="__AGO95" localSheetId="30">#REF!</definedName>
    <definedName name="__AGO95" localSheetId="28">#REF!</definedName>
    <definedName name="__AGO95" localSheetId="37">#REF!</definedName>
    <definedName name="__AGO95" localSheetId="14">#REF!</definedName>
    <definedName name="__AGO95" localSheetId="1">#REF!</definedName>
    <definedName name="__AGO95">#REF!</definedName>
    <definedName name="__AGO96" localSheetId="15">#REF!</definedName>
    <definedName name="__AGO96" localSheetId="32">#REF!</definedName>
    <definedName name="__AGO96" localSheetId="30">#REF!</definedName>
    <definedName name="__AGO96" localSheetId="28">#REF!</definedName>
    <definedName name="__AGO96" localSheetId="37">#REF!</definedName>
    <definedName name="__AGO96" localSheetId="14">#REF!</definedName>
    <definedName name="__AGO96" localSheetId="1">#REF!</definedName>
    <definedName name="__AGO96">#REF!</definedName>
    <definedName name="__AGO97" localSheetId="15">#REF!</definedName>
    <definedName name="__AGO97" localSheetId="32">#REF!</definedName>
    <definedName name="__AGO97" localSheetId="30">#REF!</definedName>
    <definedName name="__AGO97" localSheetId="28">#REF!</definedName>
    <definedName name="__AGO97" localSheetId="37">#REF!</definedName>
    <definedName name="__AGO97" localSheetId="14">#REF!</definedName>
    <definedName name="__AGO97" localSheetId="1">#REF!</definedName>
    <definedName name="__AGO97">#REF!</definedName>
    <definedName name="__AGO98" localSheetId="15">#REF!</definedName>
    <definedName name="__AGO98" localSheetId="32">#REF!</definedName>
    <definedName name="__AGO98" localSheetId="30">#REF!</definedName>
    <definedName name="__AGO98" localSheetId="28">#REF!</definedName>
    <definedName name="__AGO98" localSheetId="37">#REF!</definedName>
    <definedName name="__AGO98" localSheetId="14">#REF!</definedName>
    <definedName name="__AGO98" localSheetId="1">#REF!</definedName>
    <definedName name="__AGO98">#REF!</definedName>
    <definedName name="__AGO99" localSheetId="15">#REF!</definedName>
    <definedName name="__AGO99" localSheetId="32">#REF!</definedName>
    <definedName name="__AGO99" localSheetId="30">#REF!</definedName>
    <definedName name="__AGO99" localSheetId="28">#REF!</definedName>
    <definedName name="__AGO99" localSheetId="37">#REF!</definedName>
    <definedName name="__AGO99" localSheetId="14">#REF!</definedName>
    <definedName name="__AGO99" localSheetId="1">#REF!</definedName>
    <definedName name="__AGO99">#REF!</definedName>
    <definedName name="__arg13" localSheetId="15">#REF!</definedName>
    <definedName name="__arg13" localSheetId="32">#REF!</definedName>
    <definedName name="__arg13" localSheetId="30">#REF!</definedName>
    <definedName name="__arg13" localSheetId="28">#REF!</definedName>
    <definedName name="__arg13" localSheetId="37">#REF!</definedName>
    <definedName name="__arg13" localSheetId="14">#REF!</definedName>
    <definedName name="__arg13" localSheetId="1">#REF!</definedName>
    <definedName name="__arg13">#REF!</definedName>
    <definedName name="__arg16" localSheetId="15">#REF!</definedName>
    <definedName name="__arg16" localSheetId="32">#REF!</definedName>
    <definedName name="__arg16" localSheetId="30">#REF!</definedName>
    <definedName name="__arg16" localSheetId="28">#REF!</definedName>
    <definedName name="__arg16" localSheetId="37">#REF!</definedName>
    <definedName name="__arg16" localSheetId="14">#REF!</definedName>
    <definedName name="__arg16" localSheetId="1">#REF!</definedName>
    <definedName name="__arg16">#REF!</definedName>
    <definedName name="__cab1" localSheetId="15">#REF!</definedName>
    <definedName name="__cab1" localSheetId="32">#REF!</definedName>
    <definedName name="__cab1" localSheetId="30">#REF!</definedName>
    <definedName name="__cab1" localSheetId="28">#REF!</definedName>
    <definedName name="__cab1" localSheetId="37">#REF!</definedName>
    <definedName name="__cab1" localSheetId="25">#REF!</definedName>
    <definedName name="__cab1" localSheetId="23">#REF!</definedName>
    <definedName name="__cab1" localSheetId="24">#REF!</definedName>
    <definedName name="__cab1" localSheetId="14">#REF!</definedName>
    <definedName name="__cab1" localSheetId="1">#REF!</definedName>
    <definedName name="__cab1">#REF!</definedName>
    <definedName name="__CMM30">[13]DADOS!$B$39</definedName>
    <definedName name="__DEZ94" localSheetId="15">#REF!</definedName>
    <definedName name="__DEZ94" localSheetId="32">#REF!</definedName>
    <definedName name="__DEZ94" localSheetId="30">#REF!</definedName>
    <definedName name="__DEZ94" localSheetId="28">#REF!</definedName>
    <definedName name="__DEZ94" localSheetId="37">#REF!</definedName>
    <definedName name="__DEZ94" localSheetId="14">#REF!</definedName>
    <definedName name="__DEZ94" localSheetId="1">#REF!</definedName>
    <definedName name="__DEZ94">#REF!</definedName>
    <definedName name="__DEZ95" localSheetId="15">#REF!</definedName>
    <definedName name="__DEZ95" localSheetId="32">#REF!</definedName>
    <definedName name="__DEZ95" localSheetId="30">#REF!</definedName>
    <definedName name="__DEZ95" localSheetId="28">#REF!</definedName>
    <definedName name="__DEZ95" localSheetId="37">#REF!</definedName>
    <definedName name="__DEZ95" localSheetId="14">#REF!</definedName>
    <definedName name="__DEZ95" localSheetId="1">#REF!</definedName>
    <definedName name="__DEZ95">#REF!</definedName>
    <definedName name="__DEZ96" localSheetId="15">#REF!</definedName>
    <definedName name="__DEZ96" localSheetId="32">#REF!</definedName>
    <definedName name="__DEZ96" localSheetId="30">#REF!</definedName>
    <definedName name="__DEZ96" localSheetId="28">#REF!</definedName>
    <definedName name="__DEZ96" localSheetId="37">#REF!</definedName>
    <definedName name="__DEZ96" localSheetId="14">#REF!</definedName>
    <definedName name="__DEZ96" localSheetId="1">#REF!</definedName>
    <definedName name="__DEZ96">#REF!</definedName>
    <definedName name="__DEZ97" localSheetId="15">#REF!</definedName>
    <definedName name="__DEZ97" localSheetId="32">#REF!</definedName>
    <definedName name="__DEZ97" localSheetId="30">#REF!</definedName>
    <definedName name="__DEZ97" localSheetId="28">#REF!</definedName>
    <definedName name="__DEZ97" localSheetId="37">#REF!</definedName>
    <definedName name="__DEZ97" localSheetId="14">#REF!</definedName>
    <definedName name="__DEZ97" localSheetId="1">#REF!</definedName>
    <definedName name="__DEZ97">#REF!</definedName>
    <definedName name="__DEZ98" localSheetId="15">#REF!</definedName>
    <definedName name="__DEZ98" localSheetId="32">#REF!</definedName>
    <definedName name="__DEZ98" localSheetId="30">#REF!</definedName>
    <definedName name="__DEZ98" localSheetId="28">#REF!</definedName>
    <definedName name="__DEZ98" localSheetId="37">#REF!</definedName>
    <definedName name="__DEZ98" localSheetId="14">#REF!</definedName>
    <definedName name="__DEZ98" localSheetId="1">#REF!</definedName>
    <definedName name="__DEZ98">#REF!</definedName>
    <definedName name="__DEZ99" localSheetId="15">#REF!</definedName>
    <definedName name="__DEZ99" localSheetId="32">#REF!</definedName>
    <definedName name="__DEZ99" localSheetId="30">#REF!</definedName>
    <definedName name="__DEZ99" localSheetId="28">#REF!</definedName>
    <definedName name="__DEZ99" localSheetId="37">#REF!</definedName>
    <definedName name="__DEZ99" localSheetId="14">#REF!</definedName>
    <definedName name="__DEZ99" localSheetId="1">#REF!</definedName>
    <definedName name="__DEZ99">#REF!</definedName>
    <definedName name="__emp2">'[4]DMT modelo'!$AA$13</definedName>
    <definedName name="__EXT1" localSheetId="15">#REF!</definedName>
    <definedName name="__EXT1" localSheetId="32">#REF!</definedName>
    <definedName name="__EXT1" localSheetId="30">#REF!</definedName>
    <definedName name="__EXT1" localSheetId="28">#REF!</definedName>
    <definedName name="__EXT1" localSheetId="37">#REF!</definedName>
    <definedName name="__EXT1" localSheetId="25">#REF!</definedName>
    <definedName name="__EXT1" localSheetId="23">#REF!</definedName>
    <definedName name="__EXT1" localSheetId="24">#REF!</definedName>
    <definedName name="__EXT1" localSheetId="14">#REF!</definedName>
    <definedName name="__EXT1" localSheetId="1">#REF!</definedName>
    <definedName name="__EXT1">#REF!</definedName>
    <definedName name="__Ext2" localSheetId="15">'[6]P A T O 99 B'!#REF!</definedName>
    <definedName name="__Ext2" localSheetId="32">'[6]P A T O 99 B'!#REF!</definedName>
    <definedName name="__Ext2" localSheetId="30">'[6]P A T O 99 B'!#REF!</definedName>
    <definedName name="__Ext2" localSheetId="28">'[6]P A T O 99 B'!#REF!</definedName>
    <definedName name="__Ext2" localSheetId="37">'[6]P A T O 99 B'!#REF!</definedName>
    <definedName name="__Ext2" localSheetId="14">'[6]P A T O 99 B'!#REF!</definedName>
    <definedName name="__Ext2" localSheetId="1">'[6]P A T O 99 B'!#REF!</definedName>
    <definedName name="__Ext2">'[6]P A T O 99 B'!#REF!</definedName>
    <definedName name="__FEV95" localSheetId="15">#REF!</definedName>
    <definedName name="__FEV95" localSheetId="32">#REF!</definedName>
    <definedName name="__FEV95" localSheetId="30">#REF!</definedName>
    <definedName name="__FEV95" localSheetId="28">#REF!</definedName>
    <definedName name="__FEV95" localSheetId="37">#REF!</definedName>
    <definedName name="__FEV95" localSheetId="14">#REF!</definedName>
    <definedName name="__FEV95" localSheetId="1">#REF!</definedName>
    <definedName name="__FEV95">#REF!</definedName>
    <definedName name="__FEV96" localSheetId="15">#REF!</definedName>
    <definedName name="__FEV96" localSheetId="32">#REF!</definedName>
    <definedName name="__FEV96" localSheetId="30">#REF!</definedName>
    <definedName name="__FEV96" localSheetId="28">#REF!</definedName>
    <definedName name="__FEV96" localSheetId="37">#REF!</definedName>
    <definedName name="__FEV96" localSheetId="14">#REF!</definedName>
    <definedName name="__FEV96" localSheetId="1">#REF!</definedName>
    <definedName name="__FEV96">#REF!</definedName>
    <definedName name="__FEV97" localSheetId="15">#REF!</definedName>
    <definedName name="__FEV97" localSheetId="32">#REF!</definedName>
    <definedName name="__FEV97" localSheetId="30">#REF!</definedName>
    <definedName name="__FEV97" localSheetId="28">#REF!</definedName>
    <definedName name="__FEV97" localSheetId="37">#REF!</definedName>
    <definedName name="__FEV97" localSheetId="14">#REF!</definedName>
    <definedName name="__FEV97" localSheetId="1">#REF!</definedName>
    <definedName name="__FEV97">#REF!</definedName>
    <definedName name="__FEV98" localSheetId="15">#REF!</definedName>
    <definedName name="__FEV98" localSheetId="32">#REF!</definedName>
    <definedName name="__FEV98" localSheetId="30">#REF!</definedName>
    <definedName name="__FEV98" localSheetId="28">#REF!</definedName>
    <definedName name="__FEV98" localSheetId="37">#REF!</definedName>
    <definedName name="__FEV98" localSheetId="14">#REF!</definedName>
    <definedName name="__FEV98" localSheetId="1">#REF!</definedName>
    <definedName name="__FEV98">#REF!</definedName>
    <definedName name="__FEV99" localSheetId="15">#REF!</definedName>
    <definedName name="__FEV99" localSheetId="32">#REF!</definedName>
    <definedName name="__FEV99" localSheetId="30">#REF!</definedName>
    <definedName name="__FEV99" localSheetId="28">#REF!</definedName>
    <definedName name="__FEV99" localSheetId="37">#REF!</definedName>
    <definedName name="__FEV99" localSheetId="14">#REF!</definedName>
    <definedName name="__FEV99" localSheetId="1">#REF!</definedName>
    <definedName name="__FEV99">#REF!</definedName>
    <definedName name="__ind100" localSheetId="15">#REF!</definedName>
    <definedName name="__ind100" localSheetId="32">#REF!</definedName>
    <definedName name="__ind100" localSheetId="30">#REF!</definedName>
    <definedName name="__ind100" localSheetId="28">#REF!</definedName>
    <definedName name="__ind100" localSheetId="37">#REF!</definedName>
    <definedName name="__ind100" localSheetId="25">#REF!</definedName>
    <definedName name="__ind100" localSheetId="23">#REF!</definedName>
    <definedName name="__ind100" localSheetId="24">#REF!</definedName>
    <definedName name="__ind100" localSheetId="14">#REF!</definedName>
    <definedName name="__ind100" localSheetId="1">#REF!</definedName>
    <definedName name="__ind100">#REF!</definedName>
    <definedName name="__JAN2003" localSheetId="15">#REF!</definedName>
    <definedName name="__JAN2003" localSheetId="32">#REF!</definedName>
    <definedName name="__JAN2003" localSheetId="30">#REF!</definedName>
    <definedName name="__JAN2003" localSheetId="28">#REF!</definedName>
    <definedName name="__JAN2003" localSheetId="37">#REF!</definedName>
    <definedName name="__JAN2003" localSheetId="14">#REF!</definedName>
    <definedName name="__JAN2003" localSheetId="1">#REF!</definedName>
    <definedName name="__JAN2003">#REF!</definedName>
    <definedName name="__JAN95" localSheetId="15">#REF!</definedName>
    <definedName name="__JAN95" localSheetId="32">#REF!</definedName>
    <definedName name="__JAN95" localSheetId="30">#REF!</definedName>
    <definedName name="__JAN95" localSheetId="28">#REF!</definedName>
    <definedName name="__JAN95" localSheetId="37">#REF!</definedName>
    <definedName name="__JAN95" localSheetId="14">#REF!</definedName>
    <definedName name="__JAN95" localSheetId="1">#REF!</definedName>
    <definedName name="__JAN95">#REF!</definedName>
    <definedName name="__JAN96" localSheetId="15">#REF!</definedName>
    <definedName name="__JAN96" localSheetId="32">#REF!</definedName>
    <definedName name="__JAN96" localSheetId="30">#REF!</definedName>
    <definedName name="__JAN96" localSheetId="28">#REF!</definedName>
    <definedName name="__JAN96" localSheetId="37">#REF!</definedName>
    <definedName name="__JAN96" localSheetId="14">#REF!</definedName>
    <definedName name="__JAN96" localSheetId="1">#REF!</definedName>
    <definedName name="__JAN96">#REF!</definedName>
    <definedName name="__JAN97" localSheetId="15">#REF!</definedName>
    <definedName name="__JAN97" localSheetId="32">#REF!</definedName>
    <definedName name="__JAN97" localSheetId="30">#REF!</definedName>
    <definedName name="__JAN97" localSheetId="28">#REF!</definedName>
    <definedName name="__JAN97" localSheetId="37">#REF!</definedName>
    <definedName name="__JAN97" localSheetId="14">#REF!</definedName>
    <definedName name="__JAN97" localSheetId="1">#REF!</definedName>
    <definedName name="__JAN97">#REF!</definedName>
    <definedName name="__JAN98" localSheetId="15">#REF!</definedName>
    <definedName name="__JAN98" localSheetId="32">#REF!</definedName>
    <definedName name="__JAN98" localSheetId="30">#REF!</definedName>
    <definedName name="__JAN98" localSheetId="28">#REF!</definedName>
    <definedName name="__JAN98" localSheetId="37">#REF!</definedName>
    <definedName name="__JAN98" localSheetId="14">#REF!</definedName>
    <definedName name="__JAN98" localSheetId="1">#REF!</definedName>
    <definedName name="__JAN98">#REF!</definedName>
    <definedName name="__JAN99" localSheetId="15">#REF!</definedName>
    <definedName name="__JAN99" localSheetId="32">#REF!</definedName>
    <definedName name="__JAN99" localSheetId="30">#REF!</definedName>
    <definedName name="__JAN99" localSheetId="28">#REF!</definedName>
    <definedName name="__JAN99" localSheetId="37">#REF!</definedName>
    <definedName name="__JAN99" localSheetId="14">#REF!</definedName>
    <definedName name="__JAN99" localSheetId="1">#REF!</definedName>
    <definedName name="__JAN99">#REF!</definedName>
    <definedName name="__JAZ1" localSheetId="15">#REF!</definedName>
    <definedName name="__JAZ1" localSheetId="32">#REF!</definedName>
    <definedName name="__JAZ1" localSheetId="30">#REF!</definedName>
    <definedName name="__JAZ1" localSheetId="28">#REF!</definedName>
    <definedName name="__JAZ1" localSheetId="37">#REF!</definedName>
    <definedName name="__JAZ1" localSheetId="25">#REF!</definedName>
    <definedName name="__JAZ1" localSheetId="23">#REF!</definedName>
    <definedName name="__JAZ1" localSheetId="24">#REF!</definedName>
    <definedName name="__JAZ1" localSheetId="14">#REF!</definedName>
    <definedName name="__JAZ1" localSheetId="1">#REF!</definedName>
    <definedName name="__JAZ1">#REF!</definedName>
    <definedName name="__JAZ11" localSheetId="15">#REF!</definedName>
    <definedName name="__JAZ11" localSheetId="32">#REF!</definedName>
    <definedName name="__JAZ11" localSheetId="30">#REF!</definedName>
    <definedName name="__JAZ11" localSheetId="28">#REF!</definedName>
    <definedName name="__JAZ11" localSheetId="37">#REF!</definedName>
    <definedName name="__JAZ11" localSheetId="25">#REF!</definedName>
    <definedName name="__JAZ11" localSheetId="23">#REF!</definedName>
    <definedName name="__JAZ11" localSheetId="24">#REF!</definedName>
    <definedName name="__JAZ11" localSheetId="14">#REF!</definedName>
    <definedName name="__JAZ11" localSheetId="1">#REF!</definedName>
    <definedName name="__JAZ11">#REF!</definedName>
    <definedName name="__JAZ2" localSheetId="15">#REF!</definedName>
    <definedName name="__JAZ2" localSheetId="32">#REF!</definedName>
    <definedName name="__JAZ2" localSheetId="30">#REF!</definedName>
    <definedName name="__JAZ2" localSheetId="28">#REF!</definedName>
    <definedName name="__JAZ2" localSheetId="37">#REF!</definedName>
    <definedName name="__JAZ2" localSheetId="25">#REF!</definedName>
    <definedName name="__JAZ2" localSheetId="23">#REF!</definedName>
    <definedName name="__JAZ2" localSheetId="24">#REF!</definedName>
    <definedName name="__JAZ2" localSheetId="14">#REF!</definedName>
    <definedName name="__JAZ2" localSheetId="1">#REF!</definedName>
    <definedName name="__JAZ2">#REF!</definedName>
    <definedName name="__JAZ22" localSheetId="15">#REF!</definedName>
    <definedName name="__JAZ22" localSheetId="32">#REF!</definedName>
    <definedName name="__JAZ22" localSheetId="30">#REF!</definedName>
    <definedName name="__JAZ22" localSheetId="28">#REF!</definedName>
    <definedName name="__JAZ22" localSheetId="37">#REF!</definedName>
    <definedName name="__JAZ22" localSheetId="25">#REF!</definedName>
    <definedName name="__JAZ22" localSheetId="23">#REF!</definedName>
    <definedName name="__JAZ22" localSheetId="24">#REF!</definedName>
    <definedName name="__JAZ22" localSheetId="14">#REF!</definedName>
    <definedName name="__JAZ22" localSheetId="1">#REF!</definedName>
    <definedName name="__JAZ22">#REF!</definedName>
    <definedName name="__JAZ3" localSheetId="15">#REF!</definedName>
    <definedName name="__JAZ3" localSheetId="32">#REF!</definedName>
    <definedName name="__JAZ3" localSheetId="30">#REF!</definedName>
    <definedName name="__JAZ3" localSheetId="28">#REF!</definedName>
    <definedName name="__JAZ3" localSheetId="37">#REF!</definedName>
    <definedName name="__JAZ3" localSheetId="25">#REF!</definedName>
    <definedName name="__JAZ3" localSheetId="23">#REF!</definedName>
    <definedName name="__JAZ3" localSheetId="24">#REF!</definedName>
    <definedName name="__JAZ3" localSheetId="14">#REF!</definedName>
    <definedName name="__JAZ3" localSheetId="1">#REF!</definedName>
    <definedName name="__JAZ3">#REF!</definedName>
    <definedName name="__JAZ33" localSheetId="15">#REF!</definedName>
    <definedName name="__JAZ33" localSheetId="32">#REF!</definedName>
    <definedName name="__JAZ33" localSheetId="30">#REF!</definedName>
    <definedName name="__JAZ33" localSheetId="28">#REF!</definedName>
    <definedName name="__JAZ33" localSheetId="37">#REF!</definedName>
    <definedName name="__JAZ33" localSheetId="25">#REF!</definedName>
    <definedName name="__JAZ33" localSheetId="23">#REF!</definedName>
    <definedName name="__JAZ33" localSheetId="24">#REF!</definedName>
    <definedName name="__JAZ33" localSheetId="14">#REF!</definedName>
    <definedName name="__JAZ33" localSheetId="1">#REF!</definedName>
    <definedName name="__JAZ33">#REF!</definedName>
    <definedName name="__JUL95" localSheetId="15">#REF!</definedName>
    <definedName name="__JUL95" localSheetId="32">#REF!</definedName>
    <definedName name="__JUL95" localSheetId="30">#REF!</definedName>
    <definedName name="__JUL95" localSheetId="28">#REF!</definedName>
    <definedName name="__JUL95" localSheetId="37">#REF!</definedName>
    <definedName name="__JUL95" localSheetId="14">#REF!</definedName>
    <definedName name="__JUL95" localSheetId="1">#REF!</definedName>
    <definedName name="__JUL95">#REF!</definedName>
    <definedName name="__JUL96" localSheetId="15">#REF!</definedName>
    <definedName name="__JUL96" localSheetId="32">#REF!</definedName>
    <definedName name="__JUL96" localSheetId="30">#REF!</definedName>
    <definedName name="__JUL96" localSheetId="28">#REF!</definedName>
    <definedName name="__JUL96" localSheetId="37">#REF!</definedName>
    <definedName name="__JUL96" localSheetId="14">#REF!</definedName>
    <definedName name="__JUL96" localSheetId="1">#REF!</definedName>
    <definedName name="__JUL96">#REF!</definedName>
    <definedName name="__JUL97" localSheetId="15">#REF!</definedName>
    <definedName name="__JUL97" localSheetId="32">#REF!</definedName>
    <definedName name="__JUL97" localSheetId="30">#REF!</definedName>
    <definedName name="__JUL97" localSheetId="28">#REF!</definedName>
    <definedName name="__JUL97" localSheetId="37">#REF!</definedName>
    <definedName name="__JUL97" localSheetId="14">#REF!</definedName>
    <definedName name="__JUL97" localSheetId="1">#REF!</definedName>
    <definedName name="__JUL97">#REF!</definedName>
    <definedName name="__JUL98" localSheetId="15">#REF!</definedName>
    <definedName name="__JUL98" localSheetId="32">#REF!</definedName>
    <definedName name="__JUL98" localSheetId="30">#REF!</definedName>
    <definedName name="__JUL98" localSheetId="28">#REF!</definedName>
    <definedName name="__JUL98" localSheetId="37">#REF!</definedName>
    <definedName name="__JUL98" localSheetId="14">#REF!</definedName>
    <definedName name="__JUL98" localSheetId="1">#REF!</definedName>
    <definedName name="__JUL98">#REF!</definedName>
    <definedName name="__JUL99" localSheetId="15">#REF!</definedName>
    <definedName name="__JUL99" localSheetId="32">#REF!</definedName>
    <definedName name="__JUL99" localSheetId="30">#REF!</definedName>
    <definedName name="__JUL99" localSheetId="28">#REF!</definedName>
    <definedName name="__JUL99" localSheetId="37">#REF!</definedName>
    <definedName name="__JUL99" localSheetId="14">#REF!</definedName>
    <definedName name="__JUL99" localSheetId="1">#REF!</definedName>
    <definedName name="__JUL99">#REF!</definedName>
    <definedName name="__JUN95" localSheetId="15">#REF!</definedName>
    <definedName name="__JUN95" localSheetId="32">#REF!</definedName>
    <definedName name="__JUN95" localSheetId="30">#REF!</definedName>
    <definedName name="__JUN95" localSheetId="28">#REF!</definedName>
    <definedName name="__JUN95" localSheetId="37">#REF!</definedName>
    <definedName name="__JUN95" localSheetId="14">#REF!</definedName>
    <definedName name="__JUN95" localSheetId="1">#REF!</definedName>
    <definedName name="__JUN95">#REF!</definedName>
    <definedName name="__JUN96" localSheetId="15">#REF!</definedName>
    <definedName name="__JUN96" localSheetId="32">#REF!</definedName>
    <definedName name="__JUN96" localSheetId="30">#REF!</definedName>
    <definedName name="__JUN96" localSheetId="28">#REF!</definedName>
    <definedName name="__JUN96" localSheetId="37">#REF!</definedName>
    <definedName name="__JUN96" localSheetId="14">#REF!</definedName>
    <definedName name="__JUN96" localSheetId="1">#REF!</definedName>
    <definedName name="__JUN96">#REF!</definedName>
    <definedName name="__JUN97" localSheetId="15">#REF!</definedName>
    <definedName name="__JUN97" localSheetId="32">#REF!</definedName>
    <definedName name="__JUN97" localSheetId="30">#REF!</definedName>
    <definedName name="__JUN97" localSheetId="28">#REF!</definedName>
    <definedName name="__JUN97" localSheetId="37">#REF!</definedName>
    <definedName name="__JUN97" localSheetId="14">#REF!</definedName>
    <definedName name="__JUN97" localSheetId="1">#REF!</definedName>
    <definedName name="__JUN97">#REF!</definedName>
    <definedName name="__JUN98" localSheetId="15">#REF!</definedName>
    <definedName name="__JUN98" localSheetId="32">#REF!</definedName>
    <definedName name="__JUN98" localSheetId="30">#REF!</definedName>
    <definedName name="__JUN98" localSheetId="28">#REF!</definedName>
    <definedName name="__JUN98" localSheetId="37">#REF!</definedName>
    <definedName name="__JUN98" localSheetId="14">#REF!</definedName>
    <definedName name="__JUN98" localSheetId="1">#REF!</definedName>
    <definedName name="__JUN98">#REF!</definedName>
    <definedName name="__JUN99" localSheetId="15">#REF!</definedName>
    <definedName name="__JUN99" localSheetId="32">#REF!</definedName>
    <definedName name="__JUN99" localSheetId="30">#REF!</definedName>
    <definedName name="__JUN99" localSheetId="28">#REF!</definedName>
    <definedName name="__JUN99" localSheetId="37">#REF!</definedName>
    <definedName name="__JUN99" localSheetId="14">#REF!</definedName>
    <definedName name="__JUN99" localSheetId="1">#REF!</definedName>
    <definedName name="__JUN99">#REF!</definedName>
    <definedName name="__LAG2">[14]SERVIÇOS!$G$26</definedName>
    <definedName name="__MAI95" localSheetId="15">#REF!</definedName>
    <definedName name="__MAI95" localSheetId="32">#REF!</definedName>
    <definedName name="__MAI95" localSheetId="30">#REF!</definedName>
    <definedName name="__MAI95" localSheetId="28">#REF!</definedName>
    <definedName name="__MAI95" localSheetId="37">#REF!</definedName>
    <definedName name="__MAI95" localSheetId="14">#REF!</definedName>
    <definedName name="__MAI95" localSheetId="1">#REF!</definedName>
    <definedName name="__MAI95">#REF!</definedName>
    <definedName name="__MAI96" localSheetId="15">#REF!</definedName>
    <definedName name="__MAI96" localSheetId="32">#REF!</definedName>
    <definedName name="__MAI96" localSheetId="30">#REF!</definedName>
    <definedName name="__MAI96" localSheetId="28">#REF!</definedName>
    <definedName name="__MAI96" localSheetId="37">#REF!</definedName>
    <definedName name="__MAI96" localSheetId="14">#REF!</definedName>
    <definedName name="__MAI96" localSheetId="1">#REF!</definedName>
    <definedName name="__MAI96">#REF!</definedName>
    <definedName name="__MAI97" localSheetId="15">#REF!</definedName>
    <definedName name="__MAI97" localSheetId="32">#REF!</definedName>
    <definedName name="__MAI97" localSheetId="30">#REF!</definedName>
    <definedName name="__MAI97" localSheetId="28">#REF!</definedName>
    <definedName name="__MAI97" localSheetId="37">#REF!</definedName>
    <definedName name="__MAI97" localSheetId="14">#REF!</definedName>
    <definedName name="__MAI97" localSheetId="1">#REF!</definedName>
    <definedName name="__MAI97">#REF!</definedName>
    <definedName name="__MAI98" localSheetId="15">#REF!</definedName>
    <definedName name="__MAI98" localSheetId="32">#REF!</definedName>
    <definedName name="__MAI98" localSheetId="30">#REF!</definedName>
    <definedName name="__MAI98" localSheetId="28">#REF!</definedName>
    <definedName name="__MAI98" localSheetId="37">#REF!</definedName>
    <definedName name="__MAI98" localSheetId="14">#REF!</definedName>
    <definedName name="__MAI98" localSheetId="1">#REF!</definedName>
    <definedName name="__MAI98">#REF!</definedName>
    <definedName name="__MAI99" localSheetId="15">#REF!</definedName>
    <definedName name="__MAI99" localSheetId="32">#REF!</definedName>
    <definedName name="__MAI99" localSheetId="30">#REF!</definedName>
    <definedName name="__MAI99" localSheetId="28">#REF!</definedName>
    <definedName name="__MAI99" localSheetId="37">#REF!</definedName>
    <definedName name="__MAI99" localSheetId="14">#REF!</definedName>
    <definedName name="__MAI99" localSheetId="1">#REF!</definedName>
    <definedName name="__MAI99">#REF!</definedName>
    <definedName name="__MAR95" localSheetId="15">#REF!</definedName>
    <definedName name="__MAR95" localSheetId="32">#REF!</definedName>
    <definedName name="__MAR95" localSheetId="30">#REF!</definedName>
    <definedName name="__MAR95" localSheetId="28">#REF!</definedName>
    <definedName name="__MAR95" localSheetId="37">#REF!</definedName>
    <definedName name="__MAR95" localSheetId="14">#REF!</definedName>
    <definedName name="__MAR95" localSheetId="1">#REF!</definedName>
    <definedName name="__MAR95">#REF!</definedName>
    <definedName name="__MAR96" localSheetId="15">#REF!</definedName>
    <definedName name="__MAR96" localSheetId="32">#REF!</definedName>
    <definedName name="__MAR96" localSheetId="30">#REF!</definedName>
    <definedName name="__MAR96" localSheetId="28">#REF!</definedName>
    <definedName name="__MAR96" localSheetId="37">#REF!</definedName>
    <definedName name="__MAR96" localSheetId="14">#REF!</definedName>
    <definedName name="__MAR96" localSheetId="1">#REF!</definedName>
    <definedName name="__MAR96">#REF!</definedName>
    <definedName name="__MAR97" localSheetId="15">#REF!</definedName>
    <definedName name="__MAR97" localSheetId="32">#REF!</definedName>
    <definedName name="__MAR97" localSheetId="30">#REF!</definedName>
    <definedName name="__MAR97" localSheetId="28">#REF!</definedName>
    <definedName name="__MAR97" localSheetId="37">#REF!</definedName>
    <definedName name="__MAR97" localSheetId="14">#REF!</definedName>
    <definedName name="__MAR97" localSheetId="1">#REF!</definedName>
    <definedName name="__MAR97">#REF!</definedName>
    <definedName name="__MAR98" localSheetId="15">#REF!</definedName>
    <definedName name="__MAR98" localSheetId="32">#REF!</definedName>
    <definedName name="__MAR98" localSheetId="30">#REF!</definedName>
    <definedName name="__MAR98" localSheetId="28">#REF!</definedName>
    <definedName name="__MAR98" localSheetId="37">#REF!</definedName>
    <definedName name="__MAR98" localSheetId="14">#REF!</definedName>
    <definedName name="__MAR98" localSheetId="1">#REF!</definedName>
    <definedName name="__MAR98">#REF!</definedName>
    <definedName name="__MAR99" localSheetId="15">#REF!</definedName>
    <definedName name="__MAR99" localSheetId="32">#REF!</definedName>
    <definedName name="__MAR99" localSheetId="30">#REF!</definedName>
    <definedName name="__MAR99" localSheetId="28">#REF!</definedName>
    <definedName name="__MAR99" localSheetId="37">#REF!</definedName>
    <definedName name="__MAR99" localSheetId="14">#REF!</definedName>
    <definedName name="__MAR99" localSheetId="1">#REF!</definedName>
    <definedName name="__MAR99">#REF!</definedName>
    <definedName name="__mem2">'[5]Mat Asf'!$H$37</definedName>
    <definedName name="__NOV94" localSheetId="15">#REF!</definedName>
    <definedName name="__NOV94" localSheetId="32">#REF!</definedName>
    <definedName name="__NOV94" localSheetId="30">#REF!</definedName>
    <definedName name="__NOV94" localSheetId="28">#REF!</definedName>
    <definedName name="__NOV94" localSheetId="37">#REF!</definedName>
    <definedName name="__NOV94" localSheetId="14">#REF!</definedName>
    <definedName name="__NOV94" localSheetId="1">#REF!</definedName>
    <definedName name="__NOV94">#REF!</definedName>
    <definedName name="__NOV95" localSheetId="15">#REF!</definedName>
    <definedName name="__NOV95" localSheetId="32">#REF!</definedName>
    <definedName name="__NOV95" localSheetId="30">#REF!</definedName>
    <definedName name="__NOV95" localSheetId="28">#REF!</definedName>
    <definedName name="__NOV95" localSheetId="37">#REF!</definedName>
    <definedName name="__NOV95" localSheetId="14">#REF!</definedName>
    <definedName name="__NOV95" localSheetId="1">#REF!</definedName>
    <definedName name="__NOV95">#REF!</definedName>
    <definedName name="__NOV96" localSheetId="15">#REF!</definedName>
    <definedName name="__NOV96" localSheetId="32">#REF!</definedName>
    <definedName name="__NOV96" localSheetId="30">#REF!</definedName>
    <definedName name="__NOV96" localSheetId="28">#REF!</definedName>
    <definedName name="__NOV96" localSheetId="37">#REF!</definedName>
    <definedName name="__NOV96" localSheetId="14">#REF!</definedName>
    <definedName name="__NOV96" localSheetId="1">#REF!</definedName>
    <definedName name="__NOV96">#REF!</definedName>
    <definedName name="__NOV97" localSheetId="15">#REF!</definedName>
    <definedName name="__NOV97" localSheetId="32">#REF!</definedName>
    <definedName name="__NOV97" localSheetId="30">#REF!</definedName>
    <definedName name="__NOV97" localSheetId="28">#REF!</definedName>
    <definedName name="__NOV97" localSheetId="37">#REF!</definedName>
    <definedName name="__NOV97" localSheetId="14">#REF!</definedName>
    <definedName name="__NOV97" localSheetId="1">#REF!</definedName>
    <definedName name="__NOV97">#REF!</definedName>
    <definedName name="__NOV98" localSheetId="15">#REF!</definedName>
    <definedName name="__NOV98" localSheetId="32">#REF!</definedName>
    <definedName name="__NOV98" localSheetId="30">#REF!</definedName>
    <definedName name="__NOV98" localSheetId="28">#REF!</definedName>
    <definedName name="__NOV98" localSheetId="37">#REF!</definedName>
    <definedName name="__NOV98" localSheetId="14">#REF!</definedName>
    <definedName name="__NOV98" localSheetId="1">#REF!</definedName>
    <definedName name="__NOV98">#REF!</definedName>
    <definedName name="__NOV99" localSheetId="15">#REF!</definedName>
    <definedName name="__NOV99" localSheetId="32">#REF!</definedName>
    <definedName name="__NOV99" localSheetId="30">#REF!</definedName>
    <definedName name="__NOV99" localSheetId="28">#REF!</definedName>
    <definedName name="__NOV99" localSheetId="37">#REF!</definedName>
    <definedName name="__NOV99" localSheetId="14">#REF!</definedName>
    <definedName name="__NOV99" localSheetId="1">#REF!</definedName>
    <definedName name="__NOV99">#REF!</definedName>
    <definedName name="__oac2" localSheetId="15">#REF!</definedName>
    <definedName name="__oac2" localSheetId="32">#REF!</definedName>
    <definedName name="__oac2" localSheetId="30">#REF!</definedName>
    <definedName name="__oac2" localSheetId="28">#REF!</definedName>
    <definedName name="__oac2" localSheetId="37">#REF!</definedName>
    <definedName name="__oac2" localSheetId="14">#REF!</definedName>
    <definedName name="__oac2" localSheetId="1">#REF!</definedName>
    <definedName name="__oac2">#REF!</definedName>
    <definedName name="__OUT94" localSheetId="15">#REF!</definedName>
    <definedName name="__OUT94" localSheetId="32">#REF!</definedName>
    <definedName name="__OUT94" localSheetId="30">#REF!</definedName>
    <definedName name="__OUT94" localSheetId="28">#REF!</definedName>
    <definedName name="__OUT94" localSheetId="37">#REF!</definedName>
    <definedName name="__OUT94" localSheetId="14">#REF!</definedName>
    <definedName name="__OUT94" localSheetId="1">#REF!</definedName>
    <definedName name="__OUT94">#REF!</definedName>
    <definedName name="__OUT95" localSheetId="15">#REF!</definedName>
    <definedName name="__OUT95" localSheetId="32">#REF!</definedName>
    <definedName name="__OUT95" localSheetId="30">#REF!</definedName>
    <definedName name="__OUT95" localSheetId="28">#REF!</definedName>
    <definedName name="__OUT95" localSheetId="37">#REF!</definedName>
    <definedName name="__OUT95" localSheetId="14">#REF!</definedName>
    <definedName name="__OUT95" localSheetId="1">#REF!</definedName>
    <definedName name="__OUT95">#REF!</definedName>
    <definedName name="__OUT96" localSheetId="15">#REF!</definedName>
    <definedName name="__OUT96" localSheetId="32">#REF!</definedName>
    <definedName name="__OUT96" localSheetId="30">#REF!</definedName>
    <definedName name="__OUT96" localSheetId="28">#REF!</definedName>
    <definedName name="__OUT96" localSheetId="37">#REF!</definedName>
    <definedName name="__OUT96" localSheetId="14">#REF!</definedName>
    <definedName name="__OUT96" localSheetId="1">#REF!</definedName>
    <definedName name="__OUT96">#REF!</definedName>
    <definedName name="__OUT97" localSheetId="15">#REF!</definedName>
    <definedName name="__OUT97" localSheetId="32">#REF!</definedName>
    <definedName name="__OUT97" localSheetId="30">#REF!</definedName>
    <definedName name="__OUT97" localSheetId="28">#REF!</definedName>
    <definedName name="__OUT97" localSheetId="37">#REF!</definedName>
    <definedName name="__OUT97" localSheetId="14">#REF!</definedName>
    <definedName name="__OUT97" localSheetId="1">#REF!</definedName>
    <definedName name="__OUT97">#REF!</definedName>
    <definedName name="__OUT98" localSheetId="37" hidden="1">{#N/A,#N/A,TRUE,"Serviços"}</definedName>
    <definedName name="__OUT98" hidden="1">{#N/A,#N/A,TRUE,"Serviços"}</definedName>
    <definedName name="__OUT99" localSheetId="15">#REF!</definedName>
    <definedName name="__OUT99" localSheetId="32">#REF!</definedName>
    <definedName name="__OUT99" localSheetId="30">#REF!</definedName>
    <definedName name="__OUT99" localSheetId="28">#REF!</definedName>
    <definedName name="__OUT99" localSheetId="37">#REF!</definedName>
    <definedName name="__OUT99" localSheetId="14">#REF!</definedName>
    <definedName name="__OUT99" localSheetId="1">#REF!</definedName>
    <definedName name="__OUT99">#REF!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av2" localSheetId="15">#REF!</definedName>
    <definedName name="__pav2" localSheetId="32">#REF!</definedName>
    <definedName name="__pav2" localSheetId="30">#REF!</definedName>
    <definedName name="__pav2" localSheetId="28">#REF!</definedName>
    <definedName name="__pav2" localSheetId="37">#REF!</definedName>
    <definedName name="__pav2" localSheetId="14">#REF!</definedName>
    <definedName name="__pav2" localSheetId="1">#REF!</definedName>
    <definedName name="__pav2">#REF!</definedName>
    <definedName name="__PL1" localSheetId="15">#REF!</definedName>
    <definedName name="__PL1" localSheetId="32">#REF!</definedName>
    <definedName name="__PL1" localSheetId="30">#REF!</definedName>
    <definedName name="__PL1" localSheetId="28">#REF!</definedName>
    <definedName name="__PL1" localSheetId="37">#REF!</definedName>
    <definedName name="__PL1" localSheetId="14">#REF!</definedName>
    <definedName name="__PL1" localSheetId="1">#REF!</definedName>
    <definedName name="__PL1">#REF!</definedName>
    <definedName name="__QQ2">#N/A</definedName>
    <definedName name="__r" localSheetId="15">#REF!</definedName>
    <definedName name="__r" localSheetId="32">#REF!</definedName>
    <definedName name="__r" localSheetId="30">#REF!</definedName>
    <definedName name="__r" localSheetId="28">#REF!</definedName>
    <definedName name="__r" localSheetId="37">#REF!</definedName>
    <definedName name="__r" localSheetId="14">#REF!</definedName>
    <definedName name="__r" localSheetId="1">#REF!</definedName>
    <definedName name="__r">#REF!</definedName>
    <definedName name="__Rbv1">'[8]Página 16'!$C$3:$C$7</definedName>
    <definedName name="__reg1">[9]DADOS!$B$4</definedName>
    <definedName name="__reg3">[10]eq!$A$2:$D$42</definedName>
    <definedName name="__reg5">[10]mo!$A$2:$C$10</definedName>
    <definedName name="__reg7">[9]mat!$A$2:$C$33</definedName>
    <definedName name="__RET1" localSheetId="15">#REF!</definedName>
    <definedName name="__RET1" localSheetId="32">#REF!</definedName>
    <definedName name="__RET1" localSheetId="30">#REF!</definedName>
    <definedName name="__RET1" localSheetId="28">#REF!</definedName>
    <definedName name="__RET1" localSheetId="37">#REF!</definedName>
    <definedName name="__RET1" localSheetId="25">#REF!</definedName>
    <definedName name="__RET1" localSheetId="23">#REF!</definedName>
    <definedName name="__RET1" localSheetId="24">#REF!</definedName>
    <definedName name="__RET1" localSheetId="14">#REF!</definedName>
    <definedName name="__RET1" localSheetId="1">#REF!</definedName>
    <definedName name="__RET1">#REF!</definedName>
    <definedName name="__SE2" localSheetId="15">#REF!</definedName>
    <definedName name="__SE2" localSheetId="32">#REF!</definedName>
    <definedName name="__SE2" localSheetId="30">#REF!</definedName>
    <definedName name="__SE2" localSheetId="28">#REF!</definedName>
    <definedName name="__SE2" localSheetId="37">#REF!</definedName>
    <definedName name="__SE2" localSheetId="14">#REF!</definedName>
    <definedName name="__SE2" localSheetId="1">#REF!</definedName>
    <definedName name="__SE2">#REF!</definedName>
    <definedName name="__SET94" localSheetId="15">#REF!</definedName>
    <definedName name="__SET94" localSheetId="32">#REF!</definedName>
    <definedName name="__SET94" localSheetId="30">#REF!</definedName>
    <definedName name="__SET94" localSheetId="28">#REF!</definedName>
    <definedName name="__SET94" localSheetId="37">#REF!</definedName>
    <definedName name="__SET94" localSheetId="14">#REF!</definedName>
    <definedName name="__SET94" localSheetId="1">#REF!</definedName>
    <definedName name="__SET94">#REF!</definedName>
    <definedName name="__SET95" localSheetId="15">#REF!</definedName>
    <definedName name="__SET95" localSheetId="32">#REF!</definedName>
    <definedName name="__SET95" localSheetId="30">#REF!</definedName>
    <definedName name="__SET95" localSheetId="28">#REF!</definedName>
    <definedName name="__SET95" localSheetId="37">#REF!</definedName>
    <definedName name="__SET95" localSheetId="14">#REF!</definedName>
    <definedName name="__SET95" localSheetId="1">#REF!</definedName>
    <definedName name="__SET95">#REF!</definedName>
    <definedName name="__SET96" localSheetId="15">#REF!</definedName>
    <definedName name="__SET96" localSheetId="32">#REF!</definedName>
    <definedName name="__SET96" localSheetId="30">#REF!</definedName>
    <definedName name="__SET96" localSheetId="28">#REF!</definedName>
    <definedName name="__SET96" localSheetId="37">#REF!</definedName>
    <definedName name="__SET96" localSheetId="14">#REF!</definedName>
    <definedName name="__SET96" localSheetId="1">#REF!</definedName>
    <definedName name="__SET96">#REF!</definedName>
    <definedName name="__SET97" localSheetId="15">#REF!</definedName>
    <definedName name="__SET97" localSheetId="32">#REF!</definedName>
    <definedName name="__SET97" localSheetId="30">#REF!</definedName>
    <definedName name="__SET97" localSheetId="28">#REF!</definedName>
    <definedName name="__SET97" localSheetId="37">#REF!</definedName>
    <definedName name="__SET97" localSheetId="14">#REF!</definedName>
    <definedName name="__SET97" localSheetId="1">#REF!</definedName>
    <definedName name="__SET97">#REF!</definedName>
    <definedName name="__SET98" localSheetId="15">#REF!</definedName>
    <definedName name="__SET98" localSheetId="32">#REF!</definedName>
    <definedName name="__SET98" localSheetId="30">#REF!</definedName>
    <definedName name="__SET98" localSheetId="28">#REF!</definedName>
    <definedName name="__SET98" localSheetId="37">#REF!</definedName>
    <definedName name="__SET98" localSheetId="14">#REF!</definedName>
    <definedName name="__SET98" localSheetId="1">#REF!</definedName>
    <definedName name="__SET98">#REF!</definedName>
    <definedName name="__SET99" localSheetId="15">#REF!</definedName>
    <definedName name="__SET99" localSheetId="32">#REF!</definedName>
    <definedName name="__SET99" localSheetId="30">#REF!</definedName>
    <definedName name="__SET99" localSheetId="28">#REF!</definedName>
    <definedName name="__SET99" localSheetId="37">#REF!</definedName>
    <definedName name="__SET99" localSheetId="14">#REF!</definedName>
    <definedName name="__SET99" localSheetId="1">#REF!</definedName>
    <definedName name="__SET99">#REF!</definedName>
    <definedName name="__STC04" localSheetId="15">#REF!</definedName>
    <definedName name="__STC04" localSheetId="32">#REF!</definedName>
    <definedName name="__STC04" localSheetId="30">#REF!</definedName>
    <definedName name="__STC04" localSheetId="28">#REF!</definedName>
    <definedName name="__STC04" localSheetId="37">#REF!</definedName>
    <definedName name="__STC04" localSheetId="14">#REF!</definedName>
    <definedName name="__STC04" localSheetId="1">#REF!</definedName>
    <definedName name="__STC04">#REF!</definedName>
    <definedName name="__TB10">"'file:///D:/Meus documentos/ANASTÁCIO/SERCEL/BR262990800.xls'#$TLMB.$#REF!$#REF!"</definedName>
    <definedName name="__tb97">"$#REF!.$E$71"</definedName>
    <definedName name="__tbw97">"$#REF!.$E$73"</definedName>
    <definedName name="__TCB4">"$#REF!.$I$26"</definedName>
    <definedName name="__TCC4">"$#REF!.$I$18"</definedName>
    <definedName name="__TEB4">"$#REF!.$I$16"</definedName>
    <definedName name="__ter2" localSheetId="15">#REF!</definedName>
    <definedName name="__ter2" localSheetId="32">#REF!</definedName>
    <definedName name="__ter2" localSheetId="30">#REF!</definedName>
    <definedName name="__ter2" localSheetId="28">#REF!</definedName>
    <definedName name="__ter2" localSheetId="37">#REF!</definedName>
    <definedName name="__ter2" localSheetId="14">#REF!</definedName>
    <definedName name="__ter2" localSheetId="1">#REF!</definedName>
    <definedName name="__ter2">#REF!</definedName>
    <definedName name="__tsd4" localSheetId="15">#REF!</definedName>
    <definedName name="__tsd4" localSheetId="32">#REF!</definedName>
    <definedName name="__tsd4" localSheetId="30">#REF!</definedName>
    <definedName name="__tsd4" localSheetId="28">#REF!</definedName>
    <definedName name="__tsd4" localSheetId="37">#REF!</definedName>
    <definedName name="__tsd4" localSheetId="25">#REF!</definedName>
    <definedName name="__tsd4" localSheetId="23">#REF!</definedName>
    <definedName name="__tsd4" localSheetId="24">#REF!</definedName>
    <definedName name="__tsd4" localSheetId="14">#REF!</definedName>
    <definedName name="__tsd4" localSheetId="1">#REF!</definedName>
    <definedName name="__tsd4">#REF!</definedName>
    <definedName name="__TT102" localSheetId="15">'[7]Relatório-1ª med.'!#REF!</definedName>
    <definedName name="__TT102" localSheetId="32">'[7]Relatório-1ª med.'!#REF!</definedName>
    <definedName name="__TT102" localSheetId="30">'[7]Relatório-1ª med.'!#REF!</definedName>
    <definedName name="__TT102" localSheetId="28">'[7]Relatório-1ª med.'!#REF!</definedName>
    <definedName name="__TT102" localSheetId="37">'[7]Relatório-1ª med.'!#REF!</definedName>
    <definedName name="__TT102" localSheetId="25">'[7]Relatório-1ª med.'!#REF!</definedName>
    <definedName name="__TT102" localSheetId="23">'[7]Relatório-1ª med.'!#REF!</definedName>
    <definedName name="__TT102" localSheetId="24">'[7]Relatório-1ª med.'!#REF!</definedName>
    <definedName name="__TT102" localSheetId="14">'[7]Relatório-1ª med.'!#REF!</definedName>
    <definedName name="__TT102" localSheetId="1">'[7]Relatório-1ª med.'!#REF!</definedName>
    <definedName name="__TT102">'[7]Relatório-1ª med.'!#REF!</definedName>
    <definedName name="__TT107" localSheetId="15">'[7]Relatório-1ª med.'!#REF!</definedName>
    <definedName name="__TT107" localSheetId="32">'[7]Relatório-1ª med.'!#REF!</definedName>
    <definedName name="__TT107" localSheetId="30">'[7]Relatório-1ª med.'!#REF!</definedName>
    <definedName name="__TT107" localSheetId="28">'[7]Relatório-1ª med.'!#REF!</definedName>
    <definedName name="__TT107" localSheetId="37">'[7]Relatório-1ª med.'!#REF!</definedName>
    <definedName name="__TT107" localSheetId="25">'[7]Relatório-1ª med.'!#REF!</definedName>
    <definedName name="__TT107" localSheetId="23">'[7]Relatório-1ª med.'!#REF!</definedName>
    <definedName name="__TT107" localSheetId="24">'[7]Relatório-1ª med.'!#REF!</definedName>
    <definedName name="__TT107" localSheetId="14">'[7]Relatório-1ª med.'!#REF!</definedName>
    <definedName name="__TT107" localSheetId="1">'[7]Relatório-1ª med.'!#REF!</definedName>
    <definedName name="__TT107">'[7]Relatório-1ª med.'!#REF!</definedName>
    <definedName name="__TT121" localSheetId="15">'[7]Relatório-1ª med.'!#REF!</definedName>
    <definedName name="__TT121" localSheetId="32">'[7]Relatório-1ª med.'!#REF!</definedName>
    <definedName name="__TT121" localSheetId="30">'[7]Relatório-1ª med.'!#REF!</definedName>
    <definedName name="__TT121" localSheetId="28">'[7]Relatório-1ª med.'!#REF!</definedName>
    <definedName name="__TT121" localSheetId="37">'[7]Relatório-1ª med.'!#REF!</definedName>
    <definedName name="__TT121" localSheetId="25">'[7]Relatório-1ª med.'!#REF!</definedName>
    <definedName name="__TT121" localSheetId="23">'[7]Relatório-1ª med.'!#REF!</definedName>
    <definedName name="__TT121" localSheetId="24">'[7]Relatório-1ª med.'!#REF!</definedName>
    <definedName name="__TT121" localSheetId="14">'[7]Relatório-1ª med.'!#REF!</definedName>
    <definedName name="__TT121" localSheetId="1">'[7]Relatório-1ª med.'!#REF!</definedName>
    <definedName name="__TT121">'[7]Relatório-1ª med.'!#REF!</definedName>
    <definedName name="__TT123" localSheetId="15">'[7]Relatório-1ª med.'!#REF!</definedName>
    <definedName name="__TT123" localSheetId="32">'[7]Relatório-1ª med.'!#REF!</definedName>
    <definedName name="__TT123" localSheetId="30">'[7]Relatório-1ª med.'!#REF!</definedName>
    <definedName name="__TT123" localSheetId="28">'[7]Relatório-1ª med.'!#REF!</definedName>
    <definedName name="__TT123" localSheetId="37">'[7]Relatório-1ª med.'!#REF!</definedName>
    <definedName name="__TT123" localSheetId="25">'[7]Relatório-1ª med.'!#REF!</definedName>
    <definedName name="__TT123" localSheetId="23">'[7]Relatório-1ª med.'!#REF!</definedName>
    <definedName name="__TT123" localSheetId="24">'[7]Relatório-1ª med.'!#REF!</definedName>
    <definedName name="__TT123" localSheetId="14">'[7]Relatório-1ª med.'!#REF!</definedName>
    <definedName name="__TT123" localSheetId="1">'[7]Relatório-1ª med.'!#REF!</definedName>
    <definedName name="__TT123">'[7]Relatório-1ª med.'!#REF!</definedName>
    <definedName name="__TT18" localSheetId="15">[15]RELATÓRIO!#REF!</definedName>
    <definedName name="__TT18" localSheetId="32">[15]RELATÓRIO!#REF!</definedName>
    <definedName name="__TT18" localSheetId="30">[15]RELATÓRIO!#REF!</definedName>
    <definedName name="__TT18" localSheetId="28">[15]RELATÓRIO!#REF!</definedName>
    <definedName name="__TT18" localSheetId="37">[15]RELATÓRIO!#REF!</definedName>
    <definedName name="__TT18" localSheetId="14">[15]RELATÓRIO!#REF!</definedName>
    <definedName name="__TT18" localSheetId="1">[15]RELATÓRIO!#REF!</definedName>
    <definedName name="__TT18">[15]RELATÓRIO!#REF!</definedName>
    <definedName name="__TT19" localSheetId="15">'[7]Relatório-1ª med.'!#REF!</definedName>
    <definedName name="__TT19" localSheetId="32">'[7]Relatório-1ª med.'!#REF!</definedName>
    <definedName name="__TT19" localSheetId="30">'[7]Relatório-1ª med.'!#REF!</definedName>
    <definedName name="__TT19" localSheetId="28">'[7]Relatório-1ª med.'!#REF!</definedName>
    <definedName name="__TT19" localSheetId="37">'[7]Relatório-1ª med.'!#REF!</definedName>
    <definedName name="__TT19" localSheetId="24">'[7]Relatório-1ª med.'!#REF!</definedName>
    <definedName name="__TT19" localSheetId="14">'[7]Relatório-1ª med.'!#REF!</definedName>
    <definedName name="__TT19" localSheetId="1">'[7]Relatório-1ª med.'!#REF!</definedName>
    <definedName name="__TT19">'[7]Relatório-1ª med.'!#REF!</definedName>
    <definedName name="__TT20" localSheetId="15">'[7]Relatório-1ª med.'!#REF!</definedName>
    <definedName name="__TT20" localSheetId="32">'[7]Relatório-1ª med.'!#REF!</definedName>
    <definedName name="__TT20" localSheetId="30">'[7]Relatório-1ª med.'!#REF!</definedName>
    <definedName name="__TT20" localSheetId="28">'[7]Relatório-1ª med.'!#REF!</definedName>
    <definedName name="__TT20" localSheetId="37">'[7]Relatório-1ª med.'!#REF!</definedName>
    <definedName name="__TT20" localSheetId="24">'[7]Relatório-1ª med.'!#REF!</definedName>
    <definedName name="__TT20" localSheetId="14">'[7]Relatório-1ª med.'!#REF!</definedName>
    <definedName name="__TT20" localSheetId="1">'[7]Relatório-1ª med.'!#REF!</definedName>
    <definedName name="__TT20">'[7]Relatório-1ª med.'!#REF!</definedName>
    <definedName name="__TT21" localSheetId="15">'[7]Relatório-1ª med.'!#REF!</definedName>
    <definedName name="__TT21" localSheetId="32">'[7]Relatório-1ª med.'!#REF!</definedName>
    <definedName name="__TT21" localSheetId="30">'[7]Relatório-1ª med.'!#REF!</definedName>
    <definedName name="__TT21" localSheetId="28">'[7]Relatório-1ª med.'!#REF!</definedName>
    <definedName name="__TT21" localSheetId="37">'[7]Relatório-1ª med.'!#REF!</definedName>
    <definedName name="__TT21" localSheetId="24">'[7]Relatório-1ª med.'!#REF!</definedName>
    <definedName name="__TT21" localSheetId="14">'[7]Relatório-1ª med.'!#REF!</definedName>
    <definedName name="__TT21" localSheetId="1">'[7]Relatório-1ª med.'!#REF!</definedName>
    <definedName name="__TT21">'[7]Relatório-1ª med.'!#REF!</definedName>
    <definedName name="__TT22" localSheetId="15">'[7]Relatório-1ª med.'!#REF!</definedName>
    <definedName name="__TT22" localSheetId="32">'[7]Relatório-1ª med.'!#REF!</definedName>
    <definedName name="__TT22" localSheetId="30">'[7]Relatório-1ª med.'!#REF!</definedName>
    <definedName name="__TT22" localSheetId="28">'[7]Relatório-1ª med.'!#REF!</definedName>
    <definedName name="__TT22" localSheetId="37">'[7]Relatório-1ª med.'!#REF!</definedName>
    <definedName name="__TT22" localSheetId="24">'[7]Relatório-1ª med.'!#REF!</definedName>
    <definedName name="__TT22" localSheetId="14">'[7]Relatório-1ª med.'!#REF!</definedName>
    <definedName name="__TT22" localSheetId="1">'[7]Relatório-1ª med.'!#REF!</definedName>
    <definedName name="__TT22">'[7]Relatório-1ª med.'!#REF!</definedName>
    <definedName name="__TT26" localSheetId="15">'[7]Relatório-1ª med.'!#REF!</definedName>
    <definedName name="__TT26" localSheetId="32">'[7]Relatório-1ª med.'!#REF!</definedName>
    <definedName name="__TT26" localSheetId="30">'[7]Relatório-1ª med.'!#REF!</definedName>
    <definedName name="__TT26" localSheetId="28">'[7]Relatório-1ª med.'!#REF!</definedName>
    <definedName name="__TT26" localSheetId="37">'[7]Relatório-1ª med.'!#REF!</definedName>
    <definedName name="__TT26" localSheetId="24">'[7]Relatório-1ª med.'!#REF!</definedName>
    <definedName name="__TT26" localSheetId="14">'[7]Relatório-1ª med.'!#REF!</definedName>
    <definedName name="__TT26" localSheetId="1">'[7]Relatório-1ª med.'!#REF!</definedName>
    <definedName name="__TT26">'[7]Relatório-1ª med.'!#REF!</definedName>
    <definedName name="__TT27" localSheetId="15">'[7]Relatório-1ª med.'!#REF!</definedName>
    <definedName name="__TT27" localSheetId="32">'[7]Relatório-1ª med.'!#REF!</definedName>
    <definedName name="__TT27" localSheetId="30">'[7]Relatório-1ª med.'!#REF!</definedName>
    <definedName name="__TT27" localSheetId="28">'[7]Relatório-1ª med.'!#REF!</definedName>
    <definedName name="__TT27" localSheetId="37">'[7]Relatório-1ª med.'!#REF!</definedName>
    <definedName name="__TT27" localSheetId="24">'[7]Relatório-1ª med.'!#REF!</definedName>
    <definedName name="__TT27" localSheetId="14">'[7]Relatório-1ª med.'!#REF!</definedName>
    <definedName name="__TT27" localSheetId="1">'[7]Relatório-1ª med.'!#REF!</definedName>
    <definedName name="__TT27">'[7]Relatório-1ª med.'!#REF!</definedName>
    <definedName name="__TT28" localSheetId="15">'[7]Relatório-1ª med.'!#REF!</definedName>
    <definedName name="__TT28" localSheetId="32">'[7]Relatório-1ª med.'!#REF!</definedName>
    <definedName name="__TT28" localSheetId="30">'[7]Relatório-1ª med.'!#REF!</definedName>
    <definedName name="__TT28" localSheetId="28">'[7]Relatório-1ª med.'!#REF!</definedName>
    <definedName name="__TT28" localSheetId="37">'[7]Relatório-1ª med.'!#REF!</definedName>
    <definedName name="__TT28" localSheetId="24">'[7]Relatório-1ª med.'!#REF!</definedName>
    <definedName name="__TT28" localSheetId="14">'[7]Relatório-1ª med.'!#REF!</definedName>
    <definedName name="__TT28" localSheetId="1">'[7]Relatório-1ª med.'!#REF!</definedName>
    <definedName name="__TT28">'[7]Relatório-1ª med.'!#REF!</definedName>
    <definedName name="__TT30" localSheetId="15">'[7]Relatório-1ª med.'!#REF!</definedName>
    <definedName name="__TT30" localSheetId="32">'[7]Relatório-1ª med.'!#REF!</definedName>
    <definedName name="__TT30" localSheetId="30">'[7]Relatório-1ª med.'!#REF!</definedName>
    <definedName name="__TT30" localSheetId="28">'[7]Relatório-1ª med.'!#REF!</definedName>
    <definedName name="__TT30" localSheetId="37">'[7]Relatório-1ª med.'!#REF!</definedName>
    <definedName name="__TT30" localSheetId="24">'[7]Relatório-1ª med.'!#REF!</definedName>
    <definedName name="__TT30" localSheetId="14">'[7]Relatório-1ª med.'!#REF!</definedName>
    <definedName name="__TT30" localSheetId="1">'[7]Relatório-1ª med.'!#REF!</definedName>
    <definedName name="__TT30">'[7]Relatório-1ª med.'!#REF!</definedName>
    <definedName name="__TT31" localSheetId="15">'[7]Relatório-1ª med.'!#REF!</definedName>
    <definedName name="__TT31" localSheetId="32">'[7]Relatório-1ª med.'!#REF!</definedName>
    <definedName name="__TT31" localSheetId="30">'[7]Relatório-1ª med.'!#REF!</definedName>
    <definedName name="__TT31" localSheetId="28">'[7]Relatório-1ª med.'!#REF!</definedName>
    <definedName name="__TT31" localSheetId="37">'[7]Relatório-1ª med.'!#REF!</definedName>
    <definedName name="__TT31" localSheetId="24">'[7]Relatório-1ª med.'!#REF!</definedName>
    <definedName name="__TT31" localSheetId="14">'[7]Relatório-1ª med.'!#REF!</definedName>
    <definedName name="__TT31" localSheetId="1">'[7]Relatório-1ª med.'!#REF!</definedName>
    <definedName name="__TT31">'[7]Relatório-1ª med.'!#REF!</definedName>
    <definedName name="__TT32" localSheetId="15">'[7]Relatório-1ª med.'!#REF!</definedName>
    <definedName name="__TT32" localSheetId="32">'[7]Relatório-1ª med.'!#REF!</definedName>
    <definedName name="__TT32" localSheetId="30">'[7]Relatório-1ª med.'!#REF!</definedName>
    <definedName name="__TT32" localSheetId="28">'[7]Relatório-1ª med.'!#REF!</definedName>
    <definedName name="__TT32" localSheetId="37">'[7]Relatório-1ª med.'!#REF!</definedName>
    <definedName name="__TT32" localSheetId="24">'[7]Relatório-1ª med.'!#REF!</definedName>
    <definedName name="__TT32" localSheetId="14">'[7]Relatório-1ª med.'!#REF!</definedName>
    <definedName name="__TT32" localSheetId="1">'[7]Relatório-1ª med.'!#REF!</definedName>
    <definedName name="__TT32">'[7]Relatório-1ª med.'!#REF!</definedName>
    <definedName name="__TT33" localSheetId="15">'[7]Relatório-1ª med.'!#REF!</definedName>
    <definedName name="__TT33" localSheetId="32">'[7]Relatório-1ª med.'!#REF!</definedName>
    <definedName name="__TT33" localSheetId="30">'[7]Relatório-1ª med.'!#REF!</definedName>
    <definedName name="__TT33" localSheetId="28">'[7]Relatório-1ª med.'!#REF!</definedName>
    <definedName name="__TT33" localSheetId="37">'[7]Relatório-1ª med.'!#REF!</definedName>
    <definedName name="__TT33" localSheetId="24">'[7]Relatório-1ª med.'!#REF!</definedName>
    <definedName name="__TT33" localSheetId="14">'[7]Relatório-1ª med.'!#REF!</definedName>
    <definedName name="__TT33" localSheetId="1">'[7]Relatório-1ª med.'!#REF!</definedName>
    <definedName name="__TT33">'[7]Relatório-1ª med.'!#REF!</definedName>
    <definedName name="__TT34" localSheetId="15">'[7]Relatório-1ª med.'!#REF!</definedName>
    <definedName name="__TT34" localSheetId="32">'[7]Relatório-1ª med.'!#REF!</definedName>
    <definedName name="__TT34" localSheetId="30">'[7]Relatório-1ª med.'!#REF!</definedName>
    <definedName name="__TT34" localSheetId="28">'[7]Relatório-1ª med.'!#REF!</definedName>
    <definedName name="__TT34" localSheetId="37">'[7]Relatório-1ª med.'!#REF!</definedName>
    <definedName name="__TT34" localSheetId="24">'[7]Relatório-1ª med.'!#REF!</definedName>
    <definedName name="__TT34" localSheetId="14">'[7]Relatório-1ª med.'!#REF!</definedName>
    <definedName name="__TT34" localSheetId="1">'[7]Relatório-1ª med.'!#REF!</definedName>
    <definedName name="__TT34">'[7]Relatório-1ª med.'!#REF!</definedName>
    <definedName name="__TT36" localSheetId="15">'[7]Relatório-1ª med.'!#REF!</definedName>
    <definedName name="__TT36" localSheetId="32">'[7]Relatório-1ª med.'!#REF!</definedName>
    <definedName name="__TT36" localSheetId="30">'[7]Relatório-1ª med.'!#REF!</definedName>
    <definedName name="__TT36" localSheetId="28">'[7]Relatório-1ª med.'!#REF!</definedName>
    <definedName name="__TT36" localSheetId="37">'[7]Relatório-1ª med.'!#REF!</definedName>
    <definedName name="__TT36" localSheetId="24">'[7]Relatório-1ª med.'!#REF!</definedName>
    <definedName name="__TT36" localSheetId="14">'[7]Relatório-1ª med.'!#REF!</definedName>
    <definedName name="__TT36" localSheetId="1">'[7]Relatório-1ª med.'!#REF!</definedName>
    <definedName name="__TT36">'[7]Relatório-1ª med.'!#REF!</definedName>
    <definedName name="__TT37" localSheetId="15">'[7]Relatório-1ª med.'!#REF!</definedName>
    <definedName name="__TT37" localSheetId="32">'[7]Relatório-1ª med.'!#REF!</definedName>
    <definedName name="__TT37" localSheetId="30">'[7]Relatório-1ª med.'!#REF!</definedName>
    <definedName name="__TT37" localSheetId="28">'[7]Relatório-1ª med.'!#REF!</definedName>
    <definedName name="__TT37" localSheetId="37">'[7]Relatório-1ª med.'!#REF!</definedName>
    <definedName name="__TT37" localSheetId="24">'[7]Relatório-1ª med.'!#REF!</definedName>
    <definedName name="__TT37" localSheetId="14">'[7]Relatório-1ª med.'!#REF!</definedName>
    <definedName name="__TT37" localSheetId="1">'[7]Relatório-1ª med.'!#REF!</definedName>
    <definedName name="__TT37">'[7]Relatório-1ª med.'!#REF!</definedName>
    <definedName name="__TT38" localSheetId="15">'[7]Relatório-1ª med.'!#REF!</definedName>
    <definedName name="__TT38" localSheetId="32">'[7]Relatório-1ª med.'!#REF!</definedName>
    <definedName name="__TT38" localSheetId="30">'[7]Relatório-1ª med.'!#REF!</definedName>
    <definedName name="__TT38" localSheetId="28">'[7]Relatório-1ª med.'!#REF!</definedName>
    <definedName name="__TT38" localSheetId="37">'[7]Relatório-1ª med.'!#REF!</definedName>
    <definedName name="__TT38" localSheetId="24">'[7]Relatório-1ª med.'!#REF!</definedName>
    <definedName name="__TT38" localSheetId="14">'[7]Relatório-1ª med.'!#REF!</definedName>
    <definedName name="__TT38" localSheetId="1">'[7]Relatório-1ª med.'!#REF!</definedName>
    <definedName name="__TT38">'[7]Relatório-1ª med.'!#REF!</definedName>
    <definedName name="__TT39" localSheetId="15">'[7]Relatório-1ª med.'!#REF!</definedName>
    <definedName name="__TT39" localSheetId="32">'[7]Relatório-1ª med.'!#REF!</definedName>
    <definedName name="__TT39" localSheetId="30">'[7]Relatório-1ª med.'!#REF!</definedName>
    <definedName name="__TT39" localSheetId="28">'[7]Relatório-1ª med.'!#REF!</definedName>
    <definedName name="__TT39" localSheetId="37">'[7]Relatório-1ª med.'!#REF!</definedName>
    <definedName name="__TT39" localSheetId="24">'[7]Relatório-1ª med.'!#REF!</definedName>
    <definedName name="__TT39" localSheetId="14">'[7]Relatório-1ª med.'!#REF!</definedName>
    <definedName name="__TT39" localSheetId="1">'[7]Relatório-1ª med.'!#REF!</definedName>
    <definedName name="__TT39">'[7]Relatório-1ª med.'!#REF!</definedName>
    <definedName name="__TT40" localSheetId="15">'[7]Relatório-1ª med.'!#REF!</definedName>
    <definedName name="__TT40" localSheetId="32">'[7]Relatório-1ª med.'!#REF!</definedName>
    <definedName name="__TT40" localSheetId="30">'[7]Relatório-1ª med.'!#REF!</definedName>
    <definedName name="__TT40" localSheetId="28">'[7]Relatório-1ª med.'!#REF!</definedName>
    <definedName name="__TT40" localSheetId="37">'[7]Relatório-1ª med.'!#REF!</definedName>
    <definedName name="__TT40" localSheetId="24">'[7]Relatório-1ª med.'!#REF!</definedName>
    <definedName name="__TT40" localSheetId="14">'[7]Relatório-1ª med.'!#REF!</definedName>
    <definedName name="__TT40" localSheetId="1">'[7]Relatório-1ª med.'!#REF!</definedName>
    <definedName name="__TT40">'[7]Relatório-1ª med.'!#REF!</definedName>
    <definedName name="__TT5" localSheetId="15">'[7]Relatório-1ª med.'!#REF!</definedName>
    <definedName name="__TT5" localSheetId="32">'[7]Relatório-1ª med.'!#REF!</definedName>
    <definedName name="__TT5" localSheetId="30">'[7]Relatório-1ª med.'!#REF!</definedName>
    <definedName name="__TT5" localSheetId="28">'[7]Relatório-1ª med.'!#REF!</definedName>
    <definedName name="__TT5" localSheetId="37">'[7]Relatório-1ª med.'!#REF!</definedName>
    <definedName name="__TT5" localSheetId="24">'[7]Relatório-1ª med.'!#REF!</definedName>
    <definedName name="__TT5" localSheetId="14">'[7]Relatório-1ª med.'!#REF!</definedName>
    <definedName name="__TT5" localSheetId="1">'[7]Relatório-1ª med.'!#REF!</definedName>
    <definedName name="__TT5">'[7]Relatório-1ª med.'!#REF!</definedName>
    <definedName name="__TT52" localSheetId="15">'[7]Relatório-1ª med.'!#REF!</definedName>
    <definedName name="__TT52" localSheetId="32">'[7]Relatório-1ª med.'!#REF!</definedName>
    <definedName name="__TT52" localSheetId="30">'[7]Relatório-1ª med.'!#REF!</definedName>
    <definedName name="__TT52" localSheetId="28">'[7]Relatório-1ª med.'!#REF!</definedName>
    <definedName name="__TT52" localSheetId="37">'[7]Relatório-1ª med.'!#REF!</definedName>
    <definedName name="__TT52" localSheetId="24">'[7]Relatório-1ª med.'!#REF!</definedName>
    <definedName name="__TT52" localSheetId="14">'[7]Relatório-1ª med.'!#REF!</definedName>
    <definedName name="__TT52" localSheetId="1">'[7]Relatório-1ª med.'!#REF!</definedName>
    <definedName name="__TT52">'[7]Relatório-1ª med.'!#REF!</definedName>
    <definedName name="__TT53" localSheetId="15">'[7]Relatório-1ª med.'!#REF!</definedName>
    <definedName name="__TT53" localSheetId="32">'[7]Relatório-1ª med.'!#REF!</definedName>
    <definedName name="__TT53" localSheetId="30">'[7]Relatório-1ª med.'!#REF!</definedName>
    <definedName name="__TT53" localSheetId="28">'[7]Relatório-1ª med.'!#REF!</definedName>
    <definedName name="__TT53" localSheetId="37">'[7]Relatório-1ª med.'!#REF!</definedName>
    <definedName name="__TT53" localSheetId="24">'[7]Relatório-1ª med.'!#REF!</definedName>
    <definedName name="__TT53" localSheetId="14">'[7]Relatório-1ª med.'!#REF!</definedName>
    <definedName name="__TT53" localSheetId="1">'[7]Relatório-1ª med.'!#REF!</definedName>
    <definedName name="__TT53">'[7]Relatório-1ª med.'!#REF!</definedName>
    <definedName name="__TT54" localSheetId="15">'[7]Relatório-1ª med.'!#REF!</definedName>
    <definedName name="__TT54" localSheetId="32">'[7]Relatório-1ª med.'!#REF!</definedName>
    <definedName name="__TT54" localSheetId="30">'[7]Relatório-1ª med.'!#REF!</definedName>
    <definedName name="__TT54" localSheetId="28">'[7]Relatório-1ª med.'!#REF!</definedName>
    <definedName name="__TT54" localSheetId="37">'[7]Relatório-1ª med.'!#REF!</definedName>
    <definedName name="__TT54" localSheetId="24">'[7]Relatório-1ª med.'!#REF!</definedName>
    <definedName name="__TT54" localSheetId="14">'[7]Relatório-1ª med.'!#REF!</definedName>
    <definedName name="__TT54" localSheetId="1">'[7]Relatório-1ª med.'!#REF!</definedName>
    <definedName name="__TT54">'[7]Relatório-1ª med.'!#REF!</definedName>
    <definedName name="__TT55" localSheetId="15">'[7]Relatório-1ª med.'!#REF!</definedName>
    <definedName name="__TT55" localSheetId="32">'[7]Relatório-1ª med.'!#REF!</definedName>
    <definedName name="__TT55" localSheetId="30">'[7]Relatório-1ª med.'!#REF!</definedName>
    <definedName name="__TT55" localSheetId="28">'[7]Relatório-1ª med.'!#REF!</definedName>
    <definedName name="__TT55" localSheetId="37">'[7]Relatório-1ª med.'!#REF!</definedName>
    <definedName name="__TT55" localSheetId="24">'[7]Relatório-1ª med.'!#REF!</definedName>
    <definedName name="__TT55" localSheetId="14">'[7]Relatório-1ª med.'!#REF!</definedName>
    <definedName name="__TT55" localSheetId="1">'[7]Relatório-1ª med.'!#REF!</definedName>
    <definedName name="__TT55">'[7]Relatório-1ª med.'!#REF!</definedName>
    <definedName name="__TT6" localSheetId="15">'[7]Relatório-1ª med.'!#REF!</definedName>
    <definedName name="__TT6" localSheetId="32">'[7]Relatório-1ª med.'!#REF!</definedName>
    <definedName name="__TT6" localSheetId="30">'[7]Relatório-1ª med.'!#REF!</definedName>
    <definedName name="__TT6" localSheetId="28">'[7]Relatório-1ª med.'!#REF!</definedName>
    <definedName name="__TT6" localSheetId="37">'[7]Relatório-1ª med.'!#REF!</definedName>
    <definedName name="__TT6" localSheetId="24">'[7]Relatório-1ª med.'!#REF!</definedName>
    <definedName name="__TT6" localSheetId="14">'[7]Relatório-1ª med.'!#REF!</definedName>
    <definedName name="__TT6" localSheetId="1">'[7]Relatório-1ª med.'!#REF!</definedName>
    <definedName name="__TT6">'[7]Relatório-1ª med.'!#REF!</definedName>
    <definedName name="__TT60" localSheetId="15">'[7]Relatório-1ª med.'!#REF!</definedName>
    <definedName name="__TT60" localSheetId="32">'[7]Relatório-1ª med.'!#REF!</definedName>
    <definedName name="__TT60" localSheetId="30">'[7]Relatório-1ª med.'!#REF!</definedName>
    <definedName name="__TT60" localSheetId="28">'[7]Relatório-1ª med.'!#REF!</definedName>
    <definedName name="__TT60" localSheetId="37">'[7]Relatório-1ª med.'!#REF!</definedName>
    <definedName name="__TT60" localSheetId="24">'[7]Relatório-1ª med.'!#REF!</definedName>
    <definedName name="__TT60" localSheetId="14">'[7]Relatório-1ª med.'!#REF!</definedName>
    <definedName name="__TT60" localSheetId="1">'[7]Relatório-1ª med.'!#REF!</definedName>
    <definedName name="__TT60">'[7]Relatório-1ª med.'!#REF!</definedName>
    <definedName name="__TT61" localSheetId="15">'[7]Relatório-1ª med.'!#REF!</definedName>
    <definedName name="__TT61" localSheetId="32">'[7]Relatório-1ª med.'!#REF!</definedName>
    <definedName name="__TT61" localSheetId="30">'[7]Relatório-1ª med.'!#REF!</definedName>
    <definedName name="__TT61" localSheetId="28">'[7]Relatório-1ª med.'!#REF!</definedName>
    <definedName name="__TT61" localSheetId="37">'[7]Relatório-1ª med.'!#REF!</definedName>
    <definedName name="__TT61" localSheetId="24">'[7]Relatório-1ª med.'!#REF!</definedName>
    <definedName name="__TT61" localSheetId="14">'[7]Relatório-1ª med.'!#REF!</definedName>
    <definedName name="__TT61" localSheetId="1">'[7]Relatório-1ª med.'!#REF!</definedName>
    <definedName name="__TT61">'[7]Relatório-1ª med.'!#REF!</definedName>
    <definedName name="__TT69" localSheetId="15">'[7]Relatório-1ª med.'!#REF!</definedName>
    <definedName name="__TT69" localSheetId="32">'[7]Relatório-1ª med.'!#REF!</definedName>
    <definedName name="__TT69" localSheetId="30">'[7]Relatório-1ª med.'!#REF!</definedName>
    <definedName name="__TT69" localSheetId="28">'[7]Relatório-1ª med.'!#REF!</definedName>
    <definedName name="__TT69" localSheetId="37">'[7]Relatório-1ª med.'!#REF!</definedName>
    <definedName name="__TT69" localSheetId="24">'[7]Relatório-1ª med.'!#REF!</definedName>
    <definedName name="__TT69" localSheetId="14">'[7]Relatório-1ª med.'!#REF!</definedName>
    <definedName name="__TT69" localSheetId="1">'[7]Relatório-1ª med.'!#REF!</definedName>
    <definedName name="__TT69">'[7]Relatório-1ª med.'!#REF!</definedName>
    <definedName name="__TT7" localSheetId="15">'[7]Relatório-1ª med.'!#REF!</definedName>
    <definedName name="__TT7" localSheetId="32">'[7]Relatório-1ª med.'!#REF!</definedName>
    <definedName name="__TT7" localSheetId="30">'[7]Relatório-1ª med.'!#REF!</definedName>
    <definedName name="__TT7" localSheetId="28">'[7]Relatório-1ª med.'!#REF!</definedName>
    <definedName name="__TT7" localSheetId="37">'[7]Relatório-1ª med.'!#REF!</definedName>
    <definedName name="__TT7" localSheetId="24">'[7]Relatório-1ª med.'!#REF!</definedName>
    <definedName name="__TT7" localSheetId="14">'[7]Relatório-1ª med.'!#REF!</definedName>
    <definedName name="__TT7" localSheetId="1">'[7]Relatório-1ª med.'!#REF!</definedName>
    <definedName name="__TT7">'[7]Relatório-1ª med.'!#REF!</definedName>
    <definedName name="__TT70" localSheetId="15">'[7]Relatório-1ª med.'!#REF!</definedName>
    <definedName name="__TT70" localSheetId="32">'[7]Relatório-1ª med.'!#REF!</definedName>
    <definedName name="__TT70" localSheetId="30">'[7]Relatório-1ª med.'!#REF!</definedName>
    <definedName name="__TT70" localSheetId="28">'[7]Relatório-1ª med.'!#REF!</definedName>
    <definedName name="__TT70" localSheetId="37">'[7]Relatório-1ª med.'!#REF!</definedName>
    <definedName name="__TT70" localSheetId="24">'[7]Relatório-1ª med.'!#REF!</definedName>
    <definedName name="__TT70" localSheetId="14">'[7]Relatório-1ª med.'!#REF!</definedName>
    <definedName name="__TT70" localSheetId="1">'[7]Relatório-1ª med.'!#REF!</definedName>
    <definedName name="__TT70">'[7]Relatório-1ª med.'!#REF!</definedName>
    <definedName name="__TT71" localSheetId="15">'[7]Relatório-1ª med.'!#REF!</definedName>
    <definedName name="__TT71" localSheetId="32">'[7]Relatório-1ª med.'!#REF!</definedName>
    <definedName name="__TT71" localSheetId="30">'[7]Relatório-1ª med.'!#REF!</definedName>
    <definedName name="__TT71" localSheetId="28">'[7]Relatório-1ª med.'!#REF!</definedName>
    <definedName name="__TT71" localSheetId="37">'[7]Relatório-1ª med.'!#REF!</definedName>
    <definedName name="__TT71" localSheetId="24">'[7]Relatório-1ª med.'!#REF!</definedName>
    <definedName name="__TT71" localSheetId="14">'[7]Relatório-1ª med.'!#REF!</definedName>
    <definedName name="__TT71" localSheetId="1">'[7]Relatório-1ª med.'!#REF!</definedName>
    <definedName name="__TT71">'[7]Relatório-1ª med.'!#REF!</definedName>
    <definedName name="__TT74" localSheetId="15">'[7]Relatório-1ª med.'!#REF!</definedName>
    <definedName name="__TT74" localSheetId="32">'[7]Relatório-1ª med.'!#REF!</definedName>
    <definedName name="__TT74" localSheetId="30">'[7]Relatório-1ª med.'!#REF!</definedName>
    <definedName name="__TT74" localSheetId="28">'[7]Relatório-1ª med.'!#REF!</definedName>
    <definedName name="__TT74" localSheetId="37">'[7]Relatório-1ª med.'!#REF!</definedName>
    <definedName name="__TT74" localSheetId="24">'[7]Relatório-1ª med.'!#REF!</definedName>
    <definedName name="__TT74" localSheetId="14">'[7]Relatório-1ª med.'!#REF!</definedName>
    <definedName name="__TT74" localSheetId="1">'[7]Relatório-1ª med.'!#REF!</definedName>
    <definedName name="__TT74">'[7]Relatório-1ª med.'!#REF!</definedName>
    <definedName name="__TT75" localSheetId="15">'[7]Relatório-1ª med.'!#REF!</definedName>
    <definedName name="__TT75" localSheetId="32">'[7]Relatório-1ª med.'!#REF!</definedName>
    <definedName name="__TT75" localSheetId="30">'[7]Relatório-1ª med.'!#REF!</definedName>
    <definedName name="__TT75" localSheetId="28">'[7]Relatório-1ª med.'!#REF!</definedName>
    <definedName name="__TT75" localSheetId="37">'[7]Relatório-1ª med.'!#REF!</definedName>
    <definedName name="__TT75" localSheetId="24">'[7]Relatório-1ª med.'!#REF!</definedName>
    <definedName name="__TT75" localSheetId="14">'[7]Relatório-1ª med.'!#REF!</definedName>
    <definedName name="__TT75" localSheetId="1">'[7]Relatório-1ª med.'!#REF!</definedName>
    <definedName name="__TT75">'[7]Relatório-1ª med.'!#REF!</definedName>
    <definedName name="__TT76" localSheetId="15">'[7]Relatório-1ª med.'!#REF!</definedName>
    <definedName name="__TT76" localSheetId="32">'[7]Relatório-1ª med.'!#REF!</definedName>
    <definedName name="__TT76" localSheetId="30">'[7]Relatório-1ª med.'!#REF!</definedName>
    <definedName name="__TT76" localSheetId="28">'[7]Relatório-1ª med.'!#REF!</definedName>
    <definedName name="__TT76" localSheetId="37">'[7]Relatório-1ª med.'!#REF!</definedName>
    <definedName name="__TT76" localSheetId="24">'[7]Relatório-1ª med.'!#REF!</definedName>
    <definedName name="__TT76" localSheetId="14">'[7]Relatório-1ª med.'!#REF!</definedName>
    <definedName name="__TT76" localSheetId="1">'[7]Relatório-1ª med.'!#REF!</definedName>
    <definedName name="__TT76">'[7]Relatório-1ª med.'!#REF!</definedName>
    <definedName name="__TT77" localSheetId="15">'[7]Relatório-1ª med.'!#REF!</definedName>
    <definedName name="__TT77" localSheetId="32">'[7]Relatório-1ª med.'!#REF!</definedName>
    <definedName name="__TT77" localSheetId="30">'[7]Relatório-1ª med.'!#REF!</definedName>
    <definedName name="__TT77" localSheetId="28">'[7]Relatório-1ª med.'!#REF!</definedName>
    <definedName name="__TT77" localSheetId="37">'[7]Relatório-1ª med.'!#REF!</definedName>
    <definedName name="__TT77" localSheetId="24">'[7]Relatório-1ª med.'!#REF!</definedName>
    <definedName name="__TT77" localSheetId="14">'[7]Relatório-1ª med.'!#REF!</definedName>
    <definedName name="__TT77" localSheetId="1">'[7]Relatório-1ª med.'!#REF!</definedName>
    <definedName name="__TT77">'[7]Relatório-1ª med.'!#REF!</definedName>
    <definedName name="__TT78" localSheetId="15">'[7]Relatório-1ª med.'!#REF!</definedName>
    <definedName name="__TT78" localSheetId="32">'[7]Relatório-1ª med.'!#REF!</definedName>
    <definedName name="__TT78" localSheetId="30">'[7]Relatório-1ª med.'!#REF!</definedName>
    <definedName name="__TT78" localSheetId="28">'[7]Relatório-1ª med.'!#REF!</definedName>
    <definedName name="__TT78" localSheetId="37">'[7]Relatório-1ª med.'!#REF!</definedName>
    <definedName name="__TT78" localSheetId="24">'[7]Relatório-1ª med.'!#REF!</definedName>
    <definedName name="__TT78" localSheetId="14">'[7]Relatório-1ª med.'!#REF!</definedName>
    <definedName name="__TT78" localSheetId="1">'[7]Relatório-1ª med.'!#REF!</definedName>
    <definedName name="__TT78">'[7]Relatório-1ª med.'!#REF!</definedName>
    <definedName name="__TT79" localSheetId="15">'[7]Relatório-1ª med.'!#REF!</definedName>
    <definedName name="__TT79" localSheetId="32">'[7]Relatório-1ª med.'!#REF!</definedName>
    <definedName name="__TT79" localSheetId="30">'[7]Relatório-1ª med.'!#REF!</definedName>
    <definedName name="__TT79" localSheetId="28">'[7]Relatório-1ª med.'!#REF!</definedName>
    <definedName name="__TT79" localSheetId="37">'[7]Relatório-1ª med.'!#REF!</definedName>
    <definedName name="__TT79" localSheetId="24">'[7]Relatório-1ª med.'!#REF!</definedName>
    <definedName name="__TT79" localSheetId="14">'[7]Relatório-1ª med.'!#REF!</definedName>
    <definedName name="__TT79" localSheetId="1">'[7]Relatório-1ª med.'!#REF!</definedName>
    <definedName name="__TT79">'[7]Relatório-1ª med.'!#REF!</definedName>
    <definedName name="__TT94" localSheetId="15">'[7]Relatório-1ª med.'!#REF!</definedName>
    <definedName name="__TT94" localSheetId="32">'[7]Relatório-1ª med.'!#REF!</definedName>
    <definedName name="__TT94" localSheetId="30">'[7]Relatório-1ª med.'!#REF!</definedName>
    <definedName name="__TT94" localSheetId="28">'[7]Relatório-1ª med.'!#REF!</definedName>
    <definedName name="__TT94" localSheetId="37">'[7]Relatório-1ª med.'!#REF!</definedName>
    <definedName name="__TT94" localSheetId="24">'[7]Relatório-1ª med.'!#REF!</definedName>
    <definedName name="__TT94" localSheetId="14">'[7]Relatório-1ª med.'!#REF!</definedName>
    <definedName name="__TT94" localSheetId="1">'[7]Relatório-1ª med.'!#REF!</definedName>
    <definedName name="__TT94">'[7]Relatório-1ª med.'!#REF!</definedName>
    <definedName name="__TT95" localSheetId="15">'[7]Relatório-1ª med.'!#REF!</definedName>
    <definedName name="__TT95" localSheetId="32">'[7]Relatório-1ª med.'!#REF!</definedName>
    <definedName name="__TT95" localSheetId="30">'[7]Relatório-1ª med.'!#REF!</definedName>
    <definedName name="__TT95" localSheetId="28">'[7]Relatório-1ª med.'!#REF!</definedName>
    <definedName name="__TT95" localSheetId="37">'[7]Relatório-1ª med.'!#REF!</definedName>
    <definedName name="__TT95" localSheetId="24">'[7]Relatório-1ª med.'!#REF!</definedName>
    <definedName name="__TT95" localSheetId="14">'[7]Relatório-1ª med.'!#REF!</definedName>
    <definedName name="__TT95" localSheetId="1">'[7]Relatório-1ª med.'!#REF!</definedName>
    <definedName name="__TT95">'[7]Relatório-1ª med.'!#REF!</definedName>
    <definedName name="__TT97" localSheetId="15">'[7]Relatório-1ª med.'!#REF!</definedName>
    <definedName name="__TT97" localSheetId="32">'[7]Relatório-1ª med.'!#REF!</definedName>
    <definedName name="__TT97" localSheetId="30">'[7]Relatório-1ª med.'!#REF!</definedName>
    <definedName name="__TT97" localSheetId="28">'[7]Relatório-1ª med.'!#REF!</definedName>
    <definedName name="__TT97" localSheetId="37">'[7]Relatório-1ª med.'!#REF!</definedName>
    <definedName name="__TT97" localSheetId="24">'[7]Relatório-1ª med.'!#REF!</definedName>
    <definedName name="__TT97" localSheetId="14">'[7]Relatório-1ª med.'!#REF!</definedName>
    <definedName name="__TT97" localSheetId="1">'[7]Relatório-1ª med.'!#REF!</definedName>
    <definedName name="__TT97">'[7]Relatório-1ª med.'!#REF!</definedName>
    <definedName name="__xlfn_SUMIFS">NA()</definedName>
    <definedName name="_01_09_96" localSheetId="15">#REF!</definedName>
    <definedName name="_01_09_96" localSheetId="32">#REF!</definedName>
    <definedName name="_01_09_96" localSheetId="30">#REF!</definedName>
    <definedName name="_01_09_96" localSheetId="28">#REF!</definedName>
    <definedName name="_01_09_96" localSheetId="37">#REF!</definedName>
    <definedName name="_01_09_96" localSheetId="14">#REF!</definedName>
    <definedName name="_01_09_96" localSheetId="1">#REF!</definedName>
    <definedName name="_01_09_96">#REF!</definedName>
    <definedName name="_01_09_96_25" localSheetId="15">#REF!</definedName>
    <definedName name="_01_09_96_25" localSheetId="32">#REF!</definedName>
    <definedName name="_01_09_96_25" localSheetId="30">#REF!</definedName>
    <definedName name="_01_09_96_25" localSheetId="28">#REF!</definedName>
    <definedName name="_01_09_96_25" localSheetId="37">#REF!</definedName>
    <definedName name="_01_09_96_25" localSheetId="14">#REF!</definedName>
    <definedName name="_01_09_96_25" localSheetId="1">#REF!</definedName>
    <definedName name="_01_09_96_25">#REF!</definedName>
    <definedName name="_1.0_3S0900100" localSheetId="15">#REF!</definedName>
    <definedName name="_1.0_3S0900100" localSheetId="32">#REF!</definedName>
    <definedName name="_1.0_3S0900100" localSheetId="30">#REF!</definedName>
    <definedName name="_1.0_3S0900100" localSheetId="28">#REF!</definedName>
    <definedName name="_1.0_3S0900100" localSheetId="37">#REF!</definedName>
    <definedName name="_1.0_3S0900100" localSheetId="14">#REF!</definedName>
    <definedName name="_1.0_3S0900100" localSheetId="1">#REF!</definedName>
    <definedName name="_1.0_3S0900100">#REF!</definedName>
    <definedName name="_1.0_3S0900200" localSheetId="15">#REF!</definedName>
    <definedName name="_1.0_3S0900200" localSheetId="32">#REF!</definedName>
    <definedName name="_1.0_3S0900200" localSheetId="30">#REF!</definedName>
    <definedName name="_1.0_3S0900200" localSheetId="28">#REF!</definedName>
    <definedName name="_1.0_3S0900200" localSheetId="37">#REF!</definedName>
    <definedName name="_1.0_3S0900200" localSheetId="14">#REF!</definedName>
    <definedName name="_1.0_3S0900200" localSheetId="1">#REF!</definedName>
    <definedName name="_1.0_3S0900200">#REF!</definedName>
    <definedName name="_1.0_3S0900203" localSheetId="15">#REF!</definedName>
    <definedName name="_1.0_3S0900203" localSheetId="32">#REF!</definedName>
    <definedName name="_1.0_3S0900203" localSheetId="30">#REF!</definedName>
    <definedName name="_1.0_3S0900203" localSheetId="28">#REF!</definedName>
    <definedName name="_1.0_3S0900203" localSheetId="37">#REF!</definedName>
    <definedName name="_1.0_3S0900203" localSheetId="14">#REF!</definedName>
    <definedName name="_1.0_3S0900203" localSheetId="1">#REF!</definedName>
    <definedName name="_1.0_3S0900203">#REF!</definedName>
    <definedName name="_1.0_3S0900290" localSheetId="15">#REF!</definedName>
    <definedName name="_1.0_3S0900290" localSheetId="32">#REF!</definedName>
    <definedName name="_1.0_3S0900290" localSheetId="30">#REF!</definedName>
    <definedName name="_1.0_3S0900290" localSheetId="28">#REF!</definedName>
    <definedName name="_1.0_3S0900290" localSheetId="37">#REF!</definedName>
    <definedName name="_1.0_3S0900290" localSheetId="14">#REF!</definedName>
    <definedName name="_1.0_3S0900290" localSheetId="1">#REF!</definedName>
    <definedName name="_1.0_3S0900290">#REF!</definedName>
    <definedName name="_1.0_3S0900291" localSheetId="15">#REF!</definedName>
    <definedName name="_1.0_3S0900291" localSheetId="32">#REF!</definedName>
    <definedName name="_1.0_3S0900291" localSheetId="30">#REF!</definedName>
    <definedName name="_1.0_3S0900291" localSheetId="28">#REF!</definedName>
    <definedName name="_1.0_3S0900291" localSheetId="37">#REF!</definedName>
    <definedName name="_1.0_3S0900291" localSheetId="14">#REF!</definedName>
    <definedName name="_1.0_3S0900291" localSheetId="1">#REF!</definedName>
    <definedName name="_1.0_3S0900291">#REF!</definedName>
    <definedName name="_1830201">#N/A</definedName>
    <definedName name="_1Excel_BuiltIn_Print_Area_2_1">"$Quad_Quant_.$#REF!$#REF!:$#REF!$#REF!"</definedName>
    <definedName name="_1Excel_BuiltIn_Print_Area_7_1" localSheetId="15">#REF!</definedName>
    <definedName name="_1Excel_BuiltIn_Print_Area_7_1" localSheetId="32">#REF!</definedName>
    <definedName name="_1Excel_BuiltIn_Print_Area_7_1" localSheetId="30">#REF!</definedName>
    <definedName name="_1Excel_BuiltIn_Print_Area_7_1" localSheetId="28">#REF!</definedName>
    <definedName name="_1Excel_BuiltIn_Print_Area_7_1" localSheetId="37">#REF!</definedName>
    <definedName name="_1Excel_BuiltIn_Print_Area_7_1" localSheetId="14">#REF!</definedName>
    <definedName name="_1Excel_BuiltIn_Print_Area_7_1" localSheetId="1">#REF!</definedName>
    <definedName name="_1Excel_BuiltIn_Print_Area_7_1">#REF!</definedName>
    <definedName name="_2.0_3S0900100" localSheetId="15">#REF!</definedName>
    <definedName name="_2.0_3S0900100" localSheetId="32">#REF!</definedName>
    <definedName name="_2.0_3S0900100" localSheetId="30">#REF!</definedName>
    <definedName name="_2.0_3S0900100" localSheetId="28">#REF!</definedName>
    <definedName name="_2.0_3S0900100" localSheetId="37">#REF!</definedName>
    <definedName name="_2.0_3S0900100" localSheetId="14">#REF!</definedName>
    <definedName name="_2.0_3S0900100" localSheetId="1">#REF!</definedName>
    <definedName name="_2.0_3S0900100">#REF!</definedName>
    <definedName name="_2.0_3S0900200" localSheetId="15">#REF!</definedName>
    <definedName name="_2.0_3S0900200" localSheetId="32">#REF!</definedName>
    <definedName name="_2.0_3S0900200" localSheetId="30">#REF!</definedName>
    <definedName name="_2.0_3S0900200" localSheetId="28">#REF!</definedName>
    <definedName name="_2.0_3S0900200" localSheetId="37">#REF!</definedName>
    <definedName name="_2.0_3S0900200" localSheetId="14">#REF!</definedName>
    <definedName name="_2.0_3S0900200" localSheetId="1">#REF!</definedName>
    <definedName name="_2.0_3S0900200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 localSheetId="15">#REF!</definedName>
    <definedName name="_2Excel_BuiltIn_Print_Area_8_1" localSheetId="32">#REF!</definedName>
    <definedName name="_2Excel_BuiltIn_Print_Area_8_1" localSheetId="30">#REF!</definedName>
    <definedName name="_2Excel_BuiltIn_Print_Area_8_1" localSheetId="28">#REF!</definedName>
    <definedName name="_2Excel_BuiltIn_Print_Area_8_1" localSheetId="37">#REF!</definedName>
    <definedName name="_2Excel_BuiltIn_Print_Area_8_1" localSheetId="14">#REF!</definedName>
    <definedName name="_2Excel_BuiltIn_Print_Area_8_1" localSheetId="1">#REF!</definedName>
    <definedName name="_2Excel_BuiltIn_Print_Area_8_1">#REF!</definedName>
    <definedName name="_3.0_3S0900200" localSheetId="15">#REF!</definedName>
    <definedName name="_3.0_3S0900200" localSheetId="32">#REF!</definedName>
    <definedName name="_3.0_3S0900200" localSheetId="30">#REF!</definedName>
    <definedName name="_3.0_3S0900200" localSheetId="28">#REF!</definedName>
    <definedName name="_3.0_3S0900200" localSheetId="37">#REF!</definedName>
    <definedName name="_3.0_3S0900200" localSheetId="14">#REF!</definedName>
    <definedName name="_3.0_3S0900200" localSheetId="1">#REF!</definedName>
    <definedName name="_3.0_3S0900200">#REF!</definedName>
    <definedName name="_3.0_3S0900290" localSheetId="15">#REF!</definedName>
    <definedName name="_3.0_3S0900290" localSheetId="32">#REF!</definedName>
    <definedName name="_3.0_3S0900290" localSheetId="30">#REF!</definedName>
    <definedName name="_3.0_3S0900290" localSheetId="28">#REF!</definedName>
    <definedName name="_3.0_3S0900290" localSheetId="37">#REF!</definedName>
    <definedName name="_3.0_3S0900290" localSheetId="14">#REF!</definedName>
    <definedName name="_3.0_3S0900290" localSheetId="1">#REF!</definedName>
    <definedName name="_3.0_3S0900290">#REF!</definedName>
    <definedName name="_3.0_3S0900291" localSheetId="15">#REF!</definedName>
    <definedName name="_3.0_3S0900291" localSheetId="32">#REF!</definedName>
    <definedName name="_3.0_3S0900291" localSheetId="30">#REF!</definedName>
    <definedName name="_3.0_3S0900291" localSheetId="28">#REF!</definedName>
    <definedName name="_3.0_3S0900291" localSheetId="37">#REF!</definedName>
    <definedName name="_3.0_3S0900291" localSheetId="14">#REF!</definedName>
    <definedName name="_3.0_3S0900291" localSheetId="1">#REF!</definedName>
    <definedName name="_3.0_3S0900291">#REF!</definedName>
    <definedName name="_3Excel_BuiltIn_Print_Titles_1_1" localSheetId="15">#REF!</definedName>
    <definedName name="_3Excel_BuiltIn_Print_Titles_1_1" localSheetId="32">#REF!</definedName>
    <definedName name="_3Excel_BuiltIn_Print_Titles_1_1" localSheetId="30">#REF!</definedName>
    <definedName name="_3Excel_BuiltIn_Print_Titles_1_1" localSheetId="28">#REF!</definedName>
    <definedName name="_3Excel_BuiltIn_Print_Titles_1_1" localSheetId="37">#REF!</definedName>
    <definedName name="_3Excel_BuiltIn_Print_Titles_1_1" localSheetId="14">#REF!</definedName>
    <definedName name="_3Excel_BuiltIn_Print_Titles_1_1" localSheetId="1">#REF!</definedName>
    <definedName name="_3Excel_BuiltIn_Print_Titles_1_1">#REF!</definedName>
    <definedName name="_4.0_3S0900200" localSheetId="15">#REF!</definedName>
    <definedName name="_4.0_3S0900200" localSheetId="32">#REF!</definedName>
    <definedName name="_4.0_3S0900200" localSheetId="30">#REF!</definedName>
    <definedName name="_4.0_3S0900200" localSheetId="28">#REF!</definedName>
    <definedName name="_4.0_3S0900200" localSheetId="37">#REF!</definedName>
    <definedName name="_4.0_3S0900200" localSheetId="14">#REF!</definedName>
    <definedName name="_4.0_3S0900200" localSheetId="1">#REF!</definedName>
    <definedName name="_4.0_3S0900200">#REF!</definedName>
    <definedName name="_4.0_3S0900203" localSheetId="15">#REF!</definedName>
    <definedName name="_4.0_3S0900203" localSheetId="32">#REF!</definedName>
    <definedName name="_4.0_3S0900203" localSheetId="30">#REF!</definedName>
    <definedName name="_4.0_3S0900203" localSheetId="28">#REF!</definedName>
    <definedName name="_4.0_3S0900203" localSheetId="37">#REF!</definedName>
    <definedName name="_4.0_3S0900203" localSheetId="14">#REF!</definedName>
    <definedName name="_4.0_3S0900203" localSheetId="1">#REF!</definedName>
    <definedName name="_4.0_3S0900203">#REF!</definedName>
    <definedName name="_4.0_3S0900241" localSheetId="15">#REF!</definedName>
    <definedName name="_4.0_3S0900241" localSheetId="32">#REF!</definedName>
    <definedName name="_4.0_3S0900241" localSheetId="30">#REF!</definedName>
    <definedName name="_4.0_3S0900241" localSheetId="28">#REF!</definedName>
    <definedName name="_4.0_3S0900241" localSheetId="37">#REF!</definedName>
    <definedName name="_4.0_3S0900241" localSheetId="14">#REF!</definedName>
    <definedName name="_4.0_3S0900241" localSheetId="1">#REF!</definedName>
    <definedName name="_4.0_3S0900241">#REF!</definedName>
    <definedName name="_4.0_3S0900290" localSheetId="15">#REF!</definedName>
    <definedName name="_4.0_3S0900290" localSheetId="32">#REF!</definedName>
    <definedName name="_4.0_3S0900290" localSheetId="30">#REF!</definedName>
    <definedName name="_4.0_3S0900290" localSheetId="28">#REF!</definedName>
    <definedName name="_4.0_3S0900290" localSheetId="37">#REF!</definedName>
    <definedName name="_4.0_3S0900290" localSheetId="14">#REF!</definedName>
    <definedName name="_4.0_3S0900290" localSheetId="1">#REF!</definedName>
    <definedName name="_4.0_3S0900290">#REF!</definedName>
    <definedName name="_4.0_3S0900291" localSheetId="15">#REF!</definedName>
    <definedName name="_4.0_3S0900291" localSheetId="32">#REF!</definedName>
    <definedName name="_4.0_3S0900291" localSheetId="30">#REF!</definedName>
    <definedName name="_4.0_3S0900291" localSheetId="28">#REF!</definedName>
    <definedName name="_4.0_3S0900291" localSheetId="37">#REF!</definedName>
    <definedName name="_4.0_3S0900291" localSheetId="14">#REF!</definedName>
    <definedName name="_4.0_3S0900291" localSheetId="1">#REF!</definedName>
    <definedName name="_4.0_3S0900291">#REF!</definedName>
    <definedName name="_ABR95" localSheetId="15">#REF!</definedName>
    <definedName name="_ABR95" localSheetId="32">#REF!</definedName>
    <definedName name="_ABR95" localSheetId="30">#REF!</definedName>
    <definedName name="_ABR95" localSheetId="28">#REF!</definedName>
    <definedName name="_ABR95" localSheetId="37">#REF!</definedName>
    <definedName name="_ABR95" localSheetId="14">#REF!</definedName>
    <definedName name="_ABR95" localSheetId="1">#REF!</definedName>
    <definedName name="_ABR95">#REF!</definedName>
    <definedName name="_ABR96" localSheetId="15">#REF!</definedName>
    <definedName name="_ABR96" localSheetId="32">#REF!</definedName>
    <definedName name="_ABR96" localSheetId="30">#REF!</definedName>
    <definedName name="_ABR96" localSheetId="28">#REF!</definedName>
    <definedName name="_ABR96" localSheetId="37">#REF!</definedName>
    <definedName name="_ABR96" localSheetId="14">#REF!</definedName>
    <definedName name="_ABR96" localSheetId="1">#REF!</definedName>
    <definedName name="_ABR96">#REF!</definedName>
    <definedName name="_ABR97" localSheetId="15">#REF!</definedName>
    <definedName name="_ABR97" localSheetId="32">#REF!</definedName>
    <definedName name="_ABR97" localSheetId="30">#REF!</definedName>
    <definedName name="_ABR97" localSheetId="28">#REF!</definedName>
    <definedName name="_ABR97" localSheetId="37">#REF!</definedName>
    <definedName name="_ABR97" localSheetId="14">#REF!</definedName>
    <definedName name="_ABR97" localSheetId="1">#REF!</definedName>
    <definedName name="_ABR97">#REF!</definedName>
    <definedName name="_ABR98" localSheetId="15">#REF!</definedName>
    <definedName name="_ABR98" localSheetId="32">#REF!</definedName>
    <definedName name="_ABR98" localSheetId="30">#REF!</definedName>
    <definedName name="_ABR98" localSheetId="28">#REF!</definedName>
    <definedName name="_ABR98" localSheetId="37">#REF!</definedName>
    <definedName name="_ABR98" localSheetId="14">#REF!</definedName>
    <definedName name="_ABR98" localSheetId="1">#REF!</definedName>
    <definedName name="_ABR98">#REF!</definedName>
    <definedName name="_ABR99" localSheetId="15">#REF!</definedName>
    <definedName name="_ABR99" localSheetId="32">#REF!</definedName>
    <definedName name="_ABR99" localSheetId="30">#REF!</definedName>
    <definedName name="_ABR99" localSheetId="28">#REF!</definedName>
    <definedName name="_ABR99" localSheetId="37">#REF!</definedName>
    <definedName name="_ABR99" localSheetId="14">#REF!</definedName>
    <definedName name="_ABR99" localSheetId="1">#REF!</definedName>
    <definedName name="_ABR99">#REF!</definedName>
    <definedName name="_ACA25">[13]DADOS!$C$17</definedName>
    <definedName name="_ACA50">[13]DADOS!$C$16</definedName>
    <definedName name="_AGO95" localSheetId="15">#REF!</definedName>
    <definedName name="_AGO95" localSheetId="32">#REF!</definedName>
    <definedName name="_AGO95" localSheetId="30">#REF!</definedName>
    <definedName name="_AGO95" localSheetId="28">#REF!</definedName>
    <definedName name="_AGO95" localSheetId="37">#REF!</definedName>
    <definedName name="_AGO95" localSheetId="14">#REF!</definedName>
    <definedName name="_AGO95" localSheetId="1">#REF!</definedName>
    <definedName name="_AGO95">#REF!</definedName>
    <definedName name="_AGO96" localSheetId="15">#REF!</definedName>
    <definedName name="_AGO96" localSheetId="32">#REF!</definedName>
    <definedName name="_AGO96" localSheetId="30">#REF!</definedName>
    <definedName name="_AGO96" localSheetId="28">#REF!</definedName>
    <definedName name="_AGO96" localSheetId="37">#REF!</definedName>
    <definedName name="_AGO96" localSheetId="14">#REF!</definedName>
    <definedName name="_AGO96" localSheetId="1">#REF!</definedName>
    <definedName name="_AGO96">#REF!</definedName>
    <definedName name="_AGO97" localSheetId="15">#REF!</definedName>
    <definedName name="_AGO97" localSheetId="32">#REF!</definedName>
    <definedName name="_AGO97" localSheetId="30">#REF!</definedName>
    <definedName name="_AGO97" localSheetId="28">#REF!</definedName>
    <definedName name="_AGO97" localSheetId="37">#REF!</definedName>
    <definedName name="_AGO97" localSheetId="14">#REF!</definedName>
    <definedName name="_AGO97" localSheetId="1">#REF!</definedName>
    <definedName name="_AGO97">#REF!</definedName>
    <definedName name="_AGO98" localSheetId="15">#REF!</definedName>
    <definedName name="_AGO98" localSheetId="32">#REF!</definedName>
    <definedName name="_AGO98" localSheetId="30">#REF!</definedName>
    <definedName name="_AGO98" localSheetId="28">#REF!</definedName>
    <definedName name="_AGO98" localSheetId="37">#REF!</definedName>
    <definedName name="_AGO98" localSheetId="14">#REF!</definedName>
    <definedName name="_AGO98" localSheetId="1">#REF!</definedName>
    <definedName name="_AGO98">#REF!</definedName>
    <definedName name="_AGO99" localSheetId="15">#REF!</definedName>
    <definedName name="_AGO99" localSheetId="32">#REF!</definedName>
    <definedName name="_AGO99" localSheetId="30">#REF!</definedName>
    <definedName name="_AGO99" localSheetId="28">#REF!</definedName>
    <definedName name="_AGO99" localSheetId="37">#REF!</definedName>
    <definedName name="_AGO99" localSheetId="14">#REF!</definedName>
    <definedName name="_AGO99" localSheetId="1">#REF!</definedName>
    <definedName name="_AGO99">#REF!</definedName>
    <definedName name="_arg13" localSheetId="15">#REF!</definedName>
    <definedName name="_arg13" localSheetId="32">#REF!</definedName>
    <definedName name="_arg13" localSheetId="30">#REF!</definedName>
    <definedName name="_arg13" localSheetId="28">#REF!</definedName>
    <definedName name="_arg13" localSheetId="37">#REF!</definedName>
    <definedName name="_arg13" localSheetId="14">#REF!</definedName>
    <definedName name="_arg13" localSheetId="1">#REF!</definedName>
    <definedName name="_arg13">#REF!</definedName>
    <definedName name="_arg16" localSheetId="15">#REF!</definedName>
    <definedName name="_arg16" localSheetId="32">#REF!</definedName>
    <definedName name="_arg16" localSheetId="30">#REF!</definedName>
    <definedName name="_arg16" localSheetId="28">#REF!</definedName>
    <definedName name="_arg16" localSheetId="37">#REF!</definedName>
    <definedName name="_arg16" localSheetId="14">#REF!</definedName>
    <definedName name="_arg16" localSheetId="1">#REF!</definedName>
    <definedName name="_arg16">#REF!</definedName>
    <definedName name="_c" localSheetId="15">[1]PLMUSEU!#REF!</definedName>
    <definedName name="_c" localSheetId="32">[1]PLMUSEU!#REF!</definedName>
    <definedName name="_c" localSheetId="30">[1]PLMUSEU!#REF!</definedName>
    <definedName name="_c" localSheetId="28">[1]PLMUSEU!#REF!</definedName>
    <definedName name="_c" localSheetId="37">[1]PLMUSEU!#REF!</definedName>
    <definedName name="_c" localSheetId="14">[1]PLMUSEU!#REF!</definedName>
    <definedName name="_c" localSheetId="1">[1]PLMUSEU!#REF!</definedName>
    <definedName name="_c">[1]PLMUSEU!#REF!</definedName>
    <definedName name="_cab1" localSheetId="15">#REF!</definedName>
    <definedName name="_cab1" localSheetId="32">#REF!</definedName>
    <definedName name="_cab1" localSheetId="30">#REF!</definedName>
    <definedName name="_cab1" localSheetId="28">#REF!</definedName>
    <definedName name="_cab1" localSheetId="37">#REF!</definedName>
    <definedName name="_cab1" localSheetId="25">#REF!</definedName>
    <definedName name="_cab1" localSheetId="23">#REF!</definedName>
    <definedName name="_cab1" localSheetId="24">#REF!</definedName>
    <definedName name="_cab1" localSheetId="14">#REF!</definedName>
    <definedName name="_cab1" localSheetId="1">#REF!</definedName>
    <definedName name="_cab1">#REF!</definedName>
    <definedName name="_CCM30" localSheetId="15">'[16]SERVIÇOS digitado'!#REF!</definedName>
    <definedName name="_CCM30" localSheetId="32">'[16]SERVIÇOS digitado'!#REF!</definedName>
    <definedName name="_CCM30" localSheetId="30">'[16]SERVIÇOS digitado'!#REF!</definedName>
    <definedName name="_CCM30" localSheetId="28">'[16]SERVIÇOS digitado'!#REF!</definedName>
    <definedName name="_CCM30" localSheetId="37">'[16]SERVIÇOS digitado'!#REF!</definedName>
    <definedName name="_CCM30" localSheetId="14">'[16]SERVIÇOS digitado'!#REF!</definedName>
    <definedName name="_CCM30" localSheetId="1">'[16]SERVIÇOS digitado'!#REF!</definedName>
    <definedName name="_CCM30">'[16]SERVIÇOS digitado'!#REF!</definedName>
    <definedName name="_CMM30">[13]DADOS!$B$39</definedName>
    <definedName name="_DEZ94" localSheetId="15">#REF!</definedName>
    <definedName name="_DEZ94" localSheetId="32">#REF!</definedName>
    <definedName name="_DEZ94" localSheetId="30">#REF!</definedName>
    <definedName name="_DEZ94" localSheetId="28">#REF!</definedName>
    <definedName name="_DEZ94" localSheetId="37">#REF!</definedName>
    <definedName name="_DEZ94" localSheetId="14">#REF!</definedName>
    <definedName name="_DEZ94" localSheetId="1">#REF!</definedName>
    <definedName name="_DEZ94">#REF!</definedName>
    <definedName name="_DEZ95" localSheetId="15">#REF!</definedName>
    <definedName name="_DEZ95" localSheetId="32">#REF!</definedName>
    <definedName name="_DEZ95" localSheetId="30">#REF!</definedName>
    <definedName name="_DEZ95" localSheetId="28">#REF!</definedName>
    <definedName name="_DEZ95" localSheetId="37">#REF!</definedName>
    <definedName name="_DEZ95" localSheetId="14">#REF!</definedName>
    <definedName name="_DEZ95" localSheetId="1">#REF!</definedName>
    <definedName name="_DEZ95">#REF!</definedName>
    <definedName name="_DEZ96" localSheetId="15">#REF!</definedName>
    <definedName name="_DEZ96" localSheetId="32">#REF!</definedName>
    <definedName name="_DEZ96" localSheetId="30">#REF!</definedName>
    <definedName name="_DEZ96" localSheetId="28">#REF!</definedName>
    <definedName name="_DEZ96" localSheetId="37">#REF!</definedName>
    <definedName name="_DEZ96" localSheetId="14">#REF!</definedName>
    <definedName name="_DEZ96" localSheetId="1">#REF!</definedName>
    <definedName name="_DEZ96">#REF!</definedName>
    <definedName name="_DEZ97" localSheetId="15">#REF!</definedName>
    <definedName name="_DEZ97" localSheetId="32">#REF!</definedName>
    <definedName name="_DEZ97" localSheetId="30">#REF!</definedName>
    <definedName name="_DEZ97" localSheetId="28">#REF!</definedName>
    <definedName name="_DEZ97" localSheetId="37">#REF!</definedName>
    <definedName name="_DEZ97" localSheetId="14">#REF!</definedName>
    <definedName name="_DEZ97" localSheetId="1">#REF!</definedName>
    <definedName name="_DEZ97">#REF!</definedName>
    <definedName name="_DEZ98" localSheetId="15">#REF!</definedName>
    <definedName name="_DEZ98" localSheetId="32">#REF!</definedName>
    <definedName name="_DEZ98" localSheetId="30">#REF!</definedName>
    <definedName name="_DEZ98" localSheetId="28">#REF!</definedName>
    <definedName name="_DEZ98" localSheetId="37">#REF!</definedName>
    <definedName name="_DEZ98" localSheetId="14">#REF!</definedName>
    <definedName name="_DEZ98" localSheetId="1">#REF!</definedName>
    <definedName name="_DEZ98">#REF!</definedName>
    <definedName name="_DEZ99" localSheetId="15">#REF!</definedName>
    <definedName name="_DEZ99" localSheetId="32">#REF!</definedName>
    <definedName name="_DEZ99" localSheetId="30">#REF!</definedName>
    <definedName name="_DEZ99" localSheetId="28">#REF!</definedName>
    <definedName name="_DEZ99" localSheetId="37">#REF!</definedName>
    <definedName name="_DEZ99" localSheetId="14">#REF!</definedName>
    <definedName name="_DEZ99" localSheetId="1">#REF!</definedName>
    <definedName name="_DEZ99">#REF!</definedName>
    <definedName name="_dmt1000" localSheetId="15">#REF!</definedName>
    <definedName name="_dmt1000" localSheetId="32">#REF!</definedName>
    <definedName name="_dmt1000" localSheetId="30">#REF!</definedName>
    <definedName name="_dmt1000" localSheetId="28">#REF!</definedName>
    <definedName name="_dmt1000" localSheetId="37">#REF!</definedName>
    <definedName name="_dmt1000" localSheetId="14">#REF!</definedName>
    <definedName name="_dmt1000" localSheetId="1">#REF!</definedName>
    <definedName name="_dmt1000">#REF!</definedName>
    <definedName name="_dmt1200" localSheetId="15">#REF!</definedName>
    <definedName name="_dmt1200" localSheetId="32">#REF!</definedName>
    <definedName name="_dmt1200" localSheetId="30">#REF!</definedName>
    <definedName name="_dmt1200" localSheetId="28">#REF!</definedName>
    <definedName name="_dmt1200" localSheetId="37">#REF!</definedName>
    <definedName name="_dmt1200" localSheetId="14">#REF!</definedName>
    <definedName name="_dmt1200" localSheetId="1">#REF!</definedName>
    <definedName name="_dmt1200">#REF!</definedName>
    <definedName name="_dmt200" localSheetId="15">#REF!</definedName>
    <definedName name="_dmt200" localSheetId="32">#REF!</definedName>
    <definedName name="_dmt200" localSheetId="30">#REF!</definedName>
    <definedName name="_dmt200" localSheetId="28">#REF!</definedName>
    <definedName name="_dmt200" localSheetId="37">#REF!</definedName>
    <definedName name="_dmt200" localSheetId="14">#REF!</definedName>
    <definedName name="_dmt200" localSheetId="1">#REF!</definedName>
    <definedName name="_dmt200">#REF!</definedName>
    <definedName name="_dmt400" localSheetId="15">#REF!</definedName>
    <definedName name="_dmt400" localSheetId="32">#REF!</definedName>
    <definedName name="_dmt400" localSheetId="30">#REF!</definedName>
    <definedName name="_dmt400" localSheetId="28">#REF!</definedName>
    <definedName name="_dmt400" localSheetId="37">#REF!</definedName>
    <definedName name="_dmt400" localSheetId="14">#REF!</definedName>
    <definedName name="_dmt400" localSheetId="1">#REF!</definedName>
    <definedName name="_dmt400">#REF!</definedName>
    <definedName name="_dmt50" localSheetId="15">#REF!</definedName>
    <definedName name="_dmt50" localSheetId="32">#REF!</definedName>
    <definedName name="_dmt50" localSheetId="30">#REF!</definedName>
    <definedName name="_dmt50" localSheetId="28">#REF!</definedName>
    <definedName name="_dmt50" localSheetId="37">#REF!</definedName>
    <definedName name="_dmt50" localSheetId="14">#REF!</definedName>
    <definedName name="_dmt50" localSheetId="1">#REF!</definedName>
    <definedName name="_dmt50">#REF!</definedName>
    <definedName name="_dmt600" localSheetId="15">#REF!</definedName>
    <definedName name="_dmt600" localSheetId="32">#REF!</definedName>
    <definedName name="_dmt600" localSheetId="30">#REF!</definedName>
    <definedName name="_dmt600" localSheetId="28">#REF!</definedName>
    <definedName name="_dmt600" localSheetId="37">#REF!</definedName>
    <definedName name="_dmt600" localSheetId="14">#REF!</definedName>
    <definedName name="_dmt600" localSheetId="1">#REF!</definedName>
    <definedName name="_dmt600">#REF!</definedName>
    <definedName name="_dmt800" localSheetId="15">#REF!</definedName>
    <definedName name="_dmt800" localSheetId="32">#REF!</definedName>
    <definedName name="_dmt800" localSheetId="30">#REF!</definedName>
    <definedName name="_dmt800" localSheetId="28">#REF!</definedName>
    <definedName name="_dmt800" localSheetId="37">#REF!</definedName>
    <definedName name="_dmt800" localSheetId="14">#REF!</definedName>
    <definedName name="_dmt800" localSheetId="1">#REF!</definedName>
    <definedName name="_dmt800">#REF!</definedName>
    <definedName name="_dre2" localSheetId="15">#REF!</definedName>
    <definedName name="_dre2" localSheetId="32">#REF!</definedName>
    <definedName name="_dre2" localSheetId="30">#REF!</definedName>
    <definedName name="_dre2" localSheetId="28">#REF!</definedName>
    <definedName name="_dre2" localSheetId="37">#REF!</definedName>
    <definedName name="_dre2" localSheetId="25">#REF!</definedName>
    <definedName name="_dre2" localSheetId="23">#REF!</definedName>
    <definedName name="_dre2" localSheetId="24">#REF!</definedName>
    <definedName name="_dre2" localSheetId="14">#REF!</definedName>
    <definedName name="_dre2" localSheetId="1">#REF!</definedName>
    <definedName name="_dre2">#REF!</definedName>
    <definedName name="_ELE1" localSheetId="15">#REF!</definedName>
    <definedName name="_ELE1" localSheetId="32">#REF!</definedName>
    <definedName name="_ELE1" localSheetId="30">#REF!</definedName>
    <definedName name="_ELE1" localSheetId="28">#REF!</definedName>
    <definedName name="_ELE1" localSheetId="37">#REF!</definedName>
    <definedName name="_ELE1" localSheetId="14">#REF!</definedName>
    <definedName name="_ELE1" localSheetId="1">#REF!</definedName>
    <definedName name="_ELE1">#REF!</definedName>
    <definedName name="_ELE2" localSheetId="15">#REF!</definedName>
    <definedName name="_ELE2" localSheetId="32">#REF!</definedName>
    <definedName name="_ELE2" localSheetId="30">#REF!</definedName>
    <definedName name="_ELE2" localSheetId="28">#REF!</definedName>
    <definedName name="_ELE2" localSheetId="37">#REF!</definedName>
    <definedName name="_ELE2" localSheetId="14">#REF!</definedName>
    <definedName name="_ELE2" localSheetId="1">#REF!</definedName>
    <definedName name="_ELE2">#REF!</definedName>
    <definedName name="_ELE3" localSheetId="15">#REF!</definedName>
    <definedName name="_ELE3" localSheetId="32">#REF!</definedName>
    <definedName name="_ELE3" localSheetId="30">#REF!</definedName>
    <definedName name="_ELE3" localSheetId="28">#REF!</definedName>
    <definedName name="_ELE3" localSheetId="37">#REF!</definedName>
    <definedName name="_ELE3" localSheetId="14">#REF!</definedName>
    <definedName name="_ELE3" localSheetId="1">#REF!</definedName>
    <definedName name="_ELE3">#REF!</definedName>
    <definedName name="_emp2">'[4]DMT modelo'!$AA$13</definedName>
    <definedName name="_EXT1" localSheetId="15">#REF!</definedName>
    <definedName name="_EXT1" localSheetId="32">#REF!</definedName>
    <definedName name="_EXT1" localSheetId="30">#REF!</definedName>
    <definedName name="_EXT1" localSheetId="28">#REF!</definedName>
    <definedName name="_EXT1" localSheetId="37">#REF!</definedName>
    <definedName name="_EXT1" localSheetId="25">#REF!</definedName>
    <definedName name="_EXT1" localSheetId="23">#REF!</definedName>
    <definedName name="_EXT1" localSheetId="24">#REF!</definedName>
    <definedName name="_EXT1" localSheetId="14">#REF!</definedName>
    <definedName name="_EXT1" localSheetId="1">#REF!</definedName>
    <definedName name="_EXT1">#REF!</definedName>
    <definedName name="_Ext2" localSheetId="15">'[6]P A T O 99 B'!#REF!</definedName>
    <definedName name="_Ext2" localSheetId="32">'[6]P A T O 99 B'!#REF!</definedName>
    <definedName name="_Ext2" localSheetId="30">'[6]P A T O 99 B'!#REF!</definedName>
    <definedName name="_Ext2" localSheetId="28">'[6]P A T O 99 B'!#REF!</definedName>
    <definedName name="_Ext2" localSheetId="37">'[6]P A T O 99 B'!#REF!</definedName>
    <definedName name="_Ext2" localSheetId="14">'[6]P A T O 99 B'!#REF!</definedName>
    <definedName name="_Ext2" localSheetId="1">'[6]P A T O 99 B'!#REF!</definedName>
    <definedName name="_Ext2">'[6]P A T O 99 B'!#REF!</definedName>
    <definedName name="_FEV95" localSheetId="15">#REF!</definedName>
    <definedName name="_FEV95" localSheetId="32">#REF!</definedName>
    <definedName name="_FEV95" localSheetId="30">#REF!</definedName>
    <definedName name="_FEV95" localSheetId="28">#REF!</definedName>
    <definedName name="_FEV95" localSheetId="37">#REF!</definedName>
    <definedName name="_FEV95" localSheetId="14">#REF!</definedName>
    <definedName name="_FEV95" localSheetId="1">#REF!</definedName>
    <definedName name="_FEV95">#REF!</definedName>
    <definedName name="_FEV96" localSheetId="15">#REF!</definedName>
    <definedName name="_FEV96" localSheetId="32">#REF!</definedName>
    <definedName name="_FEV96" localSheetId="30">#REF!</definedName>
    <definedName name="_FEV96" localSheetId="28">#REF!</definedName>
    <definedName name="_FEV96" localSheetId="37">#REF!</definedName>
    <definedName name="_FEV96" localSheetId="14">#REF!</definedName>
    <definedName name="_FEV96" localSheetId="1">#REF!</definedName>
    <definedName name="_FEV96">#REF!</definedName>
    <definedName name="_FEV97" localSheetId="15">#REF!</definedName>
    <definedName name="_FEV97" localSheetId="32">#REF!</definedName>
    <definedName name="_FEV97" localSheetId="30">#REF!</definedName>
    <definedName name="_FEV97" localSheetId="28">#REF!</definedName>
    <definedName name="_FEV97" localSheetId="37">#REF!</definedName>
    <definedName name="_FEV97" localSheetId="14">#REF!</definedName>
    <definedName name="_FEV97" localSheetId="1">#REF!</definedName>
    <definedName name="_FEV97">#REF!</definedName>
    <definedName name="_FEV98" localSheetId="15">#REF!</definedName>
    <definedName name="_FEV98" localSheetId="32">#REF!</definedName>
    <definedName name="_FEV98" localSheetId="30">#REF!</definedName>
    <definedName name="_FEV98" localSheetId="28">#REF!</definedName>
    <definedName name="_FEV98" localSheetId="37">#REF!</definedName>
    <definedName name="_FEV98" localSheetId="14">#REF!</definedName>
    <definedName name="_FEV98" localSheetId="1">#REF!</definedName>
    <definedName name="_FEV98">#REF!</definedName>
    <definedName name="_FEV99" localSheetId="15">#REF!</definedName>
    <definedName name="_FEV99" localSheetId="32">#REF!</definedName>
    <definedName name="_FEV99" localSheetId="30">#REF!</definedName>
    <definedName name="_FEV99" localSheetId="28">#REF!</definedName>
    <definedName name="_FEV99" localSheetId="37">#REF!</definedName>
    <definedName name="_FEV99" localSheetId="14">#REF!</definedName>
    <definedName name="_FEV99" localSheetId="1">#REF!</definedName>
    <definedName name="_FEV99">#REF!</definedName>
    <definedName name="_xlnm._FilterDatabase" hidden="1">[17]Orçamento!$A$13:$H$24</definedName>
    <definedName name="_I" localSheetId="15">#REF!</definedName>
    <definedName name="_I" localSheetId="32">#REF!</definedName>
    <definedName name="_I" localSheetId="30">#REF!</definedName>
    <definedName name="_I" localSheetId="28">#REF!</definedName>
    <definedName name="_I" localSheetId="37">#REF!</definedName>
    <definedName name="_I" localSheetId="14">#REF!</definedName>
    <definedName name="_I" localSheetId="1">#REF!</definedName>
    <definedName name="_I">#REF!</definedName>
    <definedName name="_I_25" localSheetId="15">#REF!</definedName>
    <definedName name="_I_25" localSheetId="32">#REF!</definedName>
    <definedName name="_I_25" localSheetId="30">#REF!</definedName>
    <definedName name="_I_25" localSheetId="28">#REF!</definedName>
    <definedName name="_I_25" localSheetId="37">#REF!</definedName>
    <definedName name="_I_25" localSheetId="14">#REF!</definedName>
    <definedName name="_I_25" localSheetId="1">#REF!</definedName>
    <definedName name="_I_25">#REF!</definedName>
    <definedName name="_ind100" localSheetId="15">#REF!</definedName>
    <definedName name="_ind100" localSheetId="32">#REF!</definedName>
    <definedName name="_ind100" localSheetId="30">#REF!</definedName>
    <definedName name="_ind100" localSheetId="28">#REF!</definedName>
    <definedName name="_ind100" localSheetId="37">#REF!</definedName>
    <definedName name="_ind100" localSheetId="25">#REF!</definedName>
    <definedName name="_ind100" localSheetId="23">#REF!</definedName>
    <definedName name="_ind100" localSheetId="24">#REF!</definedName>
    <definedName name="_ind100" localSheetId="14">#REF!</definedName>
    <definedName name="_ind100" localSheetId="1">#REF!</definedName>
    <definedName name="_ind100">#REF!</definedName>
    <definedName name="_JAN2003" localSheetId="15">#REF!</definedName>
    <definedName name="_JAN2003" localSheetId="32">#REF!</definedName>
    <definedName name="_JAN2003" localSheetId="30">#REF!</definedName>
    <definedName name="_JAN2003" localSheetId="28">#REF!</definedName>
    <definedName name="_JAN2003" localSheetId="37">#REF!</definedName>
    <definedName name="_JAN2003" localSheetId="14">#REF!</definedName>
    <definedName name="_JAN2003" localSheetId="1">#REF!</definedName>
    <definedName name="_JAN2003">#REF!</definedName>
    <definedName name="_JAN95" localSheetId="15">#REF!</definedName>
    <definedName name="_JAN95" localSheetId="32">#REF!</definedName>
    <definedName name="_JAN95" localSheetId="30">#REF!</definedName>
    <definedName name="_JAN95" localSheetId="28">#REF!</definedName>
    <definedName name="_JAN95" localSheetId="37">#REF!</definedName>
    <definedName name="_JAN95" localSheetId="14">#REF!</definedName>
    <definedName name="_JAN95" localSheetId="1">#REF!</definedName>
    <definedName name="_JAN95">#REF!</definedName>
    <definedName name="_JAN96" localSheetId="15">#REF!</definedName>
    <definedName name="_JAN96" localSheetId="32">#REF!</definedName>
    <definedName name="_JAN96" localSheetId="30">#REF!</definedName>
    <definedName name="_JAN96" localSheetId="28">#REF!</definedName>
    <definedName name="_JAN96" localSheetId="37">#REF!</definedName>
    <definedName name="_JAN96" localSheetId="14">#REF!</definedName>
    <definedName name="_JAN96" localSheetId="1">#REF!</definedName>
    <definedName name="_JAN96">#REF!</definedName>
    <definedName name="_JAN97" localSheetId="15">#REF!</definedName>
    <definedName name="_JAN97" localSheetId="32">#REF!</definedName>
    <definedName name="_JAN97" localSheetId="30">#REF!</definedName>
    <definedName name="_JAN97" localSheetId="28">#REF!</definedName>
    <definedName name="_JAN97" localSheetId="37">#REF!</definedName>
    <definedName name="_JAN97" localSheetId="14">#REF!</definedName>
    <definedName name="_JAN97" localSheetId="1">#REF!</definedName>
    <definedName name="_JAN97">#REF!</definedName>
    <definedName name="_JAN98" localSheetId="15">#REF!</definedName>
    <definedName name="_JAN98" localSheetId="32">#REF!</definedName>
    <definedName name="_JAN98" localSheetId="30">#REF!</definedName>
    <definedName name="_JAN98" localSheetId="28">#REF!</definedName>
    <definedName name="_JAN98" localSheetId="37">#REF!</definedName>
    <definedName name="_JAN98" localSheetId="14">#REF!</definedName>
    <definedName name="_JAN98" localSheetId="1">#REF!</definedName>
    <definedName name="_JAN98">#REF!</definedName>
    <definedName name="_JAN99" localSheetId="15">#REF!</definedName>
    <definedName name="_JAN99" localSheetId="32">#REF!</definedName>
    <definedName name="_JAN99" localSheetId="30">#REF!</definedName>
    <definedName name="_JAN99" localSheetId="28">#REF!</definedName>
    <definedName name="_JAN99" localSheetId="37">#REF!</definedName>
    <definedName name="_JAN99" localSheetId="14">#REF!</definedName>
    <definedName name="_JAN99" localSheetId="1">#REF!</definedName>
    <definedName name="_JAN99">#REF!</definedName>
    <definedName name="_JAZ1" localSheetId="15">#REF!</definedName>
    <definedName name="_JAZ1" localSheetId="32">#REF!</definedName>
    <definedName name="_JAZ1" localSheetId="30">#REF!</definedName>
    <definedName name="_JAZ1" localSheetId="28">#REF!</definedName>
    <definedName name="_JAZ1" localSheetId="37">#REF!</definedName>
    <definedName name="_JAZ1" localSheetId="25">#REF!</definedName>
    <definedName name="_JAZ1" localSheetId="23">#REF!</definedName>
    <definedName name="_JAZ1" localSheetId="24">#REF!</definedName>
    <definedName name="_JAZ1" localSheetId="14">#REF!</definedName>
    <definedName name="_JAZ1" localSheetId="1">#REF!</definedName>
    <definedName name="_JAZ1">#REF!</definedName>
    <definedName name="_JAZ11" localSheetId="15">#REF!</definedName>
    <definedName name="_JAZ11" localSheetId="32">#REF!</definedName>
    <definedName name="_JAZ11" localSheetId="30">#REF!</definedName>
    <definedName name="_JAZ11" localSheetId="28">#REF!</definedName>
    <definedName name="_JAZ11" localSheetId="37">#REF!</definedName>
    <definedName name="_JAZ11" localSheetId="25">#REF!</definedName>
    <definedName name="_JAZ11" localSheetId="23">#REF!</definedName>
    <definedName name="_JAZ11" localSheetId="24">#REF!</definedName>
    <definedName name="_JAZ11" localSheetId="14">#REF!</definedName>
    <definedName name="_JAZ11" localSheetId="1">#REF!</definedName>
    <definedName name="_JAZ11">#REF!</definedName>
    <definedName name="_JAZ2" localSheetId="15">#REF!</definedName>
    <definedName name="_JAZ2" localSheetId="32">#REF!</definedName>
    <definedName name="_JAZ2" localSheetId="30">#REF!</definedName>
    <definedName name="_JAZ2" localSheetId="28">#REF!</definedName>
    <definedName name="_JAZ2" localSheetId="37">#REF!</definedName>
    <definedName name="_JAZ2" localSheetId="25">#REF!</definedName>
    <definedName name="_JAZ2" localSheetId="23">#REF!</definedName>
    <definedName name="_JAZ2" localSheetId="24">#REF!</definedName>
    <definedName name="_JAZ2" localSheetId="14">#REF!</definedName>
    <definedName name="_JAZ2" localSheetId="1">#REF!</definedName>
    <definedName name="_JAZ2">#REF!</definedName>
    <definedName name="_JAZ22" localSheetId="15">#REF!</definedName>
    <definedName name="_JAZ22" localSheetId="32">#REF!</definedName>
    <definedName name="_JAZ22" localSheetId="30">#REF!</definedName>
    <definedName name="_JAZ22" localSheetId="28">#REF!</definedName>
    <definedName name="_JAZ22" localSheetId="37">#REF!</definedName>
    <definedName name="_JAZ22" localSheetId="25">#REF!</definedName>
    <definedName name="_JAZ22" localSheetId="23">#REF!</definedName>
    <definedName name="_JAZ22" localSheetId="24">#REF!</definedName>
    <definedName name="_JAZ22" localSheetId="14">#REF!</definedName>
    <definedName name="_JAZ22" localSheetId="1">#REF!</definedName>
    <definedName name="_JAZ22">#REF!</definedName>
    <definedName name="_JAZ3" localSheetId="15">#REF!</definedName>
    <definedName name="_JAZ3" localSheetId="32">#REF!</definedName>
    <definedName name="_JAZ3" localSheetId="30">#REF!</definedName>
    <definedName name="_JAZ3" localSheetId="28">#REF!</definedName>
    <definedName name="_JAZ3" localSheetId="37">#REF!</definedName>
    <definedName name="_JAZ3" localSheetId="25">#REF!</definedName>
    <definedName name="_JAZ3" localSheetId="23">#REF!</definedName>
    <definedName name="_JAZ3" localSheetId="24">#REF!</definedName>
    <definedName name="_JAZ3" localSheetId="14">#REF!</definedName>
    <definedName name="_JAZ3" localSheetId="1">#REF!</definedName>
    <definedName name="_JAZ3">#REF!</definedName>
    <definedName name="_JAZ33" localSheetId="15">#REF!</definedName>
    <definedName name="_JAZ33" localSheetId="32">#REF!</definedName>
    <definedName name="_JAZ33" localSheetId="30">#REF!</definedName>
    <definedName name="_JAZ33" localSheetId="28">#REF!</definedName>
    <definedName name="_JAZ33" localSheetId="37">#REF!</definedName>
    <definedName name="_JAZ33" localSheetId="25">#REF!</definedName>
    <definedName name="_JAZ33" localSheetId="23">#REF!</definedName>
    <definedName name="_JAZ33" localSheetId="24">#REF!</definedName>
    <definedName name="_JAZ33" localSheetId="14">#REF!</definedName>
    <definedName name="_JAZ33" localSheetId="1">#REF!</definedName>
    <definedName name="_JAZ33">#REF!</definedName>
    <definedName name="_JUL95" localSheetId="15">#REF!</definedName>
    <definedName name="_JUL95" localSheetId="32">#REF!</definedName>
    <definedName name="_JUL95" localSheetId="30">#REF!</definedName>
    <definedName name="_JUL95" localSheetId="28">#REF!</definedName>
    <definedName name="_JUL95" localSheetId="37">#REF!</definedName>
    <definedName name="_JUL95" localSheetId="14">#REF!</definedName>
    <definedName name="_JUL95" localSheetId="1">#REF!</definedName>
    <definedName name="_JUL95">#REF!</definedName>
    <definedName name="_JUL96" localSheetId="15">#REF!</definedName>
    <definedName name="_JUL96" localSheetId="32">#REF!</definedName>
    <definedName name="_JUL96" localSheetId="30">#REF!</definedName>
    <definedName name="_JUL96" localSheetId="28">#REF!</definedName>
    <definedName name="_JUL96" localSheetId="37">#REF!</definedName>
    <definedName name="_JUL96" localSheetId="14">#REF!</definedName>
    <definedName name="_JUL96" localSheetId="1">#REF!</definedName>
    <definedName name="_JUL96">#REF!</definedName>
    <definedName name="_JUL97" localSheetId="15">#REF!</definedName>
    <definedName name="_JUL97" localSheetId="32">#REF!</definedName>
    <definedName name="_JUL97" localSheetId="30">#REF!</definedName>
    <definedName name="_JUL97" localSheetId="28">#REF!</definedName>
    <definedName name="_JUL97" localSheetId="37">#REF!</definedName>
    <definedName name="_JUL97" localSheetId="14">#REF!</definedName>
    <definedName name="_JUL97" localSheetId="1">#REF!</definedName>
    <definedName name="_JUL97">#REF!</definedName>
    <definedName name="_JUL98" localSheetId="15">#REF!</definedName>
    <definedName name="_JUL98" localSheetId="32">#REF!</definedName>
    <definedName name="_JUL98" localSheetId="30">#REF!</definedName>
    <definedName name="_JUL98" localSheetId="28">#REF!</definedName>
    <definedName name="_JUL98" localSheetId="37">#REF!</definedName>
    <definedName name="_JUL98" localSheetId="14">#REF!</definedName>
    <definedName name="_JUL98" localSheetId="1">#REF!</definedName>
    <definedName name="_JUL98">#REF!</definedName>
    <definedName name="_JUL99" localSheetId="15">#REF!</definedName>
    <definedName name="_JUL99" localSheetId="32">#REF!</definedName>
    <definedName name="_JUL99" localSheetId="30">#REF!</definedName>
    <definedName name="_JUL99" localSheetId="28">#REF!</definedName>
    <definedName name="_JUL99" localSheetId="37">#REF!</definedName>
    <definedName name="_JUL99" localSheetId="14">#REF!</definedName>
    <definedName name="_JUL99" localSheetId="1">#REF!</definedName>
    <definedName name="_JUL99">#REF!</definedName>
    <definedName name="_JUN95" localSheetId="15">#REF!</definedName>
    <definedName name="_JUN95" localSheetId="32">#REF!</definedName>
    <definedName name="_JUN95" localSheetId="30">#REF!</definedName>
    <definedName name="_JUN95" localSheetId="28">#REF!</definedName>
    <definedName name="_JUN95" localSheetId="37">#REF!</definedName>
    <definedName name="_JUN95" localSheetId="14">#REF!</definedName>
    <definedName name="_JUN95" localSheetId="1">#REF!</definedName>
    <definedName name="_JUN95">#REF!</definedName>
    <definedName name="_JUN96" localSheetId="15">#REF!</definedName>
    <definedName name="_JUN96" localSheetId="32">#REF!</definedName>
    <definedName name="_JUN96" localSheetId="30">#REF!</definedName>
    <definedName name="_JUN96" localSheetId="28">#REF!</definedName>
    <definedName name="_JUN96" localSheetId="37">#REF!</definedName>
    <definedName name="_JUN96" localSheetId="14">#REF!</definedName>
    <definedName name="_JUN96" localSheetId="1">#REF!</definedName>
    <definedName name="_JUN96">#REF!</definedName>
    <definedName name="_JUN97" localSheetId="15">#REF!</definedName>
    <definedName name="_JUN97" localSheetId="32">#REF!</definedName>
    <definedName name="_JUN97" localSheetId="30">#REF!</definedName>
    <definedName name="_JUN97" localSheetId="28">#REF!</definedName>
    <definedName name="_JUN97" localSheetId="37">#REF!</definedName>
    <definedName name="_JUN97" localSheetId="14">#REF!</definedName>
    <definedName name="_JUN97" localSheetId="1">#REF!</definedName>
    <definedName name="_JUN97">#REF!</definedName>
    <definedName name="_JUN98" localSheetId="15">#REF!</definedName>
    <definedName name="_JUN98" localSheetId="32">#REF!</definedName>
    <definedName name="_JUN98" localSheetId="30">#REF!</definedName>
    <definedName name="_JUN98" localSheetId="28">#REF!</definedName>
    <definedName name="_JUN98" localSheetId="37">#REF!</definedName>
    <definedName name="_JUN98" localSheetId="14">#REF!</definedName>
    <definedName name="_JUN98" localSheetId="1">#REF!</definedName>
    <definedName name="_JUN98">#REF!</definedName>
    <definedName name="_JUN99" localSheetId="15">#REF!</definedName>
    <definedName name="_JUN99" localSheetId="32">#REF!</definedName>
    <definedName name="_JUN99" localSheetId="30">#REF!</definedName>
    <definedName name="_JUN99" localSheetId="28">#REF!</definedName>
    <definedName name="_JUN99" localSheetId="37">#REF!</definedName>
    <definedName name="_JUN99" localSheetId="14">#REF!</definedName>
    <definedName name="_JUN99" localSheetId="1">#REF!</definedName>
    <definedName name="_JUN99">#REF!</definedName>
    <definedName name="_Key1" hidden="1">'[18]1.6'!$A$11</definedName>
    <definedName name="_la2" localSheetId="15">'[16]SERVIÇOS digitado'!#REF!</definedName>
    <definedName name="_la2" localSheetId="32">'[16]SERVIÇOS digitado'!#REF!</definedName>
    <definedName name="_la2" localSheetId="30">'[16]SERVIÇOS digitado'!#REF!</definedName>
    <definedName name="_la2" localSheetId="28">'[16]SERVIÇOS digitado'!#REF!</definedName>
    <definedName name="_la2" localSheetId="37">'[16]SERVIÇOS digitado'!#REF!</definedName>
    <definedName name="_la2" localSheetId="14">'[16]SERVIÇOS digitado'!#REF!</definedName>
    <definedName name="_la2" localSheetId="1">'[16]SERVIÇOS digitado'!#REF!</definedName>
    <definedName name="_la2">'[16]SERVIÇOS digitado'!#REF!</definedName>
    <definedName name="_LAG2">[14]SERVIÇOS!$G$26</definedName>
    <definedName name="_MAI95" localSheetId="15">#REF!</definedName>
    <definedName name="_MAI95" localSheetId="32">#REF!</definedName>
    <definedName name="_MAI95" localSheetId="30">#REF!</definedName>
    <definedName name="_MAI95" localSheetId="28">#REF!</definedName>
    <definedName name="_MAI95" localSheetId="37">#REF!</definedName>
    <definedName name="_MAI95" localSheetId="14">#REF!</definedName>
    <definedName name="_MAI95" localSheetId="1">#REF!</definedName>
    <definedName name="_MAI95">#REF!</definedName>
    <definedName name="_MAI96" localSheetId="15">#REF!</definedName>
    <definedName name="_MAI96" localSheetId="32">#REF!</definedName>
    <definedName name="_MAI96" localSheetId="30">#REF!</definedName>
    <definedName name="_MAI96" localSheetId="28">#REF!</definedName>
    <definedName name="_MAI96" localSheetId="37">#REF!</definedName>
    <definedName name="_MAI96" localSheetId="14">#REF!</definedName>
    <definedName name="_MAI96" localSheetId="1">#REF!</definedName>
    <definedName name="_MAI96">#REF!</definedName>
    <definedName name="_MAI97" localSheetId="15">#REF!</definedName>
    <definedName name="_MAI97" localSheetId="32">#REF!</definedName>
    <definedName name="_MAI97" localSheetId="30">#REF!</definedName>
    <definedName name="_MAI97" localSheetId="28">#REF!</definedName>
    <definedName name="_MAI97" localSheetId="37">#REF!</definedName>
    <definedName name="_MAI97" localSheetId="14">#REF!</definedName>
    <definedName name="_MAI97" localSheetId="1">#REF!</definedName>
    <definedName name="_MAI97">#REF!</definedName>
    <definedName name="_MAI98" localSheetId="15">#REF!</definedName>
    <definedName name="_MAI98" localSheetId="32">#REF!</definedName>
    <definedName name="_MAI98" localSheetId="30">#REF!</definedName>
    <definedName name="_MAI98" localSheetId="28">#REF!</definedName>
    <definedName name="_MAI98" localSheetId="37">#REF!</definedName>
    <definedName name="_MAI98" localSheetId="14">#REF!</definedName>
    <definedName name="_MAI98" localSheetId="1">#REF!</definedName>
    <definedName name="_MAI98">#REF!</definedName>
    <definedName name="_MAI99" localSheetId="15">#REF!</definedName>
    <definedName name="_MAI99" localSheetId="32">#REF!</definedName>
    <definedName name="_MAI99" localSheetId="30">#REF!</definedName>
    <definedName name="_MAI99" localSheetId="28">#REF!</definedName>
    <definedName name="_MAI99" localSheetId="37">#REF!</definedName>
    <definedName name="_MAI99" localSheetId="14">#REF!</definedName>
    <definedName name="_MAI99" localSheetId="1">#REF!</definedName>
    <definedName name="_MAI99">#REF!</definedName>
    <definedName name="_MAR95" localSheetId="15">#REF!</definedName>
    <definedName name="_MAR95" localSheetId="32">#REF!</definedName>
    <definedName name="_MAR95" localSheetId="30">#REF!</definedName>
    <definedName name="_MAR95" localSheetId="28">#REF!</definedName>
    <definedName name="_MAR95" localSheetId="37">#REF!</definedName>
    <definedName name="_MAR95" localSheetId="14">#REF!</definedName>
    <definedName name="_MAR95" localSheetId="1">#REF!</definedName>
    <definedName name="_MAR95">#REF!</definedName>
    <definedName name="_MAR96" localSheetId="15">#REF!</definedName>
    <definedName name="_MAR96" localSheetId="32">#REF!</definedName>
    <definedName name="_MAR96" localSheetId="30">#REF!</definedName>
    <definedName name="_MAR96" localSheetId="28">#REF!</definedName>
    <definedName name="_MAR96" localSheetId="37">#REF!</definedName>
    <definedName name="_MAR96" localSheetId="14">#REF!</definedName>
    <definedName name="_MAR96" localSheetId="1">#REF!</definedName>
    <definedName name="_MAR96">#REF!</definedName>
    <definedName name="_MAR97" localSheetId="15">#REF!</definedName>
    <definedName name="_MAR97" localSheetId="32">#REF!</definedName>
    <definedName name="_MAR97" localSheetId="30">#REF!</definedName>
    <definedName name="_MAR97" localSheetId="28">#REF!</definedName>
    <definedName name="_MAR97" localSheetId="37">#REF!</definedName>
    <definedName name="_MAR97" localSheetId="14">#REF!</definedName>
    <definedName name="_MAR97" localSheetId="1">#REF!</definedName>
    <definedName name="_MAR97">#REF!</definedName>
    <definedName name="_MAR98" localSheetId="15">#REF!</definedName>
    <definedName name="_MAR98" localSheetId="32">#REF!</definedName>
    <definedName name="_MAR98" localSheetId="30">#REF!</definedName>
    <definedName name="_MAR98" localSheetId="28">#REF!</definedName>
    <definedName name="_MAR98" localSheetId="37">#REF!</definedName>
    <definedName name="_MAR98" localSheetId="14">#REF!</definedName>
    <definedName name="_MAR98" localSheetId="1">#REF!</definedName>
    <definedName name="_MAR98">#REF!</definedName>
    <definedName name="_MAR99" localSheetId="15">#REF!</definedName>
    <definedName name="_MAR99" localSheetId="32">#REF!</definedName>
    <definedName name="_MAR99" localSheetId="30">#REF!</definedName>
    <definedName name="_MAR99" localSheetId="28">#REF!</definedName>
    <definedName name="_MAR99" localSheetId="37">#REF!</definedName>
    <definedName name="_MAR99" localSheetId="14">#REF!</definedName>
    <definedName name="_MAR99" localSheetId="1">#REF!</definedName>
    <definedName name="_MAR99">#REF!</definedName>
    <definedName name="_mem2">'[5]Mat Asf'!$H$37</definedName>
    <definedName name="_MO2">'[19]Desmat 0,15'!$H$30</definedName>
    <definedName name="_NOV94" localSheetId="15">#REF!</definedName>
    <definedName name="_NOV94" localSheetId="32">#REF!</definedName>
    <definedName name="_NOV94" localSheetId="30">#REF!</definedName>
    <definedName name="_NOV94" localSheetId="28">#REF!</definedName>
    <definedName name="_NOV94" localSheetId="37">#REF!</definedName>
    <definedName name="_NOV94" localSheetId="14">#REF!</definedName>
    <definedName name="_NOV94" localSheetId="1">#REF!</definedName>
    <definedName name="_NOV94">#REF!</definedName>
    <definedName name="_NOV95" localSheetId="15">#REF!</definedName>
    <definedName name="_NOV95" localSheetId="32">#REF!</definedName>
    <definedName name="_NOV95" localSheetId="30">#REF!</definedName>
    <definedName name="_NOV95" localSheetId="28">#REF!</definedName>
    <definedName name="_NOV95" localSheetId="37">#REF!</definedName>
    <definedName name="_NOV95" localSheetId="14">#REF!</definedName>
    <definedName name="_NOV95" localSheetId="1">#REF!</definedName>
    <definedName name="_NOV95">#REF!</definedName>
    <definedName name="_NOV96" localSheetId="15">#REF!</definedName>
    <definedName name="_NOV96" localSheetId="32">#REF!</definedName>
    <definedName name="_NOV96" localSheetId="30">#REF!</definedName>
    <definedName name="_NOV96" localSheetId="28">#REF!</definedName>
    <definedName name="_NOV96" localSheetId="37">#REF!</definedName>
    <definedName name="_NOV96" localSheetId="14">#REF!</definedName>
    <definedName name="_NOV96" localSheetId="1">#REF!</definedName>
    <definedName name="_NOV96">#REF!</definedName>
    <definedName name="_NOV97" localSheetId="15">#REF!</definedName>
    <definedName name="_NOV97" localSheetId="32">#REF!</definedName>
    <definedName name="_NOV97" localSheetId="30">#REF!</definedName>
    <definedName name="_NOV97" localSheetId="28">#REF!</definedName>
    <definedName name="_NOV97" localSheetId="37">#REF!</definedName>
    <definedName name="_NOV97" localSheetId="14">#REF!</definedName>
    <definedName name="_NOV97" localSheetId="1">#REF!</definedName>
    <definedName name="_NOV97">#REF!</definedName>
    <definedName name="_NOV98" localSheetId="15">#REF!</definedName>
    <definedName name="_NOV98" localSheetId="32">#REF!</definedName>
    <definedName name="_NOV98" localSheetId="30">#REF!</definedName>
    <definedName name="_NOV98" localSheetId="28">#REF!</definedName>
    <definedName name="_NOV98" localSheetId="37">#REF!</definedName>
    <definedName name="_NOV98" localSheetId="14">#REF!</definedName>
    <definedName name="_NOV98" localSheetId="1">#REF!</definedName>
    <definedName name="_NOV98">#REF!</definedName>
    <definedName name="_NOV99" localSheetId="15">#REF!</definedName>
    <definedName name="_NOV99" localSheetId="32">#REF!</definedName>
    <definedName name="_NOV99" localSheetId="30">#REF!</definedName>
    <definedName name="_NOV99" localSheetId="28">#REF!</definedName>
    <definedName name="_NOV99" localSheetId="37">#REF!</definedName>
    <definedName name="_NOV99" localSheetId="14">#REF!</definedName>
    <definedName name="_NOV99" localSheetId="1">#REF!</definedName>
    <definedName name="_NOV99">#REF!</definedName>
    <definedName name="_oac2" localSheetId="15">#REF!</definedName>
    <definedName name="_oac2" localSheetId="32">#REF!</definedName>
    <definedName name="_oac2" localSheetId="30">#REF!</definedName>
    <definedName name="_oac2" localSheetId="28">#REF!</definedName>
    <definedName name="_oac2" localSheetId="37">#REF!</definedName>
    <definedName name="_oac2" localSheetId="25">#REF!</definedName>
    <definedName name="_oac2" localSheetId="23">#REF!</definedName>
    <definedName name="_oac2" localSheetId="24">#REF!</definedName>
    <definedName name="_oac2" localSheetId="14">#REF!</definedName>
    <definedName name="_oac2" localSheetId="1">#REF!</definedName>
    <definedName name="_oac2">#REF!</definedName>
    <definedName name="_oae2" localSheetId="15">#REF!</definedName>
    <definedName name="_oae2" localSheetId="32">#REF!</definedName>
    <definedName name="_oae2" localSheetId="30">#REF!</definedName>
    <definedName name="_oae2" localSheetId="28">#REF!</definedName>
    <definedName name="_oae2" localSheetId="37">#REF!</definedName>
    <definedName name="_oae2" localSheetId="25">#REF!</definedName>
    <definedName name="_oae2" localSheetId="23">#REF!</definedName>
    <definedName name="_oae2" localSheetId="24">#REF!</definedName>
    <definedName name="_oae2" localSheetId="14">#REF!</definedName>
    <definedName name="_oae2" localSheetId="1">#REF!</definedName>
    <definedName name="_oae2">#REF!</definedName>
    <definedName name="_oco2" localSheetId="15">#REF!</definedName>
    <definedName name="_oco2" localSheetId="32">#REF!</definedName>
    <definedName name="_oco2" localSheetId="30">#REF!</definedName>
    <definedName name="_oco2" localSheetId="28">#REF!</definedName>
    <definedName name="_oco2" localSheetId="37">#REF!</definedName>
    <definedName name="_oco2" localSheetId="25">#REF!</definedName>
    <definedName name="_oco2" localSheetId="23">#REF!</definedName>
    <definedName name="_oco2" localSheetId="24">#REF!</definedName>
    <definedName name="_oco2" localSheetId="14">#REF!</definedName>
    <definedName name="_oco2" localSheetId="1">#REF!</definedName>
    <definedName name="_oco2">#REF!</definedName>
    <definedName name="_OR1">'[20]orcID nº1'!$A$14:$G$1025</definedName>
    <definedName name="_OR12">'[20]orc ID nº12'!$A$16:$G$181</definedName>
    <definedName name="_OR13">'[20]orc ID nº13'!$A$13:$G$34</definedName>
    <definedName name="_OR14">'[20]orc ID nº 14'!$A$14:$G$16</definedName>
    <definedName name="_OR15">'[20]orc ID nº 15'!$A$14:$G$104</definedName>
    <definedName name="_OR16">'[20]orc ID nº16'!$A$14:$G$33</definedName>
    <definedName name="_OR17">'[20]orc ID nº17'!$A$16:$G$80</definedName>
    <definedName name="_OR18">'[20]orc ID nº 18'!$A$14:$G$123</definedName>
    <definedName name="_OR19">'[20]orc ID nº19'!$A$14:$G$96</definedName>
    <definedName name="_OR2">'[20]orc ID nº2 '!$A$14:$G$70</definedName>
    <definedName name="_OR3">'[20]orc ID nº3'!$A$14:$G$134</definedName>
    <definedName name="_OR4">'[20]orcID nº4'!$A$14:$G$165</definedName>
    <definedName name="_OR5">'[20]orcID nº5'!$A$14:$G$149</definedName>
    <definedName name="_OR6">'[20]orcID nº6'!$A$14:$G$138</definedName>
    <definedName name="_OR7">'[20]orcID nº7'!$A$14:$G$137</definedName>
    <definedName name="_OR8">'[20]orc ID nº8'!$A$14:$G$133</definedName>
    <definedName name="_OR9">'[20]orc ID nº9'!$A$14:$G$157</definedName>
    <definedName name="_Order1" hidden="1">255</definedName>
    <definedName name="_Order2" hidden="1">255</definedName>
    <definedName name="_OUT94" localSheetId="15">#REF!</definedName>
    <definedName name="_OUT94" localSheetId="32">#REF!</definedName>
    <definedName name="_OUT94" localSheetId="30">#REF!</definedName>
    <definedName name="_OUT94" localSheetId="28">#REF!</definedName>
    <definedName name="_OUT94" localSheetId="37">#REF!</definedName>
    <definedName name="_OUT94" localSheetId="14">#REF!</definedName>
    <definedName name="_OUT94" localSheetId="1">#REF!</definedName>
    <definedName name="_OUT94">#REF!</definedName>
    <definedName name="_OUT95" localSheetId="15">#REF!</definedName>
    <definedName name="_OUT95" localSheetId="32">#REF!</definedName>
    <definedName name="_OUT95" localSheetId="30">#REF!</definedName>
    <definedName name="_OUT95" localSheetId="28">#REF!</definedName>
    <definedName name="_OUT95" localSheetId="37">#REF!</definedName>
    <definedName name="_OUT95" localSheetId="14">#REF!</definedName>
    <definedName name="_OUT95" localSheetId="1">#REF!</definedName>
    <definedName name="_OUT95">#REF!</definedName>
    <definedName name="_OUT96" localSheetId="15">#REF!</definedName>
    <definedName name="_OUT96" localSheetId="32">#REF!</definedName>
    <definedName name="_OUT96" localSheetId="30">#REF!</definedName>
    <definedName name="_OUT96" localSheetId="28">#REF!</definedName>
    <definedName name="_OUT96" localSheetId="37">#REF!</definedName>
    <definedName name="_OUT96" localSheetId="14">#REF!</definedName>
    <definedName name="_OUT96" localSheetId="1">#REF!</definedName>
    <definedName name="_OUT96">#REF!</definedName>
    <definedName name="_OUT97" localSheetId="15">#REF!</definedName>
    <definedName name="_OUT97" localSheetId="32">#REF!</definedName>
    <definedName name="_OUT97" localSheetId="30">#REF!</definedName>
    <definedName name="_OUT97" localSheetId="28">#REF!</definedName>
    <definedName name="_OUT97" localSheetId="37">#REF!</definedName>
    <definedName name="_OUT97" localSheetId="14">#REF!</definedName>
    <definedName name="_OUT97" localSheetId="1">#REF!</definedName>
    <definedName name="_OUT97">#REF!</definedName>
    <definedName name="_OUT98" localSheetId="37" hidden="1">{#N/A,#N/A,TRUE,"Serviços"}</definedName>
    <definedName name="_OUT98" hidden="1">{#N/A,#N/A,TRUE,"Serviços"}</definedName>
    <definedName name="_OUT99" localSheetId="15">#REF!</definedName>
    <definedName name="_OUT99" localSheetId="32">#REF!</definedName>
    <definedName name="_OUT99" localSheetId="30">#REF!</definedName>
    <definedName name="_OUT99" localSheetId="28">#REF!</definedName>
    <definedName name="_OUT99" localSheetId="37">#REF!</definedName>
    <definedName name="_OUT99" localSheetId="14">#REF!</definedName>
    <definedName name="_OUT99" localSheetId="1">#REF!</definedName>
    <definedName name="_OUT99">#REF!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v2" localSheetId="15">#REF!</definedName>
    <definedName name="_pav2" localSheetId="32">#REF!</definedName>
    <definedName name="_pav2" localSheetId="30">#REF!</definedName>
    <definedName name="_pav2" localSheetId="28">#REF!</definedName>
    <definedName name="_pav2" localSheetId="37">#REF!</definedName>
    <definedName name="_pav2" localSheetId="25">#REF!</definedName>
    <definedName name="_pav2" localSheetId="23">#REF!</definedName>
    <definedName name="_pav2" localSheetId="24">#REF!</definedName>
    <definedName name="_pav2" localSheetId="14">#REF!</definedName>
    <definedName name="_pav2" localSheetId="1">#REF!</definedName>
    <definedName name="_pav2">#REF!</definedName>
    <definedName name="_PCM30" localSheetId="15">'[16]SERVIÇOS digitado'!#REF!</definedName>
    <definedName name="_PCM30" localSheetId="32">'[16]SERVIÇOS digitado'!#REF!</definedName>
    <definedName name="_PCM30" localSheetId="30">'[16]SERVIÇOS digitado'!#REF!</definedName>
    <definedName name="_PCM30" localSheetId="28">'[16]SERVIÇOS digitado'!#REF!</definedName>
    <definedName name="_PCM30" localSheetId="37">'[16]SERVIÇOS digitado'!#REF!</definedName>
    <definedName name="_PCM30" localSheetId="14">'[16]SERVIÇOS digitado'!#REF!</definedName>
    <definedName name="_PCM30" localSheetId="1">'[16]SERVIÇOS digitado'!#REF!</definedName>
    <definedName name="_PCM30">'[16]SERVIÇOS digitado'!#REF!</definedName>
    <definedName name="_PL1" localSheetId="15">#REF!</definedName>
    <definedName name="_PL1" localSheetId="32">#REF!</definedName>
    <definedName name="_PL1" localSheetId="30">#REF!</definedName>
    <definedName name="_PL1" localSheetId="28">#REF!</definedName>
    <definedName name="_PL1" localSheetId="37">#REF!</definedName>
    <definedName name="_PL1" localSheetId="14">#REF!</definedName>
    <definedName name="_PL1" localSheetId="1">#REF!</definedName>
    <definedName name="_PL1">#REF!</definedName>
    <definedName name="_PLA2" localSheetId="15">'[16]SERVIÇOS digitado'!#REF!</definedName>
    <definedName name="_PLA2" localSheetId="32">'[16]SERVIÇOS digitado'!#REF!</definedName>
    <definedName name="_PLA2" localSheetId="30">'[16]SERVIÇOS digitado'!#REF!</definedName>
    <definedName name="_PLA2" localSheetId="28">'[16]SERVIÇOS digitado'!#REF!</definedName>
    <definedName name="_PLA2" localSheetId="37">'[16]SERVIÇOS digitado'!#REF!</definedName>
    <definedName name="_PLA2" localSheetId="14">'[16]SERVIÇOS digitado'!#REF!</definedName>
    <definedName name="_PLA2" localSheetId="1">'[16]SERVIÇOS digitado'!#REF!</definedName>
    <definedName name="_PLA2">'[16]SERVIÇOS digitado'!#REF!</definedName>
    <definedName name="_PTB10" localSheetId="15">'[16]SERVIÇOS digitado'!#REF!</definedName>
    <definedName name="_PTB10" localSheetId="32">'[16]SERVIÇOS digitado'!#REF!</definedName>
    <definedName name="_PTB10" localSheetId="30">'[16]SERVIÇOS digitado'!#REF!</definedName>
    <definedName name="_PTB10" localSheetId="28">'[16]SERVIÇOS digitado'!#REF!</definedName>
    <definedName name="_PTB10" localSheetId="37">'[16]SERVIÇOS digitado'!#REF!</definedName>
    <definedName name="_PTB10" localSheetId="14">'[16]SERVIÇOS digitado'!#REF!</definedName>
    <definedName name="_PTB10" localSheetId="1">'[16]SERVIÇOS digitado'!#REF!</definedName>
    <definedName name="_PTB10">'[16]SERVIÇOS digitado'!#REF!</definedName>
    <definedName name="_QQ2">#N/A</definedName>
    <definedName name="_r" localSheetId="15">#REF!</definedName>
    <definedName name="_r" localSheetId="32">#REF!</definedName>
    <definedName name="_r" localSheetId="30">#REF!</definedName>
    <definedName name="_r" localSheetId="28">#REF!</definedName>
    <definedName name="_r" localSheetId="37">#REF!</definedName>
    <definedName name="_r" localSheetId="14">#REF!</definedName>
    <definedName name="_r" localSheetId="1">#REF!</definedName>
    <definedName name="_r">#REF!</definedName>
    <definedName name="_Rbv1">'[8]Página 16'!$C$3:$C$7</definedName>
    <definedName name="_reg1">[9]DADOS!$B$4</definedName>
    <definedName name="_reg3">[10]eq!$A$2:$D$42</definedName>
    <definedName name="_reg5">[10]mo!$A$2:$C$10</definedName>
    <definedName name="_reg7">[9]mat!$A$2:$C$33</definedName>
    <definedName name="_Regression_Int" hidden="1">1</definedName>
    <definedName name="_RET1" localSheetId="15">#REF!</definedName>
    <definedName name="_RET1" localSheetId="32">#REF!</definedName>
    <definedName name="_RET1" localSheetId="30">#REF!</definedName>
    <definedName name="_RET1" localSheetId="28">#REF!</definedName>
    <definedName name="_RET1" localSheetId="37">#REF!</definedName>
    <definedName name="_RET1" localSheetId="25">#REF!</definedName>
    <definedName name="_RET1" localSheetId="23">#REF!</definedName>
    <definedName name="_RET1" localSheetId="24">#REF!</definedName>
    <definedName name="_RET1" localSheetId="14">#REF!</definedName>
    <definedName name="_RET1" localSheetId="1">#REF!</definedName>
    <definedName name="_RET1">#REF!</definedName>
    <definedName name="_S" localSheetId="15">[2]COMPOS1!#REF!</definedName>
    <definedName name="_S" localSheetId="32">[2]COMPOS1!#REF!</definedName>
    <definedName name="_S" localSheetId="30">[2]COMPOS1!#REF!</definedName>
    <definedName name="_S" localSheetId="28">[2]COMPOS1!#REF!</definedName>
    <definedName name="_S" localSheetId="37">[2]COMPOS1!#REF!</definedName>
    <definedName name="_S" localSheetId="14">[2]COMPOS1!#REF!</definedName>
    <definedName name="_S" localSheetId="1">[2]COMPOS1!#REF!</definedName>
    <definedName name="_S">[2]COMPOS1!#REF!</definedName>
    <definedName name="_S_10" localSheetId="15">[21]COMPOS1!#REF!</definedName>
    <definedName name="_S_10" localSheetId="32">[21]COMPOS1!#REF!</definedName>
    <definedName name="_S_10" localSheetId="30">[21]COMPOS1!#REF!</definedName>
    <definedName name="_S_10" localSheetId="28">[21]COMPOS1!#REF!</definedName>
    <definedName name="_S_10" localSheetId="37">[21]COMPOS1!#REF!</definedName>
    <definedName name="_S_10" localSheetId="14">[21]COMPOS1!#REF!</definedName>
    <definedName name="_S_10" localSheetId="1">[21]COMPOS1!#REF!</definedName>
    <definedName name="_S_10">[21]COMPOS1!#REF!</definedName>
    <definedName name="_S_25" localSheetId="15">[21]COMPOS1!#REF!</definedName>
    <definedName name="_S_25" localSheetId="32">[21]COMPOS1!#REF!</definedName>
    <definedName name="_S_25" localSheetId="30">[21]COMPOS1!#REF!</definedName>
    <definedName name="_S_25" localSheetId="28">[21]COMPOS1!#REF!</definedName>
    <definedName name="_S_25" localSheetId="37">[21]COMPOS1!#REF!</definedName>
    <definedName name="_S_25" localSheetId="14">[21]COMPOS1!#REF!</definedName>
    <definedName name="_S_25" localSheetId="1">[21]COMPOS1!#REF!</definedName>
    <definedName name="_S_25">[21]COMPOS1!#REF!</definedName>
    <definedName name="_S_27" localSheetId="15">[21]COMPOS1!#REF!</definedName>
    <definedName name="_S_27" localSheetId="32">[21]COMPOS1!#REF!</definedName>
    <definedName name="_S_27" localSheetId="30">[21]COMPOS1!#REF!</definedName>
    <definedName name="_S_27" localSheetId="28">[21]COMPOS1!#REF!</definedName>
    <definedName name="_S_27" localSheetId="37">[21]COMPOS1!#REF!</definedName>
    <definedName name="_S_27" localSheetId="14">[21]COMPOS1!#REF!</definedName>
    <definedName name="_S_27" localSheetId="1">[21]COMPOS1!#REF!</definedName>
    <definedName name="_S_27">[21]COMPOS1!#REF!</definedName>
    <definedName name="_S_29" localSheetId="15">[22]COMPOS1!#REF!</definedName>
    <definedName name="_S_29" localSheetId="32">[22]COMPOS1!#REF!</definedName>
    <definedName name="_S_29" localSheetId="30">[22]COMPOS1!#REF!</definedName>
    <definedName name="_S_29" localSheetId="28">[22]COMPOS1!#REF!</definedName>
    <definedName name="_S_29" localSheetId="37">[22]COMPOS1!#REF!</definedName>
    <definedName name="_S_29" localSheetId="14">[22]COMPOS1!#REF!</definedName>
    <definedName name="_S_29" localSheetId="1">[22]COMPOS1!#REF!</definedName>
    <definedName name="_S_29">[22]COMPOS1!#REF!</definedName>
    <definedName name="_S_31" localSheetId="15">[22]COMPOS1!#REF!</definedName>
    <definedName name="_S_31" localSheetId="32">[22]COMPOS1!#REF!</definedName>
    <definedName name="_S_31" localSheetId="30">[22]COMPOS1!#REF!</definedName>
    <definedName name="_S_31" localSheetId="28">[22]COMPOS1!#REF!</definedName>
    <definedName name="_S_31" localSheetId="37">[22]COMPOS1!#REF!</definedName>
    <definedName name="_S_31" localSheetId="14">[22]COMPOS1!#REF!</definedName>
    <definedName name="_S_31" localSheetId="1">[22]COMPOS1!#REF!</definedName>
    <definedName name="_S_31">[22]COMPOS1!#REF!</definedName>
    <definedName name="_S_9" localSheetId="15">[21]COMPOS1!#REF!</definedName>
    <definedName name="_S_9" localSheetId="32">[21]COMPOS1!#REF!</definedName>
    <definedName name="_S_9" localSheetId="30">[21]COMPOS1!#REF!</definedName>
    <definedName name="_S_9" localSheetId="28">[21]COMPOS1!#REF!</definedName>
    <definedName name="_S_9" localSheetId="37">[21]COMPOS1!#REF!</definedName>
    <definedName name="_S_9" localSheetId="14">[21]COMPOS1!#REF!</definedName>
    <definedName name="_S_9" localSheetId="1">[21]COMPOS1!#REF!</definedName>
    <definedName name="_S_9">[21]COMPOS1!#REF!</definedName>
    <definedName name="_SE2" localSheetId="15">#REF!</definedName>
    <definedName name="_SE2" localSheetId="32">#REF!</definedName>
    <definedName name="_SE2" localSheetId="30">#REF!</definedName>
    <definedName name="_SE2" localSheetId="28">#REF!</definedName>
    <definedName name="_SE2" localSheetId="37">#REF!</definedName>
    <definedName name="_SE2" localSheetId="14">#REF!</definedName>
    <definedName name="_SE2" localSheetId="1">#REF!</definedName>
    <definedName name="_SE2">#REF!</definedName>
    <definedName name="_SET94" localSheetId="15">#REF!</definedName>
    <definedName name="_SET94" localSheetId="32">#REF!</definedName>
    <definedName name="_SET94" localSheetId="30">#REF!</definedName>
    <definedName name="_SET94" localSheetId="28">#REF!</definedName>
    <definedName name="_SET94" localSheetId="37">#REF!</definedName>
    <definedName name="_SET94" localSheetId="14">#REF!</definedName>
    <definedName name="_SET94" localSheetId="1">#REF!</definedName>
    <definedName name="_SET94">#REF!</definedName>
    <definedName name="_SET95" localSheetId="15">#REF!</definedName>
    <definedName name="_SET95" localSheetId="32">#REF!</definedName>
    <definedName name="_SET95" localSheetId="30">#REF!</definedName>
    <definedName name="_SET95" localSheetId="28">#REF!</definedName>
    <definedName name="_SET95" localSheetId="37">#REF!</definedName>
    <definedName name="_SET95" localSheetId="14">#REF!</definedName>
    <definedName name="_SET95" localSheetId="1">#REF!</definedName>
    <definedName name="_SET95">#REF!</definedName>
    <definedName name="_SET96" localSheetId="15">#REF!</definedName>
    <definedName name="_SET96" localSheetId="32">#REF!</definedName>
    <definedName name="_SET96" localSheetId="30">#REF!</definedName>
    <definedName name="_SET96" localSheetId="28">#REF!</definedName>
    <definedName name="_SET96" localSheetId="37">#REF!</definedName>
    <definedName name="_SET96" localSheetId="14">#REF!</definedName>
    <definedName name="_SET96" localSheetId="1">#REF!</definedName>
    <definedName name="_SET96">#REF!</definedName>
    <definedName name="_SET97" localSheetId="15">#REF!</definedName>
    <definedName name="_SET97" localSheetId="32">#REF!</definedName>
    <definedName name="_SET97" localSheetId="30">#REF!</definedName>
    <definedName name="_SET97" localSheetId="28">#REF!</definedName>
    <definedName name="_SET97" localSheetId="37">#REF!</definedName>
    <definedName name="_SET97" localSheetId="14">#REF!</definedName>
    <definedName name="_SET97" localSheetId="1">#REF!</definedName>
    <definedName name="_SET97">#REF!</definedName>
    <definedName name="_SET98" localSheetId="15">#REF!</definedName>
    <definedName name="_SET98" localSheetId="32">#REF!</definedName>
    <definedName name="_SET98" localSheetId="30">#REF!</definedName>
    <definedName name="_SET98" localSheetId="28">#REF!</definedName>
    <definedName name="_SET98" localSheetId="37">#REF!</definedName>
    <definedName name="_SET98" localSheetId="14">#REF!</definedName>
    <definedName name="_SET98" localSheetId="1">#REF!</definedName>
    <definedName name="_SET98">#REF!</definedName>
    <definedName name="_SET99" localSheetId="15">#REF!</definedName>
    <definedName name="_SET99" localSheetId="32">#REF!</definedName>
    <definedName name="_SET99" localSheetId="30">#REF!</definedName>
    <definedName name="_SET99" localSheetId="28">#REF!</definedName>
    <definedName name="_SET99" localSheetId="37">#REF!</definedName>
    <definedName name="_SET99" localSheetId="14">#REF!</definedName>
    <definedName name="_SET99" localSheetId="1">#REF!</definedName>
    <definedName name="_SET99">#REF!</definedName>
    <definedName name="_STC04" localSheetId="15">#REF!</definedName>
    <definedName name="_STC04" localSheetId="32">#REF!</definedName>
    <definedName name="_STC04" localSheetId="30">#REF!</definedName>
    <definedName name="_STC04" localSheetId="28">#REF!</definedName>
    <definedName name="_STC04" localSheetId="37">#REF!</definedName>
    <definedName name="_STC04" localSheetId="14">#REF!</definedName>
    <definedName name="_STC04" localSheetId="1">#REF!</definedName>
    <definedName name="_STC04">#REF!</definedName>
    <definedName name="_sub1" localSheetId="15">#REF!</definedName>
    <definedName name="_sub1" localSheetId="32">#REF!</definedName>
    <definedName name="_sub1" localSheetId="30">#REF!</definedName>
    <definedName name="_sub1" localSheetId="28">#REF!</definedName>
    <definedName name="_sub1" localSheetId="37">#REF!</definedName>
    <definedName name="_sub1" localSheetId="14">#REF!</definedName>
    <definedName name="_sub1" localSheetId="1">#REF!</definedName>
    <definedName name="_sub1">#REF!</definedName>
    <definedName name="_sub2" localSheetId="15">#REF!</definedName>
    <definedName name="_sub2" localSheetId="32">#REF!</definedName>
    <definedName name="_sub2" localSheetId="30">#REF!</definedName>
    <definedName name="_sub2" localSheetId="28">#REF!</definedName>
    <definedName name="_sub2" localSheetId="37">#REF!</definedName>
    <definedName name="_sub2" localSheetId="14">#REF!</definedName>
    <definedName name="_sub2" localSheetId="1">#REF!</definedName>
    <definedName name="_sub2">#REF!</definedName>
    <definedName name="_sub3" localSheetId="15">#REF!</definedName>
    <definedName name="_sub3" localSheetId="32">#REF!</definedName>
    <definedName name="_sub3" localSheetId="30">#REF!</definedName>
    <definedName name="_sub3" localSheetId="28">#REF!</definedName>
    <definedName name="_sub3" localSheetId="37">#REF!</definedName>
    <definedName name="_sub3" localSheetId="14">#REF!</definedName>
    <definedName name="_sub3" localSheetId="1">#REF!</definedName>
    <definedName name="_sub3">#REF!</definedName>
    <definedName name="_sub4" localSheetId="15">#REF!</definedName>
    <definedName name="_sub4" localSheetId="32">#REF!</definedName>
    <definedName name="_sub4" localSheetId="30">#REF!</definedName>
    <definedName name="_sub4" localSheetId="28">#REF!</definedName>
    <definedName name="_sub4" localSheetId="37">#REF!</definedName>
    <definedName name="_sub4" localSheetId="14">#REF!</definedName>
    <definedName name="_sub4" localSheetId="1">#REF!</definedName>
    <definedName name="_sub4">#REF!</definedName>
    <definedName name="_tab0198">'[23]DER janeiro98'!$A$1:$D$810</definedName>
    <definedName name="_TB10">"'file:///D:/Meus documentos/ANASTÁCIO/SERCEL/BR262990800.xls'#$TLMB.$#REF!$#REF!"</definedName>
    <definedName name="_tb97">"$#REF!.$E$71"</definedName>
    <definedName name="_tbw97">"$#REF!.$E$73"</definedName>
    <definedName name="_TCB4">"$#REF!.$I$26"</definedName>
    <definedName name="_TCC4">"$#REF!.$I$18"</definedName>
    <definedName name="_TCM30">'[24]Mat. Bet.'!$F$25</definedName>
    <definedName name="_TEB4">"$#REF!.$I$16"</definedName>
    <definedName name="_ter2" localSheetId="15">#REF!</definedName>
    <definedName name="_ter2" localSheetId="32">#REF!</definedName>
    <definedName name="_ter2" localSheetId="30">#REF!</definedName>
    <definedName name="_ter2" localSheetId="28">#REF!</definedName>
    <definedName name="_ter2" localSheetId="37">#REF!</definedName>
    <definedName name="_ter2" localSheetId="25">#REF!</definedName>
    <definedName name="_ter2" localSheetId="23">#REF!</definedName>
    <definedName name="_ter2" localSheetId="24">#REF!</definedName>
    <definedName name="_ter2" localSheetId="14">#REF!</definedName>
    <definedName name="_ter2" localSheetId="1">#REF!</definedName>
    <definedName name="_ter2">#REF!</definedName>
    <definedName name="_tot1" localSheetId="15">#REF!</definedName>
    <definedName name="_tot1" localSheetId="32">#REF!</definedName>
    <definedName name="_tot1" localSheetId="30">#REF!</definedName>
    <definedName name="_tot1" localSheetId="28">#REF!</definedName>
    <definedName name="_tot1" localSheetId="37">#REF!</definedName>
    <definedName name="_tot1" localSheetId="14">#REF!</definedName>
    <definedName name="_tot1" localSheetId="1">#REF!</definedName>
    <definedName name="_tot1">#REF!</definedName>
    <definedName name="_tot2" localSheetId="15">#REF!</definedName>
    <definedName name="_tot2" localSheetId="32">#REF!</definedName>
    <definedName name="_tot2" localSheetId="30">#REF!</definedName>
    <definedName name="_tot2" localSheetId="28">#REF!</definedName>
    <definedName name="_tot2" localSheetId="37">#REF!</definedName>
    <definedName name="_tot2" localSheetId="14">#REF!</definedName>
    <definedName name="_tot2" localSheetId="1">#REF!</definedName>
    <definedName name="_tot2">#REF!</definedName>
    <definedName name="_tot3" localSheetId="15">#REF!</definedName>
    <definedName name="_tot3" localSheetId="32">#REF!</definedName>
    <definedName name="_tot3" localSheetId="30">#REF!</definedName>
    <definedName name="_tot3" localSheetId="28">#REF!</definedName>
    <definedName name="_tot3" localSheetId="37">#REF!</definedName>
    <definedName name="_tot3" localSheetId="14">#REF!</definedName>
    <definedName name="_tot3" localSheetId="1">#REF!</definedName>
    <definedName name="_tot3">#REF!</definedName>
    <definedName name="_tot4" localSheetId="15">#REF!</definedName>
    <definedName name="_tot4" localSheetId="32">#REF!</definedName>
    <definedName name="_tot4" localSheetId="30">#REF!</definedName>
    <definedName name="_tot4" localSheetId="28">#REF!</definedName>
    <definedName name="_tot4" localSheetId="37">#REF!</definedName>
    <definedName name="_tot4" localSheetId="14">#REF!</definedName>
    <definedName name="_tot4" localSheetId="1">#REF!</definedName>
    <definedName name="_tot4">#REF!</definedName>
    <definedName name="_tot5" localSheetId="15">#REF!</definedName>
    <definedName name="_tot5" localSheetId="32">#REF!</definedName>
    <definedName name="_tot5" localSheetId="30">#REF!</definedName>
    <definedName name="_tot5" localSheetId="28">#REF!</definedName>
    <definedName name="_tot5" localSheetId="37">#REF!</definedName>
    <definedName name="_tot5" localSheetId="14">#REF!</definedName>
    <definedName name="_tot5" localSheetId="1">#REF!</definedName>
    <definedName name="_tot5">#REF!</definedName>
    <definedName name="_tot6" localSheetId="15">#REF!</definedName>
    <definedName name="_tot6" localSheetId="32">#REF!</definedName>
    <definedName name="_tot6" localSheetId="30">#REF!</definedName>
    <definedName name="_tot6" localSheetId="28">#REF!</definedName>
    <definedName name="_tot6" localSheetId="37">#REF!</definedName>
    <definedName name="_tot6" localSheetId="14">#REF!</definedName>
    <definedName name="_tot6" localSheetId="1">#REF!</definedName>
    <definedName name="_tot6">#REF!</definedName>
    <definedName name="_tot7" localSheetId="15">#REF!</definedName>
    <definedName name="_tot7" localSheetId="32">#REF!</definedName>
    <definedName name="_tot7" localSheetId="30">#REF!</definedName>
    <definedName name="_tot7" localSheetId="28">#REF!</definedName>
    <definedName name="_tot7" localSheetId="37">#REF!</definedName>
    <definedName name="_tot7" localSheetId="14">#REF!</definedName>
    <definedName name="_tot7" localSheetId="1">#REF!</definedName>
    <definedName name="_tot7">#REF!</definedName>
    <definedName name="_tot8" localSheetId="15">#REF!</definedName>
    <definedName name="_tot8" localSheetId="32">#REF!</definedName>
    <definedName name="_tot8" localSheetId="30">#REF!</definedName>
    <definedName name="_tot8" localSheetId="28">#REF!</definedName>
    <definedName name="_tot8" localSheetId="37">#REF!</definedName>
    <definedName name="_tot8" localSheetId="14">#REF!</definedName>
    <definedName name="_tot8" localSheetId="1">#REF!</definedName>
    <definedName name="_tot8">#REF!</definedName>
    <definedName name="_TSD2" localSheetId="15">'[16]SERVIÇOS digitado'!#REF!</definedName>
    <definedName name="_TSD2" localSheetId="32">'[16]SERVIÇOS digitado'!#REF!</definedName>
    <definedName name="_TSD2" localSheetId="30">'[16]SERVIÇOS digitado'!#REF!</definedName>
    <definedName name="_TSD2" localSheetId="28">'[16]SERVIÇOS digitado'!#REF!</definedName>
    <definedName name="_TSD2" localSheetId="37">'[16]SERVIÇOS digitado'!#REF!</definedName>
    <definedName name="_TSD2" localSheetId="14">'[16]SERVIÇOS digitado'!#REF!</definedName>
    <definedName name="_TSD2" localSheetId="1">'[16]SERVIÇOS digitado'!#REF!</definedName>
    <definedName name="_TSD2">'[16]SERVIÇOS digitado'!#REF!</definedName>
    <definedName name="_tsd4" localSheetId="15">#REF!</definedName>
    <definedName name="_tsd4" localSheetId="32">#REF!</definedName>
    <definedName name="_tsd4" localSheetId="30">#REF!</definedName>
    <definedName name="_tsd4" localSheetId="28">#REF!</definedName>
    <definedName name="_tsd4" localSheetId="37">#REF!</definedName>
    <definedName name="_tsd4" localSheetId="25">#REF!</definedName>
    <definedName name="_tsd4" localSheetId="23">#REF!</definedName>
    <definedName name="_tsd4" localSheetId="24">#REF!</definedName>
    <definedName name="_tsd4" localSheetId="14">#REF!</definedName>
    <definedName name="_tsd4" localSheetId="1">#REF!</definedName>
    <definedName name="_tsd4">#REF!</definedName>
    <definedName name="_tt1">#N/A</definedName>
    <definedName name="_TT102" localSheetId="15">'[7]Relatório-1ª med.'!#REF!</definedName>
    <definedName name="_TT102" localSheetId="32">'[7]Relatório-1ª med.'!#REF!</definedName>
    <definedName name="_TT102" localSheetId="30">'[7]Relatório-1ª med.'!#REF!</definedName>
    <definedName name="_TT102" localSheetId="28">'[7]Relatório-1ª med.'!#REF!</definedName>
    <definedName name="_TT102" localSheetId="37">'[7]Relatório-1ª med.'!#REF!</definedName>
    <definedName name="_TT102" localSheetId="25">'[7]Relatório-1ª med.'!#REF!</definedName>
    <definedName name="_TT102" localSheetId="23">'[7]Relatório-1ª med.'!#REF!</definedName>
    <definedName name="_TT102" localSheetId="24">'[7]Relatório-1ª med.'!#REF!</definedName>
    <definedName name="_TT102" localSheetId="14">'[7]Relatório-1ª med.'!#REF!</definedName>
    <definedName name="_TT102" localSheetId="1">'[7]Relatório-1ª med.'!#REF!</definedName>
    <definedName name="_TT102">'[7]Relatório-1ª med.'!#REF!</definedName>
    <definedName name="_TT107" localSheetId="15">'[7]Relatório-1ª med.'!#REF!</definedName>
    <definedName name="_TT107" localSheetId="32">'[7]Relatório-1ª med.'!#REF!</definedName>
    <definedName name="_TT107" localSheetId="30">'[7]Relatório-1ª med.'!#REF!</definedName>
    <definedName name="_TT107" localSheetId="28">'[7]Relatório-1ª med.'!#REF!</definedName>
    <definedName name="_TT107" localSheetId="37">'[7]Relatório-1ª med.'!#REF!</definedName>
    <definedName name="_TT107" localSheetId="25">'[7]Relatório-1ª med.'!#REF!</definedName>
    <definedName name="_TT107" localSheetId="23">'[7]Relatório-1ª med.'!#REF!</definedName>
    <definedName name="_TT107" localSheetId="24">'[7]Relatório-1ª med.'!#REF!</definedName>
    <definedName name="_TT107" localSheetId="14">'[7]Relatório-1ª med.'!#REF!</definedName>
    <definedName name="_TT107" localSheetId="1">'[7]Relatório-1ª med.'!#REF!</definedName>
    <definedName name="_TT107">'[7]Relatório-1ª med.'!#REF!</definedName>
    <definedName name="_TT121" localSheetId="15">'[7]Relatório-1ª med.'!#REF!</definedName>
    <definedName name="_TT121" localSheetId="32">'[7]Relatório-1ª med.'!#REF!</definedName>
    <definedName name="_TT121" localSheetId="30">'[7]Relatório-1ª med.'!#REF!</definedName>
    <definedName name="_TT121" localSheetId="28">'[7]Relatório-1ª med.'!#REF!</definedName>
    <definedName name="_TT121" localSheetId="37">'[7]Relatório-1ª med.'!#REF!</definedName>
    <definedName name="_TT121" localSheetId="25">'[7]Relatório-1ª med.'!#REF!</definedName>
    <definedName name="_TT121" localSheetId="23">'[7]Relatório-1ª med.'!#REF!</definedName>
    <definedName name="_TT121" localSheetId="24">'[7]Relatório-1ª med.'!#REF!</definedName>
    <definedName name="_TT121" localSheetId="14">'[7]Relatório-1ª med.'!#REF!</definedName>
    <definedName name="_TT121" localSheetId="1">'[7]Relatório-1ª med.'!#REF!</definedName>
    <definedName name="_TT121">'[7]Relatório-1ª med.'!#REF!</definedName>
    <definedName name="_TT123" localSheetId="15">'[7]Relatório-1ª med.'!#REF!</definedName>
    <definedName name="_TT123" localSheetId="32">'[7]Relatório-1ª med.'!#REF!</definedName>
    <definedName name="_TT123" localSheetId="30">'[7]Relatório-1ª med.'!#REF!</definedName>
    <definedName name="_TT123" localSheetId="28">'[7]Relatório-1ª med.'!#REF!</definedName>
    <definedName name="_TT123" localSheetId="37">'[7]Relatório-1ª med.'!#REF!</definedName>
    <definedName name="_TT123" localSheetId="25">'[7]Relatório-1ª med.'!#REF!</definedName>
    <definedName name="_TT123" localSheetId="23">'[7]Relatório-1ª med.'!#REF!</definedName>
    <definedName name="_TT123" localSheetId="24">'[7]Relatório-1ª med.'!#REF!</definedName>
    <definedName name="_TT123" localSheetId="14">'[7]Relatório-1ª med.'!#REF!</definedName>
    <definedName name="_TT123" localSheetId="1">'[7]Relatório-1ª med.'!#REF!</definedName>
    <definedName name="_TT123">'[7]Relatório-1ª med.'!#REF!</definedName>
    <definedName name="_TT18" localSheetId="15">[25]RELATÓRIO!#REF!</definedName>
    <definedName name="_TT18" localSheetId="32">[25]RELATÓRIO!#REF!</definedName>
    <definedName name="_TT18" localSheetId="30">[25]RELATÓRIO!#REF!</definedName>
    <definedName name="_TT18" localSheetId="28">[25]RELATÓRIO!#REF!</definedName>
    <definedName name="_TT18" localSheetId="37">[25]RELATÓRIO!#REF!</definedName>
    <definedName name="_TT18" localSheetId="25">[26]RELATÓRIO!#REF!</definedName>
    <definedName name="_TT18" localSheetId="23">[26]RELATÓRIO!#REF!</definedName>
    <definedName name="_TT18" localSheetId="24">[27]RELATÓRIO!#REF!</definedName>
    <definedName name="_TT18" localSheetId="14">[25]RELATÓRIO!#REF!</definedName>
    <definedName name="_TT18" localSheetId="1">[25]RELATÓRIO!#REF!</definedName>
    <definedName name="_TT18">[25]RELATÓRIO!#REF!</definedName>
    <definedName name="_TT19" localSheetId="15">'[7]Relatório-1ª med.'!#REF!</definedName>
    <definedName name="_TT19" localSheetId="32">'[7]Relatório-1ª med.'!#REF!</definedName>
    <definedName name="_TT19" localSheetId="30">'[7]Relatório-1ª med.'!#REF!</definedName>
    <definedName name="_TT19" localSheetId="28">'[7]Relatório-1ª med.'!#REF!</definedName>
    <definedName name="_TT19" localSheetId="37">'[7]Relatório-1ª med.'!#REF!</definedName>
    <definedName name="_TT19" localSheetId="24">'[7]Relatório-1ª med.'!#REF!</definedName>
    <definedName name="_TT19" localSheetId="14">'[7]Relatório-1ª med.'!#REF!</definedName>
    <definedName name="_TT19" localSheetId="1">'[7]Relatório-1ª med.'!#REF!</definedName>
    <definedName name="_TT19">'[7]Relatório-1ª med.'!#REF!</definedName>
    <definedName name="_TT20" localSheetId="15">'[7]Relatório-1ª med.'!#REF!</definedName>
    <definedName name="_TT20" localSheetId="32">'[7]Relatório-1ª med.'!#REF!</definedName>
    <definedName name="_TT20" localSheetId="30">'[7]Relatório-1ª med.'!#REF!</definedName>
    <definedName name="_TT20" localSheetId="28">'[7]Relatório-1ª med.'!#REF!</definedName>
    <definedName name="_TT20" localSheetId="37">'[7]Relatório-1ª med.'!#REF!</definedName>
    <definedName name="_TT20" localSheetId="24">'[7]Relatório-1ª med.'!#REF!</definedName>
    <definedName name="_TT20" localSheetId="14">'[7]Relatório-1ª med.'!#REF!</definedName>
    <definedName name="_TT20" localSheetId="1">'[7]Relatório-1ª med.'!#REF!</definedName>
    <definedName name="_TT20">'[7]Relatório-1ª med.'!#REF!</definedName>
    <definedName name="_TT21" localSheetId="15">'[7]Relatório-1ª med.'!#REF!</definedName>
    <definedName name="_TT21" localSheetId="32">'[7]Relatório-1ª med.'!#REF!</definedName>
    <definedName name="_TT21" localSheetId="30">'[7]Relatório-1ª med.'!#REF!</definedName>
    <definedName name="_TT21" localSheetId="28">'[7]Relatório-1ª med.'!#REF!</definedName>
    <definedName name="_TT21" localSheetId="37">'[7]Relatório-1ª med.'!#REF!</definedName>
    <definedName name="_TT21" localSheetId="24">'[7]Relatório-1ª med.'!#REF!</definedName>
    <definedName name="_TT21" localSheetId="14">'[7]Relatório-1ª med.'!#REF!</definedName>
    <definedName name="_TT21" localSheetId="1">'[7]Relatório-1ª med.'!#REF!</definedName>
    <definedName name="_TT21">'[7]Relatório-1ª med.'!#REF!</definedName>
    <definedName name="_TT22" localSheetId="15">'[7]Relatório-1ª med.'!#REF!</definedName>
    <definedName name="_TT22" localSheetId="32">'[7]Relatório-1ª med.'!#REF!</definedName>
    <definedName name="_TT22" localSheetId="30">'[7]Relatório-1ª med.'!#REF!</definedName>
    <definedName name="_TT22" localSheetId="28">'[7]Relatório-1ª med.'!#REF!</definedName>
    <definedName name="_TT22" localSheetId="37">'[7]Relatório-1ª med.'!#REF!</definedName>
    <definedName name="_TT22" localSheetId="24">'[7]Relatório-1ª med.'!#REF!</definedName>
    <definedName name="_TT22" localSheetId="14">'[7]Relatório-1ª med.'!#REF!</definedName>
    <definedName name="_TT22" localSheetId="1">'[7]Relatório-1ª med.'!#REF!</definedName>
    <definedName name="_TT22">'[7]Relatório-1ª med.'!#REF!</definedName>
    <definedName name="_TT26" localSheetId="15">'[7]Relatório-1ª med.'!#REF!</definedName>
    <definedName name="_TT26" localSheetId="32">'[7]Relatório-1ª med.'!#REF!</definedName>
    <definedName name="_TT26" localSheetId="30">'[7]Relatório-1ª med.'!#REF!</definedName>
    <definedName name="_TT26" localSheetId="28">'[7]Relatório-1ª med.'!#REF!</definedName>
    <definedName name="_TT26" localSheetId="37">'[7]Relatório-1ª med.'!#REF!</definedName>
    <definedName name="_TT26" localSheetId="24">'[7]Relatório-1ª med.'!#REF!</definedName>
    <definedName name="_TT26" localSheetId="14">'[7]Relatório-1ª med.'!#REF!</definedName>
    <definedName name="_TT26" localSheetId="1">'[7]Relatório-1ª med.'!#REF!</definedName>
    <definedName name="_TT26">'[7]Relatório-1ª med.'!#REF!</definedName>
    <definedName name="_TT27" localSheetId="15">'[7]Relatório-1ª med.'!#REF!</definedName>
    <definedName name="_TT27" localSheetId="32">'[7]Relatório-1ª med.'!#REF!</definedName>
    <definedName name="_TT27" localSheetId="30">'[7]Relatório-1ª med.'!#REF!</definedName>
    <definedName name="_TT27" localSheetId="28">'[7]Relatório-1ª med.'!#REF!</definedName>
    <definedName name="_TT27" localSheetId="37">'[7]Relatório-1ª med.'!#REF!</definedName>
    <definedName name="_TT27" localSheetId="24">'[7]Relatório-1ª med.'!#REF!</definedName>
    <definedName name="_TT27" localSheetId="14">'[7]Relatório-1ª med.'!#REF!</definedName>
    <definedName name="_TT27" localSheetId="1">'[7]Relatório-1ª med.'!#REF!</definedName>
    <definedName name="_TT27">'[7]Relatório-1ª med.'!#REF!</definedName>
    <definedName name="_TT28" localSheetId="15">'[7]Relatório-1ª med.'!#REF!</definedName>
    <definedName name="_TT28" localSheetId="32">'[7]Relatório-1ª med.'!#REF!</definedName>
    <definedName name="_TT28" localSheetId="30">'[7]Relatório-1ª med.'!#REF!</definedName>
    <definedName name="_TT28" localSheetId="28">'[7]Relatório-1ª med.'!#REF!</definedName>
    <definedName name="_TT28" localSheetId="37">'[7]Relatório-1ª med.'!#REF!</definedName>
    <definedName name="_TT28" localSheetId="24">'[7]Relatório-1ª med.'!#REF!</definedName>
    <definedName name="_TT28" localSheetId="14">'[7]Relatório-1ª med.'!#REF!</definedName>
    <definedName name="_TT28" localSheetId="1">'[7]Relatório-1ª med.'!#REF!</definedName>
    <definedName name="_TT28">'[7]Relatório-1ª med.'!#REF!</definedName>
    <definedName name="_TT30" localSheetId="15">'[7]Relatório-1ª med.'!#REF!</definedName>
    <definedName name="_TT30" localSheetId="32">'[7]Relatório-1ª med.'!#REF!</definedName>
    <definedName name="_TT30" localSheetId="30">'[7]Relatório-1ª med.'!#REF!</definedName>
    <definedName name="_TT30" localSheetId="28">'[7]Relatório-1ª med.'!#REF!</definedName>
    <definedName name="_TT30" localSheetId="37">'[7]Relatório-1ª med.'!#REF!</definedName>
    <definedName name="_TT30" localSheetId="24">'[7]Relatório-1ª med.'!#REF!</definedName>
    <definedName name="_TT30" localSheetId="14">'[7]Relatório-1ª med.'!#REF!</definedName>
    <definedName name="_TT30" localSheetId="1">'[7]Relatório-1ª med.'!#REF!</definedName>
    <definedName name="_TT30">'[7]Relatório-1ª med.'!#REF!</definedName>
    <definedName name="_TT31" localSheetId="15">'[7]Relatório-1ª med.'!#REF!</definedName>
    <definedName name="_TT31" localSheetId="32">'[7]Relatório-1ª med.'!#REF!</definedName>
    <definedName name="_TT31" localSheetId="30">'[7]Relatório-1ª med.'!#REF!</definedName>
    <definedName name="_TT31" localSheetId="28">'[7]Relatório-1ª med.'!#REF!</definedName>
    <definedName name="_TT31" localSheetId="37">'[7]Relatório-1ª med.'!#REF!</definedName>
    <definedName name="_TT31" localSheetId="24">'[7]Relatório-1ª med.'!#REF!</definedName>
    <definedName name="_TT31" localSheetId="14">'[7]Relatório-1ª med.'!#REF!</definedName>
    <definedName name="_TT31" localSheetId="1">'[7]Relatório-1ª med.'!#REF!</definedName>
    <definedName name="_TT31">'[7]Relatório-1ª med.'!#REF!</definedName>
    <definedName name="_TT32" localSheetId="15">'[7]Relatório-1ª med.'!#REF!</definedName>
    <definedName name="_TT32" localSheetId="32">'[7]Relatório-1ª med.'!#REF!</definedName>
    <definedName name="_TT32" localSheetId="30">'[7]Relatório-1ª med.'!#REF!</definedName>
    <definedName name="_TT32" localSheetId="28">'[7]Relatório-1ª med.'!#REF!</definedName>
    <definedName name="_TT32" localSheetId="37">'[7]Relatório-1ª med.'!#REF!</definedName>
    <definedName name="_TT32" localSheetId="24">'[7]Relatório-1ª med.'!#REF!</definedName>
    <definedName name="_TT32" localSheetId="14">'[7]Relatório-1ª med.'!#REF!</definedName>
    <definedName name="_TT32" localSheetId="1">'[7]Relatório-1ª med.'!#REF!</definedName>
    <definedName name="_TT32">'[7]Relatório-1ª med.'!#REF!</definedName>
    <definedName name="_TT33" localSheetId="15">'[7]Relatório-1ª med.'!#REF!</definedName>
    <definedName name="_TT33" localSheetId="32">'[7]Relatório-1ª med.'!#REF!</definedName>
    <definedName name="_TT33" localSheetId="30">'[7]Relatório-1ª med.'!#REF!</definedName>
    <definedName name="_TT33" localSheetId="28">'[7]Relatório-1ª med.'!#REF!</definedName>
    <definedName name="_TT33" localSheetId="37">'[7]Relatório-1ª med.'!#REF!</definedName>
    <definedName name="_TT33" localSheetId="24">'[7]Relatório-1ª med.'!#REF!</definedName>
    <definedName name="_TT33" localSheetId="14">'[7]Relatório-1ª med.'!#REF!</definedName>
    <definedName name="_TT33" localSheetId="1">'[7]Relatório-1ª med.'!#REF!</definedName>
    <definedName name="_TT33">'[7]Relatório-1ª med.'!#REF!</definedName>
    <definedName name="_TT34" localSheetId="15">'[7]Relatório-1ª med.'!#REF!</definedName>
    <definedName name="_TT34" localSheetId="32">'[7]Relatório-1ª med.'!#REF!</definedName>
    <definedName name="_TT34" localSheetId="30">'[7]Relatório-1ª med.'!#REF!</definedName>
    <definedName name="_TT34" localSheetId="28">'[7]Relatório-1ª med.'!#REF!</definedName>
    <definedName name="_TT34" localSheetId="37">'[7]Relatório-1ª med.'!#REF!</definedName>
    <definedName name="_TT34" localSheetId="24">'[7]Relatório-1ª med.'!#REF!</definedName>
    <definedName name="_TT34" localSheetId="14">'[7]Relatório-1ª med.'!#REF!</definedName>
    <definedName name="_TT34" localSheetId="1">'[7]Relatório-1ª med.'!#REF!</definedName>
    <definedName name="_TT34">'[7]Relatório-1ª med.'!#REF!</definedName>
    <definedName name="_TT36" localSheetId="15">'[7]Relatório-1ª med.'!#REF!</definedName>
    <definedName name="_TT36" localSheetId="32">'[7]Relatório-1ª med.'!#REF!</definedName>
    <definedName name="_TT36" localSheetId="30">'[7]Relatório-1ª med.'!#REF!</definedName>
    <definedName name="_TT36" localSheetId="28">'[7]Relatório-1ª med.'!#REF!</definedName>
    <definedName name="_TT36" localSheetId="37">'[7]Relatório-1ª med.'!#REF!</definedName>
    <definedName name="_TT36" localSheetId="24">'[7]Relatório-1ª med.'!#REF!</definedName>
    <definedName name="_TT36" localSheetId="14">'[7]Relatório-1ª med.'!#REF!</definedName>
    <definedName name="_TT36" localSheetId="1">'[7]Relatório-1ª med.'!#REF!</definedName>
    <definedName name="_TT36">'[7]Relatório-1ª med.'!#REF!</definedName>
    <definedName name="_TT37" localSheetId="15">'[7]Relatório-1ª med.'!#REF!</definedName>
    <definedName name="_TT37" localSheetId="32">'[7]Relatório-1ª med.'!#REF!</definedName>
    <definedName name="_TT37" localSheetId="30">'[7]Relatório-1ª med.'!#REF!</definedName>
    <definedName name="_TT37" localSheetId="28">'[7]Relatório-1ª med.'!#REF!</definedName>
    <definedName name="_TT37" localSheetId="37">'[7]Relatório-1ª med.'!#REF!</definedName>
    <definedName name="_TT37" localSheetId="24">'[7]Relatório-1ª med.'!#REF!</definedName>
    <definedName name="_TT37" localSheetId="14">'[7]Relatório-1ª med.'!#REF!</definedName>
    <definedName name="_TT37" localSheetId="1">'[7]Relatório-1ª med.'!#REF!</definedName>
    <definedName name="_TT37">'[7]Relatório-1ª med.'!#REF!</definedName>
    <definedName name="_TT38" localSheetId="15">'[7]Relatório-1ª med.'!#REF!</definedName>
    <definedName name="_TT38" localSheetId="32">'[7]Relatório-1ª med.'!#REF!</definedName>
    <definedName name="_TT38" localSheetId="30">'[7]Relatório-1ª med.'!#REF!</definedName>
    <definedName name="_TT38" localSheetId="28">'[7]Relatório-1ª med.'!#REF!</definedName>
    <definedName name="_TT38" localSheetId="37">'[7]Relatório-1ª med.'!#REF!</definedName>
    <definedName name="_TT38" localSheetId="24">'[7]Relatório-1ª med.'!#REF!</definedName>
    <definedName name="_TT38" localSheetId="14">'[7]Relatório-1ª med.'!#REF!</definedName>
    <definedName name="_TT38" localSheetId="1">'[7]Relatório-1ª med.'!#REF!</definedName>
    <definedName name="_TT38">'[7]Relatório-1ª med.'!#REF!</definedName>
    <definedName name="_TT39" localSheetId="15">'[7]Relatório-1ª med.'!#REF!</definedName>
    <definedName name="_TT39" localSheetId="32">'[7]Relatório-1ª med.'!#REF!</definedName>
    <definedName name="_TT39" localSheetId="30">'[7]Relatório-1ª med.'!#REF!</definedName>
    <definedName name="_TT39" localSheetId="28">'[7]Relatório-1ª med.'!#REF!</definedName>
    <definedName name="_TT39" localSheetId="37">'[7]Relatório-1ª med.'!#REF!</definedName>
    <definedName name="_TT39" localSheetId="24">'[7]Relatório-1ª med.'!#REF!</definedName>
    <definedName name="_TT39" localSheetId="14">'[7]Relatório-1ª med.'!#REF!</definedName>
    <definedName name="_TT39" localSheetId="1">'[7]Relatório-1ª med.'!#REF!</definedName>
    <definedName name="_TT39">'[7]Relatório-1ª med.'!#REF!</definedName>
    <definedName name="_TT40" localSheetId="15">'[7]Relatório-1ª med.'!#REF!</definedName>
    <definedName name="_TT40" localSheetId="32">'[7]Relatório-1ª med.'!#REF!</definedName>
    <definedName name="_TT40" localSheetId="30">'[7]Relatório-1ª med.'!#REF!</definedName>
    <definedName name="_TT40" localSheetId="28">'[7]Relatório-1ª med.'!#REF!</definedName>
    <definedName name="_TT40" localSheetId="37">'[7]Relatório-1ª med.'!#REF!</definedName>
    <definedName name="_TT40" localSheetId="24">'[7]Relatório-1ª med.'!#REF!</definedName>
    <definedName name="_TT40" localSheetId="14">'[7]Relatório-1ª med.'!#REF!</definedName>
    <definedName name="_TT40" localSheetId="1">'[7]Relatório-1ª med.'!#REF!</definedName>
    <definedName name="_TT40">'[7]Relatório-1ª med.'!#REF!</definedName>
    <definedName name="_TT5" localSheetId="15">'[7]Relatório-1ª med.'!#REF!</definedName>
    <definedName name="_TT5" localSheetId="32">'[7]Relatório-1ª med.'!#REF!</definedName>
    <definedName name="_TT5" localSheetId="30">'[7]Relatório-1ª med.'!#REF!</definedName>
    <definedName name="_TT5" localSheetId="28">'[7]Relatório-1ª med.'!#REF!</definedName>
    <definedName name="_TT5" localSheetId="37">'[7]Relatório-1ª med.'!#REF!</definedName>
    <definedName name="_TT5" localSheetId="24">'[7]Relatório-1ª med.'!#REF!</definedName>
    <definedName name="_TT5" localSheetId="14">'[7]Relatório-1ª med.'!#REF!</definedName>
    <definedName name="_TT5" localSheetId="1">'[7]Relatório-1ª med.'!#REF!</definedName>
    <definedName name="_TT5">'[7]Relatório-1ª med.'!#REF!</definedName>
    <definedName name="_TT52" localSheetId="15">'[7]Relatório-1ª med.'!#REF!</definedName>
    <definedName name="_TT52" localSheetId="32">'[7]Relatório-1ª med.'!#REF!</definedName>
    <definedName name="_TT52" localSheetId="30">'[7]Relatório-1ª med.'!#REF!</definedName>
    <definedName name="_TT52" localSheetId="28">'[7]Relatório-1ª med.'!#REF!</definedName>
    <definedName name="_TT52" localSheetId="37">'[7]Relatório-1ª med.'!#REF!</definedName>
    <definedName name="_TT52" localSheetId="24">'[7]Relatório-1ª med.'!#REF!</definedName>
    <definedName name="_TT52" localSheetId="14">'[7]Relatório-1ª med.'!#REF!</definedName>
    <definedName name="_TT52" localSheetId="1">'[7]Relatório-1ª med.'!#REF!</definedName>
    <definedName name="_TT52">'[7]Relatório-1ª med.'!#REF!</definedName>
    <definedName name="_TT53" localSheetId="15">'[7]Relatório-1ª med.'!#REF!</definedName>
    <definedName name="_TT53" localSheetId="32">'[7]Relatório-1ª med.'!#REF!</definedName>
    <definedName name="_TT53" localSheetId="30">'[7]Relatório-1ª med.'!#REF!</definedName>
    <definedName name="_TT53" localSheetId="28">'[7]Relatório-1ª med.'!#REF!</definedName>
    <definedName name="_TT53" localSheetId="37">'[7]Relatório-1ª med.'!#REF!</definedName>
    <definedName name="_TT53" localSheetId="24">'[7]Relatório-1ª med.'!#REF!</definedName>
    <definedName name="_TT53" localSheetId="14">'[7]Relatório-1ª med.'!#REF!</definedName>
    <definedName name="_TT53" localSheetId="1">'[7]Relatório-1ª med.'!#REF!</definedName>
    <definedName name="_TT53">'[7]Relatório-1ª med.'!#REF!</definedName>
    <definedName name="_TT54" localSheetId="15">'[7]Relatório-1ª med.'!#REF!</definedName>
    <definedName name="_TT54" localSheetId="32">'[7]Relatório-1ª med.'!#REF!</definedName>
    <definedName name="_TT54" localSheetId="30">'[7]Relatório-1ª med.'!#REF!</definedName>
    <definedName name="_TT54" localSheetId="28">'[7]Relatório-1ª med.'!#REF!</definedName>
    <definedName name="_TT54" localSheetId="37">'[7]Relatório-1ª med.'!#REF!</definedName>
    <definedName name="_TT54" localSheetId="24">'[7]Relatório-1ª med.'!#REF!</definedName>
    <definedName name="_TT54" localSheetId="14">'[7]Relatório-1ª med.'!#REF!</definedName>
    <definedName name="_TT54" localSheetId="1">'[7]Relatório-1ª med.'!#REF!</definedName>
    <definedName name="_TT54">'[7]Relatório-1ª med.'!#REF!</definedName>
    <definedName name="_TT55" localSheetId="15">'[7]Relatório-1ª med.'!#REF!</definedName>
    <definedName name="_TT55" localSheetId="32">'[7]Relatório-1ª med.'!#REF!</definedName>
    <definedName name="_TT55" localSheetId="30">'[7]Relatório-1ª med.'!#REF!</definedName>
    <definedName name="_TT55" localSheetId="28">'[7]Relatório-1ª med.'!#REF!</definedName>
    <definedName name="_TT55" localSheetId="37">'[7]Relatório-1ª med.'!#REF!</definedName>
    <definedName name="_TT55" localSheetId="24">'[7]Relatório-1ª med.'!#REF!</definedName>
    <definedName name="_TT55" localSheetId="14">'[7]Relatório-1ª med.'!#REF!</definedName>
    <definedName name="_TT55" localSheetId="1">'[7]Relatório-1ª med.'!#REF!</definedName>
    <definedName name="_TT55">'[7]Relatório-1ª med.'!#REF!</definedName>
    <definedName name="_TT6" localSheetId="15">'[7]Relatório-1ª med.'!#REF!</definedName>
    <definedName name="_TT6" localSheetId="32">'[7]Relatório-1ª med.'!#REF!</definedName>
    <definedName name="_TT6" localSheetId="30">'[7]Relatório-1ª med.'!#REF!</definedName>
    <definedName name="_TT6" localSheetId="28">'[7]Relatório-1ª med.'!#REF!</definedName>
    <definedName name="_TT6" localSheetId="37">'[7]Relatório-1ª med.'!#REF!</definedName>
    <definedName name="_TT6" localSheetId="24">'[7]Relatório-1ª med.'!#REF!</definedName>
    <definedName name="_TT6" localSheetId="14">'[7]Relatório-1ª med.'!#REF!</definedName>
    <definedName name="_TT6" localSheetId="1">'[7]Relatório-1ª med.'!#REF!</definedName>
    <definedName name="_TT6">'[7]Relatório-1ª med.'!#REF!</definedName>
    <definedName name="_TT60" localSheetId="15">'[7]Relatório-1ª med.'!#REF!</definedName>
    <definedName name="_TT60" localSheetId="32">'[7]Relatório-1ª med.'!#REF!</definedName>
    <definedName name="_TT60" localSheetId="30">'[7]Relatório-1ª med.'!#REF!</definedName>
    <definedName name="_TT60" localSheetId="28">'[7]Relatório-1ª med.'!#REF!</definedName>
    <definedName name="_TT60" localSheetId="37">'[7]Relatório-1ª med.'!#REF!</definedName>
    <definedName name="_TT60" localSheetId="24">'[7]Relatório-1ª med.'!#REF!</definedName>
    <definedName name="_TT60" localSheetId="14">'[7]Relatório-1ª med.'!#REF!</definedName>
    <definedName name="_TT60" localSheetId="1">'[7]Relatório-1ª med.'!#REF!</definedName>
    <definedName name="_TT60">'[7]Relatório-1ª med.'!#REF!</definedName>
    <definedName name="_TT61" localSheetId="15">'[7]Relatório-1ª med.'!#REF!</definedName>
    <definedName name="_TT61" localSheetId="32">'[7]Relatório-1ª med.'!#REF!</definedName>
    <definedName name="_TT61" localSheetId="30">'[7]Relatório-1ª med.'!#REF!</definedName>
    <definedName name="_TT61" localSheetId="28">'[7]Relatório-1ª med.'!#REF!</definedName>
    <definedName name="_TT61" localSheetId="37">'[7]Relatório-1ª med.'!#REF!</definedName>
    <definedName name="_TT61" localSheetId="24">'[7]Relatório-1ª med.'!#REF!</definedName>
    <definedName name="_TT61" localSheetId="14">'[7]Relatório-1ª med.'!#REF!</definedName>
    <definedName name="_TT61" localSheetId="1">'[7]Relatório-1ª med.'!#REF!</definedName>
    <definedName name="_TT61">'[7]Relatório-1ª med.'!#REF!</definedName>
    <definedName name="_TT69" localSheetId="15">'[7]Relatório-1ª med.'!#REF!</definedName>
    <definedName name="_TT69" localSheetId="32">'[7]Relatório-1ª med.'!#REF!</definedName>
    <definedName name="_TT69" localSheetId="30">'[7]Relatório-1ª med.'!#REF!</definedName>
    <definedName name="_TT69" localSheetId="28">'[7]Relatório-1ª med.'!#REF!</definedName>
    <definedName name="_TT69" localSheetId="37">'[7]Relatório-1ª med.'!#REF!</definedName>
    <definedName name="_TT69" localSheetId="24">'[7]Relatório-1ª med.'!#REF!</definedName>
    <definedName name="_TT69" localSheetId="14">'[7]Relatório-1ª med.'!#REF!</definedName>
    <definedName name="_TT69" localSheetId="1">'[7]Relatório-1ª med.'!#REF!</definedName>
    <definedName name="_TT69">'[7]Relatório-1ª med.'!#REF!</definedName>
    <definedName name="_TT7" localSheetId="15">'[7]Relatório-1ª med.'!#REF!</definedName>
    <definedName name="_TT7" localSheetId="32">'[7]Relatório-1ª med.'!#REF!</definedName>
    <definedName name="_TT7" localSheetId="30">'[7]Relatório-1ª med.'!#REF!</definedName>
    <definedName name="_TT7" localSheetId="28">'[7]Relatório-1ª med.'!#REF!</definedName>
    <definedName name="_TT7" localSheetId="37">'[7]Relatório-1ª med.'!#REF!</definedName>
    <definedName name="_TT7" localSheetId="24">'[7]Relatório-1ª med.'!#REF!</definedName>
    <definedName name="_TT7" localSheetId="14">'[7]Relatório-1ª med.'!#REF!</definedName>
    <definedName name="_TT7" localSheetId="1">'[7]Relatório-1ª med.'!#REF!</definedName>
    <definedName name="_TT7">'[7]Relatório-1ª med.'!#REF!</definedName>
    <definedName name="_TT70" localSheetId="15">'[7]Relatório-1ª med.'!#REF!</definedName>
    <definedName name="_TT70" localSheetId="32">'[7]Relatório-1ª med.'!#REF!</definedName>
    <definedName name="_TT70" localSheetId="30">'[7]Relatório-1ª med.'!#REF!</definedName>
    <definedName name="_TT70" localSheetId="28">'[7]Relatório-1ª med.'!#REF!</definedName>
    <definedName name="_TT70" localSheetId="37">'[7]Relatório-1ª med.'!#REF!</definedName>
    <definedName name="_TT70" localSheetId="24">'[7]Relatório-1ª med.'!#REF!</definedName>
    <definedName name="_TT70" localSheetId="14">'[7]Relatório-1ª med.'!#REF!</definedName>
    <definedName name="_TT70" localSheetId="1">'[7]Relatório-1ª med.'!#REF!</definedName>
    <definedName name="_TT70">'[7]Relatório-1ª med.'!#REF!</definedName>
    <definedName name="_TT71" localSheetId="15">'[7]Relatório-1ª med.'!#REF!</definedName>
    <definedName name="_TT71" localSheetId="32">'[7]Relatório-1ª med.'!#REF!</definedName>
    <definedName name="_TT71" localSheetId="30">'[7]Relatório-1ª med.'!#REF!</definedName>
    <definedName name="_TT71" localSheetId="28">'[7]Relatório-1ª med.'!#REF!</definedName>
    <definedName name="_TT71" localSheetId="37">'[7]Relatório-1ª med.'!#REF!</definedName>
    <definedName name="_TT71" localSheetId="24">'[7]Relatório-1ª med.'!#REF!</definedName>
    <definedName name="_TT71" localSheetId="14">'[7]Relatório-1ª med.'!#REF!</definedName>
    <definedName name="_TT71" localSheetId="1">'[7]Relatório-1ª med.'!#REF!</definedName>
    <definedName name="_TT71">'[7]Relatório-1ª med.'!#REF!</definedName>
    <definedName name="_TT74" localSheetId="15">'[7]Relatório-1ª med.'!#REF!</definedName>
    <definedName name="_TT74" localSheetId="32">'[7]Relatório-1ª med.'!#REF!</definedName>
    <definedName name="_TT74" localSheetId="30">'[7]Relatório-1ª med.'!#REF!</definedName>
    <definedName name="_TT74" localSheetId="28">'[7]Relatório-1ª med.'!#REF!</definedName>
    <definedName name="_TT74" localSheetId="37">'[7]Relatório-1ª med.'!#REF!</definedName>
    <definedName name="_TT74" localSheetId="24">'[7]Relatório-1ª med.'!#REF!</definedName>
    <definedName name="_TT74" localSheetId="14">'[7]Relatório-1ª med.'!#REF!</definedName>
    <definedName name="_TT74" localSheetId="1">'[7]Relatório-1ª med.'!#REF!</definedName>
    <definedName name="_TT74">'[7]Relatório-1ª med.'!#REF!</definedName>
    <definedName name="_TT75" localSheetId="15">'[7]Relatório-1ª med.'!#REF!</definedName>
    <definedName name="_TT75" localSheetId="32">'[7]Relatório-1ª med.'!#REF!</definedName>
    <definedName name="_TT75" localSheetId="30">'[7]Relatório-1ª med.'!#REF!</definedName>
    <definedName name="_TT75" localSheetId="28">'[7]Relatório-1ª med.'!#REF!</definedName>
    <definedName name="_TT75" localSheetId="37">'[7]Relatório-1ª med.'!#REF!</definedName>
    <definedName name="_TT75" localSheetId="24">'[7]Relatório-1ª med.'!#REF!</definedName>
    <definedName name="_TT75" localSheetId="14">'[7]Relatório-1ª med.'!#REF!</definedName>
    <definedName name="_TT75" localSheetId="1">'[7]Relatório-1ª med.'!#REF!</definedName>
    <definedName name="_TT75">'[7]Relatório-1ª med.'!#REF!</definedName>
    <definedName name="_TT76" localSheetId="15">'[7]Relatório-1ª med.'!#REF!</definedName>
    <definedName name="_TT76" localSheetId="32">'[7]Relatório-1ª med.'!#REF!</definedName>
    <definedName name="_TT76" localSheetId="30">'[7]Relatório-1ª med.'!#REF!</definedName>
    <definedName name="_TT76" localSheetId="28">'[7]Relatório-1ª med.'!#REF!</definedName>
    <definedName name="_TT76" localSheetId="37">'[7]Relatório-1ª med.'!#REF!</definedName>
    <definedName name="_TT76" localSheetId="24">'[7]Relatório-1ª med.'!#REF!</definedName>
    <definedName name="_TT76" localSheetId="14">'[7]Relatório-1ª med.'!#REF!</definedName>
    <definedName name="_TT76" localSheetId="1">'[7]Relatório-1ª med.'!#REF!</definedName>
    <definedName name="_TT76">'[7]Relatório-1ª med.'!#REF!</definedName>
    <definedName name="_TT77" localSheetId="15">'[7]Relatório-1ª med.'!#REF!</definedName>
    <definedName name="_TT77" localSheetId="32">'[7]Relatório-1ª med.'!#REF!</definedName>
    <definedName name="_TT77" localSheetId="30">'[7]Relatório-1ª med.'!#REF!</definedName>
    <definedName name="_TT77" localSheetId="28">'[7]Relatório-1ª med.'!#REF!</definedName>
    <definedName name="_TT77" localSheetId="37">'[7]Relatório-1ª med.'!#REF!</definedName>
    <definedName name="_TT77" localSheetId="24">'[7]Relatório-1ª med.'!#REF!</definedName>
    <definedName name="_TT77" localSheetId="14">'[7]Relatório-1ª med.'!#REF!</definedName>
    <definedName name="_TT77" localSheetId="1">'[7]Relatório-1ª med.'!#REF!</definedName>
    <definedName name="_TT77">'[7]Relatório-1ª med.'!#REF!</definedName>
    <definedName name="_TT78" localSheetId="15">'[7]Relatório-1ª med.'!#REF!</definedName>
    <definedName name="_TT78" localSheetId="32">'[7]Relatório-1ª med.'!#REF!</definedName>
    <definedName name="_TT78" localSheetId="30">'[7]Relatório-1ª med.'!#REF!</definedName>
    <definedName name="_TT78" localSheetId="28">'[7]Relatório-1ª med.'!#REF!</definedName>
    <definedName name="_TT78" localSheetId="37">'[7]Relatório-1ª med.'!#REF!</definedName>
    <definedName name="_TT78" localSheetId="24">'[7]Relatório-1ª med.'!#REF!</definedName>
    <definedName name="_TT78" localSheetId="14">'[7]Relatório-1ª med.'!#REF!</definedName>
    <definedName name="_TT78" localSheetId="1">'[7]Relatório-1ª med.'!#REF!</definedName>
    <definedName name="_TT78">'[7]Relatório-1ª med.'!#REF!</definedName>
    <definedName name="_TT79" localSheetId="15">'[7]Relatório-1ª med.'!#REF!</definedName>
    <definedName name="_TT79" localSheetId="32">'[7]Relatório-1ª med.'!#REF!</definedName>
    <definedName name="_TT79" localSheetId="30">'[7]Relatório-1ª med.'!#REF!</definedName>
    <definedName name="_TT79" localSheetId="28">'[7]Relatório-1ª med.'!#REF!</definedName>
    <definedName name="_TT79" localSheetId="37">'[7]Relatório-1ª med.'!#REF!</definedName>
    <definedName name="_TT79" localSheetId="24">'[7]Relatório-1ª med.'!#REF!</definedName>
    <definedName name="_TT79" localSheetId="14">'[7]Relatório-1ª med.'!#REF!</definedName>
    <definedName name="_TT79" localSheetId="1">'[7]Relatório-1ª med.'!#REF!</definedName>
    <definedName name="_TT79">'[7]Relatório-1ª med.'!#REF!</definedName>
    <definedName name="_TT94" localSheetId="15">'[7]Relatório-1ª med.'!#REF!</definedName>
    <definedName name="_TT94" localSheetId="32">'[7]Relatório-1ª med.'!#REF!</definedName>
    <definedName name="_TT94" localSheetId="30">'[7]Relatório-1ª med.'!#REF!</definedName>
    <definedName name="_TT94" localSheetId="28">'[7]Relatório-1ª med.'!#REF!</definedName>
    <definedName name="_TT94" localSheetId="37">'[7]Relatório-1ª med.'!#REF!</definedName>
    <definedName name="_TT94" localSheetId="24">'[7]Relatório-1ª med.'!#REF!</definedName>
    <definedName name="_TT94" localSheetId="14">'[7]Relatório-1ª med.'!#REF!</definedName>
    <definedName name="_TT94" localSheetId="1">'[7]Relatório-1ª med.'!#REF!</definedName>
    <definedName name="_TT94">'[7]Relatório-1ª med.'!#REF!</definedName>
    <definedName name="_TT95" localSheetId="15">'[7]Relatório-1ª med.'!#REF!</definedName>
    <definedName name="_TT95" localSheetId="32">'[7]Relatório-1ª med.'!#REF!</definedName>
    <definedName name="_TT95" localSheetId="30">'[7]Relatório-1ª med.'!#REF!</definedName>
    <definedName name="_TT95" localSheetId="28">'[7]Relatório-1ª med.'!#REF!</definedName>
    <definedName name="_TT95" localSheetId="37">'[7]Relatório-1ª med.'!#REF!</definedName>
    <definedName name="_TT95" localSheetId="24">'[7]Relatório-1ª med.'!#REF!</definedName>
    <definedName name="_TT95" localSheetId="14">'[7]Relatório-1ª med.'!#REF!</definedName>
    <definedName name="_TT95" localSheetId="1">'[7]Relatório-1ª med.'!#REF!</definedName>
    <definedName name="_TT95">'[7]Relatório-1ª med.'!#REF!</definedName>
    <definedName name="_TT97" localSheetId="15">'[7]Relatório-1ª med.'!#REF!</definedName>
    <definedName name="_TT97" localSheetId="32">'[7]Relatório-1ª med.'!#REF!</definedName>
    <definedName name="_TT97" localSheetId="30">'[7]Relatório-1ª med.'!#REF!</definedName>
    <definedName name="_TT97" localSheetId="28">'[7]Relatório-1ª med.'!#REF!</definedName>
    <definedName name="_TT97" localSheetId="37">'[7]Relatório-1ª med.'!#REF!</definedName>
    <definedName name="_TT97" localSheetId="24">'[7]Relatório-1ª med.'!#REF!</definedName>
    <definedName name="_TT97" localSheetId="14">'[7]Relatório-1ª med.'!#REF!</definedName>
    <definedName name="_TT97" localSheetId="1">'[7]Relatório-1ª med.'!#REF!</definedName>
    <definedName name="_TT97">'[7]Relatório-1ª med.'!#REF!</definedName>
    <definedName name="_x" localSheetId="15">[1]PLMUSEU!#REF!</definedName>
    <definedName name="_x" localSheetId="32">[1]PLMUSEU!#REF!</definedName>
    <definedName name="_x" localSheetId="30">[1]PLMUSEU!#REF!</definedName>
    <definedName name="_x" localSheetId="28">[1]PLMUSEU!#REF!</definedName>
    <definedName name="_x" localSheetId="37">[1]PLMUSEU!#REF!</definedName>
    <definedName name="_x" localSheetId="14">[1]PLMUSEU!#REF!</definedName>
    <definedName name="_x" localSheetId="1">[1]PLMUSEU!#REF!</definedName>
    <definedName name="_x">[1]PLMUSEU!#REF!</definedName>
    <definedName name="_z" localSheetId="15">[1]PLMUSEU!#REF!</definedName>
    <definedName name="_z" localSheetId="32">[1]PLMUSEU!#REF!</definedName>
    <definedName name="_z" localSheetId="30">[1]PLMUSEU!#REF!</definedName>
    <definedName name="_z" localSheetId="28">[1]PLMUSEU!#REF!</definedName>
    <definedName name="_z" localSheetId="37">[1]PLMUSEU!#REF!</definedName>
    <definedName name="_z" localSheetId="14">[1]PLMUSEU!#REF!</definedName>
    <definedName name="_z" localSheetId="1">[1]PLMUSEU!#REF!</definedName>
    <definedName name="_z">[1]PLMUSEU!#REF!</definedName>
    <definedName name="A" localSheetId="28" hidden="1">{#N/A,#N/A,FALSE,"Planilha";#N/A,#N/A,FALSE,"Resumo";#N/A,#N/A,FALSE,"Fisico";#N/A,#N/A,FALSE,"Financeiro";#N/A,#N/A,FALSE,"Financeiro"}</definedName>
    <definedName name="A" localSheetId="37" hidden="1">{#N/A,#N/A,FALSE,"Planilha";#N/A,#N/A,FALSE,"Resumo";#N/A,#N/A,FALSE,"Fisico";#N/A,#N/A,FALSE,"Financeiro";#N/A,#N/A,FALSE,"Financeiro"}</definedName>
    <definedName name="A" localSheetId="25">#REF!</definedName>
    <definedName name="A" localSheetId="23">#REF!</definedName>
    <definedName name="A" localSheetId="24">#REF!</definedName>
    <definedName name="A" hidden="1">{#N/A,#N/A,FALSE,"Planilha";#N/A,#N/A,FALSE,"Resumo";#N/A,#N/A,FALSE,"Fisico";#N/A,#N/A,FALSE,"Financeiro";#N/A,#N/A,FALSE,"Financeiro"}</definedName>
    <definedName name="a_25" localSheetId="15">#REF!</definedName>
    <definedName name="a_25" localSheetId="32">#REF!</definedName>
    <definedName name="a_25" localSheetId="30">#REF!</definedName>
    <definedName name="a_25" localSheetId="28">#REF!</definedName>
    <definedName name="a_25" localSheetId="37">#REF!</definedName>
    <definedName name="a_25" localSheetId="14">#REF!</definedName>
    <definedName name="a_25" localSheetId="1">#REF!</definedName>
    <definedName name="a_25">#REF!</definedName>
    <definedName name="AA" localSheetId="15">#REF!</definedName>
    <definedName name="AA" localSheetId="32">#REF!</definedName>
    <definedName name="AA" localSheetId="30">#REF!</definedName>
    <definedName name="AA" localSheetId="28">#REF!</definedName>
    <definedName name="AA" localSheetId="37">#REF!</definedName>
    <definedName name="AA" localSheetId="25">#REF!</definedName>
    <definedName name="AA" localSheetId="23">#REF!</definedName>
    <definedName name="AA" localSheetId="24">#REF!</definedName>
    <definedName name="AA" localSheetId="14">#REF!</definedName>
    <definedName name="AA" localSheetId="1">#REF!</definedName>
    <definedName name="AA">#REF!</definedName>
    <definedName name="AA_1">#N/A</definedName>
    <definedName name="AA_10">#N/A</definedName>
    <definedName name="AA_12">#N/A</definedName>
    <definedName name="AA_13">#N/A</definedName>
    <definedName name="AA_14">#N/A</definedName>
    <definedName name="AA_2">#N/A</definedName>
    <definedName name="AA_22">#N/A</definedName>
    <definedName name="AA_25">#N/A</definedName>
    <definedName name="AA_26">#N/A</definedName>
    <definedName name="AA_27">#N/A</definedName>
    <definedName name="AA_28">#N/A</definedName>
    <definedName name="AA_29">#N/A</definedName>
    <definedName name="AA_3">#N/A</definedName>
    <definedName name="AA_30">#N/A</definedName>
    <definedName name="AA_31">#N/A</definedName>
    <definedName name="AA_32">#N/A</definedName>
    <definedName name="AA_33">#N/A</definedName>
    <definedName name="AA_34">#N/A</definedName>
    <definedName name="AA_35">#N/A</definedName>
    <definedName name="AA_36">#N/A</definedName>
    <definedName name="AA_37">#N/A</definedName>
    <definedName name="AA_38">#N/A</definedName>
    <definedName name="AA_4">#N/A</definedName>
    <definedName name="AA_5">#N/A</definedName>
    <definedName name="AA_6">#N/A</definedName>
    <definedName name="AA_7">#N/A</definedName>
    <definedName name="AA_8">#N/A</definedName>
    <definedName name="AA_9">#N/A</definedName>
    <definedName name="AAAA" localSheetId="15">'[7]Relatório-1ª med.'!#REF!</definedName>
    <definedName name="AAAA" localSheetId="32">'[7]Relatório-1ª med.'!#REF!</definedName>
    <definedName name="AAAA" localSheetId="30">'[7]Relatório-1ª med.'!#REF!</definedName>
    <definedName name="AAAA" localSheetId="28">'[7]Relatório-1ª med.'!#REF!</definedName>
    <definedName name="AAAA" localSheetId="37">'[7]Relatório-1ª med.'!#REF!</definedName>
    <definedName name="AAAA" localSheetId="25">'[7]Relatório-1ª med.'!#REF!</definedName>
    <definedName name="AAAA" localSheetId="23">'[7]Relatório-1ª med.'!#REF!</definedName>
    <definedName name="AAAA" localSheetId="24">'[7]Relatório-1ª med.'!#REF!</definedName>
    <definedName name="AAAA" localSheetId="14">'[7]Relatório-1ª med.'!#REF!</definedName>
    <definedName name="AAAA" localSheetId="1">'[7]Relatório-1ª med.'!#REF!</definedName>
    <definedName name="AAAA">'[7]Relatório-1ª med.'!#REF!</definedName>
    <definedName name="AAAAA" localSheetId="15">#REF!</definedName>
    <definedName name="AAAAA" localSheetId="32">#REF!</definedName>
    <definedName name="AAAAA" localSheetId="30">#REF!</definedName>
    <definedName name="AAAAA" localSheetId="28">#REF!</definedName>
    <definedName name="AAAAA" localSheetId="37">#REF!</definedName>
    <definedName name="AAAAA" localSheetId="25">#REF!</definedName>
    <definedName name="AAAAA" localSheetId="23">#REF!</definedName>
    <definedName name="AAAAA" localSheetId="24">#REF!</definedName>
    <definedName name="AAAAA" localSheetId="14">#REF!</definedName>
    <definedName name="AAAAA" localSheetId="1">#REF!</definedName>
    <definedName name="AAAAA">#REF!</definedName>
    <definedName name="AAAAAAAAA">#N/A</definedName>
    <definedName name="AAAAAAAAA_25">#N/A</definedName>
    <definedName name="AB">#N/A</definedName>
    <definedName name="ABC_segurança" localSheetId="15">[1]PLMUSEU!#REF!</definedName>
    <definedName name="ABC_segurança" localSheetId="32">[1]PLMUSEU!#REF!</definedName>
    <definedName name="ABC_segurança" localSheetId="30">[1]PLMUSEU!#REF!</definedName>
    <definedName name="ABC_segurança" localSheetId="28">[1]PLMUSEU!#REF!</definedName>
    <definedName name="ABC_segurança" localSheetId="37">[1]PLMUSEU!#REF!</definedName>
    <definedName name="ABC_segurança" localSheetId="14">[1]PLMUSEU!#REF!</definedName>
    <definedName name="ABC_segurança" localSheetId="1">[1]PLMUSEU!#REF!</definedName>
    <definedName name="ABC_segurança">[1]PLMUSEU!#REF!</definedName>
    <definedName name="ABCD23" localSheetId="15">'[7]Relatório-1ª med.'!#REF!</definedName>
    <definedName name="ABCD23" localSheetId="32">'[7]Relatório-1ª med.'!#REF!</definedName>
    <definedName name="ABCD23" localSheetId="30">'[7]Relatório-1ª med.'!#REF!</definedName>
    <definedName name="ABCD23" localSheetId="28">'[7]Relatório-1ª med.'!#REF!</definedName>
    <definedName name="ABCD23" localSheetId="37">'[7]Relatório-1ª med.'!#REF!</definedName>
    <definedName name="ABCD23" localSheetId="25">'[7]Relatório-1ª med.'!#REF!</definedName>
    <definedName name="ABCD23" localSheetId="23">'[7]Relatório-1ª med.'!#REF!</definedName>
    <definedName name="ABCD23" localSheetId="24">'[7]Relatório-1ª med.'!#REF!</definedName>
    <definedName name="ABCD23" localSheetId="14">'[7]Relatório-1ª med.'!#REF!</definedName>
    <definedName name="ABCD23" localSheetId="1">'[7]Relatório-1ª med.'!#REF!</definedName>
    <definedName name="ABCD23">'[7]Relatório-1ª med.'!#REF!</definedName>
    <definedName name="ABR00" localSheetId="15">#REF!</definedName>
    <definedName name="ABR00" localSheetId="32">#REF!</definedName>
    <definedName name="ABR00" localSheetId="30">#REF!</definedName>
    <definedName name="ABR00" localSheetId="28">#REF!</definedName>
    <definedName name="ABR00" localSheetId="37">#REF!</definedName>
    <definedName name="ABR00" localSheetId="14">#REF!</definedName>
    <definedName name="ABR00" localSheetId="1">#REF!</definedName>
    <definedName name="ABR00">#REF!</definedName>
    <definedName name="acabamentos" localSheetId="15">#REF!</definedName>
    <definedName name="acabamentos" localSheetId="32">#REF!</definedName>
    <definedName name="acabamentos" localSheetId="30">#REF!</definedName>
    <definedName name="acabamentos" localSheetId="28">#REF!</definedName>
    <definedName name="acabamentos" localSheetId="37">#REF!</definedName>
    <definedName name="acabamentos" localSheetId="14">#REF!</definedName>
    <definedName name="acabamentos" localSheetId="1">#REF!</definedName>
    <definedName name="acabamentos">#REF!</definedName>
    <definedName name="ACADGDDJSDJSBDJSJFSF" localSheetId="15">'[7]Relatório-1ª med.'!#REF!</definedName>
    <definedName name="ACADGDDJSDJSBDJSJFSF" localSheetId="32">'[7]Relatório-1ª med.'!#REF!</definedName>
    <definedName name="ACADGDDJSDJSBDJSJFSF" localSheetId="30">'[7]Relatório-1ª med.'!#REF!</definedName>
    <definedName name="ACADGDDJSDJSBDJSJFSF" localSheetId="28">'[7]Relatório-1ª med.'!#REF!</definedName>
    <definedName name="ACADGDDJSDJSBDJSJFSF" localSheetId="37">'[7]Relatório-1ª med.'!#REF!</definedName>
    <definedName name="ACADGDDJSDJSBDJSJFSF" localSheetId="25">'[7]Relatório-1ª med.'!#REF!</definedName>
    <definedName name="ACADGDDJSDJSBDJSJFSF" localSheetId="23">'[7]Relatório-1ª med.'!#REF!</definedName>
    <definedName name="ACADGDDJSDJSBDJSJFSF" localSheetId="24">'[7]Relatório-1ª med.'!#REF!</definedName>
    <definedName name="ACADGDDJSDJSBDJSJFSF" localSheetId="14">'[7]Relatório-1ª med.'!#REF!</definedName>
    <definedName name="ACADGDDJSDJSBDJSJFSF" localSheetId="1">'[7]Relatório-1ª med.'!#REF!</definedName>
    <definedName name="ACADGDDJSDJSBDJSJFSF">'[7]Relatório-1ª med.'!#REF!</definedName>
    <definedName name="AÇO_CA_50" localSheetId="15">#REF!</definedName>
    <definedName name="AÇO_CA_50" localSheetId="32">#REF!</definedName>
    <definedName name="AÇO_CA_50" localSheetId="30">#REF!</definedName>
    <definedName name="AÇO_CA_50" localSheetId="28">#REF!</definedName>
    <definedName name="AÇO_CA_50" localSheetId="37">#REF!</definedName>
    <definedName name="AÇO_CA_50" localSheetId="25">#REF!</definedName>
    <definedName name="AÇO_CA_50" localSheetId="23">#REF!</definedName>
    <definedName name="AÇO_CA_50" localSheetId="24">#REF!</definedName>
    <definedName name="AÇO_CA_50" localSheetId="14">#REF!</definedName>
    <definedName name="AÇO_CA_50" localSheetId="1">#REF!</definedName>
    <definedName name="AÇO_CA_50">#REF!</definedName>
    <definedName name="ACOSTD" localSheetId="15">#REF!</definedName>
    <definedName name="ACOSTD" localSheetId="32">#REF!</definedName>
    <definedName name="ACOSTD" localSheetId="30">#REF!</definedName>
    <definedName name="ACOSTD" localSheetId="28">#REF!</definedName>
    <definedName name="ACOSTD" localSheetId="37">#REF!</definedName>
    <definedName name="ACOSTD" localSheetId="14">#REF!</definedName>
    <definedName name="ACOSTD" localSheetId="1">#REF!</definedName>
    <definedName name="ACOSTD">#REF!</definedName>
    <definedName name="ACOSTLE" localSheetId="15">#REF!</definedName>
    <definedName name="ACOSTLE" localSheetId="32">#REF!</definedName>
    <definedName name="ACOSTLE" localSheetId="30">#REF!</definedName>
    <definedName name="ACOSTLE" localSheetId="28">#REF!</definedName>
    <definedName name="ACOSTLE" localSheetId="37">#REF!</definedName>
    <definedName name="ACOSTLE" localSheetId="14">#REF!</definedName>
    <definedName name="ACOSTLE" localSheetId="1">#REF!</definedName>
    <definedName name="ACOSTLE">#REF!</definedName>
    <definedName name="acrescimo" localSheetId="15">#REF!</definedName>
    <definedName name="acrescimo" localSheetId="32">#REF!</definedName>
    <definedName name="acrescimo" localSheetId="30">#REF!</definedName>
    <definedName name="acrescimo" localSheetId="28">#REF!</definedName>
    <definedName name="acrescimo" localSheetId="37">#REF!</definedName>
    <definedName name="acrescimo" localSheetId="14">#REF!</definedName>
    <definedName name="acrescimo" localSheetId="1">#REF!</definedName>
    <definedName name="acrescimo">#REF!</definedName>
    <definedName name="Acréscimo" localSheetId="15">#REF!</definedName>
    <definedName name="Acréscimo" localSheetId="32">#REF!</definedName>
    <definedName name="Acréscimo" localSheetId="30">#REF!</definedName>
    <definedName name="Acréscimo" localSheetId="28">#REF!</definedName>
    <definedName name="Acréscimo" localSheetId="37">#REF!</definedName>
    <definedName name="Acréscimo" localSheetId="14">#REF!</definedName>
    <definedName name="Acréscimo" localSheetId="1">#REF!</definedName>
    <definedName name="Acréscimo">#REF!</definedName>
    <definedName name="aditivo" localSheetId="15">#REF!</definedName>
    <definedName name="aditivo" localSheetId="32">#REF!</definedName>
    <definedName name="aditivo" localSheetId="30">#REF!</definedName>
    <definedName name="aditivo" localSheetId="28">#REF!</definedName>
    <definedName name="aditivo" localSheetId="37">#REF!</definedName>
    <definedName name="aditivo" localSheetId="25">#REF!</definedName>
    <definedName name="aditivo" localSheetId="23">#REF!</definedName>
    <definedName name="aditivo" localSheetId="24">#REF!</definedName>
    <definedName name="aditivo" localSheetId="14">#REF!</definedName>
    <definedName name="aditivo" localSheetId="1">#REF!</definedName>
    <definedName name="aditivo">#REF!</definedName>
    <definedName name="Agosto">#N/A</definedName>
    <definedName name="AGREGADO" localSheetId="15">#REF!</definedName>
    <definedName name="AGREGADO" localSheetId="32">#REF!</definedName>
    <definedName name="AGREGADO" localSheetId="30">#REF!</definedName>
    <definedName name="AGREGADO" localSheetId="28">#REF!</definedName>
    <definedName name="AGREGADO" localSheetId="37">#REF!</definedName>
    <definedName name="AGREGADO" localSheetId="25">#REF!</definedName>
    <definedName name="AGREGADO" localSheetId="23">#REF!</definedName>
    <definedName name="AGREGADO" localSheetId="24">#REF!</definedName>
    <definedName name="AGREGADO" localSheetId="14">#REF!</definedName>
    <definedName name="AGREGADO" localSheetId="1">#REF!</definedName>
    <definedName name="AGREGADO">#REF!</definedName>
    <definedName name="AJ" localSheetId="15">#REF!</definedName>
    <definedName name="AJ" localSheetId="32">#REF!</definedName>
    <definedName name="AJ" localSheetId="30">#REF!</definedName>
    <definedName name="AJ" localSheetId="28">#REF!</definedName>
    <definedName name="AJ" localSheetId="37">#REF!</definedName>
    <definedName name="AJ" localSheetId="25">#REF!</definedName>
    <definedName name="AJ" localSheetId="23">#REF!</definedName>
    <definedName name="AJ" localSheetId="24">#REF!</definedName>
    <definedName name="AJ" localSheetId="14">#REF!</definedName>
    <definedName name="AJ" localSheetId="1">#REF!</definedName>
    <definedName name="AJ">#REF!</definedName>
    <definedName name="AJA" localSheetId="15">#REF!</definedName>
    <definedName name="AJA" localSheetId="32">#REF!</definedName>
    <definedName name="AJA" localSheetId="30">#REF!</definedName>
    <definedName name="AJA" localSheetId="28">#REF!</definedName>
    <definedName name="AJA" localSheetId="37">#REF!</definedName>
    <definedName name="AJA" localSheetId="25">#REF!</definedName>
    <definedName name="AJA" localSheetId="23">#REF!</definedName>
    <definedName name="AJA" localSheetId="24">#REF!</definedName>
    <definedName name="AJA" localSheetId="14">#REF!</definedName>
    <definedName name="AJA" localSheetId="1">#REF!</definedName>
    <definedName name="AJA">#REF!</definedName>
    <definedName name="ajud" localSheetId="15">'[28]QTT  BETUM'!#REF!</definedName>
    <definedName name="ajud" localSheetId="32">'[28]QTT  BETUM'!#REF!</definedName>
    <definedName name="ajud" localSheetId="30">'[28]QTT  BETUM'!#REF!</definedName>
    <definedName name="ajud" localSheetId="28">'[28]QTT  BETUM'!#REF!</definedName>
    <definedName name="ajud" localSheetId="37">'[28]QTT  BETUM'!#REF!</definedName>
    <definedName name="ajud" localSheetId="14">'[28]QTT  BETUM'!#REF!</definedName>
    <definedName name="ajud" localSheetId="1">'[28]QTT  BETUM'!#REF!</definedName>
    <definedName name="ajud">'[28]QTT  BETUM'!#REF!</definedName>
    <definedName name="alex" localSheetId="37" hidden="1">{#N/A,#N/A,FALSE,"MO (2)"}</definedName>
    <definedName name="alex" hidden="1">{#N/A,#N/A,FALSE,"MO (2)"}</definedName>
    <definedName name="ALTA" localSheetId="15">'[29]PRO-08'!#REF!</definedName>
    <definedName name="ALTA" localSheetId="32">'[29]PRO-08'!#REF!</definedName>
    <definedName name="ALTA" localSheetId="30">'[29]PRO-08'!#REF!</definedName>
    <definedName name="ALTA" localSheetId="28">'[29]PRO-08'!#REF!</definedName>
    <definedName name="ALTA" localSheetId="37">'[29]PRO-08'!#REF!</definedName>
    <definedName name="ALTA" localSheetId="14">'[29]PRO-08'!#REF!</definedName>
    <definedName name="ALTA" localSheetId="1">'[29]PRO-08'!#REF!</definedName>
    <definedName name="ALTA">'[29]PRO-08'!#REF!</definedName>
    <definedName name="ALTA_10" localSheetId="15">'[30]PRO-08'!#REF!</definedName>
    <definedName name="ALTA_10" localSheetId="32">'[30]PRO-08'!#REF!</definedName>
    <definedName name="ALTA_10" localSheetId="30">'[30]PRO-08'!#REF!</definedName>
    <definedName name="ALTA_10" localSheetId="28">'[30]PRO-08'!#REF!</definedName>
    <definedName name="ALTA_10" localSheetId="37">'[30]PRO-08'!#REF!</definedName>
    <definedName name="ALTA_10" localSheetId="14">'[30]PRO-08'!#REF!</definedName>
    <definedName name="ALTA_10" localSheetId="1">'[30]PRO-08'!#REF!</definedName>
    <definedName name="ALTA_10">'[30]PRO-08'!#REF!</definedName>
    <definedName name="ALTA_25" localSheetId="15">'[30]PRO-08'!#REF!</definedName>
    <definedName name="ALTA_25" localSheetId="32">'[30]PRO-08'!#REF!</definedName>
    <definedName name="ALTA_25" localSheetId="30">'[30]PRO-08'!#REF!</definedName>
    <definedName name="ALTA_25" localSheetId="28">'[30]PRO-08'!#REF!</definedName>
    <definedName name="ALTA_25" localSheetId="37">'[30]PRO-08'!#REF!</definedName>
    <definedName name="ALTA_25" localSheetId="14">'[30]PRO-08'!#REF!</definedName>
    <definedName name="ALTA_25" localSheetId="1">'[30]PRO-08'!#REF!</definedName>
    <definedName name="ALTA_25">'[30]PRO-08'!#REF!</definedName>
    <definedName name="ALTA_27" localSheetId="15">'[30]PRO-08'!#REF!</definedName>
    <definedName name="ALTA_27" localSheetId="32">'[30]PRO-08'!#REF!</definedName>
    <definedName name="ALTA_27" localSheetId="30">'[30]PRO-08'!#REF!</definedName>
    <definedName name="ALTA_27" localSheetId="28">'[30]PRO-08'!#REF!</definedName>
    <definedName name="ALTA_27" localSheetId="37">'[30]PRO-08'!#REF!</definedName>
    <definedName name="ALTA_27" localSheetId="14">'[30]PRO-08'!#REF!</definedName>
    <definedName name="ALTA_27" localSheetId="1">'[30]PRO-08'!#REF!</definedName>
    <definedName name="ALTA_27">'[30]PRO-08'!#REF!</definedName>
    <definedName name="ALTA_29" localSheetId="15">'[30]PRO-08'!#REF!</definedName>
    <definedName name="ALTA_29" localSheetId="32">'[30]PRO-08'!#REF!</definedName>
    <definedName name="ALTA_29" localSheetId="30">'[30]PRO-08'!#REF!</definedName>
    <definedName name="ALTA_29" localSheetId="28">'[30]PRO-08'!#REF!</definedName>
    <definedName name="ALTA_29" localSheetId="37">'[30]PRO-08'!#REF!</definedName>
    <definedName name="ALTA_29" localSheetId="14">'[30]PRO-08'!#REF!</definedName>
    <definedName name="ALTA_29" localSheetId="1">'[30]PRO-08'!#REF!</definedName>
    <definedName name="ALTA_29">'[30]PRO-08'!#REF!</definedName>
    <definedName name="ALTA_9" localSheetId="15">'[30]PRO-08'!#REF!</definedName>
    <definedName name="ALTA_9" localSheetId="32">'[30]PRO-08'!#REF!</definedName>
    <definedName name="ALTA_9" localSheetId="30">'[30]PRO-08'!#REF!</definedName>
    <definedName name="ALTA_9" localSheetId="28">'[30]PRO-08'!#REF!</definedName>
    <definedName name="ALTA_9" localSheetId="37">'[30]PRO-08'!#REF!</definedName>
    <definedName name="ALTA_9" localSheetId="14">'[30]PRO-08'!#REF!</definedName>
    <definedName name="ALTA_9" localSheetId="1">'[30]PRO-08'!#REF!</definedName>
    <definedName name="ALTA_9">'[30]PRO-08'!#REF!</definedName>
    <definedName name="ALVENARIA">#N/A</definedName>
    <definedName name="Alvenaria_vedação" localSheetId="15">#REF!</definedName>
    <definedName name="Alvenaria_vedação" localSheetId="32">#REF!</definedName>
    <definedName name="Alvenaria_vedação" localSheetId="30">#REF!</definedName>
    <definedName name="Alvenaria_vedação" localSheetId="28">#REF!</definedName>
    <definedName name="Alvenaria_vedação" localSheetId="37">#REF!</definedName>
    <definedName name="Alvenaria_vedação" localSheetId="14">#REF!</definedName>
    <definedName name="Alvenaria_vedação" localSheetId="1">#REF!</definedName>
    <definedName name="Alvenaria_vedação">#REF!</definedName>
    <definedName name="amarela" localSheetId="15">#REF!</definedName>
    <definedName name="amarela" localSheetId="32">#REF!</definedName>
    <definedName name="amarela" localSheetId="30">#REF!</definedName>
    <definedName name="amarela" localSheetId="28">#REF!</definedName>
    <definedName name="amarela" localSheetId="37">#REF!</definedName>
    <definedName name="amarela" localSheetId="14">#REF!</definedName>
    <definedName name="amarela" localSheetId="1">#REF!</definedName>
    <definedName name="amarela">#REF!</definedName>
    <definedName name="amarela_25" localSheetId="15">#REF!</definedName>
    <definedName name="amarela_25" localSheetId="32">#REF!</definedName>
    <definedName name="amarela_25" localSheetId="30">#REF!</definedName>
    <definedName name="amarela_25" localSheetId="28">#REF!</definedName>
    <definedName name="amarela_25" localSheetId="37">#REF!</definedName>
    <definedName name="amarela_25" localSheetId="14">#REF!</definedName>
    <definedName name="amarela_25" localSheetId="1">#REF!</definedName>
    <definedName name="amarela_25">#REF!</definedName>
    <definedName name="AnalisarAterro" localSheetId="15">[31]Plan1!#REF!</definedName>
    <definedName name="AnalisarAterro" localSheetId="32">[31]Plan1!#REF!</definedName>
    <definedName name="AnalisarAterro" localSheetId="30">[31]Plan1!#REF!</definedName>
    <definedName name="AnalisarAterro" localSheetId="28">[31]Plan1!#REF!</definedName>
    <definedName name="AnalisarAterro" localSheetId="37">[31]Plan1!#REF!</definedName>
    <definedName name="AnalisarAterro" localSheetId="14">[31]Plan1!#REF!</definedName>
    <definedName name="AnalisarAterro" localSheetId="1">[31]Plan1!#REF!</definedName>
    <definedName name="AnalisarAterro">[31]Plan1!#REF!</definedName>
    <definedName name="AnalisarCorte" localSheetId="15">[31]Plan1!#REF!</definedName>
    <definedName name="AnalisarCorte" localSheetId="32">[31]Plan1!#REF!</definedName>
    <definedName name="AnalisarCorte" localSheetId="30">[31]Plan1!#REF!</definedName>
    <definedName name="AnalisarCorte" localSheetId="28">[31]Plan1!#REF!</definedName>
    <definedName name="AnalisarCorte" localSheetId="37">[31]Plan1!#REF!</definedName>
    <definedName name="AnalisarCorte" localSheetId="14">[31]Plan1!#REF!</definedName>
    <definedName name="AnalisarCorte" localSheetId="1">[31]Plan1!#REF!</definedName>
    <definedName name="AnalisarCorte">[31]Plan1!#REF!</definedName>
    <definedName name="AND" localSheetId="15">#REF!</definedName>
    <definedName name="AND" localSheetId="32">#REF!</definedName>
    <definedName name="AND" localSheetId="30">#REF!</definedName>
    <definedName name="AND" localSheetId="28">#REF!</definedName>
    <definedName name="AND" localSheetId="37">#REF!</definedName>
    <definedName name="AND" localSheetId="25">#REF!</definedName>
    <definedName name="AND" localSheetId="23">#REF!</definedName>
    <definedName name="AND" localSheetId="24">#REF!</definedName>
    <definedName name="AND" localSheetId="14">#REF!</definedName>
    <definedName name="AND" localSheetId="1">#REF!</definedName>
    <definedName name="AND">#REF!</definedName>
    <definedName name="anscount" hidden="1">3</definedName>
    <definedName name="ant" localSheetId="28" hidden="1">{#N/A,#N/A,FALSE,"MO (2)"}</definedName>
    <definedName name="ant" localSheetId="37" hidden="1">{#N/A,#N/A,FALSE,"MO (2)"}</definedName>
    <definedName name="ant" localSheetId="25" hidden="1">{#N/A,#N/A,FALSE,"MO (2)"}</definedName>
    <definedName name="ant" localSheetId="23" hidden="1">{#N/A,#N/A,FALSE,"MO (2)"}</definedName>
    <definedName name="ant" localSheetId="24" hidden="1">{#N/A,#N/A,FALSE,"MO (2)"}</definedName>
    <definedName name="ant" localSheetId="3" hidden="1">{#N/A,#N/A,FALSE,"MO (2)"}</definedName>
    <definedName name="ant" localSheetId="1" hidden="1">{#N/A,#N/A,FALSE,"MO (2)"}</definedName>
    <definedName name="ant" hidden="1">{#N/A,#N/A,FALSE,"MO (2)"}</definedName>
    <definedName name="ant_1" localSheetId="28" hidden="1">{#N/A,#N/A,FALSE,"MO (2)"}</definedName>
    <definedName name="ant_1" localSheetId="37" hidden="1">{#N/A,#N/A,FALSE,"MO (2)"}</definedName>
    <definedName name="ant_1" localSheetId="25" hidden="1">{#N/A,#N/A,FALSE,"MO (2)"}</definedName>
    <definedName name="ant_1" localSheetId="23" hidden="1">{#N/A,#N/A,FALSE,"MO (2)"}</definedName>
    <definedName name="ant_1" localSheetId="24" hidden="1">{#N/A,#N/A,FALSE,"MO (2)"}</definedName>
    <definedName name="ant_1" localSheetId="3" hidden="1">{#N/A,#N/A,FALSE,"MO (2)"}</definedName>
    <definedName name="ant_1" localSheetId="1" hidden="1">{#N/A,#N/A,FALSE,"MO (2)"}</definedName>
    <definedName name="ant_1" hidden="1">{#N/A,#N/A,FALSE,"MO (2)"}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_base" localSheetId="15">#REF!</definedName>
    <definedName name="area_base" localSheetId="32">#REF!</definedName>
    <definedName name="area_base" localSheetId="30">#REF!</definedName>
    <definedName name="area_base" localSheetId="28">#REF!</definedName>
    <definedName name="area_base" localSheetId="37">#REF!</definedName>
    <definedName name="area_base" localSheetId="25">#REF!</definedName>
    <definedName name="area_base" localSheetId="23">#REF!</definedName>
    <definedName name="area_base" localSheetId="24">#REF!</definedName>
    <definedName name="area_base" localSheetId="14">#REF!</definedName>
    <definedName name="area_base" localSheetId="1">#REF!</definedName>
    <definedName name="area_base">#REF!</definedName>
    <definedName name="_xlnm.Extract" localSheetId="15">#REF!</definedName>
    <definedName name="_xlnm.Extract" localSheetId="32">#REF!</definedName>
    <definedName name="_xlnm.Extract" localSheetId="30">#REF!</definedName>
    <definedName name="_xlnm.Extract" localSheetId="28">#REF!</definedName>
    <definedName name="_xlnm.Extract" localSheetId="37">#REF!</definedName>
    <definedName name="_xlnm.Extract" localSheetId="25">#REF!</definedName>
    <definedName name="_xlnm.Extract" localSheetId="23">#REF!</definedName>
    <definedName name="_xlnm.Extract" localSheetId="24">#REF!</definedName>
    <definedName name="_xlnm.Extract" localSheetId="14">#REF!</definedName>
    <definedName name="_xlnm.Extract" localSheetId="1">#REF!</definedName>
    <definedName name="_xlnm.Extract">#REF!</definedName>
    <definedName name="_xlnm.Print_Area" localSheetId="27">ADM!$A$1:$Q$19</definedName>
    <definedName name="_xlnm.Print_Area" localSheetId="26">ANP!$A$1:$D$34</definedName>
    <definedName name="_xlnm.Print_Area" localSheetId="11">BASE!$B$2:$T$23</definedName>
    <definedName name="_xlnm.Print_Area" localSheetId="5">'BDI-AQUISIÇÃO'!$E$6:$L$43</definedName>
    <definedName name="_xlnm.Print_Area" localSheetId="4">'BDI-SERVIÇOS'!$E$6:$L$43</definedName>
    <definedName name="_xlnm.Print_Area" localSheetId="8">'BOTA FORA'!$B$2:$P$24</definedName>
    <definedName name="_xlnm.Print_Area" localSheetId="19">CALÇADA!$A$1:$L$23</definedName>
    <definedName name="_xlnm.Print_Area" localSheetId="15">CBUQ!$B$2:$U$22</definedName>
    <definedName name="_xlnm.Print_Area" localSheetId="33">'COMP. CALÇADA'!$A$1:$N$26</definedName>
    <definedName name="_xlnm.Print_Area" localSheetId="32">'COMP. CBUQ'!$A$1:$N$26</definedName>
    <definedName name="_xlnm.Print_Area" localSheetId="29">'COMP. IMPRIMAÇÃO'!$B$1:$N$22</definedName>
    <definedName name="_xlnm.Print_Area" localSheetId="30">'COMP. PINTURA'!$B$1:$N$22</definedName>
    <definedName name="_xlnm.Print_Area" localSheetId="34">'COMP. PISO TATIL'!$A$1:$N$20</definedName>
    <definedName name="_xlnm.Print_Area" localSheetId="28">'COMP. PLACA DE OBRA'!$A$1:$N$22</definedName>
    <definedName name="_xlnm.Print_Area" localSheetId="36">'COMP. PLACA DE RUA'!$A$1:$N$19</definedName>
    <definedName name="_xlnm.Print_Area" localSheetId="35">'COMP. POSTE'!$A$1:$N$21</definedName>
    <definedName name="_xlnm.Print_Area" localSheetId="37">'COMP. TAMPAO'!$A$1:$N$19</definedName>
    <definedName name="_xlnm.Print_Area" localSheetId="31">'COMP. TSD'!$A$1:$N$27</definedName>
    <definedName name="_xlnm.Print_Area" localSheetId="6">CRONOGRAMA!$A$1:$R$29</definedName>
    <definedName name="_xlnm.Print_Area" localSheetId="25">'DREN. MEM. CAL.'!$A$1:$L$100</definedName>
    <definedName name="_xlnm.Print_Area" localSheetId="23">'DREN. REDE'!$A$1:$S$28</definedName>
    <definedName name="_xlnm.Print_Area" localSheetId="24">'DREN. SARJETA'!$B$2:$S$145</definedName>
    <definedName name="_xlnm.Print_Area" localSheetId="39">FIT!$A$1:$N$76</definedName>
    <definedName name="_xlnm.Print_Area" localSheetId="12">IMPRIMAÇÃO!$B$2:$P$22</definedName>
    <definedName name="_xlnm.Print_Area" localSheetId="18">'MEIO-FIO E SARJETA'!$A$1:$F$61</definedName>
    <definedName name="_xlnm.Print_Area" localSheetId="7">Mobilização_Desmobilização!$A$1:$N$48</definedName>
    <definedName name="_xlnm.Print_Area" localSheetId="3">ORÇAMENTO!$B$6:$L$89</definedName>
    <definedName name="_xlnm.Print_Area" localSheetId="14">PINTURA!$B$2:$R$22</definedName>
    <definedName name="_xlnm.Print_Area" localSheetId="0">QCI!$A$1:$G$10</definedName>
    <definedName name="_xlnm.Print_Area" localSheetId="1">QQ!$B$6:$H$77</definedName>
    <definedName name="_xlnm.Print_Area" localSheetId="9">'REG. SUBLEITO'!$B$2:$O$23</definedName>
    <definedName name="_xlnm.Print_Area" localSheetId="2">RESUMO!$A$1:$F$16</definedName>
    <definedName name="_xlnm.Print_Area" localSheetId="21">'SIN. HORIZONTAL'!$A$1:$I$128</definedName>
    <definedName name="_xlnm.Print_Area" localSheetId="22">'SIN. VERTICAL'!$A$1:$H$64</definedName>
    <definedName name="_xlnm.Print_Area" localSheetId="10">'SUB BASE'!$B$2:$T$9</definedName>
    <definedName name="_xlnm.Print_Area" localSheetId="17">'TRANSP. BRITA'!$B$2:$I$24</definedName>
    <definedName name="_xlnm.Print_Area" localSheetId="16">'TRANSP. MAT. BET.'!$B$2:$I$44</definedName>
    <definedName name="_xlnm.Print_Area" localSheetId="13">TSD!$B$2:$R$22</definedName>
    <definedName name="_xlnm.Print_Area">#REF!</definedName>
    <definedName name="Área_impressão_IM">'[32]61M-CBMI'!$S$1:$U$52</definedName>
    <definedName name="AREA_IMPRI" localSheetId="15">#REF!</definedName>
    <definedName name="AREA_IMPRI" localSheetId="32">#REF!</definedName>
    <definedName name="AREA_IMPRI" localSheetId="30">#REF!</definedName>
    <definedName name="AREA_IMPRI" localSheetId="28">#REF!</definedName>
    <definedName name="AREA_IMPRI" localSheetId="37">#REF!</definedName>
    <definedName name="AREA_IMPRI" localSheetId="25">#REF!</definedName>
    <definedName name="AREA_IMPRI" localSheetId="23">#REF!</definedName>
    <definedName name="AREA_IMPRI" localSheetId="24">#REF!</definedName>
    <definedName name="AREA_IMPRI" localSheetId="14">#REF!</definedName>
    <definedName name="AREA_IMPRI" localSheetId="1">#REF!</definedName>
    <definedName name="AREA_IMPRI">#REF!</definedName>
    <definedName name="area_sub_base" localSheetId="15">#REF!</definedName>
    <definedName name="area_sub_base" localSheetId="32">#REF!</definedName>
    <definedName name="area_sub_base" localSheetId="30">#REF!</definedName>
    <definedName name="area_sub_base" localSheetId="28">#REF!</definedName>
    <definedName name="area_sub_base" localSheetId="37">#REF!</definedName>
    <definedName name="area_sub_base" localSheetId="25">#REF!</definedName>
    <definedName name="area_sub_base" localSheetId="23">#REF!</definedName>
    <definedName name="area_sub_base" localSheetId="24">#REF!</definedName>
    <definedName name="area_sub_base" localSheetId="14">#REF!</definedName>
    <definedName name="area_sub_base" localSheetId="1">#REF!</definedName>
    <definedName name="area_sub_base">#REF!</definedName>
    <definedName name="AREAL" localSheetId="15">#REF!</definedName>
    <definedName name="AREAL" localSheetId="32">#REF!</definedName>
    <definedName name="AREAL" localSheetId="30">#REF!</definedName>
    <definedName name="AREAL" localSheetId="28">#REF!</definedName>
    <definedName name="AREAL" localSheetId="37">#REF!</definedName>
    <definedName name="AREAL" localSheetId="14">#REF!</definedName>
    <definedName name="AREAL" localSheetId="1">#REF!</definedName>
    <definedName name="AREAL">#REF!</definedName>
    <definedName name="areal.pista" localSheetId="15">#REF!</definedName>
    <definedName name="areal.pista" localSheetId="32">#REF!</definedName>
    <definedName name="areal.pista" localSheetId="30">#REF!</definedName>
    <definedName name="areal.pista" localSheetId="28">#REF!</definedName>
    <definedName name="areal.pista" localSheetId="37">#REF!</definedName>
    <definedName name="areal.pista" localSheetId="14">#REF!</definedName>
    <definedName name="areal.pista" localSheetId="1">#REF!</definedName>
    <definedName name="areal.pista">#REF!</definedName>
    <definedName name="AREAL.USINA">[33]Diagrama!$E$47</definedName>
    <definedName name="ÁreaTotal">'[34]Quadro Geral'!$A:$H</definedName>
    <definedName name="AREC">[13]DADOS!$C$15</definedName>
    <definedName name="Areia" localSheetId="15">#REF!</definedName>
    <definedName name="Areia" localSheetId="32">#REF!</definedName>
    <definedName name="Areia" localSheetId="30">#REF!</definedName>
    <definedName name="Areia" localSheetId="28">#REF!</definedName>
    <definedName name="Areia" localSheetId="37">#REF!</definedName>
    <definedName name="Areia" localSheetId="14">#REF!</definedName>
    <definedName name="Areia" localSheetId="1">#REF!</definedName>
    <definedName name="Areia">#REF!</definedName>
    <definedName name="AREIACS">[13]DADOS!$C$11</definedName>
    <definedName name="AREIANP" localSheetId="15">#REF!</definedName>
    <definedName name="AREIANP" localSheetId="32">#REF!</definedName>
    <definedName name="AREIANP" localSheetId="30">#REF!</definedName>
    <definedName name="AREIANP" localSheetId="28">#REF!</definedName>
    <definedName name="AREIANP" localSheetId="37">#REF!</definedName>
    <definedName name="AREIANP" localSheetId="14">#REF!</definedName>
    <definedName name="AREIANP" localSheetId="1">#REF!</definedName>
    <definedName name="AREIANP">#REF!</definedName>
    <definedName name="areianpav">[35]OAC_NPAV!$N$2</definedName>
    <definedName name="AREIAPAV" localSheetId="15">#REF!</definedName>
    <definedName name="AREIAPAV" localSheetId="32">#REF!</definedName>
    <definedName name="AREIAPAV" localSheetId="30">#REF!</definedName>
    <definedName name="AREIAPAV" localSheetId="28">#REF!</definedName>
    <definedName name="AREIAPAV" localSheetId="37">#REF!</definedName>
    <definedName name="AREIAPAV" localSheetId="14">#REF!</definedName>
    <definedName name="AREIAPAV" localSheetId="1">#REF!</definedName>
    <definedName name="AREIAPAV">#REF!</definedName>
    <definedName name="AREIAPAVUSINA" localSheetId="15">#REF!</definedName>
    <definedName name="AREIAPAVUSINA" localSheetId="32">#REF!</definedName>
    <definedName name="AREIAPAVUSINA" localSheetId="30">#REF!</definedName>
    <definedName name="AREIAPAVUSINA" localSheetId="28">#REF!</definedName>
    <definedName name="AREIAPAVUSINA" localSheetId="37">#REF!</definedName>
    <definedName name="AREIAPAVUSINA" localSheetId="14">#REF!</definedName>
    <definedName name="AREIAPAVUSINA" localSheetId="1">#REF!</definedName>
    <definedName name="AREIAPAVUSINA">#REF!</definedName>
    <definedName name="ARGAMASSA10">'[36]QUADRO 08 - COMPOSIÇÕES'!$H$715</definedName>
    <definedName name="ARGAMASSA10S">'[36]QUADRO 08 - COMPOSIÇÕES'!$H$713</definedName>
    <definedName name="arm" localSheetId="15">'[28]QTT  BETUM'!#REF!</definedName>
    <definedName name="arm" localSheetId="32">'[28]QTT  BETUM'!#REF!</definedName>
    <definedName name="arm" localSheetId="30">'[28]QTT  BETUM'!#REF!</definedName>
    <definedName name="arm" localSheetId="28">'[28]QTT  BETUM'!#REF!</definedName>
    <definedName name="arm" localSheetId="37">'[28]QTT  BETUM'!#REF!</definedName>
    <definedName name="arm" localSheetId="14">'[28]QTT  BETUM'!#REF!</definedName>
    <definedName name="arm" localSheetId="1">'[28]QTT  BETUM'!#REF!</definedName>
    <definedName name="arm">'[28]QTT  BETUM'!#REF!</definedName>
    <definedName name="as" localSheetId="15">#REF!</definedName>
    <definedName name="as" localSheetId="32">#REF!</definedName>
    <definedName name="as" localSheetId="30">#REF!</definedName>
    <definedName name="as" localSheetId="28">#REF!</definedName>
    <definedName name="as" localSheetId="37">#REF!</definedName>
    <definedName name="as" localSheetId="14">#REF!</definedName>
    <definedName name="as" localSheetId="1">#REF!</definedName>
    <definedName name="as">#REF!</definedName>
    <definedName name="asde" localSheetId="15">#REF!</definedName>
    <definedName name="asde" localSheetId="32">#REF!</definedName>
    <definedName name="asde" localSheetId="30">#REF!</definedName>
    <definedName name="asde" localSheetId="28">#REF!</definedName>
    <definedName name="asde" localSheetId="37">#REF!</definedName>
    <definedName name="asde" localSheetId="14">#REF!</definedName>
    <definedName name="asde" localSheetId="1">#REF!</definedName>
    <definedName name="asde">#REF!</definedName>
    <definedName name="asdf" localSheetId="15">#REF!</definedName>
    <definedName name="asdf" localSheetId="32">#REF!</definedName>
    <definedName name="asdf" localSheetId="30">#REF!</definedName>
    <definedName name="asdf" localSheetId="28">#REF!</definedName>
    <definedName name="asdf" localSheetId="37">#REF!</definedName>
    <definedName name="asdf" localSheetId="14">#REF!</definedName>
    <definedName name="asdf" localSheetId="1">#REF!</definedName>
    <definedName name="asdf">#REF!</definedName>
    <definedName name="ASFALTO">"$#REF!.$E$#REF!"</definedName>
    <definedName name="ASSEN_TUBO_EMISS" localSheetId="15">#REF!</definedName>
    <definedName name="ASSEN_TUBO_EMISS" localSheetId="32">#REF!</definedName>
    <definedName name="ASSEN_TUBO_EMISS" localSheetId="30">#REF!</definedName>
    <definedName name="ASSEN_TUBO_EMISS" localSheetId="28">#REF!</definedName>
    <definedName name="ASSEN_TUBO_EMISS" localSheetId="37">#REF!</definedName>
    <definedName name="ASSEN_TUBO_EMISS" localSheetId="14">#REF!</definedName>
    <definedName name="ASSEN_TUBO_EMISS" localSheetId="1">#REF!</definedName>
    <definedName name="ASSEN_TUBO_EMISS">#REF!</definedName>
    <definedName name="ASSEN_TUBO_EMISS2" localSheetId="15">#REF!</definedName>
    <definedName name="ASSEN_TUBO_EMISS2" localSheetId="32">#REF!</definedName>
    <definedName name="ASSEN_TUBO_EMISS2" localSheetId="30">#REF!</definedName>
    <definedName name="ASSEN_TUBO_EMISS2" localSheetId="28">#REF!</definedName>
    <definedName name="ASSEN_TUBO_EMISS2" localSheetId="37">#REF!</definedName>
    <definedName name="ASSEN_TUBO_EMISS2" localSheetId="14">#REF!</definedName>
    <definedName name="ASSEN_TUBO_EMISS2" localSheetId="1">#REF!</definedName>
    <definedName name="ASSEN_TUBO_EMISS2">#REF!</definedName>
    <definedName name="Assent." localSheetId="15">[1]PLMUSEU!#REF!</definedName>
    <definedName name="Assent." localSheetId="32">[1]PLMUSEU!#REF!</definedName>
    <definedName name="Assent." localSheetId="30">[1]PLMUSEU!#REF!</definedName>
    <definedName name="Assent." localSheetId="28">[1]PLMUSEU!#REF!</definedName>
    <definedName name="Assent." localSheetId="37">[1]PLMUSEU!#REF!</definedName>
    <definedName name="Assent." localSheetId="14">[1]PLMUSEU!#REF!</definedName>
    <definedName name="Assent." localSheetId="1">[1]PLMUSEU!#REF!</definedName>
    <definedName name="Assent.">[1]PLMUSEU!#REF!</definedName>
    <definedName name="ASSENT_EMISS3_S" localSheetId="15">#REF!</definedName>
    <definedName name="ASSENT_EMISS3_S" localSheetId="32">#REF!</definedName>
    <definedName name="ASSENT_EMISS3_S" localSheetId="30">#REF!</definedName>
    <definedName name="ASSENT_EMISS3_S" localSheetId="28">#REF!</definedName>
    <definedName name="ASSENT_EMISS3_S" localSheetId="37">#REF!</definedName>
    <definedName name="ASSENT_EMISS3_S" localSheetId="14">#REF!</definedName>
    <definedName name="ASSENT_EMISS3_S" localSheetId="1">#REF!</definedName>
    <definedName name="ASSENT_EMISS3_S">#REF!</definedName>
    <definedName name="ASSENT_TUBO" localSheetId="15">#REF!</definedName>
    <definedName name="ASSENT_TUBO" localSheetId="32">#REF!</definedName>
    <definedName name="ASSENT_TUBO" localSheetId="30">#REF!</definedName>
    <definedName name="ASSENT_TUBO" localSheetId="28">#REF!</definedName>
    <definedName name="ASSENT_TUBO" localSheetId="37">#REF!</definedName>
    <definedName name="ASSENT_TUBO" localSheetId="14">#REF!</definedName>
    <definedName name="ASSENT_TUBO" localSheetId="1">#REF!</definedName>
    <definedName name="ASSENT_TUBO">#REF!</definedName>
    <definedName name="ATUAL">"$#REF!.$F$29"</definedName>
    <definedName name="Aut_original" localSheetId="15">[37]PROJETO!#REF!</definedName>
    <definedName name="Aut_original" localSheetId="32">[37]PROJETO!#REF!</definedName>
    <definedName name="Aut_original" localSheetId="30">[37]PROJETO!#REF!</definedName>
    <definedName name="Aut_original" localSheetId="28">[37]PROJETO!#REF!</definedName>
    <definedName name="Aut_original" localSheetId="37">[37]PROJETO!#REF!</definedName>
    <definedName name="Aut_original" localSheetId="14">[37]PROJETO!#REF!</definedName>
    <definedName name="Aut_original" localSheetId="1">[37]PROJETO!#REF!</definedName>
    <definedName name="Aut_original">[37]PROJETO!#REF!</definedName>
    <definedName name="Aut_original_25" localSheetId="15">[38]PROJETO!#REF!</definedName>
    <definedName name="Aut_original_25" localSheetId="32">[38]PROJETO!#REF!</definedName>
    <definedName name="Aut_original_25" localSheetId="30">[38]PROJETO!#REF!</definedName>
    <definedName name="Aut_original_25" localSheetId="28">[38]PROJETO!#REF!</definedName>
    <definedName name="Aut_original_25" localSheetId="37">[38]PROJETO!#REF!</definedName>
    <definedName name="Aut_original_25" localSheetId="14">[38]PROJETO!#REF!</definedName>
    <definedName name="Aut_original_25" localSheetId="1">[38]PROJETO!#REF!</definedName>
    <definedName name="Aut_original_25">[38]PROJETO!#REF!</definedName>
    <definedName name="Aut_original_4" localSheetId="15">[39]PROJETO!#REF!</definedName>
    <definedName name="Aut_original_4" localSheetId="32">[39]PROJETO!#REF!</definedName>
    <definedName name="Aut_original_4" localSheetId="30">[39]PROJETO!#REF!</definedName>
    <definedName name="Aut_original_4" localSheetId="28">[39]PROJETO!#REF!</definedName>
    <definedName name="Aut_original_4" localSheetId="37">[39]PROJETO!#REF!</definedName>
    <definedName name="Aut_original_4" localSheetId="14">[39]PROJETO!#REF!</definedName>
    <definedName name="Aut_original_4" localSheetId="1">[39]PROJETO!#REF!</definedName>
    <definedName name="Aut_original_4">[39]PROJETO!#REF!</definedName>
    <definedName name="Aut_resumo" localSheetId="15">[40]RESUMO_AUT1!#REF!</definedName>
    <definedName name="Aut_resumo" localSheetId="32">[40]RESUMO_AUT1!#REF!</definedName>
    <definedName name="Aut_resumo" localSheetId="30">[40]RESUMO_AUT1!#REF!</definedName>
    <definedName name="Aut_resumo" localSheetId="28">[40]RESUMO_AUT1!#REF!</definedName>
    <definedName name="Aut_resumo" localSheetId="37">[40]RESUMO_AUT1!#REF!</definedName>
    <definedName name="Aut_resumo" localSheetId="14">[40]RESUMO_AUT1!#REF!</definedName>
    <definedName name="Aut_resumo" localSheetId="1">[40]RESUMO_AUT1!#REF!</definedName>
    <definedName name="Aut_resumo">[40]RESUMO_AUT1!#REF!</definedName>
    <definedName name="Aut_resumo_25" localSheetId="15">[41]RESUMO_AUT1!#REF!</definedName>
    <definedName name="Aut_resumo_25" localSheetId="32">[41]RESUMO_AUT1!#REF!</definedName>
    <definedName name="Aut_resumo_25" localSheetId="30">[41]RESUMO_AUT1!#REF!</definedName>
    <definedName name="Aut_resumo_25" localSheetId="28">[41]RESUMO_AUT1!#REF!</definedName>
    <definedName name="Aut_resumo_25" localSheetId="37">[41]RESUMO_AUT1!#REF!</definedName>
    <definedName name="Aut_resumo_25" localSheetId="14">[41]RESUMO_AUT1!#REF!</definedName>
    <definedName name="Aut_resumo_25" localSheetId="1">[41]RESUMO_AUT1!#REF!</definedName>
    <definedName name="Aut_resumo_25">[41]RESUMO_AUT1!#REF!</definedName>
    <definedName name="Aut_resumo_4" localSheetId="15">[42]RESUMO_AUT1!#REF!</definedName>
    <definedName name="Aut_resumo_4" localSheetId="32">[42]RESUMO_AUT1!#REF!</definedName>
    <definedName name="Aut_resumo_4" localSheetId="30">[42]RESUMO_AUT1!#REF!</definedName>
    <definedName name="Aut_resumo_4" localSheetId="28">[42]RESUMO_AUT1!#REF!</definedName>
    <definedName name="Aut_resumo_4" localSheetId="37">[42]RESUMO_AUT1!#REF!</definedName>
    <definedName name="Aut_resumo_4" localSheetId="14">[42]RESUMO_AUT1!#REF!</definedName>
    <definedName name="Aut_resumo_4" localSheetId="1">[42]RESUMO_AUT1!#REF!</definedName>
    <definedName name="Aut_resumo_4">[42]RESUMO_AUT1!#REF!</definedName>
    <definedName name="AUTO">"$#REF!.$D$12"</definedName>
    <definedName name="aux" localSheetId="15">#REF!</definedName>
    <definedName name="aux" localSheetId="32">#REF!</definedName>
    <definedName name="aux" localSheetId="30">#REF!</definedName>
    <definedName name="aux" localSheetId="28">#REF!</definedName>
    <definedName name="aux" localSheetId="37">#REF!</definedName>
    <definedName name="aux" localSheetId="14">#REF!</definedName>
    <definedName name="aux" localSheetId="1">#REF!</definedName>
    <definedName name="aux">#REF!</definedName>
    <definedName name="AvFisZero">#N/A</definedName>
    <definedName name="AVV" localSheetId="15">#REF!</definedName>
    <definedName name="AVV" localSheetId="32">#REF!</definedName>
    <definedName name="AVV" localSheetId="30">#REF!</definedName>
    <definedName name="AVV" localSheetId="28">#REF!</definedName>
    <definedName name="AVV" localSheetId="37">#REF!</definedName>
    <definedName name="AVV" localSheetId="14">#REF!</definedName>
    <definedName name="AVV" localSheetId="1">#REF!</definedName>
    <definedName name="AVV">#REF!</definedName>
    <definedName name="azul" localSheetId="15">#REF!</definedName>
    <definedName name="azul" localSheetId="32">#REF!</definedName>
    <definedName name="azul" localSheetId="30">#REF!</definedName>
    <definedName name="azul" localSheetId="28">#REF!</definedName>
    <definedName name="azul" localSheetId="37">#REF!</definedName>
    <definedName name="azul" localSheetId="14">#REF!</definedName>
    <definedName name="azul" localSheetId="1">#REF!</definedName>
    <definedName name="azul">#REF!</definedName>
    <definedName name="azul_25" localSheetId="15">#REF!</definedName>
    <definedName name="azul_25" localSheetId="32">#REF!</definedName>
    <definedName name="azul_25" localSheetId="30">#REF!</definedName>
    <definedName name="azul_25" localSheetId="28">#REF!</definedName>
    <definedName name="azul_25" localSheetId="37">#REF!</definedName>
    <definedName name="azul_25" localSheetId="14">#REF!</definedName>
    <definedName name="azul_25" localSheetId="1">#REF!</definedName>
    <definedName name="azul_25">#REF!</definedName>
    <definedName name="AZULSINAL" localSheetId="15">#REF!</definedName>
    <definedName name="AZULSINAL" localSheetId="32">#REF!</definedName>
    <definedName name="AZULSINAL" localSheetId="30">#REF!</definedName>
    <definedName name="AZULSINAL" localSheetId="28">#REF!</definedName>
    <definedName name="AZULSINAL" localSheetId="37">#REF!</definedName>
    <definedName name="AZULSINAL" localSheetId="14">#REF!</definedName>
    <definedName name="AZULSINAL" localSheetId="1">#REF!</definedName>
    <definedName name="AZULSINAL">#REF!</definedName>
    <definedName name="AZULSINAL_25" localSheetId="15">#REF!</definedName>
    <definedName name="AZULSINAL_25" localSheetId="32">#REF!</definedName>
    <definedName name="AZULSINAL_25" localSheetId="30">#REF!</definedName>
    <definedName name="AZULSINAL_25" localSheetId="28">#REF!</definedName>
    <definedName name="AZULSINAL_25" localSheetId="37">#REF!</definedName>
    <definedName name="AZULSINAL_25" localSheetId="14">#REF!</definedName>
    <definedName name="AZULSINAL_25" localSheetId="1">#REF!</definedName>
    <definedName name="AZULSINAL_25">#REF!</definedName>
    <definedName name="b" localSheetId="15">#REF!</definedName>
    <definedName name="b" localSheetId="32">#REF!</definedName>
    <definedName name="b" localSheetId="30">#REF!</definedName>
    <definedName name="b" localSheetId="28">#REF!</definedName>
    <definedName name="b" localSheetId="37">#REF!</definedName>
    <definedName name="b" localSheetId="14">#REF!</definedName>
    <definedName name="b" localSheetId="1">#REF!</definedName>
    <definedName name="b">#REF!</definedName>
    <definedName name="bacia16" localSheetId="15">#REF!</definedName>
    <definedName name="bacia16" localSheetId="32">#REF!</definedName>
    <definedName name="bacia16" localSheetId="30">#REF!</definedName>
    <definedName name="bacia16" localSheetId="28">#REF!</definedName>
    <definedName name="bacia16" localSheetId="37">#REF!</definedName>
    <definedName name="bacia16" localSheetId="14">#REF!</definedName>
    <definedName name="bacia16" localSheetId="1">#REF!</definedName>
    <definedName name="bacia16">#REF!</definedName>
    <definedName name="_xlnm.Database" localSheetId="15">#REF!</definedName>
    <definedName name="_xlnm.Database" localSheetId="32">#REF!</definedName>
    <definedName name="_xlnm.Database" localSheetId="30">#REF!</definedName>
    <definedName name="_xlnm.Database" localSheetId="28">#REF!</definedName>
    <definedName name="_xlnm.Database" localSheetId="37">#REF!</definedName>
    <definedName name="_xlnm.Database" localSheetId="25">#REF!</definedName>
    <definedName name="_xlnm.Database" localSheetId="23">#REF!</definedName>
    <definedName name="_xlnm.Database" localSheetId="24">#REF!</definedName>
    <definedName name="_xlnm.Database" localSheetId="14">#REF!</definedName>
    <definedName name="_xlnm.Database" localSheetId="1">#REF!</definedName>
    <definedName name="_xlnm.Database">#REF!</definedName>
    <definedName name="base" localSheetId="15">#REF!</definedName>
    <definedName name="base" localSheetId="32">#REF!</definedName>
    <definedName name="base" localSheetId="30">#REF!</definedName>
    <definedName name="base" localSheetId="28">#REF!</definedName>
    <definedName name="base" localSheetId="37">#REF!</definedName>
    <definedName name="base" localSheetId="14">#REF!</definedName>
    <definedName name="base" localSheetId="1">#REF!</definedName>
    <definedName name="base">#REF!</definedName>
    <definedName name="bb">#N/A</definedName>
    <definedName name="bbbb" localSheetId="37" hidden="1">{#N/A,#N/A,FALSE,"MO (2)"}</definedName>
    <definedName name="bbbb" hidden="1">{#N/A,#N/A,FALSE,"MO (2)"}</definedName>
    <definedName name="bc" localSheetId="15">#REF!</definedName>
    <definedName name="bc" localSheetId="32">#REF!</definedName>
    <definedName name="bc" localSheetId="30">#REF!</definedName>
    <definedName name="bc" localSheetId="28">#REF!</definedName>
    <definedName name="bc" localSheetId="37">#REF!</definedName>
    <definedName name="bc" localSheetId="14">#REF!</definedName>
    <definedName name="bc" localSheetId="1">#REF!</definedName>
    <definedName name="bc">#REF!</definedName>
    <definedName name="BDI" localSheetId="11">#REF!</definedName>
    <definedName name="BDI" localSheetId="8">#REF!</definedName>
    <definedName name="BDI" localSheetId="15">#REF!</definedName>
    <definedName name="BDI" localSheetId="32">#REF!</definedName>
    <definedName name="BDI" localSheetId="30">#REF!</definedName>
    <definedName name="BDI" localSheetId="28">#REF!</definedName>
    <definedName name="BDI" localSheetId="37">#REF!</definedName>
    <definedName name="BDI" localSheetId="25">#REF!</definedName>
    <definedName name="BDI" localSheetId="23">#REF!</definedName>
    <definedName name="BDI" localSheetId="24">#REF!</definedName>
    <definedName name="BDI" localSheetId="14">#REF!</definedName>
    <definedName name="BDI" localSheetId="1">#REF!</definedName>
    <definedName name="BDI" localSheetId="10">#REF!</definedName>
    <definedName name="BDI" localSheetId="17">#REF!</definedName>
    <definedName name="BDI" localSheetId="16">#REF!</definedName>
    <definedName name="BDI">#REF!</definedName>
    <definedName name="BDI_10" localSheetId="15">#REF!</definedName>
    <definedName name="BDI_10" localSheetId="32">#REF!</definedName>
    <definedName name="BDI_10" localSheetId="30">#REF!</definedName>
    <definedName name="BDI_10" localSheetId="28">#REF!</definedName>
    <definedName name="BDI_10" localSheetId="37">#REF!</definedName>
    <definedName name="BDI_10" localSheetId="14">#REF!</definedName>
    <definedName name="BDI_10" localSheetId="1">#REF!</definedName>
    <definedName name="BDI_10">#REF!</definedName>
    <definedName name="BDI_25" localSheetId="15">#REF!</definedName>
    <definedName name="BDI_25" localSheetId="32">#REF!</definedName>
    <definedName name="BDI_25" localSheetId="30">#REF!</definedName>
    <definedName name="BDI_25" localSheetId="28">#REF!</definedName>
    <definedName name="BDI_25" localSheetId="37">#REF!</definedName>
    <definedName name="BDI_25" localSheetId="14">#REF!</definedName>
    <definedName name="BDI_25" localSheetId="1">#REF!</definedName>
    <definedName name="BDI_25">#REF!</definedName>
    <definedName name="BDI_27" localSheetId="15">#REF!</definedName>
    <definedName name="BDI_27" localSheetId="32">#REF!</definedName>
    <definedName name="BDI_27" localSheetId="30">#REF!</definedName>
    <definedName name="BDI_27" localSheetId="28">#REF!</definedName>
    <definedName name="BDI_27" localSheetId="37">#REF!</definedName>
    <definedName name="BDI_27" localSheetId="14">#REF!</definedName>
    <definedName name="BDI_27" localSheetId="1">#REF!</definedName>
    <definedName name="BDI_27">#REF!</definedName>
    <definedName name="BDI_29" localSheetId="15">#REF!</definedName>
    <definedName name="BDI_29" localSheetId="32">#REF!</definedName>
    <definedName name="BDI_29" localSheetId="30">#REF!</definedName>
    <definedName name="BDI_29" localSheetId="28">#REF!</definedName>
    <definedName name="BDI_29" localSheetId="37">#REF!</definedName>
    <definedName name="BDI_29" localSheetId="14">#REF!</definedName>
    <definedName name="BDI_29" localSheetId="1">#REF!</definedName>
    <definedName name="BDI_29">#REF!</definedName>
    <definedName name="BDI_9" localSheetId="15">#REF!</definedName>
    <definedName name="BDI_9" localSheetId="32">#REF!</definedName>
    <definedName name="BDI_9" localSheetId="30">#REF!</definedName>
    <definedName name="BDI_9" localSheetId="28">#REF!</definedName>
    <definedName name="BDI_9" localSheetId="37">#REF!</definedName>
    <definedName name="BDI_9" localSheetId="14">#REF!</definedName>
    <definedName name="BDI_9" localSheetId="1">#REF!</definedName>
    <definedName name="BDI_9">#REF!</definedName>
    <definedName name="BETUMINBETIM" localSheetId="15">#REF!</definedName>
    <definedName name="BETUMINBETIM" localSheetId="32">#REF!</definedName>
    <definedName name="BETUMINBETIM" localSheetId="30">#REF!</definedName>
    <definedName name="BETUMINBETIM" localSheetId="28">#REF!</definedName>
    <definedName name="BETUMINBETIM" localSheetId="37">#REF!</definedName>
    <definedName name="BETUMINBETIM" localSheetId="14">#REF!</definedName>
    <definedName name="BETUMINBETIM" localSheetId="1">#REF!</definedName>
    <definedName name="BETUMINBETIM">#REF!</definedName>
    <definedName name="BETUMINCBA" localSheetId="15">#REF!</definedName>
    <definedName name="BETUMINCBA" localSheetId="32">#REF!</definedName>
    <definedName name="BETUMINCBA" localSheetId="30">#REF!</definedName>
    <definedName name="BETUMINCBA" localSheetId="28">#REF!</definedName>
    <definedName name="BETUMINCBA" localSheetId="37">#REF!</definedName>
    <definedName name="BETUMINCBA" localSheetId="14">#REF!</definedName>
    <definedName name="BETUMINCBA" localSheetId="1">#REF!</definedName>
    <definedName name="BETUMINCBA">#REF!</definedName>
    <definedName name="BETUMINOSO" localSheetId="15">#REF!</definedName>
    <definedName name="BETUMINOSO" localSheetId="32">#REF!</definedName>
    <definedName name="BETUMINOSO" localSheetId="30">#REF!</definedName>
    <definedName name="BETUMINOSO" localSheetId="28">#REF!</definedName>
    <definedName name="BETUMINOSO" localSheetId="37">#REF!</definedName>
    <definedName name="BETUMINOSO" localSheetId="14">#REF!</definedName>
    <definedName name="BETUMINOSO" localSheetId="1">#REF!</definedName>
    <definedName name="BETUMINOSO">#REF!</definedName>
    <definedName name="BG" localSheetId="15">#REF!</definedName>
    <definedName name="BG" localSheetId="32">#REF!</definedName>
    <definedName name="BG" localSheetId="30">#REF!</definedName>
    <definedName name="BG" localSheetId="28">#REF!</definedName>
    <definedName name="BG" localSheetId="37">#REF!</definedName>
    <definedName name="BG" localSheetId="14">#REF!</definedName>
    <definedName name="BG" localSheetId="1">#REF!</definedName>
    <definedName name="BG">#REF!</definedName>
    <definedName name="BG_25" localSheetId="15">#REF!</definedName>
    <definedName name="BG_25" localSheetId="32">#REF!</definedName>
    <definedName name="BG_25" localSheetId="30">#REF!</definedName>
    <definedName name="BG_25" localSheetId="28">#REF!</definedName>
    <definedName name="BG_25" localSheetId="37">#REF!</definedName>
    <definedName name="BG_25" localSheetId="14">#REF!</definedName>
    <definedName name="BG_25" localSheetId="1">#REF!</definedName>
    <definedName name="BG_25">#REF!</definedName>
    <definedName name="BGU" localSheetId="15">#REF!</definedName>
    <definedName name="BGU" localSheetId="32">#REF!</definedName>
    <definedName name="BGU" localSheetId="30">#REF!</definedName>
    <definedName name="BGU" localSheetId="28">#REF!</definedName>
    <definedName name="BGU" localSheetId="37">#REF!</definedName>
    <definedName name="BGU" localSheetId="14">#REF!</definedName>
    <definedName name="BGU" localSheetId="1">#REF!</definedName>
    <definedName name="BGU">#REF!</definedName>
    <definedName name="BGU_25" localSheetId="15">#REF!</definedName>
    <definedName name="BGU_25" localSheetId="32">#REF!</definedName>
    <definedName name="BGU_25" localSheetId="30">#REF!</definedName>
    <definedName name="BGU_25" localSheetId="28">#REF!</definedName>
    <definedName name="BGU_25" localSheetId="37">#REF!</definedName>
    <definedName name="BGU_25" localSheetId="14">#REF!</definedName>
    <definedName name="BGU_25" localSheetId="1">#REF!</definedName>
    <definedName name="BGU_25">#REF!</definedName>
    <definedName name="BI">[43]Teor!$A$3:$G$7</definedName>
    <definedName name="BII">'[44]Página 16'!$A$3:$G$7</definedName>
    <definedName name="BL_ANC_EMISS3_S" localSheetId="15">#REF!</definedName>
    <definedName name="BL_ANC_EMISS3_S" localSheetId="32">#REF!</definedName>
    <definedName name="BL_ANC_EMISS3_S" localSheetId="30">#REF!</definedName>
    <definedName name="BL_ANC_EMISS3_S" localSheetId="28">#REF!</definedName>
    <definedName name="BL_ANC_EMISS3_S" localSheetId="37">#REF!</definedName>
    <definedName name="BL_ANC_EMISS3_S" localSheetId="14">#REF!</definedName>
    <definedName name="BL_ANC_EMISS3_S" localSheetId="1">#REF!</definedName>
    <definedName name="BL_ANC_EMISS3_S">#REF!</definedName>
    <definedName name="BL_ANCO_EMISS2" localSheetId="15">#REF!</definedName>
    <definedName name="BL_ANCO_EMISS2" localSheetId="32">#REF!</definedName>
    <definedName name="BL_ANCO_EMISS2" localSheetId="30">#REF!</definedName>
    <definedName name="BL_ANCO_EMISS2" localSheetId="28">#REF!</definedName>
    <definedName name="BL_ANCO_EMISS2" localSheetId="37">#REF!</definedName>
    <definedName name="BL_ANCO_EMISS2" localSheetId="14">#REF!</definedName>
    <definedName name="BL_ANCO_EMISS2" localSheetId="1">#REF!</definedName>
    <definedName name="BL_ANCO_EMISS2">#REF!</definedName>
    <definedName name="Bloco" localSheetId="15" hidden="1">#REF!</definedName>
    <definedName name="Bloco" localSheetId="32" hidden="1">#REF!</definedName>
    <definedName name="Bloco" localSheetId="30" hidden="1">#REF!</definedName>
    <definedName name="Bloco" localSheetId="28" hidden="1">#REF!</definedName>
    <definedName name="Bloco" localSheetId="37" hidden="1">#REF!</definedName>
    <definedName name="Bloco" localSheetId="14" hidden="1">#REF!</definedName>
    <definedName name="Bloco" localSheetId="1" hidden="1">#REF!</definedName>
    <definedName name="Bloco" hidden="1">#REF!</definedName>
    <definedName name="BLOCO_ANCOR_EMISS" localSheetId="15">#REF!</definedName>
    <definedName name="BLOCO_ANCOR_EMISS" localSheetId="32">#REF!</definedName>
    <definedName name="BLOCO_ANCOR_EMISS" localSheetId="30">#REF!</definedName>
    <definedName name="BLOCO_ANCOR_EMISS" localSheetId="28">#REF!</definedName>
    <definedName name="BLOCO_ANCOR_EMISS" localSheetId="37">#REF!</definedName>
    <definedName name="BLOCO_ANCOR_EMISS" localSheetId="14">#REF!</definedName>
    <definedName name="BLOCO_ANCOR_EMISS" localSheetId="1">#REF!</definedName>
    <definedName name="BLOCO_ANCOR_EMISS">#REF!</definedName>
    <definedName name="Bloco2" localSheetId="15" hidden="1">#REF!</definedName>
    <definedName name="Bloco2" localSheetId="32" hidden="1">#REF!</definedName>
    <definedName name="Bloco2" localSheetId="30" hidden="1">#REF!</definedName>
    <definedName name="Bloco2" localSheetId="28" hidden="1">#REF!</definedName>
    <definedName name="Bloco2" localSheetId="37" hidden="1">#REF!</definedName>
    <definedName name="Bloco2" localSheetId="14" hidden="1">#REF!</definedName>
    <definedName name="Bloco2" localSheetId="1" hidden="1">#REF!</definedName>
    <definedName name="Bloco2" hidden="1">#REF!</definedName>
    <definedName name="BONI" localSheetId="15">#REF!</definedName>
    <definedName name="BONI" localSheetId="32">#REF!</definedName>
    <definedName name="BONI" localSheetId="30">#REF!</definedName>
    <definedName name="BONI" localSheetId="28">#REF!</definedName>
    <definedName name="BONI" localSheetId="37">#REF!</definedName>
    <definedName name="BONI" localSheetId="25">#REF!</definedName>
    <definedName name="BONI" localSheetId="23">#REF!</definedName>
    <definedName name="BONI" localSheetId="24">#REF!</definedName>
    <definedName name="BONI" localSheetId="14">#REF!</definedName>
    <definedName name="BONI" localSheetId="1">#REF!</definedName>
    <definedName name="BONI">#REF!</definedName>
    <definedName name="BR">[45]Croqui!$B$3</definedName>
    <definedName name="BR_10">[46]ORÇAMENTO!$B$4</definedName>
    <definedName name="BR_10_13">[46]ORÇAMENTO!$B$4</definedName>
    <definedName name="BR_10_39">[46]ORÇAMENTO!$B$4</definedName>
    <definedName name="BR_10_6">[46]ORÇAMENTO!$B$4</definedName>
    <definedName name="BR_11">[46]ORÇAMENTO!$B$4</definedName>
    <definedName name="BR_11_13">[46]ORÇAMENTO!$B$4</definedName>
    <definedName name="BR_11_39">[46]ORÇAMENTO!$B$4</definedName>
    <definedName name="BR_11_6">[46]ORÇAMENTO!$B$4</definedName>
    <definedName name="BR_12">[46]ORÇAMENTO!$B$4</definedName>
    <definedName name="BR_12_13">[46]ORÇAMENTO!$B$4</definedName>
    <definedName name="BR_12_39">[46]ORÇAMENTO!$B$4</definedName>
    <definedName name="BR_12_6">[46]ORÇAMENTO!$B$4</definedName>
    <definedName name="BR_13">[46]ORÇAMENTO!$B$4</definedName>
    <definedName name="BR_13_13">[46]ORÇAMENTO!$B$4</definedName>
    <definedName name="BR_13_39">[46]ORÇAMENTO!$B$4</definedName>
    <definedName name="BR_13_6">[46]ORÇAMENTO!$B$4</definedName>
    <definedName name="BR_14">[46]ORÇAMENTO!$B$4</definedName>
    <definedName name="BR_14_13">[46]ORÇAMENTO!$B$4</definedName>
    <definedName name="BR_14_39">[46]ORÇAMENTO!$B$4</definedName>
    <definedName name="BR_14_6">[46]ORÇAMENTO!$B$4</definedName>
    <definedName name="BR_15">[46]ORÇAMENTO!$B$4</definedName>
    <definedName name="BR_15_13">[46]ORÇAMENTO!$B$4</definedName>
    <definedName name="BR_15_39">[46]ORÇAMENTO!$B$4</definedName>
    <definedName name="BR_15_6">[46]ORÇAMENTO!$B$4</definedName>
    <definedName name="BR_16">[46]ORÇAMENTO!$B$4</definedName>
    <definedName name="BR_16_13">[46]ORÇAMENTO!$B$4</definedName>
    <definedName name="BR_16_39">[46]ORÇAMENTO!$B$4</definedName>
    <definedName name="BR_16_6">[46]ORÇAMENTO!$B$4</definedName>
    <definedName name="BR_17">[46]ORÇAMENTO!$B$4</definedName>
    <definedName name="BR_17_13">[46]ORÇAMENTO!$B$4</definedName>
    <definedName name="BR_17_39">[46]ORÇAMENTO!$B$4</definedName>
    <definedName name="BR_17_6">[46]ORÇAMENTO!$B$4</definedName>
    <definedName name="BR_18">[46]ORÇAMENTO!$B$4</definedName>
    <definedName name="BR_18_13">[46]ORÇAMENTO!$B$4</definedName>
    <definedName name="BR_18_39">[46]ORÇAMENTO!$B$4</definedName>
    <definedName name="BR_18_6">[46]ORÇAMENTO!$B$4</definedName>
    <definedName name="BR_19">[46]ORÇAMENTO!$B$4</definedName>
    <definedName name="BR_19_13">[46]ORÇAMENTO!$B$4</definedName>
    <definedName name="BR_19_39">[46]ORÇAMENTO!$B$4</definedName>
    <definedName name="BR_19_6">[46]ORÇAMENTO!$B$4</definedName>
    <definedName name="BR_2">[46]ORÇAMENTO!$B$4</definedName>
    <definedName name="BR_2_13">[46]ORÇAMENTO!$B$4</definedName>
    <definedName name="BR_2_39">[46]ORÇAMENTO!$B$4</definedName>
    <definedName name="BR_2_6">[46]ORÇAMENTO!$B$4</definedName>
    <definedName name="BR_20">[46]ORÇAMENTO!$B$4</definedName>
    <definedName name="BR_20_13">[46]ORÇAMENTO!$B$4</definedName>
    <definedName name="BR_20_39">[46]ORÇAMENTO!$B$4</definedName>
    <definedName name="BR_20_6">[46]ORÇAMENTO!$B$4</definedName>
    <definedName name="BR_21">[46]ORÇAMENTO!$B$4</definedName>
    <definedName name="BR_21_13">[46]ORÇAMENTO!$B$4</definedName>
    <definedName name="BR_21_39">[46]ORÇAMENTO!$B$4</definedName>
    <definedName name="BR_21_6">[46]ORÇAMENTO!$B$4</definedName>
    <definedName name="BR_22">[46]ORÇAMENTO!$B$4</definedName>
    <definedName name="BR_22_13">[46]ORÇAMENTO!$B$4</definedName>
    <definedName name="BR_22_39">[46]ORÇAMENTO!$B$4</definedName>
    <definedName name="BR_22_6">[46]ORÇAMENTO!$B$4</definedName>
    <definedName name="BR_23">[46]ORÇAMENTO!$B$4</definedName>
    <definedName name="BR_23_13">[46]ORÇAMENTO!$B$4</definedName>
    <definedName name="BR_23_39">[46]ORÇAMENTO!$B$4</definedName>
    <definedName name="BR_23_6">[46]ORÇAMENTO!$B$4</definedName>
    <definedName name="BR_24">[46]ORÇAMENTO!$B$4</definedName>
    <definedName name="BR_24_13">[46]ORÇAMENTO!$B$4</definedName>
    <definedName name="BR_24_39">[46]ORÇAMENTO!$B$4</definedName>
    <definedName name="BR_24_6">[46]ORÇAMENTO!$B$4</definedName>
    <definedName name="BR_25">[46]ORÇAMENTO!$B$4</definedName>
    <definedName name="BR_25_13">[46]ORÇAMENTO!$B$4</definedName>
    <definedName name="BR_25_39">[46]ORÇAMENTO!$B$4</definedName>
    <definedName name="BR_25_6">[46]ORÇAMENTO!$B$4</definedName>
    <definedName name="BR_26">[46]ORÇAMENTO!$B$4</definedName>
    <definedName name="BR_26_13">[46]ORÇAMENTO!$B$4</definedName>
    <definedName name="BR_26_39">[46]ORÇAMENTO!$B$4</definedName>
    <definedName name="BR_26_6">[46]ORÇAMENTO!$B$4</definedName>
    <definedName name="BR_27">[46]ORÇAMENTO!$B$4</definedName>
    <definedName name="BR_27_13">[46]ORÇAMENTO!$B$4</definedName>
    <definedName name="BR_27_39">[46]ORÇAMENTO!$B$4</definedName>
    <definedName name="BR_27_6">[46]ORÇAMENTO!$B$4</definedName>
    <definedName name="BR_28">[46]ORÇAMENTO!$B$4</definedName>
    <definedName name="BR_28_13">[46]ORÇAMENTO!$B$4</definedName>
    <definedName name="BR_28_39">[46]ORÇAMENTO!$B$4</definedName>
    <definedName name="BR_28_6">[46]ORÇAMENTO!$B$4</definedName>
    <definedName name="BR_29">[46]ORÇAMENTO!$B$4</definedName>
    <definedName name="BR_29_13">[46]ORÇAMENTO!$B$4</definedName>
    <definedName name="BR_29_39">[46]ORÇAMENTO!$B$4</definedName>
    <definedName name="BR_29_6">[46]ORÇAMENTO!$B$4</definedName>
    <definedName name="BR_30">[46]ORÇAMENTO!$B$4</definedName>
    <definedName name="BR_30_13">[46]ORÇAMENTO!$B$4</definedName>
    <definedName name="BR_30_39">[46]ORÇAMENTO!$B$4</definedName>
    <definedName name="BR_30_6">[46]ORÇAMENTO!$B$4</definedName>
    <definedName name="BR_31">[46]ORÇAMENTO!$B$4</definedName>
    <definedName name="BR_32">[46]ORÇAMENTO!$B$4</definedName>
    <definedName name="BR_32_13">[46]ORÇAMENTO!$B$4</definedName>
    <definedName name="BR_32_39">[46]ORÇAMENTO!$B$4</definedName>
    <definedName name="BR_32_6">[46]ORÇAMENTO!$B$4</definedName>
    <definedName name="BR_33">[46]ORÇAMENTO!$B$4</definedName>
    <definedName name="BR_33_13">[46]ORÇAMENTO!$B$4</definedName>
    <definedName name="BR_33_39">[46]ORÇAMENTO!$B$4</definedName>
    <definedName name="BR_33_6">[46]ORÇAMENTO!$B$4</definedName>
    <definedName name="BR_34">[46]ORÇAMENTO!$B$4</definedName>
    <definedName name="BR_34_13">[46]ORÇAMENTO!$B$4</definedName>
    <definedName name="BR_34_39">[46]ORÇAMENTO!$B$4</definedName>
    <definedName name="BR_34_6">[46]ORÇAMENTO!$B$4</definedName>
    <definedName name="BR_40">[46]ORÇAMENTO!$B$4</definedName>
    <definedName name="BR_40_13">[46]ORÇAMENTO!$B$4</definedName>
    <definedName name="BR_40_39">[46]ORÇAMENTO!$B$4</definedName>
    <definedName name="BR_40_6">[46]ORÇAMENTO!$B$4</definedName>
    <definedName name="BR_41">[46]ORÇAMENTO!$B$4</definedName>
    <definedName name="BR_41_13">[46]ORÇAMENTO!$B$4</definedName>
    <definedName name="BR_41_39">[46]ORÇAMENTO!$B$4</definedName>
    <definedName name="BR_41_6">[46]ORÇAMENTO!$B$4</definedName>
    <definedName name="BR_43">[46]ORÇAMENTO!$B$4</definedName>
    <definedName name="BR_43_13">[46]ORÇAMENTO!$B$4</definedName>
    <definedName name="BR_43_39">[46]ORÇAMENTO!$B$4</definedName>
    <definedName name="BR_43_6">[46]ORÇAMENTO!$B$4</definedName>
    <definedName name="BR_44">[46]ORÇAMENTO!$B$4</definedName>
    <definedName name="BR_44_13">[46]ORÇAMENTO!$B$4</definedName>
    <definedName name="BR_44_39">[46]ORÇAMENTO!$B$4</definedName>
    <definedName name="BR_44_6">[46]ORÇAMENTO!$B$4</definedName>
    <definedName name="BR_45">[46]ORÇAMENTO!$B$4</definedName>
    <definedName name="BR_45_13">[46]ORÇAMENTO!$B$4</definedName>
    <definedName name="BR_45_39">[46]ORÇAMENTO!$B$4</definedName>
    <definedName name="BR_45_6">[46]ORÇAMENTO!$B$4</definedName>
    <definedName name="BR_46">[46]ORÇAMENTO!$B$4</definedName>
    <definedName name="BR_46_13">[46]ORÇAMENTO!$B$4</definedName>
    <definedName name="BR_46_39">[46]ORÇAMENTO!$B$4</definedName>
    <definedName name="BR_46_6">[46]ORÇAMENTO!$B$4</definedName>
    <definedName name="BR_47">[46]ORÇAMENTO!$B$4</definedName>
    <definedName name="BR_47_13">[46]ORÇAMENTO!$B$4</definedName>
    <definedName name="BR_47_39">[46]ORÇAMENTO!$B$4</definedName>
    <definedName name="BR_47_6">[46]ORÇAMENTO!$B$4</definedName>
    <definedName name="BR_48">[46]ORÇAMENTO!$B$4</definedName>
    <definedName name="BR_48_13">[46]ORÇAMENTO!$B$4</definedName>
    <definedName name="BR_48_39">[46]ORÇAMENTO!$B$4</definedName>
    <definedName name="BR_48_6">[46]ORÇAMENTO!$B$4</definedName>
    <definedName name="BR_49">[46]ORÇAMENTO!$B$4</definedName>
    <definedName name="BR_49_13">[46]ORÇAMENTO!$B$4</definedName>
    <definedName name="BR_49_39">[46]ORÇAMENTO!$B$4</definedName>
    <definedName name="BR_49_6">[46]ORÇAMENTO!$B$4</definedName>
    <definedName name="BR_50">[46]ORÇAMENTO!$B$4</definedName>
    <definedName name="BR_50_13">[46]ORÇAMENTO!$B$4</definedName>
    <definedName name="BR_50_39">[46]ORÇAMENTO!$B$4</definedName>
    <definedName name="BR_50_6">[46]ORÇAMENTO!$B$4</definedName>
    <definedName name="BR_51">[46]ORÇAMENTO!$B$4</definedName>
    <definedName name="BR_51_13">[46]ORÇAMENTO!$B$4</definedName>
    <definedName name="BR_51_39">[46]ORÇAMENTO!$B$4</definedName>
    <definedName name="BR_51_6">[46]ORÇAMENTO!$B$4</definedName>
    <definedName name="BR_52">[46]ORÇAMENTO!$B$4</definedName>
    <definedName name="BR_52_13">[46]ORÇAMENTO!$B$4</definedName>
    <definedName name="BR_52_39">[46]ORÇAMENTO!$B$4</definedName>
    <definedName name="BR_52_6">[46]ORÇAMENTO!$B$4</definedName>
    <definedName name="BR_6">[46]ORÇAMENTO!$B$4</definedName>
    <definedName name="BR_6_13">[46]ORÇAMENTO!$B$4</definedName>
    <definedName name="BR_6_39">[46]ORÇAMENTO!$B$4</definedName>
    <definedName name="BR_6_6">[46]ORÇAMENTO!$B$4</definedName>
    <definedName name="BR_7">[46]ORÇAMENTO!$B$4</definedName>
    <definedName name="BR_7_13">[46]ORÇAMENTO!$B$4</definedName>
    <definedName name="BR_7_39">[46]ORÇAMENTO!$B$4</definedName>
    <definedName name="BR_7_6">[46]ORÇAMENTO!$B$4</definedName>
    <definedName name="BR_8">[46]ORÇAMENTO!$B$4</definedName>
    <definedName name="BR_8_13">[46]ORÇAMENTO!$B$4</definedName>
    <definedName name="BR_8_39">[46]ORÇAMENTO!$B$4</definedName>
    <definedName name="BR_8_6">[46]ORÇAMENTO!$B$4</definedName>
    <definedName name="BR_9">[46]ORÇAMENTO!$B$4</definedName>
    <definedName name="BR_9_13">[46]ORÇAMENTO!$B$4</definedName>
    <definedName name="BR_9_39">[46]ORÇAMENTO!$B$4</definedName>
    <definedName name="BR_9_6">[46]ORÇAMENTO!$B$4</definedName>
    <definedName name="Brita" localSheetId="15">#REF!</definedName>
    <definedName name="Brita" localSheetId="32">#REF!</definedName>
    <definedName name="Brita" localSheetId="30">#REF!</definedName>
    <definedName name="Brita" localSheetId="28">#REF!</definedName>
    <definedName name="Brita" localSheetId="37">#REF!</definedName>
    <definedName name="Brita" localSheetId="14">#REF!</definedName>
    <definedName name="Brita" localSheetId="1">#REF!</definedName>
    <definedName name="Brita">#REF!</definedName>
    <definedName name="britanpav">[35]OAC_NPAV!$N$3</definedName>
    <definedName name="BRITAP1" localSheetId="15">#REF!</definedName>
    <definedName name="BRITAP1" localSheetId="32">#REF!</definedName>
    <definedName name="BRITAP1" localSheetId="30">#REF!</definedName>
    <definedName name="BRITAP1" localSheetId="28">#REF!</definedName>
    <definedName name="BRITAP1" localSheetId="37">#REF!</definedName>
    <definedName name="BRITAP1" localSheetId="14">#REF!</definedName>
    <definedName name="BRITAP1" localSheetId="1">#REF!</definedName>
    <definedName name="BRITAP1">#REF!</definedName>
    <definedName name="BRITAP2" localSheetId="15">#REF!</definedName>
    <definedName name="BRITAP2" localSheetId="32">#REF!</definedName>
    <definedName name="BRITAP2" localSheetId="30">#REF!</definedName>
    <definedName name="BRITAP2" localSheetId="28">#REF!</definedName>
    <definedName name="BRITAP2" localSheetId="37">#REF!</definedName>
    <definedName name="BRITAP2" localSheetId="14">#REF!</definedName>
    <definedName name="BRITAP2" localSheetId="1">#REF!</definedName>
    <definedName name="BRITAP2">#REF!</definedName>
    <definedName name="BRITAT">[47]DADOS!$B$4</definedName>
    <definedName name="BRZ">[46]ORÇAMENTO!$B$4</definedName>
    <definedName name="BRZ_13">[46]ORÇAMENTO!$B$4</definedName>
    <definedName name="BRZ_39">[46]ORÇAMENTO!$B$4</definedName>
    <definedName name="BRZ_6">[46]ORÇAMENTO!$B$4</definedName>
    <definedName name="BuiltIn_Print_Titles" localSheetId="15">#REF!</definedName>
    <definedName name="BuiltIn_Print_Titles" localSheetId="32">#REF!</definedName>
    <definedName name="BuiltIn_Print_Titles" localSheetId="30">#REF!</definedName>
    <definedName name="BuiltIn_Print_Titles" localSheetId="28">#REF!</definedName>
    <definedName name="BuiltIn_Print_Titles" localSheetId="37">#REF!</definedName>
    <definedName name="BuiltIn_Print_Titles" localSheetId="14">#REF!</definedName>
    <definedName name="BuiltIn_Print_Titles" localSheetId="1">#REF!</definedName>
    <definedName name="BuiltIn_Print_Titles">#REF!</definedName>
    <definedName name="c.drena" localSheetId="15">#REF!</definedName>
    <definedName name="c.drena" localSheetId="32">#REF!</definedName>
    <definedName name="c.drena" localSheetId="30">#REF!</definedName>
    <definedName name="c.drena" localSheetId="28">#REF!</definedName>
    <definedName name="c.drena" localSheetId="37">#REF!</definedName>
    <definedName name="c.drena" localSheetId="25">#REF!</definedName>
    <definedName name="c.drena" localSheetId="23">#REF!</definedName>
    <definedName name="c.drena" localSheetId="24">#REF!</definedName>
    <definedName name="c.drena" localSheetId="14">#REF!</definedName>
    <definedName name="c.drena" localSheetId="1">#REF!</definedName>
    <definedName name="c.drena">#REF!</definedName>
    <definedName name="cab" localSheetId="15">#REF!</definedName>
    <definedName name="cab" localSheetId="32">#REF!</definedName>
    <definedName name="cab" localSheetId="30">#REF!</definedName>
    <definedName name="cab" localSheetId="28">#REF!</definedName>
    <definedName name="cab" localSheetId="37">#REF!</definedName>
    <definedName name="cab" localSheetId="25">#REF!</definedName>
    <definedName name="cab" localSheetId="23">#REF!</definedName>
    <definedName name="cab" localSheetId="24">#REF!</definedName>
    <definedName name="cab" localSheetId="14">#REF!</definedName>
    <definedName name="cab" localSheetId="1">#REF!</definedName>
    <definedName name="cab">#REF!</definedName>
    <definedName name="CAB_ATERRO" localSheetId="15">#REF!</definedName>
    <definedName name="CAB_ATERRO" localSheetId="32">#REF!</definedName>
    <definedName name="CAB_ATERRO" localSheetId="30">#REF!</definedName>
    <definedName name="CAB_ATERRO" localSheetId="28">#REF!</definedName>
    <definedName name="CAB_ATERRO" localSheetId="37">#REF!</definedName>
    <definedName name="CAB_ATERRO" localSheetId="25">#REF!</definedName>
    <definedName name="CAB_ATERRO" localSheetId="23">#REF!</definedName>
    <definedName name="CAB_ATERRO" localSheetId="24">#REF!</definedName>
    <definedName name="CAB_ATERRO" localSheetId="14">#REF!</definedName>
    <definedName name="CAB_ATERRO" localSheetId="1">#REF!</definedName>
    <definedName name="CAB_ATERRO">#REF!</definedName>
    <definedName name="cab_cortes" localSheetId="15">#REF!</definedName>
    <definedName name="cab_cortes" localSheetId="32">#REF!</definedName>
    <definedName name="cab_cortes" localSheetId="30">#REF!</definedName>
    <definedName name="cab_cortes" localSheetId="28">#REF!</definedName>
    <definedName name="cab_cortes" localSheetId="37">#REF!</definedName>
    <definedName name="cab_cortes" localSheetId="25">#REF!</definedName>
    <definedName name="cab_cortes" localSheetId="23">#REF!</definedName>
    <definedName name="cab_cortes" localSheetId="24">#REF!</definedName>
    <definedName name="cab_cortes" localSheetId="14">#REF!</definedName>
    <definedName name="cab_cortes" localSheetId="1">#REF!</definedName>
    <definedName name="cab_cortes">#REF!</definedName>
    <definedName name="cab_dmt" localSheetId="15">#REF!</definedName>
    <definedName name="cab_dmt" localSheetId="32">#REF!</definedName>
    <definedName name="cab_dmt" localSheetId="30">#REF!</definedName>
    <definedName name="cab_dmt" localSheetId="28">#REF!</definedName>
    <definedName name="cab_dmt" localSheetId="37">#REF!</definedName>
    <definedName name="cab_dmt" localSheetId="25">#REF!</definedName>
    <definedName name="cab_dmt" localSheetId="23">#REF!</definedName>
    <definedName name="cab_dmt" localSheetId="24">#REF!</definedName>
    <definedName name="cab_dmt" localSheetId="14">#REF!</definedName>
    <definedName name="cab_dmt" localSheetId="1">#REF!</definedName>
    <definedName name="cab_dmt">#REF!</definedName>
    <definedName name="cab_limpeza" localSheetId="15">#REF!</definedName>
    <definedName name="cab_limpeza" localSheetId="32">#REF!</definedName>
    <definedName name="cab_limpeza" localSheetId="30">#REF!</definedName>
    <definedName name="cab_limpeza" localSheetId="28">#REF!</definedName>
    <definedName name="cab_limpeza" localSheetId="37">#REF!</definedName>
    <definedName name="cab_limpeza" localSheetId="25">#REF!</definedName>
    <definedName name="cab_limpeza" localSheetId="23">#REF!</definedName>
    <definedName name="cab_limpeza" localSheetId="24">#REF!</definedName>
    <definedName name="cab_limpeza" localSheetId="14">#REF!</definedName>
    <definedName name="cab_limpeza" localSheetId="1">#REF!</definedName>
    <definedName name="cab_limpeza">#REF!</definedName>
    <definedName name="CAB_PLANO" localSheetId="15">#REF!</definedName>
    <definedName name="CAB_PLANO" localSheetId="32">#REF!</definedName>
    <definedName name="CAB_PLANO" localSheetId="30">#REF!</definedName>
    <definedName name="CAB_PLANO" localSheetId="28">#REF!</definedName>
    <definedName name="CAB_PLANO" localSheetId="37">#REF!</definedName>
    <definedName name="CAB_PLANO" localSheetId="25">#REF!</definedName>
    <definedName name="CAB_PLANO" localSheetId="23">#REF!</definedName>
    <definedName name="CAB_PLANO" localSheetId="24">#REF!</definedName>
    <definedName name="CAB_PLANO" localSheetId="14">#REF!</definedName>
    <definedName name="CAB_PLANO" localSheetId="1">#REF!</definedName>
    <definedName name="CAB_PLANO">#REF!</definedName>
    <definedName name="cab_pmf" localSheetId="15">#REF!</definedName>
    <definedName name="cab_pmf" localSheetId="32">#REF!</definedName>
    <definedName name="cab_pmf" localSheetId="30">#REF!</definedName>
    <definedName name="cab_pmf" localSheetId="28">#REF!</definedName>
    <definedName name="cab_pmf" localSheetId="37">#REF!</definedName>
    <definedName name="cab_pmf" localSheetId="25">#REF!</definedName>
    <definedName name="cab_pmf" localSheetId="23">#REF!</definedName>
    <definedName name="cab_pmf" localSheetId="24">#REF!</definedName>
    <definedName name="cab_pmf" localSheetId="14">#REF!</definedName>
    <definedName name="cab_pmf" localSheetId="1">#REF!</definedName>
    <definedName name="cab_pmf">#REF!</definedName>
    <definedName name="CABEC" localSheetId="15">#REF!</definedName>
    <definedName name="CABEC" localSheetId="32">#REF!</definedName>
    <definedName name="CABEC" localSheetId="30">#REF!</definedName>
    <definedName name="CABEC" localSheetId="28">#REF!</definedName>
    <definedName name="CABEC" localSheetId="37">#REF!</definedName>
    <definedName name="CABEC" localSheetId="14">#REF!</definedName>
    <definedName name="CABEC" localSheetId="1">#REF!</definedName>
    <definedName name="CABEC">#REF!</definedName>
    <definedName name="cabeca" localSheetId="15">#REF!</definedName>
    <definedName name="cabeca" localSheetId="32">#REF!</definedName>
    <definedName name="cabeca" localSheetId="30">#REF!</definedName>
    <definedName name="cabeca" localSheetId="28">#REF!</definedName>
    <definedName name="cabeca" localSheetId="37">#REF!</definedName>
    <definedName name="cabeca" localSheetId="25">#REF!</definedName>
    <definedName name="cabeca" localSheetId="23">#REF!</definedName>
    <definedName name="cabeca" localSheetId="24">#REF!</definedName>
    <definedName name="cabeca" localSheetId="14">#REF!</definedName>
    <definedName name="cabeca" localSheetId="1">#REF!</definedName>
    <definedName name="cabeca">#REF!</definedName>
    <definedName name="CABEÇA" localSheetId="15">#REF!</definedName>
    <definedName name="CABEÇA" localSheetId="32">#REF!</definedName>
    <definedName name="CABEÇA" localSheetId="30">#REF!</definedName>
    <definedName name="CABEÇA" localSheetId="28">#REF!</definedName>
    <definedName name="CABEÇA" localSheetId="37">#REF!</definedName>
    <definedName name="CABEÇA" localSheetId="25">#REF!</definedName>
    <definedName name="CABEÇA" localSheetId="23">#REF!</definedName>
    <definedName name="CABEÇA" localSheetId="24">#REF!</definedName>
    <definedName name="CABEÇA" localSheetId="14">#REF!</definedName>
    <definedName name="CABEÇA" localSheetId="1">#REF!</definedName>
    <definedName name="CABEÇA">#REF!</definedName>
    <definedName name="cabeca1" localSheetId="15">#REF!</definedName>
    <definedName name="cabeca1" localSheetId="32">#REF!</definedName>
    <definedName name="cabeca1" localSheetId="30">#REF!</definedName>
    <definedName name="cabeca1" localSheetId="28">#REF!</definedName>
    <definedName name="cabeca1" localSheetId="37">#REF!</definedName>
    <definedName name="cabeca1" localSheetId="25">#REF!</definedName>
    <definedName name="cabeca1" localSheetId="23">#REF!</definedName>
    <definedName name="cabeca1" localSheetId="24">#REF!</definedName>
    <definedName name="cabeca1" localSheetId="14">#REF!</definedName>
    <definedName name="cabeca1" localSheetId="1">#REF!</definedName>
    <definedName name="cabeca1">#REF!</definedName>
    <definedName name="cabeçalho" localSheetId="15">#REF!</definedName>
    <definedName name="cabeçalho" localSheetId="32">#REF!</definedName>
    <definedName name="cabeçalho" localSheetId="30">#REF!</definedName>
    <definedName name="cabeçalho" localSheetId="28">#REF!</definedName>
    <definedName name="cabeçalho" localSheetId="37">#REF!</definedName>
    <definedName name="cabeçalho" localSheetId="25">#REF!</definedName>
    <definedName name="cabeçalho" localSheetId="23">#REF!</definedName>
    <definedName name="cabeçalho" localSheetId="24">#REF!</definedName>
    <definedName name="cabeçalho" localSheetId="14">#REF!</definedName>
    <definedName name="cabeçalho" localSheetId="1">#REF!</definedName>
    <definedName name="cabeçalho">#REF!</definedName>
    <definedName name="cabeçalho1" localSheetId="15">#REF!</definedName>
    <definedName name="cabeçalho1" localSheetId="32">#REF!</definedName>
    <definedName name="cabeçalho1" localSheetId="30">#REF!</definedName>
    <definedName name="cabeçalho1" localSheetId="28">#REF!</definedName>
    <definedName name="cabeçalho1" localSheetId="37">#REF!</definedName>
    <definedName name="cabeçalho1" localSheetId="25">#REF!</definedName>
    <definedName name="cabeçalho1" localSheetId="23">#REF!</definedName>
    <definedName name="cabeçalho1" localSheetId="24">#REF!</definedName>
    <definedName name="cabeçalho1" localSheetId="14">#REF!</definedName>
    <definedName name="cabeçalho1" localSheetId="1">#REF!</definedName>
    <definedName name="cabeçalho1">#REF!</definedName>
    <definedName name="cabmeio" localSheetId="15">#REF!</definedName>
    <definedName name="cabmeio" localSheetId="32">#REF!</definedName>
    <definedName name="cabmeio" localSheetId="30">#REF!</definedName>
    <definedName name="cabmeio" localSheetId="28">#REF!</definedName>
    <definedName name="cabmeio" localSheetId="37">#REF!</definedName>
    <definedName name="cabmeio" localSheetId="25">#REF!</definedName>
    <definedName name="cabmeio" localSheetId="23">#REF!</definedName>
    <definedName name="cabmeio" localSheetId="24">#REF!</definedName>
    <definedName name="cabmeio" localSheetId="14">#REF!</definedName>
    <definedName name="cabmeio" localSheetId="1">#REF!</definedName>
    <definedName name="cabmeio">#REF!</definedName>
    <definedName name="CAD_EMISS3_S" localSheetId="15">#REF!</definedName>
    <definedName name="CAD_EMISS3_S" localSheetId="32">#REF!</definedName>
    <definedName name="CAD_EMISS3_S" localSheetId="30">#REF!</definedName>
    <definedName name="CAD_EMISS3_S" localSheetId="28">#REF!</definedName>
    <definedName name="CAD_EMISS3_S" localSheetId="37">#REF!</definedName>
    <definedName name="CAD_EMISS3_S" localSheetId="14">#REF!</definedName>
    <definedName name="CAD_EMISS3_S" localSheetId="1">#REF!</definedName>
    <definedName name="CAD_EMISS3_S">#REF!</definedName>
    <definedName name="CADASTRO" localSheetId="15">#REF!</definedName>
    <definedName name="CADASTRO" localSheetId="32">#REF!</definedName>
    <definedName name="CADASTRO" localSheetId="30">#REF!</definedName>
    <definedName name="CADASTRO" localSheetId="28">#REF!</definedName>
    <definedName name="CADASTRO" localSheetId="37">#REF!</definedName>
    <definedName name="CADASTRO" localSheetId="14">#REF!</definedName>
    <definedName name="CADASTRO" localSheetId="1">#REF!</definedName>
    <definedName name="CADASTRO">#REF!</definedName>
    <definedName name="CADASTRO_EMISS" localSheetId="15">#REF!</definedName>
    <definedName name="CADASTRO_EMISS" localSheetId="32">#REF!</definedName>
    <definedName name="CADASTRO_EMISS" localSheetId="30">#REF!</definedName>
    <definedName name="CADASTRO_EMISS" localSheetId="28">#REF!</definedName>
    <definedName name="CADASTRO_EMISS" localSheetId="37">#REF!</definedName>
    <definedName name="CADASTRO_EMISS" localSheetId="14">#REF!</definedName>
    <definedName name="CADASTRO_EMISS" localSheetId="1">#REF!</definedName>
    <definedName name="CADASTRO_EMISS">#REF!</definedName>
    <definedName name="CADASTRO_EMISS2" localSheetId="15">#REF!</definedName>
    <definedName name="CADASTRO_EMISS2" localSheetId="32">#REF!</definedName>
    <definedName name="CADASTRO_EMISS2" localSheetId="30">#REF!</definedName>
    <definedName name="CADASTRO_EMISS2" localSheetId="28">#REF!</definedName>
    <definedName name="CADASTRO_EMISS2" localSheetId="37">#REF!</definedName>
    <definedName name="CADASTRO_EMISS2" localSheetId="14">#REF!</definedName>
    <definedName name="CADASTRO_EMISS2" localSheetId="1">#REF!</definedName>
    <definedName name="CADASTRO_EMISS2">#REF!</definedName>
    <definedName name="CADASTRO_REDE_COL" localSheetId="15">#REF!</definedName>
    <definedName name="CADASTRO_REDE_COL" localSheetId="32">#REF!</definedName>
    <definedName name="CADASTRO_REDE_COL" localSheetId="30">#REF!</definedName>
    <definedName name="CADASTRO_REDE_COL" localSheetId="28">#REF!</definedName>
    <definedName name="CADASTRO_REDE_COL" localSheetId="37">#REF!</definedName>
    <definedName name="CADASTRO_REDE_COL" localSheetId="14">#REF!</definedName>
    <definedName name="CADASTRO_REDE_COL" localSheetId="1">#REF!</definedName>
    <definedName name="CADASTRO_REDE_COL">#REF!</definedName>
    <definedName name="CadIns" localSheetId="15" hidden="1">#REF!</definedName>
    <definedName name="CadIns" localSheetId="32" hidden="1">#REF!</definedName>
    <definedName name="CadIns" localSheetId="30" hidden="1">#REF!</definedName>
    <definedName name="CadIns" localSheetId="28" hidden="1">#REF!</definedName>
    <definedName name="CadIns" localSheetId="37" hidden="1">#REF!</definedName>
    <definedName name="CadIns" localSheetId="14" hidden="1">#REF!</definedName>
    <definedName name="CadIns" localSheetId="1" hidden="1">#REF!</definedName>
    <definedName name="CadIns" hidden="1">#REF!</definedName>
    <definedName name="CadSrv" localSheetId="15" hidden="1">#REF!</definedName>
    <definedName name="CadSrv" localSheetId="32" hidden="1">#REF!</definedName>
    <definedName name="CadSrv" localSheetId="30" hidden="1">#REF!</definedName>
    <definedName name="CadSrv" localSheetId="28" hidden="1">#REF!</definedName>
    <definedName name="CadSrv" localSheetId="37" hidden="1">#REF!</definedName>
    <definedName name="CadSrv" localSheetId="14" hidden="1">#REF!</definedName>
    <definedName name="CadSrv" localSheetId="1" hidden="1">#REF!</definedName>
    <definedName name="CadSrv" hidden="1">#REF!</definedName>
    <definedName name="CAI">'[16]SERVIÇOS digitado'!$G$27</definedName>
    <definedName name="CAIA">"'file:///D:/Meus documentos/ANASTÁCIO/SERCEL/BR262990800.xls'#$SERVIÇOS.$#REF!$#REF!"</definedName>
    <definedName name="caiacao">'[48]61M-CBMI'!$S$1:$U$52</definedName>
    <definedName name="CAIB">[13]DADOS!$C$19</definedName>
    <definedName name="caixa">'[3]RESUMO-DVOP'!$C$36</definedName>
    <definedName name="CAIXAS" localSheetId="15">#REF!</definedName>
    <definedName name="CAIXAS" localSheetId="32">#REF!</definedName>
    <definedName name="CAIXAS" localSheetId="30">#REF!</definedName>
    <definedName name="CAIXAS" localSheetId="28">#REF!</definedName>
    <definedName name="CAIXAS" localSheetId="37">#REF!</definedName>
    <definedName name="CAIXAS" localSheetId="14">#REF!</definedName>
    <definedName name="CAIXAS" localSheetId="1">#REF!</definedName>
    <definedName name="CAIXAS">#REF!</definedName>
    <definedName name="CAIXAS_EMISS3_S" localSheetId="15">#REF!</definedName>
    <definedName name="CAIXAS_EMISS3_S" localSheetId="32">#REF!</definedName>
    <definedName name="CAIXAS_EMISS3_S" localSheetId="30">#REF!</definedName>
    <definedName name="CAIXAS_EMISS3_S" localSheetId="28">#REF!</definedName>
    <definedName name="CAIXAS_EMISS3_S" localSheetId="37">#REF!</definedName>
    <definedName name="CAIXAS_EMISS3_S" localSheetId="14">#REF!</definedName>
    <definedName name="CAIXAS_EMISS3_S" localSheetId="1">#REF!</definedName>
    <definedName name="CAIXAS_EMISS3_S">#REF!</definedName>
    <definedName name="CAL">[13]DADOS!$C$24</definedName>
    <definedName name="CalcularAgora" localSheetId="15">#REF!</definedName>
    <definedName name="CalcularAgora" localSheetId="32">#REF!</definedName>
    <definedName name="CalcularAgora" localSheetId="30">#REF!</definedName>
    <definedName name="CalcularAgora" localSheetId="28">#REF!</definedName>
    <definedName name="CalcularAgora" localSheetId="37">#REF!</definedName>
    <definedName name="CalcularAgora" localSheetId="14">#REF!</definedName>
    <definedName name="CalcularAgora" localSheetId="1">#REF!</definedName>
    <definedName name="CalcularAgora">#REF!</definedName>
    <definedName name="Camada_brita" localSheetId="15">#REF!</definedName>
    <definedName name="Camada_brita" localSheetId="32">#REF!</definedName>
    <definedName name="Camada_brita" localSheetId="30">#REF!</definedName>
    <definedName name="Camada_brita" localSheetId="28">#REF!</definedName>
    <definedName name="Camada_brita" localSheetId="37">#REF!</definedName>
    <definedName name="Camada_brita" localSheetId="14">#REF!</definedName>
    <definedName name="Camada_brita" localSheetId="1">#REF!</definedName>
    <definedName name="Camada_brita">#REF!</definedName>
    <definedName name="Camada_impermeabilizadora" localSheetId="15">#REF!</definedName>
    <definedName name="Camada_impermeabilizadora" localSheetId="32">#REF!</definedName>
    <definedName name="Camada_impermeabilizadora" localSheetId="30">#REF!</definedName>
    <definedName name="Camada_impermeabilizadora" localSheetId="28">#REF!</definedName>
    <definedName name="Camada_impermeabilizadora" localSheetId="37">#REF!</definedName>
    <definedName name="Camada_impermeabilizadora" localSheetId="14">#REF!</definedName>
    <definedName name="Camada_impermeabilizadora" localSheetId="1">#REF!</definedName>
    <definedName name="Camada_impermeabilizadora">#REF!</definedName>
    <definedName name="CAMI">"$#REF!.$D$13"</definedName>
    <definedName name="CAMPANARIO" localSheetId="15">'[49]UTR 2'!#REF!</definedName>
    <definedName name="CAMPANARIO" localSheetId="32">'[49]UTR 2'!#REF!</definedName>
    <definedName name="CAMPANARIO" localSheetId="30">'[49]UTR 2'!#REF!</definedName>
    <definedName name="CAMPANARIO" localSheetId="28">'[49]UTR 2'!#REF!</definedName>
    <definedName name="CAMPANARIO" localSheetId="37">'[49]UTR 2'!#REF!</definedName>
    <definedName name="CAMPANARIO" localSheetId="14">'[49]UTR 2'!#REF!</definedName>
    <definedName name="CAMPANARIO" localSheetId="1">'[49]UTR 2'!#REF!</definedName>
    <definedName name="CAMPANARIO">'[49]UTR 2'!#REF!</definedName>
    <definedName name="CANALETA" localSheetId="15">#REF!</definedName>
    <definedName name="CANALETA" localSheetId="32">#REF!</definedName>
    <definedName name="CANALETA" localSheetId="30">#REF!</definedName>
    <definedName name="CANALETA" localSheetId="28">#REF!</definedName>
    <definedName name="CANALETA" localSheetId="37">#REF!</definedName>
    <definedName name="CANALETA" localSheetId="14">#REF!</definedName>
    <definedName name="CANALETA" localSheetId="1">#REF!</definedName>
    <definedName name="CANALETA">#REF!</definedName>
    <definedName name="cant.pista" localSheetId="15">#REF!</definedName>
    <definedName name="cant.pista" localSheetId="32">#REF!</definedName>
    <definedName name="cant.pista" localSheetId="30">#REF!</definedName>
    <definedName name="cant.pista" localSheetId="28">#REF!</definedName>
    <definedName name="cant.pista" localSheetId="37">#REF!</definedName>
    <definedName name="cant.pista" localSheetId="14">#REF!</definedName>
    <definedName name="cant.pista" localSheetId="1">#REF!</definedName>
    <definedName name="cant.pista">#REF!</definedName>
    <definedName name="CANTEIRO" localSheetId="15">[50]Diagrama!#REF!</definedName>
    <definedName name="CANTEIRO" localSheetId="32">[50]Diagrama!#REF!</definedName>
    <definedName name="CANTEIRO" localSheetId="30">[50]Diagrama!#REF!</definedName>
    <definedName name="CANTEIRO" localSheetId="28">[50]Diagrama!#REF!</definedName>
    <definedName name="CANTEIRO" localSheetId="37">[50]Diagrama!#REF!</definedName>
    <definedName name="CANTEIRO" localSheetId="14">[50]Diagrama!#REF!</definedName>
    <definedName name="CANTEIRO" localSheetId="1">[50]Diagrama!#REF!</definedName>
    <definedName name="CANTEIRO">[50]Diagrama!#REF!</definedName>
    <definedName name="CANTEIRO_DE_OBRAS">[51]CANT_OBRAS!$H$8</definedName>
    <definedName name="CANTEIRO_OBRAS" localSheetId="15">#REF!</definedName>
    <definedName name="CANTEIRO_OBRAS" localSheetId="32">#REF!</definedName>
    <definedName name="CANTEIRO_OBRAS" localSheetId="30">#REF!</definedName>
    <definedName name="CANTEIRO_OBRAS" localSheetId="28">#REF!</definedName>
    <definedName name="CANTEIRO_OBRAS" localSheetId="37">#REF!</definedName>
    <definedName name="CANTEIRO_OBRAS" localSheetId="14">#REF!</definedName>
    <definedName name="CANTEIRO_OBRAS" localSheetId="1">#REF!</definedName>
    <definedName name="CANTEIRO_OBRAS">#REF!</definedName>
    <definedName name="CANTEIRO_P" localSheetId="15">#REF!</definedName>
    <definedName name="CANTEIRO_P" localSheetId="32">#REF!</definedName>
    <definedName name="CANTEIRO_P" localSheetId="30">#REF!</definedName>
    <definedName name="CANTEIRO_P" localSheetId="28">#REF!</definedName>
    <definedName name="CANTEIRO_P" localSheetId="37">#REF!</definedName>
    <definedName name="CANTEIRO_P" localSheetId="14">#REF!</definedName>
    <definedName name="CANTEIRO_P" localSheetId="1">#REF!</definedName>
    <definedName name="CANTEIRO_P">#REF!</definedName>
    <definedName name="cap">[3]RELATÓRIO!$U$31</definedName>
    <definedName name="cap_20" localSheetId="15">#REF!</definedName>
    <definedName name="cap_20" localSheetId="32">#REF!</definedName>
    <definedName name="cap_20" localSheetId="30">#REF!</definedName>
    <definedName name="cap_20" localSheetId="28">#REF!</definedName>
    <definedName name="cap_20" localSheetId="37">#REF!</definedName>
    <definedName name="cap_20" localSheetId="25">#REF!</definedName>
    <definedName name="cap_20" localSheetId="23">#REF!</definedName>
    <definedName name="cap_20" localSheetId="24">#REF!</definedName>
    <definedName name="cap_20" localSheetId="14">#REF!</definedName>
    <definedName name="cap_20" localSheetId="1">#REF!</definedName>
    <definedName name="cap_20">#REF!</definedName>
    <definedName name="CAP20W">"$#REF!.$J$14"</definedName>
    <definedName name="CAP20WA">"$#REF!.$J$13"</definedName>
    <definedName name="CAPA" localSheetId="37" hidden="1">{#N/A,#N/A,TRUE,"Serviços"}</definedName>
    <definedName name="CAPA" hidden="1">{#N/A,#N/A,TRUE,"Serviços"}</definedName>
    <definedName name="capa1" localSheetId="37" hidden="1">{#N/A,#N/A,TRUE,"Serviços"}</definedName>
    <definedName name="capa1" hidden="1">{#N/A,#N/A,TRUE,"Serviços"}</definedName>
    <definedName name="capa2" localSheetId="37" hidden="1">{#N/A,#N/A,TRUE,"Serviços"}</definedName>
    <definedName name="capa2" hidden="1">{#N/A,#N/A,TRUE,"Serviços"}</definedName>
    <definedName name="CAPSEL">[14]SERVIÇOS!$G$25</definedName>
    <definedName name="CAPSEL_13">[14]SERVIÇOS!$G$25</definedName>
    <definedName name="CAPSEL_39">[14]SERVIÇOS!$G$25</definedName>
    <definedName name="CAPSEL_6">[14]SERVIÇOS!$G$25</definedName>
    <definedName name="CAPTOTAL">"$#REF!.$J$12"</definedName>
    <definedName name="carp" localSheetId="15">'[28]QTT  BETUM'!#REF!</definedName>
    <definedName name="carp" localSheetId="32">'[28]QTT  BETUM'!#REF!</definedName>
    <definedName name="carp" localSheetId="30">'[28]QTT  BETUM'!#REF!</definedName>
    <definedName name="carp" localSheetId="28">'[28]QTT  BETUM'!#REF!</definedName>
    <definedName name="carp" localSheetId="37">'[28]QTT  BETUM'!#REF!</definedName>
    <definedName name="carp" localSheetId="14">'[28]QTT  BETUM'!#REF!</definedName>
    <definedName name="carp" localSheetId="1">'[28]QTT  BETUM'!#REF!</definedName>
    <definedName name="carp">'[28]QTT  BETUM'!#REF!</definedName>
    <definedName name="CARRO">'[45]CALCULOS AUXILIARES'!$E$12</definedName>
    <definedName name="CBU" localSheetId="15">#REF!</definedName>
    <definedName name="CBU" localSheetId="32">#REF!</definedName>
    <definedName name="CBU" localSheetId="30">#REF!</definedName>
    <definedName name="CBU" localSheetId="28">#REF!</definedName>
    <definedName name="CBU" localSheetId="37">#REF!</definedName>
    <definedName name="CBU" localSheetId="14">#REF!</definedName>
    <definedName name="CBU" localSheetId="1">#REF!</definedName>
    <definedName name="CBU">#REF!</definedName>
    <definedName name="CBU_25" localSheetId="15">#REF!</definedName>
    <definedName name="CBU_25" localSheetId="32">#REF!</definedName>
    <definedName name="CBU_25" localSheetId="30">#REF!</definedName>
    <definedName name="CBU_25" localSheetId="28">#REF!</definedName>
    <definedName name="CBU_25" localSheetId="37">#REF!</definedName>
    <definedName name="CBU_25" localSheetId="14">#REF!</definedName>
    <definedName name="CBU_25" localSheetId="1">#REF!</definedName>
    <definedName name="CBU_25">#REF!</definedName>
    <definedName name="CBUII" localSheetId="15">#REF!</definedName>
    <definedName name="CBUII" localSheetId="32">#REF!</definedName>
    <definedName name="CBUII" localSheetId="30">#REF!</definedName>
    <definedName name="CBUII" localSheetId="28">#REF!</definedName>
    <definedName name="CBUII" localSheetId="37">#REF!</definedName>
    <definedName name="CBUII" localSheetId="14">#REF!</definedName>
    <definedName name="CBUII" localSheetId="1">#REF!</definedName>
    <definedName name="CBUII">#REF!</definedName>
    <definedName name="CBUII_25" localSheetId="15">#REF!</definedName>
    <definedName name="CBUII_25" localSheetId="32">#REF!</definedName>
    <definedName name="CBUII_25" localSheetId="30">#REF!</definedName>
    <definedName name="CBUII_25" localSheetId="28">#REF!</definedName>
    <definedName name="CBUII_25" localSheetId="37">#REF!</definedName>
    <definedName name="CBUII_25" localSheetId="14">#REF!</definedName>
    <definedName name="CBUII_25" localSheetId="1">#REF!</definedName>
    <definedName name="CBUII_25">#REF!</definedName>
    <definedName name="cbuq" localSheetId="15">#REF!</definedName>
    <definedName name="cbuq" localSheetId="32">#REF!</definedName>
    <definedName name="cbuq" localSheetId="30">#REF!</definedName>
    <definedName name="cbuq" localSheetId="28">#REF!</definedName>
    <definedName name="cbuq" localSheetId="37">#REF!</definedName>
    <definedName name="cbuq" localSheetId="25">#REF!</definedName>
    <definedName name="cbuq" localSheetId="23">#REF!</definedName>
    <definedName name="cbuq" localSheetId="24">#REF!</definedName>
    <definedName name="cbuq" localSheetId="14">#REF!</definedName>
    <definedName name="cbuq" localSheetId="1">#REF!</definedName>
    <definedName name="cbuq">#REF!</definedName>
    <definedName name="CBUQ_C" localSheetId="15">#REF!</definedName>
    <definedName name="CBUQ_C" localSheetId="32">#REF!</definedName>
    <definedName name="CBUQ_C" localSheetId="30">#REF!</definedName>
    <definedName name="CBUQ_C" localSheetId="28">#REF!</definedName>
    <definedName name="CBUQ_C" localSheetId="37">#REF!</definedName>
    <definedName name="CBUQ_C" localSheetId="14">#REF!</definedName>
    <definedName name="CBUQ_C" localSheetId="1">#REF!</definedName>
    <definedName name="CBUQ_C">#REF!</definedName>
    <definedName name="CBUQB" localSheetId="15">#REF!</definedName>
    <definedName name="CBUQB" localSheetId="32">#REF!</definedName>
    <definedName name="CBUQB" localSheetId="30">#REF!</definedName>
    <definedName name="CBUQB" localSheetId="28">#REF!</definedName>
    <definedName name="CBUQB" localSheetId="37">#REF!</definedName>
    <definedName name="CBUQB" localSheetId="14">#REF!</definedName>
    <definedName name="CBUQB" localSheetId="1">#REF!</definedName>
    <definedName name="CBUQB">#REF!</definedName>
    <definedName name="CBUQB_25" localSheetId="15">#REF!</definedName>
    <definedName name="CBUQB_25" localSheetId="32">#REF!</definedName>
    <definedName name="CBUQB_25" localSheetId="30">#REF!</definedName>
    <definedName name="CBUQB_25" localSheetId="28">#REF!</definedName>
    <definedName name="CBUQB_25" localSheetId="37">#REF!</definedName>
    <definedName name="CBUQB_25" localSheetId="14">#REF!</definedName>
    <definedName name="CBUQB_25" localSheetId="1">#REF!</definedName>
    <definedName name="CBUQB_25">#REF!</definedName>
    <definedName name="CBUQc" localSheetId="15">#REF!</definedName>
    <definedName name="CBUQc" localSheetId="32">#REF!</definedName>
    <definedName name="CBUQc" localSheetId="30">#REF!</definedName>
    <definedName name="CBUQc" localSheetId="28">#REF!</definedName>
    <definedName name="CBUQc" localSheetId="37">#REF!</definedName>
    <definedName name="CBUQc" localSheetId="14">#REF!</definedName>
    <definedName name="CBUQc" localSheetId="1">#REF!</definedName>
    <definedName name="CBUQc">#REF!</definedName>
    <definedName name="CBUQc_25" localSheetId="15">#REF!</definedName>
    <definedName name="CBUQc_25" localSheetId="32">#REF!</definedName>
    <definedName name="CBUQc_25" localSheetId="30">#REF!</definedName>
    <definedName name="CBUQc_25" localSheetId="28">#REF!</definedName>
    <definedName name="CBUQc_25" localSheetId="37">#REF!</definedName>
    <definedName name="CBUQc_25" localSheetId="14">#REF!</definedName>
    <definedName name="CBUQc_25" localSheetId="1">#REF!</definedName>
    <definedName name="CBUQc_25">#REF!</definedName>
    <definedName name="çç">#N/A</definedName>
    <definedName name="CCARR" localSheetId="15">'[16]SERVIÇOS digitado'!#REF!</definedName>
    <definedName name="CCARR" localSheetId="32">'[16]SERVIÇOS digitado'!#REF!</definedName>
    <definedName name="CCARR" localSheetId="30">'[16]SERVIÇOS digitado'!#REF!</definedName>
    <definedName name="CCARR" localSheetId="28">'[16]SERVIÇOS digitado'!#REF!</definedName>
    <definedName name="CCARR" localSheetId="37">'[16]SERVIÇOS digitado'!#REF!</definedName>
    <definedName name="CCARR" localSheetId="14">'[16]SERVIÇOS digitado'!#REF!</definedName>
    <definedName name="CCARR" localSheetId="1">'[16]SERVIÇOS digitado'!#REF!</definedName>
    <definedName name="CCARR">'[16]SERVIÇOS digitado'!#REF!</definedName>
    <definedName name="CCCCCCCCCCC">#N/A</definedName>
    <definedName name="CCCCCCCCCCC_25">#N/A</definedName>
    <definedName name="cch" hidden="1">#N/A</definedName>
    <definedName name="CCP">[46]SERVIÇOS!$G$59</definedName>
    <definedName name="CCP_13">[46]SERVIÇOS!$G$59</definedName>
    <definedName name="CCP_39">[46]SERVIÇOS!$G$59</definedName>
    <definedName name="CCP_6">[46]SERVIÇOS!$G$59</definedName>
    <definedName name="CCPW">"$#REF!.$E$34"</definedName>
    <definedName name="CCPWA">"$#REF!.$E$33"</definedName>
    <definedName name="ccva" localSheetId="15">#REF!</definedName>
    <definedName name="ccva" localSheetId="32">#REF!</definedName>
    <definedName name="ccva" localSheetId="30">#REF!</definedName>
    <definedName name="ccva" localSheetId="28">#REF!</definedName>
    <definedName name="ccva" localSheetId="37">#REF!</definedName>
    <definedName name="ccva" localSheetId="14">#REF!</definedName>
    <definedName name="ccva" localSheetId="1">#REF!</definedName>
    <definedName name="ccva">#REF!</definedName>
    <definedName name="CD">[46]SERVIÇOS!$G$13</definedName>
    <definedName name="CD_13">[46]SERVIÇOS!$G$13</definedName>
    <definedName name="CD_39">[46]SERVIÇOS!$G$13</definedName>
    <definedName name="CD_6">[46]SERVIÇOS!$G$13</definedName>
    <definedName name="CD97A">"$#REF!.$H$80"</definedName>
    <definedName name="CD97AW">"$#REF!.$H$82"</definedName>
    <definedName name="CDF" localSheetId="15">'[16]SERVIÇOS digitado'!#REF!</definedName>
    <definedName name="CDF" localSheetId="32">'[16]SERVIÇOS digitado'!#REF!</definedName>
    <definedName name="CDF" localSheetId="30">'[16]SERVIÇOS digitado'!#REF!</definedName>
    <definedName name="CDF" localSheetId="28">'[16]SERVIÇOS digitado'!#REF!</definedName>
    <definedName name="CDF" localSheetId="37">'[16]SERVIÇOS digitado'!#REF!</definedName>
    <definedName name="CDF" localSheetId="14">'[16]SERVIÇOS digitado'!#REF!</definedName>
    <definedName name="CDF" localSheetId="1">'[16]SERVIÇOS digitado'!#REF!</definedName>
    <definedName name="CDF">'[16]SERVIÇOS digitado'!#REF!</definedName>
    <definedName name="CdQtEqA" hidden="1">2</definedName>
    <definedName name="CdQtEqP" hidden="1">2</definedName>
    <definedName name="CdQtMoA" hidden="1">2</definedName>
    <definedName name="CdQtMoP" hidden="1">2</definedName>
    <definedName name="CdQtMpA" hidden="1">5</definedName>
    <definedName name="CdQtMpP" hidden="1">5</definedName>
    <definedName name="CdQtTrA" hidden="1">2</definedName>
    <definedName name="CdQtTrP" hidden="1">2</definedName>
    <definedName name="CDSFSDA" localSheetId="15">'[7]Relatório-1ª med.'!#REF!</definedName>
    <definedName name="CDSFSDA" localSheetId="32">'[7]Relatório-1ª med.'!#REF!</definedName>
    <definedName name="CDSFSDA" localSheetId="30">'[7]Relatório-1ª med.'!#REF!</definedName>
    <definedName name="CDSFSDA" localSheetId="28">'[7]Relatório-1ª med.'!#REF!</definedName>
    <definedName name="CDSFSDA" localSheetId="37">'[7]Relatório-1ª med.'!#REF!</definedName>
    <definedName name="CDSFSDA" localSheetId="14">'[7]Relatório-1ª med.'!#REF!</definedName>
    <definedName name="CDSFSDA" localSheetId="1">'[7]Relatório-1ª med.'!#REF!</definedName>
    <definedName name="CDSFSDA">'[7]Relatório-1ª med.'!#REF!</definedName>
    <definedName name="CDW">"$#REF!.$H$41"</definedName>
    <definedName name="CDWA">"$#REF!.$H$40"</definedName>
    <definedName name="CELSO">#N/A</definedName>
    <definedName name="CELSO_25">#N/A</definedName>
    <definedName name="cesar" localSheetId="15">#REF!</definedName>
    <definedName name="cesar" localSheetId="32">#REF!</definedName>
    <definedName name="cesar" localSheetId="30">#REF!</definedName>
    <definedName name="cesar" localSheetId="28">#REF!</definedName>
    <definedName name="cesar" localSheetId="37">#REF!</definedName>
    <definedName name="cesar" localSheetId="25">#REF!</definedName>
    <definedName name="cesar" localSheetId="23">#REF!</definedName>
    <definedName name="cesar" localSheetId="24">#REF!</definedName>
    <definedName name="cesar" localSheetId="14">#REF!</definedName>
    <definedName name="cesar" localSheetId="1">#REF!</definedName>
    <definedName name="cesar">#REF!</definedName>
    <definedName name="Chapisco" localSheetId="15">#REF!</definedName>
    <definedName name="Chapisco" localSheetId="32">#REF!</definedName>
    <definedName name="Chapisco" localSheetId="30">#REF!</definedName>
    <definedName name="Chapisco" localSheetId="28">#REF!</definedName>
    <definedName name="Chapisco" localSheetId="37">#REF!</definedName>
    <definedName name="Chapisco" localSheetId="14">#REF!</definedName>
    <definedName name="Chapisco" localSheetId="1">#REF!</definedName>
    <definedName name="Chapisco">#REF!</definedName>
    <definedName name="Chave" localSheetId="15" hidden="1">#REF!</definedName>
    <definedName name="Chave" localSheetId="32" hidden="1">#REF!</definedName>
    <definedName name="Chave" localSheetId="30" hidden="1">#REF!</definedName>
    <definedName name="Chave" localSheetId="28" hidden="1">#REF!</definedName>
    <definedName name="Chave" localSheetId="37" hidden="1">#REF!</definedName>
    <definedName name="Chave" localSheetId="14" hidden="1">#REF!</definedName>
    <definedName name="Chave" localSheetId="1" hidden="1">#REF!</definedName>
    <definedName name="Chave" hidden="1">#REF!</definedName>
    <definedName name="Chave1" localSheetId="15" hidden="1">#REF!</definedName>
    <definedName name="Chave1" localSheetId="32" hidden="1">#REF!</definedName>
    <definedName name="Chave1" localSheetId="30" hidden="1">#REF!</definedName>
    <definedName name="Chave1" localSheetId="28" hidden="1">#REF!</definedName>
    <definedName name="Chave1" localSheetId="37" hidden="1">#REF!</definedName>
    <definedName name="Chave1" localSheetId="14" hidden="1">#REF!</definedName>
    <definedName name="Chave1" localSheetId="1" hidden="1">#REF!</definedName>
    <definedName name="Chave1" hidden="1">#REF!</definedName>
    <definedName name="CIM">[13]DADOS!$C$14</definedName>
    <definedName name="Cimento" localSheetId="15">#REF!</definedName>
    <definedName name="Cimento" localSheetId="32">#REF!</definedName>
    <definedName name="Cimento" localSheetId="30">#REF!</definedName>
    <definedName name="Cimento" localSheetId="28">#REF!</definedName>
    <definedName name="Cimento" localSheetId="37">#REF!</definedName>
    <definedName name="Cimento" localSheetId="14">#REF!</definedName>
    <definedName name="Cimento" localSheetId="1">#REF!</definedName>
    <definedName name="Cimento">#REF!</definedName>
    <definedName name="CIMENTOBARRA" localSheetId="15">#REF!</definedName>
    <definedName name="CIMENTOBARRA" localSheetId="32">#REF!</definedName>
    <definedName name="CIMENTOBARRA" localSheetId="30">#REF!</definedName>
    <definedName name="CIMENTOBARRA" localSheetId="28">#REF!</definedName>
    <definedName name="CIMENTOBARRA" localSheetId="37">#REF!</definedName>
    <definedName name="CIMENTOBARRA" localSheetId="14">#REF!</definedName>
    <definedName name="CIMENTOBARRA" localSheetId="1">#REF!</definedName>
    <definedName name="CIMENTOBARRA">#REF!</definedName>
    <definedName name="çl" localSheetId="15">#REF!</definedName>
    <definedName name="çl" localSheetId="32">#REF!</definedName>
    <definedName name="çl" localSheetId="30">#REF!</definedName>
    <definedName name="çl" localSheetId="28">#REF!</definedName>
    <definedName name="çl" localSheetId="37">#REF!</definedName>
    <definedName name="çl" localSheetId="14">#REF!</definedName>
    <definedName name="çl" localSheetId="1">#REF!</definedName>
    <definedName name="çl">#REF!</definedName>
    <definedName name="Clas" localSheetId="15" hidden="1">MAX(LEN(#REF!))</definedName>
    <definedName name="Clas" localSheetId="32" hidden="1">MAX(LEN(#REF!))</definedName>
    <definedName name="Clas" localSheetId="30" hidden="1">MAX(LEN(#REF!))</definedName>
    <definedName name="Clas" localSheetId="28" hidden="1">MAX(LEN(#REF!))</definedName>
    <definedName name="Clas" localSheetId="37" hidden="1">MAX(LEN(#REF!))</definedName>
    <definedName name="Clas" localSheetId="14" hidden="1">MAX(LEN(#REF!))</definedName>
    <definedName name="Clas" localSheetId="1" hidden="1">MAX(LEN(#REF!))</definedName>
    <definedName name="Clas" hidden="1">MAX(LEN(#REF!))</definedName>
    <definedName name="Cliente" hidden="1">""</definedName>
    <definedName name="Cls" hidden="1">#N/A</definedName>
    <definedName name="CM">"$#REF!.$O$31"</definedName>
    <definedName name="CM_30" localSheetId="15">#REF!</definedName>
    <definedName name="CM_30" localSheetId="32">#REF!</definedName>
    <definedName name="CM_30" localSheetId="30">#REF!</definedName>
    <definedName name="CM_30" localSheetId="28">#REF!</definedName>
    <definedName name="CM_30" localSheetId="37">#REF!</definedName>
    <definedName name="CM_30" localSheetId="25">#REF!</definedName>
    <definedName name="CM_30" localSheetId="23">#REF!</definedName>
    <definedName name="CM_30" localSheetId="24">#REF!</definedName>
    <definedName name="CM_30" localSheetId="14">#REF!</definedName>
    <definedName name="CM_30" localSheetId="1">#REF!</definedName>
    <definedName name="CM_30">#REF!</definedName>
    <definedName name="CM30W">"$#REF!.$I$14"</definedName>
    <definedName name="CM30WA">"$#REF!.$I$13"</definedName>
    <definedName name="CMTOTAL">"$#REF!.$I$12"</definedName>
    <definedName name="CMW">"$#REF!.$O$33"</definedName>
    <definedName name="CMWA">"$#REF!.$O$32"</definedName>
    <definedName name="Cobertura" localSheetId="15">#REF!</definedName>
    <definedName name="Cobertura" localSheetId="32">#REF!</definedName>
    <definedName name="Cobertura" localSheetId="30">#REF!</definedName>
    <definedName name="Cobertura" localSheetId="28">#REF!</definedName>
    <definedName name="Cobertura" localSheetId="37">#REF!</definedName>
    <definedName name="Cobertura" localSheetId="14">#REF!</definedName>
    <definedName name="Cobertura" localSheetId="1">#REF!</definedName>
    <definedName name="Cobertura">#REF!</definedName>
    <definedName name="Cobertura_canal" localSheetId="15">#REF!</definedName>
    <definedName name="Cobertura_canal" localSheetId="32">#REF!</definedName>
    <definedName name="Cobertura_canal" localSheetId="30">#REF!</definedName>
    <definedName name="Cobertura_canal" localSheetId="28">#REF!</definedName>
    <definedName name="Cobertura_canal" localSheetId="37">#REF!</definedName>
    <definedName name="Cobertura_canal" localSheetId="14">#REF!</definedName>
    <definedName name="Cobertura_canal" localSheetId="1">#REF!</definedName>
    <definedName name="Cobertura_canal">#REF!</definedName>
    <definedName name="COD" localSheetId="15">#REF!</definedName>
    <definedName name="COD" localSheetId="32">#REF!</definedName>
    <definedName name="COD" localSheetId="30">#REF!</definedName>
    <definedName name="COD" localSheetId="28">#REF!</definedName>
    <definedName name="COD" localSheetId="37">#REF!</definedName>
    <definedName name="COD" localSheetId="14">#REF!</definedName>
    <definedName name="COD" localSheetId="1">#REF!</definedName>
    <definedName name="COD">#REF!</definedName>
    <definedName name="Cód.">'[52]TPU-MARÇO_2002'!$B$2:$B$1965</definedName>
    <definedName name="cod.1" localSheetId="15">#REF!</definedName>
    <definedName name="cod.1" localSheetId="32">#REF!</definedName>
    <definedName name="cod.1" localSheetId="30">#REF!</definedName>
    <definedName name="cod.1" localSheetId="28">#REF!</definedName>
    <definedName name="cod.1" localSheetId="37">#REF!</definedName>
    <definedName name="cod.1" localSheetId="14">#REF!</definedName>
    <definedName name="cod.1" localSheetId="1">#REF!</definedName>
    <definedName name="cod.1">#REF!</definedName>
    <definedName name="cod.2" localSheetId="15">#REF!</definedName>
    <definedName name="cod.2" localSheetId="32">#REF!</definedName>
    <definedName name="cod.2" localSheetId="30">#REF!</definedName>
    <definedName name="cod.2" localSheetId="28">#REF!</definedName>
    <definedName name="cod.2" localSheetId="37">#REF!</definedName>
    <definedName name="cod.2" localSheetId="14">#REF!</definedName>
    <definedName name="cod.2" localSheetId="1">#REF!</definedName>
    <definedName name="cod.2">#REF!</definedName>
    <definedName name="Cód.3" localSheetId="15">#REF!</definedName>
    <definedName name="Cód.3" localSheetId="32">#REF!</definedName>
    <definedName name="Cód.3" localSheetId="30">#REF!</definedName>
    <definedName name="Cód.3" localSheetId="28">#REF!</definedName>
    <definedName name="Cód.3" localSheetId="37">#REF!</definedName>
    <definedName name="Cód.3" localSheetId="14">#REF!</definedName>
    <definedName name="Cód.3" localSheetId="1">#REF!</definedName>
    <definedName name="Cód.3">#REF!</definedName>
    <definedName name="Cód.4">'[52]TPU-MARÇO_2002'!$D$2:$D$1965</definedName>
    <definedName name="Cód.Equip." localSheetId="15">#REF!</definedName>
    <definedName name="Cód.Equip." localSheetId="32">#REF!</definedName>
    <definedName name="Cód.Equip." localSheetId="30">#REF!</definedName>
    <definedName name="Cód.Equip." localSheetId="28">#REF!</definedName>
    <definedName name="Cód.Equip." localSheetId="37">#REF!</definedName>
    <definedName name="Cód.Equip." localSheetId="14">#REF!</definedName>
    <definedName name="Cód.Equip." localSheetId="1">#REF!</definedName>
    <definedName name="Cód.Equip.">#REF!</definedName>
    <definedName name="Cód.SER">'[52]TPU-MARÇO_2002'!$H$2:$H$20</definedName>
    <definedName name="Cód.serv." localSheetId="15">#REF!</definedName>
    <definedName name="Cód.serv." localSheetId="32">#REF!</definedName>
    <definedName name="Cód.serv." localSheetId="30">#REF!</definedName>
    <definedName name="Cód.serv." localSheetId="28">#REF!</definedName>
    <definedName name="Cód.serv." localSheetId="37">#REF!</definedName>
    <definedName name="Cód.serv." localSheetId="14">#REF!</definedName>
    <definedName name="Cód.serv." localSheetId="1">#REF!</definedName>
    <definedName name="Cód.serv.">#REF!</definedName>
    <definedName name="Codigo" localSheetId="15" hidden="1">#REF!</definedName>
    <definedName name="Codigo" localSheetId="32" hidden="1">#REF!</definedName>
    <definedName name="Codigo" localSheetId="30" hidden="1">#REF!</definedName>
    <definedName name="Codigo" localSheetId="28" hidden="1">#REF!</definedName>
    <definedName name="Codigo" localSheetId="37" hidden="1">#REF!</definedName>
    <definedName name="Codigo" localSheetId="14" hidden="1">#REF!</definedName>
    <definedName name="Codigo" localSheetId="1" hidden="1">#REF!</definedName>
    <definedName name="Codigo" hidden="1">#REF!</definedName>
    <definedName name="Código" localSheetId="15">#REF!</definedName>
    <definedName name="Código" localSheetId="32">#REF!</definedName>
    <definedName name="Código" localSheetId="30">#REF!</definedName>
    <definedName name="Código" localSheetId="28">#REF!</definedName>
    <definedName name="Código" localSheetId="37">#REF!</definedName>
    <definedName name="Código" localSheetId="14">#REF!</definedName>
    <definedName name="Código" localSheetId="1">#REF!</definedName>
    <definedName name="Código">#REF!</definedName>
    <definedName name="CODOR1">'[20]orcID nº1'!$A$14:$A$1025</definedName>
    <definedName name="CODOR15">'[20]orc ID nº 15'!$A$14:$A$1000</definedName>
    <definedName name="CODOR17">'[20]orc ID nº17'!$A$16:$A$1000</definedName>
    <definedName name="CODOR18">'[20]orc ID nº 18'!$A$14:$A$1000</definedName>
    <definedName name="CODOR19">'[20]orc ID nº19'!$A$14:$A$1000</definedName>
    <definedName name="CODOR2">'[20]orc ID nº2 '!$A$14:$A$1000</definedName>
    <definedName name="CODOR3">'[20]orc ID nº3'!$A$14:$A$1001</definedName>
    <definedName name="CODOR4">'[20]orcID nº4'!$A$14:$A$1002</definedName>
    <definedName name="CODOR5">'[20]orcID nº5'!$A$14:$A$1002</definedName>
    <definedName name="CODOR6">'[20]orcID nº6'!$A$14:$A$1002</definedName>
    <definedName name="CODOR7">'[20]orcID nº7'!$A$14:$A$1003</definedName>
    <definedName name="CODOR8">'[20]orc ID nº8'!$A$14:$A$1003</definedName>
    <definedName name="CODOR9">'[20]orc ID nº9'!$A$14:$A$1002</definedName>
    <definedName name="Colchão" localSheetId="15">#REF!</definedName>
    <definedName name="Colchão" localSheetId="32">#REF!</definedName>
    <definedName name="Colchão" localSheetId="30">#REF!</definedName>
    <definedName name="Colchão" localSheetId="28">#REF!</definedName>
    <definedName name="Colchão" localSheetId="37">#REF!</definedName>
    <definedName name="Colchão" localSheetId="25">#REF!</definedName>
    <definedName name="Colchão" localSheetId="23">#REF!</definedName>
    <definedName name="Colchão" localSheetId="24">#REF!</definedName>
    <definedName name="Colchão" localSheetId="14">#REF!</definedName>
    <definedName name="Colchão" localSheetId="1">#REF!</definedName>
    <definedName name="Colchão">#REF!</definedName>
    <definedName name="Coluna" localSheetId="15" hidden="1">#REF!</definedName>
    <definedName name="Coluna" localSheetId="32" hidden="1">#REF!</definedName>
    <definedName name="Coluna" localSheetId="30" hidden="1">#REF!</definedName>
    <definedName name="Coluna" localSheetId="28" hidden="1">#REF!</definedName>
    <definedName name="Coluna" localSheetId="37" hidden="1">#REF!</definedName>
    <definedName name="Coluna" localSheetId="14" hidden="1">#REF!</definedName>
    <definedName name="Coluna" localSheetId="1" hidden="1">#REF!</definedName>
    <definedName name="Coluna" hidden="1">#REF!</definedName>
    <definedName name="Comp" localSheetId="15" hidden="1">#REF!</definedName>
    <definedName name="Comp" localSheetId="32" hidden="1">#REF!</definedName>
    <definedName name="Comp" localSheetId="30" hidden="1">#REF!</definedName>
    <definedName name="Comp" localSheetId="28" hidden="1">#REF!</definedName>
    <definedName name="Comp" localSheetId="37" hidden="1">#REF!</definedName>
    <definedName name="Comp" localSheetId="14" hidden="1">#REF!</definedName>
    <definedName name="Comp" localSheetId="1" hidden="1">#REF!</definedName>
    <definedName name="Comp" hidden="1">#REF!</definedName>
    <definedName name="Comp_Área_Vol._25" localSheetId="15">#REF!</definedName>
    <definedName name="Comp_Área_Vol._25" localSheetId="32">#REF!</definedName>
    <definedName name="Comp_Área_Vol._25" localSheetId="30">#REF!</definedName>
    <definedName name="Comp_Área_Vol._25" localSheetId="28">#REF!</definedName>
    <definedName name="Comp_Área_Vol._25" localSheetId="37">#REF!</definedName>
    <definedName name="Comp_Área_Vol._25" localSheetId="14">#REF!</definedName>
    <definedName name="Comp_Área_Vol._25" localSheetId="1">#REF!</definedName>
    <definedName name="Comp_Área_Vol._25">#REF!</definedName>
    <definedName name="complementares" localSheetId="15">#REF!</definedName>
    <definedName name="complementares" localSheetId="32">#REF!</definedName>
    <definedName name="complementares" localSheetId="30">#REF!</definedName>
    <definedName name="complementares" localSheetId="28">#REF!</definedName>
    <definedName name="complementares" localSheetId="37">#REF!</definedName>
    <definedName name="complementares" localSheetId="14">#REF!</definedName>
    <definedName name="complementares" localSheetId="1">#REF!</definedName>
    <definedName name="complementares">#REF!</definedName>
    <definedName name="CONCRETO">'[36]QUADRO 08 - COMPOSIÇÕES'!$H$129</definedName>
    <definedName name="Conser" localSheetId="15">#REF!</definedName>
    <definedName name="Conser" localSheetId="32">#REF!</definedName>
    <definedName name="Conser" localSheetId="30">#REF!</definedName>
    <definedName name="Conser" localSheetId="28">#REF!</definedName>
    <definedName name="Conser" localSheetId="37">#REF!</definedName>
    <definedName name="Conser" localSheetId="25">#REF!</definedName>
    <definedName name="Conser" localSheetId="23">#REF!</definedName>
    <definedName name="Conser" localSheetId="24">#REF!</definedName>
    <definedName name="Conser" localSheetId="14">#REF!</definedName>
    <definedName name="Conser" localSheetId="1">#REF!</definedName>
    <definedName name="Conser">#REF!</definedName>
    <definedName name="conserva" localSheetId="15">#REF!</definedName>
    <definedName name="conserva" localSheetId="32">#REF!</definedName>
    <definedName name="conserva" localSheetId="30">#REF!</definedName>
    <definedName name="conserva" localSheetId="28">#REF!</definedName>
    <definedName name="conserva" localSheetId="37">#REF!</definedName>
    <definedName name="conserva" localSheetId="25">#REF!</definedName>
    <definedName name="conserva" localSheetId="23">#REF!</definedName>
    <definedName name="conserva" localSheetId="24">#REF!</definedName>
    <definedName name="conserva" localSheetId="14">#REF!</definedName>
    <definedName name="conserva" localSheetId="1">#REF!</definedName>
    <definedName name="conserva">#REF!</definedName>
    <definedName name="consumo.2" localSheetId="15">#REF!</definedName>
    <definedName name="consumo.2" localSheetId="32">#REF!</definedName>
    <definedName name="consumo.2" localSheetId="30">#REF!</definedName>
    <definedName name="consumo.2" localSheetId="28">#REF!</definedName>
    <definedName name="consumo.2" localSheetId="37">#REF!</definedName>
    <definedName name="consumo.2" localSheetId="14">#REF!</definedName>
    <definedName name="consumo.2" localSheetId="1">#REF!</definedName>
    <definedName name="consumo.2">#REF!</definedName>
    <definedName name="cont" localSheetId="15">#REF!</definedName>
    <definedName name="cont" localSheetId="32">#REF!</definedName>
    <definedName name="cont" localSheetId="30">#REF!</definedName>
    <definedName name="cont" localSheetId="28">#REF!</definedName>
    <definedName name="cont" localSheetId="37">#REF!</definedName>
    <definedName name="cont" localSheetId="25">#REF!</definedName>
    <definedName name="cont" localSheetId="23">#REF!</definedName>
    <definedName name="cont" localSheetId="24">#REF!</definedName>
    <definedName name="cont" localSheetId="14">#REF!</definedName>
    <definedName name="cont" localSheetId="1">#REF!</definedName>
    <definedName name="cont">#REF!</definedName>
    <definedName name="CONT_CANTEIRO" localSheetId="15">#REF!</definedName>
    <definedName name="CONT_CANTEIRO" localSheetId="32">#REF!</definedName>
    <definedName name="CONT_CANTEIRO" localSheetId="30">#REF!</definedName>
    <definedName name="CONT_CANTEIRO" localSheetId="28">#REF!</definedName>
    <definedName name="CONT_CANTEIRO" localSheetId="37">#REF!</definedName>
    <definedName name="CONT_CANTEIRO" localSheetId="14">#REF!</definedName>
    <definedName name="CONT_CANTEIRO" localSheetId="1">#REF!</definedName>
    <definedName name="CONT_CANTEIRO">#REF!</definedName>
    <definedName name="CONTR">[46]SERVIÇOS!$I$5</definedName>
    <definedName name="CONTR_13">[46]SERVIÇOS!$I$5</definedName>
    <definedName name="CONTR_39">[46]SERVIÇOS!$I$5</definedName>
    <definedName name="CONTR_6">[46]SERVIÇOS!$I$5</definedName>
    <definedName name="contrapartida" localSheetId="15">#REF!</definedName>
    <definedName name="contrapartida" localSheetId="32">#REF!</definedName>
    <definedName name="contrapartida" localSheetId="30">#REF!</definedName>
    <definedName name="contrapartida" localSheetId="28">#REF!</definedName>
    <definedName name="contrapartida" localSheetId="37">#REF!</definedName>
    <definedName name="contrapartida" localSheetId="25">#REF!</definedName>
    <definedName name="contrapartida" localSheetId="23">#REF!</definedName>
    <definedName name="contrapartida" localSheetId="24">#REF!</definedName>
    <definedName name="contrapartida" localSheetId="14">#REF!</definedName>
    <definedName name="contrapartida" localSheetId="1">#REF!</definedName>
    <definedName name="contrapartida">#REF!</definedName>
    <definedName name="CONTRATO" localSheetId="25">[53]APONT!$B$5:$G$426</definedName>
    <definedName name="CONTRATO" localSheetId="23">[53]APONT!$B$5:$G$426</definedName>
    <definedName name="CONTRATO" localSheetId="24">[53]APONT!$B$5:$G$426</definedName>
    <definedName name="CONTRATO">[54]APONT!$B$5:$G$426</definedName>
    <definedName name="cp.100" localSheetId="15">#REF!</definedName>
    <definedName name="cp.100" localSheetId="32">#REF!</definedName>
    <definedName name="cp.100" localSheetId="30">#REF!</definedName>
    <definedName name="cp.100" localSheetId="28">#REF!</definedName>
    <definedName name="cp.100" localSheetId="37">#REF!</definedName>
    <definedName name="cp.100" localSheetId="25">#REF!</definedName>
    <definedName name="cp.100" localSheetId="23">#REF!</definedName>
    <definedName name="cp.100" localSheetId="24">#REF!</definedName>
    <definedName name="cp.100" localSheetId="14">#REF!</definedName>
    <definedName name="cp.100" localSheetId="1">#REF!</definedName>
    <definedName name="cp.100">#REF!</definedName>
    <definedName name="cp.95" localSheetId="15">#REF!</definedName>
    <definedName name="cp.95" localSheetId="32">#REF!</definedName>
    <definedName name="cp.95" localSheetId="30">#REF!</definedName>
    <definedName name="cp.95" localSheetId="28">#REF!</definedName>
    <definedName name="cp.95" localSheetId="37">#REF!</definedName>
    <definedName name="cp.95" localSheetId="25">#REF!</definedName>
    <definedName name="cp.95" localSheetId="23">#REF!</definedName>
    <definedName name="cp.95" localSheetId="24">#REF!</definedName>
    <definedName name="cp.95" localSheetId="14">#REF!</definedName>
    <definedName name="cp.95" localSheetId="1">#REF!</definedName>
    <definedName name="cp.95">#REF!</definedName>
    <definedName name="CpuAux" localSheetId="15" hidden="1">#REF!</definedName>
    <definedName name="CpuAux" localSheetId="32" hidden="1">#REF!</definedName>
    <definedName name="CpuAux" localSheetId="30" hidden="1">#REF!</definedName>
    <definedName name="CpuAux" localSheetId="28" hidden="1">#REF!</definedName>
    <definedName name="CpuAux" localSheetId="37" hidden="1">#REF!</definedName>
    <definedName name="CpuAux" localSheetId="14" hidden="1">#REF!</definedName>
    <definedName name="CpuAux" localSheetId="1" hidden="1">#REF!</definedName>
    <definedName name="CpuAux" hidden="1">#REF!</definedName>
    <definedName name="CPUBET" localSheetId="15">#REF!</definedName>
    <definedName name="CPUBET" localSheetId="32">#REF!</definedName>
    <definedName name="CPUBET" localSheetId="30">#REF!</definedName>
    <definedName name="CPUBET" localSheetId="28">#REF!</definedName>
    <definedName name="CPUBET" localSheetId="37">#REF!</definedName>
    <definedName name="CPUBET" localSheetId="14">#REF!</definedName>
    <definedName name="CPUBET" localSheetId="1">#REF!</definedName>
    <definedName name="CPUBET">#REF!</definedName>
    <definedName name="CPUOAC" localSheetId="15">#REF!</definedName>
    <definedName name="CPUOAC" localSheetId="32">#REF!</definedName>
    <definedName name="CPUOAC" localSheetId="30">#REF!</definedName>
    <definedName name="CPUOAC" localSheetId="28">#REF!</definedName>
    <definedName name="CPUOAC" localSheetId="37">#REF!</definedName>
    <definedName name="CPUOAC" localSheetId="14">#REF!</definedName>
    <definedName name="CPUOAC" localSheetId="1">#REF!</definedName>
    <definedName name="CPUOAC">#REF!</definedName>
    <definedName name="CPUOAE" localSheetId="15">#REF!</definedName>
    <definedName name="CPUOAE" localSheetId="32">#REF!</definedName>
    <definedName name="CPUOAE" localSheetId="30">#REF!</definedName>
    <definedName name="CPUOAE" localSheetId="28">#REF!</definedName>
    <definedName name="CPUOAE" localSheetId="37">#REF!</definedName>
    <definedName name="CPUOAE" localSheetId="14">#REF!</definedName>
    <definedName name="CPUOAE" localSheetId="1">#REF!</definedName>
    <definedName name="CPUOAE">#REF!</definedName>
    <definedName name="CPUPAV" localSheetId="15">#REF!</definedName>
    <definedName name="CPUPAV" localSheetId="32">#REF!</definedName>
    <definedName name="CPUPAV" localSheetId="30">#REF!</definedName>
    <definedName name="CPUPAV" localSheetId="28">#REF!</definedName>
    <definedName name="CPUPAV" localSheetId="37">#REF!</definedName>
    <definedName name="CPUPAV" localSheetId="14">#REF!</definedName>
    <definedName name="CPUPAV" localSheetId="1">#REF!</definedName>
    <definedName name="CPUPAV">#REF!</definedName>
    <definedName name="CPUs" localSheetId="15" hidden="1">#REF!</definedName>
    <definedName name="CPUs" localSheetId="32" hidden="1">#REF!</definedName>
    <definedName name="CPUs" localSheetId="30" hidden="1">#REF!</definedName>
    <definedName name="CPUs" localSheetId="28" hidden="1">#REF!</definedName>
    <definedName name="CPUs" localSheetId="37" hidden="1">#REF!</definedName>
    <definedName name="CPUs" localSheetId="14" hidden="1">#REF!</definedName>
    <definedName name="CPUs" localSheetId="1" hidden="1">#REF!</definedName>
    <definedName name="CPUs" hidden="1">#REF!</definedName>
    <definedName name="CPUSERCOMPL" localSheetId="15">#REF!</definedName>
    <definedName name="CPUSERCOMPL" localSheetId="32">#REF!</definedName>
    <definedName name="CPUSERCOMPL" localSheetId="30">#REF!</definedName>
    <definedName name="CPUSERCOMPL" localSheetId="28">#REF!</definedName>
    <definedName name="CPUSERCOMPL" localSheetId="37">#REF!</definedName>
    <definedName name="CPUSERCOMPL" localSheetId="14">#REF!</definedName>
    <definedName name="CPUSERCOMPL" localSheetId="1">#REF!</definedName>
    <definedName name="CPUSERCOMPL">#REF!</definedName>
    <definedName name="CPUSIN" localSheetId="15">#REF!</definedName>
    <definedName name="CPUSIN" localSheetId="32">#REF!</definedName>
    <definedName name="CPUSIN" localSheetId="30">#REF!</definedName>
    <definedName name="CPUSIN" localSheetId="28">#REF!</definedName>
    <definedName name="CPUSIN" localSheetId="37">#REF!</definedName>
    <definedName name="CPUSIN" localSheetId="14">#REF!</definedName>
    <definedName name="CPUSIN" localSheetId="1">#REF!</definedName>
    <definedName name="CPUSIN">#REF!</definedName>
    <definedName name="CPUTER" localSheetId="15">#REF!</definedName>
    <definedName name="CPUTER" localSheetId="32">#REF!</definedName>
    <definedName name="CPUTER" localSheetId="30">#REF!</definedName>
    <definedName name="CPUTER" localSheetId="28">#REF!</definedName>
    <definedName name="CPUTER" localSheetId="37">#REF!</definedName>
    <definedName name="CPUTER" localSheetId="14">#REF!</definedName>
    <definedName name="CPUTER" localSheetId="1">#REF!</definedName>
    <definedName name="CPUTER">#REF!</definedName>
    <definedName name="CPUVEIC" localSheetId="15">#REF!</definedName>
    <definedName name="CPUVEIC" localSheetId="32">#REF!</definedName>
    <definedName name="CPUVEIC" localSheetId="30">#REF!</definedName>
    <definedName name="CPUVEIC" localSheetId="28">#REF!</definedName>
    <definedName name="CPUVEIC" localSheetId="37">#REF!</definedName>
    <definedName name="CPUVEIC" localSheetId="14">#REF!</definedName>
    <definedName name="CPUVEIC" localSheetId="1">#REF!</definedName>
    <definedName name="CPUVEIC">#REF!</definedName>
    <definedName name="CRIT" localSheetId="15" hidden="1">#REF!</definedName>
    <definedName name="CRIT" localSheetId="32" hidden="1">#REF!</definedName>
    <definedName name="CRIT" localSheetId="30" hidden="1">#REF!</definedName>
    <definedName name="CRIT" localSheetId="28" hidden="1">#REF!</definedName>
    <definedName name="CRIT" localSheetId="37" hidden="1">#REF!</definedName>
    <definedName name="CRIT" localSheetId="14" hidden="1">#REF!</definedName>
    <definedName name="CRIT" localSheetId="1" hidden="1">#REF!</definedName>
    <definedName name="CRIT" hidden="1">#REF!</definedName>
    <definedName name="_xlnm.Criteria" localSheetId="15">#REF!</definedName>
    <definedName name="_xlnm.Criteria" localSheetId="32">#REF!</definedName>
    <definedName name="_xlnm.Criteria" localSheetId="30">#REF!</definedName>
    <definedName name="_xlnm.Criteria" localSheetId="28">#REF!</definedName>
    <definedName name="_xlnm.Criteria" localSheetId="37">#REF!</definedName>
    <definedName name="_xlnm.Criteria" localSheetId="25">#REF!</definedName>
    <definedName name="_xlnm.Criteria" localSheetId="23">#REF!</definedName>
    <definedName name="_xlnm.Criteria" localSheetId="24">#REF!</definedName>
    <definedName name="_xlnm.Criteria" localSheetId="14">#REF!</definedName>
    <definedName name="_xlnm.Criteria" localSheetId="1">#REF!</definedName>
    <definedName name="_xlnm.Criteria">#REF!</definedName>
    <definedName name="Cron" localSheetId="28" hidden="1">{#N/A,#N/A,FALSE,"MO (2)"}</definedName>
    <definedName name="Cron" localSheetId="37" hidden="1">{#N/A,#N/A,FALSE,"MO (2)"}</definedName>
    <definedName name="Cron" localSheetId="25" hidden="1">{#N/A,#N/A,FALSE,"MO (2)"}</definedName>
    <definedName name="Cron" localSheetId="23" hidden="1">{#N/A,#N/A,FALSE,"MO (2)"}</definedName>
    <definedName name="Cron" localSheetId="24" hidden="1">{#N/A,#N/A,FALSE,"MO (2)"}</definedName>
    <definedName name="Cron" localSheetId="3" hidden="1">{#N/A,#N/A,FALSE,"MO (2)"}</definedName>
    <definedName name="Cron" localSheetId="1" hidden="1">{#N/A,#N/A,FALSE,"MO (2)"}</definedName>
    <definedName name="Cron" hidden="1">{#N/A,#N/A,FALSE,"MO (2)"}</definedName>
    <definedName name="Cron_1" localSheetId="28" hidden="1">{#N/A,#N/A,FALSE,"MO (2)"}</definedName>
    <definedName name="Cron_1" localSheetId="37" hidden="1">{#N/A,#N/A,FALSE,"MO (2)"}</definedName>
    <definedName name="Cron_1" localSheetId="25" hidden="1">{#N/A,#N/A,FALSE,"MO (2)"}</definedName>
    <definedName name="Cron_1" localSheetId="23" hidden="1">{#N/A,#N/A,FALSE,"MO (2)"}</definedName>
    <definedName name="Cron_1" localSheetId="24" hidden="1">{#N/A,#N/A,FALSE,"MO (2)"}</definedName>
    <definedName name="Cron_1" localSheetId="3" hidden="1">{#N/A,#N/A,FALSE,"MO (2)"}</definedName>
    <definedName name="Cron_1" localSheetId="1" hidden="1">{#N/A,#N/A,FALSE,"MO (2)"}</definedName>
    <definedName name="Cron_1" hidden="1">{#N/A,#N/A,FALSE,"MO (2)"}</definedName>
    <definedName name="crona" localSheetId="15">#REF!</definedName>
    <definedName name="crona" localSheetId="32">#REF!</definedName>
    <definedName name="crona" localSheetId="30">#REF!</definedName>
    <definedName name="crona" localSheetId="28">#REF!</definedName>
    <definedName name="crona" localSheetId="37">#REF!</definedName>
    <definedName name="crona" localSheetId="25">#REF!</definedName>
    <definedName name="crona" localSheetId="23">#REF!</definedName>
    <definedName name="crona" localSheetId="24">#REF!</definedName>
    <definedName name="crona" localSheetId="14">#REF!</definedName>
    <definedName name="crona" localSheetId="1">#REF!</definedName>
    <definedName name="crona">#REF!</definedName>
    <definedName name="CRONO" localSheetId="15">#REF!</definedName>
    <definedName name="CRONO" localSheetId="32">#REF!</definedName>
    <definedName name="CRONO" localSheetId="30">#REF!</definedName>
    <definedName name="CRONO" localSheetId="28">#REF!</definedName>
    <definedName name="CRONO" localSheetId="37">#REF!</definedName>
    <definedName name="CRONO" localSheetId="14">#REF!</definedName>
    <definedName name="CRONO" localSheetId="1">#REF!</definedName>
    <definedName name="CRONO">#REF!</definedName>
    <definedName name="CRONO_25" localSheetId="15">#REF!</definedName>
    <definedName name="CRONO_25" localSheetId="32">#REF!</definedName>
    <definedName name="CRONO_25" localSheetId="30">#REF!</definedName>
    <definedName name="CRONO_25" localSheetId="28">#REF!</definedName>
    <definedName name="CRONO_25" localSheetId="37">#REF!</definedName>
    <definedName name="CRONO_25" localSheetId="14">#REF!</definedName>
    <definedName name="CRONO_25" localSheetId="1">#REF!</definedName>
    <definedName name="CRONO_25">#REF!</definedName>
    <definedName name="cronograma" localSheetId="37" hidden="1">{#N/A,#N/A,TRUE,"Plan1"}</definedName>
    <definedName name="cronograma" hidden="1">{#N/A,#N/A,TRUE,"Plan1"}</definedName>
    <definedName name="Croquiiii">#N/A</definedName>
    <definedName name="CSA" localSheetId="15">'[16]SERVIÇOS digitado'!#REF!</definedName>
    <definedName name="CSA" localSheetId="32">'[16]SERVIÇOS digitado'!#REF!</definedName>
    <definedName name="CSA" localSheetId="30">'[16]SERVIÇOS digitado'!#REF!</definedName>
    <definedName name="CSA" localSheetId="28">'[16]SERVIÇOS digitado'!#REF!</definedName>
    <definedName name="CSA" localSheetId="37">'[16]SERVIÇOS digitado'!#REF!</definedName>
    <definedName name="CSA" localSheetId="14">'[16]SERVIÇOS digitado'!#REF!</definedName>
    <definedName name="CSA" localSheetId="1">'[16]SERVIÇOS digitado'!#REF!</definedName>
    <definedName name="CSA">'[16]SERVIÇOS digitado'!#REF!</definedName>
    <definedName name="CST" localSheetId="15">'[16]SERVIÇOS digitado'!#REF!</definedName>
    <definedName name="CST" localSheetId="32">'[16]SERVIÇOS digitado'!#REF!</definedName>
    <definedName name="CST" localSheetId="30">'[16]SERVIÇOS digitado'!#REF!</definedName>
    <definedName name="CST" localSheetId="28">'[16]SERVIÇOS digitado'!#REF!</definedName>
    <definedName name="CST" localSheetId="37">'[16]SERVIÇOS digitado'!#REF!</definedName>
    <definedName name="CST" localSheetId="14">'[16]SERVIÇOS digitado'!#REF!</definedName>
    <definedName name="CST" localSheetId="1">'[16]SERVIÇOS digitado'!#REF!</definedName>
    <definedName name="CST">'[16]SERVIÇOS digitado'!#REF!</definedName>
    <definedName name="cu" localSheetId="37" hidden="1">{#N/A,#N/A,TRUE,"Serviços"}</definedName>
    <definedName name="cu" hidden="1">{#N/A,#N/A,TRUE,"Serviços"}</definedName>
    <definedName name="CUBAÇÃO" localSheetId="15">#REF!</definedName>
    <definedName name="CUBAÇÃO" localSheetId="32">#REF!</definedName>
    <definedName name="CUBAÇÃO" localSheetId="30">#REF!</definedName>
    <definedName name="CUBAÇÃO" localSheetId="28">#REF!</definedName>
    <definedName name="CUBAÇÃO" localSheetId="37">#REF!</definedName>
    <definedName name="CUBAÇÃO" localSheetId="25">#REF!</definedName>
    <definedName name="CUBAÇÃO" localSheetId="23">#REF!</definedName>
    <definedName name="CUBAÇÃO" localSheetId="24">#REF!</definedName>
    <definedName name="CUBAÇÃO" localSheetId="14">#REF!</definedName>
    <definedName name="CUBAÇÃO" localSheetId="1">#REF!</definedName>
    <definedName name="CUBAÇÃO">#REF!</definedName>
    <definedName name="CUN" localSheetId="15">#REF!</definedName>
    <definedName name="CUN" localSheetId="32">#REF!</definedName>
    <definedName name="CUN" localSheetId="30">#REF!</definedName>
    <definedName name="CUN" localSheetId="28">#REF!</definedName>
    <definedName name="CUN" localSheetId="37">#REF!</definedName>
    <definedName name="CUN" localSheetId="14">#REF!</definedName>
    <definedName name="CUN" localSheetId="1">#REF!</definedName>
    <definedName name="CUN">#REF!</definedName>
    <definedName name="CunEq" localSheetId="15" hidden="1">SUM(IF(#REF! =#REF!,(#REF!)*(#REF!="EQ")))</definedName>
    <definedName name="CunEq" localSheetId="32" hidden="1">SUM(IF(#REF! =#REF!,(#REF!)*(#REF!="EQ")))</definedName>
    <definedName name="CunEq" localSheetId="30" hidden="1">SUM(IF(#REF! =#REF!,(#REF!)*(#REF!="EQ")))</definedName>
    <definedName name="CunEq" localSheetId="28" hidden="1">SUM(IF(#REF! =#REF!,(#REF!)*(#REF!="EQ")))</definedName>
    <definedName name="CunEq" localSheetId="37" hidden="1">SUM(IF(#REF! =#REF!,(#REF!)*(#REF!="EQ")))</definedName>
    <definedName name="CunEq" localSheetId="14" hidden="1">SUM(IF(#REF! =#REF!,(#REF!)*(#REF!="EQ")))</definedName>
    <definedName name="CunEq" localSheetId="1" hidden="1">SUM(IF(#REF! =#REF!,(#REF!)*(#REF!="EQ")))</definedName>
    <definedName name="CunEq" hidden="1">SUM(IF(#REF! =#REF!,(#REF!)*(#REF!="EQ")))</definedName>
    <definedName name="CunMo" localSheetId="15" hidden="1">SUM(IF(#REF! =#REF!,(#REF!)*(#REF!="MO")))</definedName>
    <definedName name="CunMo" localSheetId="32" hidden="1">SUM(IF(#REF! =#REF!,(#REF!)*(#REF!="MO")))</definedName>
    <definedName name="CunMo" localSheetId="30" hidden="1">SUM(IF(#REF! =#REF!,(#REF!)*(#REF!="MO")))</definedName>
    <definedName name="CunMo" localSheetId="28" hidden="1">SUM(IF(#REF! =#REF!,(#REF!)*(#REF!="MO")))</definedName>
    <definedName name="CunMo" localSheetId="37" hidden="1">SUM(IF(#REF! =#REF!,(#REF!)*(#REF!="MO")))</definedName>
    <definedName name="CunMo" localSheetId="14" hidden="1">SUM(IF(#REF! =#REF!,(#REF!)*(#REF!="MO")))</definedName>
    <definedName name="CunMo" localSheetId="1" hidden="1">SUM(IF(#REF! =#REF!,(#REF!)*(#REF!="MO")))</definedName>
    <definedName name="CunMo" hidden="1">SUM(IF(#REF! =#REF!,(#REF!)*(#REF!="MO")))</definedName>
    <definedName name="CunMp" localSheetId="15" hidden="1">SUM(IF(#REF! =#REF!,(#REF!)*(#REF!="MP")))</definedName>
    <definedName name="CunMp" localSheetId="32" hidden="1">SUM(IF(#REF! =#REF!,(#REF!)*(#REF!="MP")))</definedName>
    <definedName name="CunMp" localSheetId="30" hidden="1">SUM(IF(#REF! =#REF!,(#REF!)*(#REF!="MP")))</definedName>
    <definedName name="CunMp" localSheetId="28" hidden="1">SUM(IF(#REF! =#REF!,(#REF!)*(#REF!="MP")))</definedName>
    <definedName name="CunMp" localSheetId="37" hidden="1">SUM(IF(#REF! =#REF!,(#REF!)*(#REF!="MP")))</definedName>
    <definedName name="CunMp" localSheetId="14" hidden="1">SUM(IF(#REF! =#REF!,(#REF!)*(#REF!="MP")))</definedName>
    <definedName name="CunMp" localSheetId="1" hidden="1">SUM(IF(#REF! =#REF!,(#REF!)*(#REF!="MP")))</definedName>
    <definedName name="CunMp" hidden="1">SUM(IF(#REF! =#REF!,(#REF!)*(#REF!="MP")))</definedName>
    <definedName name="cvc" localSheetId="15">#REF!</definedName>
    <definedName name="cvc" localSheetId="32">#REF!</definedName>
    <definedName name="cvc" localSheetId="30">#REF!</definedName>
    <definedName name="cvc" localSheetId="28">#REF!</definedName>
    <definedName name="cvc" localSheetId="37">#REF!</definedName>
    <definedName name="cvc" localSheetId="14">#REF!</definedName>
    <definedName name="cvc" localSheetId="1">#REF!</definedName>
    <definedName name="cvc">#REF!</definedName>
    <definedName name="cx.01" localSheetId="15">[55]Aterro!#REF!</definedName>
    <definedName name="cx.01" localSheetId="32">[55]Aterro!#REF!</definedName>
    <definedName name="cx.01" localSheetId="30">[55]Aterro!#REF!</definedName>
    <definedName name="cx.01" localSheetId="28">[55]Aterro!#REF!</definedName>
    <definedName name="cx.01" localSheetId="37">[55]Aterro!#REF!</definedName>
    <definedName name="cx.01" localSheetId="25">[55]Aterro!#REF!</definedName>
    <definedName name="cx.01" localSheetId="23">[55]Aterro!#REF!</definedName>
    <definedName name="cx.01" localSheetId="24">[55]Aterro!#REF!</definedName>
    <definedName name="cx.01" localSheetId="14">[55]Aterro!#REF!</definedName>
    <definedName name="cx.01" localSheetId="1">[55]Aterro!#REF!</definedName>
    <definedName name="cx.01">[55]Aterro!#REF!</definedName>
    <definedName name="cx_coletora" localSheetId="15">#REF!</definedName>
    <definedName name="cx_coletora" localSheetId="32">#REF!</definedName>
    <definedName name="cx_coletora" localSheetId="30">#REF!</definedName>
    <definedName name="cx_coletora" localSheetId="28">#REF!</definedName>
    <definedName name="cx_coletora" localSheetId="37">#REF!</definedName>
    <definedName name="cx_coletora" localSheetId="25">#REF!</definedName>
    <definedName name="cx_coletora" localSheetId="23">#REF!</definedName>
    <definedName name="cx_coletora" localSheetId="24">#REF!</definedName>
    <definedName name="cx_coletora" localSheetId="14">#REF!</definedName>
    <definedName name="cx_coletora" localSheetId="1">#REF!</definedName>
    <definedName name="cx_coletora">#REF!</definedName>
    <definedName name="d" localSheetId="15">#REF!</definedName>
    <definedName name="d" localSheetId="32">#REF!</definedName>
    <definedName name="d" localSheetId="30">#REF!</definedName>
    <definedName name="d" localSheetId="28">#REF!</definedName>
    <definedName name="d" localSheetId="37">#REF!</definedName>
    <definedName name="d" localSheetId="14">#REF!</definedName>
    <definedName name="d" localSheetId="1">#REF!</definedName>
    <definedName name="d">#REF!</definedName>
    <definedName name="d.1000" localSheetId="15">#REF!</definedName>
    <definedName name="d.1000" localSheetId="32">#REF!</definedName>
    <definedName name="d.1000" localSheetId="30">#REF!</definedName>
    <definedName name="d.1000" localSheetId="28">#REF!</definedName>
    <definedName name="d.1000" localSheetId="37">#REF!</definedName>
    <definedName name="d.1000" localSheetId="14">#REF!</definedName>
    <definedName name="d.1000" localSheetId="1">#REF!</definedName>
    <definedName name="d.1000">#REF!</definedName>
    <definedName name="d.1200" localSheetId="15">#REF!</definedName>
    <definedName name="d.1200" localSheetId="32">#REF!</definedName>
    <definedName name="d.1200" localSheetId="30">#REF!</definedName>
    <definedName name="d.1200" localSheetId="28">#REF!</definedName>
    <definedName name="d.1200" localSheetId="37">#REF!</definedName>
    <definedName name="d.1200" localSheetId="14">#REF!</definedName>
    <definedName name="d.1200" localSheetId="1">#REF!</definedName>
    <definedName name="d.1200">#REF!</definedName>
    <definedName name="d.200" localSheetId="15">#REF!</definedName>
    <definedName name="d.200" localSheetId="32">#REF!</definedName>
    <definedName name="d.200" localSheetId="30">#REF!</definedName>
    <definedName name="d.200" localSheetId="28">#REF!</definedName>
    <definedName name="d.200" localSheetId="37">#REF!</definedName>
    <definedName name="d.200" localSheetId="14">#REF!</definedName>
    <definedName name="d.200" localSheetId="1">#REF!</definedName>
    <definedName name="d.200">#REF!</definedName>
    <definedName name="d.400" localSheetId="15">#REF!</definedName>
    <definedName name="d.400" localSheetId="32">#REF!</definedName>
    <definedName name="d.400" localSheetId="30">#REF!</definedName>
    <definedName name="d.400" localSheetId="28">#REF!</definedName>
    <definedName name="d.400" localSheetId="37">#REF!</definedName>
    <definedName name="d.400" localSheetId="14">#REF!</definedName>
    <definedName name="d.400" localSheetId="1">#REF!</definedName>
    <definedName name="d.400">#REF!</definedName>
    <definedName name="d.50" localSheetId="15">#REF!</definedName>
    <definedName name="d.50" localSheetId="32">#REF!</definedName>
    <definedName name="d.50" localSheetId="30">#REF!</definedName>
    <definedName name="d.50" localSheetId="28">#REF!</definedName>
    <definedName name="d.50" localSheetId="37">#REF!</definedName>
    <definedName name="d.50" localSheetId="14">#REF!</definedName>
    <definedName name="d.50" localSheetId="1">#REF!</definedName>
    <definedName name="d.50">#REF!</definedName>
    <definedName name="d.600" localSheetId="15">#REF!</definedName>
    <definedName name="d.600" localSheetId="32">#REF!</definedName>
    <definedName name="d.600" localSheetId="30">#REF!</definedName>
    <definedName name="d.600" localSheetId="28">#REF!</definedName>
    <definedName name="d.600" localSheetId="37">#REF!</definedName>
    <definedName name="d.600" localSheetId="14">#REF!</definedName>
    <definedName name="d.600" localSheetId="1">#REF!</definedName>
    <definedName name="d.600">#REF!</definedName>
    <definedName name="d.800" localSheetId="15">#REF!</definedName>
    <definedName name="d.800" localSheetId="32">#REF!</definedName>
    <definedName name="d.800" localSheetId="30">#REF!</definedName>
    <definedName name="d.800" localSheetId="28">#REF!</definedName>
    <definedName name="d.800" localSheetId="37">#REF!</definedName>
    <definedName name="d.800" localSheetId="14">#REF!</definedName>
    <definedName name="d.800" localSheetId="1">#REF!</definedName>
    <definedName name="d.800">#REF!</definedName>
    <definedName name="d_25" localSheetId="15">#REF!</definedName>
    <definedName name="d_25" localSheetId="32">#REF!</definedName>
    <definedName name="d_25" localSheetId="30">#REF!</definedName>
    <definedName name="d_25" localSheetId="28">#REF!</definedName>
    <definedName name="d_25" localSheetId="37">#REF!</definedName>
    <definedName name="d_25" localSheetId="14">#REF!</definedName>
    <definedName name="d_25" localSheetId="1">#REF!</definedName>
    <definedName name="d_25">#REF!</definedName>
    <definedName name="dadinho" localSheetId="15">#REF!</definedName>
    <definedName name="dadinho" localSheetId="32">#REF!</definedName>
    <definedName name="dadinho" localSheetId="30">#REF!</definedName>
    <definedName name="dadinho" localSheetId="28">#REF!</definedName>
    <definedName name="dadinho" localSheetId="37">#REF!</definedName>
    <definedName name="dadinho" localSheetId="14">#REF!</definedName>
    <definedName name="dadinho" localSheetId="1">#REF!</definedName>
    <definedName name="dadinho">#REF!</definedName>
    <definedName name="dadinho_29" localSheetId="15">#REF!</definedName>
    <definedName name="dadinho_29" localSheetId="32">#REF!</definedName>
    <definedName name="dadinho_29" localSheetId="30">#REF!</definedName>
    <definedName name="dadinho_29" localSheetId="28">#REF!</definedName>
    <definedName name="dadinho_29" localSheetId="37">#REF!</definedName>
    <definedName name="dadinho_29" localSheetId="14">#REF!</definedName>
    <definedName name="dadinho_29" localSheetId="1">#REF!</definedName>
    <definedName name="dadinho_29">#REF!</definedName>
    <definedName name="dadinho_31" localSheetId="15">#REF!</definedName>
    <definedName name="dadinho_31" localSheetId="32">#REF!</definedName>
    <definedName name="dadinho_31" localSheetId="30">#REF!</definedName>
    <definedName name="dadinho_31" localSheetId="28">#REF!</definedName>
    <definedName name="dadinho_31" localSheetId="37">#REF!</definedName>
    <definedName name="dadinho_31" localSheetId="14">#REF!</definedName>
    <definedName name="dadinho_31" localSheetId="1">#REF!</definedName>
    <definedName name="dadinho_31">#REF!</definedName>
    <definedName name="DADOS" localSheetId="15">#REF!</definedName>
    <definedName name="DADOS" localSheetId="32">#REF!</definedName>
    <definedName name="DADOS" localSheetId="30">#REF!</definedName>
    <definedName name="DADOS" localSheetId="28">#REF!</definedName>
    <definedName name="DADOS" localSheetId="37">#REF!</definedName>
    <definedName name="DADOS" localSheetId="14">#REF!</definedName>
    <definedName name="DADOS" localSheetId="1">#REF!</definedName>
    <definedName name="DADOS">#REF!</definedName>
    <definedName name="DADOS_29" localSheetId="15">#REF!</definedName>
    <definedName name="DADOS_29" localSheetId="32">#REF!</definedName>
    <definedName name="DADOS_29" localSheetId="30">#REF!</definedName>
    <definedName name="DADOS_29" localSheetId="28">#REF!</definedName>
    <definedName name="DADOS_29" localSheetId="37">#REF!</definedName>
    <definedName name="DADOS_29" localSheetId="14">#REF!</definedName>
    <definedName name="DADOS_29" localSheetId="1">#REF!</definedName>
    <definedName name="DADOS_29">#REF!</definedName>
    <definedName name="DADOS_31" localSheetId="15">#REF!</definedName>
    <definedName name="DADOS_31" localSheetId="32">#REF!</definedName>
    <definedName name="DADOS_31" localSheetId="30">#REF!</definedName>
    <definedName name="DADOS_31" localSheetId="28">#REF!</definedName>
    <definedName name="DADOS_31" localSheetId="37">#REF!</definedName>
    <definedName name="DADOS_31" localSheetId="14">#REF!</definedName>
    <definedName name="DADOS_31" localSheetId="1">#REF!</definedName>
    <definedName name="DADOS_31">#REF!</definedName>
    <definedName name="Dados_Primário">[56]PROD.PRIM.!$A$8:$J$38</definedName>
    <definedName name="DAER1" localSheetId="37" hidden="1">{#N/A,#N/A,TRUE,"Serviços"}</definedName>
    <definedName name="DAER1" hidden="1">{#N/A,#N/A,TRUE,"Serviços"}</definedName>
    <definedName name="DAS" localSheetId="28" hidden="1">{#N/A,#N/A,FALSE,"MO (2)"}</definedName>
    <definedName name="DAS" localSheetId="37" hidden="1">{#N/A,#N/A,FALSE,"MO (2)"}</definedName>
    <definedName name="DAS" localSheetId="25" hidden="1">{#N/A,#N/A,FALSE,"MO (2)"}</definedName>
    <definedName name="DAS" localSheetId="23" hidden="1">{#N/A,#N/A,FALSE,"MO (2)"}</definedName>
    <definedName name="DAS" localSheetId="24" hidden="1">{#N/A,#N/A,FALSE,"MO (2)"}</definedName>
    <definedName name="DAS" localSheetId="3" hidden="1">{#N/A,#N/A,FALSE,"MO (2)"}</definedName>
    <definedName name="DAS" localSheetId="1" hidden="1">{#N/A,#N/A,FALSE,"MO (2)"}</definedName>
    <definedName name="DAS" hidden="1">{#N/A,#N/A,FALSE,"MO (2)"}</definedName>
    <definedName name="DAS_1" localSheetId="28" hidden="1">{#N/A,#N/A,FALSE,"MO (2)"}</definedName>
    <definedName name="DAS_1" localSheetId="37" hidden="1">{#N/A,#N/A,FALSE,"MO (2)"}</definedName>
    <definedName name="DAS_1" localSheetId="25" hidden="1">{#N/A,#N/A,FALSE,"MO (2)"}</definedName>
    <definedName name="DAS_1" localSheetId="23" hidden="1">{#N/A,#N/A,FALSE,"MO (2)"}</definedName>
    <definedName name="DAS_1" localSheetId="24" hidden="1">{#N/A,#N/A,FALSE,"MO (2)"}</definedName>
    <definedName name="DAS_1" localSheetId="3" hidden="1">{#N/A,#N/A,FALSE,"MO (2)"}</definedName>
    <definedName name="DAS_1" localSheetId="1" hidden="1">{#N/A,#N/A,FALSE,"MO (2)"}</definedName>
    <definedName name="DAS_1" hidden="1">{#N/A,#N/A,FALSE,"MO (2)"}</definedName>
    <definedName name="dasd" localSheetId="15">#REF!</definedName>
    <definedName name="dasd" localSheetId="32">#REF!</definedName>
    <definedName name="dasd" localSheetId="30">#REF!</definedName>
    <definedName name="dasd" localSheetId="28">#REF!</definedName>
    <definedName name="dasd" localSheetId="37">#REF!</definedName>
    <definedName name="dasd" localSheetId="14">#REF!</definedName>
    <definedName name="dasd" localSheetId="1">#REF!</definedName>
    <definedName name="dasd">#REF!</definedName>
    <definedName name="Data" localSheetId="11">#REF!</definedName>
    <definedName name="Data" localSheetId="8">#REF!</definedName>
    <definedName name="DATA" localSheetId="15">#REF!</definedName>
    <definedName name="DATA" localSheetId="32">#REF!</definedName>
    <definedName name="DATA" localSheetId="30">#REF!</definedName>
    <definedName name="DATA" localSheetId="28">#REF!</definedName>
    <definedName name="DATA" localSheetId="37">#REF!</definedName>
    <definedName name="DATA" localSheetId="25">#REF!</definedName>
    <definedName name="DATA" localSheetId="23">#REF!</definedName>
    <definedName name="DATA" localSheetId="24">#REF!</definedName>
    <definedName name="DATA" localSheetId="14">#REF!</definedName>
    <definedName name="DATA" localSheetId="1">#REF!</definedName>
    <definedName name="Data" localSheetId="10">#REF!</definedName>
    <definedName name="Data" localSheetId="17">#REF!</definedName>
    <definedName name="Data" localSheetId="16">#REF!</definedName>
    <definedName name="DATA">#REF!</definedName>
    <definedName name="Data_Final" localSheetId="15">#REF!</definedName>
    <definedName name="Data_Final" localSheetId="32">#REF!</definedName>
    <definedName name="Data_Final" localSheetId="30">#REF!</definedName>
    <definedName name="Data_Final" localSheetId="28">#REF!</definedName>
    <definedName name="Data_Final" localSheetId="37">#REF!</definedName>
    <definedName name="Data_Final" localSheetId="14">#REF!</definedName>
    <definedName name="Data_Final" localSheetId="1">#REF!</definedName>
    <definedName name="Data_Final">#REF!</definedName>
    <definedName name="Data_Final_25" localSheetId="15">#REF!</definedName>
    <definedName name="Data_Final_25" localSheetId="32">#REF!</definedName>
    <definedName name="Data_Final_25" localSheetId="30">#REF!</definedName>
    <definedName name="Data_Final_25" localSheetId="28">#REF!</definedName>
    <definedName name="Data_Final_25" localSheetId="37">#REF!</definedName>
    <definedName name="Data_Final_25" localSheetId="14">#REF!</definedName>
    <definedName name="Data_Final_25" localSheetId="1">#REF!</definedName>
    <definedName name="Data_Final_25">#REF!</definedName>
    <definedName name="Data_Início" localSheetId="15">#REF!</definedName>
    <definedName name="Data_Início" localSheetId="32">#REF!</definedName>
    <definedName name="Data_Início" localSheetId="30">#REF!</definedName>
    <definedName name="Data_Início" localSheetId="28">#REF!</definedName>
    <definedName name="Data_Início" localSheetId="37">#REF!</definedName>
    <definedName name="Data_Início" localSheetId="14">#REF!</definedName>
    <definedName name="Data_Início" localSheetId="1">#REF!</definedName>
    <definedName name="Data_Início">#REF!</definedName>
    <definedName name="Data_Início_25" localSheetId="15">#REF!</definedName>
    <definedName name="Data_Início_25" localSheetId="32">#REF!</definedName>
    <definedName name="Data_Início_25" localSheetId="30">#REF!</definedName>
    <definedName name="Data_Início_25" localSheetId="28">#REF!</definedName>
    <definedName name="Data_Início_25" localSheetId="37">#REF!</definedName>
    <definedName name="Data_Início_25" localSheetId="14">#REF!</definedName>
    <definedName name="Data_Início_25" localSheetId="1">#REF!</definedName>
    <definedName name="Data_Início_25">#REF!</definedName>
    <definedName name="data1" localSheetId="15">#REF!</definedName>
    <definedName name="data1" localSheetId="32">#REF!</definedName>
    <definedName name="data1" localSheetId="30">#REF!</definedName>
    <definedName name="data1" localSheetId="28">#REF!</definedName>
    <definedName name="data1" localSheetId="37">#REF!</definedName>
    <definedName name="data1" localSheetId="25">#REF!</definedName>
    <definedName name="data1" localSheetId="23">#REF!</definedName>
    <definedName name="data1" localSheetId="24">#REF!</definedName>
    <definedName name="data1" localSheetId="14">#REF!</definedName>
    <definedName name="data1" localSheetId="1">#REF!</definedName>
    <definedName name="data1">#REF!</definedName>
    <definedName name="DATA2" localSheetId="15">#REF!</definedName>
    <definedName name="DATA2" localSheetId="32">#REF!</definedName>
    <definedName name="DATA2" localSheetId="30">#REF!</definedName>
    <definedName name="DATA2" localSheetId="28">#REF!</definedName>
    <definedName name="DATA2" localSheetId="37">#REF!</definedName>
    <definedName name="DATA2" localSheetId="25">#REF!</definedName>
    <definedName name="DATA2" localSheetId="23">#REF!</definedName>
    <definedName name="DATA2" localSheetId="24">#REF!</definedName>
    <definedName name="DATA2" localSheetId="14">#REF!</definedName>
    <definedName name="DATA2" localSheetId="1">#REF!</definedName>
    <definedName name="DATA2">#REF!</definedName>
    <definedName name="DATA3" localSheetId="15">#REF!</definedName>
    <definedName name="DATA3" localSheetId="32">#REF!</definedName>
    <definedName name="DATA3" localSheetId="30">#REF!</definedName>
    <definedName name="DATA3" localSheetId="28">#REF!</definedName>
    <definedName name="DATA3" localSheetId="37">#REF!</definedName>
    <definedName name="DATA3" localSheetId="25">#REF!</definedName>
    <definedName name="DATA3" localSheetId="23">#REF!</definedName>
    <definedName name="DATA3" localSheetId="24">#REF!</definedName>
    <definedName name="DATA3" localSheetId="14">#REF!</definedName>
    <definedName name="DATA3" localSheetId="1">#REF!</definedName>
    <definedName name="DATA3">#REF!</definedName>
    <definedName name="DCA">"$#REF!.$E$31"</definedName>
    <definedName name="DCAW">"$#REF!.$E$33"</definedName>
    <definedName name="DDDD" localSheetId="15">[21]COMPOS1!#REF!</definedName>
    <definedName name="DDDD" localSheetId="32">[21]COMPOS1!#REF!</definedName>
    <definedName name="DDDD" localSheetId="30">[21]COMPOS1!#REF!</definedName>
    <definedName name="DDDD" localSheetId="28">[21]COMPOS1!#REF!</definedName>
    <definedName name="DDDD" localSheetId="37">[21]COMPOS1!#REF!</definedName>
    <definedName name="DDDD" localSheetId="14">[21]COMPOS1!#REF!</definedName>
    <definedName name="DDDD" localSheetId="1">[21]COMPOS1!#REF!</definedName>
    <definedName name="DDDD">[21]COMPOS1!#REF!</definedName>
    <definedName name="DDDDE" localSheetId="28" hidden="1">{#N/A,#N/A,FALSE,"MO (2)"}</definedName>
    <definedName name="DDDDE" localSheetId="37" hidden="1">{#N/A,#N/A,FALSE,"MO (2)"}</definedName>
    <definedName name="DDDDE" localSheetId="25" hidden="1">{#N/A,#N/A,FALSE,"MO (2)"}</definedName>
    <definedName name="DDDDE" localSheetId="23" hidden="1">{#N/A,#N/A,FALSE,"MO (2)"}</definedName>
    <definedName name="DDDDE" localSheetId="24" hidden="1">{#N/A,#N/A,FALSE,"MO (2)"}</definedName>
    <definedName name="DDDDE" localSheetId="3" hidden="1">{#N/A,#N/A,FALSE,"MO (2)"}</definedName>
    <definedName name="DDDDE" localSheetId="1" hidden="1">{#N/A,#N/A,FALSE,"MO (2)"}</definedName>
    <definedName name="DDDDE" hidden="1">{#N/A,#N/A,FALSE,"MO (2)"}</definedName>
    <definedName name="DDDDE_1" localSheetId="28" hidden="1">{#N/A,#N/A,FALSE,"MO (2)"}</definedName>
    <definedName name="DDDDE_1" localSheetId="37" hidden="1">{#N/A,#N/A,FALSE,"MO (2)"}</definedName>
    <definedName name="DDDDE_1" localSheetId="25" hidden="1">{#N/A,#N/A,FALSE,"MO (2)"}</definedName>
    <definedName name="DDDDE_1" localSheetId="23" hidden="1">{#N/A,#N/A,FALSE,"MO (2)"}</definedName>
    <definedName name="DDDDE_1" localSheetId="24" hidden="1">{#N/A,#N/A,FALSE,"MO (2)"}</definedName>
    <definedName name="DDDDE_1" localSheetId="3" hidden="1">{#N/A,#N/A,FALSE,"MO (2)"}</definedName>
    <definedName name="DDDDE_1" localSheetId="1" hidden="1">{#N/A,#N/A,FALSE,"MO (2)"}</definedName>
    <definedName name="DDDDE_1" hidden="1">{#N/A,#N/A,FALSE,"MO (2)"}</definedName>
    <definedName name="ddlc" localSheetId="15">#REF!</definedName>
    <definedName name="ddlc" localSheetId="32">#REF!</definedName>
    <definedName name="ddlc" localSheetId="30">#REF!</definedName>
    <definedName name="ddlc" localSheetId="28">#REF!</definedName>
    <definedName name="ddlc" localSheetId="37">#REF!</definedName>
    <definedName name="ddlc" localSheetId="25">#REF!</definedName>
    <definedName name="ddlc" localSheetId="23">#REF!</definedName>
    <definedName name="ddlc" localSheetId="24">#REF!</definedName>
    <definedName name="ddlc" localSheetId="14">#REF!</definedName>
    <definedName name="ddlc" localSheetId="1">#REF!</definedName>
    <definedName name="ddlc">#REF!</definedName>
    <definedName name="defensas" localSheetId="15">#REF!</definedName>
    <definedName name="defensas" localSheetId="32">#REF!</definedName>
    <definedName name="defensas" localSheetId="30">#REF!</definedName>
    <definedName name="defensas" localSheetId="28">#REF!</definedName>
    <definedName name="defensas" localSheetId="37">#REF!</definedName>
    <definedName name="defensas" localSheetId="25">#REF!</definedName>
    <definedName name="defensas" localSheetId="23">#REF!</definedName>
    <definedName name="defensas" localSheetId="24">#REF!</definedName>
    <definedName name="defensas" localSheetId="14">#REF!</definedName>
    <definedName name="defensas" localSheetId="1">#REF!</definedName>
    <definedName name="defensas">#REF!</definedName>
    <definedName name="densidade_cap" localSheetId="15">#REF!</definedName>
    <definedName name="densidade_cap" localSheetId="32">#REF!</definedName>
    <definedName name="densidade_cap" localSheetId="30">#REF!</definedName>
    <definedName name="densidade_cap" localSheetId="28">#REF!</definedName>
    <definedName name="densidade_cap" localSheetId="37">#REF!</definedName>
    <definedName name="densidade_cap" localSheetId="25">#REF!</definedName>
    <definedName name="densidade_cap" localSheetId="23">#REF!</definedName>
    <definedName name="densidade_cap" localSheetId="24">#REF!</definedName>
    <definedName name="densidade_cap" localSheetId="14">#REF!</definedName>
    <definedName name="densidade_cap" localSheetId="1">#REF!</definedName>
    <definedName name="densidade_cap">#REF!</definedName>
    <definedName name="Densidades" localSheetId="15">#REF!</definedName>
    <definedName name="Densidades" localSheetId="32">#REF!</definedName>
    <definedName name="Densidades" localSheetId="30">#REF!</definedName>
    <definedName name="Densidades" localSheetId="28">#REF!</definedName>
    <definedName name="Densidades" localSheetId="37">#REF!</definedName>
    <definedName name="Densidades" localSheetId="14">#REF!</definedName>
    <definedName name="Densidades" localSheetId="1">#REF!</definedName>
    <definedName name="Densidades">#REF!</definedName>
    <definedName name="DEQUIP" localSheetId="15">#REF!</definedName>
    <definedName name="DEQUIP" localSheetId="32">#REF!</definedName>
    <definedName name="DEQUIP" localSheetId="30">#REF!</definedName>
    <definedName name="DEQUIP" localSheetId="28">#REF!</definedName>
    <definedName name="DEQUIP" localSheetId="37">#REF!</definedName>
    <definedName name="DEQUIP" localSheetId="14">#REF!</definedName>
    <definedName name="DEQUIP" localSheetId="1">#REF!</definedName>
    <definedName name="DEQUIP">#REF!</definedName>
    <definedName name="DEQUIP_25" localSheetId="15">#REF!</definedName>
    <definedName name="DEQUIP_25" localSheetId="32">#REF!</definedName>
    <definedName name="DEQUIP_25" localSheetId="30">#REF!</definedName>
    <definedName name="DEQUIP_25" localSheetId="28">#REF!</definedName>
    <definedName name="DEQUIP_25" localSheetId="37">#REF!</definedName>
    <definedName name="DEQUIP_25" localSheetId="14">#REF!</definedName>
    <definedName name="DEQUIP_25" localSheetId="1">#REF!</definedName>
    <definedName name="DEQUIP_25">#REF!</definedName>
    <definedName name="DER">'[52]TPU-MARÇO_2002'!$E$2:$E$1965</definedName>
    <definedName name="DESAP" localSheetId="15">#REF!</definedName>
    <definedName name="DESAP" localSheetId="32">#REF!</definedName>
    <definedName name="DESAP" localSheetId="30">#REF!</definedName>
    <definedName name="DESAP" localSheetId="28">#REF!</definedName>
    <definedName name="DESAP" localSheetId="37">#REF!</definedName>
    <definedName name="DESAP" localSheetId="14">#REF!</definedName>
    <definedName name="DESAP" localSheetId="1">#REF!</definedName>
    <definedName name="DESAP">#REF!</definedName>
    <definedName name="DESAPROPRIAÇÃO">'[51]AQU TERRENO-'!$H$9</definedName>
    <definedName name="DescAux" hidden="1">#N/A</definedName>
    <definedName name="descida1" localSheetId="15">#REF!</definedName>
    <definedName name="descida1" localSheetId="32">#REF!</definedName>
    <definedName name="descida1" localSheetId="30">#REF!</definedName>
    <definedName name="descida1" localSheetId="28">#REF!</definedName>
    <definedName name="descida1" localSheetId="37">#REF!</definedName>
    <definedName name="descida1" localSheetId="25">#REF!</definedName>
    <definedName name="descida1" localSheetId="23">#REF!</definedName>
    <definedName name="descida1" localSheetId="24">#REF!</definedName>
    <definedName name="descida1" localSheetId="14">#REF!</definedName>
    <definedName name="descida1" localSheetId="1">#REF!</definedName>
    <definedName name="descida1">#REF!</definedName>
    <definedName name="descida2" localSheetId="15">#REF!</definedName>
    <definedName name="descida2" localSheetId="32">#REF!</definedName>
    <definedName name="descida2" localSheetId="30">#REF!</definedName>
    <definedName name="descida2" localSheetId="28">#REF!</definedName>
    <definedName name="descida2" localSheetId="37">#REF!</definedName>
    <definedName name="descida2" localSheetId="25">#REF!</definedName>
    <definedName name="descida2" localSheetId="23">#REF!</definedName>
    <definedName name="descida2" localSheetId="24">#REF!</definedName>
    <definedName name="descida2" localSheetId="14">#REF!</definedName>
    <definedName name="descida2" localSheetId="1">#REF!</definedName>
    <definedName name="descida2">#REF!</definedName>
    <definedName name="desconto" localSheetId="15">#REF!</definedName>
    <definedName name="desconto" localSheetId="32">#REF!</definedName>
    <definedName name="desconto" localSheetId="30">#REF!</definedName>
    <definedName name="desconto" localSheetId="28">#REF!</definedName>
    <definedName name="desconto" localSheetId="37">#REF!</definedName>
    <definedName name="desconto" localSheetId="14">#REF!</definedName>
    <definedName name="desconto" localSheetId="1">#REF!</definedName>
    <definedName name="desconto">#REF!</definedName>
    <definedName name="desconto2" localSheetId="15">#REF!</definedName>
    <definedName name="desconto2" localSheetId="32">#REF!</definedName>
    <definedName name="desconto2" localSheetId="30">#REF!</definedName>
    <definedName name="desconto2" localSheetId="28">#REF!</definedName>
    <definedName name="desconto2" localSheetId="37">#REF!</definedName>
    <definedName name="desconto2" localSheetId="14">#REF!</definedName>
    <definedName name="desconto2" localSheetId="1">#REF!</definedName>
    <definedName name="desconto2">#REF!</definedName>
    <definedName name="descricao" localSheetId="15">#REF!</definedName>
    <definedName name="descricao" localSheetId="32">#REF!</definedName>
    <definedName name="descricao" localSheetId="30">#REF!</definedName>
    <definedName name="descricao" localSheetId="28">#REF!</definedName>
    <definedName name="descricao" localSheetId="37">#REF!</definedName>
    <definedName name="descricao" localSheetId="14">#REF!</definedName>
    <definedName name="descricao" localSheetId="1">#REF!</definedName>
    <definedName name="descricao">#REF!</definedName>
    <definedName name="DESM">[13]DADOS!$C$22</definedName>
    <definedName name="DFDFDGFGSG">[57]Serviços!$A$3:$F$1403</definedName>
    <definedName name="DFGDFG" localSheetId="15">#REF!</definedName>
    <definedName name="DFGDFG" localSheetId="32">#REF!</definedName>
    <definedName name="DFGDFG" localSheetId="30">#REF!</definedName>
    <definedName name="DFGDFG" localSheetId="28">#REF!</definedName>
    <definedName name="DFGDFG" localSheetId="37">#REF!</definedName>
    <definedName name="DFGDFG" localSheetId="14">#REF!</definedName>
    <definedName name="DFGDFG" localSheetId="1">#REF!</definedName>
    <definedName name="DFGDFG">#REF!</definedName>
    <definedName name="DGA" localSheetId="15">'[29]PRO-08'!#REF!</definedName>
    <definedName name="DGA" localSheetId="32">'[29]PRO-08'!#REF!</definedName>
    <definedName name="DGA" localSheetId="30">'[29]PRO-08'!#REF!</definedName>
    <definedName name="DGA" localSheetId="28">'[29]PRO-08'!#REF!</definedName>
    <definedName name="DGA" localSheetId="37">'[29]PRO-08'!#REF!</definedName>
    <definedName name="DGA" localSheetId="14">'[29]PRO-08'!#REF!</definedName>
    <definedName name="DGA" localSheetId="1">'[29]PRO-08'!#REF!</definedName>
    <definedName name="DGA">'[29]PRO-08'!#REF!</definedName>
    <definedName name="DGA_10" localSheetId="15">'[30]PRO-08'!#REF!</definedName>
    <definedName name="DGA_10" localSheetId="32">'[30]PRO-08'!#REF!</definedName>
    <definedName name="DGA_10" localSheetId="30">'[30]PRO-08'!#REF!</definedName>
    <definedName name="DGA_10" localSheetId="28">'[30]PRO-08'!#REF!</definedName>
    <definedName name="DGA_10" localSheetId="37">'[30]PRO-08'!#REF!</definedName>
    <definedName name="DGA_10" localSheetId="14">'[30]PRO-08'!#REF!</definedName>
    <definedName name="DGA_10" localSheetId="1">'[30]PRO-08'!#REF!</definedName>
    <definedName name="DGA_10">'[30]PRO-08'!#REF!</definedName>
    <definedName name="DGA_25" localSheetId="15">'[30]PRO-08'!#REF!</definedName>
    <definedName name="DGA_25" localSheetId="32">'[30]PRO-08'!#REF!</definedName>
    <definedName name="DGA_25" localSheetId="30">'[30]PRO-08'!#REF!</definedName>
    <definedName name="DGA_25" localSheetId="28">'[30]PRO-08'!#REF!</definedName>
    <definedName name="DGA_25" localSheetId="37">'[30]PRO-08'!#REF!</definedName>
    <definedName name="DGA_25" localSheetId="14">'[30]PRO-08'!#REF!</definedName>
    <definedName name="DGA_25" localSheetId="1">'[30]PRO-08'!#REF!</definedName>
    <definedName name="DGA_25">'[30]PRO-08'!#REF!</definedName>
    <definedName name="DGA_27" localSheetId="15">'[30]PRO-08'!#REF!</definedName>
    <definedName name="DGA_27" localSheetId="32">'[30]PRO-08'!#REF!</definedName>
    <definedName name="DGA_27" localSheetId="30">'[30]PRO-08'!#REF!</definedName>
    <definedName name="DGA_27" localSheetId="28">'[30]PRO-08'!#REF!</definedName>
    <definedName name="DGA_27" localSheetId="37">'[30]PRO-08'!#REF!</definedName>
    <definedName name="DGA_27" localSheetId="14">'[30]PRO-08'!#REF!</definedName>
    <definedName name="DGA_27" localSheetId="1">'[30]PRO-08'!#REF!</definedName>
    <definedName name="DGA_27">'[30]PRO-08'!#REF!</definedName>
    <definedName name="DGA_29" localSheetId="15">'[30]PRO-08'!#REF!</definedName>
    <definedName name="DGA_29" localSheetId="32">'[30]PRO-08'!#REF!</definedName>
    <definedName name="DGA_29" localSheetId="30">'[30]PRO-08'!#REF!</definedName>
    <definedName name="DGA_29" localSheetId="28">'[30]PRO-08'!#REF!</definedName>
    <definedName name="DGA_29" localSheetId="37">'[30]PRO-08'!#REF!</definedName>
    <definedName name="DGA_29" localSheetId="14">'[30]PRO-08'!#REF!</definedName>
    <definedName name="DGA_29" localSheetId="1">'[30]PRO-08'!#REF!</definedName>
    <definedName name="DGA_29">'[30]PRO-08'!#REF!</definedName>
    <definedName name="DGA_9" localSheetId="15">'[30]PRO-08'!#REF!</definedName>
    <definedName name="DGA_9" localSheetId="32">'[30]PRO-08'!#REF!</definedName>
    <definedName name="DGA_9" localSheetId="30">'[30]PRO-08'!#REF!</definedName>
    <definedName name="DGA_9" localSheetId="28">'[30]PRO-08'!#REF!</definedName>
    <definedName name="DGA_9" localSheetId="37">'[30]PRO-08'!#REF!</definedName>
    <definedName name="DGA_9" localSheetId="14">'[30]PRO-08'!#REF!</definedName>
    <definedName name="DGA_9" localSheetId="1">'[30]PRO-08'!#REF!</definedName>
    <definedName name="DGA_9">'[30]PRO-08'!#REF!</definedName>
    <definedName name="DGF" localSheetId="37" hidden="1">{#N/A,#N/A,FALSE,"MO (2)"}</definedName>
    <definedName name="DGF" hidden="1">{#N/A,#N/A,FALSE,"MO (2)"}</definedName>
    <definedName name="DIA">"$#REF!.$H$4"</definedName>
    <definedName name="DIE">'[58]INSUMOS BÁSICOS'!$E$67</definedName>
    <definedName name="DIESEL" localSheetId="15">#REF!</definedName>
    <definedName name="DIESEL" localSheetId="32">#REF!</definedName>
    <definedName name="DIESEL" localSheetId="30">#REF!</definedName>
    <definedName name="DIESEL" localSheetId="28">#REF!</definedName>
    <definedName name="DIESEL" localSheetId="37">#REF!</definedName>
    <definedName name="DIESEL" localSheetId="25">#REF!</definedName>
    <definedName name="DIESEL" localSheetId="23">#REF!</definedName>
    <definedName name="DIESEL" localSheetId="24">#REF!</definedName>
    <definedName name="DIESEL" localSheetId="14">#REF!</definedName>
    <definedName name="DIESEL" localSheetId="1">#REF!</definedName>
    <definedName name="DIESEL">#REF!</definedName>
    <definedName name="DIGITAL">#N/A</definedName>
    <definedName name="DIGITAL_25">#N/A</definedName>
    <definedName name="DJ" localSheetId="15">#REF!</definedName>
    <definedName name="DJ" localSheetId="32">#REF!</definedName>
    <definedName name="DJ" localSheetId="30">#REF!</definedName>
    <definedName name="DJ" localSheetId="28">#REF!</definedName>
    <definedName name="DJ" localSheetId="37">#REF!</definedName>
    <definedName name="DJ" localSheetId="14">#REF!</definedName>
    <definedName name="DJ" localSheetId="1">#REF!</definedName>
    <definedName name="DJ">#REF!</definedName>
    <definedName name="DJ_25" localSheetId="15">#REF!</definedName>
    <definedName name="DJ_25" localSheetId="32">#REF!</definedName>
    <definedName name="DJ_25" localSheetId="30">#REF!</definedName>
    <definedName name="DJ_25" localSheetId="28">#REF!</definedName>
    <definedName name="DJ_25" localSheetId="37">#REF!</definedName>
    <definedName name="DJ_25" localSheetId="14">#REF!</definedName>
    <definedName name="DJ_25" localSheetId="1">#REF!</definedName>
    <definedName name="DJ_25">#REF!</definedName>
    <definedName name="DMT">'[59]C.U'!$D$1651,'[59]C.U'!$D$1155</definedName>
    <definedName name="DMT.BET.CBA" localSheetId="15">#REF!</definedName>
    <definedName name="DMT.BET.CBA" localSheetId="32">#REF!</definedName>
    <definedName name="DMT.BET.CBA" localSheetId="30">#REF!</definedName>
    <definedName name="DMT.BET.CBA" localSheetId="28">#REF!</definedName>
    <definedName name="DMT.BET.CBA" localSheetId="37">#REF!</definedName>
    <definedName name="DMT.BET.CBA" localSheetId="14">#REF!</definedName>
    <definedName name="DMT.BET.CBA" localSheetId="1">#REF!</definedName>
    <definedName name="DMT.BET.CBA">#REF!</definedName>
    <definedName name="DMT.BETUMINCBA" localSheetId="15">#REF!</definedName>
    <definedName name="DMT.BETUMINCBA" localSheetId="32">#REF!</definedName>
    <definedName name="DMT.BETUMINCBA" localSheetId="30">#REF!</definedName>
    <definedName name="DMT.BETUMINCBA" localSheetId="28">#REF!</definedName>
    <definedName name="DMT.BETUMINCBA" localSheetId="37">#REF!</definedName>
    <definedName name="DMT.BETUMINCBA" localSheetId="14">#REF!</definedName>
    <definedName name="DMT.BETUMINCBA" localSheetId="1">#REF!</definedName>
    <definedName name="DMT.BETUMINCBA">#REF!</definedName>
    <definedName name="DMT.CIMENTO" localSheetId="15">#REF!</definedName>
    <definedName name="DMT.CIMENTO" localSheetId="32">#REF!</definedName>
    <definedName name="DMT.CIMENTO" localSheetId="30">#REF!</definedName>
    <definedName name="DMT.CIMENTO" localSheetId="28">#REF!</definedName>
    <definedName name="DMT.CIMENTO" localSheetId="37">#REF!</definedName>
    <definedName name="DMT.CIMENTO" localSheetId="14">#REF!</definedName>
    <definedName name="DMT.CIMENTO" localSheetId="1">#REF!</definedName>
    <definedName name="DMT.CIMENTO">#REF!</definedName>
    <definedName name="DMT_0_50" localSheetId="15">#REF!</definedName>
    <definedName name="DMT_0_50" localSheetId="32">#REF!</definedName>
    <definedName name="DMT_0_50" localSheetId="30">#REF!</definedName>
    <definedName name="DMT_0_50" localSheetId="28">#REF!</definedName>
    <definedName name="DMT_0_50" localSheetId="37">#REF!</definedName>
    <definedName name="DMT_0_50" localSheetId="25">#REF!</definedName>
    <definedName name="DMT_0_50" localSheetId="23">#REF!</definedName>
    <definedName name="DMT_0_50" localSheetId="24">#REF!</definedName>
    <definedName name="DMT_0_50" localSheetId="14">#REF!</definedName>
    <definedName name="DMT_0_50" localSheetId="1">#REF!</definedName>
    <definedName name="DMT_0_50">#REF!</definedName>
    <definedName name="dmt_1000" localSheetId="15">#REF!</definedName>
    <definedName name="dmt_1000" localSheetId="32">#REF!</definedName>
    <definedName name="dmt_1000" localSheetId="30">#REF!</definedName>
    <definedName name="dmt_1000" localSheetId="28">#REF!</definedName>
    <definedName name="dmt_1000" localSheetId="37">#REF!</definedName>
    <definedName name="dmt_1000" localSheetId="25">#REF!</definedName>
    <definedName name="dmt_1000" localSheetId="23">#REF!</definedName>
    <definedName name="dmt_1000" localSheetId="24">#REF!</definedName>
    <definedName name="dmt_1000" localSheetId="14">#REF!</definedName>
    <definedName name="dmt_1000" localSheetId="1">#REF!</definedName>
    <definedName name="dmt_1000">#REF!</definedName>
    <definedName name="dmt_1200" localSheetId="15">#REF!</definedName>
    <definedName name="dmt_1200" localSheetId="32">#REF!</definedName>
    <definedName name="dmt_1200" localSheetId="30">#REF!</definedName>
    <definedName name="dmt_1200" localSheetId="28">#REF!</definedName>
    <definedName name="dmt_1200" localSheetId="37">#REF!</definedName>
    <definedName name="dmt_1200" localSheetId="25">#REF!</definedName>
    <definedName name="dmt_1200" localSheetId="23">#REF!</definedName>
    <definedName name="dmt_1200" localSheetId="24">#REF!</definedName>
    <definedName name="dmt_1200" localSheetId="14">#REF!</definedName>
    <definedName name="dmt_1200" localSheetId="1">#REF!</definedName>
    <definedName name="dmt_1200">#REF!</definedName>
    <definedName name="dmt_1400" localSheetId="15">#REF!</definedName>
    <definedName name="dmt_1400" localSheetId="32">#REF!</definedName>
    <definedName name="dmt_1400" localSheetId="30">#REF!</definedName>
    <definedName name="dmt_1400" localSheetId="28">#REF!</definedName>
    <definedName name="dmt_1400" localSheetId="37">#REF!</definedName>
    <definedName name="dmt_1400" localSheetId="25">#REF!</definedName>
    <definedName name="dmt_1400" localSheetId="23">#REF!</definedName>
    <definedName name="dmt_1400" localSheetId="24">#REF!</definedName>
    <definedName name="dmt_1400" localSheetId="14">#REF!</definedName>
    <definedName name="dmt_1400" localSheetId="1">#REF!</definedName>
    <definedName name="dmt_1400">#REF!</definedName>
    <definedName name="dmt_200" localSheetId="15">#REF!</definedName>
    <definedName name="dmt_200" localSheetId="32">#REF!</definedName>
    <definedName name="dmt_200" localSheetId="30">#REF!</definedName>
    <definedName name="dmt_200" localSheetId="28">#REF!</definedName>
    <definedName name="dmt_200" localSheetId="37">#REF!</definedName>
    <definedName name="dmt_200" localSheetId="25">#REF!</definedName>
    <definedName name="dmt_200" localSheetId="23">#REF!</definedName>
    <definedName name="dmt_200" localSheetId="24">#REF!</definedName>
    <definedName name="dmt_200" localSheetId="14">#REF!</definedName>
    <definedName name="dmt_200" localSheetId="1">#REF!</definedName>
    <definedName name="dmt_200">#REF!</definedName>
    <definedName name="DMT_200_400" localSheetId="15">#REF!</definedName>
    <definedName name="DMT_200_400" localSheetId="32">#REF!</definedName>
    <definedName name="DMT_200_400" localSheetId="30">#REF!</definedName>
    <definedName name="DMT_200_400" localSheetId="28">#REF!</definedName>
    <definedName name="DMT_200_400" localSheetId="37">#REF!</definedName>
    <definedName name="DMT_200_400" localSheetId="25">#REF!</definedName>
    <definedName name="DMT_200_400" localSheetId="23">#REF!</definedName>
    <definedName name="DMT_200_400" localSheetId="24">#REF!</definedName>
    <definedName name="DMT_200_400" localSheetId="14">#REF!</definedName>
    <definedName name="DMT_200_400" localSheetId="1">#REF!</definedName>
    <definedName name="DMT_200_400">#REF!</definedName>
    <definedName name="dmt_400" localSheetId="15">#REF!</definedName>
    <definedName name="dmt_400" localSheetId="32">#REF!</definedName>
    <definedName name="dmt_400" localSheetId="30">#REF!</definedName>
    <definedName name="dmt_400" localSheetId="28">#REF!</definedName>
    <definedName name="dmt_400" localSheetId="37">#REF!</definedName>
    <definedName name="dmt_400" localSheetId="25">#REF!</definedName>
    <definedName name="dmt_400" localSheetId="23">#REF!</definedName>
    <definedName name="dmt_400" localSheetId="24">#REF!</definedName>
    <definedName name="dmt_400" localSheetId="14">#REF!</definedName>
    <definedName name="dmt_400" localSheetId="1">#REF!</definedName>
    <definedName name="dmt_400">#REF!</definedName>
    <definedName name="DMT_400_600" localSheetId="15">#REF!</definedName>
    <definedName name="DMT_400_600" localSheetId="32">#REF!</definedName>
    <definedName name="DMT_400_600" localSheetId="30">#REF!</definedName>
    <definedName name="DMT_400_600" localSheetId="28">#REF!</definedName>
    <definedName name="DMT_400_600" localSheetId="37">#REF!</definedName>
    <definedName name="DMT_400_600" localSheetId="25">#REF!</definedName>
    <definedName name="DMT_400_600" localSheetId="23">#REF!</definedName>
    <definedName name="DMT_400_600" localSheetId="24">#REF!</definedName>
    <definedName name="DMT_400_600" localSheetId="14">#REF!</definedName>
    <definedName name="DMT_400_600" localSheetId="1">#REF!</definedName>
    <definedName name="DMT_400_600">#REF!</definedName>
    <definedName name="dmt_50" localSheetId="15">#REF!</definedName>
    <definedName name="dmt_50" localSheetId="32">#REF!</definedName>
    <definedName name="dmt_50" localSheetId="30">#REF!</definedName>
    <definedName name="dmt_50" localSheetId="28">#REF!</definedName>
    <definedName name="dmt_50" localSheetId="37">#REF!</definedName>
    <definedName name="dmt_50" localSheetId="25">#REF!</definedName>
    <definedName name="dmt_50" localSheetId="23">#REF!</definedName>
    <definedName name="dmt_50" localSheetId="24">#REF!</definedName>
    <definedName name="dmt_50" localSheetId="14">#REF!</definedName>
    <definedName name="dmt_50" localSheetId="1">#REF!</definedName>
    <definedName name="dmt_50">#REF!</definedName>
    <definedName name="DMT_50_200" localSheetId="15">#REF!</definedName>
    <definedName name="DMT_50_200" localSheetId="32">#REF!</definedName>
    <definedName name="DMT_50_200" localSheetId="30">#REF!</definedName>
    <definedName name="DMT_50_200" localSheetId="28">#REF!</definedName>
    <definedName name="DMT_50_200" localSheetId="37">#REF!</definedName>
    <definedName name="DMT_50_200" localSheetId="25">#REF!</definedName>
    <definedName name="DMT_50_200" localSheetId="23">#REF!</definedName>
    <definedName name="DMT_50_200" localSheetId="24">#REF!</definedName>
    <definedName name="DMT_50_200" localSheetId="14">#REF!</definedName>
    <definedName name="DMT_50_200" localSheetId="1">#REF!</definedName>
    <definedName name="DMT_50_200">#REF!</definedName>
    <definedName name="dmt_600" localSheetId="15">#REF!</definedName>
    <definedName name="dmt_600" localSheetId="32">#REF!</definedName>
    <definedName name="dmt_600" localSheetId="30">#REF!</definedName>
    <definedName name="dmt_600" localSheetId="28">#REF!</definedName>
    <definedName name="dmt_600" localSheetId="37">#REF!</definedName>
    <definedName name="dmt_600" localSheetId="25">#REF!</definedName>
    <definedName name="dmt_600" localSheetId="23">#REF!</definedName>
    <definedName name="dmt_600" localSheetId="24">#REF!</definedName>
    <definedName name="dmt_600" localSheetId="14">#REF!</definedName>
    <definedName name="dmt_600" localSheetId="1">#REF!</definedName>
    <definedName name="dmt_600">#REF!</definedName>
    <definedName name="dmt_800" localSheetId="15">#REF!</definedName>
    <definedName name="dmt_800" localSheetId="32">#REF!</definedName>
    <definedName name="dmt_800" localSheetId="30">#REF!</definedName>
    <definedName name="dmt_800" localSheetId="28">#REF!</definedName>
    <definedName name="dmt_800" localSheetId="37">#REF!</definedName>
    <definedName name="dmt_800" localSheetId="25">#REF!</definedName>
    <definedName name="dmt_800" localSheetId="23">#REF!</definedName>
    <definedName name="dmt_800" localSheetId="24">#REF!</definedName>
    <definedName name="dmt_800" localSheetId="14">#REF!</definedName>
    <definedName name="dmt_800" localSheetId="1">#REF!</definedName>
    <definedName name="dmt_800">#REF!</definedName>
    <definedName name="DMT_BRITA_MICRORREVESTIMENTO__P">" "</definedName>
    <definedName name="DMT_BRITA_PMF__P">" "</definedName>
    <definedName name="DMT_C_PS" localSheetId="15">'[60]DMT Materiais'!#REF!</definedName>
    <definedName name="DMT_C_PS" localSheetId="32">'[60]DMT Materiais'!#REF!</definedName>
    <definedName name="DMT_C_PS" localSheetId="30">'[60]DMT Materiais'!#REF!</definedName>
    <definedName name="DMT_C_PS" localSheetId="28">'[60]DMT Materiais'!#REF!</definedName>
    <definedName name="DMT_C_PS" localSheetId="37">'[60]DMT Materiais'!#REF!</definedName>
    <definedName name="DMT_C_PS" localSheetId="14">'[60]DMT Materiais'!#REF!</definedName>
    <definedName name="DMT_C_PS" localSheetId="1">'[60]DMT Materiais'!#REF!</definedName>
    <definedName name="DMT_C_PS">'[60]DMT Materiais'!#REF!</definedName>
    <definedName name="DMT_Cim_P" localSheetId="15">'[60]DMT Materiais'!#REF!</definedName>
    <definedName name="DMT_Cim_P" localSheetId="32">'[60]DMT Materiais'!#REF!</definedName>
    <definedName name="DMT_Cim_P" localSheetId="30">'[60]DMT Materiais'!#REF!</definedName>
    <definedName name="DMT_Cim_P" localSheetId="28">'[60]DMT Materiais'!#REF!</definedName>
    <definedName name="DMT_Cim_P" localSheetId="37">'[60]DMT Materiais'!#REF!</definedName>
    <definedName name="DMT_Cim_P" localSheetId="14">'[60]DMT Materiais'!#REF!</definedName>
    <definedName name="DMT_Cim_P" localSheetId="1">'[60]DMT Materiais'!#REF!</definedName>
    <definedName name="DMT_Cim_P">'[60]DMT Materiais'!#REF!</definedName>
    <definedName name="DMT_Fl_P" localSheetId="15">'[60]DMT Materiais'!#REF!</definedName>
    <definedName name="DMT_Fl_P" localSheetId="32">'[60]DMT Materiais'!#REF!</definedName>
    <definedName name="DMT_Fl_P" localSheetId="30">'[60]DMT Materiais'!#REF!</definedName>
    <definedName name="DMT_Fl_P" localSheetId="28">'[60]DMT Materiais'!#REF!</definedName>
    <definedName name="DMT_Fl_P" localSheetId="37">'[60]DMT Materiais'!#REF!</definedName>
    <definedName name="DMT_Fl_P" localSheetId="14">'[60]DMT Materiais'!#REF!</definedName>
    <definedName name="DMT_Fl_P" localSheetId="1">'[60]DMT Materiais'!#REF!</definedName>
    <definedName name="DMT_Fl_P">'[60]DMT Materiais'!#REF!</definedName>
    <definedName name="DMT_Js_C" localSheetId="15">'[60]DMT Materiais'!#REF!</definedName>
    <definedName name="DMT_Js_C" localSheetId="32">'[60]DMT Materiais'!#REF!</definedName>
    <definedName name="DMT_Js_C" localSheetId="30">'[60]DMT Materiais'!#REF!</definedName>
    <definedName name="DMT_Js_C" localSheetId="28">'[60]DMT Materiais'!#REF!</definedName>
    <definedName name="DMT_Js_C" localSheetId="37">'[60]DMT Materiais'!#REF!</definedName>
    <definedName name="DMT_Js_C" localSheetId="14">'[60]DMT Materiais'!#REF!</definedName>
    <definedName name="DMT_Js_C" localSheetId="1">'[60]DMT Materiais'!#REF!</definedName>
    <definedName name="DMT_Js_C">'[60]DMT Materiais'!#REF!</definedName>
    <definedName name="DMT_Js_Cnp" localSheetId="15">'[60]DMT Materiais'!#REF!</definedName>
    <definedName name="DMT_Js_Cnp" localSheetId="32">'[60]DMT Materiais'!#REF!</definedName>
    <definedName name="DMT_Js_Cnp" localSheetId="30">'[60]DMT Materiais'!#REF!</definedName>
    <definedName name="DMT_Js_Cnp" localSheetId="28">'[60]DMT Materiais'!#REF!</definedName>
    <definedName name="DMT_Js_Cnp" localSheetId="37">'[60]DMT Materiais'!#REF!</definedName>
    <definedName name="DMT_Js_Cnp" localSheetId="14">'[60]DMT Materiais'!#REF!</definedName>
    <definedName name="DMT_Js_Cnp" localSheetId="1">'[60]DMT Materiais'!#REF!</definedName>
    <definedName name="DMT_Js_Cnp">'[60]DMT Materiais'!#REF!</definedName>
    <definedName name="DMT_PROD.BETUM._US.CBUQ" localSheetId="15">'[60]DMT Materiais'!#REF!</definedName>
    <definedName name="DMT_PROD.BETUM._US.CBUQ" localSheetId="32">'[60]DMT Materiais'!#REF!</definedName>
    <definedName name="DMT_PROD.BETUM._US.CBUQ" localSheetId="30">'[60]DMT Materiais'!#REF!</definedName>
    <definedName name="DMT_PROD.BETUM._US.CBUQ" localSheetId="28">'[60]DMT Materiais'!#REF!</definedName>
    <definedName name="DMT_PROD.BETUM._US.CBUQ" localSheetId="37">'[60]DMT Materiais'!#REF!</definedName>
    <definedName name="DMT_PROD.BETUM._US.CBUQ" localSheetId="14">'[60]DMT Materiais'!#REF!</definedName>
    <definedName name="DMT_PROD.BETUM._US.CBUQ" localSheetId="1">'[60]DMT Materiais'!#REF!</definedName>
    <definedName name="DMT_PROD.BETUM._US.CBUQ">'[60]DMT Materiais'!#REF!</definedName>
    <definedName name="DMTCIMENTO" localSheetId="15">#REF!</definedName>
    <definedName name="DMTCIMENTO" localSheetId="32">#REF!</definedName>
    <definedName name="DMTCIMENTO" localSheetId="30">#REF!</definedName>
    <definedName name="DMTCIMENTO" localSheetId="28">#REF!</definedName>
    <definedName name="DMTCIMENTO" localSheetId="37">#REF!</definedName>
    <definedName name="DMTCIMENTO" localSheetId="14">#REF!</definedName>
    <definedName name="DMTCIMENTO" localSheetId="1">#REF!</definedName>
    <definedName name="DMTCIMENTO">#REF!</definedName>
    <definedName name="DNIT1">[45]Pato!$A$1</definedName>
    <definedName name="DPESSO" localSheetId="15">#REF!</definedName>
    <definedName name="DPESSO" localSheetId="32">#REF!</definedName>
    <definedName name="DPESSO" localSheetId="30">#REF!</definedName>
    <definedName name="DPESSO" localSheetId="28">#REF!</definedName>
    <definedName name="DPESSO" localSheetId="37">#REF!</definedName>
    <definedName name="DPESSO" localSheetId="14">#REF!</definedName>
    <definedName name="DPESSO" localSheetId="1">#REF!</definedName>
    <definedName name="DPESSO">#REF!</definedName>
    <definedName name="DPESSO_25" localSheetId="15">#REF!</definedName>
    <definedName name="DPESSO_25" localSheetId="32">#REF!</definedName>
    <definedName name="DPESSO_25" localSheetId="30">#REF!</definedName>
    <definedName name="DPESSO_25" localSheetId="28">#REF!</definedName>
    <definedName name="DPESSO_25" localSheetId="37">#REF!</definedName>
    <definedName name="DPESSO_25" localSheetId="14">#REF!</definedName>
    <definedName name="DPESSO_25" localSheetId="1">#REF!</definedName>
    <definedName name="DPESSO_25">#REF!</definedName>
    <definedName name="drafad" localSheetId="15">#REF!</definedName>
    <definedName name="drafad" localSheetId="32">#REF!</definedName>
    <definedName name="drafad" localSheetId="30">#REF!</definedName>
    <definedName name="drafad" localSheetId="28">#REF!</definedName>
    <definedName name="drafad" localSheetId="37">#REF!</definedName>
    <definedName name="drafad" localSheetId="14">#REF!</definedName>
    <definedName name="drafad" localSheetId="1">#REF!</definedName>
    <definedName name="drafad">#REF!</definedName>
    <definedName name="DRE" localSheetId="15">#REF!</definedName>
    <definedName name="DRE" localSheetId="32">#REF!</definedName>
    <definedName name="DRE" localSheetId="30">#REF!</definedName>
    <definedName name="DRE" localSheetId="28">#REF!</definedName>
    <definedName name="DRE" localSheetId="37">#REF!</definedName>
    <definedName name="DRE" localSheetId="14">#REF!</definedName>
    <definedName name="DRE" localSheetId="1">#REF!</definedName>
    <definedName name="DRE">#REF!</definedName>
    <definedName name="dren" localSheetId="15">#REF!</definedName>
    <definedName name="dren" localSheetId="32">#REF!</definedName>
    <definedName name="dren" localSheetId="30">#REF!</definedName>
    <definedName name="dren" localSheetId="28">#REF!</definedName>
    <definedName name="dren" localSheetId="37">#REF!</definedName>
    <definedName name="dren" localSheetId="25">#REF!</definedName>
    <definedName name="dren" localSheetId="23">#REF!</definedName>
    <definedName name="dren" localSheetId="24">#REF!</definedName>
    <definedName name="dren" localSheetId="14">#REF!</definedName>
    <definedName name="dren" localSheetId="1">#REF!</definedName>
    <definedName name="dren">#REF!</definedName>
    <definedName name="drena" localSheetId="15">#REF!</definedName>
    <definedName name="drena" localSheetId="32">#REF!</definedName>
    <definedName name="drena" localSheetId="30">#REF!</definedName>
    <definedName name="drena" localSheetId="28">#REF!</definedName>
    <definedName name="drena" localSheetId="37">#REF!</definedName>
    <definedName name="drena" localSheetId="25">#REF!</definedName>
    <definedName name="drena" localSheetId="23">#REF!</definedName>
    <definedName name="drena" localSheetId="24">#REF!</definedName>
    <definedName name="drena" localSheetId="14">#REF!</definedName>
    <definedName name="drena" localSheetId="1">#REF!</definedName>
    <definedName name="drena">#REF!</definedName>
    <definedName name="Drena2" localSheetId="15">#REF!</definedName>
    <definedName name="Drena2" localSheetId="32">#REF!</definedName>
    <definedName name="Drena2" localSheetId="30">#REF!</definedName>
    <definedName name="Drena2" localSheetId="28">#REF!</definedName>
    <definedName name="Drena2" localSheetId="37">#REF!</definedName>
    <definedName name="Drena2" localSheetId="25">#REF!</definedName>
    <definedName name="Drena2" localSheetId="23">#REF!</definedName>
    <definedName name="Drena2" localSheetId="24">#REF!</definedName>
    <definedName name="Drena2" localSheetId="14">#REF!</definedName>
    <definedName name="Drena2" localSheetId="1">#REF!</definedName>
    <definedName name="Drena2">#REF!</definedName>
    <definedName name="drenagem" localSheetId="15">#REF!</definedName>
    <definedName name="drenagem" localSheetId="32">#REF!</definedName>
    <definedName name="drenagem" localSheetId="30">#REF!</definedName>
    <definedName name="drenagem" localSheetId="28">#REF!</definedName>
    <definedName name="drenagem" localSheetId="37">#REF!</definedName>
    <definedName name="drenagem" localSheetId="14">#REF!</definedName>
    <definedName name="drenagem" localSheetId="1">#REF!</definedName>
    <definedName name="drenagem">#REF!</definedName>
    <definedName name="DRF" localSheetId="15">#REF!</definedName>
    <definedName name="DRF" localSheetId="32">#REF!</definedName>
    <definedName name="DRF" localSheetId="30">#REF!</definedName>
    <definedName name="DRF" localSheetId="28">#REF!</definedName>
    <definedName name="DRF" localSheetId="37">#REF!</definedName>
    <definedName name="DRF" localSheetId="25">#REF!</definedName>
    <definedName name="DRF" localSheetId="23">#REF!</definedName>
    <definedName name="DRF" localSheetId="24">#REF!</definedName>
    <definedName name="DRF" localSheetId="14">#REF!</definedName>
    <definedName name="DRF" localSheetId="1">#REF!</definedName>
    <definedName name="DRF">#REF!</definedName>
    <definedName name="DRI" localSheetId="15">#REF!</definedName>
    <definedName name="DRI" localSheetId="32">#REF!</definedName>
    <definedName name="DRI" localSheetId="30">#REF!</definedName>
    <definedName name="DRI" localSheetId="28">#REF!</definedName>
    <definedName name="DRI" localSheetId="37">#REF!</definedName>
    <definedName name="DRI" localSheetId="14">#REF!</definedName>
    <definedName name="DRI" localSheetId="1">#REF!</definedName>
    <definedName name="DRI">#REF!</definedName>
    <definedName name="dsad" localSheetId="15">#REF!</definedName>
    <definedName name="dsad" localSheetId="32">#REF!</definedName>
    <definedName name="dsad" localSheetId="30">#REF!</definedName>
    <definedName name="dsad" localSheetId="28">#REF!</definedName>
    <definedName name="dsad" localSheetId="37">#REF!</definedName>
    <definedName name="dsad" localSheetId="14">#REF!</definedName>
    <definedName name="dsad" localSheetId="1">#REF!</definedName>
    <definedName name="dsad">#REF!</definedName>
    <definedName name="Dsc">#N/A</definedName>
    <definedName name="DTMED">"$#REF!.$C$8"</definedName>
    <definedName name="EA">[46]SERVIÇOS!$G$32</definedName>
    <definedName name="EA_13">[46]SERVIÇOS!$G$32</definedName>
    <definedName name="EA_39">[46]SERVIÇOS!$G$32</definedName>
    <definedName name="EA_6">[46]SERVIÇOS!$G$32</definedName>
    <definedName name="ECJ" localSheetId="15">#REF!</definedName>
    <definedName name="ECJ" localSheetId="32">#REF!</definedName>
    <definedName name="ECJ" localSheetId="30">#REF!</definedName>
    <definedName name="ECJ" localSheetId="28">#REF!</definedName>
    <definedName name="ECJ" localSheetId="37">#REF!</definedName>
    <definedName name="ECJ" localSheetId="14">#REF!</definedName>
    <definedName name="ECJ" localSheetId="1">#REF!</definedName>
    <definedName name="ECJ">#REF!</definedName>
    <definedName name="ECJ_25" localSheetId="15">#REF!</definedName>
    <definedName name="ECJ_25" localSheetId="32">#REF!</definedName>
    <definedName name="ECJ_25" localSheetId="30">#REF!</definedName>
    <definedName name="ECJ_25" localSheetId="28">#REF!</definedName>
    <definedName name="ECJ_25" localSheetId="37">#REF!</definedName>
    <definedName name="ECJ_25" localSheetId="14">#REF!</definedName>
    <definedName name="ECJ_25" localSheetId="1">#REF!</definedName>
    <definedName name="ECJ_25">#REF!</definedName>
    <definedName name="edefegeh" localSheetId="28" hidden="1">{#N/A,#N/A,FALSE,"MO (2)"}</definedName>
    <definedName name="edefegeh" localSheetId="37" hidden="1">{#N/A,#N/A,FALSE,"MO (2)"}</definedName>
    <definedName name="edefegeh" localSheetId="25" hidden="1">{#N/A,#N/A,FALSE,"MO (2)"}</definedName>
    <definedName name="edefegeh" localSheetId="23" hidden="1">{#N/A,#N/A,FALSE,"MO (2)"}</definedName>
    <definedName name="edefegeh" localSheetId="24" hidden="1">{#N/A,#N/A,FALSE,"MO (2)"}</definedName>
    <definedName name="edefegeh" localSheetId="3" hidden="1">{#N/A,#N/A,FALSE,"MO (2)"}</definedName>
    <definedName name="edefegeh" localSheetId="1" hidden="1">{#N/A,#N/A,FALSE,"MO (2)"}</definedName>
    <definedName name="edefegeh" hidden="1">{#N/A,#N/A,FALSE,"MO (2)"}</definedName>
    <definedName name="edefegeh_1" localSheetId="28" hidden="1">{#N/A,#N/A,FALSE,"MO (2)"}</definedName>
    <definedName name="edefegeh_1" localSheetId="37" hidden="1">{#N/A,#N/A,FALSE,"MO (2)"}</definedName>
    <definedName name="edefegeh_1" localSheetId="25" hidden="1">{#N/A,#N/A,FALSE,"MO (2)"}</definedName>
    <definedName name="edefegeh_1" localSheetId="23" hidden="1">{#N/A,#N/A,FALSE,"MO (2)"}</definedName>
    <definedName name="edefegeh_1" localSheetId="24" hidden="1">{#N/A,#N/A,FALSE,"MO (2)"}</definedName>
    <definedName name="edefegeh_1" localSheetId="3" hidden="1">{#N/A,#N/A,FALSE,"MO (2)"}</definedName>
    <definedName name="edefegeh_1" localSheetId="1" hidden="1">{#N/A,#N/A,FALSE,"MO (2)"}</definedName>
    <definedName name="edefegeh_1" hidden="1">{#N/A,#N/A,FALSE,"MO (2)"}</definedName>
    <definedName name="EDIFICAÇÕES">#N/A</definedName>
    <definedName name="edit" localSheetId="15">#REF!</definedName>
    <definedName name="edit" localSheetId="32">#REF!</definedName>
    <definedName name="edit" localSheetId="30">#REF!</definedName>
    <definedName name="edit" localSheetId="28">#REF!</definedName>
    <definedName name="edit" localSheetId="37">#REF!</definedName>
    <definedName name="edit" localSheetId="25">#REF!</definedName>
    <definedName name="edit" localSheetId="23">#REF!</definedName>
    <definedName name="edit" localSheetId="24">#REF!</definedName>
    <definedName name="edit" localSheetId="14">#REF!</definedName>
    <definedName name="edit" localSheetId="1">#REF!</definedName>
    <definedName name="edit">#REF!</definedName>
    <definedName name="edita" localSheetId="15">#REF!</definedName>
    <definedName name="edita" localSheetId="32">#REF!</definedName>
    <definedName name="edita" localSheetId="30">#REF!</definedName>
    <definedName name="edita" localSheetId="28">#REF!</definedName>
    <definedName name="edita" localSheetId="37">#REF!</definedName>
    <definedName name="edita" localSheetId="25">#REF!</definedName>
    <definedName name="edita" localSheetId="23">#REF!</definedName>
    <definedName name="edita" localSheetId="24">#REF!</definedName>
    <definedName name="edita" localSheetId="14">#REF!</definedName>
    <definedName name="edita" localSheetId="1">#REF!</definedName>
    <definedName name="edita">#REF!</definedName>
    <definedName name="EDITA1" localSheetId="15">#REF!</definedName>
    <definedName name="EDITA1" localSheetId="32">#REF!</definedName>
    <definedName name="EDITA1" localSheetId="30">#REF!</definedName>
    <definedName name="EDITA1" localSheetId="28">#REF!</definedName>
    <definedName name="EDITA1" localSheetId="37">#REF!</definedName>
    <definedName name="EDITA1" localSheetId="25">#REF!</definedName>
    <definedName name="EDITA1" localSheetId="23">#REF!</definedName>
    <definedName name="EDITA1" localSheetId="24">#REF!</definedName>
    <definedName name="EDITA1" localSheetId="14">#REF!</definedName>
    <definedName name="EDITA1" localSheetId="1">#REF!</definedName>
    <definedName name="EDITA1">#REF!</definedName>
    <definedName name="EDITA2" localSheetId="15">#REF!</definedName>
    <definedName name="EDITA2" localSheetId="32">#REF!</definedName>
    <definedName name="EDITA2" localSheetId="30">#REF!</definedName>
    <definedName name="EDITA2" localSheetId="28">#REF!</definedName>
    <definedName name="EDITA2" localSheetId="37">#REF!</definedName>
    <definedName name="EDITA2" localSheetId="25">#REF!</definedName>
    <definedName name="EDITA2" localSheetId="23">#REF!</definedName>
    <definedName name="EDITA2" localSheetId="24">#REF!</definedName>
    <definedName name="EDITA2" localSheetId="14">#REF!</definedName>
    <definedName name="EDITA2" localSheetId="1">#REF!</definedName>
    <definedName name="EDITA2">#REF!</definedName>
    <definedName name="EDITAL" localSheetId="15">#REF!</definedName>
    <definedName name="EDITAL" localSheetId="32">#REF!</definedName>
    <definedName name="EDITAL" localSheetId="30">#REF!</definedName>
    <definedName name="EDITAL" localSheetId="28">#REF!</definedName>
    <definedName name="EDITAL" localSheetId="37">#REF!</definedName>
    <definedName name="EDITAL" localSheetId="25">#REF!</definedName>
    <definedName name="EDITAL" localSheetId="23">#REF!</definedName>
    <definedName name="EDITAL" localSheetId="24">#REF!</definedName>
    <definedName name="EDITAL" localSheetId="14">#REF!</definedName>
    <definedName name="EDITAL" localSheetId="1">#REF!</definedName>
    <definedName name="EDITAL">#REF!</definedName>
    <definedName name="EDITAL2" localSheetId="15">#REF!</definedName>
    <definedName name="EDITAL2" localSheetId="32">#REF!</definedName>
    <definedName name="EDITAL2" localSheetId="30">#REF!</definedName>
    <definedName name="EDITAL2" localSheetId="28">#REF!</definedName>
    <definedName name="EDITAL2" localSheetId="37">#REF!</definedName>
    <definedName name="EDITAL2" localSheetId="25">#REF!</definedName>
    <definedName name="EDITAL2" localSheetId="23">#REF!</definedName>
    <definedName name="EDITAL2" localSheetId="24">#REF!</definedName>
    <definedName name="EDITAL2" localSheetId="14">#REF!</definedName>
    <definedName name="EDITAL2" localSheetId="1">#REF!</definedName>
    <definedName name="EDITAL2">#REF!</definedName>
    <definedName name="EDITALA" localSheetId="15">#REF!</definedName>
    <definedName name="EDITALA" localSheetId="32">#REF!</definedName>
    <definedName name="EDITALA" localSheetId="30">#REF!</definedName>
    <definedName name="EDITALA" localSheetId="28">#REF!</definedName>
    <definedName name="EDITALA" localSheetId="37">#REF!</definedName>
    <definedName name="EDITALA" localSheetId="25">#REF!</definedName>
    <definedName name="EDITALA" localSheetId="23">#REF!</definedName>
    <definedName name="EDITALA" localSheetId="24">#REF!</definedName>
    <definedName name="EDITALA" localSheetId="14">#REF!</definedName>
    <definedName name="EDITALA" localSheetId="1">#REF!</definedName>
    <definedName name="EDITALA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26" localSheetId="15">[61]reg_mec_fx_dm_!#REF!</definedName>
    <definedName name="ee_26" localSheetId="32">[61]reg_mec_fx_dm_!#REF!</definedName>
    <definedName name="ee_26" localSheetId="30">[61]reg_mec_fx_dm_!#REF!</definedName>
    <definedName name="ee_26" localSheetId="28">[61]reg_mec_fx_dm_!#REF!</definedName>
    <definedName name="ee_26" localSheetId="37">[61]reg_mec_fx_dm_!#REF!</definedName>
    <definedName name="ee_26" localSheetId="14">[61]reg_mec_fx_dm_!#REF!</definedName>
    <definedName name="ee_26" localSheetId="1">[61]reg_mec_fx_dm_!#REF!</definedName>
    <definedName name="ee_26">[61]reg_mec_fx_dm_!#REF!</definedName>
    <definedName name="ee_27" localSheetId="15">[61]reg_mec_fx_dm_!#REF!</definedName>
    <definedName name="ee_27" localSheetId="32">[61]reg_mec_fx_dm_!#REF!</definedName>
    <definedName name="ee_27" localSheetId="30">[61]reg_mec_fx_dm_!#REF!</definedName>
    <definedName name="ee_27" localSheetId="28">[61]reg_mec_fx_dm_!#REF!</definedName>
    <definedName name="ee_27" localSheetId="37">[61]reg_mec_fx_dm_!#REF!</definedName>
    <definedName name="ee_27" localSheetId="14">[61]reg_mec_fx_dm_!#REF!</definedName>
    <definedName name="ee_27" localSheetId="1">[61]reg_mec_fx_dm_!#REF!</definedName>
    <definedName name="ee_27">[61]reg_mec_fx_dm_!#REF!</definedName>
    <definedName name="ee_28" localSheetId="15">[61]reg_mec_fx_dm_!#REF!</definedName>
    <definedName name="ee_28" localSheetId="32">[61]reg_mec_fx_dm_!#REF!</definedName>
    <definedName name="ee_28" localSheetId="30">[61]reg_mec_fx_dm_!#REF!</definedName>
    <definedName name="ee_28" localSheetId="28">[61]reg_mec_fx_dm_!#REF!</definedName>
    <definedName name="ee_28" localSheetId="37">[61]reg_mec_fx_dm_!#REF!</definedName>
    <definedName name="ee_28" localSheetId="14">[61]reg_mec_fx_dm_!#REF!</definedName>
    <definedName name="ee_28" localSheetId="1">[61]reg_mec_fx_dm_!#REF!</definedName>
    <definedName name="ee_28">[61]reg_mec_fx_dm_!#REF!</definedName>
    <definedName name="ee_29" localSheetId="15">[61]reg_mec_fx_dm_!#REF!</definedName>
    <definedName name="ee_29" localSheetId="32">[61]reg_mec_fx_dm_!#REF!</definedName>
    <definedName name="ee_29" localSheetId="30">[61]reg_mec_fx_dm_!#REF!</definedName>
    <definedName name="ee_29" localSheetId="28">[61]reg_mec_fx_dm_!#REF!</definedName>
    <definedName name="ee_29" localSheetId="37">[61]reg_mec_fx_dm_!#REF!</definedName>
    <definedName name="ee_29" localSheetId="14">[61]reg_mec_fx_dm_!#REF!</definedName>
    <definedName name="ee_29" localSheetId="1">[61]reg_mec_fx_dm_!#REF!</definedName>
    <definedName name="ee_29">[61]reg_mec_fx_dm_!#REF!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_5" localSheetId="15">[61]reg_mec_fx_dm_!#REF!</definedName>
    <definedName name="ee_5" localSheetId="32">[61]reg_mec_fx_dm_!#REF!</definedName>
    <definedName name="ee_5" localSheetId="30">[61]reg_mec_fx_dm_!#REF!</definedName>
    <definedName name="ee_5" localSheetId="28">[61]reg_mec_fx_dm_!#REF!</definedName>
    <definedName name="ee_5" localSheetId="37">[61]reg_mec_fx_dm_!#REF!</definedName>
    <definedName name="ee_5" localSheetId="14">[61]reg_mec_fx_dm_!#REF!</definedName>
    <definedName name="ee_5" localSheetId="1">[61]reg_mec_fx_dm_!#REF!</definedName>
    <definedName name="ee_5">[61]reg_mec_fx_dm_!#REF!</definedName>
    <definedName name="ee_6" localSheetId="15">[61]reg_mec_fx_dm_!#REF!</definedName>
    <definedName name="ee_6" localSheetId="32">[61]reg_mec_fx_dm_!#REF!</definedName>
    <definedName name="ee_6" localSheetId="30">[61]reg_mec_fx_dm_!#REF!</definedName>
    <definedName name="ee_6" localSheetId="28">[61]reg_mec_fx_dm_!#REF!</definedName>
    <definedName name="ee_6" localSheetId="37">[61]reg_mec_fx_dm_!#REF!</definedName>
    <definedName name="ee_6" localSheetId="14">[61]reg_mec_fx_dm_!#REF!</definedName>
    <definedName name="ee_6" localSheetId="1">[61]reg_mec_fx_dm_!#REF!</definedName>
    <definedName name="ee_6">[61]reg_mec_fx_dm_!#REF!</definedName>
    <definedName name="EE1_MAT" localSheetId="15">#REF!</definedName>
    <definedName name="EE1_MAT" localSheetId="32">#REF!</definedName>
    <definedName name="EE1_MAT" localSheetId="30">#REF!</definedName>
    <definedName name="EE1_MAT" localSheetId="28">#REF!</definedName>
    <definedName name="EE1_MAT" localSheetId="37">#REF!</definedName>
    <definedName name="EE1_MAT" localSheetId="14">#REF!</definedName>
    <definedName name="EE1_MAT" localSheetId="1">#REF!</definedName>
    <definedName name="EE1_MAT">#REF!</definedName>
    <definedName name="EE1_MATERIAIS">'[51]ESTA ELEVATÓRIA_'!$H$106</definedName>
    <definedName name="EE1_SERV" localSheetId="15">#REF!</definedName>
    <definedName name="EE1_SERV" localSheetId="32">#REF!</definedName>
    <definedName name="EE1_SERV" localSheetId="30">#REF!</definedName>
    <definedName name="EE1_SERV" localSheetId="28">#REF!</definedName>
    <definedName name="EE1_SERV" localSheetId="37">#REF!</definedName>
    <definedName name="EE1_SERV" localSheetId="14">#REF!</definedName>
    <definedName name="EE1_SERV" localSheetId="1">#REF!</definedName>
    <definedName name="EE1_SERV">#REF!</definedName>
    <definedName name="EE1_SERVIÇOS">'[51]ESTA ELEVATÓRIA_'!$H$9</definedName>
    <definedName name="EE2_MAT" localSheetId="15">#REF!</definedName>
    <definedName name="EE2_MAT" localSheetId="32">#REF!</definedName>
    <definedName name="EE2_MAT" localSheetId="30">#REF!</definedName>
    <definedName name="EE2_MAT" localSheetId="28">#REF!</definedName>
    <definedName name="EE2_MAT" localSheetId="37">#REF!</definedName>
    <definedName name="EE2_MAT" localSheetId="14">#REF!</definedName>
    <definedName name="EE2_MAT" localSheetId="1">#REF!</definedName>
    <definedName name="EE2_MAT">#REF!</definedName>
    <definedName name="EE2_MATERIAIS">'[51]ESTA ELEVATÓRIA_'!$H$244</definedName>
    <definedName name="EE2_SERV" localSheetId="15">#REF!</definedName>
    <definedName name="EE2_SERV" localSheetId="32">#REF!</definedName>
    <definedName name="EE2_SERV" localSheetId="30">#REF!</definedName>
    <definedName name="EE2_SERV" localSheetId="28">#REF!</definedName>
    <definedName name="EE2_SERV" localSheetId="37">#REF!</definedName>
    <definedName name="EE2_SERV" localSheetId="14">#REF!</definedName>
    <definedName name="EE2_SERV" localSheetId="1">#REF!</definedName>
    <definedName name="EE2_SERV">#REF!</definedName>
    <definedName name="EE2_SERVIÇOS">'[51]ESTA ELEVATÓRIA_'!$H$143</definedName>
    <definedName name="EE3_MAT" localSheetId="15">#REF!</definedName>
    <definedName name="EE3_MAT" localSheetId="32">#REF!</definedName>
    <definedName name="EE3_MAT" localSheetId="30">#REF!</definedName>
    <definedName name="EE3_MAT" localSheetId="28">#REF!</definedName>
    <definedName name="EE3_MAT" localSheetId="37">#REF!</definedName>
    <definedName name="EE3_MAT" localSheetId="14">#REF!</definedName>
    <definedName name="EE3_MAT" localSheetId="1">#REF!</definedName>
    <definedName name="EE3_MAT">#REF!</definedName>
    <definedName name="EE3_SERV" localSheetId="15">#REF!</definedName>
    <definedName name="EE3_SERV" localSheetId="32">#REF!</definedName>
    <definedName name="EE3_SERV" localSheetId="30">#REF!</definedName>
    <definedName name="EE3_SERV" localSheetId="28">#REF!</definedName>
    <definedName name="EE3_SERV" localSheetId="37">#REF!</definedName>
    <definedName name="EE3_SERV" localSheetId="14">#REF!</definedName>
    <definedName name="EE3_SERV" localSheetId="1">#REF!</definedName>
    <definedName name="EE3_SERV">#REF!</definedName>
    <definedName name="EJ" localSheetId="15">#REF!</definedName>
    <definedName name="EJ" localSheetId="32">#REF!</definedName>
    <definedName name="EJ" localSheetId="30">#REF!</definedName>
    <definedName name="EJ" localSheetId="28">#REF!</definedName>
    <definedName name="EJ" localSheetId="37">#REF!</definedName>
    <definedName name="EJ" localSheetId="14">#REF!</definedName>
    <definedName name="EJ" localSheetId="1">#REF!</definedName>
    <definedName name="EJ">#REF!</definedName>
    <definedName name="EJ_25" localSheetId="15">#REF!</definedName>
    <definedName name="EJ_25" localSheetId="32">#REF!</definedName>
    <definedName name="EJ_25" localSheetId="30">#REF!</definedName>
    <definedName name="EJ_25" localSheetId="28">#REF!</definedName>
    <definedName name="EJ_25" localSheetId="37">#REF!</definedName>
    <definedName name="EJ_25" localSheetId="14">#REF!</definedName>
    <definedName name="EJ_25" localSheetId="1">#REF!</definedName>
    <definedName name="EJ_25">#REF!</definedName>
    <definedName name="Elemento_vazado" localSheetId="15">#REF!</definedName>
    <definedName name="Elemento_vazado" localSheetId="32">#REF!</definedName>
    <definedName name="Elemento_vazado" localSheetId="30">#REF!</definedName>
    <definedName name="Elemento_vazado" localSheetId="28">#REF!</definedName>
    <definedName name="Elemento_vazado" localSheetId="37">#REF!</definedName>
    <definedName name="Elemento_vazado" localSheetId="14">#REF!</definedName>
    <definedName name="Elemento_vazado" localSheetId="1">#REF!</definedName>
    <definedName name="Elemento_vazado">#REF!</definedName>
    <definedName name="ELÉTRICA">#N/A</definedName>
    <definedName name="ELIAS" localSheetId="15">#REF!</definedName>
    <definedName name="ELIAS" localSheetId="32">#REF!</definedName>
    <definedName name="ELIAS" localSheetId="30">#REF!</definedName>
    <definedName name="ELIAS" localSheetId="28">#REF!</definedName>
    <definedName name="ELIAS" localSheetId="37">#REF!</definedName>
    <definedName name="ELIAS" localSheetId="25">#REF!</definedName>
    <definedName name="ELIAS" localSheetId="23">#REF!</definedName>
    <definedName name="ELIAS" localSheetId="24">#REF!</definedName>
    <definedName name="ELIAS" localSheetId="14">#REF!</definedName>
    <definedName name="ELIAS" localSheetId="1">#REF!</definedName>
    <definedName name="ELIAS">#REF!</definedName>
    <definedName name="EM">"$#REF!.$E$30"</definedName>
    <definedName name="em_algarismo_e_por_extenso" localSheetId="15">#REF!</definedName>
    <definedName name="em_algarismo_e_por_extenso" localSheetId="32">#REF!</definedName>
    <definedName name="em_algarismo_e_por_extenso" localSheetId="30">#REF!</definedName>
    <definedName name="em_algarismo_e_por_extenso" localSheetId="28">#REF!</definedName>
    <definedName name="em_algarismo_e_por_extenso" localSheetId="37">#REF!</definedName>
    <definedName name="em_algarismo_e_por_extenso" localSheetId="14">#REF!</definedName>
    <definedName name="em_algarismo_e_por_extenso" localSheetId="1">#REF!</definedName>
    <definedName name="em_algarismo_e_por_extenso">#REF!</definedName>
    <definedName name="EMISS_1_MAT" localSheetId="15">#REF!</definedName>
    <definedName name="EMISS_1_MAT" localSheetId="32">#REF!</definedName>
    <definedName name="EMISS_1_MAT" localSheetId="30">#REF!</definedName>
    <definedName name="EMISS_1_MAT" localSheetId="28">#REF!</definedName>
    <definedName name="EMISS_1_MAT" localSheetId="37">#REF!</definedName>
    <definedName name="EMISS_1_MAT" localSheetId="14">#REF!</definedName>
    <definedName name="EMISS_1_MAT" localSheetId="1">#REF!</definedName>
    <definedName name="EMISS_1_MAT">#REF!</definedName>
    <definedName name="EMISS_1_SERV" localSheetId="15">#REF!</definedName>
    <definedName name="EMISS_1_SERV" localSheetId="32">#REF!</definedName>
    <definedName name="EMISS_1_SERV" localSheetId="30">#REF!</definedName>
    <definedName name="EMISS_1_SERV" localSheetId="28">#REF!</definedName>
    <definedName name="EMISS_1_SERV" localSheetId="37">#REF!</definedName>
    <definedName name="EMISS_1_SERV" localSheetId="14">#REF!</definedName>
    <definedName name="EMISS_1_SERV" localSheetId="1">#REF!</definedName>
    <definedName name="EMISS_1_SERV">#REF!</definedName>
    <definedName name="EMISS_2_MAT" localSheetId="15">#REF!</definedName>
    <definedName name="EMISS_2_MAT" localSheetId="32">#REF!</definedName>
    <definedName name="EMISS_2_MAT" localSheetId="30">#REF!</definedName>
    <definedName name="EMISS_2_MAT" localSheetId="28">#REF!</definedName>
    <definedName name="EMISS_2_MAT" localSheetId="37">#REF!</definedName>
    <definedName name="EMISS_2_MAT" localSheetId="14">#REF!</definedName>
    <definedName name="EMISS_2_MAT" localSheetId="1">#REF!</definedName>
    <definedName name="EMISS_2_MAT">#REF!</definedName>
    <definedName name="EMISS_2_SERV" localSheetId="15">#REF!</definedName>
    <definedName name="EMISS_2_SERV" localSheetId="32">#REF!</definedName>
    <definedName name="EMISS_2_SERV" localSheetId="30">#REF!</definedName>
    <definedName name="EMISS_2_SERV" localSheetId="28">#REF!</definedName>
    <definedName name="EMISS_2_SERV" localSheetId="37">#REF!</definedName>
    <definedName name="EMISS_2_SERV" localSheetId="14">#REF!</definedName>
    <definedName name="EMISS_2_SERV" localSheetId="1">#REF!</definedName>
    <definedName name="EMISS_2_SERV">#REF!</definedName>
    <definedName name="EMISS_3_MAT" localSheetId="15">#REF!</definedName>
    <definedName name="EMISS_3_MAT" localSheetId="32">#REF!</definedName>
    <definedName name="EMISS_3_MAT" localSheetId="30">#REF!</definedName>
    <definedName name="EMISS_3_MAT" localSheetId="28">#REF!</definedName>
    <definedName name="EMISS_3_MAT" localSheetId="37">#REF!</definedName>
    <definedName name="EMISS_3_MAT" localSheetId="14">#REF!</definedName>
    <definedName name="EMISS_3_MAT" localSheetId="1">#REF!</definedName>
    <definedName name="EMISS_3_MAT">#REF!</definedName>
    <definedName name="EMISS_3_SERV" localSheetId="15">#REF!</definedName>
    <definedName name="EMISS_3_SERV" localSheetId="32">#REF!</definedName>
    <definedName name="EMISS_3_SERV" localSheetId="30">#REF!</definedName>
    <definedName name="EMISS_3_SERV" localSheetId="28">#REF!</definedName>
    <definedName name="EMISS_3_SERV" localSheetId="37">#REF!</definedName>
    <definedName name="EMISS_3_SERV" localSheetId="14">#REF!</definedName>
    <definedName name="EMISS_3_SERV" localSheetId="1">#REF!</definedName>
    <definedName name="EMISS_3_SERV">#REF!</definedName>
    <definedName name="EMISSÁRIO1_MATERIAIS">[51]EMISSÁRIO_!$H$39</definedName>
    <definedName name="EMISSÁRIO1_SERVIÇOS">[51]EMISSÁRIO_!$H$9</definedName>
    <definedName name="EMISSÁRIO2_MATERIAIS">[51]EMISSÁRIO_!$H$80</definedName>
    <definedName name="EMISSÁRIO2_SERVIÇOS">[51]EMISSÁRIO_!$H$50</definedName>
    <definedName name="EMP">[46]SERVIÇOS!$I$6</definedName>
    <definedName name="EMP_13">[46]SERVIÇOS!$I$6</definedName>
    <definedName name="EMP_39">[46]SERVIÇOS!$I$6</definedName>
    <definedName name="EMP_6">[46]SERVIÇOS!$I$6</definedName>
    <definedName name="EmpAux" hidden="1">""</definedName>
    <definedName name="Empo" localSheetId="15">#REF!</definedName>
    <definedName name="Empo" localSheetId="32">#REF!</definedName>
    <definedName name="Empo" localSheetId="30">#REF!</definedName>
    <definedName name="Empo" localSheetId="28">#REF!</definedName>
    <definedName name="Empo" localSheetId="37">#REF!</definedName>
    <definedName name="Empo" localSheetId="25">#REF!</definedName>
    <definedName name="Empo" localSheetId="23">#REF!</definedName>
    <definedName name="Empo" localSheetId="24">#REF!</definedName>
    <definedName name="Empo" localSheetId="14">#REF!</definedName>
    <definedName name="Empo" localSheetId="1">#REF!</definedName>
    <definedName name="Empo">#REF!</definedName>
    <definedName name="empo2" localSheetId="15">#REF!</definedName>
    <definedName name="empo2" localSheetId="32">#REF!</definedName>
    <definedName name="empo2" localSheetId="30">#REF!</definedName>
    <definedName name="empo2" localSheetId="28">#REF!</definedName>
    <definedName name="empo2" localSheetId="37">#REF!</definedName>
    <definedName name="empo2" localSheetId="25">#REF!</definedName>
    <definedName name="empo2" localSheetId="23">#REF!</definedName>
    <definedName name="empo2" localSheetId="24">#REF!</definedName>
    <definedName name="empo2" localSheetId="14">#REF!</definedName>
    <definedName name="empo2" localSheetId="1">#REF!</definedName>
    <definedName name="empo2">#REF!</definedName>
    <definedName name="Empola2" localSheetId="15">#REF!</definedName>
    <definedName name="Empola2" localSheetId="32">#REF!</definedName>
    <definedName name="Empola2" localSheetId="30">#REF!</definedName>
    <definedName name="Empola2" localSheetId="28">#REF!</definedName>
    <definedName name="Empola2" localSheetId="37">#REF!</definedName>
    <definedName name="Empola2" localSheetId="25">#REF!</definedName>
    <definedName name="Empola2" localSheetId="23">#REF!</definedName>
    <definedName name="Empola2" localSheetId="24">#REF!</definedName>
    <definedName name="Empola2" localSheetId="14">#REF!</definedName>
    <definedName name="Empola2" localSheetId="1">#REF!</definedName>
    <definedName name="Empola2">#REF!</definedName>
    <definedName name="Empolamento" localSheetId="15">#REF!</definedName>
    <definedName name="Empolamento" localSheetId="32">#REF!</definedName>
    <definedName name="Empolamento" localSheetId="30">#REF!</definedName>
    <definedName name="Empolamento" localSheetId="28">#REF!</definedName>
    <definedName name="Empolamento" localSheetId="37">#REF!</definedName>
    <definedName name="Empolamento" localSheetId="25">#REF!</definedName>
    <definedName name="Empolamento" localSheetId="23">#REF!</definedName>
    <definedName name="Empolamento" localSheetId="24">#REF!</definedName>
    <definedName name="Empolamento" localSheetId="14">#REF!</definedName>
    <definedName name="Empolamento" localSheetId="1">#REF!</definedName>
    <definedName name="Empolamento">#REF!</definedName>
    <definedName name="Empolo2" localSheetId="15">#REF!</definedName>
    <definedName name="Empolo2" localSheetId="32">#REF!</definedName>
    <definedName name="Empolo2" localSheetId="30">#REF!</definedName>
    <definedName name="Empolo2" localSheetId="28">#REF!</definedName>
    <definedName name="Empolo2" localSheetId="37">#REF!</definedName>
    <definedName name="Empolo2" localSheetId="25">#REF!</definedName>
    <definedName name="Empolo2" localSheetId="23">#REF!</definedName>
    <definedName name="Empolo2" localSheetId="24">#REF!</definedName>
    <definedName name="Empolo2" localSheetId="14">#REF!</definedName>
    <definedName name="Empolo2" localSheetId="1">#REF!</definedName>
    <definedName name="Empolo2">#REF!</definedName>
    <definedName name="empolo3" localSheetId="15">#REF!</definedName>
    <definedName name="empolo3" localSheetId="32">#REF!</definedName>
    <definedName name="empolo3" localSheetId="30">#REF!</definedName>
    <definedName name="empolo3" localSheetId="28">#REF!</definedName>
    <definedName name="empolo3" localSheetId="37">#REF!</definedName>
    <definedName name="empolo3" localSheetId="25">#REF!</definedName>
    <definedName name="empolo3" localSheetId="23">#REF!</definedName>
    <definedName name="empolo3" localSheetId="24">#REF!</definedName>
    <definedName name="empolo3" localSheetId="14">#REF!</definedName>
    <definedName name="empolo3" localSheetId="1">#REF!</definedName>
    <definedName name="empolo3">#REF!</definedName>
    <definedName name="Empr" localSheetId="15">#REF!</definedName>
    <definedName name="Empr" localSheetId="32">#REF!</definedName>
    <definedName name="Empr" localSheetId="30">#REF!</definedName>
    <definedName name="Empr" localSheetId="28">#REF!</definedName>
    <definedName name="Empr" localSheetId="37">#REF!</definedName>
    <definedName name="Empr" localSheetId="14">#REF!</definedName>
    <definedName name="Empr" localSheetId="1">#REF!</definedName>
    <definedName name="Empr">#REF!</definedName>
    <definedName name="emprestimo">'[62]Vínculo (2)'!$Y$13</definedName>
    <definedName name="EMW">"$#REF!.$E$32"</definedName>
    <definedName name="EMWA">"$#REF!.$E$31"</definedName>
    <definedName name="ENC" localSheetId="15">#REF!</definedName>
    <definedName name="ENC" localSheetId="32">#REF!</definedName>
    <definedName name="ENC" localSheetId="30">#REF!</definedName>
    <definedName name="ENC" localSheetId="28">#REF!</definedName>
    <definedName name="ENC" localSheetId="37">#REF!</definedName>
    <definedName name="ENC" localSheetId="14">#REF!</definedName>
    <definedName name="ENC" localSheetId="1">#REF!</definedName>
    <definedName name="ENC">#REF!</definedName>
    <definedName name="ENCP" localSheetId="15">#REF!</definedName>
    <definedName name="ENCP" localSheetId="32">#REF!</definedName>
    <definedName name="ENCP" localSheetId="30">#REF!</definedName>
    <definedName name="ENCP" localSheetId="28">#REF!</definedName>
    <definedName name="ENCP" localSheetId="37">#REF!</definedName>
    <definedName name="ENCP" localSheetId="25">#REF!</definedName>
    <definedName name="ENCP" localSheetId="23">#REF!</definedName>
    <definedName name="ENCP" localSheetId="24">#REF!</definedName>
    <definedName name="ENCP" localSheetId="14">#REF!</definedName>
    <definedName name="ENCP" localSheetId="1">#REF!</definedName>
    <definedName name="ENCP">#REF!</definedName>
    <definedName name="ENCPA" localSheetId="15">#REF!</definedName>
    <definedName name="ENCPA" localSheetId="32">#REF!</definedName>
    <definedName name="ENCPA" localSheetId="30">#REF!</definedName>
    <definedName name="ENCPA" localSheetId="28">#REF!</definedName>
    <definedName name="ENCPA" localSheetId="37">#REF!</definedName>
    <definedName name="ENCPA" localSheetId="25">#REF!</definedName>
    <definedName name="ENCPA" localSheetId="23">#REF!</definedName>
    <definedName name="ENCPA" localSheetId="24">#REF!</definedName>
    <definedName name="ENCPA" localSheetId="14">#REF!</definedName>
    <definedName name="ENCPA" localSheetId="1">#REF!</definedName>
    <definedName name="ENCPA">#REF!</definedName>
    <definedName name="ENCT" localSheetId="15">#REF!</definedName>
    <definedName name="ENCT" localSheetId="32">#REF!</definedName>
    <definedName name="ENCT" localSheetId="30">#REF!</definedName>
    <definedName name="ENCT" localSheetId="28">#REF!</definedName>
    <definedName name="ENCT" localSheetId="37">#REF!</definedName>
    <definedName name="ENCT" localSheetId="25">#REF!</definedName>
    <definedName name="ENCT" localSheetId="23">#REF!</definedName>
    <definedName name="ENCT" localSheetId="24">#REF!</definedName>
    <definedName name="ENCT" localSheetId="14">#REF!</definedName>
    <definedName name="ENCT" localSheetId="1">#REF!</definedName>
    <definedName name="ENCT">#REF!</definedName>
    <definedName name="ENCTA" localSheetId="15">#REF!</definedName>
    <definedName name="ENCTA" localSheetId="32">#REF!</definedName>
    <definedName name="ENCTA" localSheetId="30">#REF!</definedName>
    <definedName name="ENCTA" localSheetId="28">#REF!</definedName>
    <definedName name="ENCTA" localSheetId="37">#REF!</definedName>
    <definedName name="ENCTA" localSheetId="25">#REF!</definedName>
    <definedName name="ENCTA" localSheetId="23">#REF!</definedName>
    <definedName name="ENCTA" localSheetId="24">#REF!</definedName>
    <definedName name="ENCTA" localSheetId="14">#REF!</definedName>
    <definedName name="ENCTA" localSheetId="1">#REF!</definedName>
    <definedName name="ENCTA">#REF!</definedName>
    <definedName name="eng">'[5]Mat Asf'!$C$36</definedName>
    <definedName name="eng." localSheetId="28" hidden="1">{#N/A,#N/A,FALSE,"MO (2)"}</definedName>
    <definedName name="eng." localSheetId="37" hidden="1">{#N/A,#N/A,FALSE,"MO (2)"}</definedName>
    <definedName name="eng." localSheetId="25" hidden="1">{#N/A,#N/A,FALSE,"MO (2)"}</definedName>
    <definedName name="eng." localSheetId="23" hidden="1">{#N/A,#N/A,FALSE,"MO (2)"}</definedName>
    <definedName name="eng." localSheetId="24" hidden="1">{#N/A,#N/A,FALSE,"MO (2)"}</definedName>
    <definedName name="eng." localSheetId="3" hidden="1">{#N/A,#N/A,FALSE,"MO (2)"}</definedName>
    <definedName name="eng." localSheetId="1" hidden="1">{#N/A,#N/A,FALSE,"MO (2)"}</definedName>
    <definedName name="eng." hidden="1">{#N/A,#N/A,FALSE,"MO (2)"}</definedName>
    <definedName name="eng._1" localSheetId="28" hidden="1">{#N/A,#N/A,FALSE,"MO (2)"}</definedName>
    <definedName name="eng._1" localSheetId="37" hidden="1">{#N/A,#N/A,FALSE,"MO (2)"}</definedName>
    <definedName name="eng._1" localSheetId="25" hidden="1">{#N/A,#N/A,FALSE,"MO (2)"}</definedName>
    <definedName name="eng._1" localSheetId="23" hidden="1">{#N/A,#N/A,FALSE,"MO (2)"}</definedName>
    <definedName name="eng._1" localSheetId="24" hidden="1">{#N/A,#N/A,FALSE,"MO (2)"}</definedName>
    <definedName name="eng._1" localSheetId="3" hidden="1">{#N/A,#N/A,FALSE,"MO (2)"}</definedName>
    <definedName name="eng._1" localSheetId="1" hidden="1">{#N/A,#N/A,FALSE,"MO (2)"}</definedName>
    <definedName name="eng._1" hidden="1">{#N/A,#N/A,FALSE,"MO (2)"}</definedName>
    <definedName name="ENGENHARIA" localSheetId="28" hidden="1">{#N/A,#N/A,FALSE,"MO (2)"}</definedName>
    <definedName name="ENGENHARIA" localSheetId="37" hidden="1">{#N/A,#N/A,FALSE,"MO (2)"}</definedName>
    <definedName name="ENGENHARIA" localSheetId="25" hidden="1">{#N/A,#N/A,FALSE,"MO (2)"}</definedName>
    <definedName name="ENGENHARIA" localSheetId="23" hidden="1">{#N/A,#N/A,FALSE,"MO (2)"}</definedName>
    <definedName name="ENGENHARIA" localSheetId="24" hidden="1">{#N/A,#N/A,FALSE,"MO (2)"}</definedName>
    <definedName name="ENGENHARIA" localSheetId="3" hidden="1">{#N/A,#N/A,FALSE,"MO (2)"}</definedName>
    <definedName name="ENGENHARIA" localSheetId="1" hidden="1">{#N/A,#N/A,FALSE,"MO (2)"}</definedName>
    <definedName name="ENGENHARIA" hidden="1">{#N/A,#N/A,FALSE,"MO (2)"}</definedName>
    <definedName name="ENGENHARIA_1" localSheetId="28" hidden="1">{#N/A,#N/A,FALSE,"MO (2)"}</definedName>
    <definedName name="ENGENHARIA_1" localSheetId="37" hidden="1">{#N/A,#N/A,FALSE,"MO (2)"}</definedName>
    <definedName name="ENGENHARIA_1" localSheetId="25" hidden="1">{#N/A,#N/A,FALSE,"MO (2)"}</definedName>
    <definedName name="ENGENHARIA_1" localSheetId="23" hidden="1">{#N/A,#N/A,FALSE,"MO (2)"}</definedName>
    <definedName name="ENGENHARIA_1" localSheetId="24" hidden="1">{#N/A,#N/A,FALSE,"MO (2)"}</definedName>
    <definedName name="ENGENHARIA_1" localSheetId="3" hidden="1">{#N/A,#N/A,FALSE,"MO (2)"}</definedName>
    <definedName name="ENGENHARIA_1" localSheetId="1" hidden="1">{#N/A,#N/A,FALSE,"MO (2)"}</definedName>
    <definedName name="ENGENHARIA_1" hidden="1">{#N/A,#N/A,FALSE,"MO (2)"}</definedName>
    <definedName name="ENLEIV" localSheetId="15">#REF!</definedName>
    <definedName name="ENLEIV" localSheetId="32">#REF!</definedName>
    <definedName name="ENLEIV" localSheetId="30">#REF!</definedName>
    <definedName name="ENLEIV" localSheetId="28">#REF!</definedName>
    <definedName name="ENLEIV" localSheetId="37">#REF!</definedName>
    <definedName name="ENLEIV" localSheetId="14">#REF!</definedName>
    <definedName name="ENLEIV" localSheetId="1">#REF!</definedName>
    <definedName name="ENLEIV">#REF!</definedName>
    <definedName name="entrada1" localSheetId="15">#REF!</definedName>
    <definedName name="entrada1" localSheetId="32">#REF!</definedName>
    <definedName name="entrada1" localSheetId="30">#REF!</definedName>
    <definedName name="entrada1" localSheetId="28">#REF!</definedName>
    <definedName name="entrada1" localSheetId="37">#REF!</definedName>
    <definedName name="entrada1" localSheetId="25">#REF!</definedName>
    <definedName name="entrada1" localSheetId="23">#REF!</definedName>
    <definedName name="entrada1" localSheetId="24">#REF!</definedName>
    <definedName name="entrada1" localSheetId="14">#REF!</definedName>
    <definedName name="entrada1" localSheetId="1">#REF!</definedName>
    <definedName name="entrada1">#REF!</definedName>
    <definedName name="entrada2" localSheetId="15">#REF!</definedName>
    <definedName name="entrada2" localSheetId="32">#REF!</definedName>
    <definedName name="entrada2" localSheetId="30">#REF!</definedName>
    <definedName name="entrada2" localSheetId="28">#REF!</definedName>
    <definedName name="entrada2" localSheetId="37">#REF!</definedName>
    <definedName name="entrada2" localSheetId="25">#REF!</definedName>
    <definedName name="entrada2" localSheetId="23">#REF!</definedName>
    <definedName name="entrada2" localSheetId="24">#REF!</definedName>
    <definedName name="entrada2" localSheetId="14">#REF!</definedName>
    <definedName name="entrada2" localSheetId="1">#REF!</definedName>
    <definedName name="entrada2">#REF!</definedName>
    <definedName name="EQ" localSheetId="15" hidden="1">#REF!</definedName>
    <definedName name="EQ" localSheetId="32" hidden="1">#REF!</definedName>
    <definedName name="EQ" localSheetId="30" hidden="1">#REF!</definedName>
    <definedName name="EQ" localSheetId="28" hidden="1">#REF!</definedName>
    <definedName name="EQ" localSheetId="37" hidden="1">#REF!</definedName>
    <definedName name="EQ" localSheetId="14" hidden="1">#REF!</definedName>
    <definedName name="EQ" localSheetId="1" hidden="1">#REF!</definedName>
    <definedName name="EQ" hidden="1">#REF!</definedName>
    <definedName name="Equip" localSheetId="15">#REF!</definedName>
    <definedName name="Equip" localSheetId="32">#REF!</definedName>
    <definedName name="Equip" localSheetId="30">#REF!</definedName>
    <definedName name="Equip" localSheetId="28">#REF!</definedName>
    <definedName name="Equip" localSheetId="37">#REF!</definedName>
    <definedName name="Equip" localSheetId="14">#REF!</definedName>
    <definedName name="Equip" localSheetId="1">#REF!</definedName>
    <definedName name="Equip">#REF!</definedName>
    <definedName name="Equipamentos">'[63]Custo horário de Equip'!$A$6:$E$144</definedName>
    <definedName name="ERT" localSheetId="15">#REF!</definedName>
    <definedName name="ERT" localSheetId="32">#REF!</definedName>
    <definedName name="ERT" localSheetId="30">#REF!</definedName>
    <definedName name="ERT" localSheetId="28">#REF!</definedName>
    <definedName name="ERT" localSheetId="37">#REF!</definedName>
    <definedName name="ERT" localSheetId="14">#REF!</definedName>
    <definedName name="ERT" localSheetId="1">#REF!</definedName>
    <definedName name="ERT">#REF!</definedName>
    <definedName name="ES" localSheetId="15">#REF!</definedName>
    <definedName name="ES" localSheetId="32">#REF!</definedName>
    <definedName name="ES" localSheetId="30">#REF!</definedName>
    <definedName name="ES" localSheetId="28">#REF!</definedName>
    <definedName name="ES" localSheetId="37">#REF!</definedName>
    <definedName name="ES" localSheetId="14">#REF!</definedName>
    <definedName name="ES" localSheetId="1">#REF!</definedName>
    <definedName name="ES">#REF!</definedName>
    <definedName name="ESC" localSheetId="15">#REF!</definedName>
    <definedName name="ESC" localSheetId="32">#REF!</definedName>
    <definedName name="ESC" localSheetId="30">#REF!</definedName>
    <definedName name="ESC" localSheetId="28">#REF!</definedName>
    <definedName name="ESC" localSheetId="37">#REF!</definedName>
    <definedName name="ESC" localSheetId="25">#REF!</definedName>
    <definedName name="ESC" localSheetId="23">#REF!</definedName>
    <definedName name="ESC" localSheetId="24">#REF!</definedName>
    <definedName name="ESC" localSheetId="14">#REF!</definedName>
    <definedName name="ESC" localSheetId="1">#REF!</definedName>
    <definedName name="ESC">#REF!</definedName>
    <definedName name="ESC_EMISS3_S" localSheetId="15">#REF!</definedName>
    <definedName name="ESC_EMISS3_S" localSheetId="32">#REF!</definedName>
    <definedName name="ESC_EMISS3_S" localSheetId="30">#REF!</definedName>
    <definedName name="ESC_EMISS3_S" localSheetId="28">#REF!</definedName>
    <definedName name="ESC_EMISS3_S" localSheetId="37">#REF!</definedName>
    <definedName name="ESC_EMISS3_S" localSheetId="14">#REF!</definedName>
    <definedName name="ESC_EMISS3_S" localSheetId="1">#REF!</definedName>
    <definedName name="ESC_EMISS3_S">#REF!</definedName>
    <definedName name="Escavação" localSheetId="15">#REF!</definedName>
    <definedName name="Escavação" localSheetId="32">#REF!</definedName>
    <definedName name="Escavação" localSheetId="30">#REF!</definedName>
    <definedName name="Escavação" localSheetId="28">#REF!</definedName>
    <definedName name="Escavação" localSheetId="37">#REF!</definedName>
    <definedName name="Escavação" localSheetId="14">#REF!</definedName>
    <definedName name="Escavação" localSheetId="1">#REF!</definedName>
    <definedName name="Escavação">#REF!</definedName>
    <definedName name="escavmec" localSheetId="15">#REF!</definedName>
    <definedName name="escavmec" localSheetId="32">#REF!</definedName>
    <definedName name="escavmec" localSheetId="30">#REF!</definedName>
    <definedName name="escavmec" localSheetId="28">#REF!</definedName>
    <definedName name="escavmec" localSheetId="37">#REF!</definedName>
    <definedName name="escavmec" localSheetId="25">#REF!</definedName>
    <definedName name="escavmec" localSheetId="23">#REF!</definedName>
    <definedName name="escavmec" localSheetId="24">#REF!</definedName>
    <definedName name="escavmec" localSheetId="14">#REF!</definedName>
    <definedName name="escavmec" localSheetId="1">#REF!</definedName>
    <definedName name="escavmec">#REF!</definedName>
    <definedName name="ESCORAMENTO" localSheetId="15">#REF!</definedName>
    <definedName name="ESCORAMENTO" localSheetId="32">#REF!</definedName>
    <definedName name="ESCORAMENTO" localSheetId="30">#REF!</definedName>
    <definedName name="ESCORAMENTO" localSheetId="28">#REF!</definedName>
    <definedName name="ESCORAMENTO" localSheetId="37">#REF!</definedName>
    <definedName name="ESCORAMENTO" localSheetId="14">#REF!</definedName>
    <definedName name="ESCORAMENTO" localSheetId="1">#REF!</definedName>
    <definedName name="ESCORAMENTO">#REF!</definedName>
    <definedName name="ESGOT_EMISS3_S" localSheetId="15">#REF!</definedName>
    <definedName name="ESGOT_EMISS3_S" localSheetId="32">#REF!</definedName>
    <definedName name="ESGOT_EMISS3_S" localSheetId="30">#REF!</definedName>
    <definedName name="ESGOT_EMISS3_S" localSheetId="28">#REF!</definedName>
    <definedName name="ESGOT_EMISS3_S" localSheetId="37">#REF!</definedName>
    <definedName name="ESGOT_EMISS3_S" localSheetId="14">#REF!</definedName>
    <definedName name="ESGOT_EMISS3_S" localSheetId="1">#REF!</definedName>
    <definedName name="ESGOT_EMISS3_S">#REF!</definedName>
    <definedName name="ESGOTAMENTO" localSheetId="15">#REF!</definedName>
    <definedName name="ESGOTAMENTO" localSheetId="32">#REF!</definedName>
    <definedName name="ESGOTAMENTO" localSheetId="30">#REF!</definedName>
    <definedName name="ESGOTAMENTO" localSheetId="28">#REF!</definedName>
    <definedName name="ESGOTAMENTO" localSheetId="37">#REF!</definedName>
    <definedName name="ESGOTAMENTO" localSheetId="14">#REF!</definedName>
    <definedName name="ESGOTAMENTO" localSheetId="1">#REF!</definedName>
    <definedName name="ESGOTAMENTO">#REF!</definedName>
    <definedName name="Esquadrias" localSheetId="15">#REF!</definedName>
    <definedName name="Esquadrias" localSheetId="32">#REF!</definedName>
    <definedName name="Esquadrias" localSheetId="30">#REF!</definedName>
    <definedName name="Esquadrias" localSheetId="28">#REF!</definedName>
    <definedName name="Esquadrias" localSheetId="37">#REF!</definedName>
    <definedName name="Esquadrias" localSheetId="14">#REF!</definedName>
    <definedName name="Esquadrias" localSheetId="1">#REF!</definedName>
    <definedName name="Esquadrias">#REF!</definedName>
    <definedName name="EST" localSheetId="15">#REF!</definedName>
    <definedName name="EST" localSheetId="32">#REF!</definedName>
    <definedName name="EST" localSheetId="30">#REF!</definedName>
    <definedName name="EST" localSheetId="28">#REF!</definedName>
    <definedName name="EST" localSheetId="37">#REF!</definedName>
    <definedName name="EST" localSheetId="14">#REF!</definedName>
    <definedName name="EST" localSheetId="1">#REF!</definedName>
    <definedName name="EST">#REF!</definedName>
    <definedName name="Estabilidade" localSheetId="15">#REF!</definedName>
    <definedName name="Estabilidade" localSheetId="32">#REF!</definedName>
    <definedName name="Estabilidade" localSheetId="30">#REF!</definedName>
    <definedName name="Estabilidade" localSheetId="28">#REF!</definedName>
    <definedName name="Estabilidade" localSheetId="37">#REF!</definedName>
    <definedName name="Estabilidade" localSheetId="14">#REF!</definedName>
    <definedName name="Estabilidade" localSheetId="1">#REF!</definedName>
    <definedName name="Estabilidade">#REF!</definedName>
    <definedName name="EstacaFinal" localSheetId="15">#REF!</definedName>
    <definedName name="EstacaFinal" localSheetId="32">#REF!</definedName>
    <definedName name="EstacaFinal" localSheetId="30">#REF!</definedName>
    <definedName name="EstacaFinal" localSheetId="28">#REF!</definedName>
    <definedName name="EstacaFinal" localSheetId="37">#REF!</definedName>
    <definedName name="EstacaFinal" localSheetId="14">#REF!</definedName>
    <definedName name="EstacaFinal" localSheetId="1">#REF!</definedName>
    <definedName name="EstacaFinal">#REF!</definedName>
    <definedName name="EstacaInicial" localSheetId="15">#REF!</definedName>
    <definedName name="EstacaInicial" localSheetId="32">#REF!</definedName>
    <definedName name="EstacaInicial" localSheetId="30">#REF!</definedName>
    <definedName name="EstacaInicial" localSheetId="28">#REF!</definedName>
    <definedName name="EstacaInicial" localSheetId="37">#REF!</definedName>
    <definedName name="EstacaInicial" localSheetId="14">#REF!</definedName>
    <definedName name="EstacaInicial" localSheetId="1">#REF!</definedName>
    <definedName name="EstacaInicial">#REF!</definedName>
    <definedName name="EU" localSheetId="28" hidden="1">{#N/A,#N/A,FALSE,"MO (2)"}</definedName>
    <definedName name="EU" localSheetId="37" hidden="1">{#N/A,#N/A,FALSE,"MO (2)"}</definedName>
    <definedName name="EU" localSheetId="25" hidden="1">{#N/A,#N/A,FALSE,"MO (2)"}</definedName>
    <definedName name="EU" localSheetId="23" hidden="1">{#N/A,#N/A,FALSE,"MO (2)"}</definedName>
    <definedName name="EU" localSheetId="24" hidden="1">{#N/A,#N/A,FALSE,"MO (2)"}</definedName>
    <definedName name="EU" localSheetId="3" hidden="1">{#N/A,#N/A,FALSE,"MO (2)"}</definedName>
    <definedName name="EU" localSheetId="1" hidden="1">{#N/A,#N/A,FALSE,"MO (2)"}</definedName>
    <definedName name="EU" hidden="1">{#N/A,#N/A,FALSE,"MO (2)"}</definedName>
    <definedName name="EU_1" localSheetId="28" hidden="1">{#N/A,#N/A,FALSE,"MO (2)"}</definedName>
    <definedName name="EU_1" localSheetId="37" hidden="1">{#N/A,#N/A,FALSE,"MO (2)"}</definedName>
    <definedName name="EU_1" localSheetId="25" hidden="1">{#N/A,#N/A,FALSE,"MO (2)"}</definedName>
    <definedName name="EU_1" localSheetId="23" hidden="1">{#N/A,#N/A,FALSE,"MO (2)"}</definedName>
    <definedName name="EU_1" localSheetId="24" hidden="1">{#N/A,#N/A,FALSE,"MO (2)"}</definedName>
    <definedName name="EU_1" localSheetId="3" hidden="1">{#N/A,#N/A,FALSE,"MO (2)"}</definedName>
    <definedName name="EU_1" localSheetId="1" hidden="1">{#N/A,#N/A,FALSE,"MO (2)"}</definedName>
    <definedName name="EU_1" hidden="1">{#N/A,#N/A,FALSE,"MO (2)"}</definedName>
    <definedName name="EXA" localSheetId="15">'[29]PRO-08'!#REF!</definedName>
    <definedName name="EXA" localSheetId="32">'[29]PRO-08'!#REF!</definedName>
    <definedName name="EXA" localSheetId="30">'[29]PRO-08'!#REF!</definedName>
    <definedName name="EXA" localSheetId="28">'[29]PRO-08'!#REF!</definedName>
    <definedName name="EXA" localSheetId="37">'[29]PRO-08'!#REF!</definedName>
    <definedName name="EXA" localSheetId="14">'[29]PRO-08'!#REF!</definedName>
    <definedName name="EXA" localSheetId="1">'[29]PRO-08'!#REF!</definedName>
    <definedName name="EXA">'[29]PRO-08'!#REF!</definedName>
    <definedName name="EXA_10" localSheetId="15">'[30]PRO-08'!#REF!</definedName>
    <definedName name="EXA_10" localSheetId="32">'[30]PRO-08'!#REF!</definedName>
    <definedName name="EXA_10" localSheetId="30">'[30]PRO-08'!#REF!</definedName>
    <definedName name="EXA_10" localSheetId="28">'[30]PRO-08'!#REF!</definedName>
    <definedName name="EXA_10" localSheetId="37">'[30]PRO-08'!#REF!</definedName>
    <definedName name="EXA_10" localSheetId="14">'[30]PRO-08'!#REF!</definedName>
    <definedName name="EXA_10" localSheetId="1">'[30]PRO-08'!#REF!</definedName>
    <definedName name="EXA_10">'[30]PRO-08'!#REF!</definedName>
    <definedName name="EXA_25" localSheetId="15">'[30]PRO-08'!#REF!</definedName>
    <definedName name="EXA_25" localSheetId="32">'[30]PRO-08'!#REF!</definedName>
    <definedName name="EXA_25" localSheetId="30">'[30]PRO-08'!#REF!</definedName>
    <definedName name="EXA_25" localSheetId="28">'[30]PRO-08'!#REF!</definedName>
    <definedName name="EXA_25" localSheetId="37">'[30]PRO-08'!#REF!</definedName>
    <definedName name="EXA_25" localSheetId="14">'[30]PRO-08'!#REF!</definedName>
    <definedName name="EXA_25" localSheetId="1">'[30]PRO-08'!#REF!</definedName>
    <definedName name="EXA_25">'[30]PRO-08'!#REF!</definedName>
    <definedName name="EXA_27" localSheetId="15">'[30]PRO-08'!#REF!</definedName>
    <definedName name="EXA_27" localSheetId="32">'[30]PRO-08'!#REF!</definedName>
    <definedName name="EXA_27" localSheetId="30">'[30]PRO-08'!#REF!</definedName>
    <definedName name="EXA_27" localSheetId="28">'[30]PRO-08'!#REF!</definedName>
    <definedName name="EXA_27" localSheetId="37">'[30]PRO-08'!#REF!</definedName>
    <definedName name="EXA_27" localSheetId="14">'[30]PRO-08'!#REF!</definedName>
    <definedName name="EXA_27" localSheetId="1">'[30]PRO-08'!#REF!</definedName>
    <definedName name="EXA_27">'[30]PRO-08'!#REF!</definedName>
    <definedName name="EXA_29" localSheetId="15">'[30]PRO-08'!#REF!</definedName>
    <definedName name="EXA_29" localSheetId="32">'[30]PRO-08'!#REF!</definedName>
    <definedName name="EXA_29" localSheetId="30">'[30]PRO-08'!#REF!</definedName>
    <definedName name="EXA_29" localSheetId="28">'[30]PRO-08'!#REF!</definedName>
    <definedName name="EXA_29" localSheetId="37">'[30]PRO-08'!#REF!</definedName>
    <definedName name="EXA_29" localSheetId="14">'[30]PRO-08'!#REF!</definedName>
    <definedName name="EXA_29" localSheetId="1">'[30]PRO-08'!#REF!</definedName>
    <definedName name="EXA_29">'[30]PRO-08'!#REF!</definedName>
    <definedName name="EXA_9" localSheetId="15">'[30]PRO-08'!#REF!</definedName>
    <definedName name="EXA_9" localSheetId="32">'[30]PRO-08'!#REF!</definedName>
    <definedName name="EXA_9" localSheetId="30">'[30]PRO-08'!#REF!</definedName>
    <definedName name="EXA_9" localSheetId="28">'[30]PRO-08'!#REF!</definedName>
    <definedName name="EXA_9" localSheetId="37">'[30]PRO-08'!#REF!</definedName>
    <definedName name="EXA_9" localSheetId="14">'[30]PRO-08'!#REF!</definedName>
    <definedName name="EXA_9" localSheetId="1">'[30]PRO-08'!#REF!</definedName>
    <definedName name="EXA_9">'[30]PRO-08'!#REF!</definedName>
    <definedName name="Excel_BuiltIn__FilterDatabase_1" localSheetId="15">#REF!</definedName>
    <definedName name="Excel_BuiltIn__FilterDatabase_1" localSheetId="32">#REF!</definedName>
    <definedName name="Excel_BuiltIn__FilterDatabase_1" localSheetId="30">#REF!</definedName>
    <definedName name="Excel_BuiltIn__FilterDatabase_1" localSheetId="28">#REF!</definedName>
    <definedName name="Excel_BuiltIn__FilterDatabase_1" localSheetId="37">#REF!</definedName>
    <definedName name="Excel_BuiltIn__FilterDatabase_1" localSheetId="14">#REF!</definedName>
    <definedName name="Excel_BuiltIn__FilterDatabase_1" localSheetId="1">#REF!</definedName>
    <definedName name="Excel_BuiltIn__FilterDatabase_1">#REF!</definedName>
    <definedName name="Excel_BuiltIn__FilterDatabase_10" localSheetId="15">#REF!</definedName>
    <definedName name="Excel_BuiltIn__FilterDatabase_10" localSheetId="32">#REF!</definedName>
    <definedName name="Excel_BuiltIn__FilterDatabase_10" localSheetId="30">#REF!</definedName>
    <definedName name="Excel_BuiltIn__FilterDatabase_10" localSheetId="28">#REF!</definedName>
    <definedName name="Excel_BuiltIn__FilterDatabase_10" localSheetId="37">#REF!</definedName>
    <definedName name="Excel_BuiltIn__FilterDatabase_10" localSheetId="14">#REF!</definedName>
    <definedName name="Excel_BuiltIn__FilterDatabase_10" localSheetId="1">#REF!</definedName>
    <definedName name="Excel_BuiltIn__FilterDatabase_10">#REF!</definedName>
    <definedName name="Excel_BuiltIn__FilterDatabase_11" localSheetId="15">#REF!</definedName>
    <definedName name="Excel_BuiltIn__FilterDatabase_11" localSheetId="32">#REF!</definedName>
    <definedName name="Excel_BuiltIn__FilterDatabase_11" localSheetId="30">#REF!</definedName>
    <definedName name="Excel_BuiltIn__FilterDatabase_11" localSheetId="28">#REF!</definedName>
    <definedName name="Excel_BuiltIn__FilterDatabase_11" localSheetId="37">#REF!</definedName>
    <definedName name="Excel_BuiltIn__FilterDatabase_11" localSheetId="14">#REF!</definedName>
    <definedName name="Excel_BuiltIn__FilterDatabase_11" localSheetId="1">#REF!</definedName>
    <definedName name="Excel_BuiltIn__FilterDatabase_11">#REF!</definedName>
    <definedName name="Excel_BuiltIn__FilterDatabase_12" localSheetId="15">#REF!</definedName>
    <definedName name="Excel_BuiltIn__FilterDatabase_12" localSheetId="32">#REF!</definedName>
    <definedName name="Excel_BuiltIn__FilterDatabase_12" localSheetId="30">#REF!</definedName>
    <definedName name="Excel_BuiltIn__FilterDatabase_12" localSheetId="28">#REF!</definedName>
    <definedName name="Excel_BuiltIn__FilterDatabase_12" localSheetId="37">#REF!</definedName>
    <definedName name="Excel_BuiltIn__FilterDatabase_12" localSheetId="14">#REF!</definedName>
    <definedName name="Excel_BuiltIn__FilterDatabase_12" localSheetId="1">#REF!</definedName>
    <definedName name="Excel_BuiltIn__FilterDatabase_12">#REF!</definedName>
    <definedName name="Excel_BuiltIn__FilterDatabase_13" localSheetId="15">#REF!</definedName>
    <definedName name="Excel_BuiltIn__FilterDatabase_13" localSheetId="32">#REF!</definedName>
    <definedName name="Excel_BuiltIn__FilterDatabase_13" localSheetId="30">#REF!</definedName>
    <definedName name="Excel_BuiltIn__FilterDatabase_13" localSheetId="28">#REF!</definedName>
    <definedName name="Excel_BuiltIn__FilterDatabase_13" localSheetId="37">#REF!</definedName>
    <definedName name="Excel_BuiltIn__FilterDatabase_13" localSheetId="14">#REF!</definedName>
    <definedName name="Excel_BuiltIn__FilterDatabase_13" localSheetId="1">#REF!</definedName>
    <definedName name="Excel_BuiltIn__FilterDatabase_13">#REF!</definedName>
    <definedName name="Excel_BuiltIn__FilterDatabase_14" localSheetId="15">#REF!</definedName>
    <definedName name="Excel_BuiltIn__FilterDatabase_14" localSheetId="32">#REF!</definedName>
    <definedName name="Excel_BuiltIn__FilterDatabase_14" localSheetId="30">#REF!</definedName>
    <definedName name="Excel_BuiltIn__FilterDatabase_14" localSheetId="28">#REF!</definedName>
    <definedName name="Excel_BuiltIn__FilterDatabase_14" localSheetId="37">#REF!</definedName>
    <definedName name="Excel_BuiltIn__FilterDatabase_14" localSheetId="14">#REF!</definedName>
    <definedName name="Excel_BuiltIn__FilterDatabase_14" localSheetId="1">#REF!</definedName>
    <definedName name="Excel_BuiltIn__FilterDatabase_14">#REF!</definedName>
    <definedName name="Excel_BuiltIn__FilterDatabase_15" localSheetId="15">#REF!</definedName>
    <definedName name="Excel_BuiltIn__FilterDatabase_15" localSheetId="32">#REF!</definedName>
    <definedName name="Excel_BuiltIn__FilterDatabase_15" localSheetId="30">#REF!</definedName>
    <definedName name="Excel_BuiltIn__FilterDatabase_15" localSheetId="28">#REF!</definedName>
    <definedName name="Excel_BuiltIn__FilterDatabase_15" localSheetId="37">#REF!</definedName>
    <definedName name="Excel_BuiltIn__FilterDatabase_15" localSheetId="14">#REF!</definedName>
    <definedName name="Excel_BuiltIn__FilterDatabase_15" localSheetId="1">#REF!</definedName>
    <definedName name="Excel_BuiltIn__FilterDatabase_15">#REF!</definedName>
    <definedName name="Excel_BuiltIn__FilterDatabase_16" localSheetId="15">#REF!</definedName>
    <definedName name="Excel_BuiltIn__FilterDatabase_16" localSheetId="32">#REF!</definedName>
    <definedName name="Excel_BuiltIn__FilterDatabase_16" localSheetId="30">#REF!</definedName>
    <definedName name="Excel_BuiltIn__FilterDatabase_16" localSheetId="28">#REF!</definedName>
    <definedName name="Excel_BuiltIn__FilterDatabase_16" localSheetId="37">#REF!</definedName>
    <definedName name="Excel_BuiltIn__FilterDatabase_16" localSheetId="14">#REF!</definedName>
    <definedName name="Excel_BuiltIn__FilterDatabase_16" localSheetId="1">#REF!</definedName>
    <definedName name="Excel_BuiltIn__FilterDatabase_16">#REF!</definedName>
    <definedName name="Excel_BuiltIn__FilterDatabase_17" localSheetId="15">#REF!</definedName>
    <definedName name="Excel_BuiltIn__FilterDatabase_17" localSheetId="32">#REF!</definedName>
    <definedName name="Excel_BuiltIn__FilterDatabase_17" localSheetId="30">#REF!</definedName>
    <definedName name="Excel_BuiltIn__FilterDatabase_17" localSheetId="28">#REF!</definedName>
    <definedName name="Excel_BuiltIn__FilterDatabase_17" localSheetId="37">#REF!</definedName>
    <definedName name="Excel_BuiltIn__FilterDatabase_17" localSheetId="14">#REF!</definedName>
    <definedName name="Excel_BuiltIn__FilterDatabase_17" localSheetId="1">#REF!</definedName>
    <definedName name="Excel_BuiltIn__FilterDatabase_17">#REF!</definedName>
    <definedName name="Excel_BuiltIn__FilterDatabase_18" localSheetId="15">#REF!</definedName>
    <definedName name="Excel_BuiltIn__FilterDatabase_18" localSheetId="32">#REF!</definedName>
    <definedName name="Excel_BuiltIn__FilterDatabase_18" localSheetId="30">#REF!</definedName>
    <definedName name="Excel_BuiltIn__FilterDatabase_18" localSheetId="28">#REF!</definedName>
    <definedName name="Excel_BuiltIn__FilterDatabase_18" localSheetId="37">#REF!</definedName>
    <definedName name="Excel_BuiltIn__FilterDatabase_18" localSheetId="14">#REF!</definedName>
    <definedName name="Excel_BuiltIn__FilterDatabase_18" localSheetId="1">#REF!</definedName>
    <definedName name="Excel_BuiltIn__FilterDatabase_18">#REF!</definedName>
    <definedName name="Excel_BuiltIn__FilterDatabase_19" localSheetId="15">#REF!</definedName>
    <definedName name="Excel_BuiltIn__FilterDatabase_19" localSheetId="32">#REF!</definedName>
    <definedName name="Excel_BuiltIn__FilterDatabase_19" localSheetId="30">#REF!</definedName>
    <definedName name="Excel_BuiltIn__FilterDatabase_19" localSheetId="28">#REF!</definedName>
    <definedName name="Excel_BuiltIn__FilterDatabase_19" localSheetId="37">#REF!</definedName>
    <definedName name="Excel_BuiltIn__FilterDatabase_19" localSheetId="14">#REF!</definedName>
    <definedName name="Excel_BuiltIn__FilterDatabase_19" localSheetId="1">#REF!</definedName>
    <definedName name="Excel_BuiltIn__FilterDatabase_19">#REF!</definedName>
    <definedName name="Excel_BuiltIn__FilterDatabase_2" localSheetId="15">#REF!</definedName>
    <definedName name="Excel_BuiltIn__FilterDatabase_2" localSheetId="32">#REF!</definedName>
    <definedName name="Excel_BuiltIn__FilterDatabase_2" localSheetId="30">#REF!</definedName>
    <definedName name="Excel_BuiltIn__FilterDatabase_2" localSheetId="28">#REF!</definedName>
    <definedName name="Excel_BuiltIn__FilterDatabase_2" localSheetId="37">#REF!</definedName>
    <definedName name="Excel_BuiltIn__FilterDatabase_2" localSheetId="14">#REF!</definedName>
    <definedName name="Excel_BuiltIn__FilterDatabase_2" localSheetId="1">#REF!</definedName>
    <definedName name="Excel_BuiltIn__FilterDatabase_2">#REF!</definedName>
    <definedName name="Excel_BuiltIn__FilterDatabase_25" localSheetId="15">#REF!</definedName>
    <definedName name="Excel_BuiltIn__FilterDatabase_25" localSheetId="32">#REF!</definedName>
    <definedName name="Excel_BuiltIn__FilterDatabase_25" localSheetId="30">#REF!</definedName>
    <definedName name="Excel_BuiltIn__FilterDatabase_25" localSheetId="28">#REF!</definedName>
    <definedName name="Excel_BuiltIn__FilterDatabase_25" localSheetId="37">#REF!</definedName>
    <definedName name="Excel_BuiltIn__FilterDatabase_25" localSheetId="14">#REF!</definedName>
    <definedName name="Excel_BuiltIn__FilterDatabase_25" localSheetId="1">#REF!</definedName>
    <definedName name="Excel_BuiltIn__FilterDatabase_25">#REF!</definedName>
    <definedName name="Excel_BuiltIn__FilterDatabase_3" localSheetId="15">#REF!</definedName>
    <definedName name="Excel_BuiltIn__FilterDatabase_3" localSheetId="32">#REF!</definedName>
    <definedName name="Excel_BuiltIn__FilterDatabase_3" localSheetId="30">#REF!</definedName>
    <definedName name="Excel_BuiltIn__FilterDatabase_3" localSheetId="28">#REF!</definedName>
    <definedName name="Excel_BuiltIn__FilterDatabase_3" localSheetId="37">#REF!</definedName>
    <definedName name="Excel_BuiltIn__FilterDatabase_3" localSheetId="14">#REF!</definedName>
    <definedName name="Excel_BuiltIn__FilterDatabase_3" localSheetId="1">#REF!</definedName>
    <definedName name="Excel_BuiltIn__FilterDatabase_3">#REF!</definedName>
    <definedName name="Excel_BuiltIn__FilterDatabase_4" localSheetId="15">#REF!</definedName>
    <definedName name="Excel_BuiltIn__FilterDatabase_4" localSheetId="32">#REF!</definedName>
    <definedName name="Excel_BuiltIn__FilterDatabase_4" localSheetId="30">#REF!</definedName>
    <definedName name="Excel_BuiltIn__FilterDatabase_4" localSheetId="28">#REF!</definedName>
    <definedName name="Excel_BuiltIn__FilterDatabase_4" localSheetId="37">#REF!</definedName>
    <definedName name="Excel_BuiltIn__FilterDatabase_4" localSheetId="14">#REF!</definedName>
    <definedName name="Excel_BuiltIn__FilterDatabase_4" localSheetId="1">#REF!</definedName>
    <definedName name="Excel_BuiltIn__FilterDatabase_4">#REF!</definedName>
    <definedName name="Excel_BuiltIn__FilterDatabase_5" localSheetId="15">#REF!</definedName>
    <definedName name="Excel_BuiltIn__FilterDatabase_5" localSheetId="32">#REF!</definedName>
    <definedName name="Excel_BuiltIn__FilterDatabase_5" localSheetId="30">#REF!</definedName>
    <definedName name="Excel_BuiltIn__FilterDatabase_5" localSheetId="28">#REF!</definedName>
    <definedName name="Excel_BuiltIn__FilterDatabase_5" localSheetId="37">#REF!</definedName>
    <definedName name="Excel_BuiltIn__FilterDatabase_5" localSheetId="14">#REF!</definedName>
    <definedName name="Excel_BuiltIn__FilterDatabase_5" localSheetId="1">#REF!</definedName>
    <definedName name="Excel_BuiltIn__FilterDatabase_5">#REF!</definedName>
    <definedName name="Excel_BuiltIn__FilterDatabase_6" localSheetId="15">#REF!</definedName>
    <definedName name="Excel_BuiltIn__FilterDatabase_6" localSheetId="32">#REF!</definedName>
    <definedName name="Excel_BuiltIn__FilterDatabase_6" localSheetId="30">#REF!</definedName>
    <definedName name="Excel_BuiltIn__FilterDatabase_6" localSheetId="28">#REF!</definedName>
    <definedName name="Excel_BuiltIn__FilterDatabase_6" localSheetId="37">#REF!</definedName>
    <definedName name="Excel_BuiltIn__FilterDatabase_6" localSheetId="14">#REF!</definedName>
    <definedName name="Excel_BuiltIn__FilterDatabase_6" localSheetId="1">#REF!</definedName>
    <definedName name="Excel_BuiltIn__FilterDatabase_6">#REF!</definedName>
    <definedName name="Excel_BuiltIn__FilterDatabase_7" localSheetId="15">#REF!</definedName>
    <definedName name="Excel_BuiltIn__FilterDatabase_7" localSheetId="32">#REF!</definedName>
    <definedName name="Excel_BuiltIn__FilterDatabase_7" localSheetId="30">#REF!</definedName>
    <definedName name="Excel_BuiltIn__FilterDatabase_7" localSheetId="28">#REF!</definedName>
    <definedName name="Excel_BuiltIn__FilterDatabase_7" localSheetId="37">#REF!</definedName>
    <definedName name="Excel_BuiltIn__FilterDatabase_7" localSheetId="14">#REF!</definedName>
    <definedName name="Excel_BuiltIn__FilterDatabase_7" localSheetId="1">#REF!</definedName>
    <definedName name="Excel_BuiltIn__FilterDatabase_7">#REF!</definedName>
    <definedName name="Excel_BuiltIn__FilterDatabase_8" localSheetId="15">#REF!</definedName>
    <definedName name="Excel_BuiltIn__FilterDatabase_8" localSheetId="32">#REF!</definedName>
    <definedName name="Excel_BuiltIn__FilterDatabase_8" localSheetId="30">#REF!</definedName>
    <definedName name="Excel_BuiltIn__FilterDatabase_8" localSheetId="28">#REF!</definedName>
    <definedName name="Excel_BuiltIn__FilterDatabase_8" localSheetId="37">#REF!</definedName>
    <definedName name="Excel_BuiltIn__FilterDatabase_8" localSheetId="14">#REF!</definedName>
    <definedName name="Excel_BuiltIn__FilterDatabase_8" localSheetId="1">#REF!</definedName>
    <definedName name="Excel_BuiltIn__FilterDatabase_8">#REF!</definedName>
    <definedName name="Excel_BuiltIn__FilterDatabase_9" localSheetId="15">#REF!</definedName>
    <definedName name="Excel_BuiltIn__FilterDatabase_9" localSheetId="32">#REF!</definedName>
    <definedName name="Excel_BuiltIn__FilterDatabase_9" localSheetId="30">#REF!</definedName>
    <definedName name="Excel_BuiltIn__FilterDatabase_9" localSheetId="28">#REF!</definedName>
    <definedName name="Excel_BuiltIn__FilterDatabase_9" localSheetId="37">#REF!</definedName>
    <definedName name="Excel_BuiltIn__FilterDatabase_9" localSheetId="14">#REF!</definedName>
    <definedName name="Excel_BuiltIn__FilterDatabase_9" localSheetId="1">#REF!</definedName>
    <definedName name="Excel_BuiltIn__FilterDatabase_9">#REF!</definedName>
    <definedName name="Excel_BuiltIn_Criteria" localSheetId="15">#REF!</definedName>
    <definedName name="Excel_BuiltIn_Criteria" localSheetId="32">#REF!</definedName>
    <definedName name="Excel_BuiltIn_Criteria" localSheetId="30">#REF!</definedName>
    <definedName name="Excel_BuiltIn_Criteria" localSheetId="28">#REF!</definedName>
    <definedName name="Excel_BuiltIn_Criteria" localSheetId="37">#REF!</definedName>
    <definedName name="Excel_BuiltIn_Criteria" localSheetId="14">#REF!</definedName>
    <definedName name="Excel_BuiltIn_Criteria" localSheetId="1">#REF!</definedName>
    <definedName name="Excel_BuiltIn_Criteria">#REF!</definedName>
    <definedName name="Excel_BuiltIn_Database" localSheetId="15">#REF!</definedName>
    <definedName name="Excel_BuiltIn_Database" localSheetId="32">#REF!</definedName>
    <definedName name="Excel_BuiltIn_Database" localSheetId="30">#REF!</definedName>
    <definedName name="Excel_BuiltIn_Database" localSheetId="28">#REF!</definedName>
    <definedName name="Excel_BuiltIn_Database" localSheetId="37">#REF!</definedName>
    <definedName name="Excel_BuiltIn_Database" localSheetId="14">#REF!</definedName>
    <definedName name="Excel_BuiltIn_Database" localSheetId="1">#REF!</definedName>
    <definedName name="Excel_BuiltIn_Database">#REF!</definedName>
    <definedName name="Excel_BuiltIn_Database_0" localSheetId="15">#REF!</definedName>
    <definedName name="Excel_BuiltIn_Database_0" localSheetId="32">#REF!</definedName>
    <definedName name="Excel_BuiltIn_Database_0" localSheetId="30">#REF!</definedName>
    <definedName name="Excel_BuiltIn_Database_0" localSheetId="28">#REF!</definedName>
    <definedName name="Excel_BuiltIn_Database_0" localSheetId="37">#REF!</definedName>
    <definedName name="Excel_BuiltIn_Database_0" localSheetId="14">#REF!</definedName>
    <definedName name="Excel_BuiltIn_Database_0" localSheetId="1">#REF!</definedName>
    <definedName name="Excel_BuiltIn_Database_0">#REF!</definedName>
    <definedName name="Excel_BuiltIn_Database_25" localSheetId="15">#REF!</definedName>
    <definedName name="Excel_BuiltIn_Database_25" localSheetId="32">#REF!</definedName>
    <definedName name="Excel_BuiltIn_Database_25" localSheetId="30">#REF!</definedName>
    <definedName name="Excel_BuiltIn_Database_25" localSheetId="28">#REF!</definedName>
    <definedName name="Excel_BuiltIn_Database_25" localSheetId="37">#REF!</definedName>
    <definedName name="Excel_BuiltIn_Database_25" localSheetId="14">#REF!</definedName>
    <definedName name="Excel_BuiltIn_Database_25" localSheetId="1">#REF!</definedName>
    <definedName name="Excel_BuiltIn_Database_25">#REF!</definedName>
    <definedName name="Excel_BuiltIn_Print_Area_1" localSheetId="15">#REF!</definedName>
    <definedName name="Excel_BuiltIn_Print_Area_1" localSheetId="32">#REF!</definedName>
    <definedName name="Excel_BuiltIn_Print_Area_1" localSheetId="30">#REF!</definedName>
    <definedName name="Excel_BuiltIn_Print_Area_1" localSheetId="28">#REF!</definedName>
    <definedName name="Excel_BuiltIn_Print_Area_1" localSheetId="37">#REF!</definedName>
    <definedName name="Excel_BuiltIn_Print_Area_1" localSheetId="14">#REF!</definedName>
    <definedName name="Excel_BuiltIn_Print_Area_1" localSheetId="1">#REF!</definedName>
    <definedName name="Excel_BuiltIn_Print_Area_1">#REF!</definedName>
    <definedName name="Excel_BuiltIn_Print_Area_1_1" localSheetId="15">#REF!</definedName>
    <definedName name="Excel_BuiltIn_Print_Area_1_1" localSheetId="32">#REF!</definedName>
    <definedName name="Excel_BuiltIn_Print_Area_1_1" localSheetId="30">#REF!</definedName>
    <definedName name="Excel_BuiltIn_Print_Area_1_1" localSheetId="28">#REF!</definedName>
    <definedName name="Excel_BuiltIn_Print_Area_1_1" localSheetId="37">#REF!</definedName>
    <definedName name="Excel_BuiltIn_Print_Area_1_1" localSheetId="14">#REF!</definedName>
    <definedName name="Excel_BuiltIn_Print_Area_1_1" localSheetId="1">#REF!</definedName>
    <definedName name="Excel_BuiltIn_Print_Area_1_1">#REF!</definedName>
    <definedName name="Excel_BuiltIn_Print_Area_10" localSheetId="15">#REF!</definedName>
    <definedName name="Excel_BuiltIn_Print_Area_10" localSheetId="32">#REF!</definedName>
    <definedName name="Excel_BuiltIn_Print_Area_10" localSheetId="30">#REF!</definedName>
    <definedName name="Excel_BuiltIn_Print_Area_10" localSheetId="28">#REF!</definedName>
    <definedName name="Excel_BuiltIn_Print_Area_10" localSheetId="37">#REF!</definedName>
    <definedName name="Excel_BuiltIn_Print_Area_10" localSheetId="14">#REF!</definedName>
    <definedName name="Excel_BuiltIn_Print_Area_10" localSheetId="1">#REF!</definedName>
    <definedName name="Excel_BuiltIn_Print_Area_10">#REF!</definedName>
    <definedName name="Excel_BuiltIn_Print_Area_11" localSheetId="15">#REF!</definedName>
    <definedName name="Excel_BuiltIn_Print_Area_11" localSheetId="32">#REF!</definedName>
    <definedName name="Excel_BuiltIn_Print_Area_11" localSheetId="30">#REF!</definedName>
    <definedName name="Excel_BuiltIn_Print_Area_11" localSheetId="28">#REF!</definedName>
    <definedName name="Excel_BuiltIn_Print_Area_11" localSheetId="37">#REF!</definedName>
    <definedName name="Excel_BuiltIn_Print_Area_11" localSheetId="14">#REF!</definedName>
    <definedName name="Excel_BuiltIn_Print_Area_11" localSheetId="1">#REF!</definedName>
    <definedName name="Excel_BuiltIn_Print_Area_11">#REF!</definedName>
    <definedName name="Excel_BuiltIn_Print_Area_12" localSheetId="15">#REF!</definedName>
    <definedName name="Excel_BuiltIn_Print_Area_12" localSheetId="32">#REF!</definedName>
    <definedName name="Excel_BuiltIn_Print_Area_12" localSheetId="30">#REF!</definedName>
    <definedName name="Excel_BuiltIn_Print_Area_12" localSheetId="28">#REF!</definedName>
    <definedName name="Excel_BuiltIn_Print_Area_12" localSheetId="37">#REF!</definedName>
    <definedName name="Excel_BuiltIn_Print_Area_12" localSheetId="14">#REF!</definedName>
    <definedName name="Excel_BuiltIn_Print_Area_12" localSheetId="1">#REF!</definedName>
    <definedName name="Excel_BuiltIn_Print_Area_12">#REF!</definedName>
    <definedName name="Excel_BuiltIn_Print_Area_13" localSheetId="15">#REF!</definedName>
    <definedName name="Excel_BuiltIn_Print_Area_13" localSheetId="32">#REF!</definedName>
    <definedName name="Excel_BuiltIn_Print_Area_13" localSheetId="30">#REF!</definedName>
    <definedName name="Excel_BuiltIn_Print_Area_13" localSheetId="28">#REF!</definedName>
    <definedName name="Excel_BuiltIn_Print_Area_13" localSheetId="37">#REF!</definedName>
    <definedName name="Excel_BuiltIn_Print_Area_13" localSheetId="14">#REF!</definedName>
    <definedName name="Excel_BuiltIn_Print_Area_13" localSheetId="1">#REF!</definedName>
    <definedName name="Excel_BuiltIn_Print_Area_13">#REF!</definedName>
    <definedName name="Excel_BuiltIn_Print_Area_14" localSheetId="15">#REF!</definedName>
    <definedName name="Excel_BuiltIn_Print_Area_14" localSheetId="32">#REF!</definedName>
    <definedName name="Excel_BuiltIn_Print_Area_14" localSheetId="30">#REF!</definedName>
    <definedName name="Excel_BuiltIn_Print_Area_14" localSheetId="28">#REF!</definedName>
    <definedName name="Excel_BuiltIn_Print_Area_14" localSheetId="37">#REF!</definedName>
    <definedName name="Excel_BuiltIn_Print_Area_14" localSheetId="14">#REF!</definedName>
    <definedName name="Excel_BuiltIn_Print_Area_14" localSheetId="1">#REF!</definedName>
    <definedName name="Excel_BuiltIn_Print_Area_14">#REF!</definedName>
    <definedName name="Excel_BuiltIn_Print_Area_15" localSheetId="15">#REF!</definedName>
    <definedName name="Excel_BuiltIn_Print_Area_15" localSheetId="32">#REF!</definedName>
    <definedName name="Excel_BuiltIn_Print_Area_15" localSheetId="30">#REF!</definedName>
    <definedName name="Excel_BuiltIn_Print_Area_15" localSheetId="28">#REF!</definedName>
    <definedName name="Excel_BuiltIn_Print_Area_15" localSheetId="37">#REF!</definedName>
    <definedName name="Excel_BuiltIn_Print_Area_15" localSheetId="14">#REF!</definedName>
    <definedName name="Excel_BuiltIn_Print_Area_15" localSheetId="1">#REF!</definedName>
    <definedName name="Excel_BuiltIn_Print_Area_15">#REF!</definedName>
    <definedName name="Excel_BuiltIn_Print_Area_16" localSheetId="15">#REF!</definedName>
    <definedName name="Excel_BuiltIn_Print_Area_16" localSheetId="32">#REF!</definedName>
    <definedName name="Excel_BuiltIn_Print_Area_16" localSheetId="30">#REF!</definedName>
    <definedName name="Excel_BuiltIn_Print_Area_16" localSheetId="28">#REF!</definedName>
    <definedName name="Excel_BuiltIn_Print_Area_16" localSheetId="37">#REF!</definedName>
    <definedName name="Excel_BuiltIn_Print_Area_16" localSheetId="14">#REF!</definedName>
    <definedName name="Excel_BuiltIn_Print_Area_16" localSheetId="1">#REF!</definedName>
    <definedName name="Excel_BuiltIn_Print_Area_16">#REF!</definedName>
    <definedName name="Excel_BuiltIn_Print_Area_17" localSheetId="15">#REF!</definedName>
    <definedName name="Excel_BuiltIn_Print_Area_17" localSheetId="32">#REF!</definedName>
    <definedName name="Excel_BuiltIn_Print_Area_17" localSheetId="30">#REF!</definedName>
    <definedName name="Excel_BuiltIn_Print_Area_17" localSheetId="28">#REF!</definedName>
    <definedName name="Excel_BuiltIn_Print_Area_17" localSheetId="37">#REF!</definedName>
    <definedName name="Excel_BuiltIn_Print_Area_17" localSheetId="14">#REF!</definedName>
    <definedName name="Excel_BuiltIn_Print_Area_17" localSheetId="1">#REF!</definedName>
    <definedName name="Excel_BuiltIn_Print_Area_17">#REF!</definedName>
    <definedName name="Excel_BuiltIn_Print_Area_2" localSheetId="15">#REF!</definedName>
    <definedName name="Excel_BuiltIn_Print_Area_2" localSheetId="32">#REF!</definedName>
    <definedName name="Excel_BuiltIn_Print_Area_2" localSheetId="30">#REF!</definedName>
    <definedName name="Excel_BuiltIn_Print_Area_2" localSheetId="28">#REF!</definedName>
    <definedName name="Excel_BuiltIn_Print_Area_2" localSheetId="37">#REF!</definedName>
    <definedName name="Excel_BuiltIn_Print_Area_2" localSheetId="14">#REF!</definedName>
    <definedName name="Excel_BuiltIn_Print_Area_2" localSheetId="1">#REF!</definedName>
    <definedName name="Excel_BuiltIn_Print_Area_2">#REF!</definedName>
    <definedName name="Excel_BuiltIn_Print_Area_2_1">"$Quad_Quant_.$#REF!$#REF!:$#REF!$#REF!"</definedName>
    <definedName name="Excel_BuiltIn_Print_Area_26_1" localSheetId="15">#REF!</definedName>
    <definedName name="Excel_BuiltIn_Print_Area_26_1" localSheetId="32">#REF!</definedName>
    <definedName name="Excel_BuiltIn_Print_Area_26_1" localSheetId="30">#REF!</definedName>
    <definedName name="Excel_BuiltIn_Print_Area_26_1" localSheetId="28">#REF!</definedName>
    <definedName name="Excel_BuiltIn_Print_Area_26_1" localSheetId="37">#REF!</definedName>
    <definedName name="Excel_BuiltIn_Print_Area_26_1" localSheetId="14">#REF!</definedName>
    <definedName name="Excel_BuiltIn_Print_Area_26_1" localSheetId="1">#REF!</definedName>
    <definedName name="Excel_BuiltIn_Print_Area_26_1">#REF!</definedName>
    <definedName name="Excel_BuiltIn_Print_Area_3">"$#REF!.$A$5:$P$91"</definedName>
    <definedName name="Excel_BuiltIn_Print_Area_3_1" localSheetId="15">#REF!</definedName>
    <definedName name="Excel_BuiltIn_Print_Area_3_1" localSheetId="32">#REF!</definedName>
    <definedName name="Excel_BuiltIn_Print_Area_3_1" localSheetId="30">#REF!</definedName>
    <definedName name="Excel_BuiltIn_Print_Area_3_1" localSheetId="28">#REF!</definedName>
    <definedName name="Excel_BuiltIn_Print_Area_3_1" localSheetId="37">#REF!</definedName>
    <definedName name="Excel_BuiltIn_Print_Area_3_1" localSheetId="14">#REF!</definedName>
    <definedName name="Excel_BuiltIn_Print_Area_3_1" localSheetId="1">#REF!</definedName>
    <definedName name="Excel_BuiltIn_Print_Area_3_1">#REF!</definedName>
    <definedName name="Excel_BuiltIn_Print_Area_4">"$#REF!.$A$4:$O$17"</definedName>
    <definedName name="Excel_BuiltIn_Print_Area_4_1" localSheetId="15">#REF!</definedName>
    <definedName name="Excel_BuiltIn_Print_Area_4_1" localSheetId="32">#REF!</definedName>
    <definedName name="Excel_BuiltIn_Print_Area_4_1" localSheetId="30">#REF!</definedName>
    <definedName name="Excel_BuiltIn_Print_Area_4_1" localSheetId="28">#REF!</definedName>
    <definedName name="Excel_BuiltIn_Print_Area_4_1" localSheetId="37">#REF!</definedName>
    <definedName name="Excel_BuiltIn_Print_Area_4_1" localSheetId="14">#REF!</definedName>
    <definedName name="Excel_BuiltIn_Print_Area_4_1" localSheetId="1">#REF!</definedName>
    <definedName name="Excel_BuiltIn_Print_Area_4_1">#REF!</definedName>
    <definedName name="Excel_BuiltIn_Print_Area_4_1_1" localSheetId="15">#REF!</definedName>
    <definedName name="Excel_BuiltIn_Print_Area_4_1_1" localSheetId="32">#REF!</definedName>
    <definedName name="Excel_BuiltIn_Print_Area_4_1_1" localSheetId="30">#REF!</definedName>
    <definedName name="Excel_BuiltIn_Print_Area_4_1_1" localSheetId="28">#REF!</definedName>
    <definedName name="Excel_BuiltIn_Print_Area_4_1_1" localSheetId="37">#REF!</definedName>
    <definedName name="Excel_BuiltIn_Print_Area_4_1_1" localSheetId="14">#REF!</definedName>
    <definedName name="Excel_BuiltIn_Print_Area_4_1_1" localSheetId="1">#REF!</definedName>
    <definedName name="Excel_BuiltIn_Print_Area_4_1_1">#REF!</definedName>
    <definedName name="Excel_BuiltIn_Print_Area_5" localSheetId="15">#REF!</definedName>
    <definedName name="Excel_BuiltIn_Print_Area_5" localSheetId="32">#REF!</definedName>
    <definedName name="Excel_BuiltIn_Print_Area_5" localSheetId="30">#REF!</definedName>
    <definedName name="Excel_BuiltIn_Print_Area_5" localSheetId="28">#REF!</definedName>
    <definedName name="Excel_BuiltIn_Print_Area_5" localSheetId="37">#REF!</definedName>
    <definedName name="Excel_BuiltIn_Print_Area_5" localSheetId="14">#REF!</definedName>
    <definedName name="Excel_BuiltIn_Print_Area_5" localSheetId="1">#REF!</definedName>
    <definedName name="Excel_BuiltIn_Print_Area_5">#REF!</definedName>
    <definedName name="Excel_BuiltIn_Print_Area_6" localSheetId="15">#REF!</definedName>
    <definedName name="Excel_BuiltIn_Print_Area_6" localSheetId="32">#REF!</definedName>
    <definedName name="Excel_BuiltIn_Print_Area_6" localSheetId="30">#REF!</definedName>
    <definedName name="Excel_BuiltIn_Print_Area_6" localSheetId="28">#REF!</definedName>
    <definedName name="Excel_BuiltIn_Print_Area_6" localSheetId="37">#REF!</definedName>
    <definedName name="Excel_BuiltIn_Print_Area_6" localSheetId="14">#REF!</definedName>
    <definedName name="Excel_BuiltIn_Print_Area_6" localSheetId="1">#REF!</definedName>
    <definedName name="Excel_BuiltIn_Print_Area_6">#REF!</definedName>
    <definedName name="Excel_BuiltIn_Print_Area_6_1" localSheetId="15">#REF!</definedName>
    <definedName name="Excel_BuiltIn_Print_Area_6_1" localSheetId="32">#REF!</definedName>
    <definedName name="Excel_BuiltIn_Print_Area_6_1" localSheetId="30">#REF!</definedName>
    <definedName name="Excel_BuiltIn_Print_Area_6_1" localSheetId="28">#REF!</definedName>
    <definedName name="Excel_BuiltIn_Print_Area_6_1" localSheetId="37">#REF!</definedName>
    <definedName name="Excel_BuiltIn_Print_Area_6_1" localSheetId="14">#REF!</definedName>
    <definedName name="Excel_BuiltIn_Print_Area_6_1" localSheetId="1">#REF!</definedName>
    <definedName name="Excel_BuiltIn_Print_Area_6_1">#REF!</definedName>
    <definedName name="Excel_BuiltIn_Print_Area_6_1_1" localSheetId="15">#REF!</definedName>
    <definedName name="Excel_BuiltIn_Print_Area_6_1_1" localSheetId="32">#REF!</definedName>
    <definedName name="Excel_BuiltIn_Print_Area_6_1_1" localSheetId="30">#REF!</definedName>
    <definedName name="Excel_BuiltIn_Print_Area_6_1_1" localSheetId="28">#REF!</definedName>
    <definedName name="Excel_BuiltIn_Print_Area_6_1_1" localSheetId="37">#REF!</definedName>
    <definedName name="Excel_BuiltIn_Print_Area_6_1_1" localSheetId="14">#REF!</definedName>
    <definedName name="Excel_BuiltIn_Print_Area_6_1_1" localSheetId="1">#REF!</definedName>
    <definedName name="Excel_BuiltIn_Print_Area_6_1_1">#REF!</definedName>
    <definedName name="Excel_BuiltIn_Print_Area_6_1_1_1" localSheetId="15">#REF!</definedName>
    <definedName name="Excel_BuiltIn_Print_Area_6_1_1_1" localSheetId="32">#REF!</definedName>
    <definedName name="Excel_BuiltIn_Print_Area_6_1_1_1" localSheetId="30">#REF!</definedName>
    <definedName name="Excel_BuiltIn_Print_Area_6_1_1_1" localSheetId="28">#REF!</definedName>
    <definedName name="Excel_BuiltIn_Print_Area_6_1_1_1" localSheetId="37">#REF!</definedName>
    <definedName name="Excel_BuiltIn_Print_Area_6_1_1_1" localSheetId="14">#REF!</definedName>
    <definedName name="Excel_BuiltIn_Print_Area_6_1_1_1" localSheetId="1">#REF!</definedName>
    <definedName name="Excel_BuiltIn_Print_Area_6_1_1_1">#REF!</definedName>
    <definedName name="Excel_BuiltIn_Print_Area_7" localSheetId="15">#REF!</definedName>
    <definedName name="Excel_BuiltIn_Print_Area_7" localSheetId="32">#REF!</definedName>
    <definedName name="Excel_BuiltIn_Print_Area_7" localSheetId="30">#REF!</definedName>
    <definedName name="Excel_BuiltIn_Print_Area_7" localSheetId="28">#REF!</definedName>
    <definedName name="Excel_BuiltIn_Print_Area_7" localSheetId="37">#REF!</definedName>
    <definedName name="Excel_BuiltIn_Print_Area_7" localSheetId="14">#REF!</definedName>
    <definedName name="Excel_BuiltIn_Print_Area_7" localSheetId="1">#REF!</definedName>
    <definedName name="Excel_BuiltIn_Print_Area_7">#REF!</definedName>
    <definedName name="Excel_BuiltIn_Print_Area_7_1" localSheetId="15">#REF!</definedName>
    <definedName name="Excel_BuiltIn_Print_Area_7_1" localSheetId="32">#REF!</definedName>
    <definedName name="Excel_BuiltIn_Print_Area_7_1" localSheetId="30">#REF!</definedName>
    <definedName name="Excel_BuiltIn_Print_Area_7_1" localSheetId="28">#REF!</definedName>
    <definedName name="Excel_BuiltIn_Print_Area_7_1" localSheetId="37">#REF!</definedName>
    <definedName name="Excel_BuiltIn_Print_Area_7_1" localSheetId="14">#REF!</definedName>
    <definedName name="Excel_BuiltIn_Print_Area_7_1" localSheetId="1">#REF!</definedName>
    <definedName name="Excel_BuiltIn_Print_Area_7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14" localSheetId="15">[64]reg_mec_fx_dm_!#REF!</definedName>
    <definedName name="Excel_BuiltIn_Print_Area_7_14" localSheetId="32">[64]reg_mec_fx_dm_!#REF!</definedName>
    <definedName name="Excel_BuiltIn_Print_Area_7_14" localSheetId="30">[64]reg_mec_fx_dm_!#REF!</definedName>
    <definedName name="Excel_BuiltIn_Print_Area_7_14" localSheetId="28">[64]reg_mec_fx_dm_!#REF!</definedName>
    <definedName name="Excel_BuiltIn_Print_Area_7_14" localSheetId="37">[64]reg_mec_fx_dm_!#REF!</definedName>
    <definedName name="Excel_BuiltIn_Print_Area_7_14" localSheetId="14">[64]reg_mec_fx_dm_!#REF!</definedName>
    <definedName name="Excel_BuiltIn_Print_Area_7_14" localSheetId="1">[64]reg_mec_fx_dm_!#REF!</definedName>
    <definedName name="Excel_BuiltIn_Print_Area_7_14">[64]reg_mec_fx_dm_!#REF!</definedName>
    <definedName name="Excel_BuiltIn_Print_Area_7_15" localSheetId="15">[61]reg_mec_fx_dm_!#REF!</definedName>
    <definedName name="Excel_BuiltIn_Print_Area_7_15" localSheetId="32">[61]reg_mec_fx_dm_!#REF!</definedName>
    <definedName name="Excel_BuiltIn_Print_Area_7_15" localSheetId="30">[61]reg_mec_fx_dm_!#REF!</definedName>
    <definedName name="Excel_BuiltIn_Print_Area_7_15" localSheetId="28">[61]reg_mec_fx_dm_!#REF!</definedName>
    <definedName name="Excel_BuiltIn_Print_Area_7_15" localSheetId="37">[61]reg_mec_fx_dm_!#REF!</definedName>
    <definedName name="Excel_BuiltIn_Print_Area_7_15" localSheetId="14">[61]reg_mec_fx_dm_!#REF!</definedName>
    <definedName name="Excel_BuiltIn_Print_Area_7_15" localSheetId="1">[61]reg_mec_fx_dm_!#REF!</definedName>
    <definedName name="Excel_BuiltIn_Print_Area_7_15">[61]reg_mec_fx_dm_!#REF!</definedName>
    <definedName name="Excel_BuiltIn_Print_Area_7_19" localSheetId="15">[61]reg_mec_fx_dm_!#REF!</definedName>
    <definedName name="Excel_BuiltIn_Print_Area_7_19" localSheetId="32">[61]reg_mec_fx_dm_!#REF!</definedName>
    <definedName name="Excel_BuiltIn_Print_Area_7_19" localSheetId="30">[61]reg_mec_fx_dm_!#REF!</definedName>
    <definedName name="Excel_BuiltIn_Print_Area_7_19" localSheetId="28">[61]reg_mec_fx_dm_!#REF!</definedName>
    <definedName name="Excel_BuiltIn_Print_Area_7_19" localSheetId="37">[61]reg_mec_fx_dm_!#REF!</definedName>
    <definedName name="Excel_BuiltIn_Print_Area_7_19" localSheetId="14">[61]reg_mec_fx_dm_!#REF!</definedName>
    <definedName name="Excel_BuiltIn_Print_Area_7_19" localSheetId="1">[61]reg_mec_fx_dm_!#REF!</definedName>
    <definedName name="Excel_BuiltIn_Print_Area_7_19">[61]reg_mec_fx_dm_!#REF!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5" localSheetId="15">[64]reg_mec_fx_dm_!#REF!</definedName>
    <definedName name="Excel_BuiltIn_Print_Area_7_25" localSheetId="32">[64]reg_mec_fx_dm_!#REF!</definedName>
    <definedName name="Excel_BuiltIn_Print_Area_7_25" localSheetId="30">[64]reg_mec_fx_dm_!#REF!</definedName>
    <definedName name="Excel_BuiltIn_Print_Area_7_25" localSheetId="28">[64]reg_mec_fx_dm_!#REF!</definedName>
    <definedName name="Excel_BuiltIn_Print_Area_7_25" localSheetId="37">[64]reg_mec_fx_dm_!#REF!</definedName>
    <definedName name="Excel_BuiltIn_Print_Area_7_25" localSheetId="14">[64]reg_mec_fx_dm_!#REF!</definedName>
    <definedName name="Excel_BuiltIn_Print_Area_7_25" localSheetId="1">[64]reg_mec_fx_dm_!#REF!</definedName>
    <definedName name="Excel_BuiltIn_Print_Area_7_25">[64]reg_mec_fx_dm_!#REF!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7" localSheetId="15">[64]reg_mec_fx_dm_!#REF!</definedName>
    <definedName name="Excel_BuiltIn_Print_Area_7_27" localSheetId="32">[64]reg_mec_fx_dm_!#REF!</definedName>
    <definedName name="Excel_BuiltIn_Print_Area_7_27" localSheetId="30">[64]reg_mec_fx_dm_!#REF!</definedName>
    <definedName name="Excel_BuiltIn_Print_Area_7_27" localSheetId="28">[64]reg_mec_fx_dm_!#REF!</definedName>
    <definedName name="Excel_BuiltIn_Print_Area_7_27" localSheetId="37">[64]reg_mec_fx_dm_!#REF!</definedName>
    <definedName name="Excel_BuiltIn_Print_Area_7_27" localSheetId="14">[64]reg_mec_fx_dm_!#REF!</definedName>
    <definedName name="Excel_BuiltIn_Print_Area_7_27" localSheetId="1">[64]reg_mec_fx_dm_!#REF!</definedName>
    <definedName name="Excel_BuiltIn_Print_Area_7_27">[64]reg_mec_fx_dm_!#REF!</definedName>
    <definedName name="Excel_BuiltIn_Print_Area_7_28" localSheetId="15">[64]reg_mec_fx_dm_!#REF!</definedName>
    <definedName name="Excel_BuiltIn_Print_Area_7_28" localSheetId="32">[64]reg_mec_fx_dm_!#REF!</definedName>
    <definedName name="Excel_BuiltIn_Print_Area_7_28" localSheetId="30">[64]reg_mec_fx_dm_!#REF!</definedName>
    <definedName name="Excel_BuiltIn_Print_Area_7_28" localSheetId="28">[64]reg_mec_fx_dm_!#REF!</definedName>
    <definedName name="Excel_BuiltIn_Print_Area_7_28" localSheetId="37">[64]reg_mec_fx_dm_!#REF!</definedName>
    <definedName name="Excel_BuiltIn_Print_Area_7_28" localSheetId="14">[64]reg_mec_fx_dm_!#REF!</definedName>
    <definedName name="Excel_BuiltIn_Print_Area_7_28" localSheetId="1">[64]reg_mec_fx_dm_!#REF!</definedName>
    <definedName name="Excel_BuiltIn_Print_Area_7_28">[64]reg_mec_fx_dm_!#REF!</definedName>
    <definedName name="Excel_BuiltIn_Print_Area_7_29" localSheetId="15">[64]reg_mec_fx_dm_!#REF!</definedName>
    <definedName name="Excel_BuiltIn_Print_Area_7_29" localSheetId="32">[64]reg_mec_fx_dm_!#REF!</definedName>
    <definedName name="Excel_BuiltIn_Print_Area_7_29" localSheetId="30">[64]reg_mec_fx_dm_!#REF!</definedName>
    <definedName name="Excel_BuiltIn_Print_Area_7_29" localSheetId="28">[64]reg_mec_fx_dm_!#REF!</definedName>
    <definedName name="Excel_BuiltIn_Print_Area_7_29" localSheetId="37">[64]reg_mec_fx_dm_!#REF!</definedName>
    <definedName name="Excel_BuiltIn_Print_Area_7_29" localSheetId="14">[64]reg_mec_fx_dm_!#REF!</definedName>
    <definedName name="Excel_BuiltIn_Print_Area_7_29" localSheetId="1">[64]reg_mec_fx_dm_!#REF!</definedName>
    <definedName name="Excel_BuiltIn_Print_Area_7_29">[64]reg_mec_fx_dm_!#REF!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1" localSheetId="15">[64]reg_mec_fx_dm_!#REF!</definedName>
    <definedName name="Excel_BuiltIn_Print_Area_7_31" localSheetId="32">[64]reg_mec_fx_dm_!#REF!</definedName>
    <definedName name="Excel_BuiltIn_Print_Area_7_31" localSheetId="30">[64]reg_mec_fx_dm_!#REF!</definedName>
    <definedName name="Excel_BuiltIn_Print_Area_7_31" localSheetId="28">[64]reg_mec_fx_dm_!#REF!</definedName>
    <definedName name="Excel_BuiltIn_Print_Area_7_31" localSheetId="37">[64]reg_mec_fx_dm_!#REF!</definedName>
    <definedName name="Excel_BuiltIn_Print_Area_7_31" localSheetId="14">[64]reg_mec_fx_dm_!#REF!</definedName>
    <definedName name="Excel_BuiltIn_Print_Area_7_31" localSheetId="1">[64]reg_mec_fx_dm_!#REF!</definedName>
    <definedName name="Excel_BuiltIn_Print_Area_7_31">[64]reg_mec_fx_dm_!#REF!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" localSheetId="15">[61]reg_mec_fx_dm_!#REF!</definedName>
    <definedName name="Excel_BuiltIn_Print_Area_7_5" localSheetId="32">[61]reg_mec_fx_dm_!#REF!</definedName>
    <definedName name="Excel_BuiltIn_Print_Area_7_5" localSheetId="30">[61]reg_mec_fx_dm_!#REF!</definedName>
    <definedName name="Excel_BuiltIn_Print_Area_7_5" localSheetId="28">[61]reg_mec_fx_dm_!#REF!</definedName>
    <definedName name="Excel_BuiltIn_Print_Area_7_5" localSheetId="37">[61]reg_mec_fx_dm_!#REF!</definedName>
    <definedName name="Excel_BuiltIn_Print_Area_7_5" localSheetId="14">[61]reg_mec_fx_dm_!#REF!</definedName>
    <definedName name="Excel_BuiltIn_Print_Area_7_5" localSheetId="1">[61]reg_mec_fx_dm_!#REF!</definedName>
    <definedName name="Excel_BuiltIn_Print_Area_7_5">[61]reg_mec_fx_dm_!#REF!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 localSheetId="15">#REF!</definedName>
    <definedName name="Excel_BuiltIn_Print_Area_8" localSheetId="32">#REF!</definedName>
    <definedName name="Excel_BuiltIn_Print_Area_8" localSheetId="30">#REF!</definedName>
    <definedName name="Excel_BuiltIn_Print_Area_8" localSheetId="28">#REF!</definedName>
    <definedName name="Excel_BuiltIn_Print_Area_8" localSheetId="37">#REF!</definedName>
    <definedName name="Excel_BuiltIn_Print_Area_8" localSheetId="14">#REF!</definedName>
    <definedName name="Excel_BuiltIn_Print_Area_8" localSheetId="1">#REF!</definedName>
    <definedName name="Excel_BuiltIn_Print_Area_8">#REF!</definedName>
    <definedName name="Excel_BuiltIn_Print_Area_8_1" localSheetId="15">#REF!</definedName>
    <definedName name="Excel_BuiltIn_Print_Area_8_1" localSheetId="32">#REF!</definedName>
    <definedName name="Excel_BuiltIn_Print_Area_8_1" localSheetId="30">#REF!</definedName>
    <definedName name="Excel_BuiltIn_Print_Area_8_1" localSheetId="28">#REF!</definedName>
    <definedName name="Excel_BuiltIn_Print_Area_8_1" localSheetId="37">#REF!</definedName>
    <definedName name="Excel_BuiltIn_Print_Area_8_1" localSheetId="14">#REF!</definedName>
    <definedName name="Excel_BuiltIn_Print_Area_8_1" localSheetId="1">#REF!</definedName>
    <definedName name="Excel_BuiltIn_Print_Area_8_1">#REF!</definedName>
    <definedName name="Excel_BuiltIn_Print_Area_8_1_10" localSheetId="15">#REF!</definedName>
    <definedName name="Excel_BuiltIn_Print_Area_8_1_10" localSheetId="32">#REF!</definedName>
    <definedName name="Excel_BuiltIn_Print_Area_8_1_10" localSheetId="30">#REF!</definedName>
    <definedName name="Excel_BuiltIn_Print_Area_8_1_10" localSheetId="28">#REF!</definedName>
    <definedName name="Excel_BuiltIn_Print_Area_8_1_10" localSheetId="37">#REF!</definedName>
    <definedName name="Excel_BuiltIn_Print_Area_8_1_10" localSheetId="14">#REF!</definedName>
    <definedName name="Excel_BuiltIn_Print_Area_8_1_10" localSheetId="1">#REF!</definedName>
    <definedName name="Excel_BuiltIn_Print_Area_8_1_10">#REF!</definedName>
    <definedName name="Excel_BuiltIn_Print_Area_9" localSheetId="15">#REF!</definedName>
    <definedName name="Excel_BuiltIn_Print_Area_9" localSheetId="32">#REF!</definedName>
    <definedName name="Excel_BuiltIn_Print_Area_9" localSheetId="30">#REF!</definedName>
    <definedName name="Excel_BuiltIn_Print_Area_9" localSheetId="28">#REF!</definedName>
    <definedName name="Excel_BuiltIn_Print_Area_9" localSheetId="37">#REF!</definedName>
    <definedName name="Excel_BuiltIn_Print_Area_9" localSheetId="14">#REF!</definedName>
    <definedName name="Excel_BuiltIn_Print_Area_9" localSheetId="1">#REF!</definedName>
    <definedName name="Excel_BuiltIn_Print_Area_9">#REF!</definedName>
    <definedName name="Excel_BuiltIn_Print_Titles_1" localSheetId="15">'[65]Carimbo de Nota'!#REF!</definedName>
    <definedName name="Excel_BuiltIn_Print_Titles_1" localSheetId="32">'[65]Carimbo de Nota'!#REF!</definedName>
    <definedName name="Excel_BuiltIn_Print_Titles_1" localSheetId="30">'[65]Carimbo de Nota'!#REF!</definedName>
    <definedName name="Excel_BuiltIn_Print_Titles_1" localSheetId="28">'[65]Carimbo de Nota'!#REF!</definedName>
    <definedName name="Excel_BuiltIn_Print_Titles_1" localSheetId="37">'[65]Carimbo de Nota'!#REF!</definedName>
    <definedName name="Excel_BuiltIn_Print_Titles_1" localSheetId="14">'[65]Carimbo de Nota'!#REF!</definedName>
    <definedName name="Excel_BuiltIn_Print_Titles_1" localSheetId="1">'[65]Carimbo de Nota'!#REF!</definedName>
    <definedName name="Excel_BuiltIn_Print_Titles_1">'[65]Carimbo de Nota'!#REF!</definedName>
    <definedName name="Excel_BuiltIn_Print_Titles_1_1" localSheetId="15">#REF!</definedName>
    <definedName name="Excel_BuiltIn_Print_Titles_1_1" localSheetId="32">#REF!</definedName>
    <definedName name="Excel_BuiltIn_Print_Titles_1_1" localSheetId="30">#REF!</definedName>
    <definedName name="Excel_BuiltIn_Print_Titles_1_1" localSheetId="28">#REF!</definedName>
    <definedName name="Excel_BuiltIn_Print_Titles_1_1" localSheetId="37">#REF!</definedName>
    <definedName name="Excel_BuiltIn_Print_Titles_1_1" localSheetId="14">#REF!</definedName>
    <definedName name="Excel_BuiltIn_Print_Titles_1_1" localSheetId="1">#REF!</definedName>
    <definedName name="Excel_BuiltIn_Print_Titles_1_1">#REF!</definedName>
    <definedName name="Excel_BuiltIn_Print_Titles_10" localSheetId="15">#REF!</definedName>
    <definedName name="Excel_BuiltIn_Print_Titles_10" localSheetId="32">#REF!</definedName>
    <definedName name="Excel_BuiltIn_Print_Titles_10" localSheetId="30">#REF!</definedName>
    <definedName name="Excel_BuiltIn_Print_Titles_10" localSheetId="28">#REF!</definedName>
    <definedName name="Excel_BuiltIn_Print_Titles_10" localSheetId="37">#REF!</definedName>
    <definedName name="Excel_BuiltIn_Print_Titles_10" localSheetId="14">#REF!</definedName>
    <definedName name="Excel_BuiltIn_Print_Titles_10" localSheetId="1">#REF!</definedName>
    <definedName name="Excel_BuiltIn_Print_Titles_10">#REF!</definedName>
    <definedName name="Excel_BuiltIn_Print_Titles_11" localSheetId="15">#REF!</definedName>
    <definedName name="Excel_BuiltIn_Print_Titles_11" localSheetId="32">#REF!</definedName>
    <definedName name="Excel_BuiltIn_Print_Titles_11" localSheetId="30">#REF!</definedName>
    <definedName name="Excel_BuiltIn_Print_Titles_11" localSheetId="28">#REF!</definedName>
    <definedName name="Excel_BuiltIn_Print_Titles_11" localSheetId="37">#REF!</definedName>
    <definedName name="Excel_BuiltIn_Print_Titles_11" localSheetId="14">#REF!</definedName>
    <definedName name="Excel_BuiltIn_Print_Titles_11" localSheetId="1">#REF!</definedName>
    <definedName name="Excel_BuiltIn_Print_Titles_11">#REF!</definedName>
    <definedName name="Excel_BuiltIn_Print_Titles_12" localSheetId="15">#REF!</definedName>
    <definedName name="Excel_BuiltIn_Print_Titles_12" localSheetId="32">#REF!</definedName>
    <definedName name="Excel_BuiltIn_Print_Titles_12" localSheetId="30">#REF!</definedName>
    <definedName name="Excel_BuiltIn_Print_Titles_12" localSheetId="28">#REF!</definedName>
    <definedName name="Excel_BuiltIn_Print_Titles_12" localSheetId="37">#REF!</definedName>
    <definedName name="Excel_BuiltIn_Print_Titles_12" localSheetId="14">#REF!</definedName>
    <definedName name="Excel_BuiltIn_Print_Titles_12" localSheetId="1">#REF!</definedName>
    <definedName name="Excel_BuiltIn_Print_Titles_12">#REF!</definedName>
    <definedName name="Excel_BuiltIn_Print_Titles_12_1" localSheetId="15">#REF!</definedName>
    <definedName name="Excel_BuiltIn_Print_Titles_12_1" localSheetId="32">#REF!</definedName>
    <definedName name="Excel_BuiltIn_Print_Titles_12_1" localSheetId="30">#REF!</definedName>
    <definedName name="Excel_BuiltIn_Print_Titles_12_1" localSheetId="28">#REF!</definedName>
    <definedName name="Excel_BuiltIn_Print_Titles_12_1" localSheetId="37">#REF!</definedName>
    <definedName name="Excel_BuiltIn_Print_Titles_12_1" localSheetId="14">#REF!</definedName>
    <definedName name="Excel_BuiltIn_Print_Titles_12_1" localSheetId="1">#REF!</definedName>
    <definedName name="Excel_BuiltIn_Print_Titles_12_1">#REF!</definedName>
    <definedName name="Excel_BuiltIn_Print_Titles_13" localSheetId="15">#REF!</definedName>
    <definedName name="Excel_BuiltIn_Print_Titles_13" localSheetId="32">#REF!</definedName>
    <definedName name="Excel_BuiltIn_Print_Titles_13" localSheetId="30">#REF!</definedName>
    <definedName name="Excel_BuiltIn_Print_Titles_13" localSheetId="28">#REF!</definedName>
    <definedName name="Excel_BuiltIn_Print_Titles_13" localSheetId="37">#REF!</definedName>
    <definedName name="Excel_BuiltIn_Print_Titles_13" localSheetId="14">#REF!</definedName>
    <definedName name="Excel_BuiltIn_Print_Titles_13" localSheetId="1">#REF!</definedName>
    <definedName name="Excel_BuiltIn_Print_Titles_13">#REF!</definedName>
    <definedName name="Excel_BuiltIn_Print_Titles_13_1" localSheetId="15">#REF!</definedName>
    <definedName name="Excel_BuiltIn_Print_Titles_13_1" localSheetId="32">#REF!</definedName>
    <definedName name="Excel_BuiltIn_Print_Titles_13_1" localSheetId="30">#REF!</definedName>
    <definedName name="Excel_BuiltIn_Print_Titles_13_1" localSheetId="28">#REF!</definedName>
    <definedName name="Excel_BuiltIn_Print_Titles_13_1" localSheetId="37">#REF!</definedName>
    <definedName name="Excel_BuiltIn_Print_Titles_13_1" localSheetId="14">#REF!</definedName>
    <definedName name="Excel_BuiltIn_Print_Titles_13_1" localSheetId="1">#REF!</definedName>
    <definedName name="Excel_BuiltIn_Print_Titles_13_1">#REF!</definedName>
    <definedName name="Excel_BuiltIn_Print_Titles_14" localSheetId="15">#REF!</definedName>
    <definedName name="Excel_BuiltIn_Print_Titles_14" localSheetId="32">#REF!</definedName>
    <definedName name="Excel_BuiltIn_Print_Titles_14" localSheetId="30">#REF!</definedName>
    <definedName name="Excel_BuiltIn_Print_Titles_14" localSheetId="28">#REF!</definedName>
    <definedName name="Excel_BuiltIn_Print_Titles_14" localSheetId="37">#REF!</definedName>
    <definedName name="Excel_BuiltIn_Print_Titles_14" localSheetId="14">#REF!</definedName>
    <definedName name="Excel_BuiltIn_Print_Titles_14" localSheetId="1">#REF!</definedName>
    <definedName name="Excel_BuiltIn_Print_Titles_14">#REF!</definedName>
    <definedName name="Excel_BuiltIn_Print_Titles_15" localSheetId="15">#REF!</definedName>
    <definedName name="Excel_BuiltIn_Print_Titles_15" localSheetId="32">#REF!</definedName>
    <definedName name="Excel_BuiltIn_Print_Titles_15" localSheetId="30">#REF!</definedName>
    <definedName name="Excel_BuiltIn_Print_Titles_15" localSheetId="28">#REF!</definedName>
    <definedName name="Excel_BuiltIn_Print_Titles_15" localSheetId="37">#REF!</definedName>
    <definedName name="Excel_BuiltIn_Print_Titles_15" localSheetId="14">#REF!</definedName>
    <definedName name="Excel_BuiltIn_Print_Titles_15" localSheetId="1">#REF!</definedName>
    <definedName name="Excel_BuiltIn_Print_Titles_15">#REF!</definedName>
    <definedName name="Excel_BuiltIn_Print_Titles_16" localSheetId="15">#REF!</definedName>
    <definedName name="Excel_BuiltIn_Print_Titles_16" localSheetId="32">#REF!</definedName>
    <definedName name="Excel_BuiltIn_Print_Titles_16" localSheetId="30">#REF!</definedName>
    <definedName name="Excel_BuiltIn_Print_Titles_16" localSheetId="28">#REF!</definedName>
    <definedName name="Excel_BuiltIn_Print_Titles_16" localSheetId="37">#REF!</definedName>
    <definedName name="Excel_BuiltIn_Print_Titles_16" localSheetId="14">#REF!</definedName>
    <definedName name="Excel_BuiltIn_Print_Titles_16" localSheetId="1">#REF!</definedName>
    <definedName name="Excel_BuiltIn_Print_Titles_16">#REF!</definedName>
    <definedName name="Excel_BuiltIn_Print_Titles_17" localSheetId="15">#REF!</definedName>
    <definedName name="Excel_BuiltIn_Print_Titles_17" localSheetId="32">#REF!</definedName>
    <definedName name="Excel_BuiltIn_Print_Titles_17" localSheetId="30">#REF!</definedName>
    <definedName name="Excel_BuiltIn_Print_Titles_17" localSheetId="28">#REF!</definedName>
    <definedName name="Excel_BuiltIn_Print_Titles_17" localSheetId="37">#REF!</definedName>
    <definedName name="Excel_BuiltIn_Print_Titles_17" localSheetId="14">#REF!</definedName>
    <definedName name="Excel_BuiltIn_Print_Titles_17" localSheetId="1">#REF!</definedName>
    <definedName name="Excel_BuiltIn_Print_Titles_17">#REF!</definedName>
    <definedName name="Excel_BuiltIn_Print_Titles_2" localSheetId="15">#REF!</definedName>
    <definedName name="Excel_BuiltIn_Print_Titles_2" localSheetId="32">#REF!</definedName>
    <definedName name="Excel_BuiltIn_Print_Titles_2" localSheetId="30">#REF!</definedName>
    <definedName name="Excel_BuiltIn_Print_Titles_2" localSheetId="28">#REF!</definedName>
    <definedName name="Excel_BuiltIn_Print_Titles_2" localSheetId="37">#REF!</definedName>
    <definedName name="Excel_BuiltIn_Print_Titles_2" localSheetId="14">#REF!</definedName>
    <definedName name="Excel_BuiltIn_Print_Titles_2" localSheetId="1">#REF!</definedName>
    <definedName name="Excel_BuiltIn_Print_Titles_2">#REF!</definedName>
    <definedName name="Excel_BuiltIn_Print_Titles_22" localSheetId="15">('[66]Capa Resumo'!$A:$F,'[66]Capa Resumo'!#REF!)</definedName>
    <definedName name="Excel_BuiltIn_Print_Titles_22" localSheetId="32">('[66]Capa Resumo'!$A:$F,'[66]Capa Resumo'!#REF!)</definedName>
    <definedName name="Excel_BuiltIn_Print_Titles_22" localSheetId="30">('[66]Capa Resumo'!$A:$F,'[66]Capa Resumo'!#REF!)</definedName>
    <definedName name="Excel_BuiltIn_Print_Titles_22" localSheetId="28">('[66]Capa Resumo'!$A:$F,'[66]Capa Resumo'!#REF!)</definedName>
    <definedName name="Excel_BuiltIn_Print_Titles_22" localSheetId="37">('[66]Capa Resumo'!$A:$F,'[66]Capa Resumo'!#REF!)</definedName>
    <definedName name="Excel_BuiltIn_Print_Titles_22" localSheetId="14">('[66]Capa Resumo'!$A:$F,'[66]Capa Resumo'!#REF!)</definedName>
    <definedName name="Excel_BuiltIn_Print_Titles_22" localSheetId="1">('[66]Capa Resumo'!$A:$F,'[66]Capa Resumo'!#REF!)</definedName>
    <definedName name="Excel_BuiltIn_Print_Titles_22">('[66]Capa Resumo'!$A:$F,'[66]Capa Resumo'!#REF!)</definedName>
    <definedName name="Excel_BuiltIn_Print_Titles_3">"$#REF!.$A$5:$IV$10"</definedName>
    <definedName name="Excel_BuiltIn_Print_Titles_3_1" localSheetId="15">#REF!</definedName>
    <definedName name="Excel_BuiltIn_Print_Titles_3_1" localSheetId="32">#REF!</definedName>
    <definedName name="Excel_BuiltIn_Print_Titles_3_1" localSheetId="30">#REF!</definedName>
    <definedName name="Excel_BuiltIn_Print_Titles_3_1" localSheetId="28">#REF!</definedName>
    <definedName name="Excel_BuiltIn_Print_Titles_3_1" localSheetId="37">#REF!</definedName>
    <definedName name="Excel_BuiltIn_Print_Titles_3_1" localSheetId="14">#REF!</definedName>
    <definedName name="Excel_BuiltIn_Print_Titles_3_1" localSheetId="1">#REF!</definedName>
    <definedName name="Excel_BuiltIn_Print_Titles_3_1">#REF!</definedName>
    <definedName name="Excel_BuiltIn_Print_Titles_30" localSheetId="15">('[66]Capa Documentação'!$A:$F,'[66]Capa Documentação'!#REF!)</definedName>
    <definedName name="Excel_BuiltIn_Print_Titles_30" localSheetId="32">('[66]Capa Documentação'!$A:$F,'[66]Capa Documentação'!#REF!)</definedName>
    <definedName name="Excel_BuiltIn_Print_Titles_30" localSheetId="30">('[66]Capa Documentação'!$A:$F,'[66]Capa Documentação'!#REF!)</definedName>
    <definedName name="Excel_BuiltIn_Print_Titles_30" localSheetId="28">('[66]Capa Documentação'!$A:$F,'[66]Capa Documentação'!#REF!)</definedName>
    <definedName name="Excel_BuiltIn_Print_Titles_30" localSheetId="37">('[66]Capa Documentação'!$A:$F,'[66]Capa Documentação'!#REF!)</definedName>
    <definedName name="Excel_BuiltIn_Print_Titles_30" localSheetId="14">('[66]Capa Documentação'!$A:$F,'[66]Capa Documentação'!#REF!)</definedName>
    <definedName name="Excel_BuiltIn_Print_Titles_30" localSheetId="1">('[66]Capa Documentação'!$A:$F,'[66]Capa Documentação'!#REF!)</definedName>
    <definedName name="Excel_BuiltIn_Print_Titles_30">('[66]Capa Documentação'!$A:$F,'[66]Capa Documentação'!#REF!)</definedName>
    <definedName name="Excel_BuiltIn_Print_Titles_31" localSheetId="15">('[66]Capa Anexo I'!$A:$F,'[66]Capa Anexo I'!#REF!)</definedName>
    <definedName name="Excel_BuiltIn_Print_Titles_31" localSheetId="32">('[66]Capa Anexo I'!$A:$F,'[66]Capa Anexo I'!#REF!)</definedName>
    <definedName name="Excel_BuiltIn_Print_Titles_31" localSheetId="30">('[66]Capa Anexo I'!$A:$F,'[66]Capa Anexo I'!#REF!)</definedName>
    <definedName name="Excel_BuiltIn_Print_Titles_31" localSheetId="28">('[66]Capa Anexo I'!$A:$F,'[66]Capa Anexo I'!#REF!)</definedName>
    <definedName name="Excel_BuiltIn_Print_Titles_31" localSheetId="37">('[66]Capa Anexo I'!$A:$F,'[66]Capa Anexo I'!#REF!)</definedName>
    <definedName name="Excel_BuiltIn_Print_Titles_31" localSheetId="14">('[66]Capa Anexo I'!$A:$F,'[66]Capa Anexo I'!#REF!)</definedName>
    <definedName name="Excel_BuiltIn_Print_Titles_31" localSheetId="1">('[66]Capa Anexo I'!$A:$F,'[66]Capa Anexo I'!#REF!)</definedName>
    <definedName name="Excel_BuiltIn_Print_Titles_31">('[66]Capa Anexo I'!$A:$F,'[66]Capa Anexo I'!#REF!)</definedName>
    <definedName name="Excel_BuiltIn_Print_Titles_32" localSheetId="15">('[67]Capa Documentação'!$A:$F,'[67]Capa Documentação'!#REF!)</definedName>
    <definedName name="Excel_BuiltIn_Print_Titles_32" localSheetId="32">('[67]Capa Documentação'!$A:$F,'[67]Capa Documentação'!#REF!)</definedName>
    <definedName name="Excel_BuiltIn_Print_Titles_32" localSheetId="30">('[67]Capa Documentação'!$A:$F,'[67]Capa Documentação'!#REF!)</definedName>
    <definedName name="Excel_BuiltIn_Print_Titles_32" localSheetId="28">('[67]Capa Documentação'!$A:$F,'[67]Capa Documentação'!#REF!)</definedName>
    <definedName name="Excel_BuiltIn_Print_Titles_32" localSheetId="37">('[67]Capa Documentação'!$A:$F,'[67]Capa Documentação'!#REF!)</definedName>
    <definedName name="Excel_BuiltIn_Print_Titles_32" localSheetId="14">('[67]Capa Documentação'!$A:$F,'[67]Capa Documentação'!#REF!)</definedName>
    <definedName name="Excel_BuiltIn_Print_Titles_32" localSheetId="1">('[67]Capa Documentação'!$A:$F,'[67]Capa Documentação'!#REF!)</definedName>
    <definedName name="Excel_BuiltIn_Print_Titles_32">('[67]Capa Documentação'!$A:$F,'[67]Capa Documentação'!#REF!)</definedName>
    <definedName name="Excel_BuiltIn_Print_Titles_33" localSheetId="15">('[66]Capa Anexo II'!$A:$F,'[66]Capa Anexo II'!#REF!)</definedName>
    <definedName name="Excel_BuiltIn_Print_Titles_33" localSheetId="32">('[66]Capa Anexo II'!$A:$F,'[66]Capa Anexo II'!#REF!)</definedName>
    <definedName name="Excel_BuiltIn_Print_Titles_33" localSheetId="30">('[66]Capa Anexo II'!$A:$F,'[66]Capa Anexo II'!#REF!)</definedName>
    <definedName name="Excel_BuiltIn_Print_Titles_33" localSheetId="28">('[66]Capa Anexo II'!$A:$F,'[66]Capa Anexo II'!#REF!)</definedName>
    <definedName name="Excel_BuiltIn_Print_Titles_33" localSheetId="37">('[66]Capa Anexo II'!$A:$F,'[66]Capa Anexo II'!#REF!)</definedName>
    <definedName name="Excel_BuiltIn_Print_Titles_33" localSheetId="14">('[66]Capa Anexo II'!$A:$F,'[66]Capa Anexo II'!#REF!)</definedName>
    <definedName name="Excel_BuiltIn_Print_Titles_33" localSheetId="1">('[66]Capa Anexo II'!$A:$F,'[66]Capa Anexo II'!#REF!)</definedName>
    <definedName name="Excel_BuiltIn_Print_Titles_33">('[66]Capa Anexo II'!$A:$F,'[66]Capa Anexo II'!#REF!)</definedName>
    <definedName name="Excel_BuiltIn_Print_Titles_34" localSheetId="15">('[66]Capa Anexo III'!$A:$F,'[66]Capa Anexo III'!#REF!)</definedName>
    <definedName name="Excel_BuiltIn_Print_Titles_34" localSheetId="32">('[66]Capa Anexo III'!$A:$F,'[66]Capa Anexo III'!#REF!)</definedName>
    <definedName name="Excel_BuiltIn_Print_Titles_34" localSheetId="30">('[66]Capa Anexo III'!$A:$F,'[66]Capa Anexo III'!#REF!)</definedName>
    <definedName name="Excel_BuiltIn_Print_Titles_34" localSheetId="28">('[66]Capa Anexo III'!$A:$F,'[66]Capa Anexo III'!#REF!)</definedName>
    <definedName name="Excel_BuiltIn_Print_Titles_34" localSheetId="37">('[66]Capa Anexo III'!$A:$F,'[66]Capa Anexo III'!#REF!)</definedName>
    <definedName name="Excel_BuiltIn_Print_Titles_34" localSheetId="14">('[66]Capa Anexo III'!$A:$F,'[66]Capa Anexo III'!#REF!)</definedName>
    <definedName name="Excel_BuiltIn_Print_Titles_34" localSheetId="1">('[66]Capa Anexo III'!$A:$F,'[66]Capa Anexo III'!#REF!)</definedName>
    <definedName name="Excel_BuiltIn_Print_Titles_34">('[66]Capa Anexo III'!$A:$F,'[66]Capa Anexo III'!#REF!)</definedName>
    <definedName name="Excel_BuiltIn_Print_Titles_35" localSheetId="15">('[66]Capa Anexo IV'!$A:$F,'[66]Capa Anexo IV'!#REF!)</definedName>
    <definedName name="Excel_BuiltIn_Print_Titles_35" localSheetId="32">('[66]Capa Anexo IV'!$A:$F,'[66]Capa Anexo IV'!#REF!)</definedName>
    <definedName name="Excel_BuiltIn_Print_Titles_35" localSheetId="30">('[66]Capa Anexo IV'!$A:$F,'[66]Capa Anexo IV'!#REF!)</definedName>
    <definedName name="Excel_BuiltIn_Print_Titles_35" localSheetId="28">('[66]Capa Anexo IV'!$A:$F,'[66]Capa Anexo IV'!#REF!)</definedName>
    <definedName name="Excel_BuiltIn_Print_Titles_35" localSheetId="37">('[66]Capa Anexo IV'!$A:$F,'[66]Capa Anexo IV'!#REF!)</definedName>
    <definedName name="Excel_BuiltIn_Print_Titles_35" localSheetId="14">('[66]Capa Anexo IV'!$A:$F,'[66]Capa Anexo IV'!#REF!)</definedName>
    <definedName name="Excel_BuiltIn_Print_Titles_35" localSheetId="1">('[66]Capa Anexo IV'!$A:$F,'[66]Capa Anexo IV'!#REF!)</definedName>
    <definedName name="Excel_BuiltIn_Print_Titles_35">('[66]Capa Anexo IV'!$A:$F,'[66]Capa Anexo IV'!#REF!)</definedName>
    <definedName name="Excel_BuiltIn_Print_Titles_36" localSheetId="15">('[67]Capa Anexo III'!$A:$F,'[67]Capa Anexo III'!#REF!)</definedName>
    <definedName name="Excel_BuiltIn_Print_Titles_36" localSheetId="32">('[67]Capa Anexo III'!$A:$F,'[67]Capa Anexo III'!#REF!)</definedName>
    <definedName name="Excel_BuiltIn_Print_Titles_36" localSheetId="30">('[67]Capa Anexo III'!$A:$F,'[67]Capa Anexo III'!#REF!)</definedName>
    <definedName name="Excel_BuiltIn_Print_Titles_36" localSheetId="28">('[67]Capa Anexo III'!$A:$F,'[67]Capa Anexo III'!#REF!)</definedName>
    <definedName name="Excel_BuiltIn_Print_Titles_36" localSheetId="37">('[67]Capa Anexo III'!$A:$F,'[67]Capa Anexo III'!#REF!)</definedName>
    <definedName name="Excel_BuiltIn_Print_Titles_36" localSheetId="14">('[67]Capa Anexo III'!$A:$F,'[67]Capa Anexo III'!#REF!)</definedName>
    <definedName name="Excel_BuiltIn_Print_Titles_36" localSheetId="1">('[67]Capa Anexo III'!$A:$F,'[67]Capa Anexo III'!#REF!)</definedName>
    <definedName name="Excel_BuiltIn_Print_Titles_36">('[67]Capa Anexo III'!$A:$F,'[67]Capa Anexo III'!#REF!)</definedName>
    <definedName name="Excel_BuiltIn_Print_Titles_37" localSheetId="15">('[67]Capa Anexo IV'!$A:$F,'[67]Capa Anexo IV'!#REF!)</definedName>
    <definedName name="Excel_BuiltIn_Print_Titles_37" localSheetId="32">('[67]Capa Anexo IV'!$A:$F,'[67]Capa Anexo IV'!#REF!)</definedName>
    <definedName name="Excel_BuiltIn_Print_Titles_37" localSheetId="30">('[67]Capa Anexo IV'!$A:$F,'[67]Capa Anexo IV'!#REF!)</definedName>
    <definedName name="Excel_BuiltIn_Print_Titles_37" localSheetId="28">('[67]Capa Anexo IV'!$A:$F,'[67]Capa Anexo IV'!#REF!)</definedName>
    <definedName name="Excel_BuiltIn_Print_Titles_37" localSheetId="37">('[67]Capa Anexo IV'!$A:$F,'[67]Capa Anexo IV'!#REF!)</definedName>
    <definedName name="Excel_BuiltIn_Print_Titles_37" localSheetId="14">('[67]Capa Anexo IV'!$A:$F,'[67]Capa Anexo IV'!#REF!)</definedName>
    <definedName name="Excel_BuiltIn_Print_Titles_37" localSheetId="1">('[67]Capa Anexo IV'!$A:$F,'[67]Capa Anexo IV'!#REF!)</definedName>
    <definedName name="Excel_BuiltIn_Print_Titles_37">('[67]Capa Anexo IV'!$A:$F,'[67]Capa Anexo IV'!#REF!)</definedName>
    <definedName name="Excel_BuiltIn_Print_Titles_4">"$#REF!.$A$4:$IU$13"</definedName>
    <definedName name="Excel_BuiltIn_Print_Titles_5" localSheetId="15">#REF!</definedName>
    <definedName name="Excel_BuiltIn_Print_Titles_5" localSheetId="32">#REF!</definedName>
    <definedName name="Excel_BuiltIn_Print_Titles_5" localSheetId="30">#REF!</definedName>
    <definedName name="Excel_BuiltIn_Print_Titles_5" localSheetId="28">#REF!</definedName>
    <definedName name="Excel_BuiltIn_Print_Titles_5" localSheetId="37">#REF!</definedName>
    <definedName name="Excel_BuiltIn_Print_Titles_5" localSheetId="14">#REF!</definedName>
    <definedName name="Excel_BuiltIn_Print_Titles_5" localSheetId="1">#REF!</definedName>
    <definedName name="Excel_BuiltIn_Print_Titles_5">#REF!</definedName>
    <definedName name="Excel_BuiltIn_Print_Titles_5_1">([68]CRONFISFIN_!$A$1:$D$65536,[68]CRONFISFIN_!$A$1:$IV$5)</definedName>
    <definedName name="Excel_BuiltIn_Print_Titles_6" localSheetId="15">#REF!</definedName>
    <definedName name="Excel_BuiltIn_Print_Titles_6" localSheetId="32">#REF!</definedName>
    <definedName name="Excel_BuiltIn_Print_Titles_6" localSheetId="30">#REF!</definedName>
    <definedName name="Excel_BuiltIn_Print_Titles_6" localSheetId="28">#REF!</definedName>
    <definedName name="Excel_BuiltIn_Print_Titles_6" localSheetId="37">#REF!</definedName>
    <definedName name="Excel_BuiltIn_Print_Titles_6" localSheetId="14">#REF!</definedName>
    <definedName name="Excel_BuiltIn_Print_Titles_6" localSheetId="1">#REF!</definedName>
    <definedName name="Excel_BuiltIn_Print_Titles_6">#REF!</definedName>
    <definedName name="Excel_BuiltIn_Print_Titles_6_1" localSheetId="15">#REF!</definedName>
    <definedName name="Excel_BuiltIn_Print_Titles_6_1" localSheetId="32">#REF!</definedName>
    <definedName name="Excel_BuiltIn_Print_Titles_6_1" localSheetId="30">#REF!</definedName>
    <definedName name="Excel_BuiltIn_Print_Titles_6_1" localSheetId="28">#REF!</definedName>
    <definedName name="Excel_BuiltIn_Print_Titles_6_1" localSheetId="37">#REF!</definedName>
    <definedName name="Excel_BuiltIn_Print_Titles_6_1" localSheetId="14">#REF!</definedName>
    <definedName name="Excel_BuiltIn_Print_Titles_6_1" localSheetId="1">#REF!</definedName>
    <definedName name="Excel_BuiltIn_Print_Titles_6_1">#REF!</definedName>
    <definedName name="Excel_BuiltIn_Print_Titles_6_1_1" localSheetId="15">#REF!</definedName>
    <definedName name="Excel_BuiltIn_Print_Titles_6_1_1" localSheetId="32">#REF!</definedName>
    <definedName name="Excel_BuiltIn_Print_Titles_6_1_1" localSheetId="30">#REF!</definedName>
    <definedName name="Excel_BuiltIn_Print_Titles_6_1_1" localSheetId="28">#REF!</definedName>
    <definedName name="Excel_BuiltIn_Print_Titles_6_1_1" localSheetId="37">#REF!</definedName>
    <definedName name="Excel_BuiltIn_Print_Titles_6_1_1" localSheetId="14">#REF!</definedName>
    <definedName name="Excel_BuiltIn_Print_Titles_6_1_1" localSheetId="1">#REF!</definedName>
    <definedName name="Excel_BuiltIn_Print_Titles_6_1_1">#REF!</definedName>
    <definedName name="Excel_BuiltIn_Print_Titles_6_1_1_1_1" localSheetId="15">#REF!</definedName>
    <definedName name="Excel_BuiltIn_Print_Titles_6_1_1_1_1" localSheetId="32">#REF!</definedName>
    <definedName name="Excel_BuiltIn_Print_Titles_6_1_1_1_1" localSheetId="30">#REF!</definedName>
    <definedName name="Excel_BuiltIn_Print_Titles_6_1_1_1_1" localSheetId="28">#REF!</definedName>
    <definedName name="Excel_BuiltIn_Print_Titles_6_1_1_1_1" localSheetId="37">#REF!</definedName>
    <definedName name="Excel_BuiltIn_Print_Titles_6_1_1_1_1" localSheetId="14">#REF!</definedName>
    <definedName name="Excel_BuiltIn_Print_Titles_6_1_1_1_1" localSheetId="1">#REF!</definedName>
    <definedName name="Excel_BuiltIn_Print_Titles_6_1_1_1_1">#REF!</definedName>
    <definedName name="Excel_BuiltIn_Print_Titles_64" localSheetId="15">#REF!</definedName>
    <definedName name="Excel_BuiltIn_Print_Titles_64" localSheetId="32">#REF!</definedName>
    <definedName name="Excel_BuiltIn_Print_Titles_64" localSheetId="30">#REF!</definedName>
    <definedName name="Excel_BuiltIn_Print_Titles_64" localSheetId="28">#REF!</definedName>
    <definedName name="Excel_BuiltIn_Print_Titles_64" localSheetId="37">#REF!</definedName>
    <definedName name="Excel_BuiltIn_Print_Titles_64" localSheetId="14">#REF!</definedName>
    <definedName name="Excel_BuiltIn_Print_Titles_64" localSheetId="1">#REF!</definedName>
    <definedName name="Excel_BuiltIn_Print_Titles_64">#REF!</definedName>
    <definedName name="Excel_BuiltIn_Print_Titles_7" localSheetId="15">#REF!</definedName>
    <definedName name="Excel_BuiltIn_Print_Titles_7" localSheetId="32">#REF!</definedName>
    <definedName name="Excel_BuiltIn_Print_Titles_7" localSheetId="30">#REF!</definedName>
    <definedName name="Excel_BuiltIn_Print_Titles_7" localSheetId="28">#REF!</definedName>
    <definedName name="Excel_BuiltIn_Print_Titles_7" localSheetId="37">#REF!</definedName>
    <definedName name="Excel_BuiltIn_Print_Titles_7" localSheetId="14">#REF!</definedName>
    <definedName name="Excel_BuiltIn_Print_Titles_7" localSheetId="1">#REF!</definedName>
    <definedName name="Excel_BuiltIn_Print_Titles_7">#REF!</definedName>
    <definedName name="Excel_BuiltIn_Print_Titles_7_1" localSheetId="15">#REF!</definedName>
    <definedName name="Excel_BuiltIn_Print_Titles_7_1" localSheetId="32">#REF!</definedName>
    <definedName name="Excel_BuiltIn_Print_Titles_7_1" localSheetId="30">#REF!</definedName>
    <definedName name="Excel_BuiltIn_Print_Titles_7_1" localSheetId="28">#REF!</definedName>
    <definedName name="Excel_BuiltIn_Print_Titles_7_1" localSheetId="37">#REF!</definedName>
    <definedName name="Excel_BuiltIn_Print_Titles_7_1" localSheetId="14">#REF!</definedName>
    <definedName name="Excel_BuiltIn_Print_Titles_7_1" localSheetId="1">#REF!</definedName>
    <definedName name="Excel_BuiltIn_Print_Titles_7_1">#REF!</definedName>
    <definedName name="Excel_BuiltIn_Print_Titles_8" localSheetId="15">#REF!</definedName>
    <definedName name="Excel_BuiltIn_Print_Titles_8" localSheetId="32">#REF!</definedName>
    <definedName name="Excel_BuiltIn_Print_Titles_8" localSheetId="30">#REF!</definedName>
    <definedName name="Excel_BuiltIn_Print_Titles_8" localSheetId="28">#REF!</definedName>
    <definedName name="Excel_BuiltIn_Print_Titles_8" localSheetId="37">#REF!</definedName>
    <definedName name="Excel_BuiltIn_Print_Titles_8" localSheetId="14">#REF!</definedName>
    <definedName name="Excel_BuiltIn_Print_Titles_8" localSheetId="1">#REF!</definedName>
    <definedName name="Excel_BuiltIn_Print_Titles_8">#REF!</definedName>
    <definedName name="Excel_BuiltIn_Print_Titles_8_1" localSheetId="15">#REF!</definedName>
    <definedName name="Excel_BuiltIn_Print_Titles_8_1" localSheetId="32">#REF!</definedName>
    <definedName name="Excel_BuiltIn_Print_Titles_8_1" localSheetId="30">#REF!</definedName>
    <definedName name="Excel_BuiltIn_Print_Titles_8_1" localSheetId="28">#REF!</definedName>
    <definedName name="Excel_BuiltIn_Print_Titles_8_1" localSheetId="37">#REF!</definedName>
    <definedName name="Excel_BuiltIn_Print_Titles_8_1" localSheetId="14">#REF!</definedName>
    <definedName name="Excel_BuiltIn_Print_Titles_8_1" localSheetId="1">#REF!</definedName>
    <definedName name="Excel_BuiltIn_Print_Titles_8_1">#REF!</definedName>
    <definedName name="Excel_BuiltIn_Print_Titles_9" localSheetId="15">#REF!</definedName>
    <definedName name="Excel_BuiltIn_Print_Titles_9" localSheetId="32">#REF!</definedName>
    <definedName name="Excel_BuiltIn_Print_Titles_9" localSheetId="30">#REF!</definedName>
    <definedName name="Excel_BuiltIn_Print_Titles_9" localSheetId="28">#REF!</definedName>
    <definedName name="Excel_BuiltIn_Print_Titles_9" localSheetId="37">#REF!</definedName>
    <definedName name="Excel_BuiltIn_Print_Titles_9" localSheetId="14">#REF!</definedName>
    <definedName name="Excel_BuiltIn_Print_Titles_9" localSheetId="1">#REF!</definedName>
    <definedName name="Excel_BuiltIn_Print_Titles_9">#REF!</definedName>
    <definedName name="EXER" localSheetId="15">#REF!</definedName>
    <definedName name="EXER" localSheetId="32">#REF!</definedName>
    <definedName name="EXER" localSheetId="30">#REF!</definedName>
    <definedName name="EXER" localSheetId="28">#REF!</definedName>
    <definedName name="EXER" localSheetId="37">#REF!</definedName>
    <definedName name="EXER" localSheetId="25">#REF!</definedName>
    <definedName name="EXER" localSheetId="23">#REF!</definedName>
    <definedName name="EXER" localSheetId="24">#REF!</definedName>
    <definedName name="EXER" localSheetId="14">#REF!</definedName>
    <definedName name="EXER" localSheetId="1">#REF!</definedName>
    <definedName name="EXER">#REF!</definedName>
    <definedName name="EXPU" localSheetId="15">#REF!</definedName>
    <definedName name="EXPU" localSheetId="32">#REF!</definedName>
    <definedName name="EXPU" localSheetId="30">#REF!</definedName>
    <definedName name="EXPU" localSheetId="28">#REF!</definedName>
    <definedName name="EXPU" localSheetId="37">#REF!</definedName>
    <definedName name="EXPU" localSheetId="25">#REF!</definedName>
    <definedName name="EXPU" localSheetId="23">#REF!</definedName>
    <definedName name="EXPU" localSheetId="24">#REF!</definedName>
    <definedName name="EXPU" localSheetId="14">#REF!</definedName>
    <definedName name="EXPU" localSheetId="1">#REF!</definedName>
    <definedName name="EXPU">#REF!</definedName>
    <definedName name="EXT" localSheetId="15">#REF!</definedName>
    <definedName name="EXT" localSheetId="32">#REF!</definedName>
    <definedName name="EXT" localSheetId="30">#REF!</definedName>
    <definedName name="EXT" localSheetId="28">#REF!</definedName>
    <definedName name="EXT" localSheetId="37">#REF!</definedName>
    <definedName name="EXT" localSheetId="25">#REF!</definedName>
    <definedName name="EXT" localSheetId="23">#REF!</definedName>
    <definedName name="EXT" localSheetId="24">#REF!</definedName>
    <definedName name="EXT" localSheetId="14">#REF!</definedName>
    <definedName name="EXT" localSheetId="1">#REF!</definedName>
    <definedName name="EXT">#REF!</definedName>
    <definedName name="EXT.TOTAL" localSheetId="15">[50]Diagrama!#REF!</definedName>
    <definedName name="EXT.TOTAL" localSheetId="32">[50]Diagrama!#REF!</definedName>
    <definedName name="EXT.TOTAL" localSheetId="30">[50]Diagrama!#REF!</definedName>
    <definedName name="EXT.TOTAL" localSheetId="28">[50]Diagrama!#REF!</definedName>
    <definedName name="EXT.TOTAL" localSheetId="37">[50]Diagrama!#REF!</definedName>
    <definedName name="EXT.TOTAL" localSheetId="14">[50]Diagrama!#REF!</definedName>
    <definedName name="EXT.TOTAL" localSheetId="1">[50]Diagrama!#REF!</definedName>
    <definedName name="EXT.TOTAL">[50]Diagrama!#REF!</definedName>
    <definedName name="EXT_10">[46]ORÇAMENTO!$C$5</definedName>
    <definedName name="EXT_10_13">[46]ORÇAMENTO!$C$5</definedName>
    <definedName name="EXT_10_39">[46]ORÇAMENTO!$C$5</definedName>
    <definedName name="EXT_10_6">[46]ORÇAMENTO!$C$5</definedName>
    <definedName name="EXT_11">[46]ORÇAMENTO!$C$5</definedName>
    <definedName name="EXT_11_13">[46]ORÇAMENTO!$C$5</definedName>
    <definedName name="EXT_11_39">[46]ORÇAMENTO!$C$5</definedName>
    <definedName name="EXT_11_6">[46]ORÇAMENTO!$C$5</definedName>
    <definedName name="EXT_12">[46]ORÇAMENTO!$C$5</definedName>
    <definedName name="EXT_12_13">[46]ORÇAMENTO!$C$5</definedName>
    <definedName name="EXT_12_39">[46]ORÇAMENTO!$C$5</definedName>
    <definedName name="EXT_12_6">[46]ORÇAMENTO!$C$5</definedName>
    <definedName name="EXT_13">[46]ORÇAMENTO!$C$5</definedName>
    <definedName name="EXT_13_13">[46]ORÇAMENTO!$C$5</definedName>
    <definedName name="EXT_13_39">[46]ORÇAMENTO!$C$5</definedName>
    <definedName name="EXT_13_6">[46]ORÇAMENTO!$C$5</definedName>
    <definedName name="EXT_14">[46]ORÇAMENTO!$C$5</definedName>
    <definedName name="EXT_14_13">[46]ORÇAMENTO!$C$5</definedName>
    <definedName name="EXT_14_39">[46]ORÇAMENTO!$C$5</definedName>
    <definedName name="EXT_14_6">[46]ORÇAMENTO!$C$5</definedName>
    <definedName name="EXT_15">[46]ORÇAMENTO!$C$5</definedName>
    <definedName name="EXT_15_13">[46]ORÇAMENTO!$C$5</definedName>
    <definedName name="EXT_15_39">[46]ORÇAMENTO!$C$5</definedName>
    <definedName name="EXT_15_6">[46]ORÇAMENTO!$C$5</definedName>
    <definedName name="EXT_16">[46]ORÇAMENTO!$C$5</definedName>
    <definedName name="EXT_16_13">[46]ORÇAMENTO!$C$5</definedName>
    <definedName name="EXT_16_39">[46]ORÇAMENTO!$C$5</definedName>
    <definedName name="EXT_16_6">[46]ORÇAMENTO!$C$5</definedName>
    <definedName name="EXT_17">[46]ORÇAMENTO!$C$5</definedName>
    <definedName name="EXT_17_13">[46]ORÇAMENTO!$C$5</definedName>
    <definedName name="EXT_17_39">[46]ORÇAMENTO!$C$5</definedName>
    <definedName name="EXT_17_6">[46]ORÇAMENTO!$C$5</definedName>
    <definedName name="EXT_18">[46]ORÇAMENTO!$C$5</definedName>
    <definedName name="EXT_18_13">[46]ORÇAMENTO!$C$5</definedName>
    <definedName name="EXT_18_39">[46]ORÇAMENTO!$C$5</definedName>
    <definedName name="EXT_18_6">[46]ORÇAMENTO!$C$5</definedName>
    <definedName name="EXT_19">[46]ORÇAMENTO!$C$5</definedName>
    <definedName name="EXT_19_13">[46]ORÇAMENTO!$C$5</definedName>
    <definedName name="EXT_19_39">[46]ORÇAMENTO!$C$5</definedName>
    <definedName name="EXT_19_6">[46]ORÇAMENTO!$C$5</definedName>
    <definedName name="EXT_2">[46]ORÇAMENTO!$C$5</definedName>
    <definedName name="EXT_2_13">[46]ORÇAMENTO!$C$5</definedName>
    <definedName name="EXT_2_39">[46]ORÇAMENTO!$C$5</definedName>
    <definedName name="EXT_2_6">[46]ORÇAMENTO!$C$5</definedName>
    <definedName name="EXT_20">[46]ORÇAMENTO!$C$5</definedName>
    <definedName name="EXT_20_13">[46]ORÇAMENTO!$C$5</definedName>
    <definedName name="EXT_20_39">[46]ORÇAMENTO!$C$5</definedName>
    <definedName name="EXT_20_6">[46]ORÇAMENTO!$C$5</definedName>
    <definedName name="EXT_21">[46]ORÇAMENTO!$C$5</definedName>
    <definedName name="EXT_21_13">[46]ORÇAMENTO!$C$5</definedName>
    <definedName name="EXT_21_39">[46]ORÇAMENTO!$C$5</definedName>
    <definedName name="EXT_21_6">[46]ORÇAMENTO!$C$5</definedName>
    <definedName name="EXT_22">[46]ORÇAMENTO!$C$5</definedName>
    <definedName name="EXT_22_13">[46]ORÇAMENTO!$C$5</definedName>
    <definedName name="EXT_22_39">[46]ORÇAMENTO!$C$5</definedName>
    <definedName name="EXT_22_6">[46]ORÇAMENTO!$C$5</definedName>
    <definedName name="EXT_23">[46]ORÇAMENTO!$C$5</definedName>
    <definedName name="EXT_23_13">[46]ORÇAMENTO!$C$5</definedName>
    <definedName name="EXT_23_39">[46]ORÇAMENTO!$C$5</definedName>
    <definedName name="EXT_23_6">[46]ORÇAMENTO!$C$5</definedName>
    <definedName name="EXT_24">[46]ORÇAMENTO!$C$5</definedName>
    <definedName name="EXT_24_13">[46]ORÇAMENTO!$C$5</definedName>
    <definedName name="EXT_24_39">[46]ORÇAMENTO!$C$5</definedName>
    <definedName name="EXT_24_6">[46]ORÇAMENTO!$C$5</definedName>
    <definedName name="EXT_25">[46]ORÇAMENTO!$C$5</definedName>
    <definedName name="EXT_25_13">[46]ORÇAMENTO!$C$5</definedName>
    <definedName name="EXT_25_39">[46]ORÇAMENTO!$C$5</definedName>
    <definedName name="EXT_25_6">[46]ORÇAMENTO!$C$5</definedName>
    <definedName name="EXT_26">[46]ORÇAMENTO!$C$5</definedName>
    <definedName name="EXT_26_13">[46]ORÇAMENTO!$C$5</definedName>
    <definedName name="EXT_26_39">[46]ORÇAMENTO!$C$5</definedName>
    <definedName name="EXT_26_6">[46]ORÇAMENTO!$C$5</definedName>
    <definedName name="EXT_27">[46]ORÇAMENTO!$C$5</definedName>
    <definedName name="EXT_27_13">[46]ORÇAMENTO!$C$5</definedName>
    <definedName name="EXT_27_39">[46]ORÇAMENTO!$C$5</definedName>
    <definedName name="EXT_27_6">[46]ORÇAMENTO!$C$5</definedName>
    <definedName name="EXT_28">[46]ORÇAMENTO!$C$5</definedName>
    <definedName name="EXT_28_13">[46]ORÇAMENTO!$C$5</definedName>
    <definedName name="EXT_28_39">[46]ORÇAMENTO!$C$5</definedName>
    <definedName name="EXT_28_6">[46]ORÇAMENTO!$C$5</definedName>
    <definedName name="EXT_29">[46]ORÇAMENTO!$C$5</definedName>
    <definedName name="EXT_29_13">[46]ORÇAMENTO!$C$5</definedName>
    <definedName name="EXT_29_39">[46]ORÇAMENTO!$C$5</definedName>
    <definedName name="EXT_29_6">[46]ORÇAMENTO!$C$5</definedName>
    <definedName name="EXT_30">[46]ORÇAMENTO!$C$5</definedName>
    <definedName name="EXT_30_13">[46]ORÇAMENTO!$C$5</definedName>
    <definedName name="EXT_30_39">[46]ORÇAMENTO!$C$5</definedName>
    <definedName name="EXT_30_6">[46]ORÇAMENTO!$C$5</definedName>
    <definedName name="EXT_31">[46]ORÇAMENTO!$C$5</definedName>
    <definedName name="EXT_32">[46]ORÇAMENTO!$C$5</definedName>
    <definedName name="EXT_32_13">[46]ORÇAMENTO!$C$5</definedName>
    <definedName name="EXT_32_39">[46]ORÇAMENTO!$C$5</definedName>
    <definedName name="EXT_32_6">[46]ORÇAMENTO!$C$5</definedName>
    <definedName name="EXT_33">[46]ORÇAMENTO!$C$5</definedName>
    <definedName name="EXT_33_13">[46]ORÇAMENTO!$C$5</definedName>
    <definedName name="EXT_33_39">[46]ORÇAMENTO!$C$5</definedName>
    <definedName name="EXT_33_6">[46]ORÇAMENTO!$C$5</definedName>
    <definedName name="EXT_34">[46]ORÇAMENTO!$C$5</definedName>
    <definedName name="EXT_34_13">[46]ORÇAMENTO!$C$5</definedName>
    <definedName name="EXT_34_39">[46]ORÇAMENTO!$C$5</definedName>
    <definedName name="EXT_34_6">[46]ORÇAMENTO!$C$5</definedName>
    <definedName name="EXT_40">[46]ORÇAMENTO!$C$5</definedName>
    <definedName name="EXT_40_13">[46]ORÇAMENTO!$C$5</definedName>
    <definedName name="EXT_40_39">[46]ORÇAMENTO!$C$5</definedName>
    <definedName name="EXT_40_6">[46]ORÇAMENTO!$C$5</definedName>
    <definedName name="EXT_41">[46]ORÇAMENTO!$C$5</definedName>
    <definedName name="EXT_41_13">[46]ORÇAMENTO!$C$5</definedName>
    <definedName name="EXT_41_39">[46]ORÇAMENTO!$C$5</definedName>
    <definedName name="EXT_41_6">[46]ORÇAMENTO!$C$5</definedName>
    <definedName name="EXT_43">[46]ORÇAMENTO!$C$5</definedName>
    <definedName name="EXT_43_13">[46]ORÇAMENTO!$C$5</definedName>
    <definedName name="EXT_43_39">[46]ORÇAMENTO!$C$5</definedName>
    <definedName name="EXT_43_6">[46]ORÇAMENTO!$C$5</definedName>
    <definedName name="EXT_44">[46]ORÇAMENTO!$C$5</definedName>
    <definedName name="EXT_44_13">[46]ORÇAMENTO!$C$5</definedName>
    <definedName name="EXT_44_39">[46]ORÇAMENTO!$C$5</definedName>
    <definedName name="EXT_44_6">[46]ORÇAMENTO!$C$5</definedName>
    <definedName name="EXT_45">[46]ORÇAMENTO!$C$5</definedName>
    <definedName name="EXT_45_13">[46]ORÇAMENTO!$C$5</definedName>
    <definedName name="EXT_45_39">[46]ORÇAMENTO!$C$5</definedName>
    <definedName name="EXT_45_6">[46]ORÇAMENTO!$C$5</definedName>
    <definedName name="EXT_46">[46]ORÇAMENTO!$C$5</definedName>
    <definedName name="EXT_46_13">[46]ORÇAMENTO!$C$5</definedName>
    <definedName name="EXT_46_39">[46]ORÇAMENTO!$C$5</definedName>
    <definedName name="EXT_46_6">[46]ORÇAMENTO!$C$5</definedName>
    <definedName name="EXT_47">[46]ORÇAMENTO!$C$5</definedName>
    <definedName name="EXT_47_13">[46]ORÇAMENTO!$C$5</definedName>
    <definedName name="EXT_47_39">[46]ORÇAMENTO!$C$5</definedName>
    <definedName name="EXT_47_6">[46]ORÇAMENTO!$C$5</definedName>
    <definedName name="EXT_48">[46]ORÇAMENTO!$C$5</definedName>
    <definedName name="EXT_48_13">[46]ORÇAMENTO!$C$5</definedName>
    <definedName name="EXT_48_39">[46]ORÇAMENTO!$C$5</definedName>
    <definedName name="EXT_48_6">[46]ORÇAMENTO!$C$5</definedName>
    <definedName name="EXT_49">[46]ORÇAMENTO!$C$5</definedName>
    <definedName name="EXT_49_13">[46]ORÇAMENTO!$C$5</definedName>
    <definedName name="EXT_49_39">[46]ORÇAMENTO!$C$5</definedName>
    <definedName name="EXT_49_6">[46]ORÇAMENTO!$C$5</definedName>
    <definedName name="EXT_50">[46]ORÇAMENTO!$C$5</definedName>
    <definedName name="EXT_50_13">[46]ORÇAMENTO!$C$5</definedName>
    <definedName name="EXT_50_39">[46]ORÇAMENTO!$C$5</definedName>
    <definedName name="EXT_50_6">[46]ORÇAMENTO!$C$5</definedName>
    <definedName name="EXT_51">[46]ORÇAMENTO!$C$5</definedName>
    <definedName name="EXT_51_13">[46]ORÇAMENTO!$C$5</definedName>
    <definedName name="EXT_51_39">[46]ORÇAMENTO!$C$5</definedName>
    <definedName name="EXT_51_6">[46]ORÇAMENTO!$C$5</definedName>
    <definedName name="EXT_52">[46]ORÇAMENTO!$C$5</definedName>
    <definedName name="EXT_52_13">[46]ORÇAMENTO!$C$5</definedName>
    <definedName name="EXT_52_39">[46]ORÇAMENTO!$C$5</definedName>
    <definedName name="EXT_52_6">[46]ORÇAMENTO!$C$5</definedName>
    <definedName name="EXT_6">[46]ORÇAMENTO!$C$5</definedName>
    <definedName name="EXT_6_13">[46]ORÇAMENTO!$C$5</definedName>
    <definedName name="EXT_6_39">[46]ORÇAMENTO!$C$5</definedName>
    <definedName name="EXT_6_6">[46]ORÇAMENTO!$C$5</definedName>
    <definedName name="EXT_7">[46]ORÇAMENTO!$C$5</definedName>
    <definedName name="EXT_7_13">[46]ORÇAMENTO!$C$5</definedName>
    <definedName name="EXT_7_39">[46]ORÇAMENTO!$C$5</definedName>
    <definedName name="EXT_7_6">[46]ORÇAMENTO!$C$5</definedName>
    <definedName name="EXT_8">[46]ORÇAMENTO!$C$5</definedName>
    <definedName name="EXT_8_13">[46]ORÇAMENTO!$C$5</definedName>
    <definedName name="EXT_8_39">[46]ORÇAMENTO!$C$5</definedName>
    <definedName name="EXT_8_6">[46]ORÇAMENTO!$C$5</definedName>
    <definedName name="EXT_9">[46]ORÇAMENTO!$C$5</definedName>
    <definedName name="EXT_9_13">[46]ORÇAMENTO!$C$5</definedName>
    <definedName name="EXT_9_39">[46]ORÇAMENTO!$C$5</definedName>
    <definedName name="EXT_9_6">[46]ORÇAMENTO!$C$5</definedName>
    <definedName name="EXTA" localSheetId="15">#REF!</definedName>
    <definedName name="EXTA" localSheetId="32">#REF!</definedName>
    <definedName name="EXTA" localSheetId="30">#REF!</definedName>
    <definedName name="EXTA" localSheetId="28">#REF!</definedName>
    <definedName name="EXTA" localSheetId="37">#REF!</definedName>
    <definedName name="EXTA" localSheetId="25">#REF!</definedName>
    <definedName name="EXTA" localSheetId="23">#REF!</definedName>
    <definedName name="EXTA" localSheetId="24">#REF!</definedName>
    <definedName name="EXTA" localSheetId="14">#REF!</definedName>
    <definedName name="EXTA" localSheetId="1">#REF!</definedName>
    <definedName name="EXTA">#REF!</definedName>
    <definedName name="extensao" localSheetId="15">#REF!</definedName>
    <definedName name="extensao" localSheetId="32">#REF!</definedName>
    <definedName name="extensao" localSheetId="30">#REF!</definedName>
    <definedName name="extensao" localSheetId="28">#REF!</definedName>
    <definedName name="extensao" localSheetId="37">#REF!</definedName>
    <definedName name="extensao" localSheetId="14">#REF!</definedName>
    <definedName name="extensao" localSheetId="1">#REF!</definedName>
    <definedName name="extensao">#REF!</definedName>
    <definedName name="EXTENSÃO">[45]Croqui!$A$7</definedName>
    <definedName name="EXTENSÃO1" localSheetId="15">#REF!</definedName>
    <definedName name="EXTENSÃO1" localSheetId="32">#REF!</definedName>
    <definedName name="EXTENSÃO1" localSheetId="30">#REF!</definedName>
    <definedName name="EXTENSÃO1" localSheetId="28">#REF!</definedName>
    <definedName name="EXTENSÃO1" localSheetId="37">#REF!</definedName>
    <definedName name="EXTENSÃO1" localSheetId="25">#REF!</definedName>
    <definedName name="EXTENSÃO1" localSheetId="23">#REF!</definedName>
    <definedName name="EXTENSÃO1" localSheetId="24">#REF!</definedName>
    <definedName name="EXTENSÃO1" localSheetId="14">#REF!</definedName>
    <definedName name="EXTENSÃO1" localSheetId="1">#REF!</definedName>
    <definedName name="EXTENSÃO1">#REF!</definedName>
    <definedName name="Extenso">#N/A</definedName>
    <definedName name="Extenso_1">#N/A</definedName>
    <definedName name="Extenso_10">#N/A</definedName>
    <definedName name="Extenso_12">#N/A</definedName>
    <definedName name="Extenso_13">#N/A</definedName>
    <definedName name="Extenso_14">#N/A</definedName>
    <definedName name="Extenso_2">#N/A</definedName>
    <definedName name="Extenso_22">#N/A</definedName>
    <definedName name="Extenso_25">#N/A</definedName>
    <definedName name="Extenso_26">#N/A</definedName>
    <definedName name="Extenso_27">#N/A</definedName>
    <definedName name="Extenso_28">#N/A</definedName>
    <definedName name="Extenso_29">#N/A</definedName>
    <definedName name="Extenso_3">#N/A</definedName>
    <definedName name="Extenso_30">#N/A</definedName>
    <definedName name="Extenso_31">#N/A</definedName>
    <definedName name="Extenso_32">#N/A</definedName>
    <definedName name="Extenso_33">#N/A</definedName>
    <definedName name="Extenso_34">#N/A</definedName>
    <definedName name="Extenso_35">#N/A</definedName>
    <definedName name="Extenso_36">#N/A</definedName>
    <definedName name="Extenso_37">#N/A</definedName>
    <definedName name="Extenso_38">#N/A</definedName>
    <definedName name="Extenso_4">#N/A</definedName>
    <definedName name="Extenso_5">#N/A</definedName>
    <definedName name="Extenso_6">#N/A</definedName>
    <definedName name="Extenso_7">#N/A</definedName>
    <definedName name="Extenso_8">#N/A</definedName>
    <definedName name="Extenso_9">#N/A</definedName>
    <definedName name="ExtFaixa" localSheetId="15">#REF!</definedName>
    <definedName name="ExtFaixa" localSheetId="32">#REF!</definedName>
    <definedName name="ExtFaixa" localSheetId="30">#REF!</definedName>
    <definedName name="ExtFaixa" localSheetId="28">#REF!</definedName>
    <definedName name="ExtFaixa" localSheetId="37">#REF!</definedName>
    <definedName name="ExtFaixa" localSheetId="14">#REF!</definedName>
    <definedName name="ExtFaixa" localSheetId="1">#REF!</definedName>
    <definedName name="ExtFaixa">#REF!</definedName>
    <definedName name="ExtFaixa2" localSheetId="15">'[6]P A T O 99 B'!#REF!</definedName>
    <definedName name="ExtFaixa2" localSheetId="32">'[6]P A T O 99 B'!#REF!</definedName>
    <definedName name="ExtFaixa2" localSheetId="30">'[6]P A T O 99 B'!#REF!</definedName>
    <definedName name="ExtFaixa2" localSheetId="28">'[6]P A T O 99 B'!#REF!</definedName>
    <definedName name="ExtFaixa2" localSheetId="37">'[6]P A T O 99 B'!#REF!</definedName>
    <definedName name="ExtFaixa2" localSheetId="14">'[6]P A T O 99 B'!#REF!</definedName>
    <definedName name="ExtFaixa2" localSheetId="1">'[6]P A T O 99 B'!#REF!</definedName>
    <definedName name="ExtFaixa2">'[6]P A T O 99 B'!#REF!</definedName>
    <definedName name="F_01_120" localSheetId="15">#REF!</definedName>
    <definedName name="F_01_120" localSheetId="32">#REF!</definedName>
    <definedName name="F_01_120" localSheetId="30">#REF!</definedName>
    <definedName name="F_01_120" localSheetId="28">#REF!</definedName>
    <definedName name="F_01_120" localSheetId="37">#REF!</definedName>
    <definedName name="F_01_120" localSheetId="14">#REF!</definedName>
    <definedName name="F_01_120" localSheetId="1">#REF!</definedName>
    <definedName name="F_01_120">#REF!</definedName>
    <definedName name="F_01_150" localSheetId="15">#REF!</definedName>
    <definedName name="F_01_150" localSheetId="32">#REF!</definedName>
    <definedName name="F_01_150" localSheetId="30">#REF!</definedName>
    <definedName name="F_01_150" localSheetId="28">#REF!</definedName>
    <definedName name="F_01_150" localSheetId="37">#REF!</definedName>
    <definedName name="F_01_150" localSheetId="14">#REF!</definedName>
    <definedName name="F_01_150" localSheetId="1">#REF!</definedName>
    <definedName name="F_01_150">#REF!</definedName>
    <definedName name="F_01_180" localSheetId="15">#REF!</definedName>
    <definedName name="F_01_180" localSheetId="32">#REF!</definedName>
    <definedName name="F_01_180" localSheetId="30">#REF!</definedName>
    <definedName name="F_01_180" localSheetId="28">#REF!</definedName>
    <definedName name="F_01_180" localSheetId="37">#REF!</definedName>
    <definedName name="F_01_180" localSheetId="14">#REF!</definedName>
    <definedName name="F_01_180" localSheetId="1">#REF!</definedName>
    <definedName name="F_01_180">#REF!</definedName>
    <definedName name="F_01_210" localSheetId="15">#REF!</definedName>
    <definedName name="F_01_210" localSheetId="32">#REF!</definedName>
    <definedName name="F_01_210" localSheetId="30">#REF!</definedName>
    <definedName name="F_01_210" localSheetId="28">#REF!</definedName>
    <definedName name="F_01_210" localSheetId="37">#REF!</definedName>
    <definedName name="F_01_210" localSheetId="14">#REF!</definedName>
    <definedName name="F_01_210" localSheetId="1">#REF!</definedName>
    <definedName name="F_01_210">#REF!</definedName>
    <definedName name="F_01_240" localSheetId="15">#REF!</definedName>
    <definedName name="F_01_240" localSheetId="32">#REF!</definedName>
    <definedName name="F_01_240" localSheetId="30">#REF!</definedName>
    <definedName name="F_01_240" localSheetId="28">#REF!</definedName>
    <definedName name="F_01_240" localSheetId="37">#REF!</definedName>
    <definedName name="F_01_240" localSheetId="14">#REF!</definedName>
    <definedName name="F_01_240" localSheetId="1">#REF!</definedName>
    <definedName name="F_01_240">#REF!</definedName>
    <definedName name="F_01_270" localSheetId="15">#REF!</definedName>
    <definedName name="F_01_270" localSheetId="32">#REF!</definedName>
    <definedName name="F_01_270" localSheetId="30">#REF!</definedName>
    <definedName name="F_01_270" localSheetId="28">#REF!</definedName>
    <definedName name="F_01_270" localSheetId="37">#REF!</definedName>
    <definedName name="F_01_270" localSheetId="14">#REF!</definedName>
    <definedName name="F_01_270" localSheetId="1">#REF!</definedName>
    <definedName name="F_01_270">#REF!</definedName>
    <definedName name="F_01_30" localSheetId="15">#REF!</definedName>
    <definedName name="F_01_30" localSheetId="32">#REF!</definedName>
    <definedName name="F_01_30" localSheetId="30">#REF!</definedName>
    <definedName name="F_01_30" localSheetId="28">#REF!</definedName>
    <definedName name="F_01_30" localSheetId="37">#REF!</definedName>
    <definedName name="F_01_30" localSheetId="14">#REF!</definedName>
    <definedName name="F_01_30" localSheetId="1">#REF!</definedName>
    <definedName name="F_01_30">#REF!</definedName>
    <definedName name="F_01_300" localSheetId="15">#REF!</definedName>
    <definedName name="F_01_300" localSheetId="32">#REF!</definedName>
    <definedName name="F_01_300" localSheetId="30">#REF!</definedName>
    <definedName name="F_01_300" localSheetId="28">#REF!</definedName>
    <definedName name="F_01_300" localSheetId="37">#REF!</definedName>
    <definedName name="F_01_300" localSheetId="14">#REF!</definedName>
    <definedName name="F_01_300" localSheetId="1">#REF!</definedName>
    <definedName name="F_01_300">#REF!</definedName>
    <definedName name="F_01_330" localSheetId="15">#REF!</definedName>
    <definedName name="F_01_330" localSheetId="32">#REF!</definedName>
    <definedName name="F_01_330" localSheetId="30">#REF!</definedName>
    <definedName name="F_01_330" localSheetId="28">#REF!</definedName>
    <definedName name="F_01_330" localSheetId="37">#REF!</definedName>
    <definedName name="F_01_330" localSheetId="14">#REF!</definedName>
    <definedName name="F_01_330" localSheetId="1">#REF!</definedName>
    <definedName name="F_01_330">#REF!</definedName>
    <definedName name="F_01_360" localSheetId="15">#REF!</definedName>
    <definedName name="F_01_360" localSheetId="32">#REF!</definedName>
    <definedName name="F_01_360" localSheetId="30">#REF!</definedName>
    <definedName name="F_01_360" localSheetId="28">#REF!</definedName>
    <definedName name="F_01_360" localSheetId="37">#REF!</definedName>
    <definedName name="F_01_360" localSheetId="14">#REF!</definedName>
    <definedName name="F_01_360" localSheetId="1">#REF!</definedName>
    <definedName name="F_01_360">#REF!</definedName>
    <definedName name="F_01_390" localSheetId="15">#REF!</definedName>
    <definedName name="F_01_390" localSheetId="32">#REF!</definedName>
    <definedName name="F_01_390" localSheetId="30">#REF!</definedName>
    <definedName name="F_01_390" localSheetId="28">#REF!</definedName>
    <definedName name="F_01_390" localSheetId="37">#REF!</definedName>
    <definedName name="F_01_390" localSheetId="14">#REF!</definedName>
    <definedName name="F_01_390" localSheetId="1">#REF!</definedName>
    <definedName name="F_01_390">#REF!</definedName>
    <definedName name="F_01_420" localSheetId="15">#REF!</definedName>
    <definedName name="F_01_420" localSheetId="32">#REF!</definedName>
    <definedName name="F_01_420" localSheetId="30">#REF!</definedName>
    <definedName name="F_01_420" localSheetId="28">#REF!</definedName>
    <definedName name="F_01_420" localSheetId="37">#REF!</definedName>
    <definedName name="F_01_420" localSheetId="14">#REF!</definedName>
    <definedName name="F_01_420" localSheetId="1">#REF!</definedName>
    <definedName name="F_01_420">#REF!</definedName>
    <definedName name="F_01_450" localSheetId="15">#REF!</definedName>
    <definedName name="F_01_450" localSheetId="32">#REF!</definedName>
    <definedName name="F_01_450" localSheetId="30">#REF!</definedName>
    <definedName name="F_01_450" localSheetId="28">#REF!</definedName>
    <definedName name="F_01_450" localSheetId="37">#REF!</definedName>
    <definedName name="F_01_450" localSheetId="14">#REF!</definedName>
    <definedName name="F_01_450" localSheetId="1">#REF!</definedName>
    <definedName name="F_01_450">#REF!</definedName>
    <definedName name="F_01_480" localSheetId="15">#REF!</definedName>
    <definedName name="F_01_480" localSheetId="32">#REF!</definedName>
    <definedName name="F_01_480" localSheetId="30">#REF!</definedName>
    <definedName name="F_01_480" localSheetId="28">#REF!</definedName>
    <definedName name="F_01_480" localSheetId="37">#REF!</definedName>
    <definedName name="F_01_480" localSheetId="14">#REF!</definedName>
    <definedName name="F_01_480" localSheetId="1">#REF!</definedName>
    <definedName name="F_01_480">#REF!</definedName>
    <definedName name="F_01_510" localSheetId="15">#REF!</definedName>
    <definedName name="F_01_510" localSheetId="32">#REF!</definedName>
    <definedName name="F_01_510" localSheetId="30">#REF!</definedName>
    <definedName name="F_01_510" localSheetId="28">#REF!</definedName>
    <definedName name="F_01_510" localSheetId="37">#REF!</definedName>
    <definedName name="F_01_510" localSheetId="14">#REF!</definedName>
    <definedName name="F_01_510" localSheetId="1">#REF!</definedName>
    <definedName name="F_01_510">#REF!</definedName>
    <definedName name="F_01_540" localSheetId="15">#REF!</definedName>
    <definedName name="F_01_540" localSheetId="32">#REF!</definedName>
    <definedName name="F_01_540" localSheetId="30">#REF!</definedName>
    <definedName name="F_01_540" localSheetId="28">#REF!</definedName>
    <definedName name="F_01_540" localSheetId="37">#REF!</definedName>
    <definedName name="F_01_540" localSheetId="14">#REF!</definedName>
    <definedName name="F_01_540" localSheetId="1">#REF!</definedName>
    <definedName name="F_01_540">#REF!</definedName>
    <definedName name="F_01_570" localSheetId="15">#REF!</definedName>
    <definedName name="F_01_570" localSheetId="32">#REF!</definedName>
    <definedName name="F_01_570" localSheetId="30">#REF!</definedName>
    <definedName name="F_01_570" localSheetId="28">#REF!</definedName>
    <definedName name="F_01_570" localSheetId="37">#REF!</definedName>
    <definedName name="F_01_570" localSheetId="14">#REF!</definedName>
    <definedName name="F_01_570" localSheetId="1">#REF!</definedName>
    <definedName name="F_01_570">#REF!</definedName>
    <definedName name="F_01_60" localSheetId="15">#REF!</definedName>
    <definedName name="F_01_60" localSheetId="32">#REF!</definedName>
    <definedName name="F_01_60" localSheetId="30">#REF!</definedName>
    <definedName name="F_01_60" localSheetId="28">#REF!</definedName>
    <definedName name="F_01_60" localSheetId="37">#REF!</definedName>
    <definedName name="F_01_60" localSheetId="14">#REF!</definedName>
    <definedName name="F_01_60" localSheetId="1">#REF!</definedName>
    <definedName name="F_01_60">#REF!</definedName>
    <definedName name="F_01_600" localSheetId="15">#REF!</definedName>
    <definedName name="F_01_600" localSheetId="32">#REF!</definedName>
    <definedName name="F_01_600" localSheetId="30">#REF!</definedName>
    <definedName name="F_01_600" localSheetId="28">#REF!</definedName>
    <definedName name="F_01_600" localSheetId="37">#REF!</definedName>
    <definedName name="F_01_600" localSheetId="14">#REF!</definedName>
    <definedName name="F_01_600" localSheetId="1">#REF!</definedName>
    <definedName name="F_01_600">#REF!</definedName>
    <definedName name="F_01_630" localSheetId="15">#REF!</definedName>
    <definedName name="F_01_630" localSheetId="32">#REF!</definedName>
    <definedName name="F_01_630" localSheetId="30">#REF!</definedName>
    <definedName name="F_01_630" localSheetId="28">#REF!</definedName>
    <definedName name="F_01_630" localSheetId="37">#REF!</definedName>
    <definedName name="F_01_630" localSheetId="14">#REF!</definedName>
    <definedName name="F_01_630" localSheetId="1">#REF!</definedName>
    <definedName name="F_01_630">#REF!</definedName>
    <definedName name="F_01_660" localSheetId="15">#REF!</definedName>
    <definedName name="F_01_660" localSheetId="32">#REF!</definedName>
    <definedName name="F_01_660" localSheetId="30">#REF!</definedName>
    <definedName name="F_01_660" localSheetId="28">#REF!</definedName>
    <definedName name="F_01_660" localSheetId="37">#REF!</definedName>
    <definedName name="F_01_660" localSheetId="14">#REF!</definedName>
    <definedName name="F_01_660" localSheetId="1">#REF!</definedName>
    <definedName name="F_01_660">#REF!</definedName>
    <definedName name="F_01_690" localSheetId="15">#REF!</definedName>
    <definedName name="F_01_690" localSheetId="32">#REF!</definedName>
    <definedName name="F_01_690" localSheetId="30">#REF!</definedName>
    <definedName name="F_01_690" localSheetId="28">#REF!</definedName>
    <definedName name="F_01_690" localSheetId="37">#REF!</definedName>
    <definedName name="F_01_690" localSheetId="14">#REF!</definedName>
    <definedName name="F_01_690" localSheetId="1">#REF!</definedName>
    <definedName name="F_01_690">#REF!</definedName>
    <definedName name="F_01_720" localSheetId="15">#REF!</definedName>
    <definedName name="F_01_720" localSheetId="32">#REF!</definedName>
    <definedName name="F_01_720" localSheetId="30">#REF!</definedName>
    <definedName name="F_01_720" localSheetId="28">#REF!</definedName>
    <definedName name="F_01_720" localSheetId="37">#REF!</definedName>
    <definedName name="F_01_720" localSheetId="14">#REF!</definedName>
    <definedName name="F_01_720" localSheetId="1">#REF!</definedName>
    <definedName name="F_01_720">#REF!</definedName>
    <definedName name="F_01_90" localSheetId="15">#REF!</definedName>
    <definedName name="F_01_90" localSheetId="32">#REF!</definedName>
    <definedName name="F_01_90" localSheetId="30">#REF!</definedName>
    <definedName name="F_01_90" localSheetId="28">#REF!</definedName>
    <definedName name="F_01_90" localSheetId="37">#REF!</definedName>
    <definedName name="F_01_90" localSheetId="14">#REF!</definedName>
    <definedName name="F_01_90" localSheetId="1">#REF!</definedName>
    <definedName name="F_01_90">#REF!</definedName>
    <definedName name="F_02_120" localSheetId="15">#REF!</definedName>
    <definedName name="F_02_120" localSheetId="32">#REF!</definedName>
    <definedName name="F_02_120" localSheetId="30">#REF!</definedName>
    <definedName name="F_02_120" localSheetId="28">#REF!</definedName>
    <definedName name="F_02_120" localSheetId="37">#REF!</definedName>
    <definedName name="F_02_120" localSheetId="14">#REF!</definedName>
    <definedName name="F_02_120" localSheetId="1">#REF!</definedName>
    <definedName name="F_02_120">#REF!</definedName>
    <definedName name="F_02_150" localSheetId="15">#REF!</definedName>
    <definedName name="F_02_150" localSheetId="32">#REF!</definedName>
    <definedName name="F_02_150" localSheetId="30">#REF!</definedName>
    <definedName name="F_02_150" localSheetId="28">#REF!</definedName>
    <definedName name="F_02_150" localSheetId="37">#REF!</definedName>
    <definedName name="F_02_150" localSheetId="14">#REF!</definedName>
    <definedName name="F_02_150" localSheetId="1">#REF!</definedName>
    <definedName name="F_02_150">#REF!</definedName>
    <definedName name="F_02_180" localSheetId="15">#REF!</definedName>
    <definedName name="F_02_180" localSheetId="32">#REF!</definedName>
    <definedName name="F_02_180" localSheetId="30">#REF!</definedName>
    <definedName name="F_02_180" localSheetId="28">#REF!</definedName>
    <definedName name="F_02_180" localSheetId="37">#REF!</definedName>
    <definedName name="F_02_180" localSheetId="14">#REF!</definedName>
    <definedName name="F_02_180" localSheetId="1">#REF!</definedName>
    <definedName name="F_02_180">#REF!</definedName>
    <definedName name="F_02_210" localSheetId="15">#REF!</definedName>
    <definedName name="F_02_210" localSheetId="32">#REF!</definedName>
    <definedName name="F_02_210" localSheetId="30">#REF!</definedName>
    <definedName name="F_02_210" localSheetId="28">#REF!</definedName>
    <definedName name="F_02_210" localSheetId="37">#REF!</definedName>
    <definedName name="F_02_210" localSheetId="14">#REF!</definedName>
    <definedName name="F_02_210" localSheetId="1">#REF!</definedName>
    <definedName name="F_02_210">#REF!</definedName>
    <definedName name="F_02_240" localSheetId="15">#REF!</definedName>
    <definedName name="F_02_240" localSheetId="32">#REF!</definedName>
    <definedName name="F_02_240" localSheetId="30">#REF!</definedName>
    <definedName name="F_02_240" localSheetId="28">#REF!</definedName>
    <definedName name="F_02_240" localSheetId="37">#REF!</definedName>
    <definedName name="F_02_240" localSheetId="14">#REF!</definedName>
    <definedName name="F_02_240" localSheetId="1">#REF!</definedName>
    <definedName name="F_02_240">#REF!</definedName>
    <definedName name="F_02_270" localSheetId="15">#REF!</definedName>
    <definedName name="F_02_270" localSheetId="32">#REF!</definedName>
    <definedName name="F_02_270" localSheetId="30">#REF!</definedName>
    <definedName name="F_02_270" localSheetId="28">#REF!</definedName>
    <definedName name="F_02_270" localSheetId="37">#REF!</definedName>
    <definedName name="F_02_270" localSheetId="14">#REF!</definedName>
    <definedName name="F_02_270" localSheetId="1">#REF!</definedName>
    <definedName name="F_02_270">#REF!</definedName>
    <definedName name="F_02_30" localSheetId="15">#REF!</definedName>
    <definedName name="F_02_30" localSheetId="32">#REF!</definedName>
    <definedName name="F_02_30" localSheetId="30">#REF!</definedName>
    <definedName name="F_02_30" localSheetId="28">#REF!</definedName>
    <definedName name="F_02_30" localSheetId="37">#REF!</definedName>
    <definedName name="F_02_30" localSheetId="14">#REF!</definedName>
    <definedName name="F_02_30" localSheetId="1">#REF!</definedName>
    <definedName name="F_02_30">#REF!</definedName>
    <definedName name="F_02_300" localSheetId="15">#REF!</definedName>
    <definedName name="F_02_300" localSheetId="32">#REF!</definedName>
    <definedName name="F_02_300" localSheetId="30">#REF!</definedName>
    <definedName name="F_02_300" localSheetId="28">#REF!</definedName>
    <definedName name="F_02_300" localSheetId="37">#REF!</definedName>
    <definedName name="F_02_300" localSheetId="14">#REF!</definedName>
    <definedName name="F_02_300" localSheetId="1">#REF!</definedName>
    <definedName name="F_02_300">#REF!</definedName>
    <definedName name="F_02_330" localSheetId="15">#REF!</definedName>
    <definedName name="F_02_330" localSheetId="32">#REF!</definedName>
    <definedName name="F_02_330" localSheetId="30">#REF!</definedName>
    <definedName name="F_02_330" localSheetId="28">#REF!</definedName>
    <definedName name="F_02_330" localSheetId="37">#REF!</definedName>
    <definedName name="F_02_330" localSheetId="14">#REF!</definedName>
    <definedName name="F_02_330" localSheetId="1">#REF!</definedName>
    <definedName name="F_02_330">#REF!</definedName>
    <definedName name="F_02_360" localSheetId="15">#REF!</definedName>
    <definedName name="F_02_360" localSheetId="32">#REF!</definedName>
    <definedName name="F_02_360" localSheetId="30">#REF!</definedName>
    <definedName name="F_02_360" localSheetId="28">#REF!</definedName>
    <definedName name="F_02_360" localSheetId="37">#REF!</definedName>
    <definedName name="F_02_360" localSheetId="14">#REF!</definedName>
    <definedName name="F_02_360" localSheetId="1">#REF!</definedName>
    <definedName name="F_02_360">#REF!</definedName>
    <definedName name="F_02_390" localSheetId="15">#REF!</definedName>
    <definedName name="F_02_390" localSheetId="32">#REF!</definedName>
    <definedName name="F_02_390" localSheetId="30">#REF!</definedName>
    <definedName name="F_02_390" localSheetId="28">#REF!</definedName>
    <definedName name="F_02_390" localSheetId="37">#REF!</definedName>
    <definedName name="F_02_390" localSheetId="14">#REF!</definedName>
    <definedName name="F_02_390" localSheetId="1">#REF!</definedName>
    <definedName name="F_02_390">#REF!</definedName>
    <definedName name="F_02_420" localSheetId="15">#REF!</definedName>
    <definedName name="F_02_420" localSheetId="32">#REF!</definedName>
    <definedName name="F_02_420" localSheetId="30">#REF!</definedName>
    <definedName name="F_02_420" localSheetId="28">#REF!</definedName>
    <definedName name="F_02_420" localSheetId="37">#REF!</definedName>
    <definedName name="F_02_420" localSheetId="14">#REF!</definedName>
    <definedName name="F_02_420" localSheetId="1">#REF!</definedName>
    <definedName name="F_02_420">#REF!</definedName>
    <definedName name="F_02_450" localSheetId="15">#REF!</definedName>
    <definedName name="F_02_450" localSheetId="32">#REF!</definedName>
    <definedName name="F_02_450" localSheetId="30">#REF!</definedName>
    <definedName name="F_02_450" localSheetId="28">#REF!</definedName>
    <definedName name="F_02_450" localSheetId="37">#REF!</definedName>
    <definedName name="F_02_450" localSheetId="14">#REF!</definedName>
    <definedName name="F_02_450" localSheetId="1">#REF!</definedName>
    <definedName name="F_02_450">#REF!</definedName>
    <definedName name="F_02_480" localSheetId="15">#REF!</definedName>
    <definedName name="F_02_480" localSheetId="32">#REF!</definedName>
    <definedName name="F_02_480" localSheetId="30">#REF!</definedName>
    <definedName name="F_02_480" localSheetId="28">#REF!</definedName>
    <definedName name="F_02_480" localSheetId="37">#REF!</definedName>
    <definedName name="F_02_480" localSheetId="14">#REF!</definedName>
    <definedName name="F_02_480" localSheetId="1">#REF!</definedName>
    <definedName name="F_02_480">#REF!</definedName>
    <definedName name="F_02_510" localSheetId="15">#REF!</definedName>
    <definedName name="F_02_510" localSheetId="32">#REF!</definedName>
    <definedName name="F_02_510" localSheetId="30">#REF!</definedName>
    <definedName name="F_02_510" localSheetId="28">#REF!</definedName>
    <definedName name="F_02_510" localSheetId="37">#REF!</definedName>
    <definedName name="F_02_510" localSheetId="14">#REF!</definedName>
    <definedName name="F_02_510" localSheetId="1">#REF!</definedName>
    <definedName name="F_02_510">#REF!</definedName>
    <definedName name="F_02_540" localSheetId="15">#REF!</definedName>
    <definedName name="F_02_540" localSheetId="32">#REF!</definedName>
    <definedName name="F_02_540" localSheetId="30">#REF!</definedName>
    <definedName name="F_02_540" localSheetId="28">#REF!</definedName>
    <definedName name="F_02_540" localSheetId="37">#REF!</definedName>
    <definedName name="F_02_540" localSheetId="14">#REF!</definedName>
    <definedName name="F_02_540" localSheetId="1">#REF!</definedName>
    <definedName name="F_02_540">#REF!</definedName>
    <definedName name="F_02_570" localSheetId="15">#REF!</definedName>
    <definedName name="F_02_570" localSheetId="32">#REF!</definedName>
    <definedName name="F_02_570" localSheetId="30">#REF!</definedName>
    <definedName name="F_02_570" localSheetId="28">#REF!</definedName>
    <definedName name="F_02_570" localSheetId="37">#REF!</definedName>
    <definedName name="F_02_570" localSheetId="14">#REF!</definedName>
    <definedName name="F_02_570" localSheetId="1">#REF!</definedName>
    <definedName name="F_02_570">#REF!</definedName>
    <definedName name="F_02_60" localSheetId="15">#REF!</definedName>
    <definedName name="F_02_60" localSheetId="32">#REF!</definedName>
    <definedName name="F_02_60" localSheetId="30">#REF!</definedName>
    <definedName name="F_02_60" localSheetId="28">#REF!</definedName>
    <definedName name="F_02_60" localSheetId="37">#REF!</definedName>
    <definedName name="F_02_60" localSheetId="14">#REF!</definedName>
    <definedName name="F_02_60" localSheetId="1">#REF!</definedName>
    <definedName name="F_02_60">#REF!</definedName>
    <definedName name="F_02_600" localSheetId="15">#REF!</definedName>
    <definedName name="F_02_600" localSheetId="32">#REF!</definedName>
    <definedName name="F_02_600" localSheetId="30">#REF!</definedName>
    <definedName name="F_02_600" localSheetId="28">#REF!</definedName>
    <definedName name="F_02_600" localSheetId="37">#REF!</definedName>
    <definedName name="F_02_600" localSheetId="14">#REF!</definedName>
    <definedName name="F_02_600" localSheetId="1">#REF!</definedName>
    <definedName name="F_02_600">#REF!</definedName>
    <definedName name="F_02_630" localSheetId="15">#REF!</definedName>
    <definedName name="F_02_630" localSheetId="32">#REF!</definedName>
    <definedName name="F_02_630" localSheetId="30">#REF!</definedName>
    <definedName name="F_02_630" localSheetId="28">#REF!</definedName>
    <definedName name="F_02_630" localSheetId="37">#REF!</definedName>
    <definedName name="F_02_630" localSheetId="14">#REF!</definedName>
    <definedName name="F_02_630" localSheetId="1">#REF!</definedName>
    <definedName name="F_02_630">#REF!</definedName>
    <definedName name="F_02_660" localSheetId="15">#REF!</definedName>
    <definedName name="F_02_660" localSheetId="32">#REF!</definedName>
    <definedName name="F_02_660" localSheetId="30">#REF!</definedName>
    <definedName name="F_02_660" localSheetId="28">#REF!</definedName>
    <definedName name="F_02_660" localSheetId="37">#REF!</definedName>
    <definedName name="F_02_660" localSheetId="14">#REF!</definedName>
    <definedName name="F_02_660" localSheetId="1">#REF!</definedName>
    <definedName name="F_02_660">#REF!</definedName>
    <definedName name="F_02_690" localSheetId="15">#REF!</definedName>
    <definedName name="F_02_690" localSheetId="32">#REF!</definedName>
    <definedName name="F_02_690" localSheetId="30">#REF!</definedName>
    <definedName name="F_02_690" localSheetId="28">#REF!</definedName>
    <definedName name="F_02_690" localSheetId="37">#REF!</definedName>
    <definedName name="F_02_690" localSheetId="14">#REF!</definedName>
    <definedName name="F_02_690" localSheetId="1">#REF!</definedName>
    <definedName name="F_02_690">#REF!</definedName>
    <definedName name="F_02_720" localSheetId="15">#REF!</definedName>
    <definedName name="F_02_720" localSheetId="32">#REF!</definedName>
    <definedName name="F_02_720" localSheetId="30">#REF!</definedName>
    <definedName name="F_02_720" localSheetId="28">#REF!</definedName>
    <definedName name="F_02_720" localSheetId="37">#REF!</definedName>
    <definedName name="F_02_720" localSheetId="14">#REF!</definedName>
    <definedName name="F_02_720" localSheetId="1">#REF!</definedName>
    <definedName name="F_02_720">#REF!</definedName>
    <definedName name="F_02_90" localSheetId="15">#REF!</definedName>
    <definedName name="F_02_90" localSheetId="32">#REF!</definedName>
    <definedName name="F_02_90" localSheetId="30">#REF!</definedName>
    <definedName name="F_02_90" localSheetId="28">#REF!</definedName>
    <definedName name="F_02_90" localSheetId="37">#REF!</definedName>
    <definedName name="F_02_90" localSheetId="14">#REF!</definedName>
    <definedName name="F_02_90" localSheetId="1">#REF!</definedName>
    <definedName name="F_02_90">#REF!</definedName>
    <definedName name="F_03_120" localSheetId="15">#REF!</definedName>
    <definedName name="F_03_120" localSheetId="32">#REF!</definedName>
    <definedName name="F_03_120" localSheetId="30">#REF!</definedName>
    <definedName name="F_03_120" localSheetId="28">#REF!</definedName>
    <definedName name="F_03_120" localSheetId="37">#REF!</definedName>
    <definedName name="F_03_120" localSheetId="14">#REF!</definedName>
    <definedName name="F_03_120" localSheetId="1">#REF!</definedName>
    <definedName name="F_03_120">#REF!</definedName>
    <definedName name="F_03_150" localSheetId="15">#REF!</definedName>
    <definedName name="F_03_150" localSheetId="32">#REF!</definedName>
    <definedName name="F_03_150" localSheetId="30">#REF!</definedName>
    <definedName name="F_03_150" localSheetId="28">#REF!</definedName>
    <definedName name="F_03_150" localSheetId="37">#REF!</definedName>
    <definedName name="F_03_150" localSheetId="14">#REF!</definedName>
    <definedName name="F_03_150" localSheetId="1">#REF!</definedName>
    <definedName name="F_03_150">#REF!</definedName>
    <definedName name="F_03_180" localSheetId="15">#REF!</definedName>
    <definedName name="F_03_180" localSheetId="32">#REF!</definedName>
    <definedName name="F_03_180" localSheetId="30">#REF!</definedName>
    <definedName name="F_03_180" localSheetId="28">#REF!</definedName>
    <definedName name="F_03_180" localSheetId="37">#REF!</definedName>
    <definedName name="F_03_180" localSheetId="14">#REF!</definedName>
    <definedName name="F_03_180" localSheetId="1">#REF!</definedName>
    <definedName name="F_03_180">#REF!</definedName>
    <definedName name="F_03_210" localSheetId="15">#REF!</definedName>
    <definedName name="F_03_210" localSheetId="32">#REF!</definedName>
    <definedName name="F_03_210" localSheetId="30">#REF!</definedName>
    <definedName name="F_03_210" localSheetId="28">#REF!</definedName>
    <definedName name="F_03_210" localSheetId="37">#REF!</definedName>
    <definedName name="F_03_210" localSheetId="14">#REF!</definedName>
    <definedName name="F_03_210" localSheetId="1">#REF!</definedName>
    <definedName name="F_03_210">#REF!</definedName>
    <definedName name="F_03_240" localSheetId="15">#REF!</definedName>
    <definedName name="F_03_240" localSheetId="32">#REF!</definedName>
    <definedName name="F_03_240" localSheetId="30">#REF!</definedName>
    <definedName name="F_03_240" localSheetId="28">#REF!</definedName>
    <definedName name="F_03_240" localSheetId="37">#REF!</definedName>
    <definedName name="F_03_240" localSheetId="14">#REF!</definedName>
    <definedName name="F_03_240" localSheetId="1">#REF!</definedName>
    <definedName name="F_03_240">#REF!</definedName>
    <definedName name="F_03_270" localSheetId="15">#REF!</definedName>
    <definedName name="F_03_270" localSheetId="32">#REF!</definedName>
    <definedName name="F_03_270" localSheetId="30">#REF!</definedName>
    <definedName name="F_03_270" localSheetId="28">#REF!</definedName>
    <definedName name="F_03_270" localSheetId="37">#REF!</definedName>
    <definedName name="F_03_270" localSheetId="14">#REF!</definedName>
    <definedName name="F_03_270" localSheetId="1">#REF!</definedName>
    <definedName name="F_03_270">#REF!</definedName>
    <definedName name="F_03_30" localSheetId="15">#REF!</definedName>
    <definedName name="F_03_30" localSheetId="32">#REF!</definedName>
    <definedName name="F_03_30" localSheetId="30">#REF!</definedName>
    <definedName name="F_03_30" localSheetId="28">#REF!</definedName>
    <definedName name="F_03_30" localSheetId="37">#REF!</definedName>
    <definedName name="F_03_30" localSheetId="14">#REF!</definedName>
    <definedName name="F_03_30" localSheetId="1">#REF!</definedName>
    <definedName name="F_03_30">#REF!</definedName>
    <definedName name="F_03_300" localSheetId="15">#REF!</definedName>
    <definedName name="F_03_300" localSheetId="32">#REF!</definedName>
    <definedName name="F_03_300" localSheetId="30">#REF!</definedName>
    <definedName name="F_03_300" localSheetId="28">#REF!</definedName>
    <definedName name="F_03_300" localSheetId="37">#REF!</definedName>
    <definedName name="F_03_300" localSheetId="14">#REF!</definedName>
    <definedName name="F_03_300" localSheetId="1">#REF!</definedName>
    <definedName name="F_03_300">#REF!</definedName>
    <definedName name="F_03_330" localSheetId="15">#REF!</definedName>
    <definedName name="F_03_330" localSheetId="32">#REF!</definedName>
    <definedName name="F_03_330" localSheetId="30">#REF!</definedName>
    <definedName name="F_03_330" localSheetId="28">#REF!</definedName>
    <definedName name="F_03_330" localSheetId="37">#REF!</definedName>
    <definedName name="F_03_330" localSheetId="14">#REF!</definedName>
    <definedName name="F_03_330" localSheetId="1">#REF!</definedName>
    <definedName name="F_03_330">#REF!</definedName>
    <definedName name="F_03_360" localSheetId="15">#REF!</definedName>
    <definedName name="F_03_360" localSheetId="32">#REF!</definedName>
    <definedName name="F_03_360" localSheetId="30">#REF!</definedName>
    <definedName name="F_03_360" localSheetId="28">#REF!</definedName>
    <definedName name="F_03_360" localSheetId="37">#REF!</definedName>
    <definedName name="F_03_360" localSheetId="14">#REF!</definedName>
    <definedName name="F_03_360" localSheetId="1">#REF!</definedName>
    <definedName name="F_03_360">#REF!</definedName>
    <definedName name="F_03_390" localSheetId="15">#REF!</definedName>
    <definedName name="F_03_390" localSheetId="32">#REF!</definedName>
    <definedName name="F_03_390" localSheetId="30">#REF!</definedName>
    <definedName name="F_03_390" localSheetId="28">#REF!</definedName>
    <definedName name="F_03_390" localSheetId="37">#REF!</definedName>
    <definedName name="F_03_390" localSheetId="14">#REF!</definedName>
    <definedName name="F_03_390" localSheetId="1">#REF!</definedName>
    <definedName name="F_03_390">#REF!</definedName>
    <definedName name="F_03_420" localSheetId="15">#REF!</definedName>
    <definedName name="F_03_420" localSheetId="32">#REF!</definedName>
    <definedName name="F_03_420" localSheetId="30">#REF!</definedName>
    <definedName name="F_03_420" localSheetId="28">#REF!</definedName>
    <definedName name="F_03_420" localSheetId="37">#REF!</definedName>
    <definedName name="F_03_420" localSheetId="14">#REF!</definedName>
    <definedName name="F_03_420" localSheetId="1">#REF!</definedName>
    <definedName name="F_03_420">#REF!</definedName>
    <definedName name="F_03_450" localSheetId="15">#REF!</definedName>
    <definedName name="F_03_450" localSheetId="32">#REF!</definedName>
    <definedName name="F_03_450" localSheetId="30">#REF!</definedName>
    <definedName name="F_03_450" localSheetId="28">#REF!</definedName>
    <definedName name="F_03_450" localSheetId="37">#REF!</definedName>
    <definedName name="F_03_450" localSheetId="14">#REF!</definedName>
    <definedName name="F_03_450" localSheetId="1">#REF!</definedName>
    <definedName name="F_03_450">#REF!</definedName>
    <definedName name="F_03_480" localSheetId="15">#REF!</definedName>
    <definedName name="F_03_480" localSheetId="32">#REF!</definedName>
    <definedName name="F_03_480" localSheetId="30">#REF!</definedName>
    <definedName name="F_03_480" localSheetId="28">#REF!</definedName>
    <definedName name="F_03_480" localSheetId="37">#REF!</definedName>
    <definedName name="F_03_480" localSheetId="14">#REF!</definedName>
    <definedName name="F_03_480" localSheetId="1">#REF!</definedName>
    <definedName name="F_03_480">#REF!</definedName>
    <definedName name="F_03_510" localSheetId="15">#REF!</definedName>
    <definedName name="F_03_510" localSheetId="32">#REF!</definedName>
    <definedName name="F_03_510" localSheetId="30">#REF!</definedName>
    <definedName name="F_03_510" localSheetId="28">#REF!</definedName>
    <definedName name="F_03_510" localSheetId="37">#REF!</definedName>
    <definedName name="F_03_510" localSheetId="14">#REF!</definedName>
    <definedName name="F_03_510" localSheetId="1">#REF!</definedName>
    <definedName name="F_03_510">#REF!</definedName>
    <definedName name="F_03_540" localSheetId="15">#REF!</definedName>
    <definedName name="F_03_540" localSheetId="32">#REF!</definedName>
    <definedName name="F_03_540" localSheetId="30">#REF!</definedName>
    <definedName name="F_03_540" localSheetId="28">#REF!</definedName>
    <definedName name="F_03_540" localSheetId="37">#REF!</definedName>
    <definedName name="F_03_540" localSheetId="14">#REF!</definedName>
    <definedName name="F_03_540" localSheetId="1">#REF!</definedName>
    <definedName name="F_03_540">#REF!</definedName>
    <definedName name="F_03_570" localSheetId="15">#REF!</definedName>
    <definedName name="F_03_570" localSheetId="32">#REF!</definedName>
    <definedName name="F_03_570" localSheetId="30">#REF!</definedName>
    <definedName name="F_03_570" localSheetId="28">#REF!</definedName>
    <definedName name="F_03_570" localSheetId="37">#REF!</definedName>
    <definedName name="F_03_570" localSheetId="14">#REF!</definedName>
    <definedName name="F_03_570" localSheetId="1">#REF!</definedName>
    <definedName name="F_03_570">#REF!</definedName>
    <definedName name="F_03_60" localSheetId="15">#REF!</definedName>
    <definedName name="F_03_60" localSheetId="32">#REF!</definedName>
    <definedName name="F_03_60" localSheetId="30">#REF!</definedName>
    <definedName name="F_03_60" localSheetId="28">#REF!</definedName>
    <definedName name="F_03_60" localSheetId="37">#REF!</definedName>
    <definedName name="F_03_60" localSheetId="14">#REF!</definedName>
    <definedName name="F_03_60" localSheetId="1">#REF!</definedName>
    <definedName name="F_03_60">#REF!</definedName>
    <definedName name="F_03_600" localSheetId="15">#REF!</definedName>
    <definedName name="F_03_600" localSheetId="32">#REF!</definedName>
    <definedName name="F_03_600" localSheetId="30">#REF!</definedName>
    <definedName name="F_03_600" localSheetId="28">#REF!</definedName>
    <definedName name="F_03_600" localSheetId="37">#REF!</definedName>
    <definedName name="F_03_600" localSheetId="14">#REF!</definedName>
    <definedName name="F_03_600" localSheetId="1">#REF!</definedName>
    <definedName name="F_03_600">#REF!</definedName>
    <definedName name="F_03_630" localSheetId="15">#REF!</definedName>
    <definedName name="F_03_630" localSheetId="32">#REF!</definedName>
    <definedName name="F_03_630" localSheetId="30">#REF!</definedName>
    <definedName name="F_03_630" localSheetId="28">#REF!</definedName>
    <definedName name="F_03_630" localSheetId="37">#REF!</definedName>
    <definedName name="F_03_630" localSheetId="14">#REF!</definedName>
    <definedName name="F_03_630" localSheetId="1">#REF!</definedName>
    <definedName name="F_03_630">#REF!</definedName>
    <definedName name="F_03_660" localSheetId="15">#REF!</definedName>
    <definedName name="F_03_660" localSheetId="32">#REF!</definedName>
    <definedName name="F_03_660" localSheetId="30">#REF!</definedName>
    <definedName name="F_03_660" localSheetId="28">#REF!</definedName>
    <definedName name="F_03_660" localSheetId="37">#REF!</definedName>
    <definedName name="F_03_660" localSheetId="14">#REF!</definedName>
    <definedName name="F_03_660" localSheetId="1">#REF!</definedName>
    <definedName name="F_03_660">#REF!</definedName>
    <definedName name="F_03_690" localSheetId="15">#REF!</definedName>
    <definedName name="F_03_690" localSheetId="32">#REF!</definedName>
    <definedName name="F_03_690" localSheetId="30">#REF!</definedName>
    <definedName name="F_03_690" localSheetId="28">#REF!</definedName>
    <definedName name="F_03_690" localSheetId="37">#REF!</definedName>
    <definedName name="F_03_690" localSheetId="14">#REF!</definedName>
    <definedName name="F_03_690" localSheetId="1">#REF!</definedName>
    <definedName name="F_03_690">#REF!</definedName>
    <definedName name="F_03_720" localSheetId="15">#REF!</definedName>
    <definedName name="F_03_720" localSheetId="32">#REF!</definedName>
    <definedName name="F_03_720" localSheetId="30">#REF!</definedName>
    <definedName name="F_03_720" localSheetId="28">#REF!</definedName>
    <definedName name="F_03_720" localSheetId="37">#REF!</definedName>
    <definedName name="F_03_720" localSheetId="14">#REF!</definedName>
    <definedName name="F_03_720" localSheetId="1">#REF!</definedName>
    <definedName name="F_03_720">#REF!</definedName>
    <definedName name="F_03_90" localSheetId="15">#REF!</definedName>
    <definedName name="F_03_90" localSheetId="32">#REF!</definedName>
    <definedName name="F_03_90" localSheetId="30">#REF!</definedName>
    <definedName name="F_03_90" localSheetId="28">#REF!</definedName>
    <definedName name="F_03_90" localSheetId="37">#REF!</definedName>
    <definedName name="F_03_90" localSheetId="14">#REF!</definedName>
    <definedName name="F_03_90" localSheetId="1">#REF!</definedName>
    <definedName name="F_03_90">#REF!</definedName>
    <definedName name="F_04_120" localSheetId="15">#REF!</definedName>
    <definedName name="F_04_120" localSheetId="32">#REF!</definedName>
    <definedName name="F_04_120" localSheetId="30">#REF!</definedName>
    <definedName name="F_04_120" localSheetId="28">#REF!</definedName>
    <definedName name="F_04_120" localSheetId="37">#REF!</definedName>
    <definedName name="F_04_120" localSheetId="14">#REF!</definedName>
    <definedName name="F_04_120" localSheetId="1">#REF!</definedName>
    <definedName name="F_04_120">#REF!</definedName>
    <definedName name="F_04_150" localSheetId="15">#REF!</definedName>
    <definedName name="F_04_150" localSheetId="32">#REF!</definedName>
    <definedName name="F_04_150" localSheetId="30">#REF!</definedName>
    <definedName name="F_04_150" localSheetId="28">#REF!</definedName>
    <definedName name="F_04_150" localSheetId="37">#REF!</definedName>
    <definedName name="F_04_150" localSheetId="14">#REF!</definedName>
    <definedName name="F_04_150" localSheetId="1">#REF!</definedName>
    <definedName name="F_04_150">#REF!</definedName>
    <definedName name="F_04_180" localSheetId="15">#REF!</definedName>
    <definedName name="F_04_180" localSheetId="32">#REF!</definedName>
    <definedName name="F_04_180" localSheetId="30">#REF!</definedName>
    <definedName name="F_04_180" localSheetId="28">#REF!</definedName>
    <definedName name="F_04_180" localSheetId="37">#REF!</definedName>
    <definedName name="F_04_180" localSheetId="14">#REF!</definedName>
    <definedName name="F_04_180" localSheetId="1">#REF!</definedName>
    <definedName name="F_04_180">#REF!</definedName>
    <definedName name="F_04_210" localSheetId="15">#REF!</definedName>
    <definedName name="F_04_210" localSheetId="32">#REF!</definedName>
    <definedName name="F_04_210" localSheetId="30">#REF!</definedName>
    <definedName name="F_04_210" localSheetId="28">#REF!</definedName>
    <definedName name="F_04_210" localSheetId="37">#REF!</definedName>
    <definedName name="F_04_210" localSheetId="14">#REF!</definedName>
    <definedName name="F_04_210" localSheetId="1">#REF!</definedName>
    <definedName name="F_04_210">#REF!</definedName>
    <definedName name="F_04_240" localSheetId="15">#REF!</definedName>
    <definedName name="F_04_240" localSheetId="32">#REF!</definedName>
    <definedName name="F_04_240" localSheetId="30">#REF!</definedName>
    <definedName name="F_04_240" localSheetId="28">#REF!</definedName>
    <definedName name="F_04_240" localSheetId="37">#REF!</definedName>
    <definedName name="F_04_240" localSheetId="14">#REF!</definedName>
    <definedName name="F_04_240" localSheetId="1">#REF!</definedName>
    <definedName name="F_04_240">#REF!</definedName>
    <definedName name="F_04_270" localSheetId="15">#REF!</definedName>
    <definedName name="F_04_270" localSheetId="32">#REF!</definedName>
    <definedName name="F_04_270" localSheetId="30">#REF!</definedName>
    <definedName name="F_04_270" localSheetId="28">#REF!</definedName>
    <definedName name="F_04_270" localSheetId="37">#REF!</definedName>
    <definedName name="F_04_270" localSheetId="14">#REF!</definedName>
    <definedName name="F_04_270" localSheetId="1">#REF!</definedName>
    <definedName name="F_04_270">#REF!</definedName>
    <definedName name="F_04_30" localSheetId="15">#REF!</definedName>
    <definedName name="F_04_30" localSheetId="32">#REF!</definedName>
    <definedName name="F_04_30" localSheetId="30">#REF!</definedName>
    <definedName name="F_04_30" localSheetId="28">#REF!</definedName>
    <definedName name="F_04_30" localSheetId="37">#REF!</definedName>
    <definedName name="F_04_30" localSheetId="14">#REF!</definedName>
    <definedName name="F_04_30" localSheetId="1">#REF!</definedName>
    <definedName name="F_04_30">#REF!</definedName>
    <definedName name="F_04_300" localSheetId="15">#REF!</definedName>
    <definedName name="F_04_300" localSheetId="32">#REF!</definedName>
    <definedName name="F_04_300" localSheetId="30">#REF!</definedName>
    <definedName name="F_04_300" localSheetId="28">#REF!</definedName>
    <definedName name="F_04_300" localSheetId="37">#REF!</definedName>
    <definedName name="F_04_300" localSheetId="14">#REF!</definedName>
    <definedName name="F_04_300" localSheetId="1">#REF!</definedName>
    <definedName name="F_04_300">#REF!</definedName>
    <definedName name="F_04_330" localSheetId="15">#REF!</definedName>
    <definedName name="F_04_330" localSheetId="32">#REF!</definedName>
    <definedName name="F_04_330" localSheetId="30">#REF!</definedName>
    <definedName name="F_04_330" localSheetId="28">#REF!</definedName>
    <definedName name="F_04_330" localSheetId="37">#REF!</definedName>
    <definedName name="F_04_330" localSheetId="14">#REF!</definedName>
    <definedName name="F_04_330" localSheetId="1">#REF!</definedName>
    <definedName name="F_04_330">#REF!</definedName>
    <definedName name="F_04_360" localSheetId="15">#REF!</definedName>
    <definedName name="F_04_360" localSheetId="32">#REF!</definedName>
    <definedName name="F_04_360" localSheetId="30">#REF!</definedName>
    <definedName name="F_04_360" localSheetId="28">#REF!</definedName>
    <definedName name="F_04_360" localSheetId="37">#REF!</definedName>
    <definedName name="F_04_360" localSheetId="14">#REF!</definedName>
    <definedName name="F_04_360" localSheetId="1">#REF!</definedName>
    <definedName name="F_04_360">#REF!</definedName>
    <definedName name="F_04_390" localSheetId="15">#REF!</definedName>
    <definedName name="F_04_390" localSheetId="32">#REF!</definedName>
    <definedName name="F_04_390" localSheetId="30">#REF!</definedName>
    <definedName name="F_04_390" localSheetId="28">#REF!</definedName>
    <definedName name="F_04_390" localSheetId="37">#REF!</definedName>
    <definedName name="F_04_390" localSheetId="14">#REF!</definedName>
    <definedName name="F_04_390" localSheetId="1">#REF!</definedName>
    <definedName name="F_04_390">#REF!</definedName>
    <definedName name="F_04_420" localSheetId="15">#REF!</definedName>
    <definedName name="F_04_420" localSheetId="32">#REF!</definedName>
    <definedName name="F_04_420" localSheetId="30">#REF!</definedName>
    <definedName name="F_04_420" localSheetId="28">#REF!</definedName>
    <definedName name="F_04_420" localSheetId="37">#REF!</definedName>
    <definedName name="F_04_420" localSheetId="14">#REF!</definedName>
    <definedName name="F_04_420" localSheetId="1">#REF!</definedName>
    <definedName name="F_04_420">#REF!</definedName>
    <definedName name="F_04_450" localSheetId="15">#REF!</definedName>
    <definedName name="F_04_450" localSheetId="32">#REF!</definedName>
    <definedName name="F_04_450" localSheetId="30">#REF!</definedName>
    <definedName name="F_04_450" localSheetId="28">#REF!</definedName>
    <definedName name="F_04_450" localSheetId="37">#REF!</definedName>
    <definedName name="F_04_450" localSheetId="14">#REF!</definedName>
    <definedName name="F_04_450" localSheetId="1">#REF!</definedName>
    <definedName name="F_04_450">#REF!</definedName>
    <definedName name="F_04_480" localSheetId="15">#REF!</definedName>
    <definedName name="F_04_480" localSheetId="32">#REF!</definedName>
    <definedName name="F_04_480" localSheetId="30">#REF!</definedName>
    <definedName name="F_04_480" localSheetId="28">#REF!</definedName>
    <definedName name="F_04_480" localSheetId="37">#REF!</definedName>
    <definedName name="F_04_480" localSheetId="14">#REF!</definedName>
    <definedName name="F_04_480" localSheetId="1">#REF!</definedName>
    <definedName name="F_04_480">#REF!</definedName>
    <definedName name="F_04_510" localSheetId="15">#REF!</definedName>
    <definedName name="F_04_510" localSheetId="32">#REF!</definedName>
    <definedName name="F_04_510" localSheetId="30">#REF!</definedName>
    <definedName name="F_04_510" localSheetId="28">#REF!</definedName>
    <definedName name="F_04_510" localSheetId="37">#REF!</definedName>
    <definedName name="F_04_510" localSheetId="14">#REF!</definedName>
    <definedName name="F_04_510" localSheetId="1">#REF!</definedName>
    <definedName name="F_04_510">#REF!</definedName>
    <definedName name="F_04_540" localSheetId="15">#REF!</definedName>
    <definedName name="F_04_540" localSheetId="32">#REF!</definedName>
    <definedName name="F_04_540" localSheetId="30">#REF!</definedName>
    <definedName name="F_04_540" localSheetId="28">#REF!</definedName>
    <definedName name="F_04_540" localSheetId="37">#REF!</definedName>
    <definedName name="F_04_540" localSheetId="14">#REF!</definedName>
    <definedName name="F_04_540" localSheetId="1">#REF!</definedName>
    <definedName name="F_04_540">#REF!</definedName>
    <definedName name="F_04_570" localSheetId="15">#REF!</definedName>
    <definedName name="F_04_570" localSheetId="32">#REF!</definedName>
    <definedName name="F_04_570" localSheetId="30">#REF!</definedName>
    <definedName name="F_04_570" localSheetId="28">#REF!</definedName>
    <definedName name="F_04_570" localSheetId="37">#REF!</definedName>
    <definedName name="F_04_570" localSheetId="14">#REF!</definedName>
    <definedName name="F_04_570" localSheetId="1">#REF!</definedName>
    <definedName name="F_04_570">#REF!</definedName>
    <definedName name="F_04_60" localSheetId="15">#REF!</definedName>
    <definedName name="F_04_60" localSheetId="32">#REF!</definedName>
    <definedName name="F_04_60" localSheetId="30">#REF!</definedName>
    <definedName name="F_04_60" localSheetId="28">#REF!</definedName>
    <definedName name="F_04_60" localSheetId="37">#REF!</definedName>
    <definedName name="F_04_60" localSheetId="14">#REF!</definedName>
    <definedName name="F_04_60" localSheetId="1">#REF!</definedName>
    <definedName name="F_04_60">#REF!</definedName>
    <definedName name="F_04_600" localSheetId="15">#REF!</definedName>
    <definedName name="F_04_600" localSheetId="32">#REF!</definedName>
    <definedName name="F_04_600" localSheetId="30">#REF!</definedName>
    <definedName name="F_04_600" localSheetId="28">#REF!</definedName>
    <definedName name="F_04_600" localSheetId="37">#REF!</definedName>
    <definedName name="F_04_600" localSheetId="14">#REF!</definedName>
    <definedName name="F_04_600" localSheetId="1">#REF!</definedName>
    <definedName name="F_04_600">#REF!</definedName>
    <definedName name="F_04_630" localSheetId="15">#REF!</definedName>
    <definedName name="F_04_630" localSheetId="32">#REF!</definedName>
    <definedName name="F_04_630" localSheetId="30">#REF!</definedName>
    <definedName name="F_04_630" localSheetId="28">#REF!</definedName>
    <definedName name="F_04_630" localSheetId="37">#REF!</definedName>
    <definedName name="F_04_630" localSheetId="14">#REF!</definedName>
    <definedName name="F_04_630" localSheetId="1">#REF!</definedName>
    <definedName name="F_04_630">#REF!</definedName>
    <definedName name="F_04_660" localSheetId="15">#REF!</definedName>
    <definedName name="F_04_660" localSheetId="32">#REF!</definedName>
    <definedName name="F_04_660" localSheetId="30">#REF!</definedName>
    <definedName name="F_04_660" localSheetId="28">#REF!</definedName>
    <definedName name="F_04_660" localSheetId="37">#REF!</definedName>
    <definedName name="F_04_660" localSheetId="14">#REF!</definedName>
    <definedName name="F_04_660" localSheetId="1">#REF!</definedName>
    <definedName name="F_04_660">#REF!</definedName>
    <definedName name="F_04_690" localSheetId="15">#REF!</definedName>
    <definedName name="F_04_690" localSheetId="32">#REF!</definedName>
    <definedName name="F_04_690" localSheetId="30">#REF!</definedName>
    <definedName name="F_04_690" localSheetId="28">#REF!</definedName>
    <definedName name="F_04_690" localSheetId="37">#REF!</definedName>
    <definedName name="F_04_690" localSheetId="14">#REF!</definedName>
    <definedName name="F_04_690" localSheetId="1">#REF!</definedName>
    <definedName name="F_04_690">#REF!</definedName>
    <definedName name="F_04_720" localSheetId="15">#REF!</definedName>
    <definedName name="F_04_720" localSheetId="32">#REF!</definedName>
    <definedName name="F_04_720" localSheetId="30">#REF!</definedName>
    <definedName name="F_04_720" localSheetId="28">#REF!</definedName>
    <definedName name="F_04_720" localSheetId="37">#REF!</definedName>
    <definedName name="F_04_720" localSheetId="14">#REF!</definedName>
    <definedName name="F_04_720" localSheetId="1">#REF!</definedName>
    <definedName name="F_04_720">#REF!</definedName>
    <definedName name="F_04_90" localSheetId="15">#REF!</definedName>
    <definedName name="F_04_90" localSheetId="32">#REF!</definedName>
    <definedName name="F_04_90" localSheetId="30">#REF!</definedName>
    <definedName name="F_04_90" localSheetId="28">#REF!</definedName>
    <definedName name="F_04_90" localSheetId="37">#REF!</definedName>
    <definedName name="F_04_90" localSheetId="14">#REF!</definedName>
    <definedName name="F_04_90" localSheetId="1">#REF!</definedName>
    <definedName name="F_04_90">#REF!</definedName>
    <definedName name="F_05_120" localSheetId="15">#REF!</definedName>
    <definedName name="F_05_120" localSheetId="32">#REF!</definedName>
    <definedName name="F_05_120" localSheetId="30">#REF!</definedName>
    <definedName name="F_05_120" localSheetId="28">#REF!</definedName>
    <definedName name="F_05_120" localSheetId="37">#REF!</definedName>
    <definedName name="F_05_120" localSheetId="14">#REF!</definedName>
    <definedName name="F_05_120" localSheetId="1">#REF!</definedName>
    <definedName name="F_05_120">#REF!</definedName>
    <definedName name="F_05_150" localSheetId="15">#REF!</definedName>
    <definedName name="F_05_150" localSheetId="32">#REF!</definedName>
    <definedName name="F_05_150" localSheetId="30">#REF!</definedName>
    <definedName name="F_05_150" localSheetId="28">#REF!</definedName>
    <definedName name="F_05_150" localSheetId="37">#REF!</definedName>
    <definedName name="F_05_150" localSheetId="14">#REF!</definedName>
    <definedName name="F_05_150" localSheetId="1">#REF!</definedName>
    <definedName name="F_05_150">#REF!</definedName>
    <definedName name="F_05_180" localSheetId="15">#REF!</definedName>
    <definedName name="F_05_180" localSheetId="32">#REF!</definedName>
    <definedName name="F_05_180" localSheetId="30">#REF!</definedName>
    <definedName name="F_05_180" localSheetId="28">#REF!</definedName>
    <definedName name="F_05_180" localSheetId="37">#REF!</definedName>
    <definedName name="F_05_180" localSheetId="14">#REF!</definedName>
    <definedName name="F_05_180" localSheetId="1">#REF!</definedName>
    <definedName name="F_05_180">#REF!</definedName>
    <definedName name="F_05_210" localSheetId="15">#REF!</definedName>
    <definedName name="F_05_210" localSheetId="32">#REF!</definedName>
    <definedName name="F_05_210" localSheetId="30">#REF!</definedName>
    <definedName name="F_05_210" localSheetId="28">#REF!</definedName>
    <definedName name="F_05_210" localSheetId="37">#REF!</definedName>
    <definedName name="F_05_210" localSheetId="14">#REF!</definedName>
    <definedName name="F_05_210" localSheetId="1">#REF!</definedName>
    <definedName name="F_05_210">#REF!</definedName>
    <definedName name="F_05_240" localSheetId="15">#REF!</definedName>
    <definedName name="F_05_240" localSheetId="32">#REF!</definedName>
    <definedName name="F_05_240" localSheetId="30">#REF!</definedName>
    <definedName name="F_05_240" localSheetId="28">#REF!</definedName>
    <definedName name="F_05_240" localSheetId="37">#REF!</definedName>
    <definedName name="F_05_240" localSheetId="14">#REF!</definedName>
    <definedName name="F_05_240" localSheetId="1">#REF!</definedName>
    <definedName name="F_05_240">#REF!</definedName>
    <definedName name="F_05_270" localSheetId="15">#REF!</definedName>
    <definedName name="F_05_270" localSheetId="32">#REF!</definedName>
    <definedName name="F_05_270" localSheetId="30">#REF!</definedName>
    <definedName name="F_05_270" localSheetId="28">#REF!</definedName>
    <definedName name="F_05_270" localSheetId="37">#REF!</definedName>
    <definedName name="F_05_270" localSheetId="14">#REF!</definedName>
    <definedName name="F_05_270" localSheetId="1">#REF!</definedName>
    <definedName name="F_05_270">#REF!</definedName>
    <definedName name="F_05_30" localSheetId="15">#REF!</definedName>
    <definedName name="F_05_30" localSheetId="32">#REF!</definedName>
    <definedName name="F_05_30" localSheetId="30">#REF!</definedName>
    <definedName name="F_05_30" localSheetId="28">#REF!</definedName>
    <definedName name="F_05_30" localSheetId="37">#REF!</definedName>
    <definedName name="F_05_30" localSheetId="14">#REF!</definedName>
    <definedName name="F_05_30" localSheetId="1">#REF!</definedName>
    <definedName name="F_05_30">#REF!</definedName>
    <definedName name="F_05_300" localSheetId="15">#REF!</definedName>
    <definedName name="F_05_300" localSheetId="32">#REF!</definedName>
    <definedName name="F_05_300" localSheetId="30">#REF!</definedName>
    <definedName name="F_05_300" localSheetId="28">#REF!</definedName>
    <definedName name="F_05_300" localSheetId="37">#REF!</definedName>
    <definedName name="F_05_300" localSheetId="14">#REF!</definedName>
    <definedName name="F_05_300" localSheetId="1">#REF!</definedName>
    <definedName name="F_05_300">#REF!</definedName>
    <definedName name="F_05_330" localSheetId="15">#REF!</definedName>
    <definedName name="F_05_330" localSheetId="32">#REF!</definedName>
    <definedName name="F_05_330" localSheetId="30">#REF!</definedName>
    <definedName name="F_05_330" localSheetId="28">#REF!</definedName>
    <definedName name="F_05_330" localSheetId="37">#REF!</definedName>
    <definedName name="F_05_330" localSheetId="14">#REF!</definedName>
    <definedName name="F_05_330" localSheetId="1">#REF!</definedName>
    <definedName name="F_05_330">#REF!</definedName>
    <definedName name="F_05_360" localSheetId="15">#REF!</definedName>
    <definedName name="F_05_360" localSheetId="32">#REF!</definedName>
    <definedName name="F_05_360" localSheetId="30">#REF!</definedName>
    <definedName name="F_05_360" localSheetId="28">#REF!</definedName>
    <definedName name="F_05_360" localSheetId="37">#REF!</definedName>
    <definedName name="F_05_360" localSheetId="14">#REF!</definedName>
    <definedName name="F_05_360" localSheetId="1">#REF!</definedName>
    <definedName name="F_05_360">#REF!</definedName>
    <definedName name="F_05_390" localSheetId="15">#REF!</definedName>
    <definedName name="F_05_390" localSheetId="32">#REF!</definedName>
    <definedName name="F_05_390" localSheetId="30">#REF!</definedName>
    <definedName name="F_05_390" localSheetId="28">#REF!</definedName>
    <definedName name="F_05_390" localSheetId="37">#REF!</definedName>
    <definedName name="F_05_390" localSheetId="14">#REF!</definedName>
    <definedName name="F_05_390" localSheetId="1">#REF!</definedName>
    <definedName name="F_05_390">#REF!</definedName>
    <definedName name="F_05_420" localSheetId="15">#REF!</definedName>
    <definedName name="F_05_420" localSheetId="32">#REF!</definedName>
    <definedName name="F_05_420" localSheetId="30">#REF!</definedName>
    <definedName name="F_05_420" localSheetId="28">#REF!</definedName>
    <definedName name="F_05_420" localSheetId="37">#REF!</definedName>
    <definedName name="F_05_420" localSheetId="14">#REF!</definedName>
    <definedName name="F_05_420" localSheetId="1">#REF!</definedName>
    <definedName name="F_05_420">#REF!</definedName>
    <definedName name="F_05_450" localSheetId="15">#REF!</definedName>
    <definedName name="F_05_450" localSheetId="32">#REF!</definedName>
    <definedName name="F_05_450" localSheetId="30">#REF!</definedName>
    <definedName name="F_05_450" localSheetId="28">#REF!</definedName>
    <definedName name="F_05_450" localSheetId="37">#REF!</definedName>
    <definedName name="F_05_450" localSheetId="14">#REF!</definedName>
    <definedName name="F_05_450" localSheetId="1">#REF!</definedName>
    <definedName name="F_05_450">#REF!</definedName>
    <definedName name="F_05_480" localSheetId="15">#REF!</definedName>
    <definedName name="F_05_480" localSheetId="32">#REF!</definedName>
    <definedName name="F_05_480" localSheetId="30">#REF!</definedName>
    <definedName name="F_05_480" localSheetId="28">#REF!</definedName>
    <definedName name="F_05_480" localSheetId="37">#REF!</definedName>
    <definedName name="F_05_480" localSheetId="14">#REF!</definedName>
    <definedName name="F_05_480" localSheetId="1">#REF!</definedName>
    <definedName name="F_05_480">#REF!</definedName>
    <definedName name="F_05_510" localSheetId="15">#REF!</definedName>
    <definedName name="F_05_510" localSheetId="32">#REF!</definedName>
    <definedName name="F_05_510" localSheetId="30">#REF!</definedName>
    <definedName name="F_05_510" localSheetId="28">#REF!</definedName>
    <definedName name="F_05_510" localSheetId="37">#REF!</definedName>
    <definedName name="F_05_510" localSheetId="14">#REF!</definedName>
    <definedName name="F_05_510" localSheetId="1">#REF!</definedName>
    <definedName name="F_05_510">#REF!</definedName>
    <definedName name="F_05_540" localSheetId="15">#REF!</definedName>
    <definedName name="F_05_540" localSheetId="32">#REF!</definedName>
    <definedName name="F_05_540" localSheetId="30">#REF!</definedName>
    <definedName name="F_05_540" localSheetId="28">#REF!</definedName>
    <definedName name="F_05_540" localSheetId="37">#REF!</definedName>
    <definedName name="F_05_540" localSheetId="14">#REF!</definedName>
    <definedName name="F_05_540" localSheetId="1">#REF!</definedName>
    <definedName name="F_05_540">#REF!</definedName>
    <definedName name="F_05_570" localSheetId="15">#REF!</definedName>
    <definedName name="F_05_570" localSheetId="32">#REF!</definedName>
    <definedName name="F_05_570" localSheetId="30">#REF!</definedName>
    <definedName name="F_05_570" localSheetId="28">#REF!</definedName>
    <definedName name="F_05_570" localSheetId="37">#REF!</definedName>
    <definedName name="F_05_570" localSheetId="14">#REF!</definedName>
    <definedName name="F_05_570" localSheetId="1">#REF!</definedName>
    <definedName name="F_05_570">#REF!</definedName>
    <definedName name="F_05_60" localSheetId="15">#REF!</definedName>
    <definedName name="F_05_60" localSheetId="32">#REF!</definedName>
    <definedName name="F_05_60" localSheetId="30">#REF!</definedName>
    <definedName name="F_05_60" localSheetId="28">#REF!</definedName>
    <definedName name="F_05_60" localSheetId="37">#REF!</definedName>
    <definedName name="F_05_60" localSheetId="14">#REF!</definedName>
    <definedName name="F_05_60" localSheetId="1">#REF!</definedName>
    <definedName name="F_05_60">#REF!</definedName>
    <definedName name="F_05_600" localSheetId="15">#REF!</definedName>
    <definedName name="F_05_600" localSheetId="32">#REF!</definedName>
    <definedName name="F_05_600" localSheetId="30">#REF!</definedName>
    <definedName name="F_05_600" localSheetId="28">#REF!</definedName>
    <definedName name="F_05_600" localSheetId="37">#REF!</definedName>
    <definedName name="F_05_600" localSheetId="14">#REF!</definedName>
    <definedName name="F_05_600" localSheetId="1">#REF!</definedName>
    <definedName name="F_05_600">#REF!</definedName>
    <definedName name="F_05_630" localSheetId="15">#REF!</definedName>
    <definedName name="F_05_630" localSheetId="32">#REF!</definedName>
    <definedName name="F_05_630" localSheetId="30">#REF!</definedName>
    <definedName name="F_05_630" localSheetId="28">#REF!</definedName>
    <definedName name="F_05_630" localSheetId="37">#REF!</definedName>
    <definedName name="F_05_630" localSheetId="14">#REF!</definedName>
    <definedName name="F_05_630" localSheetId="1">#REF!</definedName>
    <definedName name="F_05_630">#REF!</definedName>
    <definedName name="F_05_660" localSheetId="15">#REF!</definedName>
    <definedName name="F_05_660" localSheetId="32">#REF!</definedName>
    <definedName name="F_05_660" localSheetId="30">#REF!</definedName>
    <definedName name="F_05_660" localSheetId="28">#REF!</definedName>
    <definedName name="F_05_660" localSheetId="37">#REF!</definedName>
    <definedName name="F_05_660" localSheetId="14">#REF!</definedName>
    <definedName name="F_05_660" localSheetId="1">#REF!</definedName>
    <definedName name="F_05_660">#REF!</definedName>
    <definedName name="F_05_690" localSheetId="15">#REF!</definedName>
    <definedName name="F_05_690" localSheetId="32">#REF!</definedName>
    <definedName name="F_05_690" localSheetId="30">#REF!</definedName>
    <definedName name="F_05_690" localSheetId="28">#REF!</definedName>
    <definedName name="F_05_690" localSheetId="37">#REF!</definedName>
    <definedName name="F_05_690" localSheetId="14">#REF!</definedName>
    <definedName name="F_05_690" localSheetId="1">#REF!</definedName>
    <definedName name="F_05_690">#REF!</definedName>
    <definedName name="F_05_720" localSheetId="15">#REF!</definedName>
    <definedName name="F_05_720" localSheetId="32">#REF!</definedName>
    <definedName name="F_05_720" localSheetId="30">#REF!</definedName>
    <definedName name="F_05_720" localSheetId="28">#REF!</definedName>
    <definedName name="F_05_720" localSheetId="37">#REF!</definedName>
    <definedName name="F_05_720" localSheetId="14">#REF!</definedName>
    <definedName name="F_05_720" localSheetId="1">#REF!</definedName>
    <definedName name="F_05_720">#REF!</definedName>
    <definedName name="F_05_90" localSheetId="15">#REF!</definedName>
    <definedName name="F_05_90" localSheetId="32">#REF!</definedName>
    <definedName name="F_05_90" localSheetId="30">#REF!</definedName>
    <definedName name="F_05_90" localSheetId="28">#REF!</definedName>
    <definedName name="F_05_90" localSheetId="37">#REF!</definedName>
    <definedName name="F_05_90" localSheetId="14">#REF!</definedName>
    <definedName name="F_05_90" localSheetId="1">#REF!</definedName>
    <definedName name="F_05_90">#REF!</definedName>
    <definedName name="F_06_120" localSheetId="15">#REF!</definedName>
    <definedName name="F_06_120" localSheetId="32">#REF!</definedName>
    <definedName name="F_06_120" localSheetId="30">#REF!</definedName>
    <definedName name="F_06_120" localSheetId="28">#REF!</definedName>
    <definedName name="F_06_120" localSheetId="37">#REF!</definedName>
    <definedName name="F_06_120" localSheetId="14">#REF!</definedName>
    <definedName name="F_06_120" localSheetId="1">#REF!</definedName>
    <definedName name="F_06_120">#REF!</definedName>
    <definedName name="F_06_150" localSheetId="15">#REF!</definedName>
    <definedName name="F_06_150" localSheetId="32">#REF!</definedName>
    <definedName name="F_06_150" localSheetId="30">#REF!</definedName>
    <definedName name="F_06_150" localSheetId="28">#REF!</definedName>
    <definedName name="F_06_150" localSheetId="37">#REF!</definedName>
    <definedName name="F_06_150" localSheetId="14">#REF!</definedName>
    <definedName name="F_06_150" localSheetId="1">#REF!</definedName>
    <definedName name="F_06_150">#REF!</definedName>
    <definedName name="F_06_180" localSheetId="15">#REF!</definedName>
    <definedName name="F_06_180" localSheetId="32">#REF!</definedName>
    <definedName name="F_06_180" localSheetId="30">#REF!</definedName>
    <definedName name="F_06_180" localSheetId="28">#REF!</definedName>
    <definedName name="F_06_180" localSheetId="37">#REF!</definedName>
    <definedName name="F_06_180" localSheetId="14">#REF!</definedName>
    <definedName name="F_06_180" localSheetId="1">#REF!</definedName>
    <definedName name="F_06_180">#REF!</definedName>
    <definedName name="F_06_210" localSheetId="15">#REF!</definedName>
    <definedName name="F_06_210" localSheetId="32">#REF!</definedName>
    <definedName name="F_06_210" localSheetId="30">#REF!</definedName>
    <definedName name="F_06_210" localSheetId="28">#REF!</definedName>
    <definedName name="F_06_210" localSheetId="37">#REF!</definedName>
    <definedName name="F_06_210" localSheetId="14">#REF!</definedName>
    <definedName name="F_06_210" localSheetId="1">#REF!</definedName>
    <definedName name="F_06_210">#REF!</definedName>
    <definedName name="F_06_240" localSheetId="15">#REF!</definedName>
    <definedName name="F_06_240" localSheetId="32">#REF!</definedName>
    <definedName name="F_06_240" localSheetId="30">#REF!</definedName>
    <definedName name="F_06_240" localSheetId="28">#REF!</definedName>
    <definedName name="F_06_240" localSheetId="37">#REF!</definedName>
    <definedName name="F_06_240" localSheetId="14">#REF!</definedName>
    <definedName name="F_06_240" localSheetId="1">#REF!</definedName>
    <definedName name="F_06_240">#REF!</definedName>
    <definedName name="F_06_270" localSheetId="15">#REF!</definedName>
    <definedName name="F_06_270" localSheetId="32">#REF!</definedName>
    <definedName name="F_06_270" localSheetId="30">#REF!</definedName>
    <definedName name="F_06_270" localSheetId="28">#REF!</definedName>
    <definedName name="F_06_270" localSheetId="37">#REF!</definedName>
    <definedName name="F_06_270" localSheetId="14">#REF!</definedName>
    <definedName name="F_06_270" localSheetId="1">#REF!</definedName>
    <definedName name="F_06_270">#REF!</definedName>
    <definedName name="F_06_30" localSheetId="15">#REF!</definedName>
    <definedName name="F_06_30" localSheetId="32">#REF!</definedName>
    <definedName name="F_06_30" localSheetId="30">#REF!</definedName>
    <definedName name="F_06_30" localSheetId="28">#REF!</definedName>
    <definedName name="F_06_30" localSheetId="37">#REF!</definedName>
    <definedName name="F_06_30" localSheetId="14">#REF!</definedName>
    <definedName name="F_06_30" localSheetId="1">#REF!</definedName>
    <definedName name="F_06_30">#REF!</definedName>
    <definedName name="F_06_300" localSheetId="15">#REF!</definedName>
    <definedName name="F_06_300" localSheetId="32">#REF!</definedName>
    <definedName name="F_06_300" localSheetId="30">#REF!</definedName>
    <definedName name="F_06_300" localSheetId="28">#REF!</definedName>
    <definedName name="F_06_300" localSheetId="37">#REF!</definedName>
    <definedName name="F_06_300" localSheetId="14">#REF!</definedName>
    <definedName name="F_06_300" localSheetId="1">#REF!</definedName>
    <definedName name="F_06_300">#REF!</definedName>
    <definedName name="F_06_330" localSheetId="15">#REF!</definedName>
    <definedName name="F_06_330" localSheetId="32">#REF!</definedName>
    <definedName name="F_06_330" localSheetId="30">#REF!</definedName>
    <definedName name="F_06_330" localSheetId="28">#REF!</definedName>
    <definedName name="F_06_330" localSheetId="37">#REF!</definedName>
    <definedName name="F_06_330" localSheetId="14">#REF!</definedName>
    <definedName name="F_06_330" localSheetId="1">#REF!</definedName>
    <definedName name="F_06_330">#REF!</definedName>
    <definedName name="F_06_360" localSheetId="15">#REF!</definedName>
    <definedName name="F_06_360" localSheetId="32">#REF!</definedName>
    <definedName name="F_06_360" localSheetId="30">#REF!</definedName>
    <definedName name="F_06_360" localSheetId="28">#REF!</definedName>
    <definedName name="F_06_360" localSheetId="37">#REF!</definedName>
    <definedName name="F_06_360" localSheetId="14">#REF!</definedName>
    <definedName name="F_06_360" localSheetId="1">#REF!</definedName>
    <definedName name="F_06_360">#REF!</definedName>
    <definedName name="F_06_390" localSheetId="15">#REF!</definedName>
    <definedName name="F_06_390" localSheetId="32">#REF!</definedName>
    <definedName name="F_06_390" localSheetId="30">#REF!</definedName>
    <definedName name="F_06_390" localSheetId="28">#REF!</definedName>
    <definedName name="F_06_390" localSheetId="37">#REF!</definedName>
    <definedName name="F_06_390" localSheetId="14">#REF!</definedName>
    <definedName name="F_06_390" localSheetId="1">#REF!</definedName>
    <definedName name="F_06_390">#REF!</definedName>
    <definedName name="F_06_420" localSheetId="15">#REF!</definedName>
    <definedName name="F_06_420" localSheetId="32">#REF!</definedName>
    <definedName name="F_06_420" localSheetId="30">#REF!</definedName>
    <definedName name="F_06_420" localSheetId="28">#REF!</definedName>
    <definedName name="F_06_420" localSheetId="37">#REF!</definedName>
    <definedName name="F_06_420" localSheetId="14">#REF!</definedName>
    <definedName name="F_06_420" localSheetId="1">#REF!</definedName>
    <definedName name="F_06_420">#REF!</definedName>
    <definedName name="F_06_450" localSheetId="15">#REF!</definedName>
    <definedName name="F_06_450" localSheetId="32">#REF!</definedName>
    <definedName name="F_06_450" localSheetId="30">#REF!</definedName>
    <definedName name="F_06_450" localSheetId="28">#REF!</definedName>
    <definedName name="F_06_450" localSheetId="37">#REF!</definedName>
    <definedName name="F_06_450" localSheetId="14">#REF!</definedName>
    <definedName name="F_06_450" localSheetId="1">#REF!</definedName>
    <definedName name="F_06_450">#REF!</definedName>
    <definedName name="F_06_480" localSheetId="15">#REF!</definedName>
    <definedName name="F_06_480" localSheetId="32">#REF!</definedName>
    <definedName name="F_06_480" localSheetId="30">#REF!</definedName>
    <definedName name="F_06_480" localSheetId="28">#REF!</definedName>
    <definedName name="F_06_480" localSheetId="37">#REF!</definedName>
    <definedName name="F_06_480" localSheetId="14">#REF!</definedName>
    <definedName name="F_06_480" localSheetId="1">#REF!</definedName>
    <definedName name="F_06_480">#REF!</definedName>
    <definedName name="F_06_510" localSheetId="15">#REF!</definedName>
    <definedName name="F_06_510" localSheetId="32">#REF!</definedName>
    <definedName name="F_06_510" localSheetId="30">#REF!</definedName>
    <definedName name="F_06_510" localSheetId="28">#REF!</definedName>
    <definedName name="F_06_510" localSheetId="37">#REF!</definedName>
    <definedName name="F_06_510" localSheetId="14">#REF!</definedName>
    <definedName name="F_06_510" localSheetId="1">#REF!</definedName>
    <definedName name="F_06_510">#REF!</definedName>
    <definedName name="F_06_540" localSheetId="15">#REF!</definedName>
    <definedName name="F_06_540" localSheetId="32">#REF!</definedName>
    <definedName name="F_06_540" localSheetId="30">#REF!</definedName>
    <definedName name="F_06_540" localSheetId="28">#REF!</definedName>
    <definedName name="F_06_540" localSheetId="37">#REF!</definedName>
    <definedName name="F_06_540" localSheetId="14">#REF!</definedName>
    <definedName name="F_06_540" localSheetId="1">#REF!</definedName>
    <definedName name="F_06_540">#REF!</definedName>
    <definedName name="F_06_570" localSheetId="15">#REF!</definedName>
    <definedName name="F_06_570" localSheetId="32">#REF!</definedName>
    <definedName name="F_06_570" localSheetId="30">#REF!</definedName>
    <definedName name="F_06_570" localSheetId="28">#REF!</definedName>
    <definedName name="F_06_570" localSheetId="37">#REF!</definedName>
    <definedName name="F_06_570" localSheetId="14">#REF!</definedName>
    <definedName name="F_06_570" localSheetId="1">#REF!</definedName>
    <definedName name="F_06_570">#REF!</definedName>
    <definedName name="F_06_60" localSheetId="15">#REF!</definedName>
    <definedName name="F_06_60" localSheetId="32">#REF!</definedName>
    <definedName name="F_06_60" localSheetId="30">#REF!</definedName>
    <definedName name="F_06_60" localSheetId="28">#REF!</definedName>
    <definedName name="F_06_60" localSheetId="37">#REF!</definedName>
    <definedName name="F_06_60" localSheetId="14">#REF!</definedName>
    <definedName name="F_06_60" localSheetId="1">#REF!</definedName>
    <definedName name="F_06_60">#REF!</definedName>
    <definedName name="F_06_600" localSheetId="15">#REF!</definedName>
    <definedName name="F_06_600" localSheetId="32">#REF!</definedName>
    <definedName name="F_06_600" localSheetId="30">#REF!</definedName>
    <definedName name="F_06_600" localSheetId="28">#REF!</definedName>
    <definedName name="F_06_600" localSheetId="37">#REF!</definedName>
    <definedName name="F_06_600" localSheetId="14">#REF!</definedName>
    <definedName name="F_06_600" localSheetId="1">#REF!</definedName>
    <definedName name="F_06_600">#REF!</definedName>
    <definedName name="F_06_630" localSheetId="15">#REF!</definedName>
    <definedName name="F_06_630" localSheetId="32">#REF!</definedName>
    <definedName name="F_06_630" localSheetId="30">#REF!</definedName>
    <definedName name="F_06_630" localSheetId="28">#REF!</definedName>
    <definedName name="F_06_630" localSheetId="37">#REF!</definedName>
    <definedName name="F_06_630" localSheetId="14">#REF!</definedName>
    <definedName name="F_06_630" localSheetId="1">#REF!</definedName>
    <definedName name="F_06_630">#REF!</definedName>
    <definedName name="F_06_660" localSheetId="15">#REF!</definedName>
    <definedName name="F_06_660" localSheetId="32">#REF!</definedName>
    <definedName name="F_06_660" localSheetId="30">#REF!</definedName>
    <definedName name="F_06_660" localSheetId="28">#REF!</definedName>
    <definedName name="F_06_660" localSheetId="37">#REF!</definedName>
    <definedName name="F_06_660" localSheetId="14">#REF!</definedName>
    <definedName name="F_06_660" localSheetId="1">#REF!</definedName>
    <definedName name="F_06_660">#REF!</definedName>
    <definedName name="F_06_690" localSheetId="15">#REF!</definedName>
    <definedName name="F_06_690" localSheetId="32">#REF!</definedName>
    <definedName name="F_06_690" localSheetId="30">#REF!</definedName>
    <definedName name="F_06_690" localSheetId="28">#REF!</definedName>
    <definedName name="F_06_690" localSheetId="37">#REF!</definedName>
    <definedName name="F_06_690" localSheetId="14">#REF!</definedName>
    <definedName name="F_06_690" localSheetId="1">#REF!</definedName>
    <definedName name="F_06_690">#REF!</definedName>
    <definedName name="F_06_720" localSheetId="15">#REF!</definedName>
    <definedName name="F_06_720" localSheetId="32">#REF!</definedName>
    <definedName name="F_06_720" localSheetId="30">#REF!</definedName>
    <definedName name="F_06_720" localSheetId="28">#REF!</definedName>
    <definedName name="F_06_720" localSheetId="37">#REF!</definedName>
    <definedName name="F_06_720" localSheetId="14">#REF!</definedName>
    <definedName name="F_06_720" localSheetId="1">#REF!</definedName>
    <definedName name="F_06_720">#REF!</definedName>
    <definedName name="F_06_90" localSheetId="15">#REF!</definedName>
    <definedName name="F_06_90" localSheetId="32">#REF!</definedName>
    <definedName name="F_06_90" localSheetId="30">#REF!</definedName>
    <definedName name="F_06_90" localSheetId="28">#REF!</definedName>
    <definedName name="F_06_90" localSheetId="37">#REF!</definedName>
    <definedName name="F_06_90" localSheetId="14">#REF!</definedName>
    <definedName name="F_06_90" localSheetId="1">#REF!</definedName>
    <definedName name="F_06_90">#REF!</definedName>
    <definedName name="F_07_120" localSheetId="15">#REF!</definedName>
    <definedName name="F_07_120" localSheetId="32">#REF!</definedName>
    <definedName name="F_07_120" localSheetId="30">#REF!</definedName>
    <definedName name="F_07_120" localSheetId="28">#REF!</definedName>
    <definedName name="F_07_120" localSheetId="37">#REF!</definedName>
    <definedName name="F_07_120" localSheetId="14">#REF!</definedName>
    <definedName name="F_07_120" localSheetId="1">#REF!</definedName>
    <definedName name="F_07_120">#REF!</definedName>
    <definedName name="F_07_150" localSheetId="15">#REF!</definedName>
    <definedName name="F_07_150" localSheetId="32">#REF!</definedName>
    <definedName name="F_07_150" localSheetId="30">#REF!</definedName>
    <definedName name="F_07_150" localSheetId="28">#REF!</definedName>
    <definedName name="F_07_150" localSheetId="37">#REF!</definedName>
    <definedName name="F_07_150" localSheetId="14">#REF!</definedName>
    <definedName name="F_07_150" localSheetId="1">#REF!</definedName>
    <definedName name="F_07_150">#REF!</definedName>
    <definedName name="F_07_180" localSheetId="15">#REF!</definedName>
    <definedName name="F_07_180" localSheetId="32">#REF!</definedName>
    <definedName name="F_07_180" localSheetId="30">#REF!</definedName>
    <definedName name="F_07_180" localSheetId="28">#REF!</definedName>
    <definedName name="F_07_180" localSheetId="37">#REF!</definedName>
    <definedName name="F_07_180" localSheetId="14">#REF!</definedName>
    <definedName name="F_07_180" localSheetId="1">#REF!</definedName>
    <definedName name="F_07_180">#REF!</definedName>
    <definedName name="F_07_210" localSheetId="15">#REF!</definedName>
    <definedName name="F_07_210" localSheetId="32">#REF!</definedName>
    <definedName name="F_07_210" localSheetId="30">#REF!</definedName>
    <definedName name="F_07_210" localSheetId="28">#REF!</definedName>
    <definedName name="F_07_210" localSheetId="37">#REF!</definedName>
    <definedName name="F_07_210" localSheetId="14">#REF!</definedName>
    <definedName name="F_07_210" localSheetId="1">#REF!</definedName>
    <definedName name="F_07_210">#REF!</definedName>
    <definedName name="F_07_240" localSheetId="15">#REF!</definedName>
    <definedName name="F_07_240" localSheetId="32">#REF!</definedName>
    <definedName name="F_07_240" localSheetId="30">#REF!</definedName>
    <definedName name="F_07_240" localSheetId="28">#REF!</definedName>
    <definedName name="F_07_240" localSheetId="37">#REF!</definedName>
    <definedName name="F_07_240" localSheetId="14">#REF!</definedName>
    <definedName name="F_07_240" localSheetId="1">#REF!</definedName>
    <definedName name="F_07_240">#REF!</definedName>
    <definedName name="F_07_270" localSheetId="15">#REF!</definedName>
    <definedName name="F_07_270" localSheetId="32">#REF!</definedName>
    <definedName name="F_07_270" localSheetId="30">#REF!</definedName>
    <definedName name="F_07_270" localSheetId="28">#REF!</definedName>
    <definedName name="F_07_270" localSheetId="37">#REF!</definedName>
    <definedName name="F_07_270" localSheetId="14">#REF!</definedName>
    <definedName name="F_07_270" localSheetId="1">#REF!</definedName>
    <definedName name="F_07_270">#REF!</definedName>
    <definedName name="F_07_30" localSheetId="15">#REF!</definedName>
    <definedName name="F_07_30" localSheetId="32">#REF!</definedName>
    <definedName name="F_07_30" localSheetId="30">#REF!</definedName>
    <definedName name="F_07_30" localSheetId="28">#REF!</definedName>
    <definedName name="F_07_30" localSheetId="37">#REF!</definedName>
    <definedName name="F_07_30" localSheetId="14">#REF!</definedName>
    <definedName name="F_07_30" localSheetId="1">#REF!</definedName>
    <definedName name="F_07_30">#REF!</definedName>
    <definedName name="F_07_300" localSheetId="15">#REF!</definedName>
    <definedName name="F_07_300" localSheetId="32">#REF!</definedName>
    <definedName name="F_07_300" localSheetId="30">#REF!</definedName>
    <definedName name="F_07_300" localSheetId="28">#REF!</definedName>
    <definedName name="F_07_300" localSheetId="37">#REF!</definedName>
    <definedName name="F_07_300" localSheetId="14">#REF!</definedName>
    <definedName name="F_07_300" localSheetId="1">#REF!</definedName>
    <definedName name="F_07_300">#REF!</definedName>
    <definedName name="F_07_330" localSheetId="15">#REF!</definedName>
    <definedName name="F_07_330" localSheetId="32">#REF!</definedName>
    <definedName name="F_07_330" localSheetId="30">#REF!</definedName>
    <definedName name="F_07_330" localSheetId="28">#REF!</definedName>
    <definedName name="F_07_330" localSheetId="37">#REF!</definedName>
    <definedName name="F_07_330" localSheetId="14">#REF!</definedName>
    <definedName name="F_07_330" localSheetId="1">#REF!</definedName>
    <definedName name="F_07_330">#REF!</definedName>
    <definedName name="F_07_360" localSheetId="15">#REF!</definedName>
    <definedName name="F_07_360" localSheetId="32">#REF!</definedName>
    <definedName name="F_07_360" localSheetId="30">#REF!</definedName>
    <definedName name="F_07_360" localSheetId="28">#REF!</definedName>
    <definedName name="F_07_360" localSheetId="37">#REF!</definedName>
    <definedName name="F_07_360" localSheetId="14">#REF!</definedName>
    <definedName name="F_07_360" localSheetId="1">#REF!</definedName>
    <definedName name="F_07_360">#REF!</definedName>
    <definedName name="F_07_390" localSheetId="15">#REF!</definedName>
    <definedName name="F_07_390" localSheetId="32">#REF!</definedName>
    <definedName name="F_07_390" localSheetId="30">#REF!</definedName>
    <definedName name="F_07_390" localSheetId="28">#REF!</definedName>
    <definedName name="F_07_390" localSheetId="37">#REF!</definedName>
    <definedName name="F_07_390" localSheetId="14">#REF!</definedName>
    <definedName name="F_07_390" localSheetId="1">#REF!</definedName>
    <definedName name="F_07_390">#REF!</definedName>
    <definedName name="F_07_420" localSheetId="15">#REF!</definedName>
    <definedName name="F_07_420" localSheetId="32">#REF!</definedName>
    <definedName name="F_07_420" localSheetId="30">#REF!</definedName>
    <definedName name="F_07_420" localSheetId="28">#REF!</definedName>
    <definedName name="F_07_420" localSheetId="37">#REF!</definedName>
    <definedName name="F_07_420" localSheetId="14">#REF!</definedName>
    <definedName name="F_07_420" localSheetId="1">#REF!</definedName>
    <definedName name="F_07_420">#REF!</definedName>
    <definedName name="F_07_450" localSheetId="15">#REF!</definedName>
    <definedName name="F_07_450" localSheetId="32">#REF!</definedName>
    <definedName name="F_07_450" localSheetId="30">#REF!</definedName>
    <definedName name="F_07_450" localSheetId="28">#REF!</definedName>
    <definedName name="F_07_450" localSheetId="37">#REF!</definedName>
    <definedName name="F_07_450" localSheetId="14">#REF!</definedName>
    <definedName name="F_07_450" localSheetId="1">#REF!</definedName>
    <definedName name="F_07_450">#REF!</definedName>
    <definedName name="F_07_480" localSheetId="15">#REF!</definedName>
    <definedName name="F_07_480" localSheetId="32">#REF!</definedName>
    <definedName name="F_07_480" localSheetId="30">#REF!</definedName>
    <definedName name="F_07_480" localSheetId="28">#REF!</definedName>
    <definedName name="F_07_480" localSheetId="37">#REF!</definedName>
    <definedName name="F_07_480" localSheetId="14">#REF!</definedName>
    <definedName name="F_07_480" localSheetId="1">#REF!</definedName>
    <definedName name="F_07_480">#REF!</definedName>
    <definedName name="F_07_510" localSheetId="15">#REF!</definedName>
    <definedName name="F_07_510" localSheetId="32">#REF!</definedName>
    <definedName name="F_07_510" localSheetId="30">#REF!</definedName>
    <definedName name="F_07_510" localSheetId="28">#REF!</definedName>
    <definedName name="F_07_510" localSheetId="37">#REF!</definedName>
    <definedName name="F_07_510" localSheetId="14">#REF!</definedName>
    <definedName name="F_07_510" localSheetId="1">#REF!</definedName>
    <definedName name="F_07_510">#REF!</definedName>
    <definedName name="F_07_540" localSheetId="15">#REF!</definedName>
    <definedName name="F_07_540" localSheetId="32">#REF!</definedName>
    <definedName name="F_07_540" localSheetId="30">#REF!</definedName>
    <definedName name="F_07_540" localSheetId="28">#REF!</definedName>
    <definedName name="F_07_540" localSheetId="37">#REF!</definedName>
    <definedName name="F_07_540" localSheetId="14">#REF!</definedName>
    <definedName name="F_07_540" localSheetId="1">#REF!</definedName>
    <definedName name="F_07_540">#REF!</definedName>
    <definedName name="F_07_570" localSheetId="15">#REF!</definedName>
    <definedName name="F_07_570" localSheetId="32">#REF!</definedName>
    <definedName name="F_07_570" localSheetId="30">#REF!</definedName>
    <definedName name="F_07_570" localSheetId="28">#REF!</definedName>
    <definedName name="F_07_570" localSheetId="37">#REF!</definedName>
    <definedName name="F_07_570" localSheetId="14">#REF!</definedName>
    <definedName name="F_07_570" localSheetId="1">#REF!</definedName>
    <definedName name="F_07_570">#REF!</definedName>
    <definedName name="F_07_60" localSheetId="15">#REF!</definedName>
    <definedName name="F_07_60" localSheetId="32">#REF!</definedName>
    <definedName name="F_07_60" localSheetId="30">#REF!</definedName>
    <definedName name="F_07_60" localSheetId="28">#REF!</definedName>
    <definedName name="F_07_60" localSheetId="37">#REF!</definedName>
    <definedName name="F_07_60" localSheetId="14">#REF!</definedName>
    <definedName name="F_07_60" localSheetId="1">#REF!</definedName>
    <definedName name="F_07_60">#REF!</definedName>
    <definedName name="F_07_600" localSheetId="15">#REF!</definedName>
    <definedName name="F_07_600" localSheetId="32">#REF!</definedName>
    <definedName name="F_07_600" localSheetId="30">#REF!</definedName>
    <definedName name="F_07_600" localSheetId="28">#REF!</definedName>
    <definedName name="F_07_600" localSheetId="37">#REF!</definedName>
    <definedName name="F_07_600" localSheetId="14">#REF!</definedName>
    <definedName name="F_07_600" localSheetId="1">#REF!</definedName>
    <definedName name="F_07_600">#REF!</definedName>
    <definedName name="F_07_630" localSheetId="15">#REF!</definedName>
    <definedName name="F_07_630" localSheetId="32">#REF!</definedName>
    <definedName name="F_07_630" localSheetId="30">#REF!</definedName>
    <definedName name="F_07_630" localSheetId="28">#REF!</definedName>
    <definedName name="F_07_630" localSheetId="37">#REF!</definedName>
    <definedName name="F_07_630" localSheetId="14">#REF!</definedName>
    <definedName name="F_07_630" localSheetId="1">#REF!</definedName>
    <definedName name="F_07_630">#REF!</definedName>
    <definedName name="F_07_660" localSheetId="15">#REF!</definedName>
    <definedName name="F_07_660" localSheetId="32">#REF!</definedName>
    <definedName name="F_07_660" localSheetId="30">#REF!</definedName>
    <definedName name="F_07_660" localSheetId="28">#REF!</definedName>
    <definedName name="F_07_660" localSheetId="37">#REF!</definedName>
    <definedName name="F_07_660" localSheetId="14">#REF!</definedName>
    <definedName name="F_07_660" localSheetId="1">#REF!</definedName>
    <definedName name="F_07_660">#REF!</definedName>
    <definedName name="F_07_690" localSheetId="15">#REF!</definedName>
    <definedName name="F_07_690" localSheetId="32">#REF!</definedName>
    <definedName name="F_07_690" localSheetId="30">#REF!</definedName>
    <definedName name="F_07_690" localSheetId="28">#REF!</definedName>
    <definedName name="F_07_690" localSheetId="37">#REF!</definedName>
    <definedName name="F_07_690" localSheetId="14">#REF!</definedName>
    <definedName name="F_07_690" localSheetId="1">#REF!</definedName>
    <definedName name="F_07_690">#REF!</definedName>
    <definedName name="F_07_720" localSheetId="15">#REF!</definedName>
    <definedName name="F_07_720" localSheetId="32">#REF!</definedName>
    <definedName name="F_07_720" localSheetId="30">#REF!</definedName>
    <definedName name="F_07_720" localSheetId="28">#REF!</definedName>
    <definedName name="F_07_720" localSheetId="37">#REF!</definedName>
    <definedName name="F_07_720" localSheetId="14">#REF!</definedName>
    <definedName name="F_07_720" localSheetId="1">#REF!</definedName>
    <definedName name="F_07_720">#REF!</definedName>
    <definedName name="F_07_90" localSheetId="15">#REF!</definedName>
    <definedName name="F_07_90" localSheetId="32">#REF!</definedName>
    <definedName name="F_07_90" localSheetId="30">#REF!</definedName>
    <definedName name="F_07_90" localSheetId="28">#REF!</definedName>
    <definedName name="F_07_90" localSheetId="37">#REF!</definedName>
    <definedName name="F_07_90" localSheetId="14">#REF!</definedName>
    <definedName name="F_07_90" localSheetId="1">#REF!</definedName>
    <definedName name="F_07_90">#REF!</definedName>
    <definedName name="F_08_120" localSheetId="15">#REF!</definedName>
    <definedName name="F_08_120" localSheetId="32">#REF!</definedName>
    <definedName name="F_08_120" localSheetId="30">#REF!</definedName>
    <definedName name="F_08_120" localSheetId="28">#REF!</definedName>
    <definedName name="F_08_120" localSheetId="37">#REF!</definedName>
    <definedName name="F_08_120" localSheetId="14">#REF!</definedName>
    <definedName name="F_08_120" localSheetId="1">#REF!</definedName>
    <definedName name="F_08_120">#REF!</definedName>
    <definedName name="F_08_150" localSheetId="15">#REF!</definedName>
    <definedName name="F_08_150" localSheetId="32">#REF!</definedName>
    <definedName name="F_08_150" localSheetId="30">#REF!</definedName>
    <definedName name="F_08_150" localSheetId="28">#REF!</definedName>
    <definedName name="F_08_150" localSheetId="37">#REF!</definedName>
    <definedName name="F_08_150" localSheetId="14">#REF!</definedName>
    <definedName name="F_08_150" localSheetId="1">#REF!</definedName>
    <definedName name="F_08_150">#REF!</definedName>
    <definedName name="F_08_180" localSheetId="15">#REF!</definedName>
    <definedName name="F_08_180" localSheetId="32">#REF!</definedName>
    <definedName name="F_08_180" localSheetId="30">#REF!</definedName>
    <definedName name="F_08_180" localSheetId="28">#REF!</definedName>
    <definedName name="F_08_180" localSheetId="37">#REF!</definedName>
    <definedName name="F_08_180" localSheetId="14">#REF!</definedName>
    <definedName name="F_08_180" localSheetId="1">#REF!</definedName>
    <definedName name="F_08_180">#REF!</definedName>
    <definedName name="F_08_210" localSheetId="15">#REF!</definedName>
    <definedName name="F_08_210" localSheetId="32">#REF!</definedName>
    <definedName name="F_08_210" localSheetId="30">#REF!</definedName>
    <definedName name="F_08_210" localSheetId="28">#REF!</definedName>
    <definedName name="F_08_210" localSheetId="37">#REF!</definedName>
    <definedName name="F_08_210" localSheetId="14">#REF!</definedName>
    <definedName name="F_08_210" localSheetId="1">#REF!</definedName>
    <definedName name="F_08_210">#REF!</definedName>
    <definedName name="F_08_240" localSheetId="15">#REF!</definedName>
    <definedName name="F_08_240" localSheetId="32">#REF!</definedName>
    <definedName name="F_08_240" localSheetId="30">#REF!</definedName>
    <definedName name="F_08_240" localSheetId="28">#REF!</definedName>
    <definedName name="F_08_240" localSheetId="37">#REF!</definedName>
    <definedName name="F_08_240" localSheetId="14">#REF!</definedName>
    <definedName name="F_08_240" localSheetId="1">#REF!</definedName>
    <definedName name="F_08_240">#REF!</definedName>
    <definedName name="F_08_270" localSheetId="15">#REF!</definedName>
    <definedName name="F_08_270" localSheetId="32">#REF!</definedName>
    <definedName name="F_08_270" localSheetId="30">#REF!</definedName>
    <definedName name="F_08_270" localSheetId="28">#REF!</definedName>
    <definedName name="F_08_270" localSheetId="37">#REF!</definedName>
    <definedName name="F_08_270" localSheetId="14">#REF!</definedName>
    <definedName name="F_08_270" localSheetId="1">#REF!</definedName>
    <definedName name="F_08_270">#REF!</definedName>
    <definedName name="F_08_30" localSheetId="15">#REF!</definedName>
    <definedName name="F_08_30" localSheetId="32">#REF!</definedName>
    <definedName name="F_08_30" localSheetId="30">#REF!</definedName>
    <definedName name="F_08_30" localSheetId="28">#REF!</definedName>
    <definedName name="F_08_30" localSheetId="37">#REF!</definedName>
    <definedName name="F_08_30" localSheetId="14">#REF!</definedName>
    <definedName name="F_08_30" localSheetId="1">#REF!</definedName>
    <definedName name="F_08_30">#REF!</definedName>
    <definedName name="F_08_300" localSheetId="15">#REF!</definedName>
    <definedName name="F_08_300" localSheetId="32">#REF!</definedName>
    <definedName name="F_08_300" localSheetId="30">#REF!</definedName>
    <definedName name="F_08_300" localSheetId="28">#REF!</definedName>
    <definedName name="F_08_300" localSheetId="37">#REF!</definedName>
    <definedName name="F_08_300" localSheetId="14">#REF!</definedName>
    <definedName name="F_08_300" localSheetId="1">#REF!</definedName>
    <definedName name="F_08_300">#REF!</definedName>
    <definedName name="F_08_330" localSheetId="15">#REF!</definedName>
    <definedName name="F_08_330" localSheetId="32">#REF!</definedName>
    <definedName name="F_08_330" localSheetId="30">#REF!</definedName>
    <definedName name="F_08_330" localSheetId="28">#REF!</definedName>
    <definedName name="F_08_330" localSheetId="37">#REF!</definedName>
    <definedName name="F_08_330" localSheetId="14">#REF!</definedName>
    <definedName name="F_08_330" localSheetId="1">#REF!</definedName>
    <definedName name="F_08_330">#REF!</definedName>
    <definedName name="F_08_360" localSheetId="15">#REF!</definedName>
    <definedName name="F_08_360" localSheetId="32">#REF!</definedName>
    <definedName name="F_08_360" localSheetId="30">#REF!</definedName>
    <definedName name="F_08_360" localSheetId="28">#REF!</definedName>
    <definedName name="F_08_360" localSheetId="37">#REF!</definedName>
    <definedName name="F_08_360" localSheetId="14">#REF!</definedName>
    <definedName name="F_08_360" localSheetId="1">#REF!</definedName>
    <definedName name="F_08_360">#REF!</definedName>
    <definedName name="F_08_390" localSheetId="15">#REF!</definedName>
    <definedName name="F_08_390" localSheetId="32">#REF!</definedName>
    <definedName name="F_08_390" localSheetId="30">#REF!</definedName>
    <definedName name="F_08_390" localSheetId="28">#REF!</definedName>
    <definedName name="F_08_390" localSheetId="37">#REF!</definedName>
    <definedName name="F_08_390" localSheetId="14">#REF!</definedName>
    <definedName name="F_08_390" localSheetId="1">#REF!</definedName>
    <definedName name="F_08_390">#REF!</definedName>
    <definedName name="F_08_420" localSheetId="15">#REF!</definedName>
    <definedName name="F_08_420" localSheetId="32">#REF!</definedName>
    <definedName name="F_08_420" localSheetId="30">#REF!</definedName>
    <definedName name="F_08_420" localSheetId="28">#REF!</definedName>
    <definedName name="F_08_420" localSheetId="37">#REF!</definedName>
    <definedName name="F_08_420" localSheetId="14">#REF!</definedName>
    <definedName name="F_08_420" localSheetId="1">#REF!</definedName>
    <definedName name="F_08_420">#REF!</definedName>
    <definedName name="F_08_450" localSheetId="15">#REF!</definedName>
    <definedName name="F_08_450" localSheetId="32">#REF!</definedName>
    <definedName name="F_08_450" localSheetId="30">#REF!</definedName>
    <definedName name="F_08_450" localSheetId="28">#REF!</definedName>
    <definedName name="F_08_450" localSheetId="37">#REF!</definedName>
    <definedName name="F_08_450" localSheetId="14">#REF!</definedName>
    <definedName name="F_08_450" localSheetId="1">#REF!</definedName>
    <definedName name="F_08_450">#REF!</definedName>
    <definedName name="F_08_480" localSheetId="15">#REF!</definedName>
    <definedName name="F_08_480" localSheetId="32">#REF!</definedName>
    <definedName name="F_08_480" localSheetId="30">#REF!</definedName>
    <definedName name="F_08_480" localSheetId="28">#REF!</definedName>
    <definedName name="F_08_480" localSheetId="37">#REF!</definedName>
    <definedName name="F_08_480" localSheetId="14">#REF!</definedName>
    <definedName name="F_08_480" localSheetId="1">#REF!</definedName>
    <definedName name="F_08_480">#REF!</definedName>
    <definedName name="F_08_510" localSheetId="15">#REF!</definedName>
    <definedName name="F_08_510" localSheetId="32">#REF!</definedName>
    <definedName name="F_08_510" localSheetId="30">#REF!</definedName>
    <definedName name="F_08_510" localSheetId="28">#REF!</definedName>
    <definedName name="F_08_510" localSheetId="37">#REF!</definedName>
    <definedName name="F_08_510" localSheetId="14">#REF!</definedName>
    <definedName name="F_08_510" localSheetId="1">#REF!</definedName>
    <definedName name="F_08_510">#REF!</definedName>
    <definedName name="F_08_540" localSheetId="15">#REF!</definedName>
    <definedName name="F_08_540" localSheetId="32">#REF!</definedName>
    <definedName name="F_08_540" localSheetId="30">#REF!</definedName>
    <definedName name="F_08_540" localSheetId="28">#REF!</definedName>
    <definedName name="F_08_540" localSheetId="37">#REF!</definedName>
    <definedName name="F_08_540" localSheetId="14">#REF!</definedName>
    <definedName name="F_08_540" localSheetId="1">#REF!</definedName>
    <definedName name="F_08_540">#REF!</definedName>
    <definedName name="F_08_570" localSheetId="15">#REF!</definedName>
    <definedName name="F_08_570" localSheetId="32">#REF!</definedName>
    <definedName name="F_08_570" localSheetId="30">#REF!</definedName>
    <definedName name="F_08_570" localSheetId="28">#REF!</definedName>
    <definedName name="F_08_570" localSheetId="37">#REF!</definedName>
    <definedName name="F_08_570" localSheetId="14">#REF!</definedName>
    <definedName name="F_08_570" localSheetId="1">#REF!</definedName>
    <definedName name="F_08_570">#REF!</definedName>
    <definedName name="F_08_60" localSheetId="15">#REF!</definedName>
    <definedName name="F_08_60" localSheetId="32">#REF!</definedName>
    <definedName name="F_08_60" localSheetId="30">#REF!</definedName>
    <definedName name="F_08_60" localSheetId="28">#REF!</definedName>
    <definedName name="F_08_60" localSheetId="37">#REF!</definedName>
    <definedName name="F_08_60" localSheetId="14">#REF!</definedName>
    <definedName name="F_08_60" localSheetId="1">#REF!</definedName>
    <definedName name="F_08_60">#REF!</definedName>
    <definedName name="F_08_600" localSheetId="15">#REF!</definedName>
    <definedName name="F_08_600" localSheetId="32">#REF!</definedName>
    <definedName name="F_08_600" localSheetId="30">#REF!</definedName>
    <definedName name="F_08_600" localSheetId="28">#REF!</definedName>
    <definedName name="F_08_600" localSheetId="37">#REF!</definedName>
    <definedName name="F_08_600" localSheetId="14">#REF!</definedName>
    <definedName name="F_08_600" localSheetId="1">#REF!</definedName>
    <definedName name="F_08_600">#REF!</definedName>
    <definedName name="F_08_630" localSheetId="15">#REF!</definedName>
    <definedName name="F_08_630" localSheetId="32">#REF!</definedName>
    <definedName name="F_08_630" localSheetId="30">#REF!</definedName>
    <definedName name="F_08_630" localSheetId="28">#REF!</definedName>
    <definedName name="F_08_630" localSheetId="37">#REF!</definedName>
    <definedName name="F_08_630" localSheetId="14">#REF!</definedName>
    <definedName name="F_08_630" localSheetId="1">#REF!</definedName>
    <definedName name="F_08_630">#REF!</definedName>
    <definedName name="F_08_660" localSheetId="15">#REF!</definedName>
    <definedName name="F_08_660" localSheetId="32">#REF!</definedName>
    <definedName name="F_08_660" localSheetId="30">#REF!</definedName>
    <definedName name="F_08_660" localSheetId="28">#REF!</definedName>
    <definedName name="F_08_660" localSheetId="37">#REF!</definedName>
    <definedName name="F_08_660" localSheetId="14">#REF!</definedName>
    <definedName name="F_08_660" localSheetId="1">#REF!</definedName>
    <definedName name="F_08_660">#REF!</definedName>
    <definedName name="F_08_690" localSheetId="15">#REF!</definedName>
    <definedName name="F_08_690" localSheetId="32">#REF!</definedName>
    <definedName name="F_08_690" localSheetId="30">#REF!</definedName>
    <definedName name="F_08_690" localSheetId="28">#REF!</definedName>
    <definedName name="F_08_690" localSheetId="37">#REF!</definedName>
    <definedName name="F_08_690" localSheetId="14">#REF!</definedName>
    <definedName name="F_08_690" localSheetId="1">#REF!</definedName>
    <definedName name="F_08_690">#REF!</definedName>
    <definedName name="F_08_720" localSheetId="15">#REF!</definedName>
    <definedName name="F_08_720" localSheetId="32">#REF!</definedName>
    <definedName name="F_08_720" localSheetId="30">#REF!</definedName>
    <definedName name="F_08_720" localSheetId="28">#REF!</definedName>
    <definedName name="F_08_720" localSheetId="37">#REF!</definedName>
    <definedName name="F_08_720" localSheetId="14">#REF!</definedName>
    <definedName name="F_08_720" localSheetId="1">#REF!</definedName>
    <definedName name="F_08_720">#REF!</definedName>
    <definedName name="F_08_90" localSheetId="15">#REF!</definedName>
    <definedName name="F_08_90" localSheetId="32">#REF!</definedName>
    <definedName name="F_08_90" localSheetId="30">#REF!</definedName>
    <definedName name="F_08_90" localSheetId="28">#REF!</definedName>
    <definedName name="F_08_90" localSheetId="37">#REF!</definedName>
    <definedName name="F_08_90" localSheetId="14">#REF!</definedName>
    <definedName name="F_08_90" localSheetId="1">#REF!</definedName>
    <definedName name="F_08_90">#REF!</definedName>
    <definedName name="F_09_120" localSheetId="15">#REF!</definedName>
    <definedName name="F_09_120" localSheetId="32">#REF!</definedName>
    <definedName name="F_09_120" localSheetId="30">#REF!</definedName>
    <definedName name="F_09_120" localSheetId="28">#REF!</definedName>
    <definedName name="F_09_120" localSheetId="37">#REF!</definedName>
    <definedName name="F_09_120" localSheetId="14">#REF!</definedName>
    <definedName name="F_09_120" localSheetId="1">#REF!</definedName>
    <definedName name="F_09_120">#REF!</definedName>
    <definedName name="F_09_150" localSheetId="15">#REF!</definedName>
    <definedName name="F_09_150" localSheetId="32">#REF!</definedName>
    <definedName name="F_09_150" localSheetId="30">#REF!</definedName>
    <definedName name="F_09_150" localSheetId="28">#REF!</definedName>
    <definedName name="F_09_150" localSheetId="37">#REF!</definedName>
    <definedName name="F_09_150" localSheetId="14">#REF!</definedName>
    <definedName name="F_09_150" localSheetId="1">#REF!</definedName>
    <definedName name="F_09_150">#REF!</definedName>
    <definedName name="F_09_180" localSheetId="15">#REF!</definedName>
    <definedName name="F_09_180" localSheetId="32">#REF!</definedName>
    <definedName name="F_09_180" localSheetId="30">#REF!</definedName>
    <definedName name="F_09_180" localSheetId="28">#REF!</definedName>
    <definedName name="F_09_180" localSheetId="37">#REF!</definedName>
    <definedName name="F_09_180" localSheetId="14">#REF!</definedName>
    <definedName name="F_09_180" localSheetId="1">#REF!</definedName>
    <definedName name="F_09_180">#REF!</definedName>
    <definedName name="F_09_210" localSheetId="15">#REF!</definedName>
    <definedName name="F_09_210" localSheetId="32">#REF!</definedName>
    <definedName name="F_09_210" localSheetId="30">#REF!</definedName>
    <definedName name="F_09_210" localSheetId="28">#REF!</definedName>
    <definedName name="F_09_210" localSheetId="37">#REF!</definedName>
    <definedName name="F_09_210" localSheetId="14">#REF!</definedName>
    <definedName name="F_09_210" localSheetId="1">#REF!</definedName>
    <definedName name="F_09_210">#REF!</definedName>
    <definedName name="F_09_240" localSheetId="15">#REF!</definedName>
    <definedName name="F_09_240" localSheetId="32">#REF!</definedName>
    <definedName name="F_09_240" localSheetId="30">#REF!</definedName>
    <definedName name="F_09_240" localSheetId="28">#REF!</definedName>
    <definedName name="F_09_240" localSheetId="37">#REF!</definedName>
    <definedName name="F_09_240" localSheetId="14">#REF!</definedName>
    <definedName name="F_09_240" localSheetId="1">#REF!</definedName>
    <definedName name="F_09_240">#REF!</definedName>
    <definedName name="F_09_270" localSheetId="15">#REF!</definedName>
    <definedName name="F_09_270" localSheetId="32">#REF!</definedName>
    <definedName name="F_09_270" localSheetId="30">#REF!</definedName>
    <definedName name="F_09_270" localSheetId="28">#REF!</definedName>
    <definedName name="F_09_270" localSheetId="37">#REF!</definedName>
    <definedName name="F_09_270" localSheetId="14">#REF!</definedName>
    <definedName name="F_09_270" localSheetId="1">#REF!</definedName>
    <definedName name="F_09_270">#REF!</definedName>
    <definedName name="F_09_30" localSheetId="15">#REF!</definedName>
    <definedName name="F_09_30" localSheetId="32">#REF!</definedName>
    <definedName name="F_09_30" localSheetId="30">#REF!</definedName>
    <definedName name="F_09_30" localSheetId="28">#REF!</definedName>
    <definedName name="F_09_30" localSheetId="37">#REF!</definedName>
    <definedName name="F_09_30" localSheetId="14">#REF!</definedName>
    <definedName name="F_09_30" localSheetId="1">#REF!</definedName>
    <definedName name="F_09_30">#REF!</definedName>
    <definedName name="F_09_300" localSheetId="15">#REF!</definedName>
    <definedName name="F_09_300" localSheetId="32">#REF!</definedName>
    <definedName name="F_09_300" localSheetId="30">#REF!</definedName>
    <definedName name="F_09_300" localSheetId="28">#REF!</definedName>
    <definedName name="F_09_300" localSheetId="37">#REF!</definedName>
    <definedName name="F_09_300" localSheetId="14">#REF!</definedName>
    <definedName name="F_09_300" localSheetId="1">#REF!</definedName>
    <definedName name="F_09_300">#REF!</definedName>
    <definedName name="F_09_330" localSheetId="15">#REF!</definedName>
    <definedName name="F_09_330" localSheetId="32">#REF!</definedName>
    <definedName name="F_09_330" localSheetId="30">#REF!</definedName>
    <definedName name="F_09_330" localSheetId="28">#REF!</definedName>
    <definedName name="F_09_330" localSheetId="37">#REF!</definedName>
    <definedName name="F_09_330" localSheetId="14">#REF!</definedName>
    <definedName name="F_09_330" localSheetId="1">#REF!</definedName>
    <definedName name="F_09_330">#REF!</definedName>
    <definedName name="F_09_360" localSheetId="15">#REF!</definedName>
    <definedName name="F_09_360" localSheetId="32">#REF!</definedName>
    <definedName name="F_09_360" localSheetId="30">#REF!</definedName>
    <definedName name="F_09_360" localSheetId="28">#REF!</definedName>
    <definedName name="F_09_360" localSheetId="37">#REF!</definedName>
    <definedName name="F_09_360" localSheetId="14">#REF!</definedName>
    <definedName name="F_09_360" localSheetId="1">#REF!</definedName>
    <definedName name="F_09_360">#REF!</definedName>
    <definedName name="F_09_390" localSheetId="15">#REF!</definedName>
    <definedName name="F_09_390" localSheetId="32">#REF!</definedName>
    <definedName name="F_09_390" localSheetId="30">#REF!</definedName>
    <definedName name="F_09_390" localSheetId="28">#REF!</definedName>
    <definedName name="F_09_390" localSheetId="37">#REF!</definedName>
    <definedName name="F_09_390" localSheetId="14">#REF!</definedName>
    <definedName name="F_09_390" localSheetId="1">#REF!</definedName>
    <definedName name="F_09_390">#REF!</definedName>
    <definedName name="F_09_420" localSheetId="15">#REF!</definedName>
    <definedName name="F_09_420" localSheetId="32">#REF!</definedName>
    <definedName name="F_09_420" localSheetId="30">#REF!</definedName>
    <definedName name="F_09_420" localSheetId="28">#REF!</definedName>
    <definedName name="F_09_420" localSheetId="37">#REF!</definedName>
    <definedName name="F_09_420" localSheetId="14">#REF!</definedName>
    <definedName name="F_09_420" localSheetId="1">#REF!</definedName>
    <definedName name="F_09_420">#REF!</definedName>
    <definedName name="F_09_450" localSheetId="15">#REF!</definedName>
    <definedName name="F_09_450" localSheetId="32">#REF!</definedName>
    <definedName name="F_09_450" localSheetId="30">#REF!</definedName>
    <definedName name="F_09_450" localSheetId="28">#REF!</definedName>
    <definedName name="F_09_450" localSheetId="37">#REF!</definedName>
    <definedName name="F_09_450" localSheetId="14">#REF!</definedName>
    <definedName name="F_09_450" localSheetId="1">#REF!</definedName>
    <definedName name="F_09_450">#REF!</definedName>
    <definedName name="F_09_480" localSheetId="15">#REF!</definedName>
    <definedName name="F_09_480" localSheetId="32">#REF!</definedName>
    <definedName name="F_09_480" localSheetId="30">#REF!</definedName>
    <definedName name="F_09_480" localSheetId="28">#REF!</definedName>
    <definedName name="F_09_480" localSheetId="37">#REF!</definedName>
    <definedName name="F_09_480" localSheetId="14">#REF!</definedName>
    <definedName name="F_09_480" localSheetId="1">#REF!</definedName>
    <definedName name="F_09_480">#REF!</definedName>
    <definedName name="F_09_510" localSheetId="15">#REF!</definedName>
    <definedName name="F_09_510" localSheetId="32">#REF!</definedName>
    <definedName name="F_09_510" localSheetId="30">#REF!</definedName>
    <definedName name="F_09_510" localSheetId="28">#REF!</definedName>
    <definedName name="F_09_510" localSheetId="37">#REF!</definedName>
    <definedName name="F_09_510" localSheetId="14">#REF!</definedName>
    <definedName name="F_09_510" localSheetId="1">#REF!</definedName>
    <definedName name="F_09_510">#REF!</definedName>
    <definedName name="F_09_540" localSheetId="15">#REF!</definedName>
    <definedName name="F_09_540" localSheetId="32">#REF!</definedName>
    <definedName name="F_09_540" localSheetId="30">#REF!</definedName>
    <definedName name="F_09_540" localSheetId="28">#REF!</definedName>
    <definedName name="F_09_540" localSheetId="37">#REF!</definedName>
    <definedName name="F_09_540" localSheetId="14">#REF!</definedName>
    <definedName name="F_09_540" localSheetId="1">#REF!</definedName>
    <definedName name="F_09_540">#REF!</definedName>
    <definedName name="F_09_570" localSheetId="15">#REF!</definedName>
    <definedName name="F_09_570" localSheetId="32">#REF!</definedName>
    <definedName name="F_09_570" localSheetId="30">#REF!</definedName>
    <definedName name="F_09_570" localSheetId="28">#REF!</definedName>
    <definedName name="F_09_570" localSheetId="37">#REF!</definedName>
    <definedName name="F_09_570" localSheetId="14">#REF!</definedName>
    <definedName name="F_09_570" localSheetId="1">#REF!</definedName>
    <definedName name="F_09_570">#REF!</definedName>
    <definedName name="F_09_60" localSheetId="15">#REF!</definedName>
    <definedName name="F_09_60" localSheetId="32">#REF!</definedName>
    <definedName name="F_09_60" localSheetId="30">#REF!</definedName>
    <definedName name="F_09_60" localSheetId="28">#REF!</definedName>
    <definedName name="F_09_60" localSheetId="37">#REF!</definedName>
    <definedName name="F_09_60" localSheetId="14">#REF!</definedName>
    <definedName name="F_09_60" localSheetId="1">#REF!</definedName>
    <definedName name="F_09_60">#REF!</definedName>
    <definedName name="F_09_600" localSheetId="15">#REF!</definedName>
    <definedName name="F_09_600" localSheetId="32">#REF!</definedName>
    <definedName name="F_09_600" localSheetId="30">#REF!</definedName>
    <definedName name="F_09_600" localSheetId="28">#REF!</definedName>
    <definedName name="F_09_600" localSheetId="37">#REF!</definedName>
    <definedName name="F_09_600" localSheetId="14">#REF!</definedName>
    <definedName name="F_09_600" localSheetId="1">#REF!</definedName>
    <definedName name="F_09_600">#REF!</definedName>
    <definedName name="F_09_630" localSheetId="15">#REF!</definedName>
    <definedName name="F_09_630" localSheetId="32">#REF!</definedName>
    <definedName name="F_09_630" localSheetId="30">#REF!</definedName>
    <definedName name="F_09_630" localSheetId="28">#REF!</definedName>
    <definedName name="F_09_630" localSheetId="37">#REF!</definedName>
    <definedName name="F_09_630" localSheetId="14">#REF!</definedName>
    <definedName name="F_09_630" localSheetId="1">#REF!</definedName>
    <definedName name="F_09_630">#REF!</definedName>
    <definedName name="F_09_660" localSheetId="15">#REF!</definedName>
    <definedName name="F_09_660" localSheetId="32">#REF!</definedName>
    <definedName name="F_09_660" localSheetId="30">#REF!</definedName>
    <definedName name="F_09_660" localSheetId="28">#REF!</definedName>
    <definedName name="F_09_660" localSheetId="37">#REF!</definedName>
    <definedName name="F_09_660" localSheetId="14">#REF!</definedName>
    <definedName name="F_09_660" localSheetId="1">#REF!</definedName>
    <definedName name="F_09_660">#REF!</definedName>
    <definedName name="F_09_690" localSheetId="15">#REF!</definedName>
    <definedName name="F_09_690" localSheetId="32">#REF!</definedName>
    <definedName name="F_09_690" localSheetId="30">#REF!</definedName>
    <definedName name="F_09_690" localSheetId="28">#REF!</definedName>
    <definedName name="F_09_690" localSheetId="37">#REF!</definedName>
    <definedName name="F_09_690" localSheetId="14">#REF!</definedName>
    <definedName name="F_09_690" localSheetId="1">#REF!</definedName>
    <definedName name="F_09_690">#REF!</definedName>
    <definedName name="F_09_720" localSheetId="15">#REF!</definedName>
    <definedName name="F_09_720" localSheetId="32">#REF!</definedName>
    <definedName name="F_09_720" localSheetId="30">#REF!</definedName>
    <definedName name="F_09_720" localSheetId="28">#REF!</definedName>
    <definedName name="F_09_720" localSheetId="37">#REF!</definedName>
    <definedName name="F_09_720" localSheetId="14">#REF!</definedName>
    <definedName name="F_09_720" localSheetId="1">#REF!</definedName>
    <definedName name="F_09_720">#REF!</definedName>
    <definedName name="F_09_90" localSheetId="15">#REF!</definedName>
    <definedName name="F_09_90" localSheetId="32">#REF!</definedName>
    <definedName name="F_09_90" localSheetId="30">#REF!</definedName>
    <definedName name="F_09_90" localSheetId="28">#REF!</definedName>
    <definedName name="F_09_90" localSheetId="37">#REF!</definedName>
    <definedName name="F_09_90" localSheetId="14">#REF!</definedName>
    <definedName name="F_09_90" localSheetId="1">#REF!</definedName>
    <definedName name="F_09_90">#REF!</definedName>
    <definedName name="F_10_120" localSheetId="15">#REF!</definedName>
    <definedName name="F_10_120" localSheetId="32">#REF!</definedName>
    <definedName name="F_10_120" localSheetId="30">#REF!</definedName>
    <definedName name="F_10_120" localSheetId="28">#REF!</definedName>
    <definedName name="F_10_120" localSheetId="37">#REF!</definedName>
    <definedName name="F_10_120" localSheetId="14">#REF!</definedName>
    <definedName name="F_10_120" localSheetId="1">#REF!</definedName>
    <definedName name="F_10_120">#REF!</definedName>
    <definedName name="F_10_150" localSheetId="15">#REF!</definedName>
    <definedName name="F_10_150" localSheetId="32">#REF!</definedName>
    <definedName name="F_10_150" localSheetId="30">#REF!</definedName>
    <definedName name="F_10_150" localSheetId="28">#REF!</definedName>
    <definedName name="F_10_150" localSheetId="37">#REF!</definedName>
    <definedName name="F_10_150" localSheetId="14">#REF!</definedName>
    <definedName name="F_10_150" localSheetId="1">#REF!</definedName>
    <definedName name="F_10_150">#REF!</definedName>
    <definedName name="F_10_180" localSheetId="15">#REF!</definedName>
    <definedName name="F_10_180" localSheetId="32">#REF!</definedName>
    <definedName name="F_10_180" localSheetId="30">#REF!</definedName>
    <definedName name="F_10_180" localSheetId="28">#REF!</definedName>
    <definedName name="F_10_180" localSheetId="37">#REF!</definedName>
    <definedName name="F_10_180" localSheetId="14">#REF!</definedName>
    <definedName name="F_10_180" localSheetId="1">#REF!</definedName>
    <definedName name="F_10_180">#REF!</definedName>
    <definedName name="F_10_210" localSheetId="15">#REF!</definedName>
    <definedName name="F_10_210" localSheetId="32">#REF!</definedName>
    <definedName name="F_10_210" localSheetId="30">#REF!</definedName>
    <definedName name="F_10_210" localSheetId="28">#REF!</definedName>
    <definedName name="F_10_210" localSheetId="37">#REF!</definedName>
    <definedName name="F_10_210" localSheetId="14">#REF!</definedName>
    <definedName name="F_10_210" localSheetId="1">#REF!</definedName>
    <definedName name="F_10_210">#REF!</definedName>
    <definedName name="F_10_240" localSheetId="15">#REF!</definedName>
    <definedName name="F_10_240" localSheetId="32">#REF!</definedName>
    <definedName name="F_10_240" localSheetId="30">#REF!</definedName>
    <definedName name="F_10_240" localSheetId="28">#REF!</definedName>
    <definedName name="F_10_240" localSheetId="37">#REF!</definedName>
    <definedName name="F_10_240" localSheetId="14">#REF!</definedName>
    <definedName name="F_10_240" localSheetId="1">#REF!</definedName>
    <definedName name="F_10_240">#REF!</definedName>
    <definedName name="F_10_270" localSheetId="15">#REF!</definedName>
    <definedName name="F_10_270" localSheetId="32">#REF!</definedName>
    <definedName name="F_10_270" localSheetId="30">#REF!</definedName>
    <definedName name="F_10_270" localSheetId="28">#REF!</definedName>
    <definedName name="F_10_270" localSheetId="37">#REF!</definedName>
    <definedName name="F_10_270" localSheetId="14">#REF!</definedName>
    <definedName name="F_10_270" localSheetId="1">#REF!</definedName>
    <definedName name="F_10_270">#REF!</definedName>
    <definedName name="F_10_30" localSheetId="15">#REF!</definedName>
    <definedName name="F_10_30" localSheetId="32">#REF!</definedName>
    <definedName name="F_10_30" localSheetId="30">#REF!</definedName>
    <definedName name="F_10_30" localSheetId="28">#REF!</definedName>
    <definedName name="F_10_30" localSheetId="37">#REF!</definedName>
    <definedName name="F_10_30" localSheetId="14">#REF!</definedName>
    <definedName name="F_10_30" localSheetId="1">#REF!</definedName>
    <definedName name="F_10_30">#REF!</definedName>
    <definedName name="F_10_300" localSheetId="15">#REF!</definedName>
    <definedName name="F_10_300" localSheetId="32">#REF!</definedName>
    <definedName name="F_10_300" localSheetId="30">#REF!</definedName>
    <definedName name="F_10_300" localSheetId="28">#REF!</definedName>
    <definedName name="F_10_300" localSheetId="37">#REF!</definedName>
    <definedName name="F_10_300" localSheetId="14">#REF!</definedName>
    <definedName name="F_10_300" localSheetId="1">#REF!</definedName>
    <definedName name="F_10_300">#REF!</definedName>
    <definedName name="F_10_330" localSheetId="15">#REF!</definedName>
    <definedName name="F_10_330" localSheetId="32">#REF!</definedName>
    <definedName name="F_10_330" localSheetId="30">#REF!</definedName>
    <definedName name="F_10_330" localSheetId="28">#REF!</definedName>
    <definedName name="F_10_330" localSheetId="37">#REF!</definedName>
    <definedName name="F_10_330" localSheetId="14">#REF!</definedName>
    <definedName name="F_10_330" localSheetId="1">#REF!</definedName>
    <definedName name="F_10_330">#REF!</definedName>
    <definedName name="F_10_360" localSheetId="15">#REF!</definedName>
    <definedName name="F_10_360" localSheetId="32">#REF!</definedName>
    <definedName name="F_10_360" localSheetId="30">#REF!</definedName>
    <definedName name="F_10_360" localSheetId="28">#REF!</definedName>
    <definedName name="F_10_360" localSheetId="37">#REF!</definedName>
    <definedName name="F_10_360" localSheetId="14">#REF!</definedName>
    <definedName name="F_10_360" localSheetId="1">#REF!</definedName>
    <definedName name="F_10_360">#REF!</definedName>
    <definedName name="F_10_390" localSheetId="15">#REF!</definedName>
    <definedName name="F_10_390" localSheetId="32">#REF!</definedName>
    <definedName name="F_10_390" localSheetId="30">#REF!</definedName>
    <definedName name="F_10_390" localSheetId="28">#REF!</definedName>
    <definedName name="F_10_390" localSheetId="37">#REF!</definedName>
    <definedName name="F_10_390" localSheetId="14">#REF!</definedName>
    <definedName name="F_10_390" localSheetId="1">#REF!</definedName>
    <definedName name="F_10_390">#REF!</definedName>
    <definedName name="F_10_420" localSheetId="15">#REF!</definedName>
    <definedName name="F_10_420" localSheetId="32">#REF!</definedName>
    <definedName name="F_10_420" localSheetId="30">#REF!</definedName>
    <definedName name="F_10_420" localSheetId="28">#REF!</definedName>
    <definedName name="F_10_420" localSheetId="37">#REF!</definedName>
    <definedName name="F_10_420" localSheetId="14">#REF!</definedName>
    <definedName name="F_10_420" localSheetId="1">#REF!</definedName>
    <definedName name="F_10_420">#REF!</definedName>
    <definedName name="F_10_450" localSheetId="15">#REF!</definedName>
    <definedName name="F_10_450" localSheetId="32">#REF!</definedName>
    <definedName name="F_10_450" localSheetId="30">#REF!</definedName>
    <definedName name="F_10_450" localSheetId="28">#REF!</definedName>
    <definedName name="F_10_450" localSheetId="37">#REF!</definedName>
    <definedName name="F_10_450" localSheetId="14">#REF!</definedName>
    <definedName name="F_10_450" localSheetId="1">#REF!</definedName>
    <definedName name="F_10_450">#REF!</definedName>
    <definedName name="F_10_480" localSheetId="15">#REF!</definedName>
    <definedName name="F_10_480" localSheetId="32">#REF!</definedName>
    <definedName name="F_10_480" localSheetId="30">#REF!</definedName>
    <definedName name="F_10_480" localSheetId="28">#REF!</definedName>
    <definedName name="F_10_480" localSheetId="37">#REF!</definedName>
    <definedName name="F_10_480" localSheetId="14">#REF!</definedName>
    <definedName name="F_10_480" localSheetId="1">#REF!</definedName>
    <definedName name="F_10_480">#REF!</definedName>
    <definedName name="F_10_510" localSheetId="15">#REF!</definedName>
    <definedName name="F_10_510" localSheetId="32">#REF!</definedName>
    <definedName name="F_10_510" localSheetId="30">#REF!</definedName>
    <definedName name="F_10_510" localSheetId="28">#REF!</definedName>
    <definedName name="F_10_510" localSheetId="37">#REF!</definedName>
    <definedName name="F_10_510" localSheetId="14">#REF!</definedName>
    <definedName name="F_10_510" localSheetId="1">#REF!</definedName>
    <definedName name="F_10_510">#REF!</definedName>
    <definedName name="F_10_540" localSheetId="15">#REF!</definedName>
    <definedName name="F_10_540" localSheetId="32">#REF!</definedName>
    <definedName name="F_10_540" localSheetId="30">#REF!</definedName>
    <definedName name="F_10_540" localSheetId="28">#REF!</definedName>
    <definedName name="F_10_540" localSheetId="37">#REF!</definedName>
    <definedName name="F_10_540" localSheetId="14">#REF!</definedName>
    <definedName name="F_10_540" localSheetId="1">#REF!</definedName>
    <definedName name="F_10_540">#REF!</definedName>
    <definedName name="F_10_570" localSheetId="15">#REF!</definedName>
    <definedName name="F_10_570" localSheetId="32">#REF!</definedName>
    <definedName name="F_10_570" localSheetId="30">#REF!</definedName>
    <definedName name="F_10_570" localSheetId="28">#REF!</definedName>
    <definedName name="F_10_570" localSheetId="37">#REF!</definedName>
    <definedName name="F_10_570" localSheetId="14">#REF!</definedName>
    <definedName name="F_10_570" localSheetId="1">#REF!</definedName>
    <definedName name="F_10_570">#REF!</definedName>
    <definedName name="F_10_60" localSheetId="15">#REF!</definedName>
    <definedName name="F_10_60" localSheetId="32">#REF!</definedName>
    <definedName name="F_10_60" localSheetId="30">#REF!</definedName>
    <definedName name="F_10_60" localSheetId="28">#REF!</definedName>
    <definedName name="F_10_60" localSheetId="37">#REF!</definedName>
    <definedName name="F_10_60" localSheetId="14">#REF!</definedName>
    <definedName name="F_10_60" localSheetId="1">#REF!</definedName>
    <definedName name="F_10_60">#REF!</definedName>
    <definedName name="F_10_600" localSheetId="15">#REF!</definedName>
    <definedName name="F_10_600" localSheetId="32">#REF!</definedName>
    <definedName name="F_10_600" localSheetId="30">#REF!</definedName>
    <definedName name="F_10_600" localSheetId="28">#REF!</definedName>
    <definedName name="F_10_600" localSheetId="37">#REF!</definedName>
    <definedName name="F_10_600" localSheetId="14">#REF!</definedName>
    <definedName name="F_10_600" localSheetId="1">#REF!</definedName>
    <definedName name="F_10_600">#REF!</definedName>
    <definedName name="F_10_630" localSheetId="15">#REF!</definedName>
    <definedName name="F_10_630" localSheetId="32">#REF!</definedName>
    <definedName name="F_10_630" localSheetId="30">#REF!</definedName>
    <definedName name="F_10_630" localSheetId="28">#REF!</definedName>
    <definedName name="F_10_630" localSheetId="37">#REF!</definedName>
    <definedName name="F_10_630" localSheetId="14">#REF!</definedName>
    <definedName name="F_10_630" localSheetId="1">#REF!</definedName>
    <definedName name="F_10_630">#REF!</definedName>
    <definedName name="F_10_660" localSheetId="15">#REF!</definedName>
    <definedName name="F_10_660" localSheetId="32">#REF!</definedName>
    <definedName name="F_10_660" localSheetId="30">#REF!</definedName>
    <definedName name="F_10_660" localSheetId="28">#REF!</definedName>
    <definedName name="F_10_660" localSheetId="37">#REF!</definedName>
    <definedName name="F_10_660" localSheetId="14">#REF!</definedName>
    <definedName name="F_10_660" localSheetId="1">#REF!</definedName>
    <definedName name="F_10_660">#REF!</definedName>
    <definedName name="F_10_690" localSheetId="15">#REF!</definedName>
    <definedName name="F_10_690" localSheetId="32">#REF!</definedName>
    <definedName name="F_10_690" localSheetId="30">#REF!</definedName>
    <definedName name="F_10_690" localSheetId="28">#REF!</definedName>
    <definedName name="F_10_690" localSheetId="37">#REF!</definedName>
    <definedName name="F_10_690" localSheetId="14">#REF!</definedName>
    <definedName name="F_10_690" localSheetId="1">#REF!</definedName>
    <definedName name="F_10_690">#REF!</definedName>
    <definedName name="F_10_720" localSheetId="15">#REF!</definedName>
    <definedName name="F_10_720" localSheetId="32">#REF!</definedName>
    <definedName name="F_10_720" localSheetId="30">#REF!</definedName>
    <definedName name="F_10_720" localSheetId="28">#REF!</definedName>
    <definedName name="F_10_720" localSheetId="37">#REF!</definedName>
    <definedName name="F_10_720" localSheetId="14">#REF!</definedName>
    <definedName name="F_10_720" localSheetId="1">#REF!</definedName>
    <definedName name="F_10_720">#REF!</definedName>
    <definedName name="F_10_90" localSheetId="15">#REF!</definedName>
    <definedName name="F_10_90" localSheetId="32">#REF!</definedName>
    <definedName name="F_10_90" localSheetId="30">#REF!</definedName>
    <definedName name="F_10_90" localSheetId="28">#REF!</definedName>
    <definedName name="F_10_90" localSheetId="37">#REF!</definedName>
    <definedName name="F_10_90" localSheetId="14">#REF!</definedName>
    <definedName name="F_10_90" localSheetId="1">#REF!</definedName>
    <definedName name="F_10_90">#REF!</definedName>
    <definedName name="F_11_120" localSheetId="15">#REF!</definedName>
    <definedName name="F_11_120" localSheetId="32">#REF!</definedName>
    <definedName name="F_11_120" localSheetId="30">#REF!</definedName>
    <definedName name="F_11_120" localSheetId="28">#REF!</definedName>
    <definedName name="F_11_120" localSheetId="37">#REF!</definedName>
    <definedName name="F_11_120" localSheetId="14">#REF!</definedName>
    <definedName name="F_11_120" localSheetId="1">#REF!</definedName>
    <definedName name="F_11_120">#REF!</definedName>
    <definedName name="F_11_150" localSheetId="15">#REF!</definedName>
    <definedName name="F_11_150" localSheetId="32">#REF!</definedName>
    <definedName name="F_11_150" localSheetId="30">#REF!</definedName>
    <definedName name="F_11_150" localSheetId="28">#REF!</definedName>
    <definedName name="F_11_150" localSheetId="37">#REF!</definedName>
    <definedName name="F_11_150" localSheetId="14">#REF!</definedName>
    <definedName name="F_11_150" localSheetId="1">#REF!</definedName>
    <definedName name="F_11_150">#REF!</definedName>
    <definedName name="F_11_180" localSheetId="15">#REF!</definedName>
    <definedName name="F_11_180" localSheetId="32">#REF!</definedName>
    <definedName name="F_11_180" localSheetId="30">#REF!</definedName>
    <definedName name="F_11_180" localSheetId="28">#REF!</definedName>
    <definedName name="F_11_180" localSheetId="37">#REF!</definedName>
    <definedName name="F_11_180" localSheetId="14">#REF!</definedName>
    <definedName name="F_11_180" localSheetId="1">#REF!</definedName>
    <definedName name="F_11_180">#REF!</definedName>
    <definedName name="F_11_210" localSheetId="15">#REF!</definedName>
    <definedName name="F_11_210" localSheetId="32">#REF!</definedName>
    <definedName name="F_11_210" localSheetId="30">#REF!</definedName>
    <definedName name="F_11_210" localSheetId="28">#REF!</definedName>
    <definedName name="F_11_210" localSheetId="37">#REF!</definedName>
    <definedName name="F_11_210" localSheetId="14">#REF!</definedName>
    <definedName name="F_11_210" localSheetId="1">#REF!</definedName>
    <definedName name="F_11_210">#REF!</definedName>
    <definedName name="F_11_240" localSheetId="15">#REF!</definedName>
    <definedName name="F_11_240" localSheetId="32">#REF!</definedName>
    <definedName name="F_11_240" localSheetId="30">#REF!</definedName>
    <definedName name="F_11_240" localSheetId="28">#REF!</definedName>
    <definedName name="F_11_240" localSheetId="37">#REF!</definedName>
    <definedName name="F_11_240" localSheetId="14">#REF!</definedName>
    <definedName name="F_11_240" localSheetId="1">#REF!</definedName>
    <definedName name="F_11_240">#REF!</definedName>
    <definedName name="F_11_270" localSheetId="15">#REF!</definedName>
    <definedName name="F_11_270" localSheetId="32">#REF!</definedName>
    <definedName name="F_11_270" localSheetId="30">#REF!</definedName>
    <definedName name="F_11_270" localSheetId="28">#REF!</definedName>
    <definedName name="F_11_270" localSheetId="37">#REF!</definedName>
    <definedName name="F_11_270" localSheetId="14">#REF!</definedName>
    <definedName name="F_11_270" localSheetId="1">#REF!</definedName>
    <definedName name="F_11_270">#REF!</definedName>
    <definedName name="F_11_30" localSheetId="15">#REF!</definedName>
    <definedName name="F_11_30" localSheetId="32">#REF!</definedName>
    <definedName name="F_11_30" localSheetId="30">#REF!</definedName>
    <definedName name="F_11_30" localSheetId="28">#REF!</definedName>
    <definedName name="F_11_30" localSheetId="37">#REF!</definedName>
    <definedName name="F_11_30" localSheetId="14">#REF!</definedName>
    <definedName name="F_11_30" localSheetId="1">#REF!</definedName>
    <definedName name="F_11_30">#REF!</definedName>
    <definedName name="F_11_300" localSheetId="15">#REF!</definedName>
    <definedName name="F_11_300" localSheetId="32">#REF!</definedName>
    <definedName name="F_11_300" localSheetId="30">#REF!</definedName>
    <definedName name="F_11_300" localSheetId="28">#REF!</definedName>
    <definedName name="F_11_300" localSheetId="37">#REF!</definedName>
    <definedName name="F_11_300" localSheetId="14">#REF!</definedName>
    <definedName name="F_11_300" localSheetId="1">#REF!</definedName>
    <definedName name="F_11_300">#REF!</definedName>
    <definedName name="F_11_330" localSheetId="15">#REF!</definedName>
    <definedName name="F_11_330" localSheetId="32">#REF!</definedName>
    <definedName name="F_11_330" localSheetId="30">#REF!</definedName>
    <definedName name="F_11_330" localSheetId="28">#REF!</definedName>
    <definedName name="F_11_330" localSheetId="37">#REF!</definedName>
    <definedName name="F_11_330" localSheetId="14">#REF!</definedName>
    <definedName name="F_11_330" localSheetId="1">#REF!</definedName>
    <definedName name="F_11_330">#REF!</definedName>
    <definedName name="F_11_360" localSheetId="15">#REF!</definedName>
    <definedName name="F_11_360" localSheetId="32">#REF!</definedName>
    <definedName name="F_11_360" localSheetId="30">#REF!</definedName>
    <definedName name="F_11_360" localSheetId="28">#REF!</definedName>
    <definedName name="F_11_360" localSheetId="37">#REF!</definedName>
    <definedName name="F_11_360" localSheetId="14">#REF!</definedName>
    <definedName name="F_11_360" localSheetId="1">#REF!</definedName>
    <definedName name="F_11_360">#REF!</definedName>
    <definedName name="F_11_390" localSheetId="15">#REF!</definedName>
    <definedName name="F_11_390" localSheetId="32">#REF!</definedName>
    <definedName name="F_11_390" localSheetId="30">#REF!</definedName>
    <definedName name="F_11_390" localSheetId="28">#REF!</definedName>
    <definedName name="F_11_390" localSheetId="37">#REF!</definedName>
    <definedName name="F_11_390" localSheetId="14">#REF!</definedName>
    <definedName name="F_11_390" localSheetId="1">#REF!</definedName>
    <definedName name="F_11_390">#REF!</definedName>
    <definedName name="F_11_420" localSheetId="15">#REF!</definedName>
    <definedName name="F_11_420" localSheetId="32">#REF!</definedName>
    <definedName name="F_11_420" localSheetId="30">#REF!</definedName>
    <definedName name="F_11_420" localSheetId="28">#REF!</definedName>
    <definedName name="F_11_420" localSheetId="37">#REF!</definedName>
    <definedName name="F_11_420" localSheetId="14">#REF!</definedName>
    <definedName name="F_11_420" localSheetId="1">#REF!</definedName>
    <definedName name="F_11_420">#REF!</definedName>
    <definedName name="F_11_450" localSheetId="15">#REF!</definedName>
    <definedName name="F_11_450" localSheetId="32">#REF!</definedName>
    <definedName name="F_11_450" localSheetId="30">#REF!</definedName>
    <definedName name="F_11_450" localSheetId="28">#REF!</definedName>
    <definedName name="F_11_450" localSheetId="37">#REF!</definedName>
    <definedName name="F_11_450" localSheetId="14">#REF!</definedName>
    <definedName name="F_11_450" localSheetId="1">#REF!</definedName>
    <definedName name="F_11_450">#REF!</definedName>
    <definedName name="F_11_480" localSheetId="15">#REF!</definedName>
    <definedName name="F_11_480" localSheetId="32">#REF!</definedName>
    <definedName name="F_11_480" localSheetId="30">#REF!</definedName>
    <definedName name="F_11_480" localSheetId="28">#REF!</definedName>
    <definedName name="F_11_480" localSheetId="37">#REF!</definedName>
    <definedName name="F_11_480" localSheetId="14">#REF!</definedName>
    <definedName name="F_11_480" localSheetId="1">#REF!</definedName>
    <definedName name="F_11_480">#REF!</definedName>
    <definedName name="F_11_510" localSheetId="15">#REF!</definedName>
    <definedName name="F_11_510" localSheetId="32">#REF!</definedName>
    <definedName name="F_11_510" localSheetId="30">#REF!</definedName>
    <definedName name="F_11_510" localSheetId="28">#REF!</definedName>
    <definedName name="F_11_510" localSheetId="37">#REF!</definedName>
    <definedName name="F_11_510" localSheetId="14">#REF!</definedName>
    <definedName name="F_11_510" localSheetId="1">#REF!</definedName>
    <definedName name="F_11_510">#REF!</definedName>
    <definedName name="F_11_540" localSheetId="15">#REF!</definedName>
    <definedName name="F_11_540" localSheetId="32">#REF!</definedName>
    <definedName name="F_11_540" localSheetId="30">#REF!</definedName>
    <definedName name="F_11_540" localSheetId="28">#REF!</definedName>
    <definedName name="F_11_540" localSheetId="37">#REF!</definedName>
    <definedName name="F_11_540" localSheetId="14">#REF!</definedName>
    <definedName name="F_11_540" localSheetId="1">#REF!</definedName>
    <definedName name="F_11_540">#REF!</definedName>
    <definedName name="F_11_570" localSheetId="15">#REF!</definedName>
    <definedName name="F_11_570" localSheetId="32">#REF!</definedName>
    <definedName name="F_11_570" localSheetId="30">#REF!</definedName>
    <definedName name="F_11_570" localSheetId="28">#REF!</definedName>
    <definedName name="F_11_570" localSheetId="37">#REF!</definedName>
    <definedName name="F_11_570" localSheetId="14">#REF!</definedName>
    <definedName name="F_11_570" localSheetId="1">#REF!</definedName>
    <definedName name="F_11_570">#REF!</definedName>
    <definedName name="F_11_60" localSheetId="15">#REF!</definedName>
    <definedName name="F_11_60" localSheetId="32">#REF!</definedName>
    <definedName name="F_11_60" localSheetId="30">#REF!</definedName>
    <definedName name="F_11_60" localSheetId="28">#REF!</definedName>
    <definedName name="F_11_60" localSheetId="37">#REF!</definedName>
    <definedName name="F_11_60" localSheetId="14">#REF!</definedName>
    <definedName name="F_11_60" localSheetId="1">#REF!</definedName>
    <definedName name="F_11_60">#REF!</definedName>
    <definedName name="F_11_600" localSheetId="15">#REF!</definedName>
    <definedName name="F_11_600" localSheetId="32">#REF!</definedName>
    <definedName name="F_11_600" localSheetId="30">#REF!</definedName>
    <definedName name="F_11_600" localSheetId="28">#REF!</definedName>
    <definedName name="F_11_600" localSheetId="37">#REF!</definedName>
    <definedName name="F_11_600" localSheetId="14">#REF!</definedName>
    <definedName name="F_11_600" localSheetId="1">#REF!</definedName>
    <definedName name="F_11_600">#REF!</definedName>
    <definedName name="F_11_630" localSheetId="15">#REF!</definedName>
    <definedName name="F_11_630" localSheetId="32">#REF!</definedName>
    <definedName name="F_11_630" localSheetId="30">#REF!</definedName>
    <definedName name="F_11_630" localSheetId="28">#REF!</definedName>
    <definedName name="F_11_630" localSheetId="37">#REF!</definedName>
    <definedName name="F_11_630" localSheetId="14">#REF!</definedName>
    <definedName name="F_11_630" localSheetId="1">#REF!</definedName>
    <definedName name="F_11_630">#REF!</definedName>
    <definedName name="F_11_660" localSheetId="15">#REF!</definedName>
    <definedName name="F_11_660" localSheetId="32">#REF!</definedName>
    <definedName name="F_11_660" localSheetId="30">#REF!</definedName>
    <definedName name="F_11_660" localSheetId="28">#REF!</definedName>
    <definedName name="F_11_660" localSheetId="37">#REF!</definedName>
    <definedName name="F_11_660" localSheetId="14">#REF!</definedName>
    <definedName name="F_11_660" localSheetId="1">#REF!</definedName>
    <definedName name="F_11_660">#REF!</definedName>
    <definedName name="F_11_690" localSheetId="15">#REF!</definedName>
    <definedName name="F_11_690" localSheetId="32">#REF!</definedName>
    <definedName name="F_11_690" localSheetId="30">#REF!</definedName>
    <definedName name="F_11_690" localSheetId="28">#REF!</definedName>
    <definedName name="F_11_690" localSheetId="37">#REF!</definedName>
    <definedName name="F_11_690" localSheetId="14">#REF!</definedName>
    <definedName name="F_11_690" localSheetId="1">#REF!</definedName>
    <definedName name="F_11_690">#REF!</definedName>
    <definedName name="F_11_720" localSheetId="15">#REF!</definedName>
    <definedName name="F_11_720" localSheetId="32">#REF!</definedName>
    <definedName name="F_11_720" localSheetId="30">#REF!</definedName>
    <definedName name="F_11_720" localSheetId="28">#REF!</definedName>
    <definedName name="F_11_720" localSheetId="37">#REF!</definedName>
    <definedName name="F_11_720" localSheetId="14">#REF!</definedName>
    <definedName name="F_11_720" localSheetId="1">#REF!</definedName>
    <definedName name="F_11_720">#REF!</definedName>
    <definedName name="F_11_90" localSheetId="15">#REF!</definedName>
    <definedName name="F_11_90" localSheetId="32">#REF!</definedName>
    <definedName name="F_11_90" localSheetId="30">#REF!</definedName>
    <definedName name="F_11_90" localSheetId="28">#REF!</definedName>
    <definedName name="F_11_90" localSheetId="37">#REF!</definedName>
    <definedName name="F_11_90" localSheetId="14">#REF!</definedName>
    <definedName name="F_11_90" localSheetId="1">#REF!</definedName>
    <definedName name="F_11_90">#REF!</definedName>
    <definedName name="F_12_120" localSheetId="15">#REF!</definedName>
    <definedName name="F_12_120" localSheetId="32">#REF!</definedName>
    <definedName name="F_12_120" localSheetId="30">#REF!</definedName>
    <definedName name="F_12_120" localSheetId="28">#REF!</definedName>
    <definedName name="F_12_120" localSheetId="37">#REF!</definedName>
    <definedName name="F_12_120" localSheetId="14">#REF!</definedName>
    <definedName name="F_12_120" localSheetId="1">#REF!</definedName>
    <definedName name="F_12_120">#REF!</definedName>
    <definedName name="F_12_150" localSheetId="15">#REF!</definedName>
    <definedName name="F_12_150" localSheetId="32">#REF!</definedName>
    <definedName name="F_12_150" localSheetId="30">#REF!</definedName>
    <definedName name="F_12_150" localSheetId="28">#REF!</definedName>
    <definedName name="F_12_150" localSheetId="37">#REF!</definedName>
    <definedName name="F_12_150" localSheetId="14">#REF!</definedName>
    <definedName name="F_12_150" localSheetId="1">#REF!</definedName>
    <definedName name="F_12_150">#REF!</definedName>
    <definedName name="F_12_180" localSheetId="15">#REF!</definedName>
    <definedName name="F_12_180" localSheetId="32">#REF!</definedName>
    <definedName name="F_12_180" localSheetId="30">#REF!</definedName>
    <definedName name="F_12_180" localSheetId="28">#REF!</definedName>
    <definedName name="F_12_180" localSheetId="37">#REF!</definedName>
    <definedName name="F_12_180" localSheetId="14">#REF!</definedName>
    <definedName name="F_12_180" localSheetId="1">#REF!</definedName>
    <definedName name="F_12_180">#REF!</definedName>
    <definedName name="F_12_210" localSheetId="15">#REF!</definedName>
    <definedName name="F_12_210" localSheetId="32">#REF!</definedName>
    <definedName name="F_12_210" localSheetId="30">#REF!</definedName>
    <definedName name="F_12_210" localSheetId="28">#REF!</definedName>
    <definedName name="F_12_210" localSheetId="37">#REF!</definedName>
    <definedName name="F_12_210" localSheetId="14">#REF!</definedName>
    <definedName name="F_12_210" localSheetId="1">#REF!</definedName>
    <definedName name="F_12_210">#REF!</definedName>
    <definedName name="F_12_240" localSheetId="15">#REF!</definedName>
    <definedName name="F_12_240" localSheetId="32">#REF!</definedName>
    <definedName name="F_12_240" localSheetId="30">#REF!</definedName>
    <definedName name="F_12_240" localSheetId="28">#REF!</definedName>
    <definedName name="F_12_240" localSheetId="37">#REF!</definedName>
    <definedName name="F_12_240" localSheetId="14">#REF!</definedName>
    <definedName name="F_12_240" localSheetId="1">#REF!</definedName>
    <definedName name="F_12_240">#REF!</definedName>
    <definedName name="F_12_270" localSheetId="15">#REF!</definedName>
    <definedName name="F_12_270" localSheetId="32">#REF!</definedName>
    <definedName name="F_12_270" localSheetId="30">#REF!</definedName>
    <definedName name="F_12_270" localSheetId="28">#REF!</definedName>
    <definedName name="F_12_270" localSheetId="37">#REF!</definedName>
    <definedName name="F_12_270" localSheetId="14">#REF!</definedName>
    <definedName name="F_12_270" localSheetId="1">#REF!</definedName>
    <definedName name="F_12_270">#REF!</definedName>
    <definedName name="F_12_30" localSheetId="15">#REF!</definedName>
    <definedName name="F_12_30" localSheetId="32">#REF!</definedName>
    <definedName name="F_12_30" localSheetId="30">#REF!</definedName>
    <definedName name="F_12_30" localSheetId="28">#REF!</definedName>
    <definedName name="F_12_30" localSheetId="37">#REF!</definedName>
    <definedName name="F_12_30" localSheetId="14">#REF!</definedName>
    <definedName name="F_12_30" localSheetId="1">#REF!</definedName>
    <definedName name="F_12_30">#REF!</definedName>
    <definedName name="F_12_300" localSheetId="15">#REF!</definedName>
    <definedName name="F_12_300" localSheetId="32">#REF!</definedName>
    <definedName name="F_12_300" localSheetId="30">#REF!</definedName>
    <definedName name="F_12_300" localSheetId="28">#REF!</definedName>
    <definedName name="F_12_300" localSheetId="37">#REF!</definedName>
    <definedName name="F_12_300" localSheetId="14">#REF!</definedName>
    <definedName name="F_12_300" localSheetId="1">#REF!</definedName>
    <definedName name="F_12_300">#REF!</definedName>
    <definedName name="F_12_330" localSheetId="15">#REF!</definedName>
    <definedName name="F_12_330" localSheetId="32">#REF!</definedName>
    <definedName name="F_12_330" localSheetId="30">#REF!</definedName>
    <definedName name="F_12_330" localSheetId="28">#REF!</definedName>
    <definedName name="F_12_330" localSheetId="37">#REF!</definedName>
    <definedName name="F_12_330" localSheetId="14">#REF!</definedName>
    <definedName name="F_12_330" localSheetId="1">#REF!</definedName>
    <definedName name="F_12_330">#REF!</definedName>
    <definedName name="F_12_360" localSheetId="15">#REF!</definedName>
    <definedName name="F_12_360" localSheetId="32">#REF!</definedName>
    <definedName name="F_12_360" localSheetId="30">#REF!</definedName>
    <definedName name="F_12_360" localSheetId="28">#REF!</definedName>
    <definedName name="F_12_360" localSheetId="37">#REF!</definedName>
    <definedName name="F_12_360" localSheetId="14">#REF!</definedName>
    <definedName name="F_12_360" localSheetId="1">#REF!</definedName>
    <definedName name="F_12_360">#REF!</definedName>
    <definedName name="F_12_390" localSheetId="15">#REF!</definedName>
    <definedName name="F_12_390" localSheetId="32">#REF!</definedName>
    <definedName name="F_12_390" localSheetId="30">#REF!</definedName>
    <definedName name="F_12_390" localSheetId="28">#REF!</definedName>
    <definedName name="F_12_390" localSheetId="37">#REF!</definedName>
    <definedName name="F_12_390" localSheetId="14">#REF!</definedName>
    <definedName name="F_12_390" localSheetId="1">#REF!</definedName>
    <definedName name="F_12_390">#REF!</definedName>
    <definedName name="F_12_420" localSheetId="15">#REF!</definedName>
    <definedName name="F_12_420" localSheetId="32">#REF!</definedName>
    <definedName name="F_12_420" localSheetId="30">#REF!</definedName>
    <definedName name="F_12_420" localSheetId="28">#REF!</definedName>
    <definedName name="F_12_420" localSheetId="37">#REF!</definedName>
    <definedName name="F_12_420" localSheetId="14">#REF!</definedName>
    <definedName name="F_12_420" localSheetId="1">#REF!</definedName>
    <definedName name="F_12_420">#REF!</definedName>
    <definedName name="F_12_450" localSheetId="15">#REF!</definedName>
    <definedName name="F_12_450" localSheetId="32">#REF!</definedName>
    <definedName name="F_12_450" localSheetId="30">#REF!</definedName>
    <definedName name="F_12_450" localSheetId="28">#REF!</definedName>
    <definedName name="F_12_450" localSheetId="37">#REF!</definedName>
    <definedName name="F_12_450" localSheetId="14">#REF!</definedName>
    <definedName name="F_12_450" localSheetId="1">#REF!</definedName>
    <definedName name="F_12_450">#REF!</definedName>
    <definedName name="F_12_480" localSheetId="15">#REF!</definedName>
    <definedName name="F_12_480" localSheetId="32">#REF!</definedName>
    <definedName name="F_12_480" localSheetId="30">#REF!</definedName>
    <definedName name="F_12_480" localSheetId="28">#REF!</definedName>
    <definedName name="F_12_480" localSheetId="37">#REF!</definedName>
    <definedName name="F_12_480" localSheetId="14">#REF!</definedName>
    <definedName name="F_12_480" localSheetId="1">#REF!</definedName>
    <definedName name="F_12_480">#REF!</definedName>
    <definedName name="F_12_510" localSheetId="15">#REF!</definedName>
    <definedName name="F_12_510" localSheetId="32">#REF!</definedName>
    <definedName name="F_12_510" localSheetId="30">#REF!</definedName>
    <definedName name="F_12_510" localSheetId="28">#REF!</definedName>
    <definedName name="F_12_510" localSheetId="37">#REF!</definedName>
    <definedName name="F_12_510" localSheetId="14">#REF!</definedName>
    <definedName name="F_12_510" localSheetId="1">#REF!</definedName>
    <definedName name="F_12_510">#REF!</definedName>
    <definedName name="F_12_540" localSheetId="15">#REF!</definedName>
    <definedName name="F_12_540" localSheetId="32">#REF!</definedName>
    <definedName name="F_12_540" localSheetId="30">#REF!</definedName>
    <definedName name="F_12_540" localSheetId="28">#REF!</definedName>
    <definedName name="F_12_540" localSheetId="37">#REF!</definedName>
    <definedName name="F_12_540" localSheetId="14">#REF!</definedName>
    <definedName name="F_12_540" localSheetId="1">#REF!</definedName>
    <definedName name="F_12_540">#REF!</definedName>
    <definedName name="F_12_570" localSheetId="15">#REF!</definedName>
    <definedName name="F_12_570" localSheetId="32">#REF!</definedName>
    <definedName name="F_12_570" localSheetId="30">#REF!</definedName>
    <definedName name="F_12_570" localSheetId="28">#REF!</definedName>
    <definedName name="F_12_570" localSheetId="37">#REF!</definedName>
    <definedName name="F_12_570" localSheetId="14">#REF!</definedName>
    <definedName name="F_12_570" localSheetId="1">#REF!</definedName>
    <definedName name="F_12_570">#REF!</definedName>
    <definedName name="F_12_60" localSheetId="15">#REF!</definedName>
    <definedName name="F_12_60" localSheetId="32">#REF!</definedName>
    <definedName name="F_12_60" localSheetId="30">#REF!</definedName>
    <definedName name="F_12_60" localSheetId="28">#REF!</definedName>
    <definedName name="F_12_60" localSheetId="37">#REF!</definedName>
    <definedName name="F_12_60" localSheetId="14">#REF!</definedName>
    <definedName name="F_12_60" localSheetId="1">#REF!</definedName>
    <definedName name="F_12_60">#REF!</definedName>
    <definedName name="F_12_600" localSheetId="15">#REF!</definedName>
    <definedName name="F_12_600" localSheetId="32">#REF!</definedName>
    <definedName name="F_12_600" localSheetId="30">#REF!</definedName>
    <definedName name="F_12_600" localSheetId="28">#REF!</definedName>
    <definedName name="F_12_600" localSheetId="37">#REF!</definedName>
    <definedName name="F_12_600" localSheetId="14">#REF!</definedName>
    <definedName name="F_12_600" localSheetId="1">#REF!</definedName>
    <definedName name="F_12_600">#REF!</definedName>
    <definedName name="F_12_630" localSheetId="15">#REF!</definedName>
    <definedName name="F_12_630" localSheetId="32">#REF!</definedName>
    <definedName name="F_12_630" localSheetId="30">#REF!</definedName>
    <definedName name="F_12_630" localSheetId="28">#REF!</definedName>
    <definedName name="F_12_630" localSheetId="37">#REF!</definedName>
    <definedName name="F_12_630" localSheetId="14">#REF!</definedName>
    <definedName name="F_12_630" localSheetId="1">#REF!</definedName>
    <definedName name="F_12_630">#REF!</definedName>
    <definedName name="F_12_660" localSheetId="15">#REF!</definedName>
    <definedName name="F_12_660" localSheetId="32">#REF!</definedName>
    <definedName name="F_12_660" localSheetId="30">#REF!</definedName>
    <definedName name="F_12_660" localSheetId="28">#REF!</definedName>
    <definedName name="F_12_660" localSheetId="37">#REF!</definedName>
    <definedName name="F_12_660" localSheetId="14">#REF!</definedName>
    <definedName name="F_12_660" localSheetId="1">#REF!</definedName>
    <definedName name="F_12_660">#REF!</definedName>
    <definedName name="F_12_690" localSheetId="15">#REF!</definedName>
    <definedName name="F_12_690" localSheetId="32">#REF!</definedName>
    <definedName name="F_12_690" localSheetId="30">#REF!</definedName>
    <definedName name="F_12_690" localSheetId="28">#REF!</definedName>
    <definedName name="F_12_690" localSheetId="37">#REF!</definedName>
    <definedName name="F_12_690" localSheetId="14">#REF!</definedName>
    <definedName name="F_12_690" localSheetId="1">#REF!</definedName>
    <definedName name="F_12_690">#REF!</definedName>
    <definedName name="F_12_720" localSheetId="15">#REF!</definedName>
    <definedName name="F_12_720" localSheetId="32">#REF!</definedName>
    <definedName name="F_12_720" localSheetId="30">#REF!</definedName>
    <definedName name="F_12_720" localSheetId="28">#REF!</definedName>
    <definedName name="F_12_720" localSheetId="37">#REF!</definedName>
    <definedName name="F_12_720" localSheetId="14">#REF!</definedName>
    <definedName name="F_12_720" localSheetId="1">#REF!</definedName>
    <definedName name="F_12_720">#REF!</definedName>
    <definedName name="F_12_90" localSheetId="15">#REF!</definedName>
    <definedName name="F_12_90" localSheetId="32">#REF!</definedName>
    <definedName name="F_12_90" localSheetId="30">#REF!</definedName>
    <definedName name="F_12_90" localSheetId="28">#REF!</definedName>
    <definedName name="F_12_90" localSheetId="37">#REF!</definedName>
    <definedName name="F_12_90" localSheetId="14">#REF!</definedName>
    <definedName name="F_12_90" localSheetId="1">#REF!</definedName>
    <definedName name="F_12_90">#REF!</definedName>
    <definedName name="F_13_120" localSheetId="15">#REF!</definedName>
    <definedName name="F_13_120" localSheetId="32">#REF!</definedName>
    <definedName name="F_13_120" localSheetId="30">#REF!</definedName>
    <definedName name="F_13_120" localSheetId="28">#REF!</definedName>
    <definedName name="F_13_120" localSheetId="37">#REF!</definedName>
    <definedName name="F_13_120" localSheetId="14">#REF!</definedName>
    <definedName name="F_13_120" localSheetId="1">#REF!</definedName>
    <definedName name="F_13_120">#REF!</definedName>
    <definedName name="F_13_150" localSheetId="15">#REF!</definedName>
    <definedName name="F_13_150" localSheetId="32">#REF!</definedName>
    <definedName name="F_13_150" localSheetId="30">#REF!</definedName>
    <definedName name="F_13_150" localSheetId="28">#REF!</definedName>
    <definedName name="F_13_150" localSheetId="37">#REF!</definedName>
    <definedName name="F_13_150" localSheetId="14">#REF!</definedName>
    <definedName name="F_13_150" localSheetId="1">#REF!</definedName>
    <definedName name="F_13_150">#REF!</definedName>
    <definedName name="F_13_180" localSheetId="15">#REF!</definedName>
    <definedName name="F_13_180" localSheetId="32">#REF!</definedName>
    <definedName name="F_13_180" localSheetId="30">#REF!</definedName>
    <definedName name="F_13_180" localSheetId="28">#REF!</definedName>
    <definedName name="F_13_180" localSheetId="37">#REF!</definedName>
    <definedName name="F_13_180" localSheetId="14">#REF!</definedName>
    <definedName name="F_13_180" localSheetId="1">#REF!</definedName>
    <definedName name="F_13_180">#REF!</definedName>
    <definedName name="F_13_210" localSheetId="15">#REF!</definedName>
    <definedName name="F_13_210" localSheetId="32">#REF!</definedName>
    <definedName name="F_13_210" localSheetId="30">#REF!</definedName>
    <definedName name="F_13_210" localSheetId="28">#REF!</definedName>
    <definedName name="F_13_210" localSheetId="37">#REF!</definedName>
    <definedName name="F_13_210" localSheetId="14">#REF!</definedName>
    <definedName name="F_13_210" localSheetId="1">#REF!</definedName>
    <definedName name="F_13_210">#REF!</definedName>
    <definedName name="F_13_240" localSheetId="15">#REF!</definedName>
    <definedName name="F_13_240" localSheetId="32">#REF!</definedName>
    <definedName name="F_13_240" localSheetId="30">#REF!</definedName>
    <definedName name="F_13_240" localSheetId="28">#REF!</definedName>
    <definedName name="F_13_240" localSheetId="37">#REF!</definedName>
    <definedName name="F_13_240" localSheetId="14">#REF!</definedName>
    <definedName name="F_13_240" localSheetId="1">#REF!</definedName>
    <definedName name="F_13_240">#REF!</definedName>
    <definedName name="F_13_270" localSheetId="15">#REF!</definedName>
    <definedName name="F_13_270" localSheetId="32">#REF!</definedName>
    <definedName name="F_13_270" localSheetId="30">#REF!</definedName>
    <definedName name="F_13_270" localSheetId="28">#REF!</definedName>
    <definedName name="F_13_270" localSheetId="37">#REF!</definedName>
    <definedName name="F_13_270" localSheetId="14">#REF!</definedName>
    <definedName name="F_13_270" localSheetId="1">#REF!</definedName>
    <definedName name="F_13_270">#REF!</definedName>
    <definedName name="F_13_30" localSheetId="15">#REF!</definedName>
    <definedName name="F_13_30" localSheetId="32">#REF!</definedName>
    <definedName name="F_13_30" localSheetId="30">#REF!</definedName>
    <definedName name="F_13_30" localSheetId="28">#REF!</definedName>
    <definedName name="F_13_30" localSheetId="37">#REF!</definedName>
    <definedName name="F_13_30" localSheetId="14">#REF!</definedName>
    <definedName name="F_13_30" localSheetId="1">#REF!</definedName>
    <definedName name="F_13_30">#REF!</definedName>
    <definedName name="F_13_300" localSheetId="15">#REF!</definedName>
    <definedName name="F_13_300" localSheetId="32">#REF!</definedName>
    <definedName name="F_13_300" localSheetId="30">#REF!</definedName>
    <definedName name="F_13_300" localSheetId="28">#REF!</definedName>
    <definedName name="F_13_300" localSheetId="37">#REF!</definedName>
    <definedName name="F_13_300" localSheetId="14">#REF!</definedName>
    <definedName name="F_13_300" localSheetId="1">#REF!</definedName>
    <definedName name="F_13_300">#REF!</definedName>
    <definedName name="F_13_330" localSheetId="15">#REF!</definedName>
    <definedName name="F_13_330" localSheetId="32">#REF!</definedName>
    <definedName name="F_13_330" localSheetId="30">#REF!</definedName>
    <definedName name="F_13_330" localSheetId="28">#REF!</definedName>
    <definedName name="F_13_330" localSheetId="37">#REF!</definedName>
    <definedName name="F_13_330" localSheetId="14">#REF!</definedName>
    <definedName name="F_13_330" localSheetId="1">#REF!</definedName>
    <definedName name="F_13_330">#REF!</definedName>
    <definedName name="F_13_360" localSheetId="15">#REF!</definedName>
    <definedName name="F_13_360" localSheetId="32">#REF!</definedName>
    <definedName name="F_13_360" localSheetId="30">#REF!</definedName>
    <definedName name="F_13_360" localSheetId="28">#REF!</definedName>
    <definedName name="F_13_360" localSheetId="37">#REF!</definedName>
    <definedName name="F_13_360" localSheetId="14">#REF!</definedName>
    <definedName name="F_13_360" localSheetId="1">#REF!</definedName>
    <definedName name="F_13_360">#REF!</definedName>
    <definedName name="F_13_390" localSheetId="15">#REF!</definedName>
    <definedName name="F_13_390" localSheetId="32">#REF!</definedName>
    <definedName name="F_13_390" localSheetId="30">#REF!</definedName>
    <definedName name="F_13_390" localSheetId="28">#REF!</definedName>
    <definedName name="F_13_390" localSheetId="37">#REF!</definedName>
    <definedName name="F_13_390" localSheetId="14">#REF!</definedName>
    <definedName name="F_13_390" localSheetId="1">#REF!</definedName>
    <definedName name="F_13_390">#REF!</definedName>
    <definedName name="F_13_420" localSheetId="15">#REF!</definedName>
    <definedName name="F_13_420" localSheetId="32">#REF!</definedName>
    <definedName name="F_13_420" localSheetId="30">#REF!</definedName>
    <definedName name="F_13_420" localSheetId="28">#REF!</definedName>
    <definedName name="F_13_420" localSheetId="37">#REF!</definedName>
    <definedName name="F_13_420" localSheetId="14">#REF!</definedName>
    <definedName name="F_13_420" localSheetId="1">#REF!</definedName>
    <definedName name="F_13_420">#REF!</definedName>
    <definedName name="F_13_450" localSheetId="15">#REF!</definedName>
    <definedName name="F_13_450" localSheetId="32">#REF!</definedName>
    <definedName name="F_13_450" localSheetId="30">#REF!</definedName>
    <definedName name="F_13_450" localSheetId="28">#REF!</definedName>
    <definedName name="F_13_450" localSheetId="37">#REF!</definedName>
    <definedName name="F_13_450" localSheetId="14">#REF!</definedName>
    <definedName name="F_13_450" localSheetId="1">#REF!</definedName>
    <definedName name="F_13_450">#REF!</definedName>
    <definedName name="F_13_480" localSheetId="15">#REF!</definedName>
    <definedName name="F_13_480" localSheetId="32">#REF!</definedName>
    <definedName name="F_13_480" localSheetId="30">#REF!</definedName>
    <definedName name="F_13_480" localSheetId="28">#REF!</definedName>
    <definedName name="F_13_480" localSheetId="37">#REF!</definedName>
    <definedName name="F_13_480" localSheetId="14">#REF!</definedName>
    <definedName name="F_13_480" localSheetId="1">#REF!</definedName>
    <definedName name="F_13_480">#REF!</definedName>
    <definedName name="F_13_510" localSheetId="15">#REF!</definedName>
    <definedName name="F_13_510" localSheetId="32">#REF!</definedName>
    <definedName name="F_13_510" localSheetId="30">#REF!</definedName>
    <definedName name="F_13_510" localSheetId="28">#REF!</definedName>
    <definedName name="F_13_510" localSheetId="37">#REF!</definedName>
    <definedName name="F_13_510" localSheetId="14">#REF!</definedName>
    <definedName name="F_13_510" localSheetId="1">#REF!</definedName>
    <definedName name="F_13_510">#REF!</definedName>
    <definedName name="F_13_540" localSheetId="15">#REF!</definedName>
    <definedName name="F_13_540" localSheetId="32">#REF!</definedName>
    <definedName name="F_13_540" localSheetId="30">#REF!</definedName>
    <definedName name="F_13_540" localSheetId="28">#REF!</definedName>
    <definedName name="F_13_540" localSheetId="37">#REF!</definedName>
    <definedName name="F_13_540" localSheetId="14">#REF!</definedName>
    <definedName name="F_13_540" localSheetId="1">#REF!</definedName>
    <definedName name="F_13_540">#REF!</definedName>
    <definedName name="F_13_570" localSheetId="15">#REF!</definedName>
    <definedName name="F_13_570" localSheetId="32">#REF!</definedName>
    <definedName name="F_13_570" localSheetId="30">#REF!</definedName>
    <definedName name="F_13_570" localSheetId="28">#REF!</definedName>
    <definedName name="F_13_570" localSheetId="37">#REF!</definedName>
    <definedName name="F_13_570" localSheetId="14">#REF!</definedName>
    <definedName name="F_13_570" localSheetId="1">#REF!</definedName>
    <definedName name="F_13_570">#REF!</definedName>
    <definedName name="F_13_60" localSheetId="15">#REF!</definedName>
    <definedName name="F_13_60" localSheetId="32">#REF!</definedName>
    <definedName name="F_13_60" localSheetId="30">#REF!</definedName>
    <definedName name="F_13_60" localSheetId="28">#REF!</definedName>
    <definedName name="F_13_60" localSheetId="37">#REF!</definedName>
    <definedName name="F_13_60" localSheetId="14">#REF!</definedName>
    <definedName name="F_13_60" localSheetId="1">#REF!</definedName>
    <definedName name="F_13_60">#REF!</definedName>
    <definedName name="F_13_600" localSheetId="15">#REF!</definedName>
    <definedName name="F_13_600" localSheetId="32">#REF!</definedName>
    <definedName name="F_13_600" localSheetId="30">#REF!</definedName>
    <definedName name="F_13_600" localSheetId="28">#REF!</definedName>
    <definedName name="F_13_600" localSheetId="37">#REF!</definedName>
    <definedName name="F_13_600" localSheetId="14">#REF!</definedName>
    <definedName name="F_13_600" localSheetId="1">#REF!</definedName>
    <definedName name="F_13_600">#REF!</definedName>
    <definedName name="F_13_630" localSheetId="15">#REF!</definedName>
    <definedName name="F_13_630" localSheetId="32">#REF!</definedName>
    <definedName name="F_13_630" localSheetId="30">#REF!</definedName>
    <definedName name="F_13_630" localSheetId="28">#REF!</definedName>
    <definedName name="F_13_630" localSheetId="37">#REF!</definedName>
    <definedName name="F_13_630" localSheetId="14">#REF!</definedName>
    <definedName name="F_13_630" localSheetId="1">#REF!</definedName>
    <definedName name="F_13_630">#REF!</definedName>
    <definedName name="F_13_660" localSheetId="15">#REF!</definedName>
    <definedName name="F_13_660" localSheetId="32">#REF!</definedName>
    <definedName name="F_13_660" localSheetId="30">#REF!</definedName>
    <definedName name="F_13_660" localSheetId="28">#REF!</definedName>
    <definedName name="F_13_660" localSheetId="37">#REF!</definedName>
    <definedName name="F_13_660" localSheetId="14">#REF!</definedName>
    <definedName name="F_13_660" localSheetId="1">#REF!</definedName>
    <definedName name="F_13_660">#REF!</definedName>
    <definedName name="F_13_690" localSheetId="15">#REF!</definedName>
    <definedName name="F_13_690" localSheetId="32">#REF!</definedName>
    <definedName name="F_13_690" localSheetId="30">#REF!</definedName>
    <definedName name="F_13_690" localSheetId="28">#REF!</definedName>
    <definedName name="F_13_690" localSheetId="37">#REF!</definedName>
    <definedName name="F_13_690" localSheetId="14">#REF!</definedName>
    <definedName name="F_13_690" localSheetId="1">#REF!</definedName>
    <definedName name="F_13_690">#REF!</definedName>
    <definedName name="F_13_720" localSheetId="15">#REF!</definedName>
    <definedName name="F_13_720" localSheetId="32">#REF!</definedName>
    <definedName name="F_13_720" localSheetId="30">#REF!</definedName>
    <definedName name="F_13_720" localSheetId="28">#REF!</definedName>
    <definedName name="F_13_720" localSheetId="37">#REF!</definedName>
    <definedName name="F_13_720" localSheetId="14">#REF!</definedName>
    <definedName name="F_13_720" localSheetId="1">#REF!</definedName>
    <definedName name="F_13_720">#REF!</definedName>
    <definedName name="F_13_90" localSheetId="15">#REF!</definedName>
    <definedName name="F_13_90" localSheetId="32">#REF!</definedName>
    <definedName name="F_13_90" localSheetId="30">#REF!</definedName>
    <definedName name="F_13_90" localSheetId="28">#REF!</definedName>
    <definedName name="F_13_90" localSheetId="37">#REF!</definedName>
    <definedName name="F_13_90" localSheetId="14">#REF!</definedName>
    <definedName name="F_13_90" localSheetId="1">#REF!</definedName>
    <definedName name="F_13_90">#REF!</definedName>
    <definedName name="F_14_120" localSheetId="15">#REF!</definedName>
    <definedName name="F_14_120" localSheetId="32">#REF!</definedName>
    <definedName name="F_14_120" localSheetId="30">#REF!</definedName>
    <definedName name="F_14_120" localSheetId="28">#REF!</definedName>
    <definedName name="F_14_120" localSheetId="37">#REF!</definedName>
    <definedName name="F_14_120" localSheetId="14">#REF!</definedName>
    <definedName name="F_14_120" localSheetId="1">#REF!</definedName>
    <definedName name="F_14_120">#REF!</definedName>
    <definedName name="F_14_150" localSheetId="15">#REF!</definedName>
    <definedName name="F_14_150" localSheetId="32">#REF!</definedName>
    <definedName name="F_14_150" localSheetId="30">#REF!</definedName>
    <definedName name="F_14_150" localSheetId="28">#REF!</definedName>
    <definedName name="F_14_150" localSheetId="37">#REF!</definedName>
    <definedName name="F_14_150" localSheetId="14">#REF!</definedName>
    <definedName name="F_14_150" localSheetId="1">#REF!</definedName>
    <definedName name="F_14_150">#REF!</definedName>
    <definedName name="F_14_180" localSheetId="15">#REF!</definedName>
    <definedName name="F_14_180" localSheetId="32">#REF!</definedName>
    <definedName name="F_14_180" localSheetId="30">#REF!</definedName>
    <definedName name="F_14_180" localSheetId="28">#REF!</definedName>
    <definedName name="F_14_180" localSheetId="37">#REF!</definedName>
    <definedName name="F_14_180" localSheetId="14">#REF!</definedName>
    <definedName name="F_14_180" localSheetId="1">#REF!</definedName>
    <definedName name="F_14_180">#REF!</definedName>
    <definedName name="F_14_210" localSheetId="15">#REF!</definedName>
    <definedName name="F_14_210" localSheetId="32">#REF!</definedName>
    <definedName name="F_14_210" localSheetId="30">#REF!</definedName>
    <definedName name="F_14_210" localSheetId="28">#REF!</definedName>
    <definedName name="F_14_210" localSheetId="37">#REF!</definedName>
    <definedName name="F_14_210" localSheetId="14">#REF!</definedName>
    <definedName name="F_14_210" localSheetId="1">#REF!</definedName>
    <definedName name="F_14_210">#REF!</definedName>
    <definedName name="F_14_240" localSheetId="15">#REF!</definedName>
    <definedName name="F_14_240" localSheetId="32">#REF!</definedName>
    <definedName name="F_14_240" localSheetId="30">#REF!</definedName>
    <definedName name="F_14_240" localSheetId="28">#REF!</definedName>
    <definedName name="F_14_240" localSheetId="37">#REF!</definedName>
    <definedName name="F_14_240" localSheetId="14">#REF!</definedName>
    <definedName name="F_14_240" localSheetId="1">#REF!</definedName>
    <definedName name="F_14_240">#REF!</definedName>
    <definedName name="F_14_270" localSheetId="15">#REF!</definedName>
    <definedName name="F_14_270" localSheetId="32">#REF!</definedName>
    <definedName name="F_14_270" localSheetId="30">#REF!</definedName>
    <definedName name="F_14_270" localSheetId="28">#REF!</definedName>
    <definedName name="F_14_270" localSheetId="37">#REF!</definedName>
    <definedName name="F_14_270" localSheetId="14">#REF!</definedName>
    <definedName name="F_14_270" localSheetId="1">#REF!</definedName>
    <definedName name="F_14_270">#REF!</definedName>
    <definedName name="F_14_30" localSheetId="15">#REF!</definedName>
    <definedName name="F_14_30" localSheetId="32">#REF!</definedName>
    <definedName name="F_14_30" localSheetId="30">#REF!</definedName>
    <definedName name="F_14_30" localSheetId="28">#REF!</definedName>
    <definedName name="F_14_30" localSheetId="37">#REF!</definedName>
    <definedName name="F_14_30" localSheetId="14">#REF!</definedName>
    <definedName name="F_14_30" localSheetId="1">#REF!</definedName>
    <definedName name="F_14_30">#REF!</definedName>
    <definedName name="F_14_300" localSheetId="15">#REF!</definedName>
    <definedName name="F_14_300" localSheetId="32">#REF!</definedName>
    <definedName name="F_14_300" localSheetId="30">#REF!</definedName>
    <definedName name="F_14_300" localSheetId="28">#REF!</definedName>
    <definedName name="F_14_300" localSheetId="37">#REF!</definedName>
    <definedName name="F_14_300" localSheetId="14">#REF!</definedName>
    <definedName name="F_14_300" localSheetId="1">#REF!</definedName>
    <definedName name="F_14_300">#REF!</definedName>
    <definedName name="F_14_330" localSheetId="15">#REF!</definedName>
    <definedName name="F_14_330" localSheetId="32">#REF!</definedName>
    <definedName name="F_14_330" localSheetId="30">#REF!</definedName>
    <definedName name="F_14_330" localSheetId="28">#REF!</definedName>
    <definedName name="F_14_330" localSheetId="37">#REF!</definedName>
    <definedName name="F_14_330" localSheetId="14">#REF!</definedName>
    <definedName name="F_14_330" localSheetId="1">#REF!</definedName>
    <definedName name="F_14_330">#REF!</definedName>
    <definedName name="F_14_360" localSheetId="15">#REF!</definedName>
    <definedName name="F_14_360" localSheetId="32">#REF!</definedName>
    <definedName name="F_14_360" localSheetId="30">#REF!</definedName>
    <definedName name="F_14_360" localSheetId="28">#REF!</definedName>
    <definedName name="F_14_360" localSheetId="37">#REF!</definedName>
    <definedName name="F_14_360" localSheetId="14">#REF!</definedName>
    <definedName name="F_14_360" localSheetId="1">#REF!</definedName>
    <definedName name="F_14_360">#REF!</definedName>
    <definedName name="F_14_390" localSheetId="15">#REF!</definedName>
    <definedName name="F_14_390" localSheetId="32">#REF!</definedName>
    <definedName name="F_14_390" localSheetId="30">#REF!</definedName>
    <definedName name="F_14_390" localSheetId="28">#REF!</definedName>
    <definedName name="F_14_390" localSheetId="37">#REF!</definedName>
    <definedName name="F_14_390" localSheetId="14">#REF!</definedName>
    <definedName name="F_14_390" localSheetId="1">#REF!</definedName>
    <definedName name="F_14_390">#REF!</definedName>
    <definedName name="F_14_420" localSheetId="15">#REF!</definedName>
    <definedName name="F_14_420" localSheetId="32">#REF!</definedName>
    <definedName name="F_14_420" localSheetId="30">#REF!</definedName>
    <definedName name="F_14_420" localSheetId="28">#REF!</definedName>
    <definedName name="F_14_420" localSheetId="37">#REF!</definedName>
    <definedName name="F_14_420" localSheetId="14">#REF!</definedName>
    <definedName name="F_14_420" localSheetId="1">#REF!</definedName>
    <definedName name="F_14_420">#REF!</definedName>
    <definedName name="F_14_450" localSheetId="15">#REF!</definedName>
    <definedName name="F_14_450" localSheetId="32">#REF!</definedName>
    <definedName name="F_14_450" localSheetId="30">#REF!</definedName>
    <definedName name="F_14_450" localSheetId="28">#REF!</definedName>
    <definedName name="F_14_450" localSheetId="37">#REF!</definedName>
    <definedName name="F_14_450" localSheetId="14">#REF!</definedName>
    <definedName name="F_14_450" localSheetId="1">#REF!</definedName>
    <definedName name="F_14_450">#REF!</definedName>
    <definedName name="F_14_480" localSheetId="15">#REF!</definedName>
    <definedName name="F_14_480" localSheetId="32">#REF!</definedName>
    <definedName name="F_14_480" localSheetId="30">#REF!</definedName>
    <definedName name="F_14_480" localSheetId="28">#REF!</definedName>
    <definedName name="F_14_480" localSheetId="37">#REF!</definedName>
    <definedName name="F_14_480" localSheetId="14">#REF!</definedName>
    <definedName name="F_14_480" localSheetId="1">#REF!</definedName>
    <definedName name="F_14_480">#REF!</definedName>
    <definedName name="F_14_510" localSheetId="15">#REF!</definedName>
    <definedName name="F_14_510" localSheetId="32">#REF!</definedName>
    <definedName name="F_14_510" localSheetId="30">#REF!</definedName>
    <definedName name="F_14_510" localSheetId="28">#REF!</definedName>
    <definedName name="F_14_510" localSheetId="37">#REF!</definedName>
    <definedName name="F_14_510" localSheetId="14">#REF!</definedName>
    <definedName name="F_14_510" localSheetId="1">#REF!</definedName>
    <definedName name="F_14_510">#REF!</definedName>
    <definedName name="F_14_540" localSheetId="15">#REF!</definedName>
    <definedName name="F_14_540" localSheetId="32">#REF!</definedName>
    <definedName name="F_14_540" localSheetId="30">#REF!</definedName>
    <definedName name="F_14_540" localSheetId="28">#REF!</definedName>
    <definedName name="F_14_540" localSheetId="37">#REF!</definedName>
    <definedName name="F_14_540" localSheetId="14">#REF!</definedName>
    <definedName name="F_14_540" localSheetId="1">#REF!</definedName>
    <definedName name="F_14_540">#REF!</definedName>
    <definedName name="F_14_570" localSheetId="15">#REF!</definedName>
    <definedName name="F_14_570" localSheetId="32">#REF!</definedName>
    <definedName name="F_14_570" localSheetId="30">#REF!</definedName>
    <definedName name="F_14_570" localSheetId="28">#REF!</definedName>
    <definedName name="F_14_570" localSheetId="37">#REF!</definedName>
    <definedName name="F_14_570" localSheetId="14">#REF!</definedName>
    <definedName name="F_14_570" localSheetId="1">#REF!</definedName>
    <definedName name="F_14_570">#REF!</definedName>
    <definedName name="F_14_60" localSheetId="15">#REF!</definedName>
    <definedName name="F_14_60" localSheetId="32">#REF!</definedName>
    <definedName name="F_14_60" localSheetId="30">#REF!</definedName>
    <definedName name="F_14_60" localSheetId="28">#REF!</definedName>
    <definedName name="F_14_60" localSheetId="37">#REF!</definedName>
    <definedName name="F_14_60" localSheetId="14">#REF!</definedName>
    <definedName name="F_14_60" localSheetId="1">#REF!</definedName>
    <definedName name="F_14_60">#REF!</definedName>
    <definedName name="F_14_600" localSheetId="15">#REF!</definedName>
    <definedName name="F_14_600" localSheetId="32">#REF!</definedName>
    <definedName name="F_14_600" localSheetId="30">#REF!</definedName>
    <definedName name="F_14_600" localSheetId="28">#REF!</definedName>
    <definedName name="F_14_600" localSheetId="37">#REF!</definedName>
    <definedName name="F_14_600" localSheetId="14">#REF!</definedName>
    <definedName name="F_14_600" localSheetId="1">#REF!</definedName>
    <definedName name="F_14_600">#REF!</definedName>
    <definedName name="F_14_630" localSheetId="15">#REF!</definedName>
    <definedName name="F_14_630" localSheetId="32">#REF!</definedName>
    <definedName name="F_14_630" localSheetId="30">#REF!</definedName>
    <definedName name="F_14_630" localSheetId="28">#REF!</definedName>
    <definedName name="F_14_630" localSheetId="37">#REF!</definedName>
    <definedName name="F_14_630" localSheetId="14">#REF!</definedName>
    <definedName name="F_14_630" localSheetId="1">#REF!</definedName>
    <definedName name="F_14_630">#REF!</definedName>
    <definedName name="F_14_660" localSheetId="15">#REF!</definedName>
    <definedName name="F_14_660" localSheetId="32">#REF!</definedName>
    <definedName name="F_14_660" localSheetId="30">#REF!</definedName>
    <definedName name="F_14_660" localSheetId="28">#REF!</definedName>
    <definedName name="F_14_660" localSheetId="37">#REF!</definedName>
    <definedName name="F_14_660" localSheetId="14">#REF!</definedName>
    <definedName name="F_14_660" localSheetId="1">#REF!</definedName>
    <definedName name="F_14_660">#REF!</definedName>
    <definedName name="F_14_690" localSheetId="15">#REF!</definedName>
    <definedName name="F_14_690" localSheetId="32">#REF!</definedName>
    <definedName name="F_14_690" localSheetId="30">#REF!</definedName>
    <definedName name="F_14_690" localSheetId="28">#REF!</definedName>
    <definedName name="F_14_690" localSheetId="37">#REF!</definedName>
    <definedName name="F_14_690" localSheetId="14">#REF!</definedName>
    <definedName name="F_14_690" localSheetId="1">#REF!</definedName>
    <definedName name="F_14_690">#REF!</definedName>
    <definedName name="F_14_720" localSheetId="15">#REF!</definedName>
    <definedName name="F_14_720" localSheetId="32">#REF!</definedName>
    <definedName name="F_14_720" localSheetId="30">#REF!</definedName>
    <definedName name="F_14_720" localSheetId="28">#REF!</definedName>
    <definedName name="F_14_720" localSheetId="37">#REF!</definedName>
    <definedName name="F_14_720" localSheetId="14">#REF!</definedName>
    <definedName name="F_14_720" localSheetId="1">#REF!</definedName>
    <definedName name="F_14_720">#REF!</definedName>
    <definedName name="F_14_90" localSheetId="15">#REF!</definedName>
    <definedName name="F_14_90" localSheetId="32">#REF!</definedName>
    <definedName name="F_14_90" localSheetId="30">#REF!</definedName>
    <definedName name="F_14_90" localSheetId="28">#REF!</definedName>
    <definedName name="F_14_90" localSheetId="37">#REF!</definedName>
    <definedName name="F_14_90" localSheetId="14">#REF!</definedName>
    <definedName name="F_14_90" localSheetId="1">#REF!</definedName>
    <definedName name="F_14_90">#REF!</definedName>
    <definedName name="F_15_120" localSheetId="15">#REF!</definedName>
    <definedName name="F_15_120" localSheetId="32">#REF!</definedName>
    <definedName name="F_15_120" localSheetId="30">#REF!</definedName>
    <definedName name="F_15_120" localSheetId="28">#REF!</definedName>
    <definedName name="F_15_120" localSheetId="37">#REF!</definedName>
    <definedName name="F_15_120" localSheetId="14">#REF!</definedName>
    <definedName name="F_15_120" localSheetId="1">#REF!</definedName>
    <definedName name="F_15_120">#REF!</definedName>
    <definedName name="F_15_150" localSheetId="15">#REF!</definedName>
    <definedName name="F_15_150" localSheetId="32">#REF!</definedName>
    <definedName name="F_15_150" localSheetId="30">#REF!</definedName>
    <definedName name="F_15_150" localSheetId="28">#REF!</definedName>
    <definedName name="F_15_150" localSheetId="37">#REF!</definedName>
    <definedName name="F_15_150" localSheetId="14">#REF!</definedName>
    <definedName name="F_15_150" localSheetId="1">#REF!</definedName>
    <definedName name="F_15_150">#REF!</definedName>
    <definedName name="F_15_180" localSheetId="15">#REF!</definedName>
    <definedName name="F_15_180" localSheetId="32">#REF!</definedName>
    <definedName name="F_15_180" localSheetId="30">#REF!</definedName>
    <definedName name="F_15_180" localSheetId="28">#REF!</definedName>
    <definedName name="F_15_180" localSheetId="37">#REF!</definedName>
    <definedName name="F_15_180" localSheetId="14">#REF!</definedName>
    <definedName name="F_15_180" localSheetId="1">#REF!</definedName>
    <definedName name="F_15_180">#REF!</definedName>
    <definedName name="F_15_210" localSheetId="15">#REF!</definedName>
    <definedName name="F_15_210" localSheetId="32">#REF!</definedName>
    <definedName name="F_15_210" localSheetId="30">#REF!</definedName>
    <definedName name="F_15_210" localSheetId="28">#REF!</definedName>
    <definedName name="F_15_210" localSheetId="37">#REF!</definedName>
    <definedName name="F_15_210" localSheetId="14">#REF!</definedName>
    <definedName name="F_15_210" localSheetId="1">#REF!</definedName>
    <definedName name="F_15_210">#REF!</definedName>
    <definedName name="F_15_240" localSheetId="15">#REF!</definedName>
    <definedName name="F_15_240" localSheetId="32">#REF!</definedName>
    <definedName name="F_15_240" localSheetId="30">#REF!</definedName>
    <definedName name="F_15_240" localSheetId="28">#REF!</definedName>
    <definedName name="F_15_240" localSheetId="37">#REF!</definedName>
    <definedName name="F_15_240" localSheetId="14">#REF!</definedName>
    <definedName name="F_15_240" localSheetId="1">#REF!</definedName>
    <definedName name="F_15_240">#REF!</definedName>
    <definedName name="F_15_270" localSheetId="15">#REF!</definedName>
    <definedName name="F_15_270" localSheetId="32">#REF!</definedName>
    <definedName name="F_15_270" localSheetId="30">#REF!</definedName>
    <definedName name="F_15_270" localSheetId="28">#REF!</definedName>
    <definedName name="F_15_270" localSheetId="37">#REF!</definedName>
    <definedName name="F_15_270" localSheetId="14">#REF!</definedName>
    <definedName name="F_15_270" localSheetId="1">#REF!</definedName>
    <definedName name="F_15_270">#REF!</definedName>
    <definedName name="F_15_30" localSheetId="15">#REF!</definedName>
    <definedName name="F_15_30" localSheetId="32">#REF!</definedName>
    <definedName name="F_15_30" localSheetId="30">#REF!</definedName>
    <definedName name="F_15_30" localSheetId="28">#REF!</definedName>
    <definedName name="F_15_30" localSheetId="37">#REF!</definedName>
    <definedName name="F_15_30" localSheetId="14">#REF!</definedName>
    <definedName name="F_15_30" localSheetId="1">#REF!</definedName>
    <definedName name="F_15_30">#REF!</definedName>
    <definedName name="F_15_300" localSheetId="15">#REF!</definedName>
    <definedName name="F_15_300" localSheetId="32">#REF!</definedName>
    <definedName name="F_15_300" localSheetId="30">#REF!</definedName>
    <definedName name="F_15_300" localSheetId="28">#REF!</definedName>
    <definedName name="F_15_300" localSheetId="37">#REF!</definedName>
    <definedName name="F_15_300" localSheetId="14">#REF!</definedName>
    <definedName name="F_15_300" localSheetId="1">#REF!</definedName>
    <definedName name="F_15_300">#REF!</definedName>
    <definedName name="F_15_330" localSheetId="15">#REF!</definedName>
    <definedName name="F_15_330" localSheetId="32">#REF!</definedName>
    <definedName name="F_15_330" localSheetId="30">#REF!</definedName>
    <definedName name="F_15_330" localSheetId="28">#REF!</definedName>
    <definedName name="F_15_330" localSheetId="37">#REF!</definedName>
    <definedName name="F_15_330" localSheetId="14">#REF!</definedName>
    <definedName name="F_15_330" localSheetId="1">#REF!</definedName>
    <definedName name="F_15_330">#REF!</definedName>
    <definedName name="F_15_360" localSheetId="15">#REF!</definedName>
    <definedName name="F_15_360" localSheetId="32">#REF!</definedName>
    <definedName name="F_15_360" localSheetId="30">#REF!</definedName>
    <definedName name="F_15_360" localSheetId="28">#REF!</definedName>
    <definedName name="F_15_360" localSheetId="37">#REF!</definedName>
    <definedName name="F_15_360" localSheetId="14">#REF!</definedName>
    <definedName name="F_15_360" localSheetId="1">#REF!</definedName>
    <definedName name="F_15_360">#REF!</definedName>
    <definedName name="F_15_390" localSheetId="15">#REF!</definedName>
    <definedName name="F_15_390" localSheetId="32">#REF!</definedName>
    <definedName name="F_15_390" localSheetId="30">#REF!</definedName>
    <definedName name="F_15_390" localSheetId="28">#REF!</definedName>
    <definedName name="F_15_390" localSheetId="37">#REF!</definedName>
    <definedName name="F_15_390" localSheetId="14">#REF!</definedName>
    <definedName name="F_15_390" localSheetId="1">#REF!</definedName>
    <definedName name="F_15_390">#REF!</definedName>
    <definedName name="F_15_420" localSheetId="15">#REF!</definedName>
    <definedName name="F_15_420" localSheetId="32">#REF!</definedName>
    <definedName name="F_15_420" localSheetId="30">#REF!</definedName>
    <definedName name="F_15_420" localSheetId="28">#REF!</definedName>
    <definedName name="F_15_420" localSheetId="37">#REF!</definedName>
    <definedName name="F_15_420" localSheetId="14">#REF!</definedName>
    <definedName name="F_15_420" localSheetId="1">#REF!</definedName>
    <definedName name="F_15_420">#REF!</definedName>
    <definedName name="F_15_450" localSheetId="15">#REF!</definedName>
    <definedName name="F_15_450" localSheetId="32">#REF!</definedName>
    <definedName name="F_15_450" localSheetId="30">#REF!</definedName>
    <definedName name="F_15_450" localSheetId="28">#REF!</definedName>
    <definedName name="F_15_450" localSheetId="37">#REF!</definedName>
    <definedName name="F_15_450" localSheetId="14">#REF!</definedName>
    <definedName name="F_15_450" localSheetId="1">#REF!</definedName>
    <definedName name="F_15_450">#REF!</definedName>
    <definedName name="F_15_480" localSheetId="15">#REF!</definedName>
    <definedName name="F_15_480" localSheetId="32">#REF!</definedName>
    <definedName name="F_15_480" localSheetId="30">#REF!</definedName>
    <definedName name="F_15_480" localSheetId="28">#REF!</definedName>
    <definedName name="F_15_480" localSheetId="37">#REF!</definedName>
    <definedName name="F_15_480" localSheetId="14">#REF!</definedName>
    <definedName name="F_15_480" localSheetId="1">#REF!</definedName>
    <definedName name="F_15_480">#REF!</definedName>
    <definedName name="F_15_510" localSheetId="15">#REF!</definedName>
    <definedName name="F_15_510" localSheetId="32">#REF!</definedName>
    <definedName name="F_15_510" localSheetId="30">#REF!</definedName>
    <definedName name="F_15_510" localSheetId="28">#REF!</definedName>
    <definedName name="F_15_510" localSheetId="37">#REF!</definedName>
    <definedName name="F_15_510" localSheetId="14">#REF!</definedName>
    <definedName name="F_15_510" localSheetId="1">#REF!</definedName>
    <definedName name="F_15_510">#REF!</definedName>
    <definedName name="F_15_540" localSheetId="15">#REF!</definedName>
    <definedName name="F_15_540" localSheetId="32">#REF!</definedName>
    <definedName name="F_15_540" localSheetId="30">#REF!</definedName>
    <definedName name="F_15_540" localSheetId="28">#REF!</definedName>
    <definedName name="F_15_540" localSheetId="37">#REF!</definedName>
    <definedName name="F_15_540" localSheetId="14">#REF!</definedName>
    <definedName name="F_15_540" localSheetId="1">#REF!</definedName>
    <definedName name="F_15_540">#REF!</definedName>
    <definedName name="F_15_570" localSheetId="15">#REF!</definedName>
    <definedName name="F_15_570" localSheetId="32">#REF!</definedName>
    <definedName name="F_15_570" localSheetId="30">#REF!</definedName>
    <definedName name="F_15_570" localSheetId="28">#REF!</definedName>
    <definedName name="F_15_570" localSheetId="37">#REF!</definedName>
    <definedName name="F_15_570" localSheetId="14">#REF!</definedName>
    <definedName name="F_15_570" localSheetId="1">#REF!</definedName>
    <definedName name="F_15_570">#REF!</definedName>
    <definedName name="F_15_60" localSheetId="15">#REF!</definedName>
    <definedName name="F_15_60" localSheetId="32">#REF!</definedName>
    <definedName name="F_15_60" localSheetId="30">#REF!</definedName>
    <definedName name="F_15_60" localSheetId="28">#REF!</definedName>
    <definedName name="F_15_60" localSheetId="37">#REF!</definedName>
    <definedName name="F_15_60" localSheetId="14">#REF!</definedName>
    <definedName name="F_15_60" localSheetId="1">#REF!</definedName>
    <definedName name="F_15_60">#REF!</definedName>
    <definedName name="F_15_600" localSheetId="15">#REF!</definedName>
    <definedName name="F_15_600" localSheetId="32">#REF!</definedName>
    <definedName name="F_15_600" localSheetId="30">#REF!</definedName>
    <definedName name="F_15_600" localSheetId="28">#REF!</definedName>
    <definedName name="F_15_600" localSheetId="37">#REF!</definedName>
    <definedName name="F_15_600" localSheetId="14">#REF!</definedName>
    <definedName name="F_15_600" localSheetId="1">#REF!</definedName>
    <definedName name="F_15_600">#REF!</definedName>
    <definedName name="F_15_630" localSheetId="15">#REF!</definedName>
    <definedName name="F_15_630" localSheetId="32">#REF!</definedName>
    <definedName name="F_15_630" localSheetId="30">#REF!</definedName>
    <definedName name="F_15_630" localSheetId="28">#REF!</definedName>
    <definedName name="F_15_630" localSheetId="37">#REF!</definedName>
    <definedName name="F_15_630" localSheetId="14">#REF!</definedName>
    <definedName name="F_15_630" localSheetId="1">#REF!</definedName>
    <definedName name="F_15_630">#REF!</definedName>
    <definedName name="F_15_660" localSheetId="15">#REF!</definedName>
    <definedName name="F_15_660" localSheetId="32">#REF!</definedName>
    <definedName name="F_15_660" localSheetId="30">#REF!</definedName>
    <definedName name="F_15_660" localSheetId="28">#REF!</definedName>
    <definedName name="F_15_660" localSheetId="37">#REF!</definedName>
    <definedName name="F_15_660" localSheetId="14">#REF!</definedName>
    <definedName name="F_15_660" localSheetId="1">#REF!</definedName>
    <definedName name="F_15_660">#REF!</definedName>
    <definedName name="F_15_690" localSheetId="15">#REF!</definedName>
    <definedName name="F_15_690" localSheetId="32">#REF!</definedName>
    <definedName name="F_15_690" localSheetId="30">#REF!</definedName>
    <definedName name="F_15_690" localSheetId="28">#REF!</definedName>
    <definedName name="F_15_690" localSheetId="37">#REF!</definedName>
    <definedName name="F_15_690" localSheetId="14">#REF!</definedName>
    <definedName name="F_15_690" localSheetId="1">#REF!</definedName>
    <definedName name="F_15_690">#REF!</definedName>
    <definedName name="F_15_720" localSheetId="15">#REF!</definedName>
    <definedName name="F_15_720" localSheetId="32">#REF!</definedName>
    <definedName name="F_15_720" localSheetId="30">#REF!</definedName>
    <definedName name="F_15_720" localSheetId="28">#REF!</definedName>
    <definedName name="F_15_720" localSheetId="37">#REF!</definedName>
    <definedName name="F_15_720" localSheetId="14">#REF!</definedName>
    <definedName name="F_15_720" localSheetId="1">#REF!</definedName>
    <definedName name="F_15_720">#REF!</definedName>
    <definedName name="F_15_90" localSheetId="15">#REF!</definedName>
    <definedName name="F_15_90" localSheetId="32">#REF!</definedName>
    <definedName name="F_15_90" localSheetId="30">#REF!</definedName>
    <definedName name="F_15_90" localSheetId="28">#REF!</definedName>
    <definedName name="F_15_90" localSheetId="37">#REF!</definedName>
    <definedName name="F_15_90" localSheetId="14">#REF!</definedName>
    <definedName name="F_15_90" localSheetId="1">#REF!</definedName>
    <definedName name="F_15_90">#REF!</definedName>
    <definedName name="faixa">'[3]RESUMO-DVOP'!$N$123</definedName>
    <definedName name="faixa2">'[3]RESUMO-DVOP'!$N$185</definedName>
    <definedName name="FAT">"$#REF!.$H$#REF!"</definedName>
    <definedName name="FATOR" localSheetId="15">#REF!</definedName>
    <definedName name="FATOR" localSheetId="32">#REF!</definedName>
    <definedName name="FATOR" localSheetId="30">#REF!</definedName>
    <definedName name="FATOR" localSheetId="28">#REF!</definedName>
    <definedName name="FATOR" localSheetId="37">#REF!</definedName>
    <definedName name="FATOR" localSheetId="14">#REF!</definedName>
    <definedName name="FATOR" localSheetId="1">#REF!</definedName>
    <definedName name="FATOR">#REF!</definedName>
    <definedName name="FATOR1" localSheetId="15">#REF!</definedName>
    <definedName name="FATOR1" localSheetId="32">#REF!</definedName>
    <definedName name="FATOR1" localSheetId="30">#REF!</definedName>
    <definedName name="FATOR1" localSheetId="28">#REF!</definedName>
    <definedName name="FATOR1" localSheetId="37">#REF!</definedName>
    <definedName name="FATOR1" localSheetId="14">#REF!</definedName>
    <definedName name="FATOR1" localSheetId="1">#REF!</definedName>
    <definedName name="FATOR1">#REF!</definedName>
    <definedName name="fator100" localSheetId="15">#REF!</definedName>
    <definedName name="fator100" localSheetId="32">#REF!</definedName>
    <definedName name="fator100" localSheetId="30">#REF!</definedName>
    <definedName name="fator100" localSheetId="28">#REF!</definedName>
    <definedName name="fator100" localSheetId="37">#REF!</definedName>
    <definedName name="fator100" localSheetId="25">#REF!</definedName>
    <definedName name="fator100" localSheetId="23">#REF!</definedName>
    <definedName name="fator100" localSheetId="24">#REF!</definedName>
    <definedName name="fator100" localSheetId="14">#REF!</definedName>
    <definedName name="fator100" localSheetId="1">#REF!</definedName>
    <definedName name="fator100">#REF!</definedName>
    <definedName name="FATOR2" localSheetId="15">#REF!</definedName>
    <definedName name="FATOR2" localSheetId="32">#REF!</definedName>
    <definedName name="FATOR2" localSheetId="30">#REF!</definedName>
    <definedName name="FATOR2" localSheetId="28">#REF!</definedName>
    <definedName name="FATOR2" localSheetId="37">#REF!</definedName>
    <definedName name="FATOR2" localSheetId="25">#REF!</definedName>
    <definedName name="FATOR2" localSheetId="23">#REF!</definedName>
    <definedName name="FATOR2" localSheetId="24">#REF!</definedName>
    <definedName name="FATOR2" localSheetId="14">#REF!</definedName>
    <definedName name="FATOR2" localSheetId="1">#REF!</definedName>
    <definedName name="FATOR2">#REF!</definedName>
    <definedName name="fator50" localSheetId="15">#REF!</definedName>
    <definedName name="fator50" localSheetId="32">#REF!</definedName>
    <definedName name="fator50" localSheetId="30">#REF!</definedName>
    <definedName name="fator50" localSheetId="28">#REF!</definedName>
    <definedName name="fator50" localSheetId="37">#REF!</definedName>
    <definedName name="fator50" localSheetId="25">#REF!</definedName>
    <definedName name="fator50" localSheetId="23">#REF!</definedName>
    <definedName name="fator50" localSheetId="24">#REF!</definedName>
    <definedName name="fator50" localSheetId="14">#REF!</definedName>
    <definedName name="fator50" localSheetId="1">#REF!</definedName>
    <definedName name="fator50">#REF!</definedName>
    <definedName name="FATURAS2002" localSheetId="37" hidden="1">{#N/A,#N/A,TRUE,"Serviços"}</definedName>
    <definedName name="FATURAS2002" hidden="1">{#N/A,#N/A,TRUE,"Serviços"}</definedName>
    <definedName name="fc1a" localSheetId="15">'[29]PRO-08'!#REF!</definedName>
    <definedName name="fc1a" localSheetId="32">'[29]PRO-08'!#REF!</definedName>
    <definedName name="fc1a" localSheetId="30">'[29]PRO-08'!#REF!</definedName>
    <definedName name="fc1a" localSheetId="28">'[29]PRO-08'!#REF!</definedName>
    <definedName name="fc1a" localSheetId="37">'[29]PRO-08'!#REF!</definedName>
    <definedName name="fc1a" localSheetId="14">'[29]PRO-08'!#REF!</definedName>
    <definedName name="fc1a" localSheetId="1">'[29]PRO-08'!#REF!</definedName>
    <definedName name="fc1a">'[29]PRO-08'!#REF!</definedName>
    <definedName name="fc1a_10" localSheetId="15">'[30]PRO-08'!#REF!</definedName>
    <definedName name="fc1a_10" localSheetId="32">'[30]PRO-08'!#REF!</definedName>
    <definedName name="fc1a_10" localSheetId="30">'[30]PRO-08'!#REF!</definedName>
    <definedName name="fc1a_10" localSheetId="28">'[30]PRO-08'!#REF!</definedName>
    <definedName name="fc1a_10" localSheetId="37">'[30]PRO-08'!#REF!</definedName>
    <definedName name="fc1a_10" localSheetId="14">'[30]PRO-08'!#REF!</definedName>
    <definedName name="fc1a_10" localSheetId="1">'[30]PRO-08'!#REF!</definedName>
    <definedName name="fc1a_10">'[30]PRO-08'!#REF!</definedName>
    <definedName name="fc1a_25" localSheetId="15">'[30]PRO-08'!#REF!</definedName>
    <definedName name="fc1a_25" localSheetId="32">'[30]PRO-08'!#REF!</definedName>
    <definedName name="fc1a_25" localSheetId="30">'[30]PRO-08'!#REF!</definedName>
    <definedName name="fc1a_25" localSheetId="28">'[30]PRO-08'!#REF!</definedName>
    <definedName name="fc1a_25" localSheetId="37">'[30]PRO-08'!#REF!</definedName>
    <definedName name="fc1a_25" localSheetId="14">'[30]PRO-08'!#REF!</definedName>
    <definedName name="fc1a_25" localSheetId="1">'[30]PRO-08'!#REF!</definedName>
    <definedName name="fc1a_25">'[30]PRO-08'!#REF!</definedName>
    <definedName name="fc1a_27" localSheetId="15">'[30]PRO-08'!#REF!</definedName>
    <definedName name="fc1a_27" localSheetId="32">'[30]PRO-08'!#REF!</definedName>
    <definedName name="fc1a_27" localSheetId="30">'[30]PRO-08'!#REF!</definedName>
    <definedName name="fc1a_27" localSheetId="28">'[30]PRO-08'!#REF!</definedName>
    <definedName name="fc1a_27" localSheetId="37">'[30]PRO-08'!#REF!</definedName>
    <definedName name="fc1a_27" localSheetId="14">'[30]PRO-08'!#REF!</definedName>
    <definedName name="fc1a_27" localSheetId="1">'[30]PRO-08'!#REF!</definedName>
    <definedName name="fc1a_27">'[30]PRO-08'!#REF!</definedName>
    <definedName name="fc1a_29" localSheetId="15">'[30]PRO-08'!#REF!</definedName>
    <definedName name="fc1a_29" localSheetId="32">'[30]PRO-08'!#REF!</definedName>
    <definedName name="fc1a_29" localSheetId="30">'[30]PRO-08'!#REF!</definedName>
    <definedName name="fc1a_29" localSheetId="28">'[30]PRO-08'!#REF!</definedName>
    <definedName name="fc1a_29" localSheetId="37">'[30]PRO-08'!#REF!</definedName>
    <definedName name="fc1a_29" localSheetId="14">'[30]PRO-08'!#REF!</definedName>
    <definedName name="fc1a_29" localSheetId="1">'[30]PRO-08'!#REF!</definedName>
    <definedName name="fc1a_29">'[30]PRO-08'!#REF!</definedName>
    <definedName name="fc1a_9" localSheetId="15">'[30]PRO-08'!#REF!</definedName>
    <definedName name="fc1a_9" localSheetId="32">'[30]PRO-08'!#REF!</definedName>
    <definedName name="fc1a_9" localSheetId="30">'[30]PRO-08'!#REF!</definedName>
    <definedName name="fc1a_9" localSheetId="28">'[30]PRO-08'!#REF!</definedName>
    <definedName name="fc1a_9" localSheetId="37">'[30]PRO-08'!#REF!</definedName>
    <definedName name="fc1a_9" localSheetId="14">'[30]PRO-08'!#REF!</definedName>
    <definedName name="fc1a_9" localSheetId="1">'[30]PRO-08'!#REF!</definedName>
    <definedName name="fc1a_9">'[30]PRO-08'!#REF!</definedName>
    <definedName name="FC2A" localSheetId="15">'[29]PRO-08'!#REF!</definedName>
    <definedName name="FC2A" localSheetId="32">'[29]PRO-08'!#REF!</definedName>
    <definedName name="FC2A" localSheetId="30">'[29]PRO-08'!#REF!</definedName>
    <definedName name="FC2A" localSheetId="28">'[29]PRO-08'!#REF!</definedName>
    <definedName name="FC2A" localSheetId="37">'[29]PRO-08'!#REF!</definedName>
    <definedName name="FC2A" localSheetId="14">'[29]PRO-08'!#REF!</definedName>
    <definedName name="FC2A" localSheetId="1">'[29]PRO-08'!#REF!</definedName>
    <definedName name="FC2A">'[29]PRO-08'!#REF!</definedName>
    <definedName name="FC2A_10" localSheetId="15">'[30]PRO-08'!#REF!</definedName>
    <definedName name="FC2A_10" localSheetId="32">'[30]PRO-08'!#REF!</definedName>
    <definedName name="FC2A_10" localSheetId="30">'[30]PRO-08'!#REF!</definedName>
    <definedName name="FC2A_10" localSheetId="28">'[30]PRO-08'!#REF!</definedName>
    <definedName name="FC2A_10" localSheetId="37">'[30]PRO-08'!#REF!</definedName>
    <definedName name="FC2A_10" localSheetId="14">'[30]PRO-08'!#REF!</definedName>
    <definedName name="FC2A_10" localSheetId="1">'[30]PRO-08'!#REF!</definedName>
    <definedName name="FC2A_10">'[30]PRO-08'!#REF!</definedName>
    <definedName name="FC2A_25" localSheetId="15">'[30]PRO-08'!#REF!</definedName>
    <definedName name="FC2A_25" localSheetId="32">'[30]PRO-08'!#REF!</definedName>
    <definedName name="FC2A_25" localSheetId="30">'[30]PRO-08'!#REF!</definedName>
    <definedName name="FC2A_25" localSheetId="28">'[30]PRO-08'!#REF!</definedName>
    <definedName name="FC2A_25" localSheetId="37">'[30]PRO-08'!#REF!</definedName>
    <definedName name="FC2A_25" localSheetId="14">'[30]PRO-08'!#REF!</definedName>
    <definedName name="FC2A_25" localSheetId="1">'[30]PRO-08'!#REF!</definedName>
    <definedName name="FC2A_25">'[30]PRO-08'!#REF!</definedName>
    <definedName name="FC2A_27" localSheetId="15">'[30]PRO-08'!#REF!</definedName>
    <definedName name="FC2A_27" localSheetId="32">'[30]PRO-08'!#REF!</definedName>
    <definedName name="FC2A_27" localSheetId="30">'[30]PRO-08'!#REF!</definedName>
    <definedName name="FC2A_27" localSheetId="28">'[30]PRO-08'!#REF!</definedName>
    <definedName name="FC2A_27" localSheetId="37">'[30]PRO-08'!#REF!</definedName>
    <definedName name="FC2A_27" localSheetId="14">'[30]PRO-08'!#REF!</definedName>
    <definedName name="FC2A_27" localSheetId="1">'[30]PRO-08'!#REF!</definedName>
    <definedName name="FC2A_27">'[30]PRO-08'!#REF!</definedName>
    <definedName name="FC2A_29" localSheetId="15">'[30]PRO-08'!#REF!</definedName>
    <definedName name="FC2A_29" localSheetId="32">'[30]PRO-08'!#REF!</definedName>
    <definedName name="FC2A_29" localSheetId="30">'[30]PRO-08'!#REF!</definedName>
    <definedName name="FC2A_29" localSheetId="28">'[30]PRO-08'!#REF!</definedName>
    <definedName name="FC2A_29" localSheetId="37">'[30]PRO-08'!#REF!</definedName>
    <definedName name="FC2A_29" localSheetId="14">'[30]PRO-08'!#REF!</definedName>
    <definedName name="FC2A_29" localSheetId="1">'[30]PRO-08'!#REF!</definedName>
    <definedName name="FC2A_29">'[30]PRO-08'!#REF!</definedName>
    <definedName name="FC2A_9" localSheetId="15">'[30]PRO-08'!#REF!</definedName>
    <definedName name="FC2A_9" localSheetId="32">'[30]PRO-08'!#REF!</definedName>
    <definedName name="FC2A_9" localSheetId="30">'[30]PRO-08'!#REF!</definedName>
    <definedName name="FC2A_9" localSheetId="28">'[30]PRO-08'!#REF!</definedName>
    <definedName name="FC2A_9" localSheetId="37">'[30]PRO-08'!#REF!</definedName>
    <definedName name="FC2A_9" localSheetId="14">'[30]PRO-08'!#REF!</definedName>
    <definedName name="FC2A_9" localSheetId="1">'[30]PRO-08'!#REF!</definedName>
    <definedName name="FC2A_9">'[30]PRO-08'!#REF!</definedName>
    <definedName name="FC3A" localSheetId="15">'[29]PRO-08'!#REF!</definedName>
    <definedName name="FC3A" localSheetId="32">'[29]PRO-08'!#REF!</definedName>
    <definedName name="FC3A" localSheetId="30">'[29]PRO-08'!#REF!</definedName>
    <definedName name="FC3A" localSheetId="28">'[29]PRO-08'!#REF!</definedName>
    <definedName name="FC3A" localSheetId="37">'[29]PRO-08'!#REF!</definedName>
    <definedName name="FC3A" localSheetId="14">'[29]PRO-08'!#REF!</definedName>
    <definedName name="FC3A" localSheetId="1">'[29]PRO-08'!#REF!</definedName>
    <definedName name="FC3A">'[29]PRO-08'!#REF!</definedName>
    <definedName name="FC3A_10" localSheetId="15">'[30]PRO-08'!#REF!</definedName>
    <definedName name="FC3A_10" localSheetId="32">'[30]PRO-08'!#REF!</definedName>
    <definedName name="FC3A_10" localSheetId="30">'[30]PRO-08'!#REF!</definedName>
    <definedName name="FC3A_10" localSheetId="28">'[30]PRO-08'!#REF!</definedName>
    <definedName name="FC3A_10" localSheetId="37">'[30]PRO-08'!#REF!</definedName>
    <definedName name="FC3A_10" localSheetId="14">'[30]PRO-08'!#REF!</definedName>
    <definedName name="FC3A_10" localSheetId="1">'[30]PRO-08'!#REF!</definedName>
    <definedName name="FC3A_10">'[30]PRO-08'!#REF!</definedName>
    <definedName name="FC3A_25" localSheetId="15">'[30]PRO-08'!#REF!</definedName>
    <definedName name="FC3A_25" localSheetId="32">'[30]PRO-08'!#REF!</definedName>
    <definedName name="FC3A_25" localSheetId="30">'[30]PRO-08'!#REF!</definedName>
    <definedName name="FC3A_25" localSheetId="28">'[30]PRO-08'!#REF!</definedName>
    <definedName name="FC3A_25" localSheetId="37">'[30]PRO-08'!#REF!</definedName>
    <definedName name="FC3A_25" localSheetId="14">'[30]PRO-08'!#REF!</definedName>
    <definedName name="FC3A_25" localSheetId="1">'[30]PRO-08'!#REF!</definedName>
    <definedName name="FC3A_25">'[30]PRO-08'!#REF!</definedName>
    <definedName name="FC3A_27" localSheetId="15">'[30]PRO-08'!#REF!</definedName>
    <definedName name="FC3A_27" localSheetId="32">'[30]PRO-08'!#REF!</definedName>
    <definedName name="FC3A_27" localSheetId="30">'[30]PRO-08'!#REF!</definedName>
    <definedName name="FC3A_27" localSheetId="28">'[30]PRO-08'!#REF!</definedName>
    <definedName name="FC3A_27" localSheetId="37">'[30]PRO-08'!#REF!</definedName>
    <definedName name="FC3A_27" localSheetId="14">'[30]PRO-08'!#REF!</definedName>
    <definedName name="FC3A_27" localSheetId="1">'[30]PRO-08'!#REF!</definedName>
    <definedName name="FC3A_27">'[30]PRO-08'!#REF!</definedName>
    <definedName name="FC3A_29" localSheetId="15">'[30]PRO-08'!#REF!</definedName>
    <definedName name="FC3A_29" localSheetId="32">'[30]PRO-08'!#REF!</definedName>
    <definedName name="FC3A_29" localSheetId="30">'[30]PRO-08'!#REF!</definedName>
    <definedName name="FC3A_29" localSheetId="28">'[30]PRO-08'!#REF!</definedName>
    <definedName name="FC3A_29" localSheetId="37">'[30]PRO-08'!#REF!</definedName>
    <definedName name="FC3A_29" localSheetId="14">'[30]PRO-08'!#REF!</definedName>
    <definedName name="FC3A_29" localSheetId="1">'[30]PRO-08'!#REF!</definedName>
    <definedName name="FC3A_29">'[30]PRO-08'!#REF!</definedName>
    <definedName name="FC3A_9" localSheetId="15">'[30]PRO-08'!#REF!</definedName>
    <definedName name="FC3A_9" localSheetId="32">'[30]PRO-08'!#REF!</definedName>
    <definedName name="FC3A_9" localSheetId="30">'[30]PRO-08'!#REF!</definedName>
    <definedName name="FC3A_9" localSheetId="28">'[30]PRO-08'!#REF!</definedName>
    <definedName name="FC3A_9" localSheetId="37">'[30]PRO-08'!#REF!</definedName>
    <definedName name="FC3A_9" localSheetId="14">'[30]PRO-08'!#REF!</definedName>
    <definedName name="FC3A_9" localSheetId="1">'[30]PRO-08'!#REF!</definedName>
    <definedName name="FC3A_9">'[30]PRO-08'!#REF!</definedName>
    <definedName name="FCT">"$#REF!.$N$#REF!"</definedName>
    <definedName name="FE" localSheetId="25">'[69]RESUMO-DVOP'!$C$35</definedName>
    <definedName name="FE" localSheetId="23">'[69]RESUMO-DVOP'!$C$35</definedName>
    <definedName name="FE" localSheetId="24">'[69]RESUMO-DVOP'!$C$35</definedName>
    <definedName name="FE">'[70]RESUMO-DVOP'!$C$35</definedName>
    <definedName name="FERRAGENS">#N/A</definedName>
    <definedName name="Ferro_CA60" localSheetId="15">#REF!</definedName>
    <definedName name="Ferro_CA60" localSheetId="32">#REF!</definedName>
    <definedName name="Ferro_CA60" localSheetId="30">#REF!</definedName>
    <definedName name="Ferro_CA60" localSheetId="28">#REF!</definedName>
    <definedName name="Ferro_CA60" localSheetId="37">#REF!</definedName>
    <definedName name="Ferro_CA60" localSheetId="14">#REF!</definedName>
    <definedName name="Ferro_CA60" localSheetId="1">#REF!</definedName>
    <definedName name="Ferro_CA60">#REF!</definedName>
    <definedName name="FEV00" localSheetId="15">#REF!</definedName>
    <definedName name="FEV00" localSheetId="32">#REF!</definedName>
    <definedName name="FEV00" localSheetId="30">#REF!</definedName>
    <definedName name="FEV00" localSheetId="28">#REF!</definedName>
    <definedName name="FEV00" localSheetId="37">#REF!</definedName>
    <definedName name="FEV00" localSheetId="14">#REF!</definedName>
    <definedName name="FEV00" localSheetId="1">#REF!</definedName>
    <definedName name="FEV00">#REF!</definedName>
    <definedName name="ffg" localSheetId="28" hidden="1">{#N/A,#N/A,FALSE,"MO (2)"}</definedName>
    <definedName name="ffg" localSheetId="37" hidden="1">{#N/A,#N/A,FALSE,"MO (2)"}</definedName>
    <definedName name="ffg" localSheetId="25" hidden="1">{#N/A,#N/A,FALSE,"MO (2)"}</definedName>
    <definedName name="ffg" localSheetId="23" hidden="1">{#N/A,#N/A,FALSE,"MO (2)"}</definedName>
    <definedName name="ffg" localSheetId="24" hidden="1">{#N/A,#N/A,FALSE,"MO (2)"}</definedName>
    <definedName name="ffg" localSheetId="3" hidden="1">{#N/A,#N/A,FALSE,"MO (2)"}</definedName>
    <definedName name="ffg" localSheetId="1" hidden="1">{#N/A,#N/A,FALSE,"MO (2)"}</definedName>
    <definedName name="ffg" hidden="1">{#N/A,#N/A,FALSE,"MO (2)"}</definedName>
    <definedName name="ffg_1" localSheetId="28" hidden="1">{#N/A,#N/A,FALSE,"MO (2)"}</definedName>
    <definedName name="ffg_1" localSheetId="37" hidden="1">{#N/A,#N/A,FALSE,"MO (2)"}</definedName>
    <definedName name="ffg_1" localSheetId="25" hidden="1">{#N/A,#N/A,FALSE,"MO (2)"}</definedName>
    <definedName name="ffg_1" localSheetId="23" hidden="1">{#N/A,#N/A,FALSE,"MO (2)"}</definedName>
    <definedName name="ffg_1" localSheetId="24" hidden="1">{#N/A,#N/A,FALSE,"MO (2)"}</definedName>
    <definedName name="ffg_1" localSheetId="3" hidden="1">{#N/A,#N/A,FALSE,"MO (2)"}</definedName>
    <definedName name="ffg_1" localSheetId="1" hidden="1">{#N/A,#N/A,FALSE,"MO (2)"}</definedName>
    <definedName name="ffg_1" hidden="1">{#N/A,#N/A,FALSE,"MO (2)"}</definedName>
    <definedName name="fgff" localSheetId="37" hidden="1">{#N/A,#N/A,FALSE,"MO (2)"}</definedName>
    <definedName name="fgff" hidden="1">{#N/A,#N/A,FALSE,"MO (2)"}</definedName>
    <definedName name="fghji" localSheetId="28" hidden="1">{#N/A,#N/A,FALSE,"MO (2)"}</definedName>
    <definedName name="fghji" localSheetId="37" hidden="1">{#N/A,#N/A,FALSE,"MO (2)"}</definedName>
    <definedName name="fghji" localSheetId="25" hidden="1">{#N/A,#N/A,FALSE,"MO (2)"}</definedName>
    <definedName name="fghji" localSheetId="23" hidden="1">{#N/A,#N/A,FALSE,"MO (2)"}</definedName>
    <definedName name="fghji" localSheetId="24" hidden="1">{#N/A,#N/A,FALSE,"MO (2)"}</definedName>
    <definedName name="fghji" localSheetId="3" hidden="1">{#N/A,#N/A,FALSE,"MO (2)"}</definedName>
    <definedName name="fghji" localSheetId="1" hidden="1">{#N/A,#N/A,FALSE,"MO (2)"}</definedName>
    <definedName name="fghji" hidden="1">{#N/A,#N/A,FALSE,"MO (2)"}</definedName>
    <definedName name="fghji_1" localSheetId="28" hidden="1">{#N/A,#N/A,FALSE,"MO (2)"}</definedName>
    <definedName name="fghji_1" localSheetId="37" hidden="1">{#N/A,#N/A,FALSE,"MO (2)"}</definedName>
    <definedName name="fghji_1" localSheetId="25" hidden="1">{#N/A,#N/A,FALSE,"MO (2)"}</definedName>
    <definedName name="fghji_1" localSheetId="23" hidden="1">{#N/A,#N/A,FALSE,"MO (2)"}</definedName>
    <definedName name="fghji_1" localSheetId="24" hidden="1">{#N/A,#N/A,FALSE,"MO (2)"}</definedName>
    <definedName name="fghji_1" localSheetId="3" hidden="1">{#N/A,#N/A,FALSE,"MO (2)"}</definedName>
    <definedName name="fghji_1" localSheetId="1" hidden="1">{#N/A,#N/A,FALSE,"MO (2)"}</definedName>
    <definedName name="fghji_1" hidden="1">{#N/A,#N/A,FALSE,"MO (2)"}</definedName>
    <definedName name="figura1">"Figura 1"</definedName>
    <definedName name="FILLER.USINA">[33]Diagrama!$E$52</definedName>
    <definedName name="Filtro" localSheetId="15">#REF!</definedName>
    <definedName name="Filtro" localSheetId="32">#REF!</definedName>
    <definedName name="Filtro" localSheetId="30">#REF!</definedName>
    <definedName name="Filtro" localSheetId="28">#REF!</definedName>
    <definedName name="Filtro" localSheetId="37">#REF!</definedName>
    <definedName name="Filtro" localSheetId="14">#REF!</definedName>
    <definedName name="Filtro" localSheetId="1">#REF!</definedName>
    <definedName name="Filtro">#REF!</definedName>
    <definedName name="fim" localSheetId="15">#REF!</definedName>
    <definedName name="fim" localSheetId="32">#REF!</definedName>
    <definedName name="fim" localSheetId="30">#REF!</definedName>
    <definedName name="fim" localSheetId="28">#REF!</definedName>
    <definedName name="fim" localSheetId="37">#REF!</definedName>
    <definedName name="fim" localSheetId="14">#REF!</definedName>
    <definedName name="fim" localSheetId="1">#REF!</definedName>
    <definedName name="fim">#REF!</definedName>
    <definedName name="FIM.TRECHO" localSheetId="15">#REF!</definedName>
    <definedName name="FIM.TRECHO" localSheetId="32">#REF!</definedName>
    <definedName name="FIM.TRECHO" localSheetId="30">#REF!</definedName>
    <definedName name="FIM.TRECHO" localSheetId="28">#REF!</definedName>
    <definedName name="FIM.TRECHO" localSheetId="37">#REF!</definedName>
    <definedName name="FIM.TRECHO" localSheetId="14">#REF!</definedName>
    <definedName name="FIM.TRECHO" localSheetId="1">#REF!</definedName>
    <definedName name="FIM.TRECHO">#REF!</definedName>
    <definedName name="FIM.TRECHO_P" localSheetId="15">#REF!</definedName>
    <definedName name="FIM.TRECHO_P" localSheetId="32">#REF!</definedName>
    <definedName name="FIM.TRECHO_P" localSheetId="30">#REF!</definedName>
    <definedName name="FIM.TRECHO_P" localSheetId="28">#REF!</definedName>
    <definedName name="FIM.TRECHO_P" localSheetId="37">#REF!</definedName>
    <definedName name="FIM.TRECHO_P" localSheetId="14">#REF!</definedName>
    <definedName name="FIM.TRECHO_P" localSheetId="1">#REF!</definedName>
    <definedName name="FIM.TRECHO_P">#REF!</definedName>
    <definedName name="fir" localSheetId="15">#REF!</definedName>
    <definedName name="fir" localSheetId="32">#REF!</definedName>
    <definedName name="fir" localSheetId="30">#REF!</definedName>
    <definedName name="fir" localSheetId="28">#REF!</definedName>
    <definedName name="fir" localSheetId="37">#REF!</definedName>
    <definedName name="fir" localSheetId="25">#REF!</definedName>
    <definedName name="fir" localSheetId="23">#REF!</definedName>
    <definedName name="fir" localSheetId="24">#REF!</definedName>
    <definedName name="fir" localSheetId="14">#REF!</definedName>
    <definedName name="fir" localSheetId="1">#REF!</definedName>
    <definedName name="fir">#REF!</definedName>
    <definedName name="FIRMA" localSheetId="15">#REF!</definedName>
    <definedName name="FIRMA" localSheetId="32">#REF!</definedName>
    <definedName name="FIRMA" localSheetId="30">#REF!</definedName>
    <definedName name="FIRMA" localSheetId="28">#REF!</definedName>
    <definedName name="FIRMA" localSheetId="37">#REF!</definedName>
    <definedName name="FIRMA" localSheetId="25">#REF!</definedName>
    <definedName name="FIRMA" localSheetId="23">#REF!</definedName>
    <definedName name="FIRMA" localSheetId="24">#REF!</definedName>
    <definedName name="FIRMA" localSheetId="14">#REF!</definedName>
    <definedName name="FIRMA" localSheetId="1">#REF!</definedName>
    <definedName name="FIRMA">#REF!</definedName>
    <definedName name="FIRMA1" localSheetId="15">#REF!</definedName>
    <definedName name="FIRMA1" localSheetId="32">#REF!</definedName>
    <definedName name="FIRMA1" localSheetId="30">#REF!</definedName>
    <definedName name="FIRMA1" localSheetId="28">#REF!</definedName>
    <definedName name="FIRMA1" localSheetId="37">#REF!</definedName>
    <definedName name="FIRMA1" localSheetId="25">#REF!</definedName>
    <definedName name="FIRMA1" localSheetId="23">#REF!</definedName>
    <definedName name="FIRMA1" localSheetId="24">#REF!</definedName>
    <definedName name="FIRMA1" localSheetId="14">#REF!</definedName>
    <definedName name="FIRMA1" localSheetId="1">#REF!</definedName>
    <definedName name="FIRMA1">#REF!</definedName>
    <definedName name="FIRMA2" localSheetId="15">#REF!</definedName>
    <definedName name="FIRMA2" localSheetId="32">#REF!</definedName>
    <definedName name="FIRMA2" localSheetId="30">#REF!</definedName>
    <definedName name="FIRMA2" localSheetId="28">#REF!</definedName>
    <definedName name="FIRMA2" localSheetId="37">#REF!</definedName>
    <definedName name="FIRMA2" localSheetId="25">#REF!</definedName>
    <definedName name="FIRMA2" localSheetId="23">#REF!</definedName>
    <definedName name="FIRMA2" localSheetId="24">#REF!</definedName>
    <definedName name="FIRMA2" localSheetId="14">#REF!</definedName>
    <definedName name="FIRMA2" localSheetId="1">#REF!</definedName>
    <definedName name="FIRMA2">#REF!</definedName>
    <definedName name="FIRMA3" localSheetId="15">#REF!</definedName>
    <definedName name="FIRMA3" localSheetId="32">#REF!</definedName>
    <definedName name="FIRMA3" localSheetId="30">#REF!</definedName>
    <definedName name="FIRMA3" localSheetId="28">#REF!</definedName>
    <definedName name="FIRMA3" localSheetId="37">#REF!</definedName>
    <definedName name="FIRMA3" localSheetId="25">#REF!</definedName>
    <definedName name="FIRMA3" localSheetId="23">#REF!</definedName>
    <definedName name="FIRMA3" localSheetId="24">#REF!</definedName>
    <definedName name="FIRMA3" localSheetId="14">#REF!</definedName>
    <definedName name="FIRMA3" localSheetId="1">#REF!</definedName>
    <definedName name="FIRMA3">#REF!</definedName>
    <definedName name="FLU" localSheetId="15">#REF!</definedName>
    <definedName name="FLU" localSheetId="32">#REF!</definedName>
    <definedName name="FLU" localSheetId="30">#REF!</definedName>
    <definedName name="FLU" localSheetId="28">#REF!</definedName>
    <definedName name="FLU" localSheetId="37">#REF!</definedName>
    <definedName name="FLU" localSheetId="14">#REF!</definedName>
    <definedName name="FLU" localSheetId="1">#REF!</definedName>
    <definedName name="FLU">#REF!</definedName>
    <definedName name="Fluência" localSheetId="15">#REF!</definedName>
    <definedName name="Fluência" localSheetId="32">#REF!</definedName>
    <definedName name="Fluência" localSheetId="30">#REF!</definedName>
    <definedName name="Fluência" localSheetId="28">#REF!</definedName>
    <definedName name="Fluência" localSheetId="37">#REF!</definedName>
    <definedName name="Fluência" localSheetId="14">#REF!</definedName>
    <definedName name="Fluência" localSheetId="1">#REF!</definedName>
    <definedName name="Fluência">#REF!</definedName>
    <definedName name="FM">"$#REF!.$E$31"</definedName>
    <definedName name="FMW">"$#REF!.$E$33"</definedName>
    <definedName name="FMWA">"$#REF!.$E$32"</definedName>
    <definedName name="FOG" localSheetId="15">#REF!</definedName>
    <definedName name="FOG" localSheetId="32">#REF!</definedName>
    <definedName name="FOG" localSheetId="30">#REF!</definedName>
    <definedName name="FOG" localSheetId="28">#REF!</definedName>
    <definedName name="FOG" localSheetId="37">#REF!</definedName>
    <definedName name="FOG" localSheetId="25">#REF!</definedName>
    <definedName name="FOG" localSheetId="23">#REF!</definedName>
    <definedName name="FOG" localSheetId="24">#REF!</definedName>
    <definedName name="FOG" localSheetId="14">#REF!</definedName>
    <definedName name="FOG" localSheetId="1">#REF!</definedName>
    <definedName name="FOG">#REF!</definedName>
    <definedName name="FOLHA01" localSheetId="37" hidden="1">{#N/A,#N/A,TRUE,"Serviços"}</definedName>
    <definedName name="FOLHA01" hidden="1">{#N/A,#N/A,TRUE,"Serviços"}</definedName>
    <definedName name="folha1" localSheetId="37" hidden="1">{#N/A,#N/A,TRUE,"Serviços"}</definedName>
    <definedName name="folha1" hidden="1">{#N/A,#N/A,TRUE,"Serviços"}</definedName>
    <definedName name="formulas">[71]C!$B$112,[71]C!$B$50,[71]C!$B$174:$B$177,[71]C!$B$236:$B$239,[71]C!$B$298:$B$301,[71]C!$B$360:$B$362,[71]C!$B$422:$B$424,[71]C!$B$484:$B$486,[71]C!$B$546:$B$547,[71]C!$B$608:$B$609,[71]C!$B$671:$B$672,[71]C!$B$733:$B$734,[71]C!$B$795:$B$796,[71]C!$B$857:$B$858,[71]C!$B$980,[71]C!$B$1042,[71]C!$B$1104,[71]C!$B$1166:$B$1168,[71]C!$B$1228:$B$1230,[71]C!$B$1290:$B$1292</definedName>
    <definedName name="FORN.CIM.USINA">[33]Diagrama!$E$53</definedName>
    <definedName name="FORN_ACESS_EMISS" localSheetId="15">#REF!</definedName>
    <definedName name="FORN_ACESS_EMISS" localSheetId="32">#REF!</definedName>
    <definedName name="FORN_ACESS_EMISS" localSheetId="30">#REF!</definedName>
    <definedName name="FORN_ACESS_EMISS" localSheetId="28">#REF!</definedName>
    <definedName name="FORN_ACESS_EMISS" localSheetId="37">#REF!</definedName>
    <definedName name="FORN_ACESS_EMISS" localSheetId="14">#REF!</definedName>
    <definedName name="FORN_ACESS_EMISS" localSheetId="1">#REF!</definedName>
    <definedName name="FORN_ACESS_EMISS">#REF!</definedName>
    <definedName name="FORN_ACESS_EMISS2_M" localSheetId="15">#REF!</definedName>
    <definedName name="FORN_ACESS_EMISS2_M" localSheetId="32">#REF!</definedName>
    <definedName name="FORN_ACESS_EMISS2_M" localSheetId="30">#REF!</definedName>
    <definedName name="FORN_ACESS_EMISS2_M" localSheetId="28">#REF!</definedName>
    <definedName name="FORN_ACESS_EMISS2_M" localSheetId="37">#REF!</definedName>
    <definedName name="FORN_ACESS_EMISS2_M" localSheetId="14">#REF!</definedName>
    <definedName name="FORN_ACESS_EMISS2_M" localSheetId="1">#REF!</definedName>
    <definedName name="FORN_ACESS_EMISS2_M">#REF!</definedName>
    <definedName name="FORN_ACESS_EMISS3_M" localSheetId="15">#REF!</definedName>
    <definedName name="FORN_ACESS_EMISS3_M" localSheetId="32">#REF!</definedName>
    <definedName name="FORN_ACESS_EMISS3_M" localSheetId="30">#REF!</definedName>
    <definedName name="FORN_ACESS_EMISS3_M" localSheetId="28">#REF!</definedName>
    <definedName name="FORN_ACESS_EMISS3_M" localSheetId="37">#REF!</definedName>
    <definedName name="FORN_ACESS_EMISS3_M" localSheetId="14">#REF!</definedName>
    <definedName name="FORN_ACESS_EMISS3_M" localSheetId="1">#REF!</definedName>
    <definedName name="FORN_ACESS_EMISS3_M">#REF!</definedName>
    <definedName name="FORN_ACESS_REDE_COL" localSheetId="15">#REF!</definedName>
    <definedName name="FORN_ACESS_REDE_COL" localSheetId="32">#REF!</definedName>
    <definedName name="FORN_ACESS_REDE_COL" localSheetId="30">#REF!</definedName>
    <definedName name="FORN_ACESS_REDE_COL" localSheetId="28">#REF!</definedName>
    <definedName name="FORN_ACESS_REDE_COL" localSheetId="37">#REF!</definedName>
    <definedName name="FORN_ACESS_REDE_COL" localSheetId="14">#REF!</definedName>
    <definedName name="FORN_ACESS_REDE_COL" localSheetId="1">#REF!</definedName>
    <definedName name="FORN_ACESS_REDE_COL">#REF!</definedName>
    <definedName name="FORN_ACESSÓRIOS" localSheetId="15">#REF!</definedName>
    <definedName name="FORN_ACESSÓRIOS" localSheetId="32">#REF!</definedName>
    <definedName name="FORN_ACESSÓRIOS" localSheetId="30">#REF!</definedName>
    <definedName name="FORN_ACESSÓRIOS" localSheetId="28">#REF!</definedName>
    <definedName name="FORN_ACESSÓRIOS" localSheetId="37">#REF!</definedName>
    <definedName name="FORN_ACESSÓRIOS" localSheetId="14">#REF!</definedName>
    <definedName name="FORN_ACESSÓRIOS" localSheetId="1">#REF!</definedName>
    <definedName name="FORN_ACESSÓRIOS">#REF!</definedName>
    <definedName name="FORN_CON_EMISS3_M" localSheetId="15">#REF!</definedName>
    <definedName name="FORN_CON_EMISS3_M" localSheetId="32">#REF!</definedName>
    <definedName name="FORN_CON_EMISS3_M" localSheetId="30">#REF!</definedName>
    <definedName name="FORN_CON_EMISS3_M" localSheetId="28">#REF!</definedName>
    <definedName name="FORN_CON_EMISS3_M" localSheetId="37">#REF!</definedName>
    <definedName name="FORN_CON_EMISS3_M" localSheetId="14">#REF!</definedName>
    <definedName name="FORN_CON_EMISS3_M" localSheetId="1">#REF!</definedName>
    <definedName name="FORN_CON_EMISS3_M">#REF!</definedName>
    <definedName name="FORN_CONEX" localSheetId="15">#REF!</definedName>
    <definedName name="FORN_CONEX" localSheetId="32">#REF!</definedName>
    <definedName name="FORN_CONEX" localSheetId="30">#REF!</definedName>
    <definedName name="FORN_CONEX" localSheetId="28">#REF!</definedName>
    <definedName name="FORN_CONEX" localSheetId="37">#REF!</definedName>
    <definedName name="FORN_CONEX" localSheetId="14">#REF!</definedName>
    <definedName name="FORN_CONEX" localSheetId="1">#REF!</definedName>
    <definedName name="FORN_CONEX">#REF!</definedName>
    <definedName name="FORN_CONEX_EMISS" localSheetId="15">#REF!</definedName>
    <definedName name="FORN_CONEX_EMISS" localSheetId="32">#REF!</definedName>
    <definedName name="FORN_CONEX_EMISS" localSheetId="30">#REF!</definedName>
    <definedName name="FORN_CONEX_EMISS" localSheetId="28">#REF!</definedName>
    <definedName name="FORN_CONEX_EMISS" localSheetId="37">#REF!</definedName>
    <definedName name="FORN_CONEX_EMISS" localSheetId="14">#REF!</definedName>
    <definedName name="FORN_CONEX_EMISS" localSheetId="1">#REF!</definedName>
    <definedName name="FORN_CONEX_EMISS">#REF!</definedName>
    <definedName name="FORN_CONEX_PEÇAS" localSheetId="15">#REF!</definedName>
    <definedName name="FORN_CONEX_PEÇAS" localSheetId="32">#REF!</definedName>
    <definedName name="FORN_CONEX_PEÇAS" localSheetId="30">#REF!</definedName>
    <definedName name="FORN_CONEX_PEÇAS" localSheetId="28">#REF!</definedName>
    <definedName name="FORN_CONEX_PEÇAS" localSheetId="37">#REF!</definedName>
    <definedName name="FORN_CONEX_PEÇAS" localSheetId="14">#REF!</definedName>
    <definedName name="FORN_CONEX_PEÇAS" localSheetId="1">#REF!</definedName>
    <definedName name="FORN_CONEX_PEÇAS">#REF!</definedName>
    <definedName name="FORN_PEÇAS_EMISS2_M" localSheetId="15">#REF!</definedName>
    <definedName name="FORN_PEÇAS_EMISS2_M" localSheetId="32">#REF!</definedName>
    <definedName name="FORN_PEÇAS_EMISS2_M" localSheetId="30">#REF!</definedName>
    <definedName name="FORN_PEÇAS_EMISS2_M" localSheetId="28">#REF!</definedName>
    <definedName name="FORN_PEÇAS_EMISS2_M" localSheetId="37">#REF!</definedName>
    <definedName name="FORN_PEÇAS_EMISS2_M" localSheetId="14">#REF!</definedName>
    <definedName name="FORN_PEÇAS_EMISS2_M" localSheetId="1">#REF!</definedName>
    <definedName name="FORN_PEÇAS_EMISS2_M">#REF!</definedName>
    <definedName name="FORN_TUB_EMISS" localSheetId="15">#REF!</definedName>
    <definedName name="FORN_TUB_EMISS" localSheetId="32">#REF!</definedName>
    <definedName name="FORN_TUB_EMISS" localSheetId="30">#REF!</definedName>
    <definedName name="FORN_TUB_EMISS" localSheetId="28">#REF!</definedName>
    <definedName name="FORN_TUB_EMISS" localSheetId="37">#REF!</definedName>
    <definedName name="FORN_TUB_EMISS" localSheetId="14">#REF!</definedName>
    <definedName name="FORN_TUB_EMISS" localSheetId="1">#REF!</definedName>
    <definedName name="FORN_TUB_EMISS">#REF!</definedName>
    <definedName name="FORN_TUB_EMISS2_M" localSheetId="15">#REF!</definedName>
    <definedName name="FORN_TUB_EMISS2_M" localSheetId="32">#REF!</definedName>
    <definedName name="FORN_TUB_EMISS2_M" localSheetId="30">#REF!</definedName>
    <definedName name="FORN_TUB_EMISS2_M" localSheetId="28">#REF!</definedName>
    <definedName name="FORN_TUB_EMISS2_M" localSheetId="37">#REF!</definedName>
    <definedName name="FORN_TUB_EMISS2_M" localSheetId="14">#REF!</definedName>
    <definedName name="FORN_TUB_EMISS2_M" localSheetId="1">#REF!</definedName>
    <definedName name="FORN_TUB_EMISS2_M">#REF!</definedName>
    <definedName name="FORN_TUB_EMISS3_M" localSheetId="15">#REF!</definedName>
    <definedName name="FORN_TUB_EMISS3_M" localSheetId="32">#REF!</definedName>
    <definedName name="FORN_TUB_EMISS3_M" localSheetId="30">#REF!</definedName>
    <definedName name="FORN_TUB_EMISS3_M" localSheetId="28">#REF!</definedName>
    <definedName name="FORN_TUB_EMISS3_M" localSheetId="37">#REF!</definedName>
    <definedName name="FORN_TUB_EMISS3_M" localSheetId="14">#REF!</definedName>
    <definedName name="FORN_TUB_EMISS3_M" localSheetId="1">#REF!</definedName>
    <definedName name="FORN_TUB_EMISS3_M">#REF!</definedName>
    <definedName name="FORN_TUB_REDE_COL" localSheetId="15">#REF!</definedName>
    <definedName name="FORN_TUB_REDE_COL" localSheetId="32">#REF!</definedName>
    <definedName name="FORN_TUB_REDE_COL" localSheetId="30">#REF!</definedName>
    <definedName name="FORN_TUB_REDE_COL" localSheetId="28">#REF!</definedName>
    <definedName name="FORN_TUB_REDE_COL" localSheetId="37">#REF!</definedName>
    <definedName name="FORN_TUB_REDE_COL" localSheetId="14">#REF!</definedName>
    <definedName name="FORN_TUB_REDE_COL" localSheetId="1">#REF!</definedName>
    <definedName name="FORN_TUB_REDE_COL">#REF!</definedName>
    <definedName name="FORN_TUBU" localSheetId="15">#REF!</definedName>
    <definedName name="FORN_TUBU" localSheetId="32">#REF!</definedName>
    <definedName name="FORN_TUBU" localSheetId="30">#REF!</definedName>
    <definedName name="FORN_TUBU" localSheetId="28">#REF!</definedName>
    <definedName name="FORN_TUBU" localSheetId="37">#REF!</definedName>
    <definedName name="FORN_TUBU" localSheetId="14">#REF!</definedName>
    <definedName name="FORN_TUBU" localSheetId="1">#REF!</definedName>
    <definedName name="FORN_TUBU">#REF!</definedName>
    <definedName name="FORNEC_CAP20" localSheetId="15">#REF!</definedName>
    <definedName name="FORNEC_CAP20" localSheetId="32">#REF!</definedName>
    <definedName name="FORNEC_CAP20" localSheetId="30">#REF!</definedName>
    <definedName name="FORNEC_CAP20" localSheetId="28">#REF!</definedName>
    <definedName name="FORNEC_CAP20" localSheetId="37">#REF!</definedName>
    <definedName name="FORNEC_CAP20" localSheetId="14">#REF!</definedName>
    <definedName name="FORNEC_CAP20" localSheetId="1">#REF!</definedName>
    <definedName name="FORNEC_CAP20">#REF!</definedName>
    <definedName name="FORNEC_CM30" localSheetId="15">#REF!</definedName>
    <definedName name="FORNEC_CM30" localSheetId="32">#REF!</definedName>
    <definedName name="FORNEC_CM30" localSheetId="30">#REF!</definedName>
    <definedName name="FORNEC_CM30" localSheetId="28">#REF!</definedName>
    <definedName name="FORNEC_CM30" localSheetId="37">#REF!</definedName>
    <definedName name="FORNEC_CM30" localSheetId="14">#REF!</definedName>
    <definedName name="FORNEC_CM30" localSheetId="1">#REF!</definedName>
    <definedName name="FORNEC_CM30">#REF!</definedName>
    <definedName name="fornecer" localSheetId="15">#REF!</definedName>
    <definedName name="fornecer" localSheetId="32">#REF!</definedName>
    <definedName name="fornecer" localSheetId="30">#REF!</definedName>
    <definedName name="fornecer" localSheetId="28">#REF!</definedName>
    <definedName name="fornecer" localSheetId="37">#REF!</definedName>
    <definedName name="fornecer" localSheetId="14">#REF!</definedName>
    <definedName name="fornecer" localSheetId="1">#REF!</definedName>
    <definedName name="fornecer">#REF!</definedName>
    <definedName name="função" localSheetId="15">#REF!</definedName>
    <definedName name="função" localSheetId="32">#REF!</definedName>
    <definedName name="função" localSheetId="30">#REF!</definedName>
    <definedName name="função" localSheetId="28">#REF!</definedName>
    <definedName name="função" localSheetId="37">#REF!</definedName>
    <definedName name="função" localSheetId="14">#REF!</definedName>
    <definedName name="função" localSheetId="1">#REF!</definedName>
    <definedName name="função">#REF!</definedName>
    <definedName name="Fundação" localSheetId="15">#REF!</definedName>
    <definedName name="Fundação" localSheetId="32">#REF!</definedName>
    <definedName name="Fundação" localSheetId="30">#REF!</definedName>
    <definedName name="Fundação" localSheetId="28">#REF!</definedName>
    <definedName name="Fundação" localSheetId="37">#REF!</definedName>
    <definedName name="Fundação" localSheetId="14">#REF!</definedName>
    <definedName name="Fundação" localSheetId="1">#REF!</definedName>
    <definedName name="Fundação">#REF!</definedName>
    <definedName name="fx_horiz" localSheetId="15">#REF!</definedName>
    <definedName name="fx_horiz" localSheetId="32">#REF!</definedName>
    <definedName name="fx_horiz" localSheetId="30">#REF!</definedName>
    <definedName name="fx_horiz" localSheetId="28">#REF!</definedName>
    <definedName name="fx_horiz" localSheetId="37">#REF!</definedName>
    <definedName name="fx_horiz" localSheetId="25">#REF!</definedName>
    <definedName name="fx_horiz" localSheetId="23">#REF!</definedName>
    <definedName name="fx_horiz" localSheetId="24">#REF!</definedName>
    <definedName name="fx_horiz" localSheetId="14">#REF!</definedName>
    <definedName name="fx_horiz" localSheetId="1">#REF!</definedName>
    <definedName name="fx_horiz">#REF!</definedName>
    <definedName name="G_01" localSheetId="15">#REF!</definedName>
    <definedName name="G_01" localSheetId="32">#REF!</definedName>
    <definedName name="G_01" localSheetId="30">#REF!</definedName>
    <definedName name="G_01" localSheetId="28">#REF!</definedName>
    <definedName name="G_01" localSheetId="37">#REF!</definedName>
    <definedName name="G_01" localSheetId="14">#REF!</definedName>
    <definedName name="G_01" localSheetId="1">#REF!</definedName>
    <definedName name="G_01">#REF!</definedName>
    <definedName name="G_02" localSheetId="15">#REF!</definedName>
    <definedName name="G_02" localSheetId="32">#REF!</definedName>
    <definedName name="G_02" localSheetId="30">#REF!</definedName>
    <definedName name="G_02" localSheetId="28">#REF!</definedName>
    <definedName name="G_02" localSheetId="37">#REF!</definedName>
    <definedName name="G_02" localSheetId="14">#REF!</definedName>
    <definedName name="G_02" localSheetId="1">#REF!</definedName>
    <definedName name="G_02">#REF!</definedName>
    <definedName name="G_03" localSheetId="15">#REF!</definedName>
    <definedName name="G_03" localSheetId="32">#REF!</definedName>
    <definedName name="G_03" localSheetId="30">#REF!</definedName>
    <definedName name="G_03" localSheetId="28">#REF!</definedName>
    <definedName name="G_03" localSheetId="37">#REF!</definedName>
    <definedName name="G_03" localSheetId="14">#REF!</definedName>
    <definedName name="G_03" localSheetId="1">#REF!</definedName>
    <definedName name="G_03">#REF!</definedName>
    <definedName name="G_04" localSheetId="15">#REF!</definedName>
    <definedName name="G_04" localSheetId="32">#REF!</definedName>
    <definedName name="G_04" localSheetId="30">#REF!</definedName>
    <definedName name="G_04" localSheetId="28">#REF!</definedName>
    <definedName name="G_04" localSheetId="37">#REF!</definedName>
    <definedName name="G_04" localSheetId="14">#REF!</definedName>
    <definedName name="G_04" localSheetId="1">#REF!</definedName>
    <definedName name="G_04">#REF!</definedName>
    <definedName name="G_05" localSheetId="15">#REF!</definedName>
    <definedName name="G_05" localSheetId="32">#REF!</definedName>
    <definedName name="G_05" localSheetId="30">#REF!</definedName>
    <definedName name="G_05" localSheetId="28">#REF!</definedName>
    <definedName name="G_05" localSheetId="37">#REF!</definedName>
    <definedName name="G_05" localSheetId="14">#REF!</definedName>
    <definedName name="G_05" localSheetId="1">#REF!</definedName>
    <definedName name="G_05">#REF!</definedName>
    <definedName name="G_06" localSheetId="15">#REF!</definedName>
    <definedName name="G_06" localSheetId="32">#REF!</definedName>
    <definedName name="G_06" localSheetId="30">#REF!</definedName>
    <definedName name="G_06" localSheetId="28">#REF!</definedName>
    <definedName name="G_06" localSheetId="37">#REF!</definedName>
    <definedName name="G_06" localSheetId="14">#REF!</definedName>
    <definedName name="G_06" localSheetId="1">#REF!</definedName>
    <definedName name="G_06">#REF!</definedName>
    <definedName name="G_07" localSheetId="15">#REF!</definedName>
    <definedName name="G_07" localSheetId="32">#REF!</definedName>
    <definedName name="G_07" localSheetId="30">#REF!</definedName>
    <definedName name="G_07" localSheetId="28">#REF!</definedName>
    <definedName name="G_07" localSheetId="37">#REF!</definedName>
    <definedName name="G_07" localSheetId="14">#REF!</definedName>
    <definedName name="G_07" localSheetId="1">#REF!</definedName>
    <definedName name="G_07">#REF!</definedName>
    <definedName name="G_08" localSheetId="15">#REF!</definedName>
    <definedName name="G_08" localSheetId="32">#REF!</definedName>
    <definedName name="G_08" localSheetId="30">#REF!</definedName>
    <definedName name="G_08" localSheetId="28">#REF!</definedName>
    <definedName name="G_08" localSheetId="37">#REF!</definedName>
    <definedName name="G_08" localSheetId="14">#REF!</definedName>
    <definedName name="G_08" localSheetId="1">#REF!</definedName>
    <definedName name="G_08">#REF!</definedName>
    <definedName name="G_09" localSheetId="15">#REF!</definedName>
    <definedName name="G_09" localSheetId="32">#REF!</definedName>
    <definedName name="G_09" localSheetId="30">#REF!</definedName>
    <definedName name="G_09" localSheetId="28">#REF!</definedName>
    <definedName name="G_09" localSheetId="37">#REF!</definedName>
    <definedName name="G_09" localSheetId="14">#REF!</definedName>
    <definedName name="G_09" localSheetId="1">#REF!</definedName>
    <definedName name="G_09">#REF!</definedName>
    <definedName name="G_10" localSheetId="15">#REF!</definedName>
    <definedName name="G_10" localSheetId="32">#REF!</definedName>
    <definedName name="G_10" localSheetId="30">#REF!</definedName>
    <definedName name="G_10" localSheetId="28">#REF!</definedName>
    <definedName name="G_10" localSheetId="37">#REF!</definedName>
    <definedName name="G_10" localSheetId="14">#REF!</definedName>
    <definedName name="G_10" localSheetId="1">#REF!</definedName>
    <definedName name="G_10">#REF!</definedName>
    <definedName name="G_11" localSheetId="15">#REF!</definedName>
    <definedName name="G_11" localSheetId="32">#REF!</definedName>
    <definedName name="G_11" localSheetId="30">#REF!</definedName>
    <definedName name="G_11" localSheetId="28">#REF!</definedName>
    <definedName name="G_11" localSheetId="37">#REF!</definedName>
    <definedName name="G_11" localSheetId="14">#REF!</definedName>
    <definedName name="G_11" localSheetId="1">#REF!</definedName>
    <definedName name="G_11">#REF!</definedName>
    <definedName name="G_12" localSheetId="15">#REF!</definedName>
    <definedName name="G_12" localSheetId="32">#REF!</definedName>
    <definedName name="G_12" localSheetId="30">#REF!</definedName>
    <definedName name="G_12" localSheetId="28">#REF!</definedName>
    <definedName name="G_12" localSheetId="37">#REF!</definedName>
    <definedName name="G_12" localSheetId="14">#REF!</definedName>
    <definedName name="G_12" localSheetId="1">#REF!</definedName>
    <definedName name="G_12">#REF!</definedName>
    <definedName name="G_13" localSheetId="15">#REF!</definedName>
    <definedName name="G_13" localSheetId="32">#REF!</definedName>
    <definedName name="G_13" localSheetId="30">#REF!</definedName>
    <definedName name="G_13" localSheetId="28">#REF!</definedName>
    <definedName name="G_13" localSheetId="37">#REF!</definedName>
    <definedName name="G_13" localSheetId="14">#REF!</definedName>
    <definedName name="G_13" localSheetId="1">#REF!</definedName>
    <definedName name="G_13">#REF!</definedName>
    <definedName name="G_14" localSheetId="15">#REF!</definedName>
    <definedName name="G_14" localSheetId="32">#REF!</definedName>
    <definedName name="G_14" localSheetId="30">#REF!</definedName>
    <definedName name="G_14" localSheetId="28">#REF!</definedName>
    <definedName name="G_14" localSheetId="37">#REF!</definedName>
    <definedName name="G_14" localSheetId="14">#REF!</definedName>
    <definedName name="G_14" localSheetId="1">#REF!</definedName>
    <definedName name="G_14">#REF!</definedName>
    <definedName name="G_15" localSheetId="15">#REF!</definedName>
    <definedName name="G_15" localSheetId="32">#REF!</definedName>
    <definedName name="G_15" localSheetId="30">#REF!</definedName>
    <definedName name="G_15" localSheetId="28">#REF!</definedName>
    <definedName name="G_15" localSheetId="37">#REF!</definedName>
    <definedName name="G_15" localSheetId="14">#REF!</definedName>
    <definedName name="G_15" localSheetId="1">#REF!</definedName>
    <definedName name="G_15">#REF!</definedName>
    <definedName name="G_16" localSheetId="15">#REF!</definedName>
    <definedName name="G_16" localSheetId="32">#REF!</definedName>
    <definedName name="G_16" localSheetId="30">#REF!</definedName>
    <definedName name="G_16" localSheetId="28">#REF!</definedName>
    <definedName name="G_16" localSheetId="37">#REF!</definedName>
    <definedName name="G_16" localSheetId="14">#REF!</definedName>
    <definedName name="G_16" localSheetId="1">#REF!</definedName>
    <definedName name="G_16">#REF!</definedName>
    <definedName name="G_17" localSheetId="15">#REF!</definedName>
    <definedName name="G_17" localSheetId="32">#REF!</definedName>
    <definedName name="G_17" localSheetId="30">#REF!</definedName>
    <definedName name="G_17" localSheetId="28">#REF!</definedName>
    <definedName name="G_17" localSheetId="37">#REF!</definedName>
    <definedName name="G_17" localSheetId="14">#REF!</definedName>
    <definedName name="G_17" localSheetId="1">#REF!</definedName>
    <definedName name="G_17">#REF!</definedName>
    <definedName name="G_18" localSheetId="15">#REF!</definedName>
    <definedName name="G_18" localSheetId="32">#REF!</definedName>
    <definedName name="G_18" localSheetId="30">#REF!</definedName>
    <definedName name="G_18" localSheetId="28">#REF!</definedName>
    <definedName name="G_18" localSheetId="37">#REF!</definedName>
    <definedName name="G_18" localSheetId="14">#REF!</definedName>
    <definedName name="G_18" localSheetId="1">#REF!</definedName>
    <definedName name="G_18">#REF!</definedName>
    <definedName name="G_19" localSheetId="15">#REF!</definedName>
    <definedName name="G_19" localSheetId="32">#REF!</definedName>
    <definedName name="G_19" localSheetId="30">#REF!</definedName>
    <definedName name="G_19" localSheetId="28">#REF!</definedName>
    <definedName name="G_19" localSheetId="37">#REF!</definedName>
    <definedName name="G_19" localSheetId="14">#REF!</definedName>
    <definedName name="G_19" localSheetId="1">#REF!</definedName>
    <definedName name="G_19">#REF!</definedName>
    <definedName name="G_20" localSheetId="15">#REF!</definedName>
    <definedName name="G_20" localSheetId="32">#REF!</definedName>
    <definedName name="G_20" localSheetId="30">#REF!</definedName>
    <definedName name="G_20" localSheetId="28">#REF!</definedName>
    <definedName name="G_20" localSheetId="37">#REF!</definedName>
    <definedName name="G_20" localSheetId="14">#REF!</definedName>
    <definedName name="G_20" localSheetId="1">#REF!</definedName>
    <definedName name="G_20">#REF!</definedName>
    <definedName name="G_21" localSheetId="15">#REF!</definedName>
    <definedName name="G_21" localSheetId="32">#REF!</definedName>
    <definedName name="G_21" localSheetId="30">#REF!</definedName>
    <definedName name="G_21" localSheetId="28">#REF!</definedName>
    <definedName name="G_21" localSheetId="37">#REF!</definedName>
    <definedName name="G_21" localSheetId="14">#REF!</definedName>
    <definedName name="G_21" localSheetId="1">#REF!</definedName>
    <definedName name="G_21">#REF!</definedName>
    <definedName name="G_22" localSheetId="15">#REF!</definedName>
    <definedName name="G_22" localSheetId="32">#REF!</definedName>
    <definedName name="G_22" localSheetId="30">#REF!</definedName>
    <definedName name="G_22" localSheetId="28">#REF!</definedName>
    <definedName name="G_22" localSheetId="37">#REF!</definedName>
    <definedName name="G_22" localSheetId="14">#REF!</definedName>
    <definedName name="G_22" localSheetId="1">#REF!</definedName>
    <definedName name="G_22">#REF!</definedName>
    <definedName name="G_23" localSheetId="15">#REF!</definedName>
    <definedName name="G_23" localSheetId="32">#REF!</definedName>
    <definedName name="G_23" localSheetId="30">#REF!</definedName>
    <definedName name="G_23" localSheetId="28">#REF!</definedName>
    <definedName name="G_23" localSheetId="37">#REF!</definedName>
    <definedName name="G_23" localSheetId="14">#REF!</definedName>
    <definedName name="G_23" localSheetId="1">#REF!</definedName>
    <definedName name="G_23">#REF!</definedName>
    <definedName name="G_24" localSheetId="15">#REF!</definedName>
    <definedName name="G_24" localSheetId="32">#REF!</definedName>
    <definedName name="G_24" localSheetId="30">#REF!</definedName>
    <definedName name="G_24" localSheetId="28">#REF!</definedName>
    <definedName name="G_24" localSheetId="37">#REF!</definedName>
    <definedName name="G_24" localSheetId="14">#REF!</definedName>
    <definedName name="G_24" localSheetId="1">#REF!</definedName>
    <definedName name="G_24">#REF!</definedName>
    <definedName name="G_25" localSheetId="15">#REF!</definedName>
    <definedName name="G_25" localSheetId="32">#REF!</definedName>
    <definedName name="G_25" localSheetId="30">#REF!</definedName>
    <definedName name="G_25" localSheetId="28">#REF!</definedName>
    <definedName name="G_25" localSheetId="37">#REF!</definedName>
    <definedName name="G_25" localSheetId="14">#REF!</definedName>
    <definedName name="G_25" localSheetId="1">#REF!</definedName>
    <definedName name="G_25">#REF!</definedName>
    <definedName name="GAS">'[58]INSUMOS BÁSICOS'!$E$66</definedName>
    <definedName name="GASOLINA" localSheetId="15">#REF!</definedName>
    <definedName name="GASOLINA" localSheetId="32">#REF!</definedName>
    <definedName name="GASOLINA" localSheetId="30">#REF!</definedName>
    <definedName name="GASOLINA" localSheetId="28">#REF!</definedName>
    <definedName name="GASOLINA" localSheetId="37">#REF!</definedName>
    <definedName name="GASOLINA" localSheetId="25">#REF!</definedName>
    <definedName name="GASOLINA" localSheetId="23">#REF!</definedName>
    <definedName name="GASOLINA" localSheetId="24">#REF!</definedName>
    <definedName name="GASOLINA" localSheetId="14">#REF!</definedName>
    <definedName name="GASOLINA" localSheetId="1">#REF!</definedName>
    <definedName name="GASOLINA">#REF!</definedName>
    <definedName name="GAST">[13]DADOS!$C$21</definedName>
    <definedName name="GD" localSheetId="15">'[58]QUADRO 04 - PLANILHAS PREÇOS'!#REF!</definedName>
    <definedName name="GD" localSheetId="32">'[58]QUADRO 04 - PLANILHAS PREÇOS'!#REF!</definedName>
    <definedName name="GD" localSheetId="30">'[58]QUADRO 04 - PLANILHAS PREÇOS'!#REF!</definedName>
    <definedName name="GD" localSheetId="28">'[58]QUADRO 04 - PLANILHAS PREÇOS'!#REF!</definedName>
    <definedName name="GD" localSheetId="37">'[58]QUADRO 04 - PLANILHAS PREÇOS'!#REF!</definedName>
    <definedName name="GD" localSheetId="24">'[58]QUADRO 04 - PLANILHAS PREÇOS'!#REF!</definedName>
    <definedName name="GD" localSheetId="14">'[58]QUADRO 04 - PLANILHAS PREÇOS'!#REF!</definedName>
    <definedName name="GD" localSheetId="1">'[58]QUADRO 04 - PLANILHAS PREÇOS'!#REF!</definedName>
    <definedName name="GD">'[58]QUADRO 04 - PLANILHAS PREÇOS'!#REF!</definedName>
    <definedName name="GEOVANI" localSheetId="15">#REF!</definedName>
    <definedName name="GEOVANI" localSheetId="32">#REF!</definedName>
    <definedName name="GEOVANI" localSheetId="30">#REF!</definedName>
    <definedName name="GEOVANI" localSheetId="28">#REF!</definedName>
    <definedName name="GEOVANI" localSheetId="37">#REF!</definedName>
    <definedName name="GEOVANI" localSheetId="14">#REF!</definedName>
    <definedName name="GEOVANI" localSheetId="1">#REF!</definedName>
    <definedName name="GEOVANI">#REF!</definedName>
    <definedName name="GEOVANI_25" localSheetId="15">#REF!</definedName>
    <definedName name="GEOVANI_25" localSheetId="32">#REF!</definedName>
    <definedName name="GEOVANI_25" localSheetId="30">#REF!</definedName>
    <definedName name="GEOVANI_25" localSheetId="28">#REF!</definedName>
    <definedName name="GEOVANI_25" localSheetId="37">#REF!</definedName>
    <definedName name="GEOVANI_25" localSheetId="14">#REF!</definedName>
    <definedName name="GEOVANI_25" localSheetId="1">#REF!</definedName>
    <definedName name="GEOVANI_25">#REF!</definedName>
    <definedName name="GEOVANI2" localSheetId="15">[72]PROJETO!#REF!</definedName>
    <definedName name="GEOVANI2" localSheetId="32">[72]PROJETO!#REF!</definedName>
    <definedName name="GEOVANI2" localSheetId="30">[72]PROJETO!#REF!</definedName>
    <definedName name="GEOVANI2" localSheetId="28">[72]PROJETO!#REF!</definedName>
    <definedName name="GEOVANI2" localSheetId="37">[72]PROJETO!#REF!</definedName>
    <definedName name="GEOVANI2" localSheetId="14">[72]PROJETO!#REF!</definedName>
    <definedName name="GEOVANI2" localSheetId="1">[72]PROJETO!#REF!</definedName>
    <definedName name="GEOVANI2">[72]PROJETO!#REF!</definedName>
    <definedName name="GEOVANI2_25" localSheetId="15">[73]PROJETO!#REF!</definedName>
    <definedName name="GEOVANI2_25" localSheetId="32">[73]PROJETO!#REF!</definedName>
    <definedName name="GEOVANI2_25" localSheetId="30">[73]PROJETO!#REF!</definedName>
    <definedName name="GEOVANI2_25" localSheetId="28">[73]PROJETO!#REF!</definedName>
    <definedName name="GEOVANI2_25" localSheetId="37">[73]PROJETO!#REF!</definedName>
    <definedName name="GEOVANI2_25" localSheetId="14">[73]PROJETO!#REF!</definedName>
    <definedName name="GEOVANI2_25" localSheetId="1">[73]PROJETO!#REF!</definedName>
    <definedName name="GEOVANI2_25">[73]PROJETO!#REF!</definedName>
    <definedName name="geral" localSheetId="15">#REF!</definedName>
    <definedName name="geral" localSheetId="32">#REF!</definedName>
    <definedName name="geral" localSheetId="30">#REF!</definedName>
    <definedName name="geral" localSheetId="28">#REF!</definedName>
    <definedName name="geral" localSheetId="37">#REF!</definedName>
    <definedName name="geral" localSheetId="14">#REF!</definedName>
    <definedName name="geral" localSheetId="1">#REF!</definedName>
    <definedName name="geral">#REF!</definedName>
    <definedName name="gfgh" localSheetId="28" hidden="1">{#N/A,#N/A,FALSE,"MO (2)"}</definedName>
    <definedName name="gfgh" localSheetId="37" hidden="1">{#N/A,#N/A,FALSE,"MO (2)"}</definedName>
    <definedName name="gfgh" localSheetId="25" hidden="1">{#N/A,#N/A,FALSE,"MO (2)"}</definedName>
    <definedName name="gfgh" localSheetId="23" hidden="1">{#N/A,#N/A,FALSE,"MO (2)"}</definedName>
    <definedName name="gfgh" localSheetId="24" hidden="1">{#N/A,#N/A,FALSE,"MO (2)"}</definedName>
    <definedName name="gfgh" localSheetId="3" hidden="1">{#N/A,#N/A,FALSE,"MO (2)"}</definedName>
    <definedName name="gfgh" localSheetId="1" hidden="1">{#N/A,#N/A,FALSE,"MO (2)"}</definedName>
    <definedName name="gfgh" hidden="1">{#N/A,#N/A,FALSE,"MO (2)"}</definedName>
    <definedName name="gfgh_1" localSheetId="28" hidden="1">{#N/A,#N/A,FALSE,"MO (2)"}</definedName>
    <definedName name="gfgh_1" localSheetId="37" hidden="1">{#N/A,#N/A,FALSE,"MO (2)"}</definedName>
    <definedName name="gfgh_1" localSheetId="25" hidden="1">{#N/A,#N/A,FALSE,"MO (2)"}</definedName>
    <definedName name="gfgh_1" localSheetId="23" hidden="1">{#N/A,#N/A,FALSE,"MO (2)"}</definedName>
    <definedName name="gfgh_1" localSheetId="24" hidden="1">{#N/A,#N/A,FALSE,"MO (2)"}</definedName>
    <definedName name="gfgh_1" localSheetId="3" hidden="1">{#N/A,#N/A,FALSE,"MO (2)"}</definedName>
    <definedName name="gfgh_1" localSheetId="1" hidden="1">{#N/A,#N/A,FALSE,"MO (2)"}</definedName>
    <definedName name="gfgh_1" hidden="1">{#N/A,#N/A,FALSE,"MO (2)"}</definedName>
    <definedName name="GP">"'file:///D:/Meus documentos/ANASTÁCIO/SERCEL/BR262990800.xls'#$SERVIÇOS.$#REF!$#REF!"</definedName>
    <definedName name="GRAMA" localSheetId="15">'[58]QUADRO 04 - PLANILHAS PREÇOS'!#REF!</definedName>
    <definedName name="GRAMA" localSheetId="32">'[58]QUADRO 04 - PLANILHAS PREÇOS'!#REF!</definedName>
    <definedName name="GRAMA" localSheetId="30">'[58]QUADRO 04 - PLANILHAS PREÇOS'!#REF!</definedName>
    <definedName name="GRAMA" localSheetId="28">'[58]QUADRO 04 - PLANILHAS PREÇOS'!#REF!</definedName>
    <definedName name="GRAMA" localSheetId="37">'[58]QUADRO 04 - PLANILHAS PREÇOS'!#REF!</definedName>
    <definedName name="GRAMA" localSheetId="24">'[58]QUADRO 04 - PLANILHAS PREÇOS'!#REF!</definedName>
    <definedName name="GRAMA" localSheetId="14">'[58]QUADRO 04 - PLANILHAS PREÇOS'!#REF!</definedName>
    <definedName name="GRAMA" localSheetId="1">'[58]QUADRO 04 - PLANILHAS PREÇOS'!#REF!</definedName>
    <definedName name="GRAMA">'[58]QUADRO 04 - PLANILHAS PREÇOS'!#REF!</definedName>
    <definedName name="grama_mudas" localSheetId="15">#REF!</definedName>
    <definedName name="grama_mudas" localSheetId="32">#REF!</definedName>
    <definedName name="grama_mudas" localSheetId="30">#REF!</definedName>
    <definedName name="grama_mudas" localSheetId="28">#REF!</definedName>
    <definedName name="grama_mudas" localSheetId="37">#REF!</definedName>
    <definedName name="grama_mudas" localSheetId="25">#REF!</definedName>
    <definedName name="grama_mudas" localSheetId="23">#REF!</definedName>
    <definedName name="grama_mudas" localSheetId="24">#REF!</definedName>
    <definedName name="grama_mudas" localSheetId="14">#REF!</definedName>
    <definedName name="grama_mudas" localSheetId="1">#REF!</definedName>
    <definedName name="grama_mudas">#REF!</definedName>
    <definedName name="_xlnm.Recorder" localSheetId="15">#REF!</definedName>
    <definedName name="_xlnm.Recorder" localSheetId="32">#REF!</definedName>
    <definedName name="_xlnm.Recorder" localSheetId="30">#REF!</definedName>
    <definedName name="_xlnm.Recorder" localSheetId="28">#REF!</definedName>
    <definedName name="_xlnm.Recorder" localSheetId="37">#REF!</definedName>
    <definedName name="_xlnm.Recorder" localSheetId="25">#REF!</definedName>
    <definedName name="_xlnm.Recorder" localSheetId="23">#REF!</definedName>
    <definedName name="_xlnm.Recorder" localSheetId="24">#REF!</definedName>
    <definedName name="_xlnm.Recorder" localSheetId="14">#REF!</definedName>
    <definedName name="_xlnm.Recorder" localSheetId="1">#REF!</definedName>
    <definedName name="_xlnm.Recorder">#REF!</definedName>
    <definedName name="gtryfj" localSheetId="37" hidden="1">{#N/A,#N/A,TRUE,"Serviços"}</definedName>
    <definedName name="gtryfj" hidden="1">{#N/A,#N/A,TRUE,"Serviços"}</definedName>
    <definedName name="Guia">"Figura 1"</definedName>
    <definedName name="Guias" localSheetId="15">#REF!</definedName>
    <definedName name="Guias" localSheetId="32">#REF!</definedName>
    <definedName name="Guias" localSheetId="30">#REF!</definedName>
    <definedName name="Guias" localSheetId="28">#REF!</definedName>
    <definedName name="Guias" localSheetId="37">#REF!</definedName>
    <definedName name="Guias" localSheetId="25">#REF!</definedName>
    <definedName name="Guias" localSheetId="23">#REF!</definedName>
    <definedName name="Guias" localSheetId="24">#REF!</definedName>
    <definedName name="Guias" localSheetId="14">#REF!</definedName>
    <definedName name="Guias" localSheetId="1">#REF!</definedName>
    <definedName name="Guias">#REF!</definedName>
    <definedName name="hi" localSheetId="15">#REF!</definedName>
    <definedName name="hi" localSheetId="32">#REF!</definedName>
    <definedName name="hi" localSheetId="30">#REF!</definedName>
    <definedName name="hi" localSheetId="28">#REF!</definedName>
    <definedName name="hi" localSheetId="37">#REF!</definedName>
    <definedName name="hi" localSheetId="14">#REF!</definedName>
    <definedName name="hi" localSheetId="1">#REF!</definedName>
    <definedName name="hi">#REF!</definedName>
    <definedName name="hi_10" localSheetId="15">#REF!</definedName>
    <definedName name="hi_10" localSheetId="32">#REF!</definedName>
    <definedName name="hi_10" localSheetId="30">#REF!</definedName>
    <definedName name="hi_10" localSheetId="28">#REF!</definedName>
    <definedName name="hi_10" localSheetId="37">#REF!</definedName>
    <definedName name="hi_10" localSheetId="14">#REF!</definedName>
    <definedName name="hi_10" localSheetId="1">#REF!</definedName>
    <definedName name="hi_10">#REF!</definedName>
    <definedName name="hi_25" localSheetId="15">#REF!</definedName>
    <definedName name="hi_25" localSheetId="32">#REF!</definedName>
    <definedName name="hi_25" localSheetId="30">#REF!</definedName>
    <definedName name="hi_25" localSheetId="28">#REF!</definedName>
    <definedName name="hi_25" localSheetId="37">#REF!</definedName>
    <definedName name="hi_25" localSheetId="14">#REF!</definedName>
    <definedName name="hi_25" localSheetId="1">#REF!</definedName>
    <definedName name="hi_25">#REF!</definedName>
    <definedName name="hi_27" localSheetId="15">#REF!</definedName>
    <definedName name="hi_27" localSheetId="32">#REF!</definedName>
    <definedName name="hi_27" localSheetId="30">#REF!</definedName>
    <definedName name="hi_27" localSheetId="28">#REF!</definedName>
    <definedName name="hi_27" localSheetId="37">#REF!</definedName>
    <definedName name="hi_27" localSheetId="14">#REF!</definedName>
    <definedName name="hi_27" localSheetId="1">#REF!</definedName>
    <definedName name="hi_27">#REF!</definedName>
    <definedName name="hi_29" localSheetId="15">#REF!</definedName>
    <definedName name="hi_29" localSheetId="32">#REF!</definedName>
    <definedName name="hi_29" localSheetId="30">#REF!</definedName>
    <definedName name="hi_29" localSheetId="28">#REF!</definedName>
    <definedName name="hi_29" localSheetId="37">#REF!</definedName>
    <definedName name="hi_29" localSheetId="14">#REF!</definedName>
    <definedName name="hi_29" localSheetId="1">#REF!</definedName>
    <definedName name="hi_29">#REF!</definedName>
    <definedName name="hi_9" localSheetId="15">#REF!</definedName>
    <definedName name="hi_9" localSheetId="32">#REF!</definedName>
    <definedName name="hi_9" localSheetId="30">#REF!</definedName>
    <definedName name="hi_9" localSheetId="28">#REF!</definedName>
    <definedName name="hi_9" localSheetId="37">#REF!</definedName>
    <definedName name="hi_9" localSheetId="14">#REF!</definedName>
    <definedName name="hi_9" localSheetId="1">#REF!</definedName>
    <definedName name="hi_9">#REF!</definedName>
    <definedName name="HIDRÁULICA">#N/A</definedName>
    <definedName name="HJ" localSheetId="15">[74]!PassaExtenso</definedName>
    <definedName name="HJ" localSheetId="32">[74]!PassaExtenso</definedName>
    <definedName name="HJ" localSheetId="30">[74]!PassaExtenso</definedName>
    <definedName name="HJ" localSheetId="28">[74]!PassaExtenso</definedName>
    <definedName name="HJ" localSheetId="37">[74]!PassaExtenso</definedName>
    <definedName name="HJ" localSheetId="14">[74]!PassaExtenso</definedName>
    <definedName name="HJ" localSheetId="1">[74]!PassaExtenso</definedName>
    <definedName name="HJ">[74]!PassaExtenso</definedName>
    <definedName name="HP" localSheetId="15">#REF!</definedName>
    <definedName name="HP" localSheetId="32">#REF!</definedName>
    <definedName name="HP" localSheetId="30">#REF!</definedName>
    <definedName name="HP" localSheetId="28">#REF!</definedName>
    <definedName name="HP" localSheetId="37">#REF!</definedName>
    <definedName name="HP" localSheetId="14">#REF!</definedName>
    <definedName name="HP" localSheetId="1">#REF!</definedName>
    <definedName name="HP">#REF!</definedName>
    <definedName name="HP.1" localSheetId="15">#REF!</definedName>
    <definedName name="HP.1" localSheetId="32">#REF!</definedName>
    <definedName name="HP.1" localSheetId="30">#REF!</definedName>
    <definedName name="HP.1" localSheetId="28">#REF!</definedName>
    <definedName name="HP.1" localSheetId="37">#REF!</definedName>
    <definedName name="HP.1" localSheetId="14">#REF!</definedName>
    <definedName name="HP.1" localSheetId="1">#REF!</definedName>
    <definedName name="HP.1">#REF!</definedName>
    <definedName name="ic" localSheetId="25">'[75]Desmatamento '!$L$10</definedName>
    <definedName name="ic" localSheetId="23">'[75]Desmatamento '!$L$10</definedName>
    <definedName name="ic" localSheetId="24">'[75]Desmatamento '!$L$10</definedName>
    <definedName name="ic">'[76]Desmatamento '!$L$10</definedName>
    <definedName name="idem" localSheetId="15">#REF!</definedName>
    <definedName name="idem" localSheetId="32">#REF!</definedName>
    <definedName name="idem" localSheetId="30">#REF!</definedName>
    <definedName name="idem" localSheetId="28">#REF!</definedName>
    <definedName name="idem" localSheetId="37">#REF!</definedName>
    <definedName name="idem" localSheetId="14">#REF!</definedName>
    <definedName name="idem" localSheetId="1">#REF!</definedName>
    <definedName name="idem">#REF!</definedName>
    <definedName name="IM" localSheetId="15">#REF!</definedName>
    <definedName name="IM" localSheetId="32">#REF!</definedName>
    <definedName name="IM" localSheetId="30">#REF!</definedName>
    <definedName name="IM" localSheetId="28">#REF!</definedName>
    <definedName name="IM" localSheetId="37">#REF!</definedName>
    <definedName name="IM" localSheetId="14">#REF!</definedName>
    <definedName name="IM" localSheetId="1">#REF!</definedName>
    <definedName name="IM">#REF!</definedName>
    <definedName name="IM_25" localSheetId="15">#REF!</definedName>
    <definedName name="IM_25" localSheetId="32">#REF!</definedName>
    <definedName name="IM_25" localSheetId="30">#REF!</definedName>
    <definedName name="IM_25" localSheetId="28">#REF!</definedName>
    <definedName name="IM_25" localSheetId="37">#REF!</definedName>
    <definedName name="IM_25" localSheetId="14">#REF!</definedName>
    <definedName name="IM_25" localSheetId="1">#REF!</definedName>
    <definedName name="IM_25">#REF!</definedName>
    <definedName name="IMP" localSheetId="15">#REF!</definedName>
    <definedName name="IMP" localSheetId="32">#REF!</definedName>
    <definedName name="IMP" localSheetId="30">#REF!</definedName>
    <definedName name="IMP" localSheetId="28">#REF!</definedName>
    <definedName name="IMP" localSheetId="37">#REF!</definedName>
    <definedName name="IMP" localSheetId="14">#REF!</definedName>
    <definedName name="IMP" localSheetId="1">#REF!</definedName>
    <definedName name="IMP">#REF!</definedName>
    <definedName name="IMPERMEABILIZA">#N/A</definedName>
    <definedName name="IMPRIMAÇÃO" localSheetId="15">#REF!</definedName>
    <definedName name="IMPRIMAÇÃO" localSheetId="32">#REF!</definedName>
    <definedName name="IMPRIMAÇÃO" localSheetId="30">#REF!</definedName>
    <definedName name="IMPRIMAÇÃO" localSheetId="28">#REF!</definedName>
    <definedName name="IMPRIMAÇÃO" localSheetId="37">#REF!</definedName>
    <definedName name="IMPRIMAÇÃO" localSheetId="14">#REF!</definedName>
    <definedName name="IMPRIMAÇÃO" localSheetId="1">#REF!</definedName>
    <definedName name="IMPRIMAÇÃO">#REF!</definedName>
    <definedName name="IND" localSheetId="15">#REF!</definedName>
    <definedName name="IND" localSheetId="32">#REF!</definedName>
    <definedName name="IND" localSheetId="30">#REF!</definedName>
    <definedName name="IND" localSheetId="28">#REF!</definedName>
    <definedName name="IND" localSheetId="37">#REF!</definedName>
    <definedName name="IND" localSheetId="14">#REF!</definedName>
    <definedName name="IND" localSheetId="1">#REF!</definedName>
    <definedName name="IND">#REF!</definedName>
    <definedName name="INDI" localSheetId="15">#REF!</definedName>
    <definedName name="INDI" localSheetId="32">#REF!</definedName>
    <definedName name="INDI" localSheetId="30">#REF!</definedName>
    <definedName name="INDI" localSheetId="28">#REF!</definedName>
    <definedName name="INDI" localSheetId="37">#REF!</definedName>
    <definedName name="INDI" localSheetId="25">#REF!</definedName>
    <definedName name="INDI" localSheetId="23">#REF!</definedName>
    <definedName name="INDI" localSheetId="24">#REF!</definedName>
    <definedName name="INDI" localSheetId="14">#REF!</definedName>
    <definedName name="INDI" localSheetId="1">#REF!</definedName>
    <definedName name="INDI">#REF!</definedName>
    <definedName name="indi_33" localSheetId="15">#REF!</definedName>
    <definedName name="indi_33" localSheetId="32">#REF!</definedName>
    <definedName name="indi_33" localSheetId="30">#REF!</definedName>
    <definedName name="indi_33" localSheetId="28">#REF!</definedName>
    <definedName name="indi_33" localSheetId="37">#REF!</definedName>
    <definedName name="indi_33" localSheetId="25">#REF!</definedName>
    <definedName name="indi_33" localSheetId="23">#REF!</definedName>
    <definedName name="indi_33" localSheetId="24">#REF!</definedName>
    <definedName name="indi_33" localSheetId="14">#REF!</definedName>
    <definedName name="indi_33" localSheetId="1">#REF!</definedName>
    <definedName name="indi_33">#REF!</definedName>
    <definedName name="INDI22" localSheetId="15">#REF!</definedName>
    <definedName name="INDI22" localSheetId="32">#REF!</definedName>
    <definedName name="INDI22" localSheetId="30">#REF!</definedName>
    <definedName name="INDI22" localSheetId="28">#REF!</definedName>
    <definedName name="INDI22" localSheetId="37">#REF!</definedName>
    <definedName name="INDI22" localSheetId="25">#REF!</definedName>
    <definedName name="INDI22" localSheetId="23">#REF!</definedName>
    <definedName name="INDI22" localSheetId="24">#REF!</definedName>
    <definedName name="INDI22" localSheetId="14">#REF!</definedName>
    <definedName name="INDI22" localSheetId="1">#REF!</definedName>
    <definedName name="INDI22">#REF!</definedName>
    <definedName name="indice_2" localSheetId="15">#REF!</definedName>
    <definedName name="indice_2" localSheetId="32">#REF!</definedName>
    <definedName name="indice_2" localSheetId="30">#REF!</definedName>
    <definedName name="indice_2" localSheetId="28">#REF!</definedName>
    <definedName name="indice_2" localSheetId="37">#REF!</definedName>
    <definedName name="indice_2" localSheetId="25">#REF!</definedName>
    <definedName name="indice_2" localSheetId="23">#REF!</definedName>
    <definedName name="indice_2" localSheetId="24">#REF!</definedName>
    <definedName name="indice_2" localSheetId="14">#REF!</definedName>
    <definedName name="indice_2" localSheetId="1">#REF!</definedName>
    <definedName name="indice_2">#REF!</definedName>
    <definedName name="INDICEI1" localSheetId="15">#REF!</definedName>
    <definedName name="INDICEI1" localSheetId="32">#REF!</definedName>
    <definedName name="INDICEI1" localSheetId="30">#REF!</definedName>
    <definedName name="INDICEI1" localSheetId="28">#REF!</definedName>
    <definedName name="INDICEI1" localSheetId="37">#REF!</definedName>
    <definedName name="INDICEI1" localSheetId="25">#REF!</definedName>
    <definedName name="INDICEI1" localSheetId="23">#REF!</definedName>
    <definedName name="INDICEI1" localSheetId="24">#REF!</definedName>
    <definedName name="INDICEI1" localSheetId="14">#REF!</definedName>
    <definedName name="INDICEI1" localSheetId="1">#REF!</definedName>
    <definedName name="INDICEI1">#REF!</definedName>
    <definedName name="inic" localSheetId="15">#REF!</definedName>
    <definedName name="inic" localSheetId="32">#REF!</definedName>
    <definedName name="inic" localSheetId="30">#REF!</definedName>
    <definedName name="inic" localSheetId="28">#REF!</definedName>
    <definedName name="inic" localSheetId="37">#REF!</definedName>
    <definedName name="inic" localSheetId="25">#REF!</definedName>
    <definedName name="inic" localSheetId="23">#REF!</definedName>
    <definedName name="inic" localSheetId="24">#REF!</definedName>
    <definedName name="inic" localSheetId="14">#REF!</definedName>
    <definedName name="inic" localSheetId="1">#REF!</definedName>
    <definedName name="inic">#REF!</definedName>
    <definedName name="INIC.TRECHO" localSheetId="15">#REF!</definedName>
    <definedName name="INIC.TRECHO" localSheetId="32">#REF!</definedName>
    <definedName name="INIC.TRECHO" localSheetId="30">#REF!</definedName>
    <definedName name="INIC.TRECHO" localSheetId="28">#REF!</definedName>
    <definedName name="INIC.TRECHO" localSheetId="37">#REF!</definedName>
    <definedName name="INIC.TRECHO" localSheetId="14">#REF!</definedName>
    <definedName name="INIC.TRECHO" localSheetId="1">#REF!</definedName>
    <definedName name="INIC.TRECHO">#REF!</definedName>
    <definedName name="INIC.TRECHO_P" localSheetId="15">#REF!</definedName>
    <definedName name="INIC.TRECHO_P" localSheetId="32">#REF!</definedName>
    <definedName name="INIC.TRECHO_P" localSheetId="30">#REF!</definedName>
    <definedName name="INIC.TRECHO_P" localSheetId="28">#REF!</definedName>
    <definedName name="INIC.TRECHO_P" localSheetId="37">#REF!</definedName>
    <definedName name="INIC.TRECHO_P" localSheetId="14">#REF!</definedName>
    <definedName name="INIC.TRECHO_P" localSheetId="1">#REF!</definedName>
    <definedName name="INIC.TRECHO_P">#REF!</definedName>
    <definedName name="INICIO">'[62]Vínculo (2)'!$Y$8</definedName>
    <definedName name="início" localSheetId="15">#REF!</definedName>
    <definedName name="início" localSheetId="32">#REF!</definedName>
    <definedName name="início" localSheetId="30">#REF!</definedName>
    <definedName name="início" localSheetId="28">#REF!</definedName>
    <definedName name="início" localSheetId="37">#REF!</definedName>
    <definedName name="início" localSheetId="14">#REF!</definedName>
    <definedName name="início" localSheetId="1">#REF!</definedName>
    <definedName name="início">#REF!</definedName>
    <definedName name="Inst_elétricas" localSheetId="15">#REF!</definedName>
    <definedName name="Inst_elétricas" localSheetId="32">#REF!</definedName>
    <definedName name="Inst_elétricas" localSheetId="30">#REF!</definedName>
    <definedName name="Inst_elétricas" localSheetId="28">#REF!</definedName>
    <definedName name="Inst_elétricas" localSheetId="37">#REF!</definedName>
    <definedName name="Inst_elétricas" localSheetId="14">#REF!</definedName>
    <definedName name="Inst_elétricas" localSheetId="1">#REF!</definedName>
    <definedName name="Inst_elétricas">#REF!</definedName>
    <definedName name="Inst_hidráulicas" localSheetId="15">#REF!</definedName>
    <definedName name="Inst_hidráulicas" localSheetId="32">#REF!</definedName>
    <definedName name="Inst_hidráulicas" localSheetId="30">#REF!</definedName>
    <definedName name="Inst_hidráulicas" localSheetId="28">#REF!</definedName>
    <definedName name="Inst_hidráulicas" localSheetId="37">#REF!</definedName>
    <definedName name="Inst_hidráulicas" localSheetId="14">#REF!</definedName>
    <definedName name="Inst_hidráulicas" localSheetId="1">#REF!</definedName>
    <definedName name="Inst_hidráulicas">#REF!</definedName>
    <definedName name="INST_PROVISÓRIAS" localSheetId="15">#REF!</definedName>
    <definedName name="INST_PROVISÓRIAS" localSheetId="32">#REF!</definedName>
    <definedName name="INST_PROVISÓRIAS" localSheetId="30">#REF!</definedName>
    <definedName name="INST_PROVISÓRIAS" localSheetId="28">#REF!</definedName>
    <definedName name="INST_PROVISÓRIAS" localSheetId="37">#REF!</definedName>
    <definedName name="INST_PROVISÓRIAS" localSheetId="14">#REF!</definedName>
    <definedName name="INST_PROVISÓRIAS" localSheetId="1">#REF!</definedName>
    <definedName name="INST_PROVISÓRIAS">#REF!</definedName>
    <definedName name="Inst_sanitárias" localSheetId="15">#REF!</definedName>
    <definedName name="Inst_sanitárias" localSheetId="32">#REF!</definedName>
    <definedName name="Inst_sanitárias" localSheetId="30">#REF!</definedName>
    <definedName name="Inst_sanitárias" localSheetId="28">#REF!</definedName>
    <definedName name="Inst_sanitárias" localSheetId="37">#REF!</definedName>
    <definedName name="Inst_sanitárias" localSheetId="14">#REF!</definedName>
    <definedName name="Inst_sanitárias" localSheetId="1">#REF!</definedName>
    <definedName name="Inst_sanitárias">#REF!</definedName>
    <definedName name="Insumos" localSheetId="15" hidden="1">#REF!</definedName>
    <definedName name="Insumos" localSheetId="32" hidden="1">#REF!</definedName>
    <definedName name="Insumos" localSheetId="30" hidden="1">#REF!</definedName>
    <definedName name="Insumos" localSheetId="28" hidden="1">#REF!</definedName>
    <definedName name="Insumos" localSheetId="37" hidden="1">#REF!</definedName>
    <definedName name="Insumos" localSheetId="14" hidden="1">#REF!</definedName>
    <definedName name="Insumos" localSheetId="1" hidden="1">#REF!</definedName>
    <definedName name="Insumos" hidden="1">#REF!</definedName>
    <definedName name="INSUMOSBETUMINOSOS">[77]ANP!$A$6:$D$10</definedName>
    <definedName name="Itens" localSheetId="15" hidden="1">#REF!</definedName>
    <definedName name="Itens" localSheetId="32" hidden="1">#REF!</definedName>
    <definedName name="Itens" localSheetId="30" hidden="1">#REF!</definedName>
    <definedName name="Itens" localSheetId="28" hidden="1">#REF!</definedName>
    <definedName name="Itens" localSheetId="37" hidden="1">#REF!</definedName>
    <definedName name="Itens" localSheetId="14" hidden="1">#REF!</definedName>
    <definedName name="Itens" localSheetId="1" hidden="1">#REF!</definedName>
    <definedName name="Itens" hidden="1">#REF!</definedName>
    <definedName name="JAN00" localSheetId="15">#REF!</definedName>
    <definedName name="JAN00" localSheetId="32">#REF!</definedName>
    <definedName name="JAN00" localSheetId="30">#REF!</definedName>
    <definedName name="JAN00" localSheetId="28">#REF!</definedName>
    <definedName name="JAN00" localSheetId="37">#REF!</definedName>
    <definedName name="JAN00" localSheetId="14">#REF!</definedName>
    <definedName name="JAN00" localSheetId="1">#REF!</definedName>
    <definedName name="JAN00">#REF!</definedName>
    <definedName name="JANEIRO2003" localSheetId="37" hidden="1">{#N/A,#N/A,TRUE,"Serviços"}</definedName>
    <definedName name="JANEIRO2003" hidden="1">{#N/A,#N/A,TRUE,"Serviços"}</definedName>
    <definedName name="JAZ" localSheetId="15">#REF!</definedName>
    <definedName name="JAZ" localSheetId="32">#REF!</definedName>
    <definedName name="JAZ" localSheetId="30">#REF!</definedName>
    <definedName name="JAZ" localSheetId="28">#REF!</definedName>
    <definedName name="JAZ" localSheetId="37">#REF!</definedName>
    <definedName name="JAZ" localSheetId="25">#REF!</definedName>
    <definedName name="JAZ" localSheetId="23">#REF!</definedName>
    <definedName name="JAZ" localSheetId="24">#REF!</definedName>
    <definedName name="JAZ" localSheetId="14">#REF!</definedName>
    <definedName name="JAZ" localSheetId="1">#REF!</definedName>
    <definedName name="JAZ">#REF!</definedName>
    <definedName name="JAZIDA" localSheetId="15">#REF!</definedName>
    <definedName name="JAZIDA" localSheetId="32">#REF!</definedName>
    <definedName name="JAZIDA" localSheetId="30">#REF!</definedName>
    <definedName name="JAZIDA" localSheetId="28">#REF!</definedName>
    <definedName name="JAZIDA" localSheetId="37">#REF!</definedName>
    <definedName name="JAZIDA" localSheetId="14">#REF!</definedName>
    <definedName name="JAZIDA" localSheetId="1">#REF!</definedName>
    <definedName name="JAZIDA">#REF!</definedName>
    <definedName name="JAZIDA.PISTA">[33]Diagrama!$E$51</definedName>
    <definedName name="JAZIDA.USINA" localSheetId="15">[78]Diagrama!#REF!</definedName>
    <definedName name="JAZIDA.USINA" localSheetId="32">[78]Diagrama!#REF!</definedName>
    <definedName name="JAZIDA.USINA" localSheetId="30">[78]Diagrama!#REF!</definedName>
    <definedName name="JAZIDA.USINA" localSheetId="28">[78]Diagrama!#REF!</definedName>
    <definedName name="JAZIDA.USINA" localSheetId="37">[78]Diagrama!#REF!</definedName>
    <definedName name="JAZIDA.USINA" localSheetId="14">[78]Diagrama!#REF!</definedName>
    <definedName name="JAZIDA.USINA" localSheetId="1">[78]Diagrama!#REF!</definedName>
    <definedName name="JAZIDA.USINA">[78]Diagrama!#REF!</definedName>
    <definedName name="JAZIDAS">'[36]QUADRO 08 - COMPOSIÇÕES'!$H$786</definedName>
    <definedName name="JF">'[79]Desmat 0,15'!$G$65</definedName>
    <definedName name="jkhjkjkg" localSheetId="28" hidden="1">{#N/A,#N/A,FALSE,"MO (2)"}</definedName>
    <definedName name="jkhjkjkg" localSheetId="37" hidden="1">{#N/A,#N/A,FALSE,"MO (2)"}</definedName>
    <definedName name="jkhjkjkg" localSheetId="25" hidden="1">{#N/A,#N/A,FALSE,"MO (2)"}</definedName>
    <definedName name="jkhjkjkg" localSheetId="23" hidden="1">{#N/A,#N/A,FALSE,"MO (2)"}</definedName>
    <definedName name="jkhjkjkg" localSheetId="24" hidden="1">{#N/A,#N/A,FALSE,"MO (2)"}</definedName>
    <definedName name="jkhjkjkg" localSheetId="3" hidden="1">{#N/A,#N/A,FALSE,"MO (2)"}</definedName>
    <definedName name="jkhjkjkg" localSheetId="1" hidden="1">{#N/A,#N/A,FALSE,"MO (2)"}</definedName>
    <definedName name="jkhjkjkg" hidden="1">{#N/A,#N/A,FALSE,"MO (2)"}</definedName>
    <definedName name="jkhjkjkg_1" localSheetId="28" hidden="1">{#N/A,#N/A,FALSE,"MO (2)"}</definedName>
    <definedName name="jkhjkjkg_1" localSheetId="37" hidden="1">{#N/A,#N/A,FALSE,"MO (2)"}</definedName>
    <definedName name="jkhjkjkg_1" localSheetId="25" hidden="1">{#N/A,#N/A,FALSE,"MO (2)"}</definedName>
    <definedName name="jkhjkjkg_1" localSheetId="23" hidden="1">{#N/A,#N/A,FALSE,"MO (2)"}</definedName>
    <definedName name="jkhjkjkg_1" localSheetId="24" hidden="1">{#N/A,#N/A,FALSE,"MO (2)"}</definedName>
    <definedName name="jkhjkjkg_1" localSheetId="3" hidden="1">{#N/A,#N/A,FALSE,"MO (2)"}</definedName>
    <definedName name="jkhjkjkg_1" localSheetId="1" hidden="1">{#N/A,#N/A,FALSE,"MO (2)"}</definedName>
    <definedName name="jkhjkjkg_1" hidden="1">{#N/A,#N/A,FALSE,"MO (2)"}</definedName>
    <definedName name="JOSE">[3]RELATÓRIO!$I$31</definedName>
    <definedName name="jun00" localSheetId="15">#REF!</definedName>
    <definedName name="jun00" localSheetId="32">#REF!</definedName>
    <definedName name="jun00" localSheetId="30">#REF!</definedName>
    <definedName name="jun00" localSheetId="28">#REF!</definedName>
    <definedName name="jun00" localSheetId="37">#REF!</definedName>
    <definedName name="jun00" localSheetId="14">#REF!</definedName>
    <definedName name="jun00" localSheetId="1">#REF!</definedName>
    <definedName name="jun00">#REF!</definedName>
    <definedName name="kdren" localSheetId="15">#REF!</definedName>
    <definedName name="kdren" localSheetId="32">#REF!</definedName>
    <definedName name="kdren" localSheetId="30">#REF!</definedName>
    <definedName name="kdren" localSheetId="28">#REF!</definedName>
    <definedName name="kdren" localSheetId="37">#REF!</definedName>
    <definedName name="kdren" localSheetId="25">#REF!</definedName>
    <definedName name="kdren" localSheetId="23">#REF!</definedName>
    <definedName name="kdren" localSheetId="24">#REF!</definedName>
    <definedName name="kdren" localSheetId="14">#REF!</definedName>
    <definedName name="kdren" localSheetId="1">#REF!</definedName>
    <definedName name="kdren">#REF!</definedName>
    <definedName name="kdrena" localSheetId="15">#REF!</definedName>
    <definedName name="kdrena" localSheetId="32">#REF!</definedName>
    <definedName name="kdrena" localSheetId="30">#REF!</definedName>
    <definedName name="kdrena" localSheetId="28">#REF!</definedName>
    <definedName name="kdrena" localSheetId="37">#REF!</definedName>
    <definedName name="kdrena" localSheetId="25">#REF!</definedName>
    <definedName name="kdrena" localSheetId="23">#REF!</definedName>
    <definedName name="kdrena" localSheetId="24">#REF!</definedName>
    <definedName name="kdrena" localSheetId="14">#REF!</definedName>
    <definedName name="kdrena" localSheetId="1">#REF!</definedName>
    <definedName name="kdrena">#REF!</definedName>
    <definedName name="Km" localSheetId="15">#REF!</definedName>
    <definedName name="Km" localSheetId="32">#REF!</definedName>
    <definedName name="Km" localSheetId="30">#REF!</definedName>
    <definedName name="Km" localSheetId="28">#REF!</definedName>
    <definedName name="Km" localSheetId="37">#REF!</definedName>
    <definedName name="Km" localSheetId="25">#REF!</definedName>
    <definedName name="Km" localSheetId="23">#REF!</definedName>
    <definedName name="Km" localSheetId="24">#REF!</definedName>
    <definedName name="Km" localSheetId="14">#REF!</definedName>
    <definedName name="Km" localSheetId="1">#REF!</definedName>
    <definedName name="Km">#REF!</definedName>
    <definedName name="KM_AREAL" localSheetId="15">#REF!</definedName>
    <definedName name="KM_AREAL" localSheetId="32">#REF!</definedName>
    <definedName name="KM_AREAL" localSheetId="30">#REF!</definedName>
    <definedName name="KM_AREAL" localSheetId="28">#REF!</definedName>
    <definedName name="KM_AREAL" localSheetId="37">#REF!</definedName>
    <definedName name="KM_AREAL" localSheetId="14">#REF!</definedName>
    <definedName name="KM_AREAL" localSheetId="1">#REF!</definedName>
    <definedName name="KM_AREAL">#REF!</definedName>
    <definedName name="KM_CBUQ" localSheetId="15">'[60]DMT Materiais'!#REF!</definedName>
    <definedName name="KM_CBUQ" localSheetId="32">'[60]DMT Materiais'!#REF!</definedName>
    <definedName name="KM_CBUQ" localSheetId="30">'[60]DMT Materiais'!#REF!</definedName>
    <definedName name="KM_CBUQ" localSheetId="28">'[60]DMT Materiais'!#REF!</definedName>
    <definedName name="KM_CBUQ" localSheetId="37">'[60]DMT Materiais'!#REF!</definedName>
    <definedName name="KM_CBUQ" localSheetId="14">'[60]DMT Materiais'!#REF!</definedName>
    <definedName name="KM_CBUQ" localSheetId="1">'[60]DMT Materiais'!#REF!</definedName>
    <definedName name="KM_CBUQ">'[60]DMT Materiais'!#REF!</definedName>
    <definedName name="KM_CIMENTO" localSheetId="15">#REF!</definedName>
    <definedName name="KM_CIMENTO" localSheetId="32">#REF!</definedName>
    <definedName name="KM_CIMENTO" localSheetId="30">#REF!</definedName>
    <definedName name="KM_CIMENTO" localSheetId="28">#REF!</definedName>
    <definedName name="KM_CIMENTO" localSheetId="37">#REF!</definedName>
    <definedName name="KM_CIMENTO" localSheetId="14">#REF!</definedName>
    <definedName name="KM_CIMENTO" localSheetId="1">#REF!</definedName>
    <definedName name="KM_CIMENTO">#REF!</definedName>
    <definedName name="KM_CIMENTO_P" localSheetId="15">#REF!</definedName>
    <definedName name="KM_CIMENTO_P" localSheetId="32">#REF!</definedName>
    <definedName name="KM_CIMENTO_P" localSheetId="30">#REF!</definedName>
    <definedName name="KM_CIMENTO_P" localSheetId="28">#REF!</definedName>
    <definedName name="KM_CIMENTO_P" localSheetId="37">#REF!</definedName>
    <definedName name="KM_CIMENTO_P" localSheetId="14">#REF!</definedName>
    <definedName name="KM_CIMENTO_P" localSheetId="1">#REF!</definedName>
    <definedName name="KM_CIMENTO_P">#REF!</definedName>
    <definedName name="KM_FIM_TRAV.URBANA" localSheetId="15">'[60]DMT Materiais'!#REF!</definedName>
    <definedName name="KM_FIM_TRAV.URBANA" localSheetId="32">'[60]DMT Materiais'!#REF!</definedName>
    <definedName name="KM_FIM_TRAV.URBANA" localSheetId="30">'[60]DMT Materiais'!#REF!</definedName>
    <definedName name="KM_FIM_TRAV.URBANA" localSheetId="28">'[60]DMT Materiais'!#REF!</definedName>
    <definedName name="KM_FIM_TRAV.URBANA" localSheetId="37">'[60]DMT Materiais'!#REF!</definedName>
    <definedName name="KM_FIM_TRAV.URBANA" localSheetId="14">'[60]DMT Materiais'!#REF!</definedName>
    <definedName name="KM_FIM_TRAV.URBANA" localSheetId="1">'[60]DMT Materiais'!#REF!</definedName>
    <definedName name="KM_FIM_TRAV.URBANA">'[60]DMT Materiais'!#REF!</definedName>
    <definedName name="KM_INÍCIO_TRAV.URBANA" localSheetId="15">'[60]DMT Materiais'!#REF!</definedName>
    <definedName name="KM_INÍCIO_TRAV.URBANA" localSheetId="32">'[60]DMT Materiais'!#REF!</definedName>
    <definedName name="KM_INÍCIO_TRAV.URBANA" localSheetId="30">'[60]DMT Materiais'!#REF!</definedName>
    <definedName name="KM_INÍCIO_TRAV.URBANA" localSheetId="28">'[60]DMT Materiais'!#REF!</definedName>
    <definedName name="KM_INÍCIO_TRAV.URBANA" localSheetId="37">'[60]DMT Materiais'!#REF!</definedName>
    <definedName name="KM_INÍCIO_TRAV.URBANA" localSheetId="14">'[60]DMT Materiais'!#REF!</definedName>
    <definedName name="KM_INÍCIO_TRAV.URBANA" localSheetId="1">'[60]DMT Materiais'!#REF!</definedName>
    <definedName name="KM_INÍCIO_TRAV.URBANA">'[60]DMT Materiais'!#REF!</definedName>
    <definedName name="koae" localSheetId="15">#REF!</definedName>
    <definedName name="koae" localSheetId="32">#REF!</definedName>
    <definedName name="koae" localSheetId="30">#REF!</definedName>
    <definedName name="koae" localSheetId="28">#REF!</definedName>
    <definedName name="koae" localSheetId="37">#REF!</definedName>
    <definedName name="koae" localSheetId="25">#REF!</definedName>
    <definedName name="koae" localSheetId="23">#REF!</definedName>
    <definedName name="koae" localSheetId="24">#REF!</definedName>
    <definedName name="koae" localSheetId="14">#REF!</definedName>
    <definedName name="koae" localSheetId="1">#REF!</definedName>
    <definedName name="koae">#REF!</definedName>
    <definedName name="kpavi" localSheetId="15">#REF!</definedName>
    <definedName name="kpavi" localSheetId="32">#REF!</definedName>
    <definedName name="kpavi" localSheetId="30">#REF!</definedName>
    <definedName name="kpavi" localSheetId="28">#REF!</definedName>
    <definedName name="kpavi" localSheetId="37">#REF!</definedName>
    <definedName name="kpavi" localSheetId="25">#REF!</definedName>
    <definedName name="kpavi" localSheetId="23">#REF!</definedName>
    <definedName name="kpavi" localSheetId="24">#REF!</definedName>
    <definedName name="kpavi" localSheetId="14">#REF!</definedName>
    <definedName name="kpavi" localSheetId="1">#REF!</definedName>
    <definedName name="kpavi">#REF!</definedName>
    <definedName name="KSIN" localSheetId="15">#REF!</definedName>
    <definedName name="KSIN" localSheetId="32">#REF!</definedName>
    <definedName name="KSIN" localSheetId="30">#REF!</definedName>
    <definedName name="KSIN" localSheetId="28">#REF!</definedName>
    <definedName name="KSIN" localSheetId="37">#REF!</definedName>
    <definedName name="KSIN" localSheetId="25">#REF!</definedName>
    <definedName name="KSIN" localSheetId="23">#REF!</definedName>
    <definedName name="KSIN" localSheetId="24">#REF!</definedName>
    <definedName name="KSIN" localSheetId="14">#REF!</definedName>
    <definedName name="KSIN" localSheetId="1">#REF!</definedName>
    <definedName name="KSIN">#REF!</definedName>
    <definedName name="ksinal" localSheetId="15">'[80]Indice de Reajuste'!#REF!</definedName>
    <definedName name="ksinal" localSheetId="32">'[80]Indice de Reajuste'!#REF!</definedName>
    <definedName name="ksinal" localSheetId="30">'[80]Indice de Reajuste'!#REF!</definedName>
    <definedName name="ksinal" localSheetId="28">'[80]Indice de Reajuste'!#REF!</definedName>
    <definedName name="ksinal" localSheetId="37">'[80]Indice de Reajuste'!#REF!</definedName>
    <definedName name="ksinal" localSheetId="25">'[80]Indice de Reajuste'!#REF!</definedName>
    <definedName name="ksinal" localSheetId="23">'[80]Indice de Reajuste'!#REF!</definedName>
    <definedName name="ksinal" localSheetId="24">'[80]Indice de Reajuste'!#REF!</definedName>
    <definedName name="ksinal" localSheetId="14">'[80]Indice de Reajuste'!#REF!</definedName>
    <definedName name="ksinal" localSheetId="1">'[80]Indice de Reajuste'!#REF!</definedName>
    <definedName name="ksinal">'[80]Indice de Reajuste'!#REF!</definedName>
    <definedName name="kterra" localSheetId="15">#REF!</definedName>
    <definedName name="kterra" localSheetId="32">#REF!</definedName>
    <definedName name="kterra" localSheetId="30">#REF!</definedName>
    <definedName name="kterra" localSheetId="28">#REF!</definedName>
    <definedName name="kterra" localSheetId="37">#REF!</definedName>
    <definedName name="kterra" localSheetId="25">#REF!</definedName>
    <definedName name="kterra" localSheetId="23">#REF!</definedName>
    <definedName name="kterra" localSheetId="24">#REF!</definedName>
    <definedName name="kterra" localSheetId="14">#REF!</definedName>
    <definedName name="kterra" localSheetId="1">#REF!</definedName>
    <definedName name="kterra">#REF!</definedName>
    <definedName name="la" localSheetId="37" hidden="1">{#N/A,#N/A,FALSE,"MO (2)"}</definedName>
    <definedName name="la" hidden="1">{#N/A,#N/A,FALSE,"MO (2)"}</definedName>
    <definedName name="LAG2_13">[14]SERVIÇOS!$G$26</definedName>
    <definedName name="LAG2_39">[14]SERVIÇOS!$G$26</definedName>
    <definedName name="LAG2_6">[14]SERVIÇOS!$G$26</definedName>
    <definedName name="Largura_da_Faixa_de_Tráfego___..........." localSheetId="15">#REF!</definedName>
    <definedName name="Largura_da_Faixa_de_Tráfego___..........." localSheetId="32">#REF!</definedName>
    <definedName name="Largura_da_Faixa_de_Tráfego___..........." localSheetId="30">#REF!</definedName>
    <definedName name="Largura_da_Faixa_de_Tráfego___..........." localSheetId="28">#REF!</definedName>
    <definedName name="Largura_da_Faixa_de_Tráfego___..........." localSheetId="37">#REF!</definedName>
    <definedName name="Largura_da_Faixa_de_Tráfego___..........." localSheetId="14">#REF!</definedName>
    <definedName name="Largura_da_Faixa_de_Tráfego___..........." localSheetId="1">#REF!</definedName>
    <definedName name="Largura_da_Faixa_de_Tráfego___...........">#REF!</definedName>
    <definedName name="LASTRO">#N/A</definedName>
    <definedName name="LASTRO_CONCRETO" localSheetId="15">#REF!</definedName>
    <definedName name="LASTRO_CONCRETO" localSheetId="32">#REF!</definedName>
    <definedName name="LASTRO_CONCRETO" localSheetId="30">#REF!</definedName>
    <definedName name="LASTRO_CONCRETO" localSheetId="28">#REF!</definedName>
    <definedName name="LASTRO_CONCRETO" localSheetId="37">#REF!</definedName>
    <definedName name="LASTRO_CONCRETO" localSheetId="14">#REF!</definedName>
    <definedName name="LASTRO_CONCRETO" localSheetId="1">#REF!</definedName>
    <definedName name="LASTRO_CONCRETO">#REF!</definedName>
    <definedName name="LASTRO_EMISS3_S" localSheetId="15">#REF!</definedName>
    <definedName name="LASTRO_EMISS3_S" localSheetId="32">#REF!</definedName>
    <definedName name="LASTRO_EMISS3_S" localSheetId="30">#REF!</definedName>
    <definedName name="LASTRO_EMISS3_S" localSheetId="28">#REF!</definedName>
    <definedName name="LASTRO_EMISS3_S" localSheetId="37">#REF!</definedName>
    <definedName name="LASTRO_EMISS3_S" localSheetId="14">#REF!</definedName>
    <definedName name="LASTRO_EMISS3_S" localSheetId="1">#REF!</definedName>
    <definedName name="LASTRO_EMISS3_S">#REF!</definedName>
    <definedName name="LDD">"'file:///D:/Meus documentos/ANASTÁCIO/SERCEL/BR262990800.xls'#$SERVIÇOS.$#REF!$#REF!"</definedName>
    <definedName name="LDI">"$#REF!.$J$#REF!"</definedName>
    <definedName name="lev" localSheetId="15">#REF!</definedName>
    <definedName name="lev" localSheetId="32">#REF!</definedName>
    <definedName name="lev" localSheetId="30">#REF!</definedName>
    <definedName name="lev" localSheetId="28">#REF!</definedName>
    <definedName name="lev" localSheetId="37">#REF!</definedName>
    <definedName name="lev" localSheetId="14">#REF!</definedName>
    <definedName name="lev" localSheetId="1">#REF!</definedName>
    <definedName name="lev">#REF!</definedName>
    <definedName name="LEVANTAMENTO" localSheetId="15">#REF!</definedName>
    <definedName name="LEVANTAMENTO" localSheetId="32">#REF!</definedName>
    <definedName name="LEVANTAMENTO" localSheetId="30">#REF!</definedName>
    <definedName name="LEVANTAMENTO" localSheetId="28">#REF!</definedName>
    <definedName name="LEVANTAMENTO" localSheetId="37">#REF!</definedName>
    <definedName name="LEVANTAMENTO" localSheetId="14">#REF!</definedName>
    <definedName name="LEVANTAMENTO" localSheetId="1">#REF!</definedName>
    <definedName name="LEVANTAMENTO">#REF!</definedName>
    <definedName name="LIG_PRED_SERV" localSheetId="15">#REF!</definedName>
    <definedName name="LIG_PRED_SERV" localSheetId="32">#REF!</definedName>
    <definedName name="LIG_PRED_SERV" localSheetId="30">#REF!</definedName>
    <definedName name="LIG_PRED_SERV" localSheetId="28">#REF!</definedName>
    <definedName name="LIG_PRED_SERV" localSheetId="37">#REF!</definedName>
    <definedName name="LIG_PRED_SERV" localSheetId="14">#REF!</definedName>
    <definedName name="LIG_PRED_SERV" localSheetId="1">#REF!</definedName>
    <definedName name="LIG_PRED_SERV">#REF!</definedName>
    <definedName name="LIG_PREDIAIS_MAT" localSheetId="15">#REF!</definedName>
    <definedName name="LIG_PREDIAIS_MAT" localSheetId="32">#REF!</definedName>
    <definedName name="LIG_PREDIAIS_MAT" localSheetId="30">#REF!</definedName>
    <definedName name="LIG_PREDIAIS_MAT" localSheetId="28">#REF!</definedName>
    <definedName name="LIG_PREDIAIS_MAT" localSheetId="37">#REF!</definedName>
    <definedName name="LIG_PREDIAIS_MAT" localSheetId="14">#REF!</definedName>
    <definedName name="LIG_PREDIAIS_MAT" localSheetId="1">#REF!</definedName>
    <definedName name="LIG_PREDIAIS_MAT">#REF!</definedName>
    <definedName name="LIGAÇÃO_PREDIAL_MATERIAL">'[51]ligação predial'!$H$19</definedName>
    <definedName name="LIGAÇÃO_PREDIAL_SERVIÇOS">'[51]ligação predial'!$H$9</definedName>
    <definedName name="LIGAÇÕES" localSheetId="15">#REF!</definedName>
    <definedName name="LIGAÇÕES" localSheetId="32">#REF!</definedName>
    <definedName name="LIGAÇÕES" localSheetId="30">#REF!</definedName>
    <definedName name="LIGAÇÕES" localSheetId="28">#REF!</definedName>
    <definedName name="LIGAÇÕES" localSheetId="37">#REF!</definedName>
    <definedName name="LIGAÇÕES" localSheetId="14">#REF!</definedName>
    <definedName name="LIGAÇÕES" localSheetId="1">#REF!</definedName>
    <definedName name="LIGAÇÕES">#REF!</definedName>
    <definedName name="LILASDRENA" localSheetId="15">#REF!</definedName>
    <definedName name="LILASDRENA" localSheetId="32">#REF!</definedName>
    <definedName name="LILASDRENA" localSheetId="30">#REF!</definedName>
    <definedName name="LILASDRENA" localSheetId="28">#REF!</definedName>
    <definedName name="LILASDRENA" localSheetId="37">#REF!</definedName>
    <definedName name="LILASDRENA" localSheetId="14">#REF!</definedName>
    <definedName name="LILASDRENA" localSheetId="1">#REF!</definedName>
    <definedName name="LILASDRENA">#REF!</definedName>
    <definedName name="LILASDRENA_25" localSheetId="15">#REF!</definedName>
    <definedName name="LILASDRENA_25" localSheetId="32">#REF!</definedName>
    <definedName name="LILASDRENA_25" localSheetId="30">#REF!</definedName>
    <definedName name="LILASDRENA_25" localSheetId="28">#REF!</definedName>
    <definedName name="LILASDRENA_25" localSheetId="37">#REF!</definedName>
    <definedName name="LILASDRENA_25" localSheetId="14">#REF!</definedName>
    <definedName name="LILASDRENA_25" localSheetId="1">#REF!</definedName>
    <definedName name="LILASDRENA_25">#REF!</definedName>
    <definedName name="llllllll">#N/A</definedName>
    <definedName name="llllllll_2">#N/A</definedName>
    <definedName name="llllllll_25">#N/A</definedName>
    <definedName name="llllllll_26">#N/A</definedName>
    <definedName name="llllllll_27">#N/A</definedName>
    <definedName name="loc" localSheetId="15">#REF!</definedName>
    <definedName name="loc" localSheetId="32">#REF!</definedName>
    <definedName name="loc" localSheetId="30">#REF!</definedName>
    <definedName name="loc" localSheetId="28">#REF!</definedName>
    <definedName name="loc" localSheetId="37">#REF!</definedName>
    <definedName name="loc" localSheetId="25">#REF!</definedName>
    <definedName name="loc" localSheetId="23">#REF!</definedName>
    <definedName name="loc" localSheetId="24">#REF!</definedName>
    <definedName name="loc" localSheetId="14">#REF!</definedName>
    <definedName name="loc" localSheetId="1">#REF!</definedName>
    <definedName name="loc">#REF!</definedName>
    <definedName name="LOC_EMISS3" localSheetId="15">#REF!</definedName>
    <definedName name="LOC_EMISS3" localSheetId="32">#REF!</definedName>
    <definedName name="LOC_EMISS3" localSheetId="30">#REF!</definedName>
    <definedName name="LOC_EMISS3" localSheetId="28">#REF!</definedName>
    <definedName name="LOC_EMISS3" localSheetId="37">#REF!</definedName>
    <definedName name="LOC_EMISS3" localSheetId="14">#REF!</definedName>
    <definedName name="LOC_EMISS3" localSheetId="1">#REF!</definedName>
    <definedName name="LOC_EMISS3">#REF!</definedName>
    <definedName name="LOCAÇÃO" localSheetId="15">#REF!</definedName>
    <definedName name="LOCAÇÃO" localSheetId="32">#REF!</definedName>
    <definedName name="LOCAÇÃO" localSheetId="30">#REF!</definedName>
    <definedName name="LOCAÇÃO" localSheetId="28">#REF!</definedName>
    <definedName name="LOCAÇÃO" localSheetId="37">#REF!</definedName>
    <definedName name="LOCAÇÃO" localSheetId="14">#REF!</definedName>
    <definedName name="LOCAÇÃO" localSheetId="1">#REF!</definedName>
    <definedName name="LOCAÇÃO">#REF!</definedName>
    <definedName name="LOCAÇÃO_EMISS" localSheetId="15">#REF!</definedName>
    <definedName name="LOCAÇÃO_EMISS" localSheetId="32">#REF!</definedName>
    <definedName name="LOCAÇÃO_EMISS" localSheetId="30">#REF!</definedName>
    <definedName name="LOCAÇÃO_EMISS" localSheetId="28">#REF!</definedName>
    <definedName name="LOCAÇÃO_EMISS" localSheetId="37">#REF!</definedName>
    <definedName name="LOCAÇÃO_EMISS" localSheetId="14">#REF!</definedName>
    <definedName name="LOCAÇÃO_EMISS" localSheetId="1">#REF!</definedName>
    <definedName name="LOCAÇÃO_EMISS">#REF!</definedName>
    <definedName name="LOCAÇÃO_EMISS2" localSheetId="15">#REF!</definedName>
    <definedName name="LOCAÇÃO_EMISS2" localSheetId="32">#REF!</definedName>
    <definedName name="LOCAÇÃO_EMISS2" localSheetId="30">#REF!</definedName>
    <definedName name="LOCAÇÃO_EMISS2" localSheetId="28">#REF!</definedName>
    <definedName name="LOCAÇÃO_EMISS2" localSheetId="37">#REF!</definedName>
    <definedName name="LOCAÇÃO_EMISS2" localSheetId="14">#REF!</definedName>
    <definedName name="LOCAÇÃO_EMISS2" localSheetId="1">#REF!</definedName>
    <definedName name="LOCAÇÃO_EMISS2">#REF!</definedName>
    <definedName name="local" localSheetId="15">#REF!</definedName>
    <definedName name="local" localSheetId="32">#REF!</definedName>
    <definedName name="local" localSheetId="30">#REF!</definedName>
    <definedName name="local" localSheetId="28">#REF!</definedName>
    <definedName name="local" localSheetId="37">#REF!</definedName>
    <definedName name="local" localSheetId="25">#REF!</definedName>
    <definedName name="local" localSheetId="23">#REF!</definedName>
    <definedName name="local" localSheetId="24">#REF!</definedName>
    <definedName name="local" localSheetId="14">#REF!</definedName>
    <definedName name="local" localSheetId="1">#REF!</definedName>
    <definedName name="local">#REF!</definedName>
    <definedName name="LOCAL1">'[36]DADOS DE ENTRADA CONCORRÊNCIA'!$B$25</definedName>
    <definedName name="LOCALIDADE">'[36]DADOS DE ENTRADA CONCORRÊNCIA'!$B$8</definedName>
    <definedName name="LOTA" localSheetId="15">#REF!</definedName>
    <definedName name="LOTA" localSheetId="32">#REF!</definedName>
    <definedName name="LOTA" localSheetId="30">#REF!</definedName>
    <definedName name="LOTA" localSheetId="28">#REF!</definedName>
    <definedName name="LOTA" localSheetId="37">#REF!</definedName>
    <definedName name="LOTA" localSheetId="25">#REF!</definedName>
    <definedName name="LOTA" localSheetId="23">#REF!</definedName>
    <definedName name="LOTA" localSheetId="24">#REF!</definedName>
    <definedName name="LOTA" localSheetId="14">#REF!</definedName>
    <definedName name="LOTA" localSheetId="1">#REF!</definedName>
    <definedName name="LOTA">#REF!</definedName>
    <definedName name="LOTE" localSheetId="15">#REF!</definedName>
    <definedName name="LOTE" localSheetId="32">#REF!</definedName>
    <definedName name="LOTE" localSheetId="30">#REF!</definedName>
    <definedName name="LOTE" localSheetId="28">#REF!</definedName>
    <definedName name="LOTE" localSheetId="37">#REF!</definedName>
    <definedName name="LOTE" localSheetId="25">#REF!</definedName>
    <definedName name="LOTE" localSheetId="23">#REF!</definedName>
    <definedName name="LOTE" localSheetId="24">#REF!</definedName>
    <definedName name="LOTE" localSheetId="14">#REF!</definedName>
    <definedName name="LOTE" localSheetId="1">#REF!</definedName>
    <definedName name="LOTE">#REF!</definedName>
    <definedName name="LOTE1" localSheetId="15">#REF!</definedName>
    <definedName name="LOTE1" localSheetId="32">#REF!</definedName>
    <definedName name="LOTE1" localSheetId="30">#REF!</definedName>
    <definedName name="LOTE1" localSheetId="28">#REF!</definedName>
    <definedName name="LOTE1" localSheetId="37">#REF!</definedName>
    <definedName name="LOTE1" localSheetId="25">#REF!</definedName>
    <definedName name="LOTE1" localSheetId="23">#REF!</definedName>
    <definedName name="LOTE1" localSheetId="24">#REF!</definedName>
    <definedName name="LOTE1" localSheetId="14">#REF!</definedName>
    <definedName name="LOTE1" localSheetId="1">#REF!</definedName>
    <definedName name="LOTE1">#REF!</definedName>
    <definedName name="Louças_acessórios" localSheetId="15">#REF!</definedName>
    <definedName name="Louças_acessórios" localSheetId="32">#REF!</definedName>
    <definedName name="Louças_acessórios" localSheetId="30">#REF!</definedName>
    <definedName name="Louças_acessórios" localSheetId="28">#REF!</definedName>
    <definedName name="Louças_acessórios" localSheetId="37">#REF!</definedName>
    <definedName name="Louças_acessórios" localSheetId="14">#REF!</definedName>
    <definedName name="Louças_acessórios" localSheetId="1">#REF!</definedName>
    <definedName name="Louças_acessórios">#REF!</definedName>
    <definedName name="LP">"$#REF!.$E$28"</definedName>
    <definedName name="LPTE" localSheetId="15">'[16]SERVIÇOS digitado'!#REF!</definedName>
    <definedName name="LPTE" localSheetId="32">'[16]SERVIÇOS digitado'!#REF!</definedName>
    <definedName name="LPTE" localSheetId="30">'[16]SERVIÇOS digitado'!#REF!</definedName>
    <definedName name="LPTE" localSheetId="28">'[16]SERVIÇOS digitado'!#REF!</definedName>
    <definedName name="LPTE" localSheetId="37">'[16]SERVIÇOS digitado'!#REF!</definedName>
    <definedName name="LPTE" localSheetId="14">'[16]SERVIÇOS digitado'!#REF!</definedName>
    <definedName name="LPTE" localSheetId="1">'[16]SERVIÇOS digitado'!#REF!</definedName>
    <definedName name="LPTE">'[16]SERVIÇOS digitado'!#REF!</definedName>
    <definedName name="LPW">"$#REF!.$E$30"</definedName>
    <definedName name="LPWA">"$#REF!.$E$29"</definedName>
    <definedName name="LS" localSheetId="15">#REF!</definedName>
    <definedName name="LS" localSheetId="32">#REF!</definedName>
    <definedName name="LS" localSheetId="30">#REF!</definedName>
    <definedName name="LS" localSheetId="28">#REF!</definedName>
    <definedName name="LS" localSheetId="37">#REF!</definedName>
    <definedName name="LS" localSheetId="25">#REF!</definedName>
    <definedName name="LS" localSheetId="23">#REF!</definedName>
    <definedName name="LS" localSheetId="24">#REF!</definedName>
    <definedName name="LS" localSheetId="14">#REF!</definedName>
    <definedName name="LS" localSheetId="1">#REF!</definedName>
    <definedName name="LS">#REF!</definedName>
    <definedName name="LSW">"$#REF!.$E$29"</definedName>
    <definedName name="LSWA">"$#REF!.$E$28"</definedName>
    <definedName name="luis" localSheetId="15">#REF!</definedName>
    <definedName name="luis" localSheetId="32">#REF!</definedName>
    <definedName name="luis" localSheetId="30">#REF!</definedName>
    <definedName name="luis" localSheetId="28">#REF!</definedName>
    <definedName name="luis" localSheetId="37">#REF!</definedName>
    <definedName name="luis" localSheetId="25">#REF!</definedName>
    <definedName name="luis" localSheetId="23">#REF!</definedName>
    <definedName name="luis" localSheetId="24">#REF!</definedName>
    <definedName name="luis" localSheetId="14">#REF!</definedName>
    <definedName name="luis" localSheetId="1">#REF!</definedName>
    <definedName name="luis">#REF!</definedName>
    <definedName name="LVC">"'file:///D:/Meus documentos/ANASTÁCIO/SERCEL/BR262990800.xls'#$SERVIÇOS.$#REF!$#REF!"</definedName>
    <definedName name="LVD">"'file:///D:/Meus documentos/ANASTÁCIO/SERCEL/BR262990800.xls'#$SERVIÇOS.$#REF!$#REF!"</definedName>
    <definedName name="madpav" localSheetId="11">#REF!</definedName>
    <definedName name="madpav" localSheetId="8">#REF!</definedName>
    <definedName name="madpav" localSheetId="15">#REF!</definedName>
    <definedName name="madpav" localSheetId="32">#REF!</definedName>
    <definedName name="madpav" localSheetId="30">#REF!</definedName>
    <definedName name="madpav" localSheetId="28">#REF!</definedName>
    <definedName name="madpav" localSheetId="37">#REF!</definedName>
    <definedName name="madpav" localSheetId="14">#REF!</definedName>
    <definedName name="madpav" localSheetId="1">#REF!</definedName>
    <definedName name="madpav" localSheetId="10">#REF!</definedName>
    <definedName name="madpav" localSheetId="17">#REF!</definedName>
    <definedName name="madpav" localSheetId="16">#REF!</definedName>
    <definedName name="madpav">#REF!</definedName>
    <definedName name="mai00" localSheetId="15">#REF!</definedName>
    <definedName name="mai00" localSheetId="32">#REF!</definedName>
    <definedName name="mai00" localSheetId="30">#REF!</definedName>
    <definedName name="mai00" localSheetId="28">#REF!</definedName>
    <definedName name="mai00" localSheetId="37">#REF!</definedName>
    <definedName name="mai00" localSheetId="14">#REF!</definedName>
    <definedName name="mai00" localSheetId="1">#REF!</definedName>
    <definedName name="mai00">#REF!</definedName>
    <definedName name="MAN.DREN" localSheetId="15">#REF!</definedName>
    <definedName name="MAN.DREN" localSheetId="32">#REF!</definedName>
    <definedName name="MAN.DREN" localSheetId="30">#REF!</definedName>
    <definedName name="MAN.DREN" localSheetId="28">#REF!</definedName>
    <definedName name="MAN.DREN" localSheetId="37">#REF!</definedName>
    <definedName name="MAN.DREN" localSheetId="14">#REF!</definedName>
    <definedName name="MAN.DREN" localSheetId="1">#REF!</definedName>
    <definedName name="MAN.DREN">#REF!</definedName>
    <definedName name="MAO">[81]mo!$A$2:$C$10</definedName>
    <definedName name="MaodeObra">'[63]Custo Mão-de-Obra'!$A$7:$H$34</definedName>
    <definedName name="MAR00" localSheetId="15">#REF!</definedName>
    <definedName name="MAR00" localSheetId="32">#REF!</definedName>
    <definedName name="MAR00" localSheetId="30">#REF!</definedName>
    <definedName name="MAR00" localSheetId="28">#REF!</definedName>
    <definedName name="MAR00" localSheetId="37">#REF!</definedName>
    <definedName name="MAR00" localSheetId="14">#REF!</definedName>
    <definedName name="MAR00" localSheetId="1">#REF!</definedName>
    <definedName name="MAR00">#REF!</definedName>
    <definedName name="maria">'[3]RESUMO-DVOP'!$I$12</definedName>
    <definedName name="Massa" localSheetId="15">#REF!</definedName>
    <definedName name="Massa" localSheetId="32">#REF!</definedName>
    <definedName name="Massa" localSheetId="30">#REF!</definedName>
    <definedName name="Massa" localSheetId="28">#REF!</definedName>
    <definedName name="Massa" localSheetId="37">#REF!</definedName>
    <definedName name="Massa" localSheetId="14">#REF!</definedName>
    <definedName name="Massa" localSheetId="1">#REF!</definedName>
    <definedName name="Massa">#REF!</definedName>
    <definedName name="mat">[82]Mat!$B$4:$E$528</definedName>
    <definedName name="MATBET">"$#REF!.$A$1:$N$16"</definedName>
    <definedName name="MATERIAIS">[47]mat!$A$2:$C$33</definedName>
    <definedName name="Material_britado" localSheetId="15">#REF!</definedName>
    <definedName name="Material_britado" localSheetId="32">#REF!</definedName>
    <definedName name="Material_britado" localSheetId="30">#REF!</definedName>
    <definedName name="Material_britado" localSheetId="28">#REF!</definedName>
    <definedName name="Material_britado" localSheetId="37">#REF!</definedName>
    <definedName name="Material_britado" localSheetId="25">#REF!</definedName>
    <definedName name="Material_britado" localSheetId="23">#REF!</definedName>
    <definedName name="Material_britado" localSheetId="24">#REF!</definedName>
    <definedName name="Material_britado" localSheetId="14">#REF!</definedName>
    <definedName name="Material_britado" localSheetId="1">#REF!</definedName>
    <definedName name="Material_britado">#REF!</definedName>
    <definedName name="MATERIALBETUMINOSO1" localSheetId="15">#REF!</definedName>
    <definedName name="MATERIALBETUMINOSO1" localSheetId="32">#REF!</definedName>
    <definedName name="MATERIALBETUMINOSO1" localSheetId="30">#REF!</definedName>
    <definedName name="MATERIALBETUMINOSO1" localSheetId="28">#REF!</definedName>
    <definedName name="MATERIALBETUMINOSO1" localSheetId="37">#REF!</definedName>
    <definedName name="MATERIALBETUMINOSO1" localSheetId="14">#REF!</definedName>
    <definedName name="MATERIALBETUMINOSO1" localSheetId="1">#REF!</definedName>
    <definedName name="MATERIALBETUMINOSO1">#REF!</definedName>
    <definedName name="Max" localSheetId="15" hidden="1">COUNTIF(#REF!,"&lt;&gt;0")+3</definedName>
    <definedName name="Max" localSheetId="32" hidden="1">COUNTIF(#REF!,"&lt;&gt;0")+3</definedName>
    <definedName name="Max" localSheetId="30" hidden="1">COUNTIF(#REF!,"&lt;&gt;0")+3</definedName>
    <definedName name="Max" localSheetId="28" hidden="1">COUNTIF(#REF!,"&lt;&gt;0")+3</definedName>
    <definedName name="Max" localSheetId="37" hidden="1">COUNTIF(#REF!,"&lt;&gt;0")+3</definedName>
    <definedName name="Max" localSheetId="14" hidden="1">COUNTIF(#REF!,"&lt;&gt;0")+3</definedName>
    <definedName name="Max" localSheetId="1" hidden="1">COUNTIF(#REF!,"&lt;&gt;0")+3</definedName>
    <definedName name="Max" hidden="1">COUNTIF(#REF!,"&lt;&gt;0")+3</definedName>
    <definedName name="mbc" localSheetId="15">#REF!</definedName>
    <definedName name="mbc" localSheetId="32">#REF!</definedName>
    <definedName name="mbc" localSheetId="30">#REF!</definedName>
    <definedName name="mbc" localSheetId="28">#REF!</definedName>
    <definedName name="mbc" localSheetId="37">#REF!</definedName>
    <definedName name="mbc" localSheetId="25">#REF!</definedName>
    <definedName name="mbc" localSheetId="23">#REF!</definedName>
    <definedName name="mbc" localSheetId="24">#REF!</definedName>
    <definedName name="mbc" localSheetId="14">#REF!</definedName>
    <definedName name="mbc" localSheetId="1">#REF!</definedName>
    <definedName name="mbc">#REF!</definedName>
    <definedName name="MBF" localSheetId="15">#REF!</definedName>
    <definedName name="MBF" localSheetId="32">#REF!</definedName>
    <definedName name="MBF" localSheetId="30">#REF!</definedName>
    <definedName name="MBF" localSheetId="28">#REF!</definedName>
    <definedName name="MBF" localSheetId="37">#REF!</definedName>
    <definedName name="MBF" localSheetId="14">#REF!</definedName>
    <definedName name="MBF" localSheetId="1">#REF!</definedName>
    <definedName name="MBF">#REF!</definedName>
    <definedName name="MBQ">[46]SERVIÇOS!$G$57</definedName>
    <definedName name="MBQ_13">[46]SERVIÇOS!$G$57</definedName>
    <definedName name="MBQ_39">[46]SERVIÇOS!$G$57</definedName>
    <definedName name="MBQ_6">[46]SERVIÇOS!$G$57</definedName>
    <definedName name="MBQA" localSheetId="15">'[16]SERVIÇOS digitado'!#REF!</definedName>
    <definedName name="MBQA" localSheetId="32">'[16]SERVIÇOS digitado'!#REF!</definedName>
    <definedName name="MBQA" localSheetId="30">'[16]SERVIÇOS digitado'!#REF!</definedName>
    <definedName name="MBQA" localSheetId="28">'[16]SERVIÇOS digitado'!#REF!</definedName>
    <definedName name="MBQA" localSheetId="37">'[16]SERVIÇOS digitado'!#REF!</definedName>
    <definedName name="MBQA" localSheetId="14">'[16]SERVIÇOS digitado'!#REF!</definedName>
    <definedName name="MBQA" localSheetId="1">'[16]SERVIÇOS digitado'!#REF!</definedName>
    <definedName name="MBQA">'[16]SERVIÇOS digitado'!#REF!</definedName>
    <definedName name="MBQT" localSheetId="15">'[16]SERVIÇOS digitado'!#REF!</definedName>
    <definedName name="MBQT" localSheetId="32">'[16]SERVIÇOS digitado'!#REF!</definedName>
    <definedName name="MBQT" localSheetId="30">'[16]SERVIÇOS digitado'!#REF!</definedName>
    <definedName name="MBQT" localSheetId="28">'[16]SERVIÇOS digitado'!#REF!</definedName>
    <definedName name="MBQT" localSheetId="37">'[16]SERVIÇOS digitado'!#REF!</definedName>
    <definedName name="MBQT" localSheetId="14">'[16]SERVIÇOS digitado'!#REF!</definedName>
    <definedName name="MBQT" localSheetId="1">'[16]SERVIÇOS digitado'!#REF!</definedName>
    <definedName name="MBQT">'[16]SERVIÇOS digitado'!#REF!</definedName>
    <definedName name="MBR">"$#REF!.$I$34"</definedName>
    <definedName name="MBUF">"$#REF!.$D$12"</definedName>
    <definedName name="MBUFW">"$#REF!.$D$14"</definedName>
    <definedName name="MBUFWA">"$#REF!.$D$13"</definedName>
    <definedName name="MBUQ">"$#REF!.$E$12"</definedName>
    <definedName name="MBUQW">"$#REF!.$E$14"</definedName>
    <definedName name="MBUQWA">"$#REF!.$E$13"</definedName>
    <definedName name="MD">[46]SERVIÇOS!$G$60</definedName>
    <definedName name="MD_13">[46]SERVIÇOS!$G$60</definedName>
    <definedName name="MD_39">[46]SERVIÇOS!$G$60</definedName>
    <definedName name="MD_6">[46]SERVIÇOS!$G$60</definedName>
    <definedName name="ME.ROD" localSheetId="15">#REF!</definedName>
    <definedName name="ME.ROD" localSheetId="32">#REF!</definedName>
    <definedName name="ME.ROD" localSheetId="30">#REF!</definedName>
    <definedName name="ME.ROD" localSheetId="28">#REF!</definedName>
    <definedName name="ME.ROD" localSheetId="37">#REF!</definedName>
    <definedName name="ME.ROD" localSheetId="14">#REF!</definedName>
    <definedName name="ME.ROD" localSheetId="1">#REF!</definedName>
    <definedName name="ME.ROD">#REF!</definedName>
    <definedName name="med" localSheetId="28" hidden="1">{#N/A,#N/A,FALSE,"MO (2)"}</definedName>
    <definedName name="med" localSheetId="37" hidden="1">{#N/A,#N/A,FALSE,"MO (2)"}</definedName>
    <definedName name="med" localSheetId="25" hidden="1">{#N/A,#N/A,FALSE,"MO (2)"}</definedName>
    <definedName name="med" localSheetId="23" hidden="1">{#N/A,#N/A,FALSE,"MO (2)"}</definedName>
    <definedName name="med" localSheetId="24" hidden="1">{#N/A,#N/A,FALSE,"MO (2)"}</definedName>
    <definedName name="med" localSheetId="3" hidden="1">{#N/A,#N/A,FALSE,"MO (2)"}</definedName>
    <definedName name="med" localSheetId="1" hidden="1">{#N/A,#N/A,FALSE,"MO (2)"}</definedName>
    <definedName name="med" hidden="1">{#N/A,#N/A,FALSE,"MO (2)"}</definedName>
    <definedName name="med_1" localSheetId="28" hidden="1">{#N/A,#N/A,FALSE,"MO (2)"}</definedName>
    <definedName name="med_1" localSheetId="37" hidden="1">{#N/A,#N/A,FALSE,"MO (2)"}</definedName>
    <definedName name="med_1" localSheetId="25" hidden="1">{#N/A,#N/A,FALSE,"MO (2)"}</definedName>
    <definedName name="med_1" localSheetId="23" hidden="1">{#N/A,#N/A,FALSE,"MO (2)"}</definedName>
    <definedName name="med_1" localSheetId="24" hidden="1">{#N/A,#N/A,FALSE,"MO (2)"}</definedName>
    <definedName name="med_1" localSheetId="3" hidden="1">{#N/A,#N/A,FALSE,"MO (2)"}</definedName>
    <definedName name="med_1" localSheetId="1" hidden="1">{#N/A,#N/A,FALSE,"MO (2)"}</definedName>
    <definedName name="med_1" hidden="1">{#N/A,#N/A,FALSE,"MO (2)"}</definedName>
    <definedName name="MEDAGOREAL">[3]RELATÓRIO!$I$30</definedName>
    <definedName name="Medição" localSheetId="15">#REF!</definedName>
    <definedName name="Medição" localSheetId="32">#REF!</definedName>
    <definedName name="Medição" localSheetId="30">#REF!</definedName>
    <definedName name="Medição" localSheetId="28">#REF!</definedName>
    <definedName name="Medição" localSheetId="37">#REF!</definedName>
    <definedName name="Medição" localSheetId="14">#REF!</definedName>
    <definedName name="Medição" localSheetId="1">#REF!</definedName>
    <definedName name="Medição">#REF!</definedName>
    <definedName name="Medição_25" localSheetId="15">#REF!</definedName>
    <definedName name="Medição_25" localSheetId="32">#REF!</definedName>
    <definedName name="Medição_25" localSheetId="30">#REF!</definedName>
    <definedName name="Medição_25" localSheetId="28">#REF!</definedName>
    <definedName name="Medição_25" localSheetId="37">#REF!</definedName>
    <definedName name="Medição_25" localSheetId="14">#REF!</definedName>
    <definedName name="Medição_25" localSheetId="1">#REF!</definedName>
    <definedName name="Medição_25">#REF!</definedName>
    <definedName name="MEIO_FIO" localSheetId="15">#REF!</definedName>
    <definedName name="MEIO_FIO" localSheetId="32">#REF!</definedName>
    <definedName name="MEIO_FIO" localSheetId="30">#REF!</definedName>
    <definedName name="MEIO_FIO" localSheetId="28">#REF!</definedName>
    <definedName name="MEIO_FIO" localSheetId="37">#REF!</definedName>
    <definedName name="MEIO_FIO" localSheetId="25">#REF!</definedName>
    <definedName name="MEIO_FIO" localSheetId="23">#REF!</definedName>
    <definedName name="MEIO_FIO" localSheetId="24">#REF!</definedName>
    <definedName name="MEIO_FIO" localSheetId="14">#REF!</definedName>
    <definedName name="MEIO_FIO" localSheetId="1">#REF!</definedName>
    <definedName name="MEIO_FIO">#REF!</definedName>
    <definedName name="meiofio" localSheetId="15">#REF!</definedName>
    <definedName name="meiofio" localSheetId="32">#REF!</definedName>
    <definedName name="meiofio" localSheetId="30">#REF!</definedName>
    <definedName name="meiofio" localSheetId="28">#REF!</definedName>
    <definedName name="meiofio" localSheetId="37">#REF!</definedName>
    <definedName name="meiofio" localSheetId="25">#REF!</definedName>
    <definedName name="meiofio" localSheetId="23">#REF!</definedName>
    <definedName name="meiofio" localSheetId="24">#REF!</definedName>
    <definedName name="meiofio" localSheetId="14">#REF!</definedName>
    <definedName name="meiofio" localSheetId="1">#REF!</definedName>
    <definedName name="meiofio">#REF!</definedName>
    <definedName name="Mem">'[5]Mat Asf'!$C$37</definedName>
    <definedName name="MERDA">#N/A</definedName>
    <definedName name="MERDA_25">#N/A</definedName>
    <definedName name="mes" localSheetId="15">#REF!</definedName>
    <definedName name="mes" localSheetId="32">#REF!</definedName>
    <definedName name="mes" localSheetId="30">#REF!</definedName>
    <definedName name="mes" localSheetId="28">#REF!</definedName>
    <definedName name="mes" localSheetId="37">#REF!</definedName>
    <definedName name="mes" localSheetId="14">#REF!</definedName>
    <definedName name="mes" localSheetId="1">#REF!</definedName>
    <definedName name="mes">#REF!</definedName>
    <definedName name="MÊS">"$#REF!.$I$4"</definedName>
    <definedName name="mesoestrutura" localSheetId="15">#REF!</definedName>
    <definedName name="mesoestrutura" localSheetId="32">#REF!</definedName>
    <definedName name="mesoestrutura" localSheetId="30">#REF!</definedName>
    <definedName name="mesoestrutura" localSheetId="28">#REF!</definedName>
    <definedName name="mesoestrutura" localSheetId="37">#REF!</definedName>
    <definedName name="mesoestrutura" localSheetId="14">#REF!</definedName>
    <definedName name="mesoestrutura" localSheetId="1">#REF!</definedName>
    <definedName name="mesoestrutura">#REF!</definedName>
    <definedName name="Meu" localSheetId="15">#REF!</definedName>
    <definedName name="Meu" localSheetId="32">#REF!</definedName>
    <definedName name="Meu" localSheetId="30">#REF!</definedName>
    <definedName name="Meu" localSheetId="28">#REF!</definedName>
    <definedName name="Meu" localSheetId="37">#REF!</definedName>
    <definedName name="Meu" localSheetId="14">#REF!</definedName>
    <definedName name="Meu" localSheetId="1">#REF!</definedName>
    <definedName name="Meu">#REF!</definedName>
    <definedName name="MM">#N/A</definedName>
    <definedName name="MO" localSheetId="11">#REF!</definedName>
    <definedName name="MO" localSheetId="8">#REF!</definedName>
    <definedName name="MO" localSheetId="15">#REF!</definedName>
    <definedName name="MO" localSheetId="32">#REF!</definedName>
    <definedName name="MO" localSheetId="30">#REF!</definedName>
    <definedName name="MO" localSheetId="28">#REF!</definedName>
    <definedName name="MO" localSheetId="37">#REF!</definedName>
    <definedName name="MO" localSheetId="14">#REF!</definedName>
    <definedName name="MO" localSheetId="1">#REF!</definedName>
    <definedName name="MO" localSheetId="10">#REF!</definedName>
    <definedName name="MO" localSheetId="17">#REF!</definedName>
    <definedName name="MO" localSheetId="16">#REF!</definedName>
    <definedName name="MO">#REF!</definedName>
    <definedName name="mo_base" localSheetId="15">#REF!</definedName>
    <definedName name="mo_base" localSheetId="32">#REF!</definedName>
    <definedName name="mo_base" localSheetId="30">#REF!</definedName>
    <definedName name="mo_base" localSheetId="28">#REF!</definedName>
    <definedName name="mo_base" localSheetId="37">#REF!</definedName>
    <definedName name="mo_base" localSheetId="25">#REF!</definedName>
    <definedName name="mo_base" localSheetId="23">#REF!</definedName>
    <definedName name="mo_base" localSheetId="24">#REF!</definedName>
    <definedName name="mo_base" localSheetId="14">#REF!</definedName>
    <definedName name="mo_base" localSheetId="1">#REF!</definedName>
    <definedName name="mo_base">#REF!</definedName>
    <definedName name="mo_sub_base" localSheetId="15">#REF!</definedName>
    <definedName name="mo_sub_base" localSheetId="32">#REF!</definedName>
    <definedName name="mo_sub_base" localSheetId="30">#REF!</definedName>
    <definedName name="mo_sub_base" localSheetId="28">#REF!</definedName>
    <definedName name="mo_sub_base" localSheetId="37">#REF!</definedName>
    <definedName name="mo_sub_base" localSheetId="25">#REF!</definedName>
    <definedName name="mo_sub_base" localSheetId="23">#REF!</definedName>
    <definedName name="mo_sub_base" localSheetId="24">#REF!</definedName>
    <definedName name="mo_sub_base" localSheetId="14">#REF!</definedName>
    <definedName name="mo_sub_base" localSheetId="1">#REF!</definedName>
    <definedName name="mo_sub_base">#REF!</definedName>
    <definedName name="Mob" localSheetId="15">#REF!</definedName>
    <definedName name="Mob" localSheetId="32">#REF!</definedName>
    <definedName name="Mob" localSheetId="30">#REF!</definedName>
    <definedName name="Mob" localSheetId="28">#REF!</definedName>
    <definedName name="Mob" localSheetId="37">#REF!</definedName>
    <definedName name="Mob" localSheetId="14">#REF!</definedName>
    <definedName name="Mob" localSheetId="1">#REF!</definedName>
    <definedName name="Mob">#REF!</definedName>
    <definedName name="mod1.ext">#N/A</definedName>
    <definedName name="Modelo" localSheetId="15" hidden="1">#REF!</definedName>
    <definedName name="Modelo" localSheetId="32" hidden="1">#REF!</definedName>
    <definedName name="Modelo" localSheetId="30" hidden="1">#REF!</definedName>
    <definedName name="Modelo" localSheetId="28" hidden="1">#REF!</definedName>
    <definedName name="Modelo" localSheetId="37" hidden="1">#REF!</definedName>
    <definedName name="Modelo" localSheetId="14" hidden="1">#REF!</definedName>
    <definedName name="Modelo" localSheetId="1" hidden="1">#REF!</definedName>
    <definedName name="Modelo" hidden="1">#REF!</definedName>
    <definedName name="MODEXT">#N/A</definedName>
    <definedName name="módulo1.Extenso">#N/A</definedName>
    <definedName name="módulo1.Extenso_1">#N/A</definedName>
    <definedName name="módulo1.Extenso_10">#N/A</definedName>
    <definedName name="módulo1.Extenso_12">#N/A</definedName>
    <definedName name="módulo1.Extenso_13">#N/A</definedName>
    <definedName name="módulo1.Extenso_14">#N/A</definedName>
    <definedName name="módulo1.Extenso_2">#N/A</definedName>
    <definedName name="módulo1.Extenso_22">#N/A</definedName>
    <definedName name="módulo1.Extenso_25">#N/A</definedName>
    <definedName name="módulo1.Extenso_26">#N/A</definedName>
    <definedName name="módulo1.Extenso_27">#N/A</definedName>
    <definedName name="módulo1.Extenso_28">#N/A</definedName>
    <definedName name="módulo1.Extenso_29">#N/A</definedName>
    <definedName name="módulo1.Extenso_3">#N/A</definedName>
    <definedName name="módulo1.Extenso_30">#N/A</definedName>
    <definedName name="módulo1.Extenso_31">#N/A</definedName>
    <definedName name="módulo1.Extenso_32">#N/A</definedName>
    <definedName name="módulo1.Extenso_33">#N/A</definedName>
    <definedName name="módulo1.Extenso_34">#N/A</definedName>
    <definedName name="módulo1.Extenso_35">#N/A</definedName>
    <definedName name="módulo1.Extenso_36">#N/A</definedName>
    <definedName name="módulo1.Extenso_37">#N/A</definedName>
    <definedName name="módulo1.Extenso_38">#N/A</definedName>
    <definedName name="módulo1.Extenso_4">#N/A</definedName>
    <definedName name="módulo1.Extenso_5">#N/A</definedName>
    <definedName name="módulo1.Extenso_6">#N/A</definedName>
    <definedName name="módulo1.Extenso_7">#N/A</definedName>
    <definedName name="módulo1.Extenso_8">#N/A</definedName>
    <definedName name="módulo1.Extenso_9">#N/A</definedName>
    <definedName name="mont" localSheetId="15">'[28]QTT  BETUM'!#REF!</definedName>
    <definedName name="mont" localSheetId="32">'[28]QTT  BETUM'!#REF!</definedName>
    <definedName name="mont" localSheetId="30">'[28]QTT  BETUM'!#REF!</definedName>
    <definedName name="mont" localSheetId="28">'[28]QTT  BETUM'!#REF!</definedName>
    <definedName name="mont" localSheetId="37">'[28]QTT  BETUM'!#REF!</definedName>
    <definedName name="mont" localSheetId="14">'[28]QTT  BETUM'!#REF!</definedName>
    <definedName name="mont" localSheetId="1">'[28]QTT  BETUM'!#REF!</definedName>
    <definedName name="mont">'[28]QTT  BETUM'!#REF!</definedName>
    <definedName name="mosubb" localSheetId="15">#REF!</definedName>
    <definedName name="mosubb" localSheetId="32">#REF!</definedName>
    <definedName name="mosubb" localSheetId="30">#REF!</definedName>
    <definedName name="mosubb" localSheetId="28">#REF!</definedName>
    <definedName name="mosubb" localSheetId="37">#REF!</definedName>
    <definedName name="mosubb" localSheetId="25">#REF!</definedName>
    <definedName name="mosubb" localSheetId="23">#REF!</definedName>
    <definedName name="mosubb" localSheetId="24">#REF!</definedName>
    <definedName name="mosubb" localSheetId="14">#REF!</definedName>
    <definedName name="mosubb" localSheetId="1">#REF!</definedName>
    <definedName name="mosubb">#REF!</definedName>
    <definedName name="mosubl" localSheetId="15">#REF!</definedName>
    <definedName name="mosubl" localSheetId="32">#REF!</definedName>
    <definedName name="mosubl" localSheetId="30">#REF!</definedName>
    <definedName name="mosubl" localSheetId="28">#REF!</definedName>
    <definedName name="mosubl" localSheetId="37">#REF!</definedName>
    <definedName name="mosubl" localSheetId="25">#REF!</definedName>
    <definedName name="mosubl" localSheetId="23">#REF!</definedName>
    <definedName name="mosubl" localSheetId="24">#REF!</definedName>
    <definedName name="mosubl" localSheetId="14">#REF!</definedName>
    <definedName name="mosubl" localSheetId="1">#REF!</definedName>
    <definedName name="mosubl">#REF!</definedName>
    <definedName name="MOV_TERR_EMISS3_S" localSheetId="15">#REF!</definedName>
    <definedName name="MOV_TERR_EMISS3_S" localSheetId="32">#REF!</definedName>
    <definedName name="MOV_TERR_EMISS3_S" localSheetId="30">#REF!</definedName>
    <definedName name="MOV_TERR_EMISS3_S" localSheetId="28">#REF!</definedName>
    <definedName name="MOV_TERR_EMISS3_S" localSheetId="37">#REF!</definedName>
    <definedName name="MOV_TERR_EMISS3_S" localSheetId="14">#REF!</definedName>
    <definedName name="MOV_TERR_EMISS3_S" localSheetId="1">#REF!</definedName>
    <definedName name="MOV_TERR_EMISS3_S">#REF!</definedName>
    <definedName name="MOV_TERRA" localSheetId="15">#REF!</definedName>
    <definedName name="MOV_TERRA" localSheetId="32">#REF!</definedName>
    <definedName name="MOV_TERRA" localSheetId="30">#REF!</definedName>
    <definedName name="MOV_TERRA" localSheetId="28">#REF!</definedName>
    <definedName name="MOV_TERRA" localSheetId="37">#REF!</definedName>
    <definedName name="MOV_TERRA" localSheetId="14">#REF!</definedName>
    <definedName name="MOV_TERRA" localSheetId="1">#REF!</definedName>
    <definedName name="MOV_TERRA">#REF!</definedName>
    <definedName name="MOV_TERRA_EMISS" localSheetId="15">#REF!</definedName>
    <definedName name="MOV_TERRA_EMISS" localSheetId="32">#REF!</definedName>
    <definedName name="MOV_TERRA_EMISS" localSheetId="30">#REF!</definedName>
    <definedName name="MOV_TERRA_EMISS" localSheetId="28">#REF!</definedName>
    <definedName name="MOV_TERRA_EMISS" localSheetId="37">#REF!</definedName>
    <definedName name="MOV_TERRA_EMISS" localSheetId="14">#REF!</definedName>
    <definedName name="MOV_TERRA_EMISS" localSheetId="1">#REF!</definedName>
    <definedName name="MOV_TERRA_EMISS">#REF!</definedName>
    <definedName name="MOV_TERRA_EMISS2" localSheetId="15">#REF!</definedName>
    <definedName name="MOV_TERRA_EMISS2" localSheetId="32">#REF!</definedName>
    <definedName name="MOV_TERRA_EMISS2" localSheetId="30">#REF!</definedName>
    <definedName name="MOV_TERRA_EMISS2" localSheetId="28">#REF!</definedName>
    <definedName name="MOV_TERRA_EMISS2" localSheetId="37">#REF!</definedName>
    <definedName name="MOV_TERRA_EMISS2" localSheetId="14">#REF!</definedName>
    <definedName name="MOV_TERRA_EMISS2" localSheetId="1">#REF!</definedName>
    <definedName name="MOV_TERRA_EMISS2">#REF!</definedName>
    <definedName name="MP" localSheetId="15" hidden="1">#REF!</definedName>
    <definedName name="MP" localSheetId="32" hidden="1">#REF!</definedName>
    <definedName name="MP" localSheetId="30" hidden="1">#REF!</definedName>
    <definedName name="MP" localSheetId="28" hidden="1">#REF!</definedName>
    <definedName name="MP" localSheetId="37" hidden="1">#REF!</definedName>
    <definedName name="MP" localSheetId="14" hidden="1">#REF!</definedName>
    <definedName name="MP" localSheetId="1" hidden="1">#REF!</definedName>
    <definedName name="MP" hidden="1">#REF!</definedName>
    <definedName name="NColunas" localSheetId="15">#REF!</definedName>
    <definedName name="NColunas" localSheetId="32">#REF!</definedName>
    <definedName name="NColunas" localSheetId="30">#REF!</definedName>
    <definedName name="NColunas" localSheetId="28">#REF!</definedName>
    <definedName name="NColunas" localSheetId="37">#REF!</definedName>
    <definedName name="NColunas" localSheetId="14">#REF!</definedName>
    <definedName name="NColunas" localSheetId="1">#REF!</definedName>
    <definedName name="NColunas">#REF!</definedName>
    <definedName name="NLEq" hidden="1">4</definedName>
    <definedName name="NLinhasPagina" localSheetId="15">#REF!</definedName>
    <definedName name="NLinhasPagina" localSheetId="32">#REF!</definedName>
    <definedName name="NLinhasPagina" localSheetId="30">#REF!</definedName>
    <definedName name="NLinhasPagina" localSheetId="28">#REF!</definedName>
    <definedName name="NLinhasPagina" localSheetId="37">#REF!</definedName>
    <definedName name="NLinhasPagina" localSheetId="14">#REF!</definedName>
    <definedName name="NLinhasPagina" localSheetId="1">#REF!</definedName>
    <definedName name="NLinhasPagina">#REF!</definedName>
    <definedName name="NLinhasRodape" localSheetId="15">#REF!</definedName>
    <definedName name="NLinhasRodape" localSheetId="32">#REF!</definedName>
    <definedName name="NLinhasRodape" localSheetId="30">#REF!</definedName>
    <definedName name="NLinhasRodape" localSheetId="28">#REF!</definedName>
    <definedName name="NLinhasRodape" localSheetId="37">#REF!</definedName>
    <definedName name="NLinhasRodape" localSheetId="14">#REF!</definedName>
    <definedName name="NLinhasRodape" localSheetId="1">#REF!</definedName>
    <definedName name="NLinhasRodape">#REF!</definedName>
    <definedName name="NLMo" hidden="1">6</definedName>
    <definedName name="NLMp" hidden="1">5</definedName>
    <definedName name="NLTr" hidden="1">3</definedName>
    <definedName name="Ns" localSheetId="15">#REF!</definedName>
    <definedName name="Ns" localSheetId="32">#REF!</definedName>
    <definedName name="Ns" localSheetId="30">#REF!</definedName>
    <definedName name="Ns" localSheetId="28">#REF!</definedName>
    <definedName name="Ns" localSheetId="37">#REF!</definedName>
    <definedName name="Ns" localSheetId="14">#REF!</definedName>
    <definedName name="Ns" localSheetId="1">#REF!</definedName>
    <definedName name="Ns">#REF!</definedName>
    <definedName name="NTEI" localSheetId="15">'[29]PRO-08'!#REF!</definedName>
    <definedName name="NTEI" localSheetId="32">'[29]PRO-08'!#REF!</definedName>
    <definedName name="NTEI" localSheetId="30">'[29]PRO-08'!#REF!</definedName>
    <definedName name="NTEI" localSheetId="28">'[29]PRO-08'!#REF!</definedName>
    <definedName name="NTEI" localSheetId="37">'[29]PRO-08'!#REF!</definedName>
    <definedName name="NTEI" localSheetId="14">'[29]PRO-08'!#REF!</definedName>
    <definedName name="NTEI" localSheetId="1">'[29]PRO-08'!#REF!</definedName>
    <definedName name="NTEI">'[29]PRO-08'!#REF!</definedName>
    <definedName name="NTEI_10" localSheetId="15">'[30]PRO-08'!#REF!</definedName>
    <definedName name="NTEI_10" localSheetId="32">'[30]PRO-08'!#REF!</definedName>
    <definedName name="NTEI_10" localSheetId="30">'[30]PRO-08'!#REF!</definedName>
    <definedName name="NTEI_10" localSheetId="28">'[30]PRO-08'!#REF!</definedName>
    <definedName name="NTEI_10" localSheetId="37">'[30]PRO-08'!#REF!</definedName>
    <definedName name="NTEI_10" localSheetId="14">'[30]PRO-08'!#REF!</definedName>
    <definedName name="NTEI_10" localSheetId="1">'[30]PRO-08'!#REF!</definedName>
    <definedName name="NTEI_10">'[30]PRO-08'!#REF!</definedName>
    <definedName name="NTEI_25" localSheetId="15">'[30]PRO-08'!#REF!</definedName>
    <definedName name="NTEI_25" localSheetId="32">'[30]PRO-08'!#REF!</definedName>
    <definedName name="NTEI_25" localSheetId="30">'[30]PRO-08'!#REF!</definedName>
    <definedName name="NTEI_25" localSheetId="28">'[30]PRO-08'!#REF!</definedName>
    <definedName name="NTEI_25" localSheetId="37">'[30]PRO-08'!#REF!</definedName>
    <definedName name="NTEI_25" localSheetId="14">'[30]PRO-08'!#REF!</definedName>
    <definedName name="NTEI_25" localSheetId="1">'[30]PRO-08'!#REF!</definedName>
    <definedName name="NTEI_25">'[30]PRO-08'!#REF!</definedName>
    <definedName name="NTEI_27" localSheetId="15">'[30]PRO-08'!#REF!</definedName>
    <definedName name="NTEI_27" localSheetId="32">'[30]PRO-08'!#REF!</definedName>
    <definedName name="NTEI_27" localSheetId="30">'[30]PRO-08'!#REF!</definedName>
    <definedName name="NTEI_27" localSheetId="28">'[30]PRO-08'!#REF!</definedName>
    <definedName name="NTEI_27" localSheetId="37">'[30]PRO-08'!#REF!</definedName>
    <definedName name="NTEI_27" localSheetId="14">'[30]PRO-08'!#REF!</definedName>
    <definedName name="NTEI_27" localSheetId="1">'[30]PRO-08'!#REF!</definedName>
    <definedName name="NTEI_27">'[30]PRO-08'!#REF!</definedName>
    <definedName name="NTEI_29" localSheetId="15">'[30]PRO-08'!#REF!</definedName>
    <definedName name="NTEI_29" localSheetId="32">'[30]PRO-08'!#REF!</definedName>
    <definedName name="NTEI_29" localSheetId="30">'[30]PRO-08'!#REF!</definedName>
    <definedName name="NTEI_29" localSheetId="28">'[30]PRO-08'!#REF!</definedName>
    <definedName name="NTEI_29" localSheetId="37">'[30]PRO-08'!#REF!</definedName>
    <definedName name="NTEI_29" localSheetId="14">'[30]PRO-08'!#REF!</definedName>
    <definedName name="NTEI_29" localSheetId="1">'[30]PRO-08'!#REF!</definedName>
    <definedName name="NTEI_29">'[30]PRO-08'!#REF!</definedName>
    <definedName name="NTEI_9" localSheetId="15">'[30]PRO-08'!#REF!</definedName>
    <definedName name="NTEI_9" localSheetId="32">'[30]PRO-08'!#REF!</definedName>
    <definedName name="NTEI_9" localSheetId="30">'[30]PRO-08'!#REF!</definedName>
    <definedName name="NTEI_9" localSheetId="28">'[30]PRO-08'!#REF!</definedName>
    <definedName name="NTEI_9" localSheetId="37">'[30]PRO-08'!#REF!</definedName>
    <definedName name="NTEI_9" localSheetId="14">'[30]PRO-08'!#REF!</definedName>
    <definedName name="NTEI_9" localSheetId="1">'[30]PRO-08'!#REF!</definedName>
    <definedName name="NTEI_9">'[30]PRO-08'!#REF!</definedName>
    <definedName name="NUMED">"$#REF!.$C$3"</definedName>
    <definedName name="OAC" localSheetId="15">#REF!</definedName>
    <definedName name="OAC" localSheetId="32">#REF!</definedName>
    <definedName name="OAC" localSheetId="30">#REF!</definedName>
    <definedName name="OAC" localSheetId="28">#REF!</definedName>
    <definedName name="OAC" localSheetId="37">#REF!</definedName>
    <definedName name="OAC" localSheetId="25">#REF!</definedName>
    <definedName name="OAC" localSheetId="23">#REF!</definedName>
    <definedName name="OAC" localSheetId="24">#REF!</definedName>
    <definedName name="OAC" localSheetId="14">#REF!</definedName>
    <definedName name="OAC" localSheetId="1">#REF!</definedName>
    <definedName name="OAC">#REF!</definedName>
    <definedName name="oac.b" localSheetId="15">#REF!</definedName>
    <definedName name="oac.b" localSheetId="32">#REF!</definedName>
    <definedName name="oac.b" localSheetId="30">#REF!</definedName>
    <definedName name="oac.b" localSheetId="28">#REF!</definedName>
    <definedName name="oac.b" localSheetId="37">#REF!</definedName>
    <definedName name="oac.b" localSheetId="25">#REF!</definedName>
    <definedName name="oac.b" localSheetId="23">#REF!</definedName>
    <definedName name="oac.b" localSheetId="24">#REF!</definedName>
    <definedName name="oac.b" localSheetId="14">#REF!</definedName>
    <definedName name="oac.b" localSheetId="1">#REF!</definedName>
    <definedName name="oac.b">#REF!</definedName>
    <definedName name="oac.c" localSheetId="15">#REF!</definedName>
    <definedName name="oac.c" localSheetId="32">#REF!</definedName>
    <definedName name="oac.c" localSheetId="30">#REF!</definedName>
    <definedName name="oac.c" localSheetId="28">#REF!</definedName>
    <definedName name="oac.c" localSheetId="37">#REF!</definedName>
    <definedName name="oac.c" localSheetId="25">#REF!</definedName>
    <definedName name="oac.c" localSheetId="23">#REF!</definedName>
    <definedName name="oac.c" localSheetId="24">#REF!</definedName>
    <definedName name="oac.c" localSheetId="14">#REF!</definedName>
    <definedName name="oac.c" localSheetId="1">#REF!</definedName>
    <definedName name="oac.c">#REF!</definedName>
    <definedName name="oac.ve" localSheetId="15">#REF!</definedName>
    <definedName name="oac.ve" localSheetId="32">#REF!</definedName>
    <definedName name="oac.ve" localSheetId="30">#REF!</definedName>
    <definedName name="oac.ve" localSheetId="28">#REF!</definedName>
    <definedName name="oac.ve" localSheetId="37">#REF!</definedName>
    <definedName name="oac.ve" localSheetId="25">#REF!</definedName>
    <definedName name="oac.ve" localSheetId="23">#REF!</definedName>
    <definedName name="oac.ve" localSheetId="24">#REF!</definedName>
    <definedName name="oac.ve" localSheetId="14">#REF!</definedName>
    <definedName name="oac.ve" localSheetId="1">#REF!</definedName>
    <definedName name="oac.ve">#REF!</definedName>
    <definedName name="oac.ve.remoc" localSheetId="15">#REF!</definedName>
    <definedName name="oac.ve.remoc" localSheetId="32">#REF!</definedName>
    <definedName name="oac.ve.remoc" localSheetId="30">#REF!</definedName>
    <definedName name="oac.ve.remoc" localSheetId="28">#REF!</definedName>
    <definedName name="oac.ve.remoc" localSheetId="37">#REF!</definedName>
    <definedName name="oac.ve.remoc" localSheetId="25">#REF!</definedName>
    <definedName name="oac.ve.remoc" localSheetId="23">#REF!</definedName>
    <definedName name="oac.ve.remoc" localSheetId="24">#REF!</definedName>
    <definedName name="oac.ve.remoc" localSheetId="14">#REF!</definedName>
    <definedName name="oac.ve.remoc" localSheetId="1">#REF!</definedName>
    <definedName name="oac.ve.remoc">#REF!</definedName>
    <definedName name="oac.vr" localSheetId="15">#REF!</definedName>
    <definedName name="oac.vr" localSheetId="32">#REF!</definedName>
    <definedName name="oac.vr" localSheetId="30">#REF!</definedName>
    <definedName name="oac.vr" localSheetId="28">#REF!</definedName>
    <definedName name="oac.vr" localSheetId="37">#REF!</definedName>
    <definedName name="oac.vr" localSheetId="25">#REF!</definedName>
    <definedName name="oac.vr" localSheetId="23">#REF!</definedName>
    <definedName name="oac.vr" localSheetId="24">#REF!</definedName>
    <definedName name="oac.vr" localSheetId="14">#REF!</definedName>
    <definedName name="oac.vr" localSheetId="1">#REF!</definedName>
    <definedName name="oac.vr">#REF!</definedName>
    <definedName name="oac.vr.remoc" localSheetId="15">#REF!</definedName>
    <definedName name="oac.vr.remoc" localSheetId="32">#REF!</definedName>
    <definedName name="oac.vr.remoc" localSheetId="30">#REF!</definedName>
    <definedName name="oac.vr.remoc" localSheetId="28">#REF!</definedName>
    <definedName name="oac.vr.remoc" localSheetId="37">#REF!</definedName>
    <definedName name="oac.vr.remoc" localSheetId="25">#REF!</definedName>
    <definedName name="oac.vr.remoc" localSheetId="23">#REF!</definedName>
    <definedName name="oac.vr.remoc" localSheetId="24">#REF!</definedName>
    <definedName name="oac.vr.remoc" localSheetId="14">#REF!</definedName>
    <definedName name="oac.vr.remoc" localSheetId="1">#REF!</definedName>
    <definedName name="oac.vr.remoc">#REF!</definedName>
    <definedName name="Oacorre2" localSheetId="15">#REF!</definedName>
    <definedName name="Oacorre2" localSheetId="32">#REF!</definedName>
    <definedName name="Oacorre2" localSheetId="30">#REF!</definedName>
    <definedName name="Oacorre2" localSheetId="28">#REF!</definedName>
    <definedName name="Oacorre2" localSheetId="37">#REF!</definedName>
    <definedName name="Oacorre2" localSheetId="25">#REF!</definedName>
    <definedName name="Oacorre2" localSheetId="23">#REF!</definedName>
    <definedName name="Oacorre2" localSheetId="24">#REF!</definedName>
    <definedName name="Oacorre2" localSheetId="14">#REF!</definedName>
    <definedName name="Oacorre2" localSheetId="1">#REF!</definedName>
    <definedName name="Oacorre2">#REF!</definedName>
    <definedName name="OAE" localSheetId="15">#REF!</definedName>
    <definedName name="OAE" localSheetId="32">#REF!</definedName>
    <definedName name="OAE" localSheetId="30">#REF!</definedName>
    <definedName name="OAE" localSheetId="28">#REF!</definedName>
    <definedName name="OAE" localSheetId="37">#REF!</definedName>
    <definedName name="OAE" localSheetId="25">#REF!</definedName>
    <definedName name="OAE" localSheetId="23">#REF!</definedName>
    <definedName name="OAE" localSheetId="24">#REF!</definedName>
    <definedName name="OAE" localSheetId="14">#REF!</definedName>
    <definedName name="OAE" localSheetId="1">#REF!</definedName>
    <definedName name="OAE">#REF!</definedName>
    <definedName name="oae.vc" localSheetId="15">#REF!</definedName>
    <definedName name="oae.vc" localSheetId="32">#REF!</definedName>
    <definedName name="oae.vc" localSheetId="30">#REF!</definedName>
    <definedName name="oae.vc" localSheetId="28">#REF!</definedName>
    <definedName name="oae.vc" localSheetId="37">#REF!</definedName>
    <definedName name="oae.vc" localSheetId="25">#REF!</definedName>
    <definedName name="oae.vc" localSheetId="23">#REF!</definedName>
    <definedName name="oae.vc" localSheetId="24">#REF!</definedName>
    <definedName name="oae.vc" localSheetId="14">#REF!</definedName>
    <definedName name="oae.vc" localSheetId="1">#REF!</definedName>
    <definedName name="oae.vc">#REF!</definedName>
    <definedName name="OAE_MAR94" localSheetId="15">#REF!</definedName>
    <definedName name="OAE_MAR94" localSheetId="32">#REF!</definedName>
    <definedName name="OAE_MAR94" localSheetId="30">#REF!</definedName>
    <definedName name="OAE_MAR94" localSheetId="28">#REF!</definedName>
    <definedName name="OAE_MAR94" localSheetId="37">#REF!</definedName>
    <definedName name="OAE_MAR94" localSheetId="14">#REF!</definedName>
    <definedName name="OAE_MAR94" localSheetId="1">#REF!</definedName>
    <definedName name="OAE_MAR94">#REF!</definedName>
    <definedName name="Oaesp2" localSheetId="15">#REF!</definedName>
    <definedName name="Oaesp2" localSheetId="32">#REF!</definedName>
    <definedName name="Oaesp2" localSheetId="30">#REF!</definedName>
    <definedName name="Oaesp2" localSheetId="28">#REF!</definedName>
    <definedName name="Oaesp2" localSheetId="37">#REF!</definedName>
    <definedName name="Oaesp2" localSheetId="25">#REF!</definedName>
    <definedName name="Oaesp2" localSheetId="23">#REF!</definedName>
    <definedName name="Oaesp2" localSheetId="24">#REF!</definedName>
    <definedName name="Oaesp2" localSheetId="14">#REF!</definedName>
    <definedName name="Oaesp2" localSheetId="1">#REF!</definedName>
    <definedName name="Oaesp2">#REF!</definedName>
    <definedName name="OBJETO" localSheetId="15">#REF!</definedName>
    <definedName name="OBJETO" localSheetId="32">#REF!</definedName>
    <definedName name="OBJETO" localSheetId="30">#REF!</definedName>
    <definedName name="OBJETO" localSheetId="28">#REF!</definedName>
    <definedName name="OBJETO" localSheetId="37">#REF!</definedName>
    <definedName name="OBJETO" localSheetId="25">#REF!</definedName>
    <definedName name="OBJETO" localSheetId="23">#REF!</definedName>
    <definedName name="OBJETO" localSheetId="24">#REF!</definedName>
    <definedName name="OBJETO" localSheetId="14">#REF!</definedName>
    <definedName name="OBJETO" localSheetId="1">#REF!</definedName>
    <definedName name="OBJETO">#REF!</definedName>
    <definedName name="OBJETOA" localSheetId="15">#REF!</definedName>
    <definedName name="OBJETOA" localSheetId="32">#REF!</definedName>
    <definedName name="OBJETOA" localSheetId="30">#REF!</definedName>
    <definedName name="OBJETOA" localSheetId="28">#REF!</definedName>
    <definedName name="OBJETOA" localSheetId="37">#REF!</definedName>
    <definedName name="OBJETOA" localSheetId="25">#REF!</definedName>
    <definedName name="OBJETOA" localSheetId="23">#REF!</definedName>
    <definedName name="OBJETOA" localSheetId="24">#REF!</definedName>
    <definedName name="OBJETOA" localSheetId="14">#REF!</definedName>
    <definedName name="OBJETOA" localSheetId="1">#REF!</definedName>
    <definedName name="OBJETOA">#REF!</definedName>
    <definedName name="Obra" hidden="1">""</definedName>
    <definedName name="OCOM" localSheetId="15">#REF!</definedName>
    <definedName name="OCOM" localSheetId="32">#REF!</definedName>
    <definedName name="OCOM" localSheetId="30">#REF!</definedName>
    <definedName name="OCOM" localSheetId="28">#REF!</definedName>
    <definedName name="OCOM" localSheetId="37">#REF!</definedName>
    <definedName name="OCOM" localSheetId="25">#REF!</definedName>
    <definedName name="OCOM" localSheetId="23">#REF!</definedName>
    <definedName name="OCOM" localSheetId="24">#REF!</definedName>
    <definedName name="OCOM" localSheetId="14">#REF!</definedName>
    <definedName name="OCOM" localSheetId="1">#REF!</definedName>
    <definedName name="OCOM">#REF!</definedName>
    <definedName name="Ocomp2" localSheetId="15">#REF!</definedName>
    <definedName name="Ocomp2" localSheetId="32">#REF!</definedName>
    <definedName name="Ocomp2" localSheetId="30">#REF!</definedName>
    <definedName name="Ocomp2" localSheetId="28">#REF!</definedName>
    <definedName name="Ocomp2" localSheetId="37">#REF!</definedName>
    <definedName name="Ocomp2" localSheetId="25">#REF!</definedName>
    <definedName name="Ocomp2" localSheetId="23">#REF!</definedName>
    <definedName name="Ocomp2" localSheetId="24">#REF!</definedName>
    <definedName name="Ocomp2" localSheetId="14">#REF!</definedName>
    <definedName name="Ocomp2" localSheetId="1">#REF!</definedName>
    <definedName name="Ocomp2">#REF!</definedName>
    <definedName name="oesp" localSheetId="15">#REF!</definedName>
    <definedName name="oesp" localSheetId="32">#REF!</definedName>
    <definedName name="oesp" localSheetId="30">#REF!</definedName>
    <definedName name="oesp" localSheetId="28">#REF!</definedName>
    <definedName name="oesp" localSheetId="37">#REF!</definedName>
    <definedName name="oesp" localSheetId="25">#REF!</definedName>
    <definedName name="oesp" localSheetId="23">#REF!</definedName>
    <definedName name="oesp" localSheetId="24">#REF!</definedName>
    <definedName name="oesp" localSheetId="14">#REF!</definedName>
    <definedName name="oesp" localSheetId="1">#REF!</definedName>
    <definedName name="oesp">#REF!</definedName>
    <definedName name="ok">[83]Dados!$B$1</definedName>
    <definedName name="OLEO">[13]DADOS!$C$23</definedName>
    <definedName name="OnOff" hidden="1">"ON"</definedName>
    <definedName name="OP" localSheetId="15">#REF!</definedName>
    <definedName name="OP" localSheetId="32">#REF!</definedName>
    <definedName name="OP" localSheetId="30">#REF!</definedName>
    <definedName name="OP" localSheetId="28">#REF!</definedName>
    <definedName name="OP" localSheetId="37">#REF!</definedName>
    <definedName name="OP" localSheetId="25">#REF!</definedName>
    <definedName name="OP" localSheetId="23">#REF!</definedName>
    <definedName name="OP" localSheetId="24">#REF!</definedName>
    <definedName name="OP" localSheetId="14">#REF!</definedName>
    <definedName name="OP" localSheetId="1">#REF!</definedName>
    <definedName name="OP">#REF!</definedName>
    <definedName name="OPA" localSheetId="15">#REF!</definedName>
    <definedName name="OPA" localSheetId="32">#REF!</definedName>
    <definedName name="OPA" localSheetId="30">#REF!</definedName>
    <definedName name="OPA" localSheetId="28">#REF!</definedName>
    <definedName name="OPA" localSheetId="37">#REF!</definedName>
    <definedName name="OPA" localSheetId="25">#REF!</definedName>
    <definedName name="OPA" localSheetId="23">#REF!</definedName>
    <definedName name="OPA" localSheetId="24">#REF!</definedName>
    <definedName name="OPA" localSheetId="14">#REF!</definedName>
    <definedName name="OPA" localSheetId="1">#REF!</definedName>
    <definedName name="OPA">#REF!</definedName>
    <definedName name="OPA_10" localSheetId="15">'[30]PRO-08'!#REF!</definedName>
    <definedName name="OPA_10" localSheetId="32">'[30]PRO-08'!#REF!</definedName>
    <definedName name="OPA_10" localSheetId="30">'[30]PRO-08'!#REF!</definedName>
    <definedName name="OPA_10" localSheetId="28">'[30]PRO-08'!#REF!</definedName>
    <definedName name="OPA_10" localSheetId="37">'[30]PRO-08'!#REF!</definedName>
    <definedName name="OPA_10" localSheetId="14">'[30]PRO-08'!#REF!</definedName>
    <definedName name="OPA_10" localSheetId="1">'[30]PRO-08'!#REF!</definedName>
    <definedName name="OPA_10">'[30]PRO-08'!#REF!</definedName>
    <definedName name="OPA_25" localSheetId="15">'[30]PRO-08'!#REF!</definedName>
    <definedName name="OPA_25" localSheetId="32">'[30]PRO-08'!#REF!</definedName>
    <definedName name="OPA_25" localSheetId="30">'[30]PRO-08'!#REF!</definedName>
    <definedName name="OPA_25" localSheetId="28">'[30]PRO-08'!#REF!</definedName>
    <definedName name="OPA_25" localSheetId="37">'[30]PRO-08'!#REF!</definedName>
    <definedName name="OPA_25" localSheetId="14">'[30]PRO-08'!#REF!</definedName>
    <definedName name="OPA_25" localSheetId="1">'[30]PRO-08'!#REF!</definedName>
    <definedName name="OPA_25">'[30]PRO-08'!#REF!</definedName>
    <definedName name="OPA_27" localSheetId="15">'[30]PRO-08'!#REF!</definedName>
    <definedName name="OPA_27" localSheetId="32">'[30]PRO-08'!#REF!</definedName>
    <definedName name="OPA_27" localSheetId="30">'[30]PRO-08'!#REF!</definedName>
    <definedName name="OPA_27" localSheetId="28">'[30]PRO-08'!#REF!</definedName>
    <definedName name="OPA_27" localSheetId="37">'[30]PRO-08'!#REF!</definedName>
    <definedName name="OPA_27" localSheetId="14">'[30]PRO-08'!#REF!</definedName>
    <definedName name="OPA_27" localSheetId="1">'[30]PRO-08'!#REF!</definedName>
    <definedName name="OPA_27">'[30]PRO-08'!#REF!</definedName>
    <definedName name="OPA_29" localSheetId="15">'[30]PRO-08'!#REF!</definedName>
    <definedName name="OPA_29" localSheetId="32">'[30]PRO-08'!#REF!</definedName>
    <definedName name="OPA_29" localSheetId="30">'[30]PRO-08'!#REF!</definedName>
    <definedName name="OPA_29" localSheetId="28">'[30]PRO-08'!#REF!</definedName>
    <definedName name="OPA_29" localSheetId="37">'[30]PRO-08'!#REF!</definedName>
    <definedName name="OPA_29" localSheetId="14">'[30]PRO-08'!#REF!</definedName>
    <definedName name="OPA_29" localSheetId="1">'[30]PRO-08'!#REF!</definedName>
    <definedName name="OPA_29">'[30]PRO-08'!#REF!</definedName>
    <definedName name="OPA_9" localSheetId="15">'[30]PRO-08'!#REF!</definedName>
    <definedName name="OPA_9" localSheetId="32">'[30]PRO-08'!#REF!</definedName>
    <definedName name="OPA_9" localSheetId="30">'[30]PRO-08'!#REF!</definedName>
    <definedName name="OPA_9" localSheetId="28">'[30]PRO-08'!#REF!</definedName>
    <definedName name="OPA_9" localSheetId="37">'[30]PRO-08'!#REF!</definedName>
    <definedName name="OPA_9" localSheetId="14">'[30]PRO-08'!#REF!</definedName>
    <definedName name="OPA_9" localSheetId="1">'[30]PRO-08'!#REF!</definedName>
    <definedName name="OPA_9">'[30]PRO-08'!#REF!</definedName>
    <definedName name="opera" localSheetId="15">#REF!</definedName>
    <definedName name="opera" localSheetId="32">#REF!</definedName>
    <definedName name="opera" localSheetId="30">#REF!</definedName>
    <definedName name="opera" localSheetId="28">#REF!</definedName>
    <definedName name="opera" localSheetId="37">#REF!</definedName>
    <definedName name="opera" localSheetId="14">#REF!</definedName>
    <definedName name="opera" localSheetId="1">#REF!</definedName>
    <definedName name="opera">#REF!</definedName>
    <definedName name="Orçamento" localSheetId="15">#REF!</definedName>
    <definedName name="Orçamento" localSheetId="32">#REF!</definedName>
    <definedName name="Orçamento" localSheetId="30">#REF!</definedName>
    <definedName name="Orçamento" localSheetId="28">#REF!</definedName>
    <definedName name="Orçamento" localSheetId="37">#REF!</definedName>
    <definedName name="Orçamento" localSheetId="25">#REF!</definedName>
    <definedName name="Orçamento" localSheetId="23">#REF!</definedName>
    <definedName name="Orçamento" localSheetId="24">#REF!</definedName>
    <definedName name="Orçamento" localSheetId="14">#REF!</definedName>
    <definedName name="Orçamento" localSheetId="1">#REF!</definedName>
    <definedName name="Orçamento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localSheetId="37" hidden="1">{#N/A,#N/A,TRUE,"Serviços"}</definedName>
    <definedName name="orçamrest" hidden="1">{#N/A,#N/A,TRUE,"Serviços"}</definedName>
    <definedName name="Ordem" localSheetId="15" hidden="1">#REF!</definedName>
    <definedName name="Ordem" localSheetId="32" hidden="1">#REF!</definedName>
    <definedName name="Ordem" localSheetId="30" hidden="1">#REF!</definedName>
    <definedName name="Ordem" localSheetId="28" hidden="1">#REF!</definedName>
    <definedName name="Ordem" localSheetId="37" hidden="1">#REF!</definedName>
    <definedName name="Ordem" localSheetId="14" hidden="1">#REF!</definedName>
    <definedName name="Ordem" localSheetId="1" hidden="1">#REF!</definedName>
    <definedName name="Ordem" hidden="1">#REF!</definedName>
    <definedName name="org" localSheetId="15">#REF!</definedName>
    <definedName name="org" localSheetId="32">#REF!</definedName>
    <definedName name="org" localSheetId="30">#REF!</definedName>
    <definedName name="org" localSheetId="28">#REF!</definedName>
    <definedName name="org" localSheetId="37">#REF!</definedName>
    <definedName name="org" localSheetId="25">#REF!</definedName>
    <definedName name="org" localSheetId="23">#REF!</definedName>
    <definedName name="org" localSheetId="24">#REF!</definedName>
    <definedName name="org" localSheetId="14">#REF!</definedName>
    <definedName name="org" localSheetId="1">#REF!</definedName>
    <definedName name="org">#REF!</definedName>
    <definedName name="ÓRGÃO" localSheetId="15">#REF!</definedName>
    <definedName name="ÓRGÃO" localSheetId="32">#REF!</definedName>
    <definedName name="ÓRGÃO" localSheetId="30">#REF!</definedName>
    <definedName name="ÓRGÃO" localSheetId="28">#REF!</definedName>
    <definedName name="ÓRGÃO" localSheetId="37">#REF!</definedName>
    <definedName name="ÓRGÃO" localSheetId="25">#REF!</definedName>
    <definedName name="ÓRGÃO" localSheetId="23">#REF!</definedName>
    <definedName name="ÓRGÃO" localSheetId="24">#REF!</definedName>
    <definedName name="ÓRGÃO" localSheetId="14">#REF!</definedName>
    <definedName name="ÓRGÃO" localSheetId="1">#REF!</definedName>
    <definedName name="ÓRGÃO">#REF!</definedName>
    <definedName name="Origem" localSheetId="15" hidden="1">#REF!</definedName>
    <definedName name="Origem" localSheetId="32" hidden="1">#REF!</definedName>
    <definedName name="Origem" localSheetId="30" hidden="1">#REF!</definedName>
    <definedName name="Origem" localSheetId="28" hidden="1">#REF!</definedName>
    <definedName name="Origem" localSheetId="37" hidden="1">#REF!</definedName>
    <definedName name="Origem" localSheetId="14" hidden="1">#REF!</definedName>
    <definedName name="Origem" localSheetId="1" hidden="1">#REF!</definedName>
    <definedName name="Origem" hidden="1">#REF!</definedName>
    <definedName name="Orla" localSheetId="15">#REF!</definedName>
    <definedName name="Orla" localSheetId="32">#REF!</definedName>
    <definedName name="Orla" localSheetId="30">#REF!</definedName>
    <definedName name="Orla" localSheetId="28">#REF!</definedName>
    <definedName name="Orla" localSheetId="37">#REF!</definedName>
    <definedName name="Orla" localSheetId="25">#REF!</definedName>
    <definedName name="Orla" localSheetId="23">#REF!</definedName>
    <definedName name="Orla" localSheetId="24">#REF!</definedName>
    <definedName name="Orla" localSheetId="14">#REF!</definedName>
    <definedName name="Orla" localSheetId="1">#REF!</definedName>
    <definedName name="Orla">#REF!</definedName>
    <definedName name="orlando" localSheetId="15">#REF!</definedName>
    <definedName name="orlando" localSheetId="32">#REF!</definedName>
    <definedName name="orlando" localSheetId="30">#REF!</definedName>
    <definedName name="orlando" localSheetId="28">#REF!</definedName>
    <definedName name="orlando" localSheetId="37">#REF!</definedName>
    <definedName name="orlando" localSheetId="25">#REF!</definedName>
    <definedName name="orlando" localSheetId="23">#REF!</definedName>
    <definedName name="orlando" localSheetId="24">#REF!</definedName>
    <definedName name="orlando" localSheetId="14">#REF!</definedName>
    <definedName name="orlando" localSheetId="1">#REF!</definedName>
    <definedName name="orlando">#REF!</definedName>
    <definedName name="OUTR" localSheetId="15">'[16]SERVIÇOS digitado'!#REF!</definedName>
    <definedName name="OUTR" localSheetId="32">'[16]SERVIÇOS digitado'!#REF!</definedName>
    <definedName name="OUTR" localSheetId="30">'[16]SERVIÇOS digitado'!#REF!</definedName>
    <definedName name="OUTR" localSheetId="28">'[16]SERVIÇOS digitado'!#REF!</definedName>
    <definedName name="OUTR" localSheetId="37">'[16]SERVIÇOS digitado'!#REF!</definedName>
    <definedName name="OUTR" localSheetId="14">'[16]SERVIÇOS digitado'!#REF!</definedName>
    <definedName name="OUTR" localSheetId="1">'[16]SERVIÇOS digitado'!#REF!</definedName>
    <definedName name="OUTR">'[16]SERVIÇOS digitado'!#REF!</definedName>
    <definedName name="PassaExtenso" localSheetId="15">[74]!PassaExtenso</definedName>
    <definedName name="PassaExtenso" localSheetId="32">[74]!PassaExtenso</definedName>
    <definedName name="PassaExtenso" localSheetId="30">[74]!PassaExtenso</definedName>
    <definedName name="PassaExtenso" localSheetId="28">[74]!PassaExtenso</definedName>
    <definedName name="PassaExtenso" localSheetId="37">[74]!PassaExtenso</definedName>
    <definedName name="PassaExtenso" localSheetId="14">[74]!PassaExtenso</definedName>
    <definedName name="PassaExtenso" localSheetId="1">[74]!PassaExtenso</definedName>
    <definedName name="PassaExtenso">[74]!PassaExtenso</definedName>
    <definedName name="PassaExtenso___0" localSheetId="37">PassaExtenso_5</definedName>
    <definedName name="PassaExtenso___0">PassaExtenso_5</definedName>
    <definedName name="PassaExtenso_10">#N/A</definedName>
    <definedName name="PassaExtenso_25">#N/A</definedName>
    <definedName name="PassaExtenso_27">#N/A</definedName>
    <definedName name="PassaExtenso_29">#N/A</definedName>
    <definedName name="PassaExtenso_4">#N/A</definedName>
    <definedName name="PassaExtenso_5">#N/A</definedName>
    <definedName name="PassaExtenso_9">#N/A</definedName>
    <definedName name="PATO">"$#REF!.$A$5:$J$84"</definedName>
    <definedName name="pav" localSheetId="15">#REF!</definedName>
    <definedName name="pav" localSheetId="32">#REF!</definedName>
    <definedName name="pav" localSheetId="30">#REF!</definedName>
    <definedName name="pav" localSheetId="28">#REF!</definedName>
    <definedName name="pav" localSheetId="37">#REF!</definedName>
    <definedName name="pav" localSheetId="25">#REF!</definedName>
    <definedName name="pav" localSheetId="23">#REF!</definedName>
    <definedName name="pav" localSheetId="24">#REF!</definedName>
    <definedName name="pav" localSheetId="14">#REF!</definedName>
    <definedName name="pav" localSheetId="1">#REF!</definedName>
    <definedName name="pav">#REF!</definedName>
    <definedName name="PAV_2" localSheetId="15">[3]RELATÓRIO!#REF!</definedName>
    <definedName name="PAV_2" localSheetId="32">[3]RELATÓRIO!#REF!</definedName>
    <definedName name="PAV_2" localSheetId="30">[3]RELATÓRIO!#REF!</definedName>
    <definedName name="PAV_2" localSheetId="28">[3]RELATÓRIO!#REF!</definedName>
    <definedName name="PAV_2" localSheetId="37">[3]RELATÓRIO!#REF!</definedName>
    <definedName name="PAV_2" localSheetId="25">[3]RELATÓRIO!#REF!</definedName>
    <definedName name="PAV_2" localSheetId="23">[3]RELATÓRIO!#REF!</definedName>
    <definedName name="PAV_2" localSheetId="24">[3]RELATÓRIO!#REF!</definedName>
    <definedName name="PAV_2" localSheetId="14">[3]RELATÓRIO!#REF!</definedName>
    <definedName name="PAV_2" localSheetId="1">[3]RELATÓRIO!#REF!</definedName>
    <definedName name="PAV_2">[3]RELATÓRIO!#REF!</definedName>
    <definedName name="PAV_25" localSheetId="15">[84]RESUMO_AUT1!#REF!</definedName>
    <definedName name="PAV_25" localSheetId="32">[84]RESUMO_AUT1!#REF!</definedName>
    <definedName name="PAV_25" localSheetId="30">[84]RESUMO_AUT1!#REF!</definedName>
    <definedName name="PAV_25" localSheetId="28">[84]RESUMO_AUT1!#REF!</definedName>
    <definedName name="PAV_25" localSheetId="37">[84]RESUMO_AUT1!#REF!</definedName>
    <definedName name="PAV_25" localSheetId="14">[84]RESUMO_AUT1!#REF!</definedName>
    <definedName name="PAV_25" localSheetId="1">[84]RESUMO_AUT1!#REF!</definedName>
    <definedName name="PAV_25">[84]RESUMO_AUT1!#REF!</definedName>
    <definedName name="PAV_EMISS3_S" localSheetId="15">#REF!</definedName>
    <definedName name="PAV_EMISS3_S" localSheetId="32">#REF!</definedName>
    <definedName name="PAV_EMISS3_S" localSheetId="30">#REF!</definedName>
    <definedName name="PAV_EMISS3_S" localSheetId="28">#REF!</definedName>
    <definedName name="PAV_EMISS3_S" localSheetId="37">#REF!</definedName>
    <definedName name="PAV_EMISS3_S" localSheetId="14">#REF!</definedName>
    <definedName name="PAV_EMISS3_S" localSheetId="1">#REF!</definedName>
    <definedName name="PAV_EMISS3_S">#REF!</definedName>
    <definedName name="PAV_MAR94" localSheetId="15">#REF!</definedName>
    <definedName name="PAV_MAR94" localSheetId="32">#REF!</definedName>
    <definedName name="PAV_MAR94" localSheetId="30">#REF!</definedName>
    <definedName name="PAV_MAR94" localSheetId="28">#REF!</definedName>
    <definedName name="PAV_MAR94" localSheetId="37">#REF!</definedName>
    <definedName name="PAV_MAR94" localSheetId="14">#REF!</definedName>
    <definedName name="PAV_MAR94" localSheetId="1">#REF!</definedName>
    <definedName name="PAV_MAR94">#REF!</definedName>
    <definedName name="pavi" localSheetId="15">#REF!</definedName>
    <definedName name="pavi" localSheetId="32">#REF!</definedName>
    <definedName name="pavi" localSheetId="30">#REF!</definedName>
    <definedName name="pavi" localSheetId="28">#REF!</definedName>
    <definedName name="pavi" localSheetId="37">#REF!</definedName>
    <definedName name="pavi" localSheetId="25">#REF!</definedName>
    <definedName name="pavi" localSheetId="23">#REF!</definedName>
    <definedName name="pavi" localSheetId="24">#REF!</definedName>
    <definedName name="pavi" localSheetId="14">#REF!</definedName>
    <definedName name="pavi" localSheetId="1">#REF!</definedName>
    <definedName name="pavi">#REF!</definedName>
    <definedName name="Pavi2" localSheetId="15">#REF!</definedName>
    <definedName name="Pavi2" localSheetId="32">#REF!</definedName>
    <definedName name="Pavi2" localSheetId="30">#REF!</definedName>
    <definedName name="Pavi2" localSheetId="28">#REF!</definedName>
    <definedName name="Pavi2" localSheetId="37">#REF!</definedName>
    <definedName name="Pavi2" localSheetId="25">#REF!</definedName>
    <definedName name="Pavi2" localSheetId="23">#REF!</definedName>
    <definedName name="Pavi2" localSheetId="24">#REF!</definedName>
    <definedName name="Pavi2" localSheetId="14">#REF!</definedName>
    <definedName name="Pavi2" localSheetId="1">#REF!</definedName>
    <definedName name="Pavi2">#REF!</definedName>
    <definedName name="PAVIM_EMISS" localSheetId="15">#REF!</definedName>
    <definedName name="PAVIM_EMISS" localSheetId="32">#REF!</definedName>
    <definedName name="PAVIM_EMISS" localSheetId="30">#REF!</definedName>
    <definedName name="PAVIM_EMISS" localSheetId="28">#REF!</definedName>
    <definedName name="PAVIM_EMISS" localSheetId="37">#REF!</definedName>
    <definedName name="PAVIM_EMISS" localSheetId="14">#REF!</definedName>
    <definedName name="PAVIM_EMISS" localSheetId="1">#REF!</definedName>
    <definedName name="PAVIM_EMISS">#REF!</definedName>
    <definedName name="PAVIM_EMISS2" localSheetId="15">#REF!</definedName>
    <definedName name="PAVIM_EMISS2" localSheetId="32">#REF!</definedName>
    <definedName name="PAVIM_EMISS2" localSheetId="30">#REF!</definedName>
    <definedName name="PAVIM_EMISS2" localSheetId="28">#REF!</definedName>
    <definedName name="PAVIM_EMISS2" localSheetId="37">#REF!</definedName>
    <definedName name="PAVIM_EMISS2" localSheetId="14">#REF!</definedName>
    <definedName name="PAVIM_EMISS2" localSheetId="1">#REF!</definedName>
    <definedName name="PAVIM_EMISS2">#REF!</definedName>
    <definedName name="pavimentacao" localSheetId="15">#REF!</definedName>
    <definedName name="pavimentacao" localSheetId="32">#REF!</definedName>
    <definedName name="pavimentacao" localSheetId="30">#REF!</definedName>
    <definedName name="pavimentacao" localSheetId="28">#REF!</definedName>
    <definedName name="pavimentacao" localSheetId="37">#REF!</definedName>
    <definedName name="pavimentacao" localSheetId="14">#REF!</definedName>
    <definedName name="pavimentacao" localSheetId="1">#REF!</definedName>
    <definedName name="pavimentacao">#REF!</definedName>
    <definedName name="PAVIMENTAÇÃO" localSheetId="15">#REF!</definedName>
    <definedName name="PAVIMENTAÇÃO" localSheetId="32">#REF!</definedName>
    <definedName name="PAVIMENTAÇÃO" localSheetId="30">#REF!</definedName>
    <definedName name="PAVIMENTAÇÃO" localSheetId="28">#REF!</definedName>
    <definedName name="PAVIMENTAÇÃO" localSheetId="37">#REF!</definedName>
    <definedName name="PAVIMENTAÇÃO" localSheetId="14">#REF!</definedName>
    <definedName name="PAVIMENTAÇÃO" localSheetId="1">#REF!</definedName>
    <definedName name="PAVIMENTAÇÃO">#REF!</definedName>
    <definedName name="PAVIMENTONOVO" localSheetId="15">[85]QuQuant!#REF!</definedName>
    <definedName name="PAVIMENTONOVO" localSheetId="32">[85]QuQuant!#REF!</definedName>
    <definedName name="PAVIMENTONOVO" localSheetId="30">[85]QuQuant!#REF!</definedName>
    <definedName name="PAVIMENTONOVO" localSheetId="28">[85]QuQuant!#REF!</definedName>
    <definedName name="PAVIMENTONOVO" localSheetId="37">[85]QuQuant!#REF!</definedName>
    <definedName name="PAVIMENTONOVO" localSheetId="14">[85]QuQuant!#REF!</definedName>
    <definedName name="PAVIMENTONOVO" localSheetId="1">[85]QuQuant!#REF!</definedName>
    <definedName name="PAVIMENTONOVO">[85]QuQuant!#REF!</definedName>
    <definedName name="PAVIMENTONOVO_25" localSheetId="15">[85]QuQuant!#REF!</definedName>
    <definedName name="PAVIMENTONOVO_25" localSheetId="32">[85]QuQuant!#REF!</definedName>
    <definedName name="PAVIMENTONOVO_25" localSheetId="30">[85]QuQuant!#REF!</definedName>
    <definedName name="PAVIMENTONOVO_25" localSheetId="28">[85]QuQuant!#REF!</definedName>
    <definedName name="PAVIMENTONOVO_25" localSheetId="37">[85]QuQuant!#REF!</definedName>
    <definedName name="PAVIMENTONOVO_25" localSheetId="14">[85]QuQuant!#REF!</definedName>
    <definedName name="PAVIMENTONOVO_25" localSheetId="1">[85]QuQuant!#REF!</definedName>
    <definedName name="PAVIMENTONOVO_25">[85]QuQuant!#REF!</definedName>
    <definedName name="PCAIA">"'file:///D:/Meus documentos/ANASTÁCIO/SERCEL/BR262990800.xls'#$SERVIÇOS.$#REF!$#REF!"</definedName>
    <definedName name="PCCARR" localSheetId="15">'[16]SERVIÇOS digitado'!#REF!</definedName>
    <definedName name="PCCARR" localSheetId="32">'[16]SERVIÇOS digitado'!#REF!</definedName>
    <definedName name="PCCARR" localSheetId="30">'[16]SERVIÇOS digitado'!#REF!</definedName>
    <definedName name="PCCARR" localSheetId="28">'[16]SERVIÇOS digitado'!#REF!</definedName>
    <definedName name="PCCARR" localSheetId="37">'[16]SERVIÇOS digitado'!#REF!</definedName>
    <definedName name="PCCARR" localSheetId="14">'[16]SERVIÇOS digitado'!#REF!</definedName>
    <definedName name="PCCARR" localSheetId="1">'[16]SERVIÇOS digitado'!#REF!</definedName>
    <definedName name="PCCARR">'[16]SERVIÇOS digitado'!#REF!</definedName>
    <definedName name="PCDF" localSheetId="15">'[16]SERVIÇOS digitado'!#REF!</definedName>
    <definedName name="PCDF" localSheetId="32">'[16]SERVIÇOS digitado'!#REF!</definedName>
    <definedName name="PCDF" localSheetId="30">'[16]SERVIÇOS digitado'!#REF!</definedName>
    <definedName name="PCDF" localSheetId="28">'[16]SERVIÇOS digitado'!#REF!</definedName>
    <definedName name="PCDF" localSheetId="37">'[16]SERVIÇOS digitado'!#REF!</definedName>
    <definedName name="PCDF" localSheetId="14">'[16]SERVIÇOS digitado'!#REF!</definedName>
    <definedName name="PCDF" localSheetId="1">'[16]SERVIÇOS digitado'!#REF!</definedName>
    <definedName name="PCDF">'[16]SERVIÇOS digitado'!#REF!</definedName>
    <definedName name="PCS">'[16]SERVIÇOS digitado'!$H$39</definedName>
    <definedName name="PCSA" localSheetId="15">'[16]SERVIÇOS digitado'!#REF!</definedName>
    <definedName name="PCSA" localSheetId="32">'[16]SERVIÇOS digitado'!#REF!</definedName>
    <definedName name="PCSA" localSheetId="30">'[16]SERVIÇOS digitado'!#REF!</definedName>
    <definedName name="PCSA" localSheetId="28">'[16]SERVIÇOS digitado'!#REF!</definedName>
    <definedName name="PCSA" localSheetId="37">'[16]SERVIÇOS digitado'!#REF!</definedName>
    <definedName name="PCSA" localSheetId="14">'[16]SERVIÇOS digitado'!#REF!</definedName>
    <definedName name="PCSA" localSheetId="1">'[16]SERVIÇOS digitado'!#REF!</definedName>
    <definedName name="PCSA">'[16]SERVIÇOS digitado'!#REF!</definedName>
    <definedName name="PCST" localSheetId="15">'[16]SERVIÇOS digitado'!#REF!</definedName>
    <definedName name="PCST" localSheetId="32">'[16]SERVIÇOS digitado'!#REF!</definedName>
    <definedName name="PCST" localSheetId="30">'[16]SERVIÇOS digitado'!#REF!</definedName>
    <definedName name="PCST" localSheetId="28">'[16]SERVIÇOS digitado'!#REF!</definedName>
    <definedName name="PCST" localSheetId="37">'[16]SERVIÇOS digitado'!#REF!</definedName>
    <definedName name="PCST" localSheetId="14">'[16]SERVIÇOS digitado'!#REF!</definedName>
    <definedName name="PCST" localSheetId="1">'[16]SERVIÇOS digitado'!#REF!</definedName>
    <definedName name="PCST">'[16]SERVIÇOS digitado'!#REF!</definedName>
    <definedName name="PDE" localSheetId="15">#REF!</definedName>
    <definedName name="PDE" localSheetId="32">#REF!</definedName>
    <definedName name="PDE" localSheetId="30">#REF!</definedName>
    <definedName name="PDE" localSheetId="28">#REF!</definedName>
    <definedName name="PDE" localSheetId="37">#REF!</definedName>
    <definedName name="PDE" localSheetId="14">#REF!</definedName>
    <definedName name="PDE" localSheetId="1">#REF!</definedName>
    <definedName name="PDE">#REF!</definedName>
    <definedName name="PDM">[13]DADOS!$C$13</definedName>
    <definedName name="PED" localSheetId="15">#REF!</definedName>
    <definedName name="PED" localSheetId="32">#REF!</definedName>
    <definedName name="PED" localSheetId="30">#REF!</definedName>
    <definedName name="PED" localSheetId="28">#REF!</definedName>
    <definedName name="PED" localSheetId="37">#REF!</definedName>
    <definedName name="PED" localSheetId="25">#REF!</definedName>
    <definedName name="PED" localSheetId="23">#REF!</definedName>
    <definedName name="PED" localSheetId="24">#REF!</definedName>
    <definedName name="PED" localSheetId="14">#REF!</definedName>
    <definedName name="PED" localSheetId="1">#REF!</definedName>
    <definedName name="PED">#REF!</definedName>
    <definedName name="PED.PISTA" localSheetId="15">#REF!</definedName>
    <definedName name="PED.PISTA" localSheetId="32">#REF!</definedName>
    <definedName name="PED.PISTA" localSheetId="30">#REF!</definedName>
    <definedName name="PED.PISTA" localSheetId="28">#REF!</definedName>
    <definedName name="PED.PISTA" localSheetId="37">#REF!</definedName>
    <definedName name="PED.PISTA" localSheetId="14">#REF!</definedName>
    <definedName name="PED.PISTA" localSheetId="1">#REF!</definedName>
    <definedName name="PED.PISTA">#REF!</definedName>
    <definedName name="PEDA" localSheetId="15">#REF!</definedName>
    <definedName name="PEDA" localSheetId="32">#REF!</definedName>
    <definedName name="PEDA" localSheetId="30">#REF!</definedName>
    <definedName name="PEDA" localSheetId="28">#REF!</definedName>
    <definedName name="PEDA" localSheetId="37">#REF!</definedName>
    <definedName name="PEDA" localSheetId="25">#REF!</definedName>
    <definedName name="PEDA" localSheetId="23">#REF!</definedName>
    <definedName name="PEDA" localSheetId="24">#REF!</definedName>
    <definedName name="PEDA" localSheetId="14">#REF!</definedName>
    <definedName name="PEDA" localSheetId="1">#REF!</definedName>
    <definedName name="PEDA">#REF!</definedName>
    <definedName name="pedr" localSheetId="15">'[28]QTT  BETUM'!#REF!</definedName>
    <definedName name="pedr" localSheetId="32">'[28]QTT  BETUM'!#REF!</definedName>
    <definedName name="pedr" localSheetId="30">'[28]QTT  BETUM'!#REF!</definedName>
    <definedName name="pedr" localSheetId="28">'[28]QTT  BETUM'!#REF!</definedName>
    <definedName name="pedr" localSheetId="37">'[28]QTT  BETUM'!#REF!</definedName>
    <definedName name="pedr" localSheetId="14">'[28]QTT  BETUM'!#REF!</definedName>
    <definedName name="pedr" localSheetId="1">'[28]QTT  BETUM'!#REF!</definedName>
    <definedName name="pedr">'[28]QTT  BETUM'!#REF!</definedName>
    <definedName name="PEDR.PISTA" localSheetId="15">#REF!</definedName>
    <definedName name="PEDR.PISTA" localSheetId="32">#REF!</definedName>
    <definedName name="PEDR.PISTA" localSheetId="30">#REF!</definedName>
    <definedName name="PEDR.PISTA" localSheetId="28">#REF!</definedName>
    <definedName name="PEDR.PISTA" localSheetId="37">#REF!</definedName>
    <definedName name="PEDR.PISTA" localSheetId="14">#REF!</definedName>
    <definedName name="PEDR.PISTA" localSheetId="1">#REF!</definedName>
    <definedName name="PEDR.PISTA">#REF!</definedName>
    <definedName name="pedre" localSheetId="15">#REF!</definedName>
    <definedName name="pedre" localSheetId="32">#REF!</definedName>
    <definedName name="pedre" localSheetId="30">#REF!</definedName>
    <definedName name="pedre" localSheetId="28">#REF!</definedName>
    <definedName name="pedre" localSheetId="37">#REF!</definedName>
    <definedName name="pedre" localSheetId="14">#REF!</definedName>
    <definedName name="pedre" localSheetId="1">#REF!</definedName>
    <definedName name="pedre">#REF!</definedName>
    <definedName name="PEDREIRA" localSheetId="15">#REF!</definedName>
    <definedName name="PEDREIRA" localSheetId="32">#REF!</definedName>
    <definedName name="PEDREIRA" localSheetId="30">#REF!</definedName>
    <definedName name="PEDREIRA" localSheetId="28">#REF!</definedName>
    <definedName name="PEDREIRA" localSheetId="37">#REF!</definedName>
    <definedName name="PEDREIRA" localSheetId="25">#REF!</definedName>
    <definedName name="PEDREIRA" localSheetId="23">#REF!</definedName>
    <definedName name="PEDREIRA" localSheetId="24">#REF!</definedName>
    <definedName name="PEDREIRA" localSheetId="14">#REF!</definedName>
    <definedName name="PEDREIRA" localSheetId="1">#REF!</definedName>
    <definedName name="PEDREIRA">#REF!</definedName>
    <definedName name="PEDREIRA.PISTA">[33]Diagrama!$E$46</definedName>
    <definedName name="PEDREIRA.USINA">[33]Diagrama!$E$45</definedName>
    <definedName name="PEDREIRA_P" localSheetId="15">#REF!</definedName>
    <definedName name="PEDREIRA_P" localSheetId="32">#REF!</definedName>
    <definedName name="PEDREIRA_P" localSheetId="30">#REF!</definedName>
    <definedName name="PEDREIRA_P" localSheetId="28">#REF!</definedName>
    <definedName name="PEDREIRA_P" localSheetId="37">#REF!</definedName>
    <definedName name="PEDREIRA_P" localSheetId="14">#REF!</definedName>
    <definedName name="PEDREIRA_P" localSheetId="1">#REF!</definedName>
    <definedName name="PEDREIRA_P">#REF!</definedName>
    <definedName name="PEMN" localSheetId="15">'[16]SERVIÇOS digitado'!#REF!</definedName>
    <definedName name="PEMN" localSheetId="32">'[16]SERVIÇOS digitado'!#REF!</definedName>
    <definedName name="PEMN" localSheetId="30">'[16]SERVIÇOS digitado'!#REF!</definedName>
    <definedName name="PEMN" localSheetId="28">'[16]SERVIÇOS digitado'!#REF!</definedName>
    <definedName name="PEMN" localSheetId="37">'[16]SERVIÇOS digitado'!#REF!</definedName>
    <definedName name="PEMN" localSheetId="14">'[16]SERVIÇOS digitado'!#REF!</definedName>
    <definedName name="PEMN" localSheetId="1">'[16]SERVIÇOS digitado'!#REF!</definedName>
    <definedName name="PEMN">'[16]SERVIÇOS digitado'!#REF!</definedName>
    <definedName name="PEN">[14]SERVIÇOS!$G$59</definedName>
    <definedName name="PEN_13">[14]SERVIÇOS!$G$59</definedName>
    <definedName name="PEN_39">[14]SERVIÇOS!$G$59</definedName>
    <definedName name="PEN_6">[14]SERVIÇOS!$G$59</definedName>
    <definedName name="PercResid." localSheetId="15">#REF!</definedName>
    <definedName name="PercResid." localSheetId="32">#REF!</definedName>
    <definedName name="PercResid." localSheetId="30">#REF!</definedName>
    <definedName name="PercResid." localSheetId="28">#REF!</definedName>
    <definedName name="PercResid." localSheetId="37">#REF!</definedName>
    <definedName name="PercResid." localSheetId="14">#REF!</definedName>
    <definedName name="PercResid." localSheetId="1">#REF!</definedName>
    <definedName name="PercResid.">#REF!</definedName>
    <definedName name="pesquisa" localSheetId="15">#REF!</definedName>
    <definedName name="pesquisa" localSheetId="32">#REF!</definedName>
    <definedName name="pesquisa" localSheetId="30">#REF!</definedName>
    <definedName name="pesquisa" localSheetId="28">#REF!</definedName>
    <definedName name="pesquisa" localSheetId="37">#REF!</definedName>
    <definedName name="pesquisa" localSheetId="14">#REF!</definedName>
    <definedName name="pesquisa" localSheetId="1">#REF!</definedName>
    <definedName name="pesquisa">#REF!</definedName>
    <definedName name="pesquisa_25" localSheetId="15">#REF!</definedName>
    <definedName name="pesquisa_25" localSheetId="32">#REF!</definedName>
    <definedName name="pesquisa_25" localSheetId="30">#REF!</definedName>
    <definedName name="pesquisa_25" localSheetId="28">#REF!</definedName>
    <definedName name="pesquisa_25" localSheetId="37">#REF!</definedName>
    <definedName name="pesquisa_25" localSheetId="14">#REF!</definedName>
    <definedName name="pesquisa_25" localSheetId="1">#REF!</definedName>
    <definedName name="pesquisa_25">#REF!</definedName>
    <definedName name="pesquisa1">'[8]Página 16'!$A$3:$G$7</definedName>
    <definedName name="PESSO" localSheetId="15">#REF!</definedName>
    <definedName name="PESSO" localSheetId="32">#REF!</definedName>
    <definedName name="PESSO" localSheetId="30">#REF!</definedName>
    <definedName name="PESSO" localSheetId="28">#REF!</definedName>
    <definedName name="PESSO" localSheetId="37">#REF!</definedName>
    <definedName name="PESSO" localSheetId="14">#REF!</definedName>
    <definedName name="PESSO" localSheetId="1">#REF!</definedName>
    <definedName name="PESSO">#REF!</definedName>
    <definedName name="PESSO_25" localSheetId="15">#REF!</definedName>
    <definedName name="PESSO_25" localSheetId="32">#REF!</definedName>
    <definedName name="PESSO_25" localSheetId="30">#REF!</definedName>
    <definedName name="PESSO_25" localSheetId="28">#REF!</definedName>
    <definedName name="PESSO_25" localSheetId="37">#REF!</definedName>
    <definedName name="PESSO_25" localSheetId="14">#REF!</definedName>
    <definedName name="PESSO_25" localSheetId="1">#REF!</definedName>
    <definedName name="PESSO_25">#REF!</definedName>
    <definedName name="PG">"$#REF!.$C$1"</definedName>
    <definedName name="PGP">"'file:///D:/Meus documentos/ANASTÁCIO/SERCEL/BR262990800.xls'#$SERVIÇOS.$#REF!$#REF!"</definedName>
    <definedName name="Pia_cozinha" localSheetId="15">#REF!</definedName>
    <definedName name="Pia_cozinha" localSheetId="32">#REF!</definedName>
    <definedName name="Pia_cozinha" localSheetId="30">#REF!</definedName>
    <definedName name="Pia_cozinha" localSheetId="28">#REF!</definedName>
    <definedName name="Pia_cozinha" localSheetId="37">#REF!</definedName>
    <definedName name="Pia_cozinha" localSheetId="14">#REF!</definedName>
    <definedName name="Pia_cozinha" localSheetId="1">#REF!</definedName>
    <definedName name="Pia_cozinha">#REF!</definedName>
    <definedName name="Pilar" localSheetId="15">#REF!</definedName>
    <definedName name="Pilar" localSheetId="32">#REF!</definedName>
    <definedName name="Pilar" localSheetId="30">#REF!</definedName>
    <definedName name="Pilar" localSheetId="28">#REF!</definedName>
    <definedName name="Pilar" localSheetId="37">#REF!</definedName>
    <definedName name="Pilar" localSheetId="14">#REF!</definedName>
    <definedName name="Pilar" localSheetId="1">#REF!</definedName>
    <definedName name="Pilar">#REF!</definedName>
    <definedName name="pint" localSheetId="15">'[28]QTT  BETUM'!#REF!</definedName>
    <definedName name="pint" localSheetId="32">'[28]QTT  BETUM'!#REF!</definedName>
    <definedName name="pint" localSheetId="30">'[28]QTT  BETUM'!#REF!</definedName>
    <definedName name="pint" localSheetId="28">'[28]QTT  BETUM'!#REF!</definedName>
    <definedName name="pint" localSheetId="37">'[28]QTT  BETUM'!#REF!</definedName>
    <definedName name="pint" localSheetId="14">'[28]QTT  BETUM'!#REF!</definedName>
    <definedName name="pint" localSheetId="1">'[28]QTT  BETUM'!#REF!</definedName>
    <definedName name="pint">'[28]QTT  BETUM'!#REF!</definedName>
    <definedName name="pint_lig" localSheetId="15">#REF!</definedName>
    <definedName name="pint_lig" localSheetId="32">#REF!</definedName>
    <definedName name="pint_lig" localSheetId="30">#REF!</definedName>
    <definedName name="pint_lig" localSheetId="28">#REF!</definedName>
    <definedName name="pint_lig" localSheetId="37">#REF!</definedName>
    <definedName name="pint_lig" localSheetId="25">#REF!</definedName>
    <definedName name="pint_lig" localSheetId="23">#REF!</definedName>
    <definedName name="pint_lig" localSheetId="24">#REF!</definedName>
    <definedName name="pint_lig" localSheetId="14">#REF!</definedName>
    <definedName name="pint_lig" localSheetId="1">#REF!</definedName>
    <definedName name="pint_lig">#REF!</definedName>
    <definedName name="PINTURA">#N/A</definedName>
    <definedName name="Pintura_cal" localSheetId="15">#REF!</definedName>
    <definedName name="Pintura_cal" localSheetId="32">#REF!</definedName>
    <definedName name="Pintura_cal" localSheetId="30">#REF!</definedName>
    <definedName name="Pintura_cal" localSheetId="28">#REF!</definedName>
    <definedName name="Pintura_cal" localSheetId="37">#REF!</definedName>
    <definedName name="Pintura_cal" localSheetId="14">#REF!</definedName>
    <definedName name="Pintura_cal" localSheetId="1">#REF!</definedName>
    <definedName name="Pintura_cal">#REF!</definedName>
    <definedName name="Pintura_óleo" localSheetId="15">#REF!</definedName>
    <definedName name="Pintura_óleo" localSheetId="32">#REF!</definedName>
    <definedName name="Pintura_óleo" localSheetId="30">#REF!</definedName>
    <definedName name="Pintura_óleo" localSheetId="28">#REF!</definedName>
    <definedName name="Pintura_óleo" localSheetId="37">#REF!</definedName>
    <definedName name="Pintura_óleo" localSheetId="14">#REF!</definedName>
    <definedName name="Pintura_óleo" localSheetId="1">#REF!</definedName>
    <definedName name="Pintura_óleo">#REF!</definedName>
    <definedName name="Piso_cimentado" localSheetId="15">#REF!</definedName>
    <definedName name="Piso_cimentado" localSheetId="32">#REF!</definedName>
    <definedName name="Piso_cimentado" localSheetId="30">#REF!</definedName>
    <definedName name="Piso_cimentado" localSheetId="28">#REF!</definedName>
    <definedName name="Piso_cimentado" localSheetId="37">#REF!</definedName>
    <definedName name="Piso_cimentado" localSheetId="14">#REF!</definedName>
    <definedName name="Piso_cimentado" localSheetId="1">#REF!</definedName>
    <definedName name="Piso_cimentado">#REF!</definedName>
    <definedName name="PISTAPDLD" localSheetId="15">#REF!</definedName>
    <definedName name="PISTAPDLD" localSheetId="32">#REF!</definedName>
    <definedName name="PISTAPDLD" localSheetId="30">#REF!</definedName>
    <definedName name="PISTAPDLD" localSheetId="28">#REF!</definedName>
    <definedName name="PISTAPDLD" localSheetId="37">#REF!</definedName>
    <definedName name="PISTAPDLD" localSheetId="14">#REF!</definedName>
    <definedName name="PISTAPDLD" localSheetId="1">#REF!</definedName>
    <definedName name="PISTAPDLD">#REF!</definedName>
    <definedName name="PISTAPDLE" localSheetId="15">#REF!</definedName>
    <definedName name="PISTAPDLE" localSheetId="32">#REF!</definedName>
    <definedName name="PISTAPDLE" localSheetId="30">#REF!</definedName>
    <definedName name="PISTAPDLE" localSheetId="28">#REF!</definedName>
    <definedName name="PISTAPDLE" localSheetId="37">#REF!</definedName>
    <definedName name="PISTAPDLE" localSheetId="14">#REF!</definedName>
    <definedName name="PISTAPDLE" localSheetId="1">#REF!</definedName>
    <definedName name="PISTAPDLE">#REF!</definedName>
    <definedName name="PISTAPELD" localSheetId="15">#REF!</definedName>
    <definedName name="PISTAPELD" localSheetId="32">#REF!</definedName>
    <definedName name="PISTAPELD" localSheetId="30">#REF!</definedName>
    <definedName name="PISTAPELD" localSheetId="28">#REF!</definedName>
    <definedName name="PISTAPELD" localSheetId="37">#REF!</definedName>
    <definedName name="PISTAPELD" localSheetId="14">#REF!</definedName>
    <definedName name="PISTAPELD" localSheetId="1">#REF!</definedName>
    <definedName name="PISTAPELD">#REF!</definedName>
    <definedName name="PISTAPELE" localSheetId="15">#REF!</definedName>
    <definedName name="PISTAPELE" localSheetId="32">#REF!</definedName>
    <definedName name="PISTAPELE" localSheetId="30">#REF!</definedName>
    <definedName name="PISTAPELE" localSheetId="28">#REF!</definedName>
    <definedName name="PISTAPELE" localSheetId="37">#REF!</definedName>
    <definedName name="PISTAPELE" localSheetId="14">#REF!</definedName>
    <definedName name="PISTAPELE" localSheetId="1">#REF!</definedName>
    <definedName name="PISTAPELE">#REF!</definedName>
    <definedName name="PL" localSheetId="15">#REF!</definedName>
    <definedName name="PL" localSheetId="32">#REF!</definedName>
    <definedName name="PL" localSheetId="30">#REF!</definedName>
    <definedName name="PL" localSheetId="28">#REF!</definedName>
    <definedName name="PL" localSheetId="37">#REF!</definedName>
    <definedName name="PL" localSheetId="14">#REF!</definedName>
    <definedName name="PL" localSheetId="1">#REF!</definedName>
    <definedName name="PL">#REF!</definedName>
    <definedName name="PL_25" localSheetId="15">#REF!</definedName>
    <definedName name="PL_25" localSheetId="32">#REF!</definedName>
    <definedName name="PL_25" localSheetId="30">#REF!</definedName>
    <definedName name="PL_25" localSheetId="28">#REF!</definedName>
    <definedName name="PL_25" localSheetId="37">#REF!</definedName>
    <definedName name="PL_25" localSheetId="14">#REF!</definedName>
    <definedName name="PL_25" localSheetId="1">#REF!</definedName>
    <definedName name="PL_25">#REF!</definedName>
    <definedName name="PL1_25" localSheetId="15">#REF!</definedName>
    <definedName name="PL1_25" localSheetId="32">#REF!</definedName>
    <definedName name="PL1_25" localSheetId="30">#REF!</definedName>
    <definedName name="PL1_25" localSheetId="28">#REF!</definedName>
    <definedName name="PL1_25" localSheetId="37">#REF!</definedName>
    <definedName name="PL1_25" localSheetId="14">#REF!</definedName>
    <definedName name="PL1_25" localSheetId="1">#REF!</definedName>
    <definedName name="PL1_25">#REF!</definedName>
    <definedName name="PLA" localSheetId="15">'[16]SERVIÇOS digitado'!#REF!</definedName>
    <definedName name="PLA" localSheetId="32">'[16]SERVIÇOS digitado'!#REF!</definedName>
    <definedName name="PLA" localSheetId="30">'[16]SERVIÇOS digitado'!#REF!</definedName>
    <definedName name="PLA" localSheetId="28">'[16]SERVIÇOS digitado'!#REF!</definedName>
    <definedName name="PLA" localSheetId="37">'[16]SERVIÇOS digitado'!#REF!</definedName>
    <definedName name="PLA" localSheetId="14">'[16]SERVIÇOS digitado'!#REF!</definedName>
    <definedName name="PLA" localSheetId="1">'[16]SERVIÇOS digitado'!#REF!</definedName>
    <definedName name="PLA">'[16]SERVIÇOS digitado'!#REF!</definedName>
    <definedName name="Placa" localSheetId="15">#REF!</definedName>
    <definedName name="Placa" localSheetId="32">#REF!</definedName>
    <definedName name="Placa" localSheetId="30">#REF!</definedName>
    <definedName name="Placa" localSheetId="28">#REF!</definedName>
    <definedName name="Placa" localSheetId="37">#REF!</definedName>
    <definedName name="Placa" localSheetId="14">#REF!</definedName>
    <definedName name="Placa" localSheetId="1">#REF!</definedName>
    <definedName name="Placa">#REF!</definedName>
    <definedName name="Placa_de_cimento" localSheetId="15">#REF!</definedName>
    <definedName name="Placa_de_cimento" localSheetId="32">#REF!</definedName>
    <definedName name="Placa_de_cimento" localSheetId="30">#REF!</definedName>
    <definedName name="Placa_de_cimento" localSheetId="28">#REF!</definedName>
    <definedName name="Placa_de_cimento" localSheetId="37">#REF!</definedName>
    <definedName name="Placa_de_cimento" localSheetId="14">#REF!</definedName>
    <definedName name="Placa_de_cimento" localSheetId="1">#REF!</definedName>
    <definedName name="Placa_de_cimento">#REF!</definedName>
    <definedName name="PLACA_OBRA" localSheetId="15">#REF!</definedName>
    <definedName name="PLACA_OBRA" localSheetId="32">#REF!</definedName>
    <definedName name="PLACA_OBRA" localSheetId="30">#REF!</definedName>
    <definedName name="PLACA_OBRA" localSheetId="28">#REF!</definedName>
    <definedName name="PLACA_OBRA" localSheetId="37">#REF!</definedName>
    <definedName name="PLACA_OBRA" localSheetId="14">#REF!</definedName>
    <definedName name="PLACA_OBRA" localSheetId="1">#REF!</definedName>
    <definedName name="PLACA_OBRA">#REF!</definedName>
    <definedName name="plan">[86]Orçamento!$A$17:$D$80</definedName>
    <definedName name="Plan1" localSheetId="15" hidden="1">#REF!</definedName>
    <definedName name="Plan1" localSheetId="32" hidden="1">#REF!</definedName>
    <definedName name="Plan1" localSheetId="30" hidden="1">#REF!</definedName>
    <definedName name="Plan1" localSheetId="28" hidden="1">#REF!</definedName>
    <definedName name="Plan1" localSheetId="37" hidden="1">#REF!</definedName>
    <definedName name="Plan1" localSheetId="14" hidden="1">#REF!</definedName>
    <definedName name="Plan1" localSheetId="1" hidden="1">#REF!</definedName>
    <definedName name="Plan1" hidden="1">#REF!</definedName>
    <definedName name="plan2">[86]Orçamento!$A$17:$D$80</definedName>
    <definedName name="plan3">[86]Orçamento!$A$17:$D$80</definedName>
    <definedName name="planilha" localSheetId="37" hidden="1">{#N/A,#N/A,TRUE,"Serviços"}</definedName>
    <definedName name="planilha" hidden="1">{#N/A,#N/A,TRUE,"Serviços"}</definedName>
    <definedName name="PlanilhasOriginais" localSheetId="15">#REF!</definedName>
    <definedName name="PlanilhasOriginais" localSheetId="32">#REF!</definedName>
    <definedName name="PlanilhasOriginais" localSheetId="30">#REF!</definedName>
    <definedName name="PlanilhasOriginais" localSheetId="28">#REF!</definedName>
    <definedName name="PlanilhasOriginais" localSheetId="37">#REF!</definedName>
    <definedName name="PlanilhasOriginais" localSheetId="14">#REF!</definedName>
    <definedName name="PlanilhasOriginais" localSheetId="1">#REF!</definedName>
    <definedName name="PlanilhasOriginais">#REF!</definedName>
    <definedName name="plano" localSheetId="15">#REF!</definedName>
    <definedName name="plano" localSheetId="32">#REF!</definedName>
    <definedName name="plano" localSheetId="30">#REF!</definedName>
    <definedName name="plano" localSheetId="28">#REF!</definedName>
    <definedName name="plano" localSheetId="37">#REF!</definedName>
    <definedName name="plano" localSheetId="25">#REF!</definedName>
    <definedName name="plano" localSheetId="23">#REF!</definedName>
    <definedName name="plano" localSheetId="24">#REF!</definedName>
    <definedName name="plano" localSheetId="14">#REF!</definedName>
    <definedName name="plano" localSheetId="1">#REF!</definedName>
    <definedName name="plano">#REF!</definedName>
    <definedName name="Plapla" localSheetId="15">[87]RMLE157!#REF!</definedName>
    <definedName name="Plapla" localSheetId="32">[87]RMLE157!#REF!</definedName>
    <definedName name="Plapla" localSheetId="30">[87]RMLE157!#REF!</definedName>
    <definedName name="Plapla" localSheetId="28">[87]RMLE157!#REF!</definedName>
    <definedName name="Plapla" localSheetId="37">[87]RMLE157!#REF!</definedName>
    <definedName name="Plapla" localSheetId="14">[87]RMLE157!#REF!</definedName>
    <definedName name="Plapla" localSheetId="1">[87]RMLE157!#REF!</definedName>
    <definedName name="Plapla">[87]RMLE157!#REF!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PTE" localSheetId="15">'[16]SERVIÇOS digitado'!#REF!</definedName>
    <definedName name="PLPTE" localSheetId="32">'[16]SERVIÇOS digitado'!#REF!</definedName>
    <definedName name="PLPTE" localSheetId="30">'[16]SERVIÇOS digitado'!#REF!</definedName>
    <definedName name="PLPTE" localSheetId="28">'[16]SERVIÇOS digitado'!#REF!</definedName>
    <definedName name="PLPTE" localSheetId="37">'[16]SERVIÇOS digitado'!#REF!</definedName>
    <definedName name="PLPTE" localSheetId="14">'[16]SERVIÇOS digitado'!#REF!</definedName>
    <definedName name="PLPTE" localSheetId="1">'[16]SERVIÇOS digitado'!#REF!</definedName>
    <definedName name="PLPTE">'[16]SERVIÇOS digitado'!#REF!</definedName>
    <definedName name="PLT" localSheetId="15">'[16]SERVIÇOS digitado'!#REF!</definedName>
    <definedName name="PLT" localSheetId="32">'[16]SERVIÇOS digitado'!#REF!</definedName>
    <definedName name="PLT" localSheetId="30">'[16]SERVIÇOS digitado'!#REF!</definedName>
    <definedName name="PLT" localSheetId="28">'[16]SERVIÇOS digitado'!#REF!</definedName>
    <definedName name="PLT" localSheetId="37">'[16]SERVIÇOS digitado'!#REF!</definedName>
    <definedName name="PLT" localSheetId="14">'[16]SERVIÇOS digitado'!#REF!</definedName>
    <definedName name="PLT" localSheetId="1">'[16]SERVIÇOS digitado'!#REF!</definedName>
    <definedName name="PLT">'[16]SERVIÇOS digitado'!#REF!</definedName>
    <definedName name="PLVC">"'file:///D:/Meus documentos/ANASTÁCIO/SERCEL/BR262990800.xls'#$SERVIÇOS.$#REF!$#REF!"</definedName>
    <definedName name="PLVD">"'file:///D:/Meus documentos/ANASTÁCIO/SERCEL/BR262990800.xls'#$SERVIÇOS.$#REF!$#REF!"</definedName>
    <definedName name="PLW">"$#REF!.$F$14"</definedName>
    <definedName name="PLWA">"$#REF!.$F$13"</definedName>
    <definedName name="PMBQA" localSheetId="15">'[16]SERVIÇOS digitado'!#REF!</definedName>
    <definedName name="PMBQA" localSheetId="32">'[16]SERVIÇOS digitado'!#REF!</definedName>
    <definedName name="PMBQA" localSheetId="30">'[16]SERVIÇOS digitado'!#REF!</definedName>
    <definedName name="PMBQA" localSheetId="28">'[16]SERVIÇOS digitado'!#REF!</definedName>
    <definedName name="PMBQA" localSheetId="37">'[16]SERVIÇOS digitado'!#REF!</definedName>
    <definedName name="PMBQA" localSheetId="14">'[16]SERVIÇOS digitado'!#REF!</definedName>
    <definedName name="PMBQA" localSheetId="1">'[16]SERVIÇOS digitado'!#REF!</definedName>
    <definedName name="PMBQA">'[16]SERVIÇOS digitado'!#REF!</definedName>
    <definedName name="PMBQT" localSheetId="15">'[16]SERVIÇOS digitado'!#REF!</definedName>
    <definedName name="PMBQT" localSheetId="32">'[16]SERVIÇOS digitado'!#REF!</definedName>
    <definedName name="PMBQT" localSheetId="30">'[16]SERVIÇOS digitado'!#REF!</definedName>
    <definedName name="PMBQT" localSheetId="28">'[16]SERVIÇOS digitado'!#REF!</definedName>
    <definedName name="PMBQT" localSheetId="37">'[16]SERVIÇOS digitado'!#REF!</definedName>
    <definedName name="PMBQT" localSheetId="14">'[16]SERVIÇOS digitado'!#REF!</definedName>
    <definedName name="PMBQT" localSheetId="1">'[16]SERVIÇOS digitado'!#REF!</definedName>
    <definedName name="PMBQT">'[16]SERVIÇOS digitado'!#REF!</definedName>
    <definedName name="PMD">'[16]SERVIÇOS digitado'!$H$69</definedName>
    <definedName name="PO" localSheetId="15">'[88]8ª MP_BR-459'!#REF!</definedName>
    <definedName name="PO" localSheetId="32">'[88]8ª MP_BR-459'!#REF!</definedName>
    <definedName name="PO" localSheetId="30">'[88]8ª MP_BR-459'!#REF!</definedName>
    <definedName name="PO" localSheetId="28">'[88]8ª MP_BR-459'!#REF!</definedName>
    <definedName name="PO" localSheetId="37">'[88]8ª MP_BR-459'!#REF!</definedName>
    <definedName name="PO" localSheetId="14">'[88]8ª MP_BR-459'!#REF!</definedName>
    <definedName name="PO" localSheetId="1">'[88]8ª MP_BR-459'!#REF!</definedName>
    <definedName name="PO">'[88]8ª MP_BR-459'!#REF!</definedName>
    <definedName name="POÇO_VISIT" localSheetId="15">#REF!</definedName>
    <definedName name="POÇO_VISIT" localSheetId="32">#REF!</definedName>
    <definedName name="POÇO_VISIT" localSheetId="30">#REF!</definedName>
    <definedName name="POÇO_VISIT" localSheetId="28">#REF!</definedName>
    <definedName name="POÇO_VISIT" localSheetId="37">#REF!</definedName>
    <definedName name="POÇO_VISIT" localSheetId="14">#REF!</definedName>
    <definedName name="POÇO_VISIT" localSheetId="1">#REF!</definedName>
    <definedName name="POÇO_VISIT">#REF!</definedName>
    <definedName name="Ponte">#N/A</definedName>
    <definedName name="Posição" localSheetId="15" hidden="1">#REF!</definedName>
    <definedName name="Posição" localSheetId="32" hidden="1">#REF!</definedName>
    <definedName name="Posição" localSheetId="30" hidden="1">#REF!</definedName>
    <definedName name="Posição" localSheetId="28" hidden="1">#REF!</definedName>
    <definedName name="Posição" localSheetId="37" hidden="1">#REF!</definedName>
    <definedName name="Posição" localSheetId="14" hidden="1">#REF!</definedName>
    <definedName name="Posição" localSheetId="1" hidden="1">#REF!</definedName>
    <definedName name="Posição" hidden="1">#REF!</definedName>
    <definedName name="potencia" localSheetId="15">#REF!</definedName>
    <definedName name="potencia" localSheetId="32">#REF!</definedName>
    <definedName name="potencia" localSheetId="30">#REF!</definedName>
    <definedName name="potencia" localSheetId="28">#REF!</definedName>
    <definedName name="potencia" localSheetId="37">#REF!</definedName>
    <definedName name="potencia" localSheetId="14">#REF!</definedName>
    <definedName name="potencia" localSheetId="1">#REF!</definedName>
    <definedName name="potencia">#REF!</definedName>
    <definedName name="PPEN" localSheetId="15">'[16]SERVIÇOS digitado'!#REF!</definedName>
    <definedName name="PPEN" localSheetId="32">'[16]SERVIÇOS digitado'!#REF!</definedName>
    <definedName name="PPEN" localSheetId="30">'[16]SERVIÇOS digitado'!#REF!</definedName>
    <definedName name="PPEN" localSheetId="28">'[16]SERVIÇOS digitado'!#REF!</definedName>
    <definedName name="PPEN" localSheetId="37">'[16]SERVIÇOS digitado'!#REF!</definedName>
    <definedName name="PPEN" localSheetId="14">'[16]SERVIÇOS digitado'!#REF!</definedName>
    <definedName name="PPEN" localSheetId="1">'[16]SERVIÇOS digitado'!#REF!</definedName>
    <definedName name="PPEN">'[16]SERVIÇOS digitado'!#REF!</definedName>
    <definedName name="PPLA" localSheetId="15">'[16]SERVIÇOS digitado'!#REF!</definedName>
    <definedName name="PPLA" localSheetId="32">'[16]SERVIÇOS digitado'!#REF!</definedName>
    <definedName name="PPLA" localSheetId="30">'[16]SERVIÇOS digitado'!#REF!</definedName>
    <definedName name="PPLA" localSheetId="28">'[16]SERVIÇOS digitado'!#REF!</definedName>
    <definedName name="PPLA" localSheetId="37">'[16]SERVIÇOS digitado'!#REF!</definedName>
    <definedName name="PPLA" localSheetId="14">'[16]SERVIÇOS digitado'!#REF!</definedName>
    <definedName name="PPLA" localSheetId="1">'[16]SERVIÇOS digitado'!#REF!</definedName>
    <definedName name="PPLA">'[16]SERVIÇOS digitado'!#REF!</definedName>
    <definedName name="PPLT" localSheetId="15">'[16]SERVIÇOS digitado'!#REF!</definedName>
    <definedName name="PPLT" localSheetId="32">'[16]SERVIÇOS digitado'!#REF!</definedName>
    <definedName name="PPLT" localSheetId="30">'[16]SERVIÇOS digitado'!#REF!</definedName>
    <definedName name="PPLT" localSheetId="28">'[16]SERVIÇOS digitado'!#REF!</definedName>
    <definedName name="PPLT" localSheetId="37">'[16]SERVIÇOS digitado'!#REF!</definedName>
    <definedName name="PPLT" localSheetId="14">'[16]SERVIÇOS digitado'!#REF!</definedName>
    <definedName name="PPLT" localSheetId="1">'[16]SERVIÇOS digitado'!#REF!</definedName>
    <definedName name="PPLT">'[16]SERVIÇOS digitado'!#REF!</definedName>
    <definedName name="PPP" localSheetId="15">'[89]Coord. G RC'!#REF!</definedName>
    <definedName name="PPP" localSheetId="32">'[89]Coord. G RC'!#REF!</definedName>
    <definedName name="PPP" localSheetId="30">'[89]Coord. G RC'!#REF!</definedName>
    <definedName name="PPP" localSheetId="28">'[89]Coord. G RC'!#REF!</definedName>
    <definedName name="PPP" localSheetId="37">'[89]Coord. G RC'!#REF!</definedName>
    <definedName name="PPP" localSheetId="14">'[89]Coord. G RC'!#REF!</definedName>
    <definedName name="PPP" localSheetId="1">'[89]Coord. G RC'!#REF!</definedName>
    <definedName name="PPP">'[89]Coord. G RC'!#REF!</definedName>
    <definedName name="PRAZO" localSheetId="15">#REF!</definedName>
    <definedName name="PRAZO" localSheetId="32">#REF!</definedName>
    <definedName name="PRAZO" localSheetId="30">#REF!</definedName>
    <definedName name="PRAZO" localSheetId="28">#REF!</definedName>
    <definedName name="PRAZO" localSheetId="37">#REF!</definedName>
    <definedName name="PRAZO" localSheetId="25">#REF!</definedName>
    <definedName name="PRAZO" localSheetId="23">#REF!</definedName>
    <definedName name="PRAZO" localSheetId="24">#REF!</definedName>
    <definedName name="PRAZO" localSheetId="14">#REF!</definedName>
    <definedName name="PRAZO" localSheetId="1">#REF!</definedName>
    <definedName name="PRAZO">#REF!</definedName>
    <definedName name="PRAZOA" localSheetId="15">#REF!</definedName>
    <definedName name="PRAZOA" localSheetId="32">#REF!</definedName>
    <definedName name="PRAZOA" localSheetId="30">#REF!</definedName>
    <definedName name="PRAZOA" localSheetId="28">#REF!</definedName>
    <definedName name="PRAZOA" localSheetId="37">#REF!</definedName>
    <definedName name="PRAZOA" localSheetId="25">#REF!</definedName>
    <definedName name="PRAZOA" localSheetId="23">#REF!</definedName>
    <definedName name="PRAZOA" localSheetId="24">#REF!</definedName>
    <definedName name="PRAZOA" localSheetId="14">#REF!</definedName>
    <definedName name="PRAZOA" localSheetId="1">#REF!</definedName>
    <definedName name="PRAZOA">#REF!</definedName>
    <definedName name="PRBQ" localSheetId="15">'[16]SERVIÇOS digitado'!#REF!</definedName>
    <definedName name="PRBQ" localSheetId="32">'[16]SERVIÇOS digitado'!#REF!</definedName>
    <definedName name="PRBQ" localSheetId="30">'[16]SERVIÇOS digitado'!#REF!</definedName>
    <definedName name="PRBQ" localSheetId="28">'[16]SERVIÇOS digitado'!#REF!</definedName>
    <definedName name="PRBQ" localSheetId="37">'[16]SERVIÇOS digitado'!#REF!</definedName>
    <definedName name="PRBQ" localSheetId="14">'[16]SERVIÇOS digitado'!#REF!</definedName>
    <definedName name="PRBQ" localSheetId="1">'[16]SERVIÇOS digitado'!#REF!</definedName>
    <definedName name="PRBQ">'[16]SERVIÇOS digitado'!#REF!</definedName>
    <definedName name="PRCC" localSheetId="15">'[16]SERVIÇOS digitado'!#REF!</definedName>
    <definedName name="PRCC" localSheetId="32">'[16]SERVIÇOS digitado'!#REF!</definedName>
    <definedName name="PRCC" localSheetId="30">'[16]SERVIÇOS digitado'!#REF!</definedName>
    <definedName name="PRCC" localSheetId="28">'[16]SERVIÇOS digitado'!#REF!</definedName>
    <definedName name="PRCC" localSheetId="37">'[16]SERVIÇOS digitado'!#REF!</definedName>
    <definedName name="PRCC" localSheetId="14">'[16]SERVIÇOS digitado'!#REF!</definedName>
    <definedName name="PRCC" localSheetId="1">'[16]SERVIÇOS digitado'!#REF!</definedName>
    <definedName name="PRCC">'[16]SERVIÇOS digitado'!#REF!</definedName>
    <definedName name="Prd" hidden="1">#N/A</definedName>
    <definedName name="PrdAux" hidden="1">#N/A</definedName>
    <definedName name="PRDM">"'file:///D:/Meus documentos/ANASTÁCIO/SERCEL/BR262990800.xls'#$SERVIÇOS.$#REF!$#REF!"</definedName>
    <definedName name="PRE" localSheetId="15">#REF!</definedName>
    <definedName name="PRE" localSheetId="32">#REF!</definedName>
    <definedName name="PRE" localSheetId="30">#REF!</definedName>
    <definedName name="PRE" localSheetId="28">#REF!</definedName>
    <definedName name="PRE" localSheetId="37">#REF!</definedName>
    <definedName name="PRE" localSheetId="14">#REF!</definedName>
    <definedName name="PRE" localSheetId="1">#REF!</definedName>
    <definedName name="PRE">#REF!</definedName>
    <definedName name="pre.marc" localSheetId="15">'[28]QTT  BETUM'!#REF!</definedName>
    <definedName name="pre.marc" localSheetId="32">'[28]QTT  BETUM'!#REF!</definedName>
    <definedName name="pre.marc" localSheetId="30">'[28]QTT  BETUM'!#REF!</definedName>
    <definedName name="pre.marc" localSheetId="28">'[28]QTT  BETUM'!#REF!</definedName>
    <definedName name="pre.marc" localSheetId="37">'[28]QTT  BETUM'!#REF!</definedName>
    <definedName name="pre.marc" localSheetId="14">'[28]QTT  BETUM'!#REF!</definedName>
    <definedName name="pre.marc" localSheetId="1">'[28]QTT  BETUM'!#REF!</definedName>
    <definedName name="pre.marc">'[28]QTT  BETUM'!#REF!</definedName>
    <definedName name="Preço_Improd." localSheetId="15">#REF!</definedName>
    <definedName name="Preço_Improd." localSheetId="32">#REF!</definedName>
    <definedName name="Preço_Improd." localSheetId="30">#REF!</definedName>
    <definedName name="Preço_Improd." localSheetId="28">#REF!</definedName>
    <definedName name="Preço_Improd." localSheetId="37">#REF!</definedName>
    <definedName name="Preço_Improd." localSheetId="14">#REF!</definedName>
    <definedName name="Preço_Improd." localSheetId="1">#REF!</definedName>
    <definedName name="Preço_Improd.">#REF!</definedName>
    <definedName name="Preço_prod." localSheetId="15">#REF!</definedName>
    <definedName name="Preço_prod." localSheetId="32">#REF!</definedName>
    <definedName name="Preço_prod." localSheetId="30">#REF!</definedName>
    <definedName name="Preço_prod." localSheetId="28">#REF!</definedName>
    <definedName name="Preço_prod." localSheetId="37">#REF!</definedName>
    <definedName name="Preço_prod." localSheetId="14">#REF!</definedName>
    <definedName name="Preço_prod." localSheetId="1">#REF!</definedName>
    <definedName name="Preço_prod.">#REF!</definedName>
    <definedName name="Preço_Unitário" localSheetId="15">#REF!</definedName>
    <definedName name="Preço_Unitário" localSheetId="32">#REF!</definedName>
    <definedName name="Preço_Unitário" localSheetId="30">#REF!</definedName>
    <definedName name="Preço_Unitário" localSheetId="28">#REF!</definedName>
    <definedName name="Preço_Unitário" localSheetId="37">#REF!</definedName>
    <definedName name="Preço_Unitário" localSheetId="14">#REF!</definedName>
    <definedName name="Preço_Unitário" localSheetId="1">#REF!</definedName>
    <definedName name="Preço_Unitário">#REF!</definedName>
    <definedName name="preco1" localSheetId="15">#REF!</definedName>
    <definedName name="preco1" localSheetId="32">#REF!</definedName>
    <definedName name="preco1" localSheetId="30">#REF!</definedName>
    <definedName name="preco1" localSheetId="28">#REF!</definedName>
    <definedName name="preco1" localSheetId="37">#REF!</definedName>
    <definedName name="preco1" localSheetId="14">#REF!</definedName>
    <definedName name="preco1" localSheetId="1">#REF!</definedName>
    <definedName name="preco1">#REF!</definedName>
    <definedName name="PREÇOSOBRAS">'[90]BD Equip.'!$A$1:$B$263</definedName>
    <definedName name="PRECP" localSheetId="15">'[16]SERVIÇOS digitado'!#REF!</definedName>
    <definedName name="PRECP" localSheetId="32">'[16]SERVIÇOS digitado'!#REF!</definedName>
    <definedName name="PRECP" localSheetId="30">'[16]SERVIÇOS digitado'!#REF!</definedName>
    <definedName name="PRECP" localSheetId="28">'[16]SERVIÇOS digitado'!#REF!</definedName>
    <definedName name="PRECP" localSheetId="37">'[16]SERVIÇOS digitado'!#REF!</definedName>
    <definedName name="PRECP" localSheetId="14">'[16]SERVIÇOS digitado'!#REF!</definedName>
    <definedName name="PRECP" localSheetId="1">'[16]SERVIÇOS digitado'!#REF!</definedName>
    <definedName name="PRECP">'[16]SERVIÇOS digitado'!#REF!</definedName>
    <definedName name="PREGO">[13]DADOS!$C$18</definedName>
    <definedName name="Print" localSheetId="15">[91]QuQuant!#REF!</definedName>
    <definedName name="Print" localSheetId="32">[91]QuQuant!#REF!</definedName>
    <definedName name="Print" localSheetId="30">[91]QuQuant!#REF!</definedName>
    <definedName name="Print" localSheetId="28">[91]QuQuant!#REF!</definedName>
    <definedName name="Print" localSheetId="37">[91]QuQuant!#REF!</definedName>
    <definedName name="Print" localSheetId="14">[91]QuQuant!#REF!</definedName>
    <definedName name="Print" localSheetId="1">[91]QuQuant!#REF!</definedName>
    <definedName name="Print">[91]QuQuant!#REF!</definedName>
    <definedName name="Print_25" localSheetId="15">[92]QuQuant!#REF!</definedName>
    <definedName name="Print_25" localSheetId="32">[92]QuQuant!#REF!</definedName>
    <definedName name="Print_25" localSheetId="30">[92]QuQuant!#REF!</definedName>
    <definedName name="Print_25" localSheetId="28">[92]QuQuant!#REF!</definedName>
    <definedName name="Print_25" localSheetId="37">[92]QuQuant!#REF!</definedName>
    <definedName name="Print_25" localSheetId="14">[92]QuQuant!#REF!</definedName>
    <definedName name="Print_25" localSheetId="1">[92]QuQuant!#REF!</definedName>
    <definedName name="Print_25">[92]QuQuant!#REF!</definedName>
    <definedName name="Print_4" localSheetId="15">[93]QuQuant!#REF!</definedName>
    <definedName name="Print_4" localSheetId="32">[93]QuQuant!#REF!</definedName>
    <definedName name="Print_4" localSheetId="30">[93]QuQuant!#REF!</definedName>
    <definedName name="Print_4" localSheetId="28">[93]QuQuant!#REF!</definedName>
    <definedName name="Print_4" localSheetId="37">[93]QuQuant!#REF!</definedName>
    <definedName name="Print_4" localSheetId="14">[93]QuQuant!#REF!</definedName>
    <definedName name="Print_4" localSheetId="1">[93]QuQuant!#REF!</definedName>
    <definedName name="Print_4">[93]QuQuant!#REF!</definedName>
    <definedName name="Print_Area_MI" localSheetId="15">#REF!</definedName>
    <definedName name="Print_Area_MI" localSheetId="32">#REF!</definedName>
    <definedName name="Print_Area_MI" localSheetId="30">#REF!</definedName>
    <definedName name="Print_Area_MI" localSheetId="28">#REF!</definedName>
    <definedName name="Print_Area_MI" localSheetId="37">#REF!</definedName>
    <definedName name="Print_Area_MI" localSheetId="25">#REF!</definedName>
    <definedName name="Print_Area_MI" localSheetId="23">#REF!</definedName>
    <definedName name="Print_Area_MI" localSheetId="24">#REF!</definedName>
    <definedName name="Print_Area_MI" localSheetId="14">#REF!</definedName>
    <definedName name="Print_Area_MI" localSheetId="1">#REF!</definedName>
    <definedName name="Print_Area_MI">#REF!</definedName>
    <definedName name="Print_Area_MI_1" localSheetId="15">#REF!</definedName>
    <definedName name="Print_Area_MI_1" localSheetId="32">#REF!</definedName>
    <definedName name="Print_Area_MI_1" localSheetId="30">#REF!</definedName>
    <definedName name="Print_Area_MI_1" localSheetId="28">#REF!</definedName>
    <definedName name="Print_Area_MI_1" localSheetId="37">#REF!</definedName>
    <definedName name="Print_Area_MI_1" localSheetId="14">#REF!</definedName>
    <definedName name="Print_Area_MI_1" localSheetId="1">#REF!</definedName>
    <definedName name="Print_Area_MI_1">#REF!</definedName>
    <definedName name="Print_Area_MI_25" localSheetId="15">#REF!</definedName>
    <definedName name="Print_Area_MI_25" localSheetId="32">#REF!</definedName>
    <definedName name="Print_Area_MI_25" localSheetId="30">#REF!</definedName>
    <definedName name="Print_Area_MI_25" localSheetId="28">#REF!</definedName>
    <definedName name="Print_Area_MI_25" localSheetId="37">#REF!</definedName>
    <definedName name="Print_Area_MI_25" localSheetId="14">#REF!</definedName>
    <definedName name="Print_Area_MI_25" localSheetId="1">#REF!</definedName>
    <definedName name="Print_Area_MI_25">#REF!</definedName>
    <definedName name="Print_Area_MI_3" localSheetId="15">#REF!</definedName>
    <definedName name="Print_Area_MI_3" localSheetId="32">#REF!</definedName>
    <definedName name="Print_Area_MI_3" localSheetId="30">#REF!</definedName>
    <definedName name="Print_Area_MI_3" localSheetId="28">#REF!</definedName>
    <definedName name="Print_Area_MI_3" localSheetId="37">#REF!</definedName>
    <definedName name="Print_Area_MI_3" localSheetId="14">#REF!</definedName>
    <definedName name="Print_Area_MI_3" localSheetId="1">#REF!</definedName>
    <definedName name="Print_Area_MI_3">#REF!</definedName>
    <definedName name="Print_Area_MI_4" localSheetId="15">#REF!</definedName>
    <definedName name="Print_Area_MI_4" localSheetId="32">#REF!</definedName>
    <definedName name="Print_Area_MI_4" localSheetId="30">#REF!</definedName>
    <definedName name="Print_Area_MI_4" localSheetId="28">#REF!</definedName>
    <definedName name="Print_Area_MI_4" localSheetId="37">#REF!</definedName>
    <definedName name="Print_Area_MI_4" localSheetId="14">#REF!</definedName>
    <definedName name="Print_Area_MI_4" localSheetId="1">#REF!</definedName>
    <definedName name="Print_Area_MI_4">#REF!</definedName>
    <definedName name="Print_Area_MI_5" localSheetId="15">#REF!</definedName>
    <definedName name="Print_Area_MI_5" localSheetId="32">#REF!</definedName>
    <definedName name="Print_Area_MI_5" localSheetId="30">#REF!</definedName>
    <definedName name="Print_Area_MI_5" localSheetId="28">#REF!</definedName>
    <definedName name="Print_Area_MI_5" localSheetId="37">#REF!</definedName>
    <definedName name="Print_Area_MI_5" localSheetId="14">#REF!</definedName>
    <definedName name="Print_Area_MI_5" localSheetId="1">#REF!</definedName>
    <definedName name="Print_Area_MI_5">#REF!</definedName>
    <definedName name="PRINT_TITLES_MI" localSheetId="15">#REF!</definedName>
    <definedName name="PRINT_TITLES_MI" localSheetId="32">#REF!</definedName>
    <definedName name="PRINT_TITLES_MI" localSheetId="30">#REF!</definedName>
    <definedName name="PRINT_TITLES_MI" localSheetId="28">#REF!</definedName>
    <definedName name="PRINT_TITLES_MI" localSheetId="37">#REF!</definedName>
    <definedName name="PRINT_TITLES_MI" localSheetId="14">#REF!</definedName>
    <definedName name="PRINT_TITLES_MI" localSheetId="1">#REF!</definedName>
    <definedName name="PRINT_TITLES_MI">#REF!</definedName>
    <definedName name="PRINT_TITLES_MI_3" localSheetId="15">#REF!</definedName>
    <definedName name="PRINT_TITLES_MI_3" localSheetId="32">#REF!</definedName>
    <definedName name="PRINT_TITLES_MI_3" localSheetId="30">#REF!</definedName>
    <definedName name="PRINT_TITLES_MI_3" localSheetId="28">#REF!</definedName>
    <definedName name="PRINT_TITLES_MI_3" localSheetId="37">#REF!</definedName>
    <definedName name="PRINT_TITLES_MI_3" localSheetId="14">#REF!</definedName>
    <definedName name="PRINT_TITLES_MI_3" localSheetId="1">#REF!</definedName>
    <definedName name="PRINT_TITLES_MI_3">#REF!</definedName>
    <definedName name="PRINT_TITLES_MI_4" localSheetId="15">#REF!</definedName>
    <definedName name="PRINT_TITLES_MI_4" localSheetId="32">#REF!</definedName>
    <definedName name="PRINT_TITLES_MI_4" localSheetId="30">#REF!</definedName>
    <definedName name="PRINT_TITLES_MI_4" localSheetId="28">#REF!</definedName>
    <definedName name="PRINT_TITLES_MI_4" localSheetId="37">#REF!</definedName>
    <definedName name="PRINT_TITLES_MI_4" localSheetId="14">#REF!</definedName>
    <definedName name="PRINT_TITLES_MI_4" localSheetId="1">#REF!</definedName>
    <definedName name="PRINT_TITLES_MI_4">#REF!</definedName>
    <definedName name="PRINT_TITLES_MI_5" localSheetId="15">#REF!</definedName>
    <definedName name="PRINT_TITLES_MI_5" localSheetId="32">#REF!</definedName>
    <definedName name="PRINT_TITLES_MI_5" localSheetId="30">#REF!</definedName>
    <definedName name="PRINT_TITLES_MI_5" localSheetId="28">#REF!</definedName>
    <definedName name="PRINT_TITLES_MI_5" localSheetId="37">#REF!</definedName>
    <definedName name="PRINT_TITLES_MI_5" localSheetId="14">#REF!</definedName>
    <definedName name="PRINT_TITLES_MI_5" localSheetId="1">#REF!</definedName>
    <definedName name="PRINT_TITLES_MI_5">#REF!</definedName>
    <definedName name="PRM1C" localSheetId="15">'[16]SERVIÇOS digitado'!#REF!</definedName>
    <definedName name="PRM1C" localSheetId="32">'[16]SERVIÇOS digitado'!#REF!</definedName>
    <definedName name="PRM1C" localSheetId="30">'[16]SERVIÇOS digitado'!#REF!</definedName>
    <definedName name="PRM1C" localSheetId="28">'[16]SERVIÇOS digitado'!#REF!</definedName>
    <definedName name="PRM1C" localSheetId="37">'[16]SERVIÇOS digitado'!#REF!</definedName>
    <definedName name="PRM1C" localSheetId="14">'[16]SERVIÇOS digitado'!#REF!</definedName>
    <definedName name="PRM1C" localSheetId="1">'[16]SERVIÇOS digitado'!#REF!</definedName>
    <definedName name="PRM1C">'[16]SERVIÇOS digitado'!#REF!</definedName>
    <definedName name="PRMCC">"'file:///D:/Meus documentos/ANASTÁCIO/SERCEL/BR262990800.xls'#$SERVIÇOS.$#REF!$#REF!"</definedName>
    <definedName name="PROD_1" localSheetId="37" hidden="1">{#N/A,#N/A,TRUE,"Serviços"}</definedName>
    <definedName name="PROD_1" hidden="1">{#N/A,#N/A,TRUE,"Serviços"}</definedName>
    <definedName name="produção" localSheetId="15">#REF!</definedName>
    <definedName name="produção" localSheetId="32">#REF!</definedName>
    <definedName name="produção" localSheetId="30">#REF!</definedName>
    <definedName name="produção" localSheetId="28">#REF!</definedName>
    <definedName name="produção" localSheetId="37">#REF!</definedName>
    <definedName name="produção" localSheetId="14">#REF!</definedName>
    <definedName name="produção" localSheetId="1">#REF!</definedName>
    <definedName name="produção">#REF!</definedName>
    <definedName name="produçao1" localSheetId="15">#REF!</definedName>
    <definedName name="produçao1" localSheetId="32">#REF!</definedName>
    <definedName name="produçao1" localSheetId="30">#REF!</definedName>
    <definedName name="produçao1" localSheetId="28">#REF!</definedName>
    <definedName name="produçao1" localSheetId="37">#REF!</definedName>
    <definedName name="produçao1" localSheetId="14">#REF!</definedName>
    <definedName name="produçao1" localSheetId="1">#REF!</definedName>
    <definedName name="produçao1">#REF!</definedName>
    <definedName name="prot.ambient" localSheetId="15">#REF!</definedName>
    <definedName name="prot.ambient" localSheetId="32">#REF!</definedName>
    <definedName name="prot.ambient" localSheetId="30">#REF!</definedName>
    <definedName name="prot.ambient" localSheetId="28">#REF!</definedName>
    <definedName name="prot.ambient" localSheetId="37">#REF!</definedName>
    <definedName name="prot.ambient" localSheetId="14">#REF!</definedName>
    <definedName name="prot.ambient" localSheetId="1">#REF!</definedName>
    <definedName name="prot.ambient">#REF!</definedName>
    <definedName name="PRPA" localSheetId="15">'[16]SERVIÇOS digitado'!#REF!</definedName>
    <definedName name="PRPA" localSheetId="32">'[16]SERVIÇOS digitado'!#REF!</definedName>
    <definedName name="PRPA" localSheetId="30">'[16]SERVIÇOS digitado'!#REF!</definedName>
    <definedName name="PRPA" localSheetId="28">'[16]SERVIÇOS digitado'!#REF!</definedName>
    <definedName name="PRPA" localSheetId="37">'[16]SERVIÇOS digitado'!#REF!</definedName>
    <definedName name="PRPA" localSheetId="14">'[16]SERVIÇOS digitado'!#REF!</definedName>
    <definedName name="PRPA" localSheetId="1">'[16]SERVIÇOS digitado'!#REF!</definedName>
    <definedName name="PRPA">'[16]SERVIÇOS digitado'!#REF!</definedName>
    <definedName name="PRPL" localSheetId="15">'[16]SERVIÇOS digitado'!#REF!</definedName>
    <definedName name="PRPL" localSheetId="32">'[16]SERVIÇOS digitado'!#REF!</definedName>
    <definedName name="PRPL" localSheetId="30">'[16]SERVIÇOS digitado'!#REF!</definedName>
    <definedName name="PRPL" localSheetId="28">'[16]SERVIÇOS digitado'!#REF!</definedName>
    <definedName name="PRPL" localSheetId="37">'[16]SERVIÇOS digitado'!#REF!</definedName>
    <definedName name="PRPL" localSheetId="14">'[16]SERVIÇOS digitado'!#REF!</definedName>
    <definedName name="PRPL" localSheetId="1">'[16]SERVIÇOS digitado'!#REF!</definedName>
    <definedName name="PRPL">'[16]SERVIÇOS digitado'!#REF!</definedName>
    <definedName name="PRPT" localSheetId="15">'[16]SERVIÇOS digitado'!#REF!</definedName>
    <definedName name="PRPT" localSheetId="32">'[16]SERVIÇOS digitado'!#REF!</definedName>
    <definedName name="PRPT" localSheetId="30">'[16]SERVIÇOS digitado'!#REF!</definedName>
    <definedName name="PRPT" localSheetId="28">'[16]SERVIÇOS digitado'!#REF!</definedName>
    <definedName name="PRPT" localSheetId="37">'[16]SERVIÇOS digitado'!#REF!</definedName>
    <definedName name="PRPT" localSheetId="14">'[16]SERVIÇOS digitado'!#REF!</definedName>
    <definedName name="PRPT" localSheetId="1">'[16]SERVIÇOS digitado'!#REF!</definedName>
    <definedName name="PRPT">'[16]SERVIÇOS digitado'!#REF!</definedName>
    <definedName name="PRR1C" localSheetId="15">'[16]SERVIÇOS digitado'!#REF!</definedName>
    <definedName name="PRR1C" localSheetId="32">'[16]SERVIÇOS digitado'!#REF!</definedName>
    <definedName name="PRR1C" localSheetId="30">'[16]SERVIÇOS digitado'!#REF!</definedName>
    <definedName name="PRR1C" localSheetId="28">'[16]SERVIÇOS digitado'!#REF!</definedName>
    <definedName name="PRR1C" localSheetId="37">'[16]SERVIÇOS digitado'!#REF!</definedName>
    <definedName name="PRR1C" localSheetId="14">'[16]SERVIÇOS digitado'!#REF!</definedName>
    <definedName name="PRR1C" localSheetId="1">'[16]SERVIÇOS digitado'!#REF!</definedName>
    <definedName name="PRR1C">'[16]SERVIÇOS digitado'!#REF!</definedName>
    <definedName name="PRRMBF">"'file:///D:/Meus documentos/ANASTÁCIO/SERCEL/BR262990800.xls'#$SERVIÇOS.$#REF!$#REF!"</definedName>
    <definedName name="PRRP" localSheetId="15">'[16]SERVIÇOS digitado'!#REF!</definedName>
    <definedName name="PRRP" localSheetId="32">'[16]SERVIÇOS digitado'!#REF!</definedName>
    <definedName name="PRRP" localSheetId="30">'[16]SERVIÇOS digitado'!#REF!</definedName>
    <definedName name="PRRP" localSheetId="28">'[16]SERVIÇOS digitado'!#REF!</definedName>
    <definedName name="PRRP" localSheetId="37">'[16]SERVIÇOS digitado'!#REF!</definedName>
    <definedName name="PRRP" localSheetId="14">'[16]SERVIÇOS digitado'!#REF!</definedName>
    <definedName name="PRRP" localSheetId="1">'[16]SERVIÇOS digitado'!#REF!</definedName>
    <definedName name="PRRP">'[16]SERVIÇOS digitado'!#REF!</definedName>
    <definedName name="PSCB" localSheetId="15">'[16]SERVIÇOS digitado'!#REF!</definedName>
    <definedName name="PSCB" localSheetId="32">'[16]SERVIÇOS digitado'!#REF!</definedName>
    <definedName name="PSCB" localSheetId="30">'[16]SERVIÇOS digitado'!#REF!</definedName>
    <definedName name="PSCB" localSheetId="28">'[16]SERVIÇOS digitado'!#REF!</definedName>
    <definedName name="PSCB" localSheetId="37">'[16]SERVIÇOS digitado'!#REF!</definedName>
    <definedName name="PSCB" localSheetId="14">'[16]SERVIÇOS digitado'!#REF!</definedName>
    <definedName name="PSCB" localSheetId="1">'[16]SERVIÇOS digitado'!#REF!</definedName>
    <definedName name="PSCB">'[16]SERVIÇOS digitado'!#REF!</definedName>
    <definedName name="PSERVIÇOS" localSheetId="15">#REF!</definedName>
    <definedName name="PSERVIÇOS" localSheetId="32">#REF!</definedName>
    <definedName name="PSERVIÇOS" localSheetId="30">#REF!</definedName>
    <definedName name="PSERVIÇOS" localSheetId="28">#REF!</definedName>
    <definedName name="PSERVIÇOS" localSheetId="37">#REF!</definedName>
    <definedName name="PSERVIÇOS" localSheetId="14">#REF!</definedName>
    <definedName name="PSERVIÇOS" localSheetId="1">#REF!</definedName>
    <definedName name="PSERVIÇOS">#REF!</definedName>
    <definedName name="PSERVIÇOS_25" localSheetId="15">#REF!</definedName>
    <definedName name="PSERVIÇOS_25" localSheetId="32">#REF!</definedName>
    <definedName name="PSERVIÇOS_25" localSheetId="30">#REF!</definedName>
    <definedName name="PSERVIÇOS_25" localSheetId="28">#REF!</definedName>
    <definedName name="PSERVIÇOS_25" localSheetId="37">#REF!</definedName>
    <definedName name="PSERVIÇOS_25" localSheetId="14">#REF!</definedName>
    <definedName name="PSERVIÇOS_25" localSheetId="1">#REF!</definedName>
    <definedName name="PSERVIÇOS_25">#REF!</definedName>
    <definedName name="PTBA" localSheetId="15">'[16]SERVIÇOS digitado'!#REF!</definedName>
    <definedName name="PTBA" localSheetId="32">'[16]SERVIÇOS digitado'!#REF!</definedName>
    <definedName name="PTBA" localSheetId="30">'[16]SERVIÇOS digitado'!#REF!</definedName>
    <definedName name="PTBA" localSheetId="28">'[16]SERVIÇOS digitado'!#REF!</definedName>
    <definedName name="PTBA" localSheetId="37">'[16]SERVIÇOS digitado'!#REF!</definedName>
    <definedName name="PTBA" localSheetId="14">'[16]SERVIÇOS digitado'!#REF!</definedName>
    <definedName name="PTBA" localSheetId="1">'[16]SERVIÇOS digitado'!#REF!</definedName>
    <definedName name="PTBA">'[16]SERVIÇOS digitado'!#REF!</definedName>
    <definedName name="PTBT" localSheetId="15">'[16]SERVIÇOS digitado'!#REF!</definedName>
    <definedName name="PTBT" localSheetId="32">'[16]SERVIÇOS digitado'!#REF!</definedName>
    <definedName name="PTBT" localSheetId="30">'[16]SERVIÇOS digitado'!#REF!</definedName>
    <definedName name="PTBT" localSheetId="28">'[16]SERVIÇOS digitado'!#REF!</definedName>
    <definedName name="PTBT" localSheetId="37">'[16]SERVIÇOS digitado'!#REF!</definedName>
    <definedName name="PTBT" localSheetId="14">'[16]SERVIÇOS digitado'!#REF!</definedName>
    <definedName name="PTBT" localSheetId="1">'[16]SERVIÇOS digitado'!#REF!</definedName>
    <definedName name="PTBT">'[16]SERVIÇOS digitado'!#REF!</definedName>
    <definedName name="PTCAP20" localSheetId="15">'[16]SERVIÇOS digitado'!#REF!</definedName>
    <definedName name="PTCAP20" localSheetId="32">'[16]SERVIÇOS digitado'!#REF!</definedName>
    <definedName name="PTCAP20" localSheetId="30">'[16]SERVIÇOS digitado'!#REF!</definedName>
    <definedName name="PTCAP20" localSheetId="28">'[16]SERVIÇOS digitado'!#REF!</definedName>
    <definedName name="PTCAP20" localSheetId="37">'[16]SERVIÇOS digitado'!#REF!</definedName>
    <definedName name="PTCAP20" localSheetId="14">'[16]SERVIÇOS digitado'!#REF!</definedName>
    <definedName name="PTCAP20" localSheetId="1">'[16]SERVIÇOS digitado'!#REF!</definedName>
    <definedName name="PTCAP20">'[16]SERVIÇOS digitado'!#REF!</definedName>
    <definedName name="PTCM30" localSheetId="15">'[16]SERVIÇOS digitado'!#REF!</definedName>
    <definedName name="PTCM30" localSheetId="32">'[16]SERVIÇOS digitado'!#REF!</definedName>
    <definedName name="PTCM30" localSheetId="30">'[16]SERVIÇOS digitado'!#REF!</definedName>
    <definedName name="PTCM30" localSheetId="28">'[16]SERVIÇOS digitado'!#REF!</definedName>
    <definedName name="PTCM30" localSheetId="37">'[16]SERVIÇOS digitado'!#REF!</definedName>
    <definedName name="PTCM30" localSheetId="14">'[16]SERVIÇOS digitado'!#REF!</definedName>
    <definedName name="PTCM30" localSheetId="1">'[16]SERVIÇOS digitado'!#REF!</definedName>
    <definedName name="PTCM30">'[16]SERVIÇOS digitado'!#REF!</definedName>
    <definedName name="pte">#N/A</definedName>
    <definedName name="PTEB4" localSheetId="15">'[16]SERVIÇOS digitado'!#REF!</definedName>
    <definedName name="PTEB4" localSheetId="32">'[16]SERVIÇOS digitado'!#REF!</definedName>
    <definedName name="PTEB4" localSheetId="30">'[16]SERVIÇOS digitado'!#REF!</definedName>
    <definedName name="PTEB4" localSheetId="28">'[16]SERVIÇOS digitado'!#REF!</definedName>
    <definedName name="PTEB4" localSheetId="37">'[16]SERVIÇOS digitado'!#REF!</definedName>
    <definedName name="PTEB4" localSheetId="14">'[16]SERVIÇOS digitado'!#REF!</definedName>
    <definedName name="PTEB4" localSheetId="1">'[16]SERVIÇOS digitado'!#REF!</definedName>
    <definedName name="PTEB4">'[16]SERVIÇOS digitado'!#REF!</definedName>
    <definedName name="Pto" localSheetId="15">ROUND(#REF!*#REF!,2)</definedName>
    <definedName name="Pto" localSheetId="32">ROUND(#REF!*#REF!,2)</definedName>
    <definedName name="Pto" localSheetId="30">ROUND(#REF!*#REF!,2)</definedName>
    <definedName name="Pto" localSheetId="28">ROUND(#REF!*#REF!,2)</definedName>
    <definedName name="Pto" localSheetId="37">ROUND(#REF!*#REF!,2)</definedName>
    <definedName name="Pto" localSheetId="14">ROUND(#REF!*#REF!,2)</definedName>
    <definedName name="Pto" localSheetId="1">ROUND(#REF!*#REF!,2)</definedName>
    <definedName name="Pto">ROUND(#REF!*#REF!,2)</definedName>
    <definedName name="PTRM1C" localSheetId="15">'[16]SERVIÇOS digitado'!#REF!</definedName>
    <definedName name="PTRM1C" localSheetId="32">'[16]SERVIÇOS digitado'!#REF!</definedName>
    <definedName name="PTRM1C" localSheetId="30">'[16]SERVIÇOS digitado'!#REF!</definedName>
    <definedName name="PTRM1C" localSheetId="28">'[16]SERVIÇOS digitado'!#REF!</definedName>
    <definedName name="PTRM1C" localSheetId="37">'[16]SERVIÇOS digitado'!#REF!</definedName>
    <definedName name="PTRM1C" localSheetId="14">'[16]SERVIÇOS digitado'!#REF!</definedName>
    <definedName name="PTRM1C" localSheetId="1">'[16]SERVIÇOS digitado'!#REF!</definedName>
    <definedName name="PTRM1C">'[16]SERVIÇOS digitado'!#REF!</definedName>
    <definedName name="PTRR1C" localSheetId="15">'[16]SERVIÇOS digitado'!#REF!</definedName>
    <definedName name="PTRR1C" localSheetId="32">'[16]SERVIÇOS digitado'!#REF!</definedName>
    <definedName name="PTRR1C" localSheetId="30">'[16]SERVIÇOS digitado'!#REF!</definedName>
    <definedName name="PTRR1C" localSheetId="28">'[16]SERVIÇOS digitado'!#REF!</definedName>
    <definedName name="PTRR1C" localSheetId="37">'[16]SERVIÇOS digitado'!#REF!</definedName>
    <definedName name="PTRR1C" localSheetId="14">'[16]SERVIÇOS digitado'!#REF!</definedName>
    <definedName name="PTRR1C" localSheetId="1">'[16]SERVIÇOS digitado'!#REF!</definedName>
    <definedName name="PTRR1C">'[16]SERVIÇOS digitado'!#REF!</definedName>
    <definedName name="PTSD2" localSheetId="15">'[16]SERVIÇOS digitado'!#REF!</definedName>
    <definedName name="PTSD2" localSheetId="32">'[16]SERVIÇOS digitado'!#REF!</definedName>
    <definedName name="PTSD2" localSheetId="30">'[16]SERVIÇOS digitado'!#REF!</definedName>
    <definedName name="PTSD2" localSheetId="28">'[16]SERVIÇOS digitado'!#REF!</definedName>
    <definedName name="PTSD2" localSheetId="37">'[16]SERVIÇOS digitado'!#REF!</definedName>
    <definedName name="PTSD2" localSheetId="14">'[16]SERVIÇOS digitado'!#REF!</definedName>
    <definedName name="PTSD2" localSheetId="1">'[16]SERVIÇOS digitado'!#REF!</definedName>
    <definedName name="PTSD2">'[16]SERVIÇOS digitado'!#REF!</definedName>
    <definedName name="Pun">#N/A</definedName>
    <definedName name="pz" localSheetId="15">#REF!</definedName>
    <definedName name="pz" localSheetId="32">#REF!</definedName>
    <definedName name="pz" localSheetId="30">#REF!</definedName>
    <definedName name="pz" localSheetId="28">#REF!</definedName>
    <definedName name="pz" localSheetId="37">#REF!</definedName>
    <definedName name="pz" localSheetId="25">#REF!</definedName>
    <definedName name="pz" localSheetId="23">#REF!</definedName>
    <definedName name="pz" localSheetId="24">#REF!</definedName>
    <definedName name="pz" localSheetId="14">#REF!</definedName>
    <definedName name="pz" localSheetId="1">#REF!</definedName>
    <definedName name="pz">#REF!</definedName>
    <definedName name="Q" localSheetId="15" hidden="1">#REF!</definedName>
    <definedName name="Q" localSheetId="32" hidden="1">#REF!</definedName>
    <definedName name="Q" localSheetId="30" hidden="1">#REF!</definedName>
    <definedName name="Q" localSheetId="28" hidden="1">#REF!</definedName>
    <definedName name="Q" localSheetId="37" hidden="1">#REF!</definedName>
    <definedName name="Q" localSheetId="14" hidden="1">#REF!</definedName>
    <definedName name="Q" localSheetId="1" hidden="1">#REF!</definedName>
    <definedName name="Q" hidden="1">#REF!</definedName>
    <definedName name="q_25" localSheetId="15">'[6]P A T O 99 B'!#REF!</definedName>
    <definedName name="q_25" localSheetId="32">'[6]P A T O 99 B'!#REF!</definedName>
    <definedName name="q_25" localSheetId="30">'[6]P A T O 99 B'!#REF!</definedName>
    <definedName name="q_25" localSheetId="28">'[6]P A T O 99 B'!#REF!</definedName>
    <definedName name="q_25" localSheetId="37">'[6]P A T O 99 B'!#REF!</definedName>
    <definedName name="q_25" localSheetId="14">'[6]P A T O 99 B'!#REF!</definedName>
    <definedName name="q_25" localSheetId="1">'[6]P A T O 99 B'!#REF!</definedName>
    <definedName name="q_25">'[6]P A T O 99 B'!#REF!</definedName>
    <definedName name="QD" localSheetId="15" hidden="1">#REF!</definedName>
    <definedName name="QD" localSheetId="32" hidden="1">#REF!</definedName>
    <definedName name="QD" localSheetId="30" hidden="1">#REF!</definedName>
    <definedName name="QD" localSheetId="28" hidden="1">#REF!</definedName>
    <definedName name="QD" localSheetId="37" hidden="1">#REF!</definedName>
    <definedName name="QD" localSheetId="14" hidden="1">#REF!</definedName>
    <definedName name="QD" localSheetId="1" hidden="1">#REF!</definedName>
    <definedName name="QD" hidden="1">#REF!</definedName>
    <definedName name="QQ_2">#N/A</definedName>
    <definedName name="qq_2_">#N/A</definedName>
    <definedName name="QQ_2_1">#N/A</definedName>
    <definedName name="QQ_2_10">#N/A</definedName>
    <definedName name="QQ_2_12">#N/A</definedName>
    <definedName name="QQ_2_13">#N/A</definedName>
    <definedName name="QQ_2_14">#N/A</definedName>
    <definedName name="QQ_2_2">#N/A</definedName>
    <definedName name="QQ_2_22">#N/A</definedName>
    <definedName name="QQ_2_25">#N/A</definedName>
    <definedName name="QQ_2_26">#N/A</definedName>
    <definedName name="QQ_2_27">#N/A</definedName>
    <definedName name="QQ_2_28">#N/A</definedName>
    <definedName name="QQ_2_29">#N/A</definedName>
    <definedName name="QQ_2_3">#N/A</definedName>
    <definedName name="QQ_2_30">#N/A</definedName>
    <definedName name="QQ_2_31">#N/A</definedName>
    <definedName name="QQ_2_32">#N/A</definedName>
    <definedName name="QQ_2_33">#N/A</definedName>
    <definedName name="QQ_2_34">#N/A</definedName>
    <definedName name="QQ_2_35">#N/A</definedName>
    <definedName name="QQ_2_36">#N/A</definedName>
    <definedName name="QQ_2_37">#N/A</definedName>
    <definedName name="QQ_2_38">#N/A</definedName>
    <definedName name="QQ_2_4">#N/A</definedName>
    <definedName name="QQ_2_5">#N/A</definedName>
    <definedName name="QQ_2_6">#N/A</definedName>
    <definedName name="QQ_2_7">#N/A</definedName>
    <definedName name="QQ_2_8">#N/A</definedName>
    <definedName name="QQ_2_9">#N/A</definedName>
    <definedName name="qqq" localSheetId="15">[1]PLMUSEU!#REF!</definedName>
    <definedName name="qqq" localSheetId="32">[1]PLMUSEU!#REF!</definedName>
    <definedName name="qqq" localSheetId="30">[1]PLMUSEU!#REF!</definedName>
    <definedName name="qqq" localSheetId="28">[1]PLMUSEU!#REF!</definedName>
    <definedName name="qqq" localSheetId="37">[1]PLMUSEU!#REF!</definedName>
    <definedName name="qqq" localSheetId="14">[1]PLMUSEU!#REF!</definedName>
    <definedName name="qqq" localSheetId="1">[1]PLMUSEU!#REF!</definedName>
    <definedName name="qqq">[1]PLMUSEU!#REF!</definedName>
    <definedName name="QTD" localSheetId="15" hidden="1">#REF!</definedName>
    <definedName name="QTD" localSheetId="32" hidden="1">#REF!</definedName>
    <definedName name="QTD" localSheetId="30" hidden="1">#REF!</definedName>
    <definedName name="QTD" localSheetId="28" hidden="1">#REF!</definedName>
    <definedName name="QTD" localSheetId="37" hidden="1">#REF!</definedName>
    <definedName name="QTD" localSheetId="14" hidden="1">#REF!</definedName>
    <definedName name="QTD" localSheetId="1" hidden="1">#REF!</definedName>
    <definedName name="QTD" hidden="1">#REF!</definedName>
    <definedName name="QtEq" localSheetId="15" hidden="1">#REF!</definedName>
    <definedName name="QtEq" localSheetId="32" hidden="1">#REF!</definedName>
    <definedName name="QtEq" localSheetId="30" hidden="1">#REF!</definedName>
    <definedName name="QtEq" localSheetId="28" hidden="1">#REF!</definedName>
    <definedName name="QtEq" localSheetId="37" hidden="1">#REF!</definedName>
    <definedName name="QtEq" localSheetId="14" hidden="1">#REF!</definedName>
    <definedName name="QtEq" localSheetId="1" hidden="1">#REF!</definedName>
    <definedName name="QtEq" hidden="1">#REF!</definedName>
    <definedName name="QtMo" localSheetId="15" hidden="1">#REF!</definedName>
    <definedName name="QtMo" localSheetId="32" hidden="1">#REF!</definedName>
    <definedName name="QtMo" localSheetId="30" hidden="1">#REF!</definedName>
    <definedName name="QtMo" localSheetId="28" hidden="1">#REF!</definedName>
    <definedName name="QtMo" localSheetId="37" hidden="1">#REF!</definedName>
    <definedName name="QtMo" localSheetId="14" hidden="1">#REF!</definedName>
    <definedName name="QtMo" localSheetId="1" hidden="1">#REF!</definedName>
    <definedName name="QtMo" hidden="1">#REF!</definedName>
    <definedName name="QtMp" localSheetId="15" hidden="1">#REF!</definedName>
    <definedName name="QtMp" localSheetId="32" hidden="1">#REF!</definedName>
    <definedName name="QtMp" localSheetId="30" hidden="1">#REF!</definedName>
    <definedName name="QtMp" localSheetId="28" hidden="1">#REF!</definedName>
    <definedName name="QtMp" localSheetId="37" hidden="1">#REF!</definedName>
    <definedName name="QtMp" localSheetId="14" hidden="1">#REF!</definedName>
    <definedName name="QtMp" localSheetId="1" hidden="1">#REF!</definedName>
    <definedName name="QtMp" hidden="1">#REF!</definedName>
    <definedName name="QtTr" localSheetId="15" hidden="1">#REF!</definedName>
    <definedName name="QtTr" localSheetId="32" hidden="1">#REF!</definedName>
    <definedName name="QtTr" localSheetId="30" hidden="1">#REF!</definedName>
    <definedName name="QtTr" localSheetId="28" hidden="1">#REF!</definedName>
    <definedName name="QtTr" localSheetId="37" hidden="1">#REF!</definedName>
    <definedName name="QtTr" localSheetId="14" hidden="1">#REF!</definedName>
    <definedName name="QtTr" localSheetId="1" hidden="1">#REF!</definedName>
    <definedName name="QtTr" hidden="1">#REF!</definedName>
    <definedName name="QUANT" localSheetId="15">#REF!</definedName>
    <definedName name="QUANT" localSheetId="32">#REF!</definedName>
    <definedName name="QUANT" localSheetId="30">#REF!</definedName>
    <definedName name="QUANT" localSheetId="28">#REF!</definedName>
    <definedName name="QUANT" localSheetId="37">#REF!</definedName>
    <definedName name="QUANT" localSheetId="14">#REF!</definedName>
    <definedName name="QUANT" localSheetId="1">#REF!</definedName>
    <definedName name="QUANT">#REF!</definedName>
    <definedName name="Quant." localSheetId="15">#REF!</definedName>
    <definedName name="Quant." localSheetId="32">#REF!</definedName>
    <definedName name="Quant." localSheetId="30">#REF!</definedName>
    <definedName name="Quant." localSheetId="28">#REF!</definedName>
    <definedName name="Quant." localSheetId="37">#REF!</definedName>
    <definedName name="Quant." localSheetId="14">#REF!</definedName>
    <definedName name="Quant." localSheetId="1">#REF!</definedName>
    <definedName name="Quant.">#REF!</definedName>
    <definedName name="Quant.1" localSheetId="15">#REF!</definedName>
    <definedName name="Quant.1" localSheetId="32">#REF!</definedName>
    <definedName name="Quant.1" localSheetId="30">#REF!</definedName>
    <definedName name="Quant.1" localSheetId="28">#REF!</definedName>
    <definedName name="Quant.1" localSheetId="37">#REF!</definedName>
    <definedName name="Quant.1" localSheetId="14">#REF!</definedName>
    <definedName name="Quant.1" localSheetId="1">#REF!</definedName>
    <definedName name="Quant.1">#REF!</definedName>
    <definedName name="QUANT_acumu" localSheetId="15">#REF!</definedName>
    <definedName name="QUANT_acumu" localSheetId="32">#REF!</definedName>
    <definedName name="QUANT_acumu" localSheetId="30">#REF!</definedName>
    <definedName name="QUANT_acumu" localSheetId="28">#REF!</definedName>
    <definedName name="QUANT_acumu" localSheetId="37">#REF!</definedName>
    <definedName name="QUANT_acumu" localSheetId="25">#REF!</definedName>
    <definedName name="QUANT_acumu" localSheetId="23">#REF!</definedName>
    <definedName name="QUANT_acumu" localSheetId="24">#REF!</definedName>
    <definedName name="QUANT_acumu" localSheetId="14">#REF!</definedName>
    <definedName name="QUANT_acumu" localSheetId="1">#REF!</definedName>
    <definedName name="QUANT_acumu">#REF!</definedName>
    <definedName name="Quantidade" localSheetId="15">#REF!</definedName>
    <definedName name="Quantidade" localSheetId="32">#REF!</definedName>
    <definedName name="Quantidade" localSheetId="30">#REF!</definedName>
    <definedName name="Quantidade" localSheetId="28">#REF!</definedName>
    <definedName name="Quantidade" localSheetId="37">#REF!</definedName>
    <definedName name="Quantidade" localSheetId="14">#REF!</definedName>
    <definedName name="Quantidade" localSheetId="1">#REF!</definedName>
    <definedName name="Quantidade">#REF!</definedName>
    <definedName name="quantidades" localSheetId="15">#REF!</definedName>
    <definedName name="quantidades" localSheetId="32">#REF!</definedName>
    <definedName name="quantidades" localSheetId="30">#REF!</definedName>
    <definedName name="quantidades" localSheetId="28">#REF!</definedName>
    <definedName name="quantidades" localSheetId="37">#REF!</definedName>
    <definedName name="quantidades" localSheetId="25">#REF!</definedName>
    <definedName name="quantidades" localSheetId="23">#REF!</definedName>
    <definedName name="quantidades" localSheetId="24">#REF!</definedName>
    <definedName name="quantidades" localSheetId="14">#REF!</definedName>
    <definedName name="quantidades" localSheetId="1">#REF!</definedName>
    <definedName name="quantidades">#REF!</definedName>
    <definedName name="quilometros" localSheetId="15">#REF!</definedName>
    <definedName name="quilometros" localSheetId="32">#REF!</definedName>
    <definedName name="quilometros" localSheetId="30">#REF!</definedName>
    <definedName name="quilometros" localSheetId="28">#REF!</definedName>
    <definedName name="quilometros" localSheetId="37">#REF!</definedName>
    <definedName name="quilometros" localSheetId="14">#REF!</definedName>
    <definedName name="quilometros" localSheetId="1">#REF!</definedName>
    <definedName name="quilometros">#REF!</definedName>
    <definedName name="rach">#N/A</definedName>
    <definedName name="Rachão">#N/A</definedName>
    <definedName name="Radier" localSheetId="15">#REF!</definedName>
    <definedName name="Radier" localSheetId="32">#REF!</definedName>
    <definedName name="Radier" localSheetId="30">#REF!</definedName>
    <definedName name="Radier" localSheetId="28">#REF!</definedName>
    <definedName name="Radier" localSheetId="37">#REF!</definedName>
    <definedName name="Radier" localSheetId="14">#REF!</definedName>
    <definedName name="Radier" localSheetId="1">#REF!</definedName>
    <definedName name="Radier">#REF!</definedName>
    <definedName name="RBQ" localSheetId="15">'[16]SERVIÇOS digitado'!#REF!</definedName>
    <definedName name="RBQ" localSheetId="32">'[16]SERVIÇOS digitado'!#REF!</definedName>
    <definedName name="RBQ" localSheetId="30">'[16]SERVIÇOS digitado'!#REF!</definedName>
    <definedName name="RBQ" localSheetId="28">'[16]SERVIÇOS digitado'!#REF!</definedName>
    <definedName name="RBQ" localSheetId="37">'[16]SERVIÇOS digitado'!#REF!</definedName>
    <definedName name="RBQ" localSheetId="14">'[16]SERVIÇOS digitado'!#REF!</definedName>
    <definedName name="RBQ" localSheetId="1">'[16]SERVIÇOS digitado'!#REF!</definedName>
    <definedName name="RBQ">'[16]SERVIÇOS digitado'!#REF!</definedName>
    <definedName name="RBV">[94]Teor!$C$3:$C$7</definedName>
    <definedName name="RBV_25">[95]Teor!$C$3:$C$7</definedName>
    <definedName name="RBV_29">[96]Teor!$C$3:$C$7</definedName>
    <definedName name="RBV_31">[96]Teor!$C$3:$C$7</definedName>
    <definedName name="RBVV">'[44]Página 16'!$A$3:$A$7</definedName>
    <definedName name="rc.cerca" localSheetId="15">#REF!</definedName>
    <definedName name="rc.cerca" localSheetId="32">#REF!</definedName>
    <definedName name="rc.cerca" localSheetId="30">#REF!</definedName>
    <definedName name="rc.cerca" localSheetId="28">#REF!</definedName>
    <definedName name="rc.cerca" localSheetId="37">#REF!</definedName>
    <definedName name="rc.cerca" localSheetId="25">#REF!</definedName>
    <definedName name="rc.cerca" localSheetId="23">#REF!</definedName>
    <definedName name="rc.cerca" localSheetId="24">#REF!</definedName>
    <definedName name="rc.cerca" localSheetId="14">#REF!</definedName>
    <definedName name="rc.cerca" localSheetId="1">#REF!</definedName>
    <definedName name="rc.cerca">#REF!</definedName>
    <definedName name="RCC" localSheetId="15">'[16]SERVIÇOS digitado'!#REF!</definedName>
    <definedName name="RCC" localSheetId="32">'[16]SERVIÇOS digitado'!#REF!</definedName>
    <definedName name="RCC" localSheetId="30">'[16]SERVIÇOS digitado'!#REF!</definedName>
    <definedName name="RCC" localSheetId="28">'[16]SERVIÇOS digitado'!#REF!</definedName>
    <definedName name="RCC" localSheetId="37">'[16]SERVIÇOS digitado'!#REF!</definedName>
    <definedName name="RCC" localSheetId="14">'[16]SERVIÇOS digitado'!#REF!</definedName>
    <definedName name="RCC" localSheetId="1">'[16]SERVIÇOS digitado'!#REF!</definedName>
    <definedName name="RCC">'[16]SERVIÇOS digitado'!#REF!</definedName>
    <definedName name="RDM">"'file:///D:/Meus documentos/ANASTÁCIO/SERCEL/BR262990800.xls'#$SERVIÇOS.$#REF!$#REF!"</definedName>
    <definedName name="re">[97]DADOS!$B$8</definedName>
    <definedName name="rea" localSheetId="15">#REF!</definedName>
    <definedName name="rea" localSheetId="32">#REF!</definedName>
    <definedName name="rea" localSheetId="30">#REF!</definedName>
    <definedName name="rea" localSheetId="28">#REF!</definedName>
    <definedName name="rea" localSheetId="37">#REF!</definedName>
    <definedName name="rea" localSheetId="25">#REF!</definedName>
    <definedName name="rea" localSheetId="23">#REF!</definedName>
    <definedName name="rea" localSheetId="24">#REF!</definedName>
    <definedName name="rea" localSheetId="14">#REF!</definedName>
    <definedName name="rea" localSheetId="1">#REF!</definedName>
    <definedName name="rea">#REF!</definedName>
    <definedName name="REAJ" localSheetId="15">#REF!</definedName>
    <definedName name="REAJ" localSheetId="32">#REF!</definedName>
    <definedName name="REAJ" localSheetId="30">#REF!</definedName>
    <definedName name="REAJ" localSheetId="28">#REF!</definedName>
    <definedName name="REAJ" localSheetId="37">#REF!</definedName>
    <definedName name="REAJ" localSheetId="25">#REF!</definedName>
    <definedName name="REAJ" localSheetId="23">#REF!</definedName>
    <definedName name="REAJ" localSheetId="24">#REF!</definedName>
    <definedName name="REAJ" localSheetId="14">#REF!</definedName>
    <definedName name="REAJ" localSheetId="1">#REF!</definedName>
    <definedName name="REAJ">#REF!</definedName>
    <definedName name="Reaterro" localSheetId="15">#REF!</definedName>
    <definedName name="Reaterro" localSheetId="32">#REF!</definedName>
    <definedName name="Reaterro" localSheetId="30">#REF!</definedName>
    <definedName name="Reaterro" localSheetId="28">#REF!</definedName>
    <definedName name="Reaterro" localSheetId="37">#REF!</definedName>
    <definedName name="Reaterro" localSheetId="14">#REF!</definedName>
    <definedName name="Reaterro" localSheetId="1">#REF!</definedName>
    <definedName name="Reaterro">#REF!</definedName>
    <definedName name="Reboco" localSheetId="15">#REF!</definedName>
    <definedName name="Reboco" localSheetId="32">#REF!</definedName>
    <definedName name="Reboco" localSheetId="30">#REF!</definedName>
    <definedName name="Reboco" localSheetId="28">#REF!</definedName>
    <definedName name="Reboco" localSheetId="37">#REF!</definedName>
    <definedName name="Reboco" localSheetId="14">#REF!</definedName>
    <definedName name="Reboco" localSheetId="1">#REF!</definedName>
    <definedName name="Reboco">#REF!</definedName>
    <definedName name="rec">#N/A</definedName>
    <definedName name="recc">#N/A</definedName>
    <definedName name="Recompo" localSheetId="15">[1]PLMUSEU!#REF!</definedName>
    <definedName name="Recompo" localSheetId="32">[1]PLMUSEU!#REF!</definedName>
    <definedName name="Recompo" localSheetId="30">[1]PLMUSEU!#REF!</definedName>
    <definedName name="Recompo" localSheetId="28">[1]PLMUSEU!#REF!</definedName>
    <definedName name="Recompo" localSheetId="37">[1]PLMUSEU!#REF!</definedName>
    <definedName name="Recompo" localSheetId="14">[1]PLMUSEU!#REF!</definedName>
    <definedName name="Recompo" localSheetId="1">[1]PLMUSEU!#REF!</definedName>
    <definedName name="Recompo">[1]PLMUSEU!#REF!</definedName>
    <definedName name="RECP" localSheetId="15">'[16]SERVIÇOS digitado'!#REF!</definedName>
    <definedName name="RECP" localSheetId="32">'[16]SERVIÇOS digitado'!#REF!</definedName>
    <definedName name="RECP" localSheetId="30">'[16]SERVIÇOS digitado'!#REF!</definedName>
    <definedName name="RECP" localSheetId="28">'[16]SERVIÇOS digitado'!#REF!</definedName>
    <definedName name="RECP" localSheetId="37">'[16]SERVIÇOS digitado'!#REF!</definedName>
    <definedName name="RECP" localSheetId="14">'[16]SERVIÇOS digitado'!#REF!</definedName>
    <definedName name="RECP" localSheetId="1">'[16]SERVIÇOS digitado'!#REF!</definedName>
    <definedName name="RECP">'[16]SERVIÇOS digitado'!#REF!</definedName>
    <definedName name="REDE_COLETORA_MAT" localSheetId="15">#REF!</definedName>
    <definedName name="REDE_COLETORA_MAT" localSheetId="32">#REF!</definedName>
    <definedName name="REDE_COLETORA_MAT" localSheetId="30">#REF!</definedName>
    <definedName name="REDE_COLETORA_MAT" localSheetId="28">#REF!</definedName>
    <definedName name="REDE_COLETORA_MAT" localSheetId="37">#REF!</definedName>
    <definedName name="REDE_COLETORA_MAT" localSheetId="14">#REF!</definedName>
    <definedName name="REDE_COLETORA_MAT" localSheetId="1">#REF!</definedName>
    <definedName name="REDE_COLETORA_MAT">#REF!</definedName>
    <definedName name="REDE_COLETORA_MATERIAL">'[51]REDE COLETORA'!$H$67</definedName>
    <definedName name="REDE_COLETORA_SERV" localSheetId="15">#REF!</definedName>
    <definedName name="REDE_COLETORA_SERV" localSheetId="32">#REF!</definedName>
    <definedName name="REDE_COLETORA_SERV" localSheetId="30">#REF!</definedName>
    <definedName name="REDE_COLETORA_SERV" localSheetId="28">#REF!</definedName>
    <definedName name="REDE_COLETORA_SERV" localSheetId="37">#REF!</definedName>
    <definedName name="REDE_COLETORA_SERV" localSheetId="14">#REF!</definedName>
    <definedName name="REDE_COLETORA_SERV" localSheetId="1">#REF!</definedName>
    <definedName name="REDE_COLETORA_SERV">#REF!</definedName>
    <definedName name="REDE_COLETORA_SERVIÇOS">'[51]REDE COLETORA'!$H$9</definedName>
    <definedName name="REG" localSheetId="15">#REF!</definedName>
    <definedName name="REG" localSheetId="32">#REF!</definedName>
    <definedName name="REG" localSheetId="30">#REF!</definedName>
    <definedName name="REG" localSheetId="28">#REF!</definedName>
    <definedName name="REG" localSheetId="37">#REF!</definedName>
    <definedName name="REG" localSheetId="25">#REF!</definedName>
    <definedName name="REG" localSheetId="23">#REF!</definedName>
    <definedName name="REG" localSheetId="24">#REF!</definedName>
    <definedName name="REG" localSheetId="14">#REF!</definedName>
    <definedName name="REG" localSheetId="1">#REF!</definedName>
    <definedName name="REG">#REF!</definedName>
    <definedName name="REG_25" localSheetId="15">#REF!</definedName>
    <definedName name="REG_25" localSheetId="32">#REF!</definedName>
    <definedName name="REG_25" localSheetId="30">#REF!</definedName>
    <definedName name="REG_25" localSheetId="28">#REF!</definedName>
    <definedName name="REG_25" localSheetId="37">#REF!</definedName>
    <definedName name="REG_25" localSheetId="14">#REF!</definedName>
    <definedName name="REG_25" localSheetId="1">#REF!</definedName>
    <definedName name="REG_25">#REF!</definedName>
    <definedName name="REG_SUB_LEITO" localSheetId="15">#REF!</definedName>
    <definedName name="REG_SUB_LEITO" localSheetId="32">#REF!</definedName>
    <definedName name="REG_SUB_LEITO" localSheetId="30">#REF!</definedName>
    <definedName name="REG_SUB_LEITO" localSheetId="28">#REF!</definedName>
    <definedName name="REG_SUB_LEITO" localSheetId="37">#REF!</definedName>
    <definedName name="REG_SUB_LEITO" localSheetId="14">#REF!</definedName>
    <definedName name="REG_SUB_LEITO" localSheetId="1">#REF!</definedName>
    <definedName name="REG_SUB_LEITO">#REF!</definedName>
    <definedName name="REGULA" localSheetId="15">#REF!</definedName>
    <definedName name="REGULA" localSheetId="32">#REF!</definedName>
    <definedName name="REGULA" localSheetId="30">#REF!</definedName>
    <definedName name="REGULA" localSheetId="28">#REF!</definedName>
    <definedName name="REGULA" localSheetId="37">#REF!</definedName>
    <definedName name="REGULA" localSheetId="25">#REF!</definedName>
    <definedName name="REGULA" localSheetId="23">#REF!</definedName>
    <definedName name="REGULA" localSheetId="24">#REF!</definedName>
    <definedName name="REGULA" localSheetId="14">#REF!</definedName>
    <definedName name="REGULA" localSheetId="1">#REF!</definedName>
    <definedName name="REGULA">#REF!</definedName>
    <definedName name="REGULA_10" localSheetId="15">#REF!</definedName>
    <definedName name="REGULA_10" localSheetId="32">#REF!</definedName>
    <definedName name="REGULA_10" localSheetId="30">#REF!</definedName>
    <definedName name="REGULA_10" localSheetId="28">#REF!</definedName>
    <definedName name="REGULA_10" localSheetId="37">#REF!</definedName>
    <definedName name="REGULA_10" localSheetId="14">#REF!</definedName>
    <definedName name="REGULA_10" localSheetId="1">#REF!</definedName>
    <definedName name="REGULA_10">#REF!</definedName>
    <definedName name="REGULA_25" localSheetId="15">#REF!</definedName>
    <definedName name="REGULA_25" localSheetId="32">#REF!</definedName>
    <definedName name="REGULA_25" localSheetId="30">#REF!</definedName>
    <definedName name="REGULA_25" localSheetId="28">#REF!</definedName>
    <definedName name="REGULA_25" localSheetId="37">#REF!</definedName>
    <definedName name="REGULA_25" localSheetId="14">#REF!</definedName>
    <definedName name="REGULA_25" localSheetId="1">#REF!</definedName>
    <definedName name="REGULA_25">#REF!</definedName>
    <definedName name="REGULA_27" localSheetId="15">#REF!</definedName>
    <definedName name="REGULA_27" localSheetId="32">#REF!</definedName>
    <definedName name="REGULA_27" localSheetId="30">#REF!</definedName>
    <definedName name="REGULA_27" localSheetId="28">#REF!</definedName>
    <definedName name="REGULA_27" localSheetId="37">#REF!</definedName>
    <definedName name="REGULA_27" localSheetId="14">#REF!</definedName>
    <definedName name="REGULA_27" localSheetId="1">#REF!</definedName>
    <definedName name="REGULA_27">#REF!</definedName>
    <definedName name="REGULA_29" localSheetId="15">#REF!</definedName>
    <definedName name="REGULA_29" localSheetId="32">#REF!</definedName>
    <definedName name="REGULA_29" localSheetId="30">#REF!</definedName>
    <definedName name="REGULA_29" localSheetId="28">#REF!</definedName>
    <definedName name="REGULA_29" localSheetId="37">#REF!</definedName>
    <definedName name="REGULA_29" localSheetId="14">#REF!</definedName>
    <definedName name="REGULA_29" localSheetId="1">#REF!</definedName>
    <definedName name="REGULA_29">#REF!</definedName>
    <definedName name="REGULA_9" localSheetId="15">#REF!</definedName>
    <definedName name="REGULA_9" localSheetId="32">#REF!</definedName>
    <definedName name="REGULA_9" localSheetId="30">#REF!</definedName>
    <definedName name="REGULA_9" localSheetId="28">#REF!</definedName>
    <definedName name="REGULA_9" localSheetId="37">#REF!</definedName>
    <definedName name="REGULA_9" localSheetId="14">#REF!</definedName>
    <definedName name="REGULA_9" localSheetId="1">#REF!</definedName>
    <definedName name="REGULA_9">#REF!</definedName>
    <definedName name="REL" localSheetId="37" hidden="1">{#N/A,#N/A,TRUE,"Serviços"}</definedName>
    <definedName name="REL" hidden="1">{#N/A,#N/A,TRUE,"Serviços"}</definedName>
    <definedName name="Relat" localSheetId="15" hidden="1">#REF!</definedName>
    <definedName name="Relat" localSheetId="32" hidden="1">#REF!</definedName>
    <definedName name="Relat" localSheetId="30" hidden="1">#REF!</definedName>
    <definedName name="Relat" localSheetId="28" hidden="1">#REF!</definedName>
    <definedName name="Relat" localSheetId="37" hidden="1">#REF!</definedName>
    <definedName name="Relat" localSheetId="14" hidden="1">#REF!</definedName>
    <definedName name="Relat" localSheetId="1" hidden="1">#REF!</definedName>
    <definedName name="Relat" hidden="1">#REF!</definedName>
    <definedName name="RELATÓRIO_DOS_SERVIÇOS_EXECUTADOS" localSheetId="15">#REF!</definedName>
    <definedName name="RELATÓRIO_DOS_SERVIÇOS_EXECUTADOS" localSheetId="32">#REF!</definedName>
    <definedName name="RELATÓRIO_DOS_SERVIÇOS_EXECUTADOS" localSheetId="30">#REF!</definedName>
    <definedName name="RELATÓRIO_DOS_SERVIÇOS_EXECUTADOS" localSheetId="28">#REF!</definedName>
    <definedName name="RELATÓRIO_DOS_SERVIÇOS_EXECUTADOS" localSheetId="37">#REF!</definedName>
    <definedName name="RELATÓRIO_DOS_SERVIÇOS_EXECUTADOS" localSheetId="25">#REF!</definedName>
    <definedName name="RELATÓRIO_DOS_SERVIÇOS_EXECUTADOS" localSheetId="23">#REF!</definedName>
    <definedName name="RELATÓRIO_DOS_SERVIÇOS_EXECUTADOS" localSheetId="24">#REF!</definedName>
    <definedName name="RELATÓRIO_DOS_SERVIÇOS_EXECUTADOS" localSheetId="14">#REF!</definedName>
    <definedName name="RELATÓRIO_DOS_SERVIÇOS_EXECUTADOS" localSheetId="1">#REF!</definedName>
    <definedName name="RELATÓRIO_DOS_SERVIÇOS_EXECUTADOS">#REF!</definedName>
    <definedName name="remoc" localSheetId="15">#REF!</definedName>
    <definedName name="remoc" localSheetId="32">#REF!</definedName>
    <definedName name="remoc" localSheetId="30">#REF!</definedName>
    <definedName name="remoc" localSheetId="28">#REF!</definedName>
    <definedName name="remoc" localSheetId="37">#REF!</definedName>
    <definedName name="remoc" localSheetId="25">#REF!</definedName>
    <definedName name="remoc" localSheetId="23">#REF!</definedName>
    <definedName name="remoc" localSheetId="24">#REF!</definedName>
    <definedName name="remoc" localSheetId="14">#REF!</definedName>
    <definedName name="remoc" localSheetId="1">#REF!</definedName>
    <definedName name="remoc">#REF!</definedName>
    <definedName name="REMOÇÃO" localSheetId="15">#REF!</definedName>
    <definedName name="REMOÇÃO" localSheetId="32">#REF!</definedName>
    <definedName name="REMOÇÃO" localSheetId="30">#REF!</definedName>
    <definedName name="REMOÇÃO" localSheetId="28">#REF!</definedName>
    <definedName name="REMOÇÃO" localSheetId="37">#REF!</definedName>
    <definedName name="REMOÇÃO" localSheetId="25">#REF!</definedName>
    <definedName name="REMOÇÃO" localSheetId="23">#REF!</definedName>
    <definedName name="REMOÇÃO" localSheetId="24">#REF!</definedName>
    <definedName name="REMOÇÃO" localSheetId="14">#REF!</definedName>
    <definedName name="REMOÇÃO" localSheetId="1">#REF!</definedName>
    <definedName name="REMOÇÃO">#REF!</definedName>
    <definedName name="REMOÇÃO_PAV" localSheetId="15">#REF!</definedName>
    <definedName name="REMOÇÃO_PAV" localSheetId="32">#REF!</definedName>
    <definedName name="REMOÇÃO_PAV" localSheetId="30">#REF!</definedName>
    <definedName name="REMOÇÃO_PAV" localSheetId="28">#REF!</definedName>
    <definedName name="REMOÇÃO_PAV" localSheetId="37">#REF!</definedName>
    <definedName name="REMOÇÃO_PAV" localSheetId="14">#REF!</definedName>
    <definedName name="REMOÇÃO_PAV" localSheetId="1">#REF!</definedName>
    <definedName name="REMOÇÃO_PAV">#REF!</definedName>
    <definedName name="res">#N/A</definedName>
    <definedName name="RESP">'[98]ORÇAMENTO 01'!$D$6</definedName>
    <definedName name="RESUMO">#N/A</definedName>
    <definedName name="RESUMO_1">#N/A</definedName>
    <definedName name="RESUMO_10">#N/A</definedName>
    <definedName name="RESUMO_12">#N/A</definedName>
    <definedName name="RESUMO_13">#N/A</definedName>
    <definedName name="RESUMO_14">#N/A</definedName>
    <definedName name="RESUMO_2">#N/A</definedName>
    <definedName name="RESUMO_22">#N/A</definedName>
    <definedName name="RESUMO_25">#N/A</definedName>
    <definedName name="RESUMO_26">#N/A</definedName>
    <definedName name="RESUMO_27">#N/A</definedName>
    <definedName name="RESUMO_28">#N/A</definedName>
    <definedName name="RESUMO_29">#N/A</definedName>
    <definedName name="RESUMO_3">#N/A</definedName>
    <definedName name="RESUMO_30">#N/A</definedName>
    <definedName name="RESUMO_31">#N/A</definedName>
    <definedName name="RESUMO_32">#N/A</definedName>
    <definedName name="RESUMO_33">#N/A</definedName>
    <definedName name="RESUMO_34">#N/A</definedName>
    <definedName name="RESUMO_35">#N/A</definedName>
    <definedName name="RESUMO_36">#N/A</definedName>
    <definedName name="RESUMO_37">#N/A</definedName>
    <definedName name="RESUMO_38">#N/A</definedName>
    <definedName name="RESUMO_4">#N/A</definedName>
    <definedName name="RESUMO_5">#N/A</definedName>
    <definedName name="RESUMO_6">#N/A</definedName>
    <definedName name="RESUMO_7">#N/A</definedName>
    <definedName name="RESUMO_8">#N/A</definedName>
    <definedName name="RESUMO_9">#N/A</definedName>
    <definedName name="Resumo_dos_Materiais_Atividades">'[63]Res. dos Materias - Atividade'!$C$4:$F$479</definedName>
    <definedName name="resumo3" localSheetId="28" hidden="1">{#N/A,#N/A,FALSE,"MO (2)"}</definedName>
    <definedName name="resumo3" localSheetId="37" hidden="1">{#N/A,#N/A,FALSE,"MO (2)"}</definedName>
    <definedName name="resumo3" localSheetId="25" hidden="1">{#N/A,#N/A,FALSE,"MO (2)"}</definedName>
    <definedName name="resumo3" localSheetId="23" hidden="1">{#N/A,#N/A,FALSE,"MO (2)"}</definedName>
    <definedName name="resumo3" localSheetId="24" hidden="1">{#N/A,#N/A,FALSE,"MO (2)"}</definedName>
    <definedName name="resumo3" localSheetId="3" hidden="1">{#N/A,#N/A,FALSE,"MO (2)"}</definedName>
    <definedName name="resumo3" localSheetId="1" hidden="1">{#N/A,#N/A,FALSE,"MO (2)"}</definedName>
    <definedName name="resumo3" hidden="1">{#N/A,#N/A,FALSE,"MO (2)"}</definedName>
    <definedName name="resumo3_1" localSheetId="28" hidden="1">{#N/A,#N/A,FALSE,"MO (2)"}</definedName>
    <definedName name="resumo3_1" localSheetId="37" hidden="1">{#N/A,#N/A,FALSE,"MO (2)"}</definedName>
    <definedName name="resumo3_1" localSheetId="25" hidden="1">{#N/A,#N/A,FALSE,"MO (2)"}</definedName>
    <definedName name="resumo3_1" localSheetId="23" hidden="1">{#N/A,#N/A,FALSE,"MO (2)"}</definedName>
    <definedName name="resumo3_1" localSheetId="24" hidden="1">{#N/A,#N/A,FALSE,"MO (2)"}</definedName>
    <definedName name="resumo3_1" localSheetId="3" hidden="1">{#N/A,#N/A,FALSE,"MO (2)"}</definedName>
    <definedName name="resumo3_1" localSheetId="1" hidden="1">{#N/A,#N/A,FALSE,"MO (2)"}</definedName>
    <definedName name="resumo3_1" hidden="1">{#N/A,#N/A,FALSE,"MO (2)"}</definedName>
    <definedName name="resumou" localSheetId="37" hidden="1">{#N/A,#N/A,TRUE,"Plan1"}</definedName>
    <definedName name="resumou" hidden="1">{#N/A,#N/A,TRUE,"Plan1"}</definedName>
    <definedName name="REV" localSheetId="15">#REF!</definedName>
    <definedName name="REV" localSheetId="32">#REF!</definedName>
    <definedName name="REV" localSheetId="30">#REF!</definedName>
    <definedName name="REV" localSheetId="28">#REF!</definedName>
    <definedName name="REV" localSheetId="37">#REF!</definedName>
    <definedName name="REV" localSheetId="14">#REF!</definedName>
    <definedName name="REV" localSheetId="1">#REF!</definedName>
    <definedName name="REV">#REF!</definedName>
    <definedName name="RL1C" localSheetId="15">#REF!</definedName>
    <definedName name="RL1C" localSheetId="32">#REF!</definedName>
    <definedName name="RL1C" localSheetId="30">#REF!</definedName>
    <definedName name="RL1C" localSheetId="28">#REF!</definedName>
    <definedName name="RL1C" localSheetId="37">#REF!</definedName>
    <definedName name="RL1C" localSheetId="25">#REF!</definedName>
    <definedName name="RL1C" localSheetId="23">#REF!</definedName>
    <definedName name="RL1C" localSheetId="24">#REF!</definedName>
    <definedName name="RL1C" localSheetId="14">#REF!</definedName>
    <definedName name="RL1C" localSheetId="1">#REF!</definedName>
    <definedName name="RL1C">#REF!</definedName>
    <definedName name="RM">"$#REF!.$E$31"</definedName>
    <definedName name="RM1C" localSheetId="15">'[16]SERVIÇOS digitado'!#REF!</definedName>
    <definedName name="RM1C" localSheetId="32">'[16]SERVIÇOS digitado'!#REF!</definedName>
    <definedName name="RM1C" localSheetId="30">'[16]SERVIÇOS digitado'!#REF!</definedName>
    <definedName name="RM1C" localSheetId="28">'[16]SERVIÇOS digitado'!#REF!</definedName>
    <definedName name="RM1C" localSheetId="37">'[16]SERVIÇOS digitado'!#REF!</definedName>
    <definedName name="RM1C" localSheetId="14">'[16]SERVIÇOS digitado'!#REF!</definedName>
    <definedName name="RM1C" localSheetId="1">'[16]SERVIÇOS digitado'!#REF!</definedName>
    <definedName name="RM1C">'[16]SERVIÇOS digitado'!#REF!</definedName>
    <definedName name="RM1CW">"$#REF!.$G$14"</definedName>
    <definedName name="RM1CWA">"$#REF!.$G$13"</definedName>
    <definedName name="RMA" localSheetId="15">'[29]PRO-08'!#REF!</definedName>
    <definedName name="RMA" localSheetId="32">'[29]PRO-08'!#REF!</definedName>
    <definedName name="RMA" localSheetId="30">'[29]PRO-08'!#REF!</definedName>
    <definedName name="RMA" localSheetId="28">'[29]PRO-08'!#REF!</definedName>
    <definedName name="RMA" localSheetId="37">'[29]PRO-08'!#REF!</definedName>
    <definedName name="RMA" localSheetId="14">'[29]PRO-08'!#REF!</definedName>
    <definedName name="RMA" localSheetId="1">'[29]PRO-08'!#REF!</definedName>
    <definedName name="RMA">'[29]PRO-08'!#REF!</definedName>
    <definedName name="RMA_10" localSheetId="15">'[30]PRO-08'!#REF!</definedName>
    <definedName name="RMA_10" localSheetId="32">'[30]PRO-08'!#REF!</definedName>
    <definedName name="RMA_10" localSheetId="30">'[30]PRO-08'!#REF!</definedName>
    <definedName name="RMA_10" localSheetId="28">'[30]PRO-08'!#REF!</definedName>
    <definedName name="RMA_10" localSheetId="37">'[30]PRO-08'!#REF!</definedName>
    <definedName name="RMA_10" localSheetId="14">'[30]PRO-08'!#REF!</definedName>
    <definedName name="RMA_10" localSheetId="1">'[30]PRO-08'!#REF!</definedName>
    <definedName name="RMA_10">'[30]PRO-08'!#REF!</definedName>
    <definedName name="RMA_25" localSheetId="15">'[30]PRO-08'!#REF!</definedName>
    <definedName name="RMA_25" localSheetId="32">'[30]PRO-08'!#REF!</definedName>
    <definedName name="RMA_25" localSheetId="30">'[30]PRO-08'!#REF!</definedName>
    <definedName name="RMA_25" localSheetId="28">'[30]PRO-08'!#REF!</definedName>
    <definedName name="RMA_25" localSheetId="37">'[30]PRO-08'!#REF!</definedName>
    <definedName name="RMA_25" localSheetId="14">'[30]PRO-08'!#REF!</definedName>
    <definedName name="RMA_25" localSheetId="1">'[30]PRO-08'!#REF!</definedName>
    <definedName name="RMA_25">'[30]PRO-08'!#REF!</definedName>
    <definedName name="RMA_27" localSheetId="15">'[30]PRO-08'!#REF!</definedName>
    <definedName name="RMA_27" localSheetId="32">'[30]PRO-08'!#REF!</definedName>
    <definedName name="RMA_27" localSheetId="30">'[30]PRO-08'!#REF!</definedName>
    <definedName name="RMA_27" localSheetId="28">'[30]PRO-08'!#REF!</definedName>
    <definedName name="RMA_27" localSheetId="37">'[30]PRO-08'!#REF!</definedName>
    <definedName name="RMA_27" localSheetId="14">'[30]PRO-08'!#REF!</definedName>
    <definedName name="RMA_27" localSheetId="1">'[30]PRO-08'!#REF!</definedName>
    <definedName name="RMA_27">'[30]PRO-08'!#REF!</definedName>
    <definedName name="RMA_29" localSheetId="15">'[30]PRO-08'!#REF!</definedName>
    <definedName name="RMA_29" localSheetId="32">'[30]PRO-08'!#REF!</definedName>
    <definedName name="RMA_29" localSheetId="30">'[30]PRO-08'!#REF!</definedName>
    <definedName name="RMA_29" localSheetId="28">'[30]PRO-08'!#REF!</definedName>
    <definedName name="RMA_29" localSheetId="37">'[30]PRO-08'!#REF!</definedName>
    <definedName name="RMA_29" localSheetId="14">'[30]PRO-08'!#REF!</definedName>
    <definedName name="RMA_29" localSheetId="1">'[30]PRO-08'!#REF!</definedName>
    <definedName name="RMA_29">'[30]PRO-08'!#REF!</definedName>
    <definedName name="RMA_9" localSheetId="15">'[30]PRO-08'!#REF!</definedName>
    <definedName name="RMA_9" localSheetId="32">'[30]PRO-08'!#REF!</definedName>
    <definedName name="RMA_9" localSheetId="30">'[30]PRO-08'!#REF!</definedName>
    <definedName name="RMA_9" localSheetId="28">'[30]PRO-08'!#REF!</definedName>
    <definedName name="RMA_9" localSheetId="37">'[30]PRO-08'!#REF!</definedName>
    <definedName name="RMA_9" localSheetId="14">'[30]PRO-08'!#REF!</definedName>
    <definedName name="RMA_9" localSheetId="1">'[30]PRO-08'!#REF!</definedName>
    <definedName name="RMA_9">'[30]PRO-08'!#REF!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B" localSheetId="25">'[99]Mat Asf'!$C$36</definedName>
    <definedName name="ROB" localSheetId="23">'[99]Mat Asf'!$C$36</definedName>
    <definedName name="ROB" localSheetId="24">'[99]Mat Asf'!$C$36</definedName>
    <definedName name="ROB">'[100]Mat Asf'!$C$36</definedName>
    <definedName name="ROBERTO" localSheetId="25">'[99]Mat Asf'!$C$37</definedName>
    <definedName name="ROBERTO" localSheetId="23">'[99]Mat Asf'!$C$37</definedName>
    <definedName name="ROBERTO" localSheetId="24">'[99]Mat Asf'!$C$37</definedName>
    <definedName name="ROBERTO">'[100]Mat Asf'!$C$37</definedName>
    <definedName name="rod" localSheetId="15">#REF!</definedName>
    <definedName name="rod" localSheetId="32">#REF!</definedName>
    <definedName name="rod" localSheetId="30">#REF!</definedName>
    <definedName name="rod" localSheetId="28">#REF!</definedName>
    <definedName name="rod" localSheetId="37">#REF!</definedName>
    <definedName name="rod" localSheetId="25">#REF!</definedName>
    <definedName name="rod" localSheetId="23">#REF!</definedName>
    <definedName name="rod" localSheetId="24">#REF!</definedName>
    <definedName name="rod" localSheetId="14">#REF!</definedName>
    <definedName name="rod" localSheetId="1">#REF!</definedName>
    <definedName name="rod">#REF!</definedName>
    <definedName name="Rodapé" localSheetId="15">#REF!</definedName>
    <definedName name="Rodapé" localSheetId="32">#REF!</definedName>
    <definedName name="Rodapé" localSheetId="30">#REF!</definedName>
    <definedName name="Rodapé" localSheetId="28">#REF!</definedName>
    <definedName name="Rodapé" localSheetId="37">#REF!</definedName>
    <definedName name="Rodapé" localSheetId="14">#REF!</definedName>
    <definedName name="Rodapé" localSheetId="1">#REF!</definedName>
    <definedName name="Rodapé">#REF!</definedName>
    <definedName name="rodo" localSheetId="15">#REF!</definedName>
    <definedName name="rodo" localSheetId="32">#REF!</definedName>
    <definedName name="rodo" localSheetId="30">#REF!</definedName>
    <definedName name="rodo" localSheetId="28">#REF!</definedName>
    <definedName name="rodo" localSheetId="37">#REF!</definedName>
    <definedName name="rodo" localSheetId="25">#REF!</definedName>
    <definedName name="rodo" localSheetId="23">#REF!</definedName>
    <definedName name="rodo" localSheetId="24">#REF!</definedName>
    <definedName name="rodo" localSheetId="14">#REF!</definedName>
    <definedName name="rodo" localSheetId="1">#REF!</definedName>
    <definedName name="rodo">#REF!</definedName>
    <definedName name="RODO1" localSheetId="15">#REF!</definedName>
    <definedName name="RODO1" localSheetId="32">#REF!</definedName>
    <definedName name="RODO1" localSheetId="30">#REF!</definedName>
    <definedName name="RODO1" localSheetId="28">#REF!</definedName>
    <definedName name="RODO1" localSheetId="37">#REF!</definedName>
    <definedName name="RODO1" localSheetId="25">#REF!</definedName>
    <definedName name="RODO1" localSheetId="23">#REF!</definedName>
    <definedName name="RODO1" localSheetId="24">#REF!</definedName>
    <definedName name="RODO1" localSheetId="14">#REF!</definedName>
    <definedName name="RODO1" localSheetId="1">#REF!</definedName>
    <definedName name="RODO1">#REF!</definedName>
    <definedName name="RODO2" localSheetId="15">#REF!</definedName>
    <definedName name="RODO2" localSheetId="32">#REF!</definedName>
    <definedName name="RODO2" localSheetId="30">#REF!</definedName>
    <definedName name="RODO2" localSheetId="28">#REF!</definedName>
    <definedName name="RODO2" localSheetId="37">#REF!</definedName>
    <definedName name="RODO2" localSheetId="25">#REF!</definedName>
    <definedName name="RODO2" localSheetId="23">#REF!</definedName>
    <definedName name="RODO2" localSheetId="24">#REF!</definedName>
    <definedName name="RODO2" localSheetId="14">#REF!</definedName>
    <definedName name="RODO2" localSheetId="1">#REF!</definedName>
    <definedName name="RODO2">#REF!</definedName>
    <definedName name="RODOA" localSheetId="15">#REF!</definedName>
    <definedName name="RODOA" localSheetId="32">#REF!</definedName>
    <definedName name="RODOA" localSheetId="30">#REF!</definedName>
    <definedName name="RODOA" localSheetId="28">#REF!</definedName>
    <definedName name="RODOA" localSheetId="37">#REF!</definedName>
    <definedName name="RODOA" localSheetId="25">#REF!</definedName>
    <definedName name="RODOA" localSheetId="23">#REF!</definedName>
    <definedName name="RODOA" localSheetId="24">#REF!</definedName>
    <definedName name="RODOA" localSheetId="14">#REF!</definedName>
    <definedName name="RODOA" localSheetId="1">#REF!</definedName>
    <definedName name="RODOA">#REF!</definedName>
    <definedName name="RODOA1" localSheetId="15">#REF!</definedName>
    <definedName name="RODOA1" localSheetId="32">#REF!</definedName>
    <definedName name="RODOA1" localSheetId="30">#REF!</definedName>
    <definedName name="RODOA1" localSheetId="28">#REF!</definedName>
    <definedName name="RODOA1" localSheetId="37">#REF!</definedName>
    <definedName name="RODOA1" localSheetId="25">#REF!</definedName>
    <definedName name="RODOA1" localSheetId="23">#REF!</definedName>
    <definedName name="RODOA1" localSheetId="24">#REF!</definedName>
    <definedName name="RODOA1" localSheetId="14">#REF!</definedName>
    <definedName name="RODOA1" localSheetId="1">#REF!</definedName>
    <definedName name="RODOA1">#REF!</definedName>
    <definedName name="rodov" localSheetId="15">#REF!</definedName>
    <definedName name="rodov" localSheetId="32">#REF!</definedName>
    <definedName name="rodov" localSheetId="30">#REF!</definedName>
    <definedName name="rodov" localSheetId="28">#REF!</definedName>
    <definedName name="rodov" localSheetId="37">#REF!</definedName>
    <definedName name="rodov" localSheetId="25">#REF!</definedName>
    <definedName name="rodov" localSheetId="23">#REF!</definedName>
    <definedName name="rodov" localSheetId="24">#REF!</definedName>
    <definedName name="rodov" localSheetId="14">#REF!</definedName>
    <definedName name="rodov" localSheetId="1">#REF!</definedName>
    <definedName name="rodov">#REF!</definedName>
    <definedName name="rodovia" localSheetId="15">#REF!</definedName>
    <definedName name="rodovia" localSheetId="32">#REF!</definedName>
    <definedName name="rodovia" localSheetId="30">#REF!</definedName>
    <definedName name="rodovia" localSheetId="28">#REF!</definedName>
    <definedName name="rodovia" localSheetId="37">#REF!</definedName>
    <definedName name="rodovia" localSheetId="14">#REF!</definedName>
    <definedName name="rodovia" localSheetId="1">#REF!</definedName>
    <definedName name="rodovia">#REF!</definedName>
    <definedName name="Rodovia___................" localSheetId="15">#REF!</definedName>
    <definedName name="Rodovia___................" localSheetId="32">#REF!</definedName>
    <definedName name="Rodovia___................" localSheetId="30">#REF!</definedName>
    <definedName name="Rodovia___................" localSheetId="28">#REF!</definedName>
    <definedName name="Rodovia___................" localSheetId="37">#REF!</definedName>
    <definedName name="Rodovia___................" localSheetId="14">#REF!</definedName>
    <definedName name="Rodovia___................" localSheetId="1">#REF!</definedName>
    <definedName name="Rodovia___................">#REF!</definedName>
    <definedName name="RODOVIA1">'[36]DADOS DE ENTRADA CONCORRÊNCIA'!$B$15</definedName>
    <definedName name="RODOVIA2">'[36]DADOS DE ENTRADA CONCORRÊNCIA'!$B$22</definedName>
    <definedName name="Rodoviário" localSheetId="25">'[101]Serviços Rodoviários'!$A$3:$E$144</definedName>
    <definedName name="Rodoviário" localSheetId="23">'[101]Serviços Rodoviários'!$A$3:$E$144</definedName>
    <definedName name="Rodoviário" localSheetId="24">'[101]Serviços Rodoviários'!$A$3:$E$144</definedName>
    <definedName name="Rodoviário">'[102]Serviços Rodoviários'!$A$3:$E$144</definedName>
    <definedName name="Rotas" localSheetId="15">#REF!</definedName>
    <definedName name="Rotas" localSheetId="32">#REF!</definedName>
    <definedName name="Rotas" localSheetId="30">#REF!</definedName>
    <definedName name="Rotas" localSheetId="28">#REF!</definedName>
    <definedName name="Rotas" localSheetId="37">#REF!</definedName>
    <definedName name="Rotas" localSheetId="14">#REF!</definedName>
    <definedName name="Rotas" localSheetId="1">#REF!</definedName>
    <definedName name="Rotas">#REF!</definedName>
    <definedName name="RP">[46]SERVIÇOS!$G$12</definedName>
    <definedName name="RP_13">[46]SERVIÇOS!$G$12</definedName>
    <definedName name="RP_39">[46]SERVIÇOS!$G$12</definedName>
    <definedName name="RP_6">[46]SERVIÇOS!$G$12</definedName>
    <definedName name="RPA" localSheetId="15">'[16]SERVIÇOS digitado'!#REF!</definedName>
    <definedName name="RPA" localSheetId="32">'[16]SERVIÇOS digitado'!#REF!</definedName>
    <definedName name="RPA" localSheetId="30">'[16]SERVIÇOS digitado'!#REF!</definedName>
    <definedName name="RPA" localSheetId="28">'[16]SERVIÇOS digitado'!#REF!</definedName>
    <definedName name="RPA" localSheetId="37">'[16]SERVIÇOS digitado'!#REF!</definedName>
    <definedName name="RPA" localSheetId="14">'[16]SERVIÇOS digitado'!#REF!</definedName>
    <definedName name="RPA" localSheetId="1">'[16]SERVIÇOS digitado'!#REF!</definedName>
    <definedName name="RPA">'[16]SERVIÇOS digitado'!#REF!</definedName>
    <definedName name="RPL" localSheetId="15">'[16]SERVIÇOS digitado'!#REF!</definedName>
    <definedName name="RPL" localSheetId="32">'[16]SERVIÇOS digitado'!#REF!</definedName>
    <definedName name="RPL" localSheetId="30">'[16]SERVIÇOS digitado'!#REF!</definedName>
    <definedName name="RPL" localSheetId="28">'[16]SERVIÇOS digitado'!#REF!</definedName>
    <definedName name="RPL" localSheetId="37">'[16]SERVIÇOS digitado'!#REF!</definedName>
    <definedName name="RPL" localSheetId="14">'[16]SERVIÇOS digitado'!#REF!</definedName>
    <definedName name="RPL" localSheetId="1">'[16]SERVIÇOS digitado'!#REF!</definedName>
    <definedName name="RPL">'[16]SERVIÇOS digitado'!#REF!</definedName>
    <definedName name="RPM">[103]SERVIÇOS!$G$12</definedName>
    <definedName name="RPT" localSheetId="15">'[16]SERVIÇOS digitado'!#REF!</definedName>
    <definedName name="RPT" localSheetId="32">'[16]SERVIÇOS digitado'!#REF!</definedName>
    <definedName name="RPT" localSheetId="30">'[16]SERVIÇOS digitado'!#REF!</definedName>
    <definedName name="RPT" localSheetId="28">'[16]SERVIÇOS digitado'!#REF!</definedName>
    <definedName name="RPT" localSheetId="37">'[16]SERVIÇOS digitado'!#REF!</definedName>
    <definedName name="RPT" localSheetId="14">'[16]SERVIÇOS digitado'!#REF!</definedName>
    <definedName name="RPT" localSheetId="1">'[16]SERVIÇOS digitado'!#REF!</definedName>
    <definedName name="RPT">'[16]SERVIÇOS digitado'!#REF!</definedName>
    <definedName name="RPW">"$#REF!.$K$36"</definedName>
    <definedName name="RPWA">"$#REF!.$K$35"</definedName>
    <definedName name="RPZ">"'file:///D:/Meus documentos/ANASTÁCIO/SERCEL/BR262990800.xls'#$SERVIÇOS.$#REF!$#REF!"</definedName>
    <definedName name="rr" localSheetId="37" hidden="1">{#N/A,#N/A,TRUE,"Serviços"}</definedName>
    <definedName name="rr" hidden="1">{#N/A,#N/A,TRUE,"Serviços"}</definedName>
    <definedName name="rr.2c_pint" localSheetId="15">#REF!</definedName>
    <definedName name="rr.2c_pint" localSheetId="32">#REF!</definedName>
    <definedName name="rr.2c_pint" localSheetId="30">#REF!</definedName>
    <definedName name="rr.2c_pint" localSheetId="28">#REF!</definedName>
    <definedName name="rr.2c_pint" localSheetId="37">#REF!</definedName>
    <definedName name="rr.2c_pint" localSheetId="25">#REF!</definedName>
    <definedName name="rr.2c_pint" localSheetId="23">#REF!</definedName>
    <definedName name="rr.2c_pint" localSheetId="24">#REF!</definedName>
    <definedName name="rr.2c_pint" localSheetId="14">#REF!</definedName>
    <definedName name="rr.2c_pint" localSheetId="1">#REF!</definedName>
    <definedName name="rr.2c_pint">#REF!</definedName>
    <definedName name="RR_2C" localSheetId="15">#REF!</definedName>
    <definedName name="RR_2C" localSheetId="32">#REF!</definedName>
    <definedName name="RR_2C" localSheetId="30">#REF!</definedName>
    <definedName name="RR_2C" localSheetId="28">#REF!</definedName>
    <definedName name="RR_2C" localSheetId="37">#REF!</definedName>
    <definedName name="RR_2C" localSheetId="25">#REF!</definedName>
    <definedName name="RR_2C" localSheetId="23">#REF!</definedName>
    <definedName name="RR_2C" localSheetId="24">#REF!</definedName>
    <definedName name="RR_2C" localSheetId="14">#REF!</definedName>
    <definedName name="RR_2C" localSheetId="1">#REF!</definedName>
    <definedName name="RR_2C">#REF!</definedName>
    <definedName name="RR1C" localSheetId="15">#REF!</definedName>
    <definedName name="RR1C" localSheetId="32">#REF!</definedName>
    <definedName name="RR1C" localSheetId="30">#REF!</definedName>
    <definedName name="RR1C" localSheetId="28">#REF!</definedName>
    <definedName name="RR1C" localSheetId="37">#REF!</definedName>
    <definedName name="RR1C" localSheetId="25">#REF!</definedName>
    <definedName name="RR1C" localSheetId="23">#REF!</definedName>
    <definedName name="RR1C" localSheetId="24">#REF!</definedName>
    <definedName name="RR1C" localSheetId="14">#REF!</definedName>
    <definedName name="RR1C" localSheetId="1">#REF!</definedName>
    <definedName name="RR1C">#REF!</definedName>
    <definedName name="RR1CW">"$#REF!.$H$14"</definedName>
    <definedName name="RR1CWA">"$#REF!.$H$13"</definedName>
    <definedName name="RR2C">[13]DADOS!$C$32</definedName>
    <definedName name="RRD" localSheetId="15">#REF!</definedName>
    <definedName name="RRD" localSheetId="32">#REF!</definedName>
    <definedName name="RRD" localSheetId="30">#REF!</definedName>
    <definedName name="RRD" localSheetId="28">#REF!</definedName>
    <definedName name="RRD" localSheetId="37">#REF!</definedName>
    <definedName name="RRD" localSheetId="25">#REF!</definedName>
    <definedName name="RRD" localSheetId="23">#REF!</definedName>
    <definedName name="RRD" localSheetId="24">#REF!</definedName>
    <definedName name="RRD" localSheetId="14">#REF!</definedName>
    <definedName name="RRD" localSheetId="1">#REF!</definedName>
    <definedName name="RRD">#REF!</definedName>
    <definedName name="rrff" localSheetId="37" hidden="1">{#N/A,#N/A,TRUE,"Serviços"}</definedName>
    <definedName name="rr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 localSheetId="15">'[16]SERVIÇOS digitado'!#REF!</definedName>
    <definedName name="RRP" localSheetId="32">'[16]SERVIÇOS digitado'!#REF!</definedName>
    <definedName name="RRP" localSheetId="30">'[16]SERVIÇOS digitado'!#REF!</definedName>
    <definedName name="RRP" localSheetId="28">'[16]SERVIÇOS digitado'!#REF!</definedName>
    <definedName name="RRP" localSheetId="37">'[16]SERVIÇOS digitado'!#REF!</definedName>
    <definedName name="RRP" localSheetId="14">'[16]SERVIÇOS digitado'!#REF!</definedName>
    <definedName name="RRP" localSheetId="1">'[16]SERVIÇOS digitado'!#REF!</definedName>
    <definedName name="RRP">'[16]SERVIÇOS digitado'!#REF!</definedName>
    <definedName name="RRQ" localSheetId="15">'[16]SERVIÇOS digitado'!#REF!</definedName>
    <definedName name="RRQ" localSheetId="32">'[16]SERVIÇOS digitado'!#REF!</definedName>
    <definedName name="RRQ" localSheetId="30">'[16]SERVIÇOS digitado'!#REF!</definedName>
    <definedName name="RRQ" localSheetId="28">'[16]SERVIÇOS digitado'!#REF!</definedName>
    <definedName name="RRQ" localSheetId="37">'[16]SERVIÇOS digitado'!#REF!</definedName>
    <definedName name="RRQ" localSheetId="14">'[16]SERVIÇOS digitado'!#REF!</definedName>
    <definedName name="RRQ" localSheetId="1">'[16]SERVIÇOS digitado'!#REF!</definedName>
    <definedName name="RRQ">'[16]SERVIÇOS digitado'!#REF!</definedName>
    <definedName name="RRTOTAL">"$#REF!.$H$12"</definedName>
    <definedName name="RS" localSheetId="15">#REF!</definedName>
    <definedName name="RS" localSheetId="32">#REF!</definedName>
    <definedName name="RS" localSheetId="30">#REF!</definedName>
    <definedName name="RS" localSheetId="28">#REF!</definedName>
    <definedName name="RS" localSheetId="37">#REF!</definedName>
    <definedName name="RS" localSheetId="14">#REF!</definedName>
    <definedName name="RS" localSheetId="1">#REF!</definedName>
    <definedName name="RS">#REF!</definedName>
    <definedName name="RS_25" localSheetId="15">#REF!</definedName>
    <definedName name="RS_25" localSheetId="32">#REF!</definedName>
    <definedName name="RS_25" localSheetId="30">#REF!</definedName>
    <definedName name="RS_25" localSheetId="28">#REF!</definedName>
    <definedName name="RS_25" localSheetId="37">#REF!</definedName>
    <definedName name="RS_25" localSheetId="14">#REF!</definedName>
    <definedName name="RS_25" localSheetId="1">#REF!</definedName>
    <definedName name="RS_25">#REF!</definedName>
    <definedName name="rteg4">[97]eq!$A$2:$D$42</definedName>
    <definedName name="rz">[46]SERVIÇOS!$G$37</definedName>
    <definedName name="rz_13">[46]SERVIÇOS!$G$37</definedName>
    <definedName name="rz_39">[46]SERVIÇOS!$G$37</definedName>
    <definedName name="rz_6">[46]SERVIÇOS!$G$37</definedName>
    <definedName name="s">[104]Serviços!$A$3:$F$1403</definedName>
    <definedName name="SADERA" localSheetId="28" hidden="1">{#N/A,#N/A,FALSE,"MO (2)"}</definedName>
    <definedName name="SADERA" localSheetId="37" hidden="1">{#N/A,#N/A,FALSE,"MO (2)"}</definedName>
    <definedName name="SADERA" localSheetId="25" hidden="1">{#N/A,#N/A,FALSE,"MO (2)"}</definedName>
    <definedName name="SADERA" localSheetId="23" hidden="1">{#N/A,#N/A,FALSE,"MO (2)"}</definedName>
    <definedName name="SADERA" localSheetId="24" hidden="1">{#N/A,#N/A,FALSE,"MO (2)"}</definedName>
    <definedName name="SADERA" localSheetId="3" hidden="1">{#N/A,#N/A,FALSE,"MO (2)"}</definedName>
    <definedName name="SADERA" localSheetId="1" hidden="1">{#N/A,#N/A,FALSE,"MO (2)"}</definedName>
    <definedName name="SADERA" hidden="1">{#N/A,#N/A,FALSE,"MO (2)"}</definedName>
    <definedName name="SADERA_1" localSheetId="28" hidden="1">{#N/A,#N/A,FALSE,"MO (2)"}</definedName>
    <definedName name="SADERA_1" localSheetId="37" hidden="1">{#N/A,#N/A,FALSE,"MO (2)"}</definedName>
    <definedName name="SADERA_1" localSheetId="25" hidden="1">{#N/A,#N/A,FALSE,"MO (2)"}</definedName>
    <definedName name="SADERA_1" localSheetId="23" hidden="1">{#N/A,#N/A,FALSE,"MO (2)"}</definedName>
    <definedName name="SADERA_1" localSheetId="24" hidden="1">{#N/A,#N/A,FALSE,"MO (2)"}</definedName>
    <definedName name="SADERA_1" localSheetId="3" hidden="1">{#N/A,#N/A,FALSE,"MO (2)"}</definedName>
    <definedName name="SADERA_1" localSheetId="1" hidden="1">{#N/A,#N/A,FALSE,"MO (2)"}</definedName>
    <definedName name="SADERA_1" hidden="1">{#N/A,#N/A,FALSE,"MO (2)"}</definedName>
    <definedName name="saderadesa" localSheetId="28" hidden="1">{#N/A,#N/A,FALSE,"MO (2)"}</definedName>
    <definedName name="saderadesa" localSheetId="37" hidden="1">{#N/A,#N/A,FALSE,"MO (2)"}</definedName>
    <definedName name="saderadesa" localSheetId="25" hidden="1">{#N/A,#N/A,FALSE,"MO (2)"}</definedName>
    <definedName name="saderadesa" localSheetId="23" hidden="1">{#N/A,#N/A,FALSE,"MO (2)"}</definedName>
    <definedName name="saderadesa" localSheetId="24" hidden="1">{#N/A,#N/A,FALSE,"MO (2)"}</definedName>
    <definedName name="saderadesa" localSheetId="3" hidden="1">{#N/A,#N/A,FALSE,"MO (2)"}</definedName>
    <definedName name="saderadesa" localSheetId="1" hidden="1">{#N/A,#N/A,FALSE,"MO (2)"}</definedName>
    <definedName name="saderadesa" hidden="1">{#N/A,#N/A,FALSE,"MO (2)"}</definedName>
    <definedName name="saderadesa_1" localSheetId="28" hidden="1">{#N/A,#N/A,FALSE,"MO (2)"}</definedName>
    <definedName name="saderadesa_1" localSheetId="37" hidden="1">{#N/A,#N/A,FALSE,"MO (2)"}</definedName>
    <definedName name="saderadesa_1" localSheetId="25" hidden="1">{#N/A,#N/A,FALSE,"MO (2)"}</definedName>
    <definedName name="saderadesa_1" localSheetId="23" hidden="1">{#N/A,#N/A,FALSE,"MO (2)"}</definedName>
    <definedName name="saderadesa_1" localSheetId="24" hidden="1">{#N/A,#N/A,FALSE,"MO (2)"}</definedName>
    <definedName name="saderadesa_1" localSheetId="3" hidden="1">{#N/A,#N/A,FALSE,"MO (2)"}</definedName>
    <definedName name="saderadesa_1" localSheetId="1" hidden="1">{#N/A,#N/A,FALSE,"MO (2)"}</definedName>
    <definedName name="saderadesa_1" hidden="1">{#N/A,#N/A,FALSE,"MO (2)"}</definedName>
    <definedName name="saderasa" localSheetId="28" hidden="1">{#N/A,#N/A,FALSE,"MO (2)"}</definedName>
    <definedName name="saderasa" localSheetId="37" hidden="1">{#N/A,#N/A,FALSE,"MO (2)"}</definedName>
    <definedName name="saderasa" localSheetId="25" hidden="1">{#N/A,#N/A,FALSE,"MO (2)"}</definedName>
    <definedName name="saderasa" localSheetId="23" hidden="1">{#N/A,#N/A,FALSE,"MO (2)"}</definedName>
    <definedName name="saderasa" localSheetId="24" hidden="1">{#N/A,#N/A,FALSE,"MO (2)"}</definedName>
    <definedName name="saderasa" localSheetId="3" hidden="1">{#N/A,#N/A,FALSE,"MO (2)"}</definedName>
    <definedName name="saderasa" localSheetId="1" hidden="1">{#N/A,#N/A,FALSE,"MO (2)"}</definedName>
    <definedName name="saderasa" hidden="1">{#N/A,#N/A,FALSE,"MO (2)"}</definedName>
    <definedName name="saderasa_1" localSheetId="28" hidden="1">{#N/A,#N/A,FALSE,"MO (2)"}</definedName>
    <definedName name="saderasa_1" localSheetId="37" hidden="1">{#N/A,#N/A,FALSE,"MO (2)"}</definedName>
    <definedName name="saderasa_1" localSheetId="25" hidden="1">{#N/A,#N/A,FALSE,"MO (2)"}</definedName>
    <definedName name="saderasa_1" localSheetId="23" hidden="1">{#N/A,#N/A,FALSE,"MO (2)"}</definedName>
    <definedName name="saderasa_1" localSheetId="24" hidden="1">{#N/A,#N/A,FALSE,"MO (2)"}</definedName>
    <definedName name="saderasa_1" localSheetId="3" hidden="1">{#N/A,#N/A,FALSE,"MO (2)"}</definedName>
    <definedName name="saderasa_1" localSheetId="1" hidden="1">{#N/A,#N/A,FALSE,"MO (2)"}</definedName>
    <definedName name="saderasa_1" hidden="1">{#N/A,#N/A,FALSE,"MO (2)"}</definedName>
    <definedName name="saderefe" localSheetId="28" hidden="1">{#N/A,#N/A,FALSE,"MO (2)"}</definedName>
    <definedName name="saderefe" localSheetId="37" hidden="1">{#N/A,#N/A,FALSE,"MO (2)"}</definedName>
    <definedName name="saderefe" localSheetId="25" hidden="1">{#N/A,#N/A,FALSE,"MO (2)"}</definedName>
    <definedName name="saderefe" localSheetId="23" hidden="1">{#N/A,#N/A,FALSE,"MO (2)"}</definedName>
    <definedName name="saderefe" localSheetId="24" hidden="1">{#N/A,#N/A,FALSE,"MO (2)"}</definedName>
    <definedName name="saderefe" localSheetId="3" hidden="1">{#N/A,#N/A,FALSE,"MO (2)"}</definedName>
    <definedName name="saderefe" localSheetId="1" hidden="1">{#N/A,#N/A,FALSE,"MO (2)"}</definedName>
    <definedName name="saderefe" hidden="1">{#N/A,#N/A,FALSE,"MO (2)"}</definedName>
    <definedName name="saderefe_1" localSheetId="28" hidden="1">{#N/A,#N/A,FALSE,"MO (2)"}</definedName>
    <definedName name="saderefe_1" localSheetId="37" hidden="1">{#N/A,#N/A,FALSE,"MO (2)"}</definedName>
    <definedName name="saderefe_1" localSheetId="25" hidden="1">{#N/A,#N/A,FALSE,"MO (2)"}</definedName>
    <definedName name="saderefe_1" localSheetId="23" hidden="1">{#N/A,#N/A,FALSE,"MO (2)"}</definedName>
    <definedName name="saderefe_1" localSheetId="24" hidden="1">{#N/A,#N/A,FALSE,"MO (2)"}</definedName>
    <definedName name="saderefe_1" localSheetId="3" hidden="1">{#N/A,#N/A,FALSE,"MO (2)"}</definedName>
    <definedName name="saderefe_1" localSheetId="1" hidden="1">{#N/A,#N/A,FALSE,"MO (2)"}</definedName>
    <definedName name="saderefe_1" hidden="1">{#N/A,#N/A,FALSE,"MO (2)"}</definedName>
    <definedName name="salario">[3]RELATÓRIO!$H$3</definedName>
    <definedName name="SALÁRIOMINIMO" localSheetId="15">#REF!</definedName>
    <definedName name="SALÁRIOMINIMO" localSheetId="32">#REF!</definedName>
    <definedName name="SALÁRIOMINIMO" localSheetId="30">#REF!</definedName>
    <definedName name="SALÁRIOMINIMO" localSheetId="28">#REF!</definedName>
    <definedName name="SALÁRIOMINIMO" localSheetId="37">#REF!</definedName>
    <definedName name="SALÁRIOMINIMO" localSheetId="25">#REF!</definedName>
    <definedName name="SALÁRIOMINIMO" localSheetId="23">#REF!</definedName>
    <definedName name="SALÁRIOMINIMO" localSheetId="24">#REF!</definedName>
    <definedName name="SALÁRIOMINIMO" localSheetId="14">#REF!</definedName>
    <definedName name="SALÁRIOMINIMO" localSheetId="1">#REF!</definedName>
    <definedName name="SALÁRIOMINIMO">#REF!</definedName>
    <definedName name="salete" localSheetId="28" hidden="1">{#N/A,#N/A,FALSE,"MO (2)"}</definedName>
    <definedName name="salete" localSheetId="37" hidden="1">{#N/A,#N/A,FALSE,"MO (2)"}</definedName>
    <definedName name="salete" localSheetId="25" hidden="1">{#N/A,#N/A,FALSE,"MO (2)"}</definedName>
    <definedName name="salete" localSheetId="23" hidden="1">{#N/A,#N/A,FALSE,"MO (2)"}</definedName>
    <definedName name="salete" localSheetId="24" hidden="1">{#N/A,#N/A,FALSE,"MO (2)"}</definedName>
    <definedName name="salete" localSheetId="3" hidden="1">{#N/A,#N/A,FALSE,"MO (2)"}</definedName>
    <definedName name="salete" localSheetId="1" hidden="1">{#N/A,#N/A,FALSE,"MO (2)"}</definedName>
    <definedName name="salete" hidden="1">{#N/A,#N/A,FALSE,"MO (2)"}</definedName>
    <definedName name="salete.com" localSheetId="28" hidden="1">{#N/A,#N/A,FALSE,"MO (2)"}</definedName>
    <definedName name="salete.com" localSheetId="37" hidden="1">{#N/A,#N/A,FALSE,"MO (2)"}</definedName>
    <definedName name="salete.com" localSheetId="25" hidden="1">{#N/A,#N/A,FALSE,"MO (2)"}</definedName>
    <definedName name="salete.com" localSheetId="23" hidden="1">{#N/A,#N/A,FALSE,"MO (2)"}</definedName>
    <definedName name="salete.com" localSheetId="24" hidden="1">{#N/A,#N/A,FALSE,"MO (2)"}</definedName>
    <definedName name="salete.com" localSheetId="3" hidden="1">{#N/A,#N/A,FALSE,"MO (2)"}</definedName>
    <definedName name="salete.com" localSheetId="1" hidden="1">{#N/A,#N/A,FALSE,"MO (2)"}</definedName>
    <definedName name="salete.com" hidden="1">{#N/A,#N/A,FALSE,"MO (2)"}</definedName>
    <definedName name="salete.com_1" localSheetId="28" hidden="1">{#N/A,#N/A,FALSE,"MO (2)"}</definedName>
    <definedName name="salete.com_1" localSheetId="37" hidden="1">{#N/A,#N/A,FALSE,"MO (2)"}</definedName>
    <definedName name="salete.com_1" localSheetId="25" hidden="1">{#N/A,#N/A,FALSE,"MO (2)"}</definedName>
    <definedName name="salete.com_1" localSheetId="23" hidden="1">{#N/A,#N/A,FALSE,"MO (2)"}</definedName>
    <definedName name="salete.com_1" localSheetId="24" hidden="1">{#N/A,#N/A,FALSE,"MO (2)"}</definedName>
    <definedName name="salete.com_1" localSheetId="3" hidden="1">{#N/A,#N/A,FALSE,"MO (2)"}</definedName>
    <definedName name="salete.com_1" localSheetId="1" hidden="1">{#N/A,#N/A,FALSE,"MO (2)"}</definedName>
    <definedName name="salete.com_1" hidden="1">{#N/A,#N/A,FALSE,"MO (2)"}</definedName>
    <definedName name="salete_1" localSheetId="28" hidden="1">{#N/A,#N/A,FALSE,"MO (2)"}</definedName>
    <definedName name="salete_1" localSheetId="37" hidden="1">{#N/A,#N/A,FALSE,"MO (2)"}</definedName>
    <definedName name="salete_1" localSheetId="25" hidden="1">{#N/A,#N/A,FALSE,"MO (2)"}</definedName>
    <definedName name="salete_1" localSheetId="23" hidden="1">{#N/A,#N/A,FALSE,"MO (2)"}</definedName>
    <definedName name="salete_1" localSheetId="24" hidden="1">{#N/A,#N/A,FALSE,"MO (2)"}</definedName>
    <definedName name="salete_1" localSheetId="3" hidden="1">{#N/A,#N/A,FALSE,"MO (2)"}</definedName>
    <definedName name="salete_1" localSheetId="1" hidden="1">{#N/A,#N/A,FALSE,"MO (2)"}</definedName>
    <definedName name="salete_1" hidden="1">{#N/A,#N/A,FALSE,"MO (2)"}</definedName>
    <definedName name="salete333" localSheetId="28" hidden="1">{#N/A,#N/A,FALSE,"MO (2)"}</definedName>
    <definedName name="salete333" localSheetId="37" hidden="1">{#N/A,#N/A,FALSE,"MO (2)"}</definedName>
    <definedName name="salete333" localSheetId="25" hidden="1">{#N/A,#N/A,FALSE,"MO (2)"}</definedName>
    <definedName name="salete333" localSheetId="23" hidden="1">{#N/A,#N/A,FALSE,"MO (2)"}</definedName>
    <definedName name="salete333" localSheetId="24" hidden="1">{#N/A,#N/A,FALSE,"MO (2)"}</definedName>
    <definedName name="salete333" localSheetId="3" hidden="1">{#N/A,#N/A,FALSE,"MO (2)"}</definedName>
    <definedName name="salete333" localSheetId="1" hidden="1">{#N/A,#N/A,FALSE,"MO (2)"}</definedName>
    <definedName name="salete333" hidden="1">{#N/A,#N/A,FALSE,"MO (2)"}</definedName>
    <definedName name="salete333_1" localSheetId="28" hidden="1">{#N/A,#N/A,FALSE,"MO (2)"}</definedName>
    <definedName name="salete333_1" localSheetId="37" hidden="1">{#N/A,#N/A,FALSE,"MO (2)"}</definedName>
    <definedName name="salete333_1" localSheetId="25" hidden="1">{#N/A,#N/A,FALSE,"MO (2)"}</definedName>
    <definedName name="salete333_1" localSheetId="23" hidden="1">{#N/A,#N/A,FALSE,"MO (2)"}</definedName>
    <definedName name="salete333_1" localSheetId="24" hidden="1">{#N/A,#N/A,FALSE,"MO (2)"}</definedName>
    <definedName name="salete333_1" localSheetId="3" hidden="1">{#N/A,#N/A,FALSE,"MO (2)"}</definedName>
    <definedName name="salete333_1" localSheetId="1" hidden="1">{#N/A,#N/A,FALSE,"MO (2)"}</definedName>
    <definedName name="salete333_1" hidden="1">{#N/A,#N/A,FALSE,"MO (2)"}</definedName>
    <definedName name="SASA" localSheetId="28" hidden="1">{#N/A,#N/A,FALSE,"MO (2)"}</definedName>
    <definedName name="SASA" localSheetId="37" hidden="1">{#N/A,#N/A,FALSE,"MO (2)"}</definedName>
    <definedName name="SASA" localSheetId="25" hidden="1">{#N/A,#N/A,FALSE,"MO (2)"}</definedName>
    <definedName name="SASA" localSheetId="23" hidden="1">{#N/A,#N/A,FALSE,"MO (2)"}</definedName>
    <definedName name="SASA" localSheetId="24" hidden="1">{#N/A,#N/A,FALSE,"MO (2)"}</definedName>
    <definedName name="SASA" localSheetId="3" hidden="1">{#N/A,#N/A,FALSE,"MO (2)"}</definedName>
    <definedName name="SASA" localSheetId="1" hidden="1">{#N/A,#N/A,FALSE,"MO (2)"}</definedName>
    <definedName name="SASA" hidden="1">{#N/A,#N/A,FALSE,"MO (2)"}</definedName>
    <definedName name="sasa.com" localSheetId="28" hidden="1">{#N/A,#N/A,FALSE,"MO (2)"}</definedName>
    <definedName name="sasa.com" localSheetId="37" hidden="1">{#N/A,#N/A,FALSE,"MO (2)"}</definedName>
    <definedName name="sasa.com" localSheetId="25" hidden="1">{#N/A,#N/A,FALSE,"MO (2)"}</definedName>
    <definedName name="sasa.com" localSheetId="23" hidden="1">{#N/A,#N/A,FALSE,"MO (2)"}</definedName>
    <definedName name="sasa.com" localSheetId="24" hidden="1">{#N/A,#N/A,FALSE,"MO (2)"}</definedName>
    <definedName name="sasa.com" localSheetId="3" hidden="1">{#N/A,#N/A,FALSE,"MO (2)"}</definedName>
    <definedName name="sasa.com" localSheetId="1" hidden="1">{#N/A,#N/A,FALSE,"MO (2)"}</definedName>
    <definedName name="sasa.com" hidden="1">{#N/A,#N/A,FALSE,"MO (2)"}</definedName>
    <definedName name="sasa.com_1" localSheetId="28" hidden="1">{#N/A,#N/A,FALSE,"MO (2)"}</definedName>
    <definedName name="sasa.com_1" localSheetId="37" hidden="1">{#N/A,#N/A,FALSE,"MO (2)"}</definedName>
    <definedName name="sasa.com_1" localSheetId="25" hidden="1">{#N/A,#N/A,FALSE,"MO (2)"}</definedName>
    <definedName name="sasa.com_1" localSheetId="23" hidden="1">{#N/A,#N/A,FALSE,"MO (2)"}</definedName>
    <definedName name="sasa.com_1" localSheetId="24" hidden="1">{#N/A,#N/A,FALSE,"MO (2)"}</definedName>
    <definedName name="sasa.com_1" localSheetId="3" hidden="1">{#N/A,#N/A,FALSE,"MO (2)"}</definedName>
    <definedName name="sasa.com_1" localSheetId="1" hidden="1">{#N/A,#N/A,FALSE,"MO (2)"}</definedName>
    <definedName name="sasa.com_1" hidden="1">{#N/A,#N/A,FALSE,"MO (2)"}</definedName>
    <definedName name="SASA_1" localSheetId="28" hidden="1">{#N/A,#N/A,FALSE,"MO (2)"}</definedName>
    <definedName name="SASA_1" localSheetId="37" hidden="1">{#N/A,#N/A,FALSE,"MO (2)"}</definedName>
    <definedName name="SASA_1" localSheetId="25" hidden="1">{#N/A,#N/A,FALSE,"MO (2)"}</definedName>
    <definedName name="SASA_1" localSheetId="23" hidden="1">{#N/A,#N/A,FALSE,"MO (2)"}</definedName>
    <definedName name="SASA_1" localSheetId="24" hidden="1">{#N/A,#N/A,FALSE,"MO (2)"}</definedName>
    <definedName name="SASA_1" localSheetId="3" hidden="1">{#N/A,#N/A,FALSE,"MO (2)"}</definedName>
    <definedName name="SASA_1" localSheetId="1" hidden="1">{#N/A,#N/A,FALSE,"MO (2)"}</definedName>
    <definedName name="SASA_1" hidden="1">{#N/A,#N/A,FALSE,"MO (2)"}</definedName>
    <definedName name="sasaasa" localSheetId="28" hidden="1">{#N/A,#N/A,FALSE,"MO (2)"}</definedName>
    <definedName name="sasaasa" localSheetId="37" hidden="1">{#N/A,#N/A,FALSE,"MO (2)"}</definedName>
    <definedName name="sasaasa" localSheetId="25" hidden="1">{#N/A,#N/A,FALSE,"MO (2)"}</definedName>
    <definedName name="sasaasa" localSheetId="23" hidden="1">{#N/A,#N/A,FALSE,"MO (2)"}</definedName>
    <definedName name="sasaasa" localSheetId="24" hidden="1">{#N/A,#N/A,FALSE,"MO (2)"}</definedName>
    <definedName name="sasaasa" localSheetId="3" hidden="1">{#N/A,#N/A,FALSE,"MO (2)"}</definedName>
    <definedName name="sasaasa" localSheetId="1" hidden="1">{#N/A,#N/A,FALSE,"MO (2)"}</definedName>
    <definedName name="sasaasa" hidden="1">{#N/A,#N/A,FALSE,"MO (2)"}</definedName>
    <definedName name="sasaasa_1" localSheetId="28" hidden="1">{#N/A,#N/A,FALSE,"MO (2)"}</definedName>
    <definedName name="sasaasa_1" localSheetId="37" hidden="1">{#N/A,#N/A,FALSE,"MO (2)"}</definedName>
    <definedName name="sasaasa_1" localSheetId="25" hidden="1">{#N/A,#N/A,FALSE,"MO (2)"}</definedName>
    <definedName name="sasaasa_1" localSheetId="23" hidden="1">{#N/A,#N/A,FALSE,"MO (2)"}</definedName>
    <definedName name="sasaasa_1" localSheetId="24" hidden="1">{#N/A,#N/A,FALSE,"MO (2)"}</definedName>
    <definedName name="sasaasa_1" localSheetId="3" hidden="1">{#N/A,#N/A,FALSE,"MO (2)"}</definedName>
    <definedName name="sasaasa_1" localSheetId="1" hidden="1">{#N/A,#N/A,FALSE,"MO (2)"}</definedName>
    <definedName name="sasaasa_1" hidden="1">{#N/A,#N/A,FALSE,"MO (2)"}</definedName>
    <definedName name="sasadasas" localSheetId="28" hidden="1">{#N/A,#N/A,FALSE,"MO (2)"}</definedName>
    <definedName name="sasadasas" localSheetId="37" hidden="1">{#N/A,#N/A,FALSE,"MO (2)"}</definedName>
    <definedName name="sasadasas" localSheetId="25" hidden="1">{#N/A,#N/A,FALSE,"MO (2)"}</definedName>
    <definedName name="sasadasas" localSheetId="23" hidden="1">{#N/A,#N/A,FALSE,"MO (2)"}</definedName>
    <definedName name="sasadasas" localSheetId="24" hidden="1">{#N/A,#N/A,FALSE,"MO (2)"}</definedName>
    <definedName name="sasadasas" localSheetId="3" hidden="1">{#N/A,#N/A,FALSE,"MO (2)"}</definedName>
    <definedName name="sasadasas" localSheetId="1" hidden="1">{#N/A,#N/A,FALSE,"MO (2)"}</definedName>
    <definedName name="sasadasas" hidden="1">{#N/A,#N/A,FALSE,"MO (2)"}</definedName>
    <definedName name="sasadasas_1" localSheetId="28" hidden="1">{#N/A,#N/A,FALSE,"MO (2)"}</definedName>
    <definedName name="sasadasas_1" localSheetId="37" hidden="1">{#N/A,#N/A,FALSE,"MO (2)"}</definedName>
    <definedName name="sasadasas_1" localSheetId="25" hidden="1">{#N/A,#N/A,FALSE,"MO (2)"}</definedName>
    <definedName name="sasadasas_1" localSheetId="23" hidden="1">{#N/A,#N/A,FALSE,"MO (2)"}</definedName>
    <definedName name="sasadasas_1" localSheetId="24" hidden="1">{#N/A,#N/A,FALSE,"MO (2)"}</definedName>
    <definedName name="sasadasas_1" localSheetId="3" hidden="1">{#N/A,#N/A,FALSE,"MO (2)"}</definedName>
    <definedName name="sasadasas_1" localSheetId="1" hidden="1">{#N/A,#N/A,FALSE,"MO (2)"}</definedName>
    <definedName name="sasadasas_1" hidden="1">{#N/A,#N/A,FALSE,"MO (2)"}</definedName>
    <definedName name="sasadefadesa" localSheetId="28" hidden="1">{#N/A,#N/A,FALSE,"MO (2)"}</definedName>
    <definedName name="sasadefadesa" localSheetId="37" hidden="1">{#N/A,#N/A,FALSE,"MO (2)"}</definedName>
    <definedName name="sasadefadesa" localSheetId="25" hidden="1">{#N/A,#N/A,FALSE,"MO (2)"}</definedName>
    <definedName name="sasadefadesa" localSheetId="23" hidden="1">{#N/A,#N/A,FALSE,"MO (2)"}</definedName>
    <definedName name="sasadefadesa" localSheetId="24" hidden="1">{#N/A,#N/A,FALSE,"MO (2)"}</definedName>
    <definedName name="sasadefadesa" localSheetId="3" hidden="1">{#N/A,#N/A,FALSE,"MO (2)"}</definedName>
    <definedName name="sasadefadesa" localSheetId="1" hidden="1">{#N/A,#N/A,FALSE,"MO (2)"}</definedName>
    <definedName name="sasadefadesa" hidden="1">{#N/A,#N/A,FALSE,"MO (2)"}</definedName>
    <definedName name="sasadefadesa_1" localSheetId="28" hidden="1">{#N/A,#N/A,FALSE,"MO (2)"}</definedName>
    <definedName name="sasadefadesa_1" localSheetId="37" hidden="1">{#N/A,#N/A,FALSE,"MO (2)"}</definedName>
    <definedName name="sasadefadesa_1" localSheetId="25" hidden="1">{#N/A,#N/A,FALSE,"MO (2)"}</definedName>
    <definedName name="sasadefadesa_1" localSheetId="23" hidden="1">{#N/A,#N/A,FALSE,"MO (2)"}</definedName>
    <definedName name="sasadefadesa_1" localSheetId="24" hidden="1">{#N/A,#N/A,FALSE,"MO (2)"}</definedName>
    <definedName name="sasadefadesa_1" localSheetId="3" hidden="1">{#N/A,#N/A,FALSE,"MO (2)"}</definedName>
    <definedName name="sasadefadesa_1" localSheetId="1" hidden="1">{#N/A,#N/A,FALSE,"MO (2)"}</definedName>
    <definedName name="sasadefadesa_1" hidden="1">{#N/A,#N/A,FALSE,"MO (2)"}</definedName>
    <definedName name="SASASA" localSheetId="37" hidden="1">{#N/A,#N/A,FALSE,"MO (2)"}</definedName>
    <definedName name="SASASA" hidden="1">{#N/A,#N/A,FALSE,"MO (2)"}</definedName>
    <definedName name="sat" localSheetId="15">#REF!</definedName>
    <definedName name="sat" localSheetId="32">#REF!</definedName>
    <definedName name="sat" localSheetId="30">#REF!</definedName>
    <definedName name="sat" localSheetId="28">#REF!</definedName>
    <definedName name="sat" localSheetId="37">#REF!</definedName>
    <definedName name="sat" localSheetId="14">#REF!</definedName>
    <definedName name="sat" localSheetId="1">#REF!</definedName>
    <definedName name="sat">#REF!</definedName>
    <definedName name="saux" localSheetId="15">#REF!</definedName>
    <definedName name="saux" localSheetId="32">#REF!</definedName>
    <definedName name="saux" localSheetId="30">#REF!</definedName>
    <definedName name="saux" localSheetId="28">#REF!</definedName>
    <definedName name="saux" localSheetId="37">#REF!</definedName>
    <definedName name="saux" localSheetId="25">#REF!</definedName>
    <definedName name="saux" localSheetId="23">#REF!</definedName>
    <definedName name="saux" localSheetId="24">#REF!</definedName>
    <definedName name="saux" localSheetId="14">#REF!</definedName>
    <definedName name="saux" localSheetId="1">#REF!</definedName>
    <definedName name="saux">#REF!</definedName>
    <definedName name="SB" localSheetId="15">#REF!</definedName>
    <definedName name="SB" localSheetId="32">#REF!</definedName>
    <definedName name="SB" localSheetId="30">#REF!</definedName>
    <definedName name="SB" localSheetId="28">#REF!</definedName>
    <definedName name="SB" localSheetId="37">#REF!</definedName>
    <definedName name="SB" localSheetId="25">#REF!</definedName>
    <definedName name="SB" localSheetId="23">#REF!</definedName>
    <definedName name="SB" localSheetId="24">#REF!</definedName>
    <definedName name="SB" localSheetId="14">#REF!</definedName>
    <definedName name="SB" localSheetId="1">#REF!</definedName>
    <definedName name="SB">#REF!</definedName>
    <definedName name="sbg" localSheetId="15">#REF!</definedName>
    <definedName name="sbg" localSheetId="32">#REF!</definedName>
    <definedName name="sbg" localSheetId="30">#REF!</definedName>
    <definedName name="sbg" localSheetId="28">#REF!</definedName>
    <definedName name="sbg" localSheetId="37">#REF!</definedName>
    <definedName name="sbg" localSheetId="14">#REF!</definedName>
    <definedName name="sbg" localSheetId="1">#REF!</definedName>
    <definedName name="sbg">#REF!</definedName>
    <definedName name="sbg_25" localSheetId="15">#REF!</definedName>
    <definedName name="sbg_25" localSheetId="32">#REF!</definedName>
    <definedName name="sbg_25" localSheetId="30">#REF!</definedName>
    <definedName name="sbg_25" localSheetId="28">#REF!</definedName>
    <definedName name="sbg_25" localSheetId="37">#REF!</definedName>
    <definedName name="sbg_25" localSheetId="14">#REF!</definedName>
    <definedName name="sbg_25" localSheetId="1">#REF!</definedName>
    <definedName name="sbg_25">#REF!</definedName>
    <definedName name="SBRP">"'file:///D:/Meus documentos/ANASTÁCIO/SERCEL/BR262990800.xls'#$SERVIÇOS.$#REF!$#REF!"</definedName>
    <definedName name="SBTC" localSheetId="15">#REF!</definedName>
    <definedName name="SBTC" localSheetId="32">#REF!</definedName>
    <definedName name="SBTC" localSheetId="30">#REF!</definedName>
    <definedName name="SBTC" localSheetId="28">#REF!</definedName>
    <definedName name="SBTC" localSheetId="37">#REF!</definedName>
    <definedName name="SBTC" localSheetId="14">#REF!</definedName>
    <definedName name="SBTC" localSheetId="1">#REF!</definedName>
    <definedName name="SBTC">#REF!</definedName>
    <definedName name="SBTC_25" localSheetId="15">#REF!</definedName>
    <definedName name="SBTC_25" localSheetId="32">#REF!</definedName>
    <definedName name="SBTC_25" localSheetId="30">#REF!</definedName>
    <definedName name="SBTC_25" localSheetId="28">#REF!</definedName>
    <definedName name="SBTC_25" localSheetId="37">#REF!</definedName>
    <definedName name="SBTC_25" localSheetId="14">#REF!</definedName>
    <definedName name="SBTC_25" localSheetId="1">#REF!</definedName>
    <definedName name="SBTC_25">#REF!</definedName>
    <definedName name="SCB">[46]SERVIÇOS!$G$55</definedName>
    <definedName name="SCB_13">[46]SERVIÇOS!$G$55</definedName>
    <definedName name="SCB_39">[46]SERVIÇOS!$G$55</definedName>
    <definedName name="SCB_6">[46]SERVIÇOS!$G$55</definedName>
    <definedName name="scon" localSheetId="15">#REF!</definedName>
    <definedName name="scon" localSheetId="32">#REF!</definedName>
    <definedName name="scon" localSheetId="30">#REF!</definedName>
    <definedName name="scon" localSheetId="28">#REF!</definedName>
    <definedName name="scon" localSheetId="37">#REF!</definedName>
    <definedName name="scon" localSheetId="25">#REF!</definedName>
    <definedName name="scon" localSheetId="23">#REF!</definedName>
    <definedName name="scon" localSheetId="24">#REF!</definedName>
    <definedName name="scon" localSheetId="14">#REF!</definedName>
    <definedName name="scon" localSheetId="1">#REF!</definedName>
    <definedName name="scon">#REF!</definedName>
    <definedName name="se">[105]Serviços!$A$3:$F$1403</definedName>
    <definedName name="SEG" localSheetId="15">#REF!</definedName>
    <definedName name="SEG" localSheetId="32">#REF!</definedName>
    <definedName name="SEG" localSheetId="30">#REF!</definedName>
    <definedName name="SEG" localSheetId="28">#REF!</definedName>
    <definedName name="SEG" localSheetId="37">#REF!</definedName>
    <definedName name="SEG" localSheetId="14">#REF!</definedName>
    <definedName name="SEG" localSheetId="1">#REF!</definedName>
    <definedName name="SEG">#REF!</definedName>
    <definedName name="segm">[106]dados!$B$5</definedName>
    <definedName name="segment" localSheetId="15">#REF!</definedName>
    <definedName name="segment" localSheetId="32">#REF!</definedName>
    <definedName name="segment" localSheetId="30">#REF!</definedName>
    <definedName name="segment" localSheetId="28">#REF!</definedName>
    <definedName name="segment" localSheetId="37">#REF!</definedName>
    <definedName name="segment" localSheetId="25">#REF!</definedName>
    <definedName name="segment" localSheetId="23">#REF!</definedName>
    <definedName name="segment" localSheetId="24">#REF!</definedName>
    <definedName name="segment" localSheetId="14">#REF!</definedName>
    <definedName name="segment" localSheetId="1">#REF!</definedName>
    <definedName name="segment">#REF!</definedName>
    <definedName name="SEGMENTO">'[36]DADOS DE ENTRADA CONCORRÊNCIA'!$B$19</definedName>
    <definedName name="SELO" localSheetId="15">'[58]QUADRO 04 - PLANILHAS PREÇOS'!#REF!</definedName>
    <definedName name="SELO" localSheetId="32">'[58]QUADRO 04 - PLANILHAS PREÇOS'!#REF!</definedName>
    <definedName name="SELO" localSheetId="30">'[58]QUADRO 04 - PLANILHAS PREÇOS'!#REF!</definedName>
    <definedName name="SELO" localSheetId="28">'[58]QUADRO 04 - PLANILHAS PREÇOS'!#REF!</definedName>
    <definedName name="SELO" localSheetId="37">'[58]QUADRO 04 - PLANILHAS PREÇOS'!#REF!</definedName>
    <definedName name="SELO" localSheetId="25">'[58]QUADRO 04 - PLANILHAS PREÇOS'!#REF!</definedName>
    <definedName name="SELO" localSheetId="23">'[58]QUADRO 04 - PLANILHAS PREÇOS'!#REF!</definedName>
    <definedName name="SELO" localSheetId="24">'[58]QUADRO 04 - PLANILHAS PREÇOS'!#REF!</definedName>
    <definedName name="SELO" localSheetId="14">'[58]QUADRO 04 - PLANILHAS PREÇOS'!#REF!</definedName>
    <definedName name="SELO" localSheetId="1">'[58]QUADRO 04 - PLANILHAS PREÇOS'!#REF!</definedName>
    <definedName name="SELO">'[58]QUADRO 04 - PLANILHAS PREÇOS'!#REF!</definedName>
    <definedName name="SELOA" localSheetId="15">'[58]QUADRO 04 - PLANILHAS PREÇOS'!#REF!</definedName>
    <definedName name="SELOA" localSheetId="32">'[58]QUADRO 04 - PLANILHAS PREÇOS'!#REF!</definedName>
    <definedName name="SELOA" localSheetId="30">'[58]QUADRO 04 - PLANILHAS PREÇOS'!#REF!</definedName>
    <definedName name="SELOA" localSheetId="28">'[58]QUADRO 04 - PLANILHAS PREÇOS'!#REF!</definedName>
    <definedName name="SELOA" localSheetId="37">'[58]QUADRO 04 - PLANILHAS PREÇOS'!#REF!</definedName>
    <definedName name="SELOA" localSheetId="25">'[58]QUADRO 04 - PLANILHAS PREÇOS'!#REF!</definedName>
    <definedName name="SELOA" localSheetId="23">'[58]QUADRO 04 - PLANILHAS PREÇOS'!#REF!</definedName>
    <definedName name="SELOA" localSheetId="24">'[58]QUADRO 04 - PLANILHAS PREÇOS'!#REF!</definedName>
    <definedName name="SELOA" localSheetId="14">'[58]QUADRO 04 - PLANILHAS PREÇOS'!#REF!</definedName>
    <definedName name="SELOA" localSheetId="1">'[58]QUADRO 04 - PLANILHAS PREÇOS'!#REF!</definedName>
    <definedName name="SELOA">'[58]QUADRO 04 - PLANILHAS PREÇOS'!#REF!</definedName>
    <definedName name="sencount" hidden="1">1</definedName>
    <definedName name="SerP">[107]Serviços!$A$3:$F$1403</definedName>
    <definedName name="SERR">[108]Serviços!$A$3:$F$1403</definedName>
    <definedName name="serv">[107]Serviços!$A$3:$F$1403</definedName>
    <definedName name="Serv_prev" localSheetId="15">#REF!</definedName>
    <definedName name="Serv_prev" localSheetId="32">#REF!</definedName>
    <definedName name="Serv_prev" localSheetId="30">#REF!</definedName>
    <definedName name="Serv_prev" localSheetId="28">#REF!</definedName>
    <definedName name="Serv_prev" localSheetId="37">#REF!</definedName>
    <definedName name="Serv_prev" localSheetId="14">#REF!</definedName>
    <definedName name="Serv_prev" localSheetId="1">#REF!</definedName>
    <definedName name="Serv_prev">#REF!</definedName>
    <definedName name="servDNER">'[20]1ExecuçServiços'!$A$9:$H$1081</definedName>
    <definedName name="servi">[107]Serviços!$A$3:$F$1403</definedName>
    <definedName name="Serviço" localSheetId="15">#REF!</definedName>
    <definedName name="Serviço" localSheetId="32">#REF!</definedName>
    <definedName name="Serviço" localSheetId="30">#REF!</definedName>
    <definedName name="Serviço" localSheetId="28">#REF!</definedName>
    <definedName name="Serviço" localSheetId="37">#REF!</definedName>
    <definedName name="Serviço" localSheetId="14">#REF!</definedName>
    <definedName name="Serviço" localSheetId="1">#REF!</definedName>
    <definedName name="Serviço">#REF!</definedName>
    <definedName name="serviço1" localSheetId="15">#REF!</definedName>
    <definedName name="serviço1" localSheetId="32">#REF!</definedName>
    <definedName name="serviço1" localSheetId="30">#REF!</definedName>
    <definedName name="serviço1" localSheetId="28">#REF!</definedName>
    <definedName name="serviço1" localSheetId="37">#REF!</definedName>
    <definedName name="serviço1" localSheetId="14">#REF!</definedName>
    <definedName name="serviço1" localSheetId="1">#REF!</definedName>
    <definedName name="serviço1">#REF!</definedName>
    <definedName name="ServiçoD">[107]Serviços!$A$3:$F$1403</definedName>
    <definedName name="Serviços" localSheetId="24">#REF!</definedName>
    <definedName name="Serviços">[109]Solum!$A$3:$AD$2430</definedName>
    <definedName name="Serviços_3">[110]Serviços!$A$3:$AF$1403</definedName>
    <definedName name="Serviços_36">[110]Serviços!$A$3:$AF$1403</definedName>
    <definedName name="SET" localSheetId="15">#REF!</definedName>
    <definedName name="SET" localSheetId="32">#REF!</definedName>
    <definedName name="SET" localSheetId="30">#REF!</definedName>
    <definedName name="SET" localSheetId="28">#REF!</definedName>
    <definedName name="SET" localSheetId="37">#REF!</definedName>
    <definedName name="SET" localSheetId="14">#REF!</definedName>
    <definedName name="SET" localSheetId="1">#REF!</definedName>
    <definedName name="SET">#REF!</definedName>
    <definedName name="SETEMBRO" localSheetId="37" hidden="1">{#N/A,#N/A,TRUE,"Serviços"}</definedName>
    <definedName name="SETEMBRO" hidden="1">{#N/A,#N/A,TRUE,"Serviços"}</definedName>
    <definedName name="SEV.CON" localSheetId="15">#REF!</definedName>
    <definedName name="SEV.CON" localSheetId="32">#REF!</definedName>
    <definedName name="SEV.CON" localSheetId="30">#REF!</definedName>
    <definedName name="SEV.CON" localSheetId="28">#REF!</definedName>
    <definedName name="SEV.CON" localSheetId="37">#REF!</definedName>
    <definedName name="SEV.CON" localSheetId="14">#REF!</definedName>
    <definedName name="SEV.CON" localSheetId="1">#REF!</definedName>
    <definedName name="SEV.CON">#REF!</definedName>
    <definedName name="SEV.EM" localSheetId="15">#REF!</definedName>
    <definedName name="SEV.EM" localSheetId="32">#REF!</definedName>
    <definedName name="SEV.EM" localSheetId="30">#REF!</definedName>
    <definedName name="SEV.EM" localSheetId="28">#REF!</definedName>
    <definedName name="SEV.EM" localSheetId="37">#REF!</definedName>
    <definedName name="SEV.EM" localSheetId="14">#REF!</definedName>
    <definedName name="SEV.EM" localSheetId="1">#REF!</definedName>
    <definedName name="SEV.EM">#REF!</definedName>
    <definedName name="sfsfsfs" localSheetId="37" hidden="1">{#N/A,#N/A,FALSE,"MO (2)"}</definedName>
    <definedName name="sfsfsfs" localSheetId="25" hidden="1">{#N/A,#N/A,FALSE,"MO (2)"}</definedName>
    <definedName name="sfsfsfs" localSheetId="23" hidden="1">{#N/A,#N/A,FALSE,"MO (2)"}</definedName>
    <definedName name="sfsfsfs" hidden="1">{#N/A,#N/A,FALSE,"MO (2)"}</definedName>
    <definedName name="SG_01_01" localSheetId="15">#REF!</definedName>
    <definedName name="SG_01_01" localSheetId="32">#REF!</definedName>
    <definedName name="SG_01_01" localSheetId="30">#REF!</definedName>
    <definedName name="SG_01_01" localSheetId="28">#REF!</definedName>
    <definedName name="SG_01_01" localSheetId="37">#REF!</definedName>
    <definedName name="SG_01_01" localSheetId="14">#REF!</definedName>
    <definedName name="SG_01_01" localSheetId="1">#REF!</definedName>
    <definedName name="SG_01_01">#REF!</definedName>
    <definedName name="SG_01_02" localSheetId="15">#REF!</definedName>
    <definedName name="SG_01_02" localSheetId="32">#REF!</definedName>
    <definedName name="SG_01_02" localSheetId="30">#REF!</definedName>
    <definedName name="SG_01_02" localSheetId="28">#REF!</definedName>
    <definedName name="SG_01_02" localSheetId="37">#REF!</definedName>
    <definedName name="SG_01_02" localSheetId="14">#REF!</definedName>
    <definedName name="SG_01_02" localSheetId="1">#REF!</definedName>
    <definedName name="SG_01_02">#REF!</definedName>
    <definedName name="SG_01_03" localSheetId="15">#REF!</definedName>
    <definedName name="SG_01_03" localSheetId="32">#REF!</definedName>
    <definedName name="SG_01_03" localSheetId="30">#REF!</definedName>
    <definedName name="SG_01_03" localSheetId="28">#REF!</definedName>
    <definedName name="SG_01_03" localSheetId="37">#REF!</definedName>
    <definedName name="SG_01_03" localSheetId="14">#REF!</definedName>
    <definedName name="SG_01_03" localSheetId="1">#REF!</definedName>
    <definedName name="SG_01_03">#REF!</definedName>
    <definedName name="SG_01_04" localSheetId="15">#REF!</definedName>
    <definedName name="SG_01_04" localSheetId="32">#REF!</definedName>
    <definedName name="SG_01_04" localSheetId="30">#REF!</definedName>
    <definedName name="SG_01_04" localSheetId="28">#REF!</definedName>
    <definedName name="SG_01_04" localSheetId="37">#REF!</definedName>
    <definedName name="SG_01_04" localSheetId="14">#REF!</definedName>
    <definedName name="SG_01_04" localSheetId="1">#REF!</definedName>
    <definedName name="SG_01_04">#REF!</definedName>
    <definedName name="SG_01_05" localSheetId="15">#REF!</definedName>
    <definedName name="SG_01_05" localSheetId="32">#REF!</definedName>
    <definedName name="SG_01_05" localSheetId="30">#REF!</definedName>
    <definedName name="SG_01_05" localSheetId="28">#REF!</definedName>
    <definedName name="SG_01_05" localSheetId="37">#REF!</definedName>
    <definedName name="SG_01_05" localSheetId="14">#REF!</definedName>
    <definedName name="SG_01_05" localSheetId="1">#REF!</definedName>
    <definedName name="SG_01_05">#REF!</definedName>
    <definedName name="SG_01_06" localSheetId="15">#REF!</definedName>
    <definedName name="SG_01_06" localSheetId="32">#REF!</definedName>
    <definedName name="SG_01_06" localSheetId="30">#REF!</definedName>
    <definedName name="SG_01_06" localSheetId="28">#REF!</definedName>
    <definedName name="SG_01_06" localSheetId="37">#REF!</definedName>
    <definedName name="SG_01_06" localSheetId="14">#REF!</definedName>
    <definedName name="SG_01_06" localSheetId="1">#REF!</definedName>
    <definedName name="SG_01_06">#REF!</definedName>
    <definedName name="SG_01_07" localSheetId="15">#REF!</definedName>
    <definedName name="SG_01_07" localSheetId="32">#REF!</definedName>
    <definedName name="SG_01_07" localSheetId="30">#REF!</definedName>
    <definedName name="SG_01_07" localSheetId="28">#REF!</definedName>
    <definedName name="SG_01_07" localSheetId="37">#REF!</definedName>
    <definedName name="SG_01_07" localSheetId="14">#REF!</definedName>
    <definedName name="SG_01_07" localSheetId="1">#REF!</definedName>
    <definedName name="SG_01_07">#REF!</definedName>
    <definedName name="SG_01_08" localSheetId="15">#REF!</definedName>
    <definedName name="SG_01_08" localSheetId="32">#REF!</definedName>
    <definedName name="SG_01_08" localSheetId="30">#REF!</definedName>
    <definedName name="SG_01_08" localSheetId="28">#REF!</definedName>
    <definedName name="SG_01_08" localSheetId="37">#REF!</definedName>
    <definedName name="SG_01_08" localSheetId="14">#REF!</definedName>
    <definedName name="SG_01_08" localSheetId="1">#REF!</definedName>
    <definedName name="SG_01_08">#REF!</definedName>
    <definedName name="SG_01_09" localSheetId="15">#REF!</definedName>
    <definedName name="SG_01_09" localSheetId="32">#REF!</definedName>
    <definedName name="SG_01_09" localSheetId="30">#REF!</definedName>
    <definedName name="SG_01_09" localSheetId="28">#REF!</definedName>
    <definedName name="SG_01_09" localSheetId="37">#REF!</definedName>
    <definedName name="SG_01_09" localSheetId="14">#REF!</definedName>
    <definedName name="SG_01_09" localSheetId="1">#REF!</definedName>
    <definedName name="SG_01_09">#REF!</definedName>
    <definedName name="SG_01_10" localSheetId="15">#REF!</definedName>
    <definedName name="SG_01_10" localSheetId="32">#REF!</definedName>
    <definedName name="SG_01_10" localSheetId="30">#REF!</definedName>
    <definedName name="SG_01_10" localSheetId="28">#REF!</definedName>
    <definedName name="SG_01_10" localSheetId="37">#REF!</definedName>
    <definedName name="SG_01_10" localSheetId="14">#REF!</definedName>
    <definedName name="SG_01_10" localSheetId="1">#REF!</definedName>
    <definedName name="SG_01_10">#REF!</definedName>
    <definedName name="SG_01_11" localSheetId="15">#REF!</definedName>
    <definedName name="SG_01_11" localSheetId="32">#REF!</definedName>
    <definedName name="SG_01_11" localSheetId="30">#REF!</definedName>
    <definedName name="SG_01_11" localSheetId="28">#REF!</definedName>
    <definedName name="SG_01_11" localSheetId="37">#REF!</definedName>
    <definedName name="SG_01_11" localSheetId="14">#REF!</definedName>
    <definedName name="SG_01_11" localSheetId="1">#REF!</definedName>
    <definedName name="SG_01_11">#REF!</definedName>
    <definedName name="SG_01_12" localSheetId="15">#REF!</definedName>
    <definedName name="SG_01_12" localSheetId="32">#REF!</definedName>
    <definedName name="SG_01_12" localSheetId="30">#REF!</definedName>
    <definedName name="SG_01_12" localSheetId="28">#REF!</definedName>
    <definedName name="SG_01_12" localSheetId="37">#REF!</definedName>
    <definedName name="SG_01_12" localSheetId="14">#REF!</definedName>
    <definedName name="SG_01_12" localSheetId="1">#REF!</definedName>
    <definedName name="SG_01_12">#REF!</definedName>
    <definedName name="SG_01_13" localSheetId="15">#REF!</definedName>
    <definedName name="SG_01_13" localSheetId="32">#REF!</definedName>
    <definedName name="SG_01_13" localSheetId="30">#REF!</definedName>
    <definedName name="SG_01_13" localSheetId="28">#REF!</definedName>
    <definedName name="SG_01_13" localSheetId="37">#REF!</definedName>
    <definedName name="SG_01_13" localSheetId="14">#REF!</definedName>
    <definedName name="SG_01_13" localSheetId="1">#REF!</definedName>
    <definedName name="SG_01_13">#REF!</definedName>
    <definedName name="SG_01_14" localSheetId="15">#REF!</definedName>
    <definedName name="SG_01_14" localSheetId="32">#REF!</definedName>
    <definedName name="SG_01_14" localSheetId="30">#REF!</definedName>
    <definedName name="SG_01_14" localSheetId="28">#REF!</definedName>
    <definedName name="SG_01_14" localSheetId="37">#REF!</definedName>
    <definedName name="SG_01_14" localSheetId="14">#REF!</definedName>
    <definedName name="SG_01_14" localSheetId="1">#REF!</definedName>
    <definedName name="SG_01_14">#REF!</definedName>
    <definedName name="SG_01_15" localSheetId="15">#REF!</definedName>
    <definedName name="SG_01_15" localSheetId="32">#REF!</definedName>
    <definedName name="SG_01_15" localSheetId="30">#REF!</definedName>
    <definedName name="SG_01_15" localSheetId="28">#REF!</definedName>
    <definedName name="SG_01_15" localSheetId="37">#REF!</definedName>
    <definedName name="SG_01_15" localSheetId="14">#REF!</definedName>
    <definedName name="SG_01_15" localSheetId="1">#REF!</definedName>
    <definedName name="SG_01_15">#REF!</definedName>
    <definedName name="SG_01_16" localSheetId="15">#REF!</definedName>
    <definedName name="SG_01_16" localSheetId="32">#REF!</definedName>
    <definedName name="SG_01_16" localSheetId="30">#REF!</definedName>
    <definedName name="SG_01_16" localSheetId="28">#REF!</definedName>
    <definedName name="SG_01_16" localSheetId="37">#REF!</definedName>
    <definedName name="SG_01_16" localSheetId="14">#REF!</definedName>
    <definedName name="SG_01_16" localSheetId="1">#REF!</definedName>
    <definedName name="SG_01_16">#REF!</definedName>
    <definedName name="SG_01_17" localSheetId="15">#REF!</definedName>
    <definedName name="SG_01_17" localSheetId="32">#REF!</definedName>
    <definedName name="SG_01_17" localSheetId="30">#REF!</definedName>
    <definedName name="SG_01_17" localSheetId="28">#REF!</definedName>
    <definedName name="SG_01_17" localSheetId="37">#REF!</definedName>
    <definedName name="SG_01_17" localSheetId="14">#REF!</definedName>
    <definedName name="SG_01_17" localSheetId="1">#REF!</definedName>
    <definedName name="SG_01_17">#REF!</definedName>
    <definedName name="SG_01_18" localSheetId="15">#REF!</definedName>
    <definedName name="SG_01_18" localSheetId="32">#REF!</definedName>
    <definedName name="SG_01_18" localSheetId="30">#REF!</definedName>
    <definedName name="SG_01_18" localSheetId="28">#REF!</definedName>
    <definedName name="SG_01_18" localSheetId="37">#REF!</definedName>
    <definedName name="SG_01_18" localSheetId="14">#REF!</definedName>
    <definedName name="SG_01_18" localSheetId="1">#REF!</definedName>
    <definedName name="SG_01_18">#REF!</definedName>
    <definedName name="SG_01_19" localSheetId="15">#REF!</definedName>
    <definedName name="SG_01_19" localSheetId="32">#REF!</definedName>
    <definedName name="SG_01_19" localSheetId="30">#REF!</definedName>
    <definedName name="SG_01_19" localSheetId="28">#REF!</definedName>
    <definedName name="SG_01_19" localSheetId="37">#REF!</definedName>
    <definedName name="SG_01_19" localSheetId="14">#REF!</definedName>
    <definedName name="SG_01_19" localSheetId="1">#REF!</definedName>
    <definedName name="SG_01_19">#REF!</definedName>
    <definedName name="SG_01_20" localSheetId="15">#REF!</definedName>
    <definedName name="SG_01_20" localSheetId="32">#REF!</definedName>
    <definedName name="SG_01_20" localSheetId="30">#REF!</definedName>
    <definedName name="SG_01_20" localSheetId="28">#REF!</definedName>
    <definedName name="SG_01_20" localSheetId="37">#REF!</definedName>
    <definedName name="SG_01_20" localSheetId="14">#REF!</definedName>
    <definedName name="SG_01_20" localSheetId="1">#REF!</definedName>
    <definedName name="SG_01_20">#REF!</definedName>
    <definedName name="SG_01_21" localSheetId="15">#REF!</definedName>
    <definedName name="SG_01_21" localSheetId="32">#REF!</definedName>
    <definedName name="SG_01_21" localSheetId="30">#REF!</definedName>
    <definedName name="SG_01_21" localSheetId="28">#REF!</definedName>
    <definedName name="SG_01_21" localSheetId="37">#REF!</definedName>
    <definedName name="SG_01_21" localSheetId="14">#REF!</definedName>
    <definedName name="SG_01_21" localSheetId="1">#REF!</definedName>
    <definedName name="SG_01_21">#REF!</definedName>
    <definedName name="SG_01_22" localSheetId="15">#REF!</definedName>
    <definedName name="SG_01_22" localSheetId="32">#REF!</definedName>
    <definedName name="SG_01_22" localSheetId="30">#REF!</definedName>
    <definedName name="SG_01_22" localSheetId="28">#REF!</definedName>
    <definedName name="SG_01_22" localSheetId="37">#REF!</definedName>
    <definedName name="SG_01_22" localSheetId="14">#REF!</definedName>
    <definedName name="SG_01_22" localSheetId="1">#REF!</definedName>
    <definedName name="SG_01_22">#REF!</definedName>
    <definedName name="SG_01_23" localSheetId="15">#REF!</definedName>
    <definedName name="SG_01_23" localSheetId="32">#REF!</definedName>
    <definedName name="SG_01_23" localSheetId="30">#REF!</definedName>
    <definedName name="SG_01_23" localSheetId="28">#REF!</definedName>
    <definedName name="SG_01_23" localSheetId="37">#REF!</definedName>
    <definedName name="SG_01_23" localSheetId="14">#REF!</definedName>
    <definedName name="SG_01_23" localSheetId="1">#REF!</definedName>
    <definedName name="SG_01_23">#REF!</definedName>
    <definedName name="SG_01_24" localSheetId="15">#REF!</definedName>
    <definedName name="SG_01_24" localSheetId="32">#REF!</definedName>
    <definedName name="SG_01_24" localSheetId="30">#REF!</definedName>
    <definedName name="SG_01_24" localSheetId="28">#REF!</definedName>
    <definedName name="SG_01_24" localSheetId="37">#REF!</definedName>
    <definedName name="SG_01_24" localSheetId="14">#REF!</definedName>
    <definedName name="SG_01_24" localSheetId="1">#REF!</definedName>
    <definedName name="SG_01_24">#REF!</definedName>
    <definedName name="SG_01_25" localSheetId="15">#REF!</definedName>
    <definedName name="SG_01_25" localSheetId="32">#REF!</definedName>
    <definedName name="SG_01_25" localSheetId="30">#REF!</definedName>
    <definedName name="SG_01_25" localSheetId="28">#REF!</definedName>
    <definedName name="SG_01_25" localSheetId="37">#REF!</definedName>
    <definedName name="SG_01_25" localSheetId="14">#REF!</definedName>
    <definedName name="SG_01_25" localSheetId="1">#REF!</definedName>
    <definedName name="SG_01_25">#REF!</definedName>
    <definedName name="SG_02_01" localSheetId="15">#REF!</definedName>
    <definedName name="SG_02_01" localSheetId="32">#REF!</definedName>
    <definedName name="SG_02_01" localSheetId="30">#REF!</definedName>
    <definedName name="SG_02_01" localSheetId="28">#REF!</definedName>
    <definedName name="SG_02_01" localSheetId="37">#REF!</definedName>
    <definedName name="SG_02_01" localSheetId="14">#REF!</definedName>
    <definedName name="SG_02_01" localSheetId="1">#REF!</definedName>
    <definedName name="SG_02_01">#REF!</definedName>
    <definedName name="SG_02_02" localSheetId="15">#REF!</definedName>
    <definedName name="SG_02_02" localSheetId="32">#REF!</definedName>
    <definedName name="SG_02_02" localSheetId="30">#REF!</definedName>
    <definedName name="SG_02_02" localSheetId="28">#REF!</definedName>
    <definedName name="SG_02_02" localSheetId="37">#REF!</definedName>
    <definedName name="SG_02_02" localSheetId="14">#REF!</definedName>
    <definedName name="SG_02_02" localSheetId="1">#REF!</definedName>
    <definedName name="SG_02_02">#REF!</definedName>
    <definedName name="SG_02_03" localSheetId="15">#REF!</definedName>
    <definedName name="SG_02_03" localSheetId="32">#REF!</definedName>
    <definedName name="SG_02_03" localSheetId="30">#REF!</definedName>
    <definedName name="SG_02_03" localSheetId="28">#REF!</definedName>
    <definedName name="SG_02_03" localSheetId="37">#REF!</definedName>
    <definedName name="SG_02_03" localSheetId="14">#REF!</definedName>
    <definedName name="SG_02_03" localSheetId="1">#REF!</definedName>
    <definedName name="SG_02_03">#REF!</definedName>
    <definedName name="SG_02_04" localSheetId="15">#REF!</definedName>
    <definedName name="SG_02_04" localSheetId="32">#REF!</definedName>
    <definedName name="SG_02_04" localSheetId="30">#REF!</definedName>
    <definedName name="SG_02_04" localSheetId="28">#REF!</definedName>
    <definedName name="SG_02_04" localSheetId="37">#REF!</definedName>
    <definedName name="SG_02_04" localSheetId="14">#REF!</definedName>
    <definedName name="SG_02_04" localSheetId="1">#REF!</definedName>
    <definedName name="SG_02_04">#REF!</definedName>
    <definedName name="SG_02_05" localSheetId="15">#REF!</definedName>
    <definedName name="SG_02_05" localSheetId="32">#REF!</definedName>
    <definedName name="SG_02_05" localSheetId="30">#REF!</definedName>
    <definedName name="SG_02_05" localSheetId="28">#REF!</definedName>
    <definedName name="SG_02_05" localSheetId="37">#REF!</definedName>
    <definedName name="SG_02_05" localSheetId="14">#REF!</definedName>
    <definedName name="SG_02_05" localSheetId="1">#REF!</definedName>
    <definedName name="SG_02_05">#REF!</definedName>
    <definedName name="SG_02_06" localSheetId="15">#REF!</definedName>
    <definedName name="SG_02_06" localSheetId="32">#REF!</definedName>
    <definedName name="SG_02_06" localSheetId="30">#REF!</definedName>
    <definedName name="SG_02_06" localSheetId="28">#REF!</definedName>
    <definedName name="SG_02_06" localSheetId="37">#REF!</definedName>
    <definedName name="SG_02_06" localSheetId="14">#REF!</definedName>
    <definedName name="SG_02_06" localSheetId="1">#REF!</definedName>
    <definedName name="SG_02_06">#REF!</definedName>
    <definedName name="SG_02_07" localSheetId="15">#REF!</definedName>
    <definedName name="SG_02_07" localSheetId="32">#REF!</definedName>
    <definedName name="SG_02_07" localSheetId="30">#REF!</definedName>
    <definedName name="SG_02_07" localSheetId="28">#REF!</definedName>
    <definedName name="SG_02_07" localSheetId="37">#REF!</definedName>
    <definedName name="SG_02_07" localSheetId="14">#REF!</definedName>
    <definedName name="SG_02_07" localSheetId="1">#REF!</definedName>
    <definedName name="SG_02_07">#REF!</definedName>
    <definedName name="SG_02_08" localSheetId="15">#REF!</definedName>
    <definedName name="SG_02_08" localSheetId="32">#REF!</definedName>
    <definedName name="SG_02_08" localSheetId="30">#REF!</definedName>
    <definedName name="SG_02_08" localSheetId="28">#REF!</definedName>
    <definedName name="SG_02_08" localSheetId="37">#REF!</definedName>
    <definedName name="SG_02_08" localSheetId="14">#REF!</definedName>
    <definedName name="SG_02_08" localSheetId="1">#REF!</definedName>
    <definedName name="SG_02_08">#REF!</definedName>
    <definedName name="SG_02_09" localSheetId="15">#REF!</definedName>
    <definedName name="SG_02_09" localSheetId="32">#REF!</definedName>
    <definedName name="SG_02_09" localSheetId="30">#REF!</definedName>
    <definedName name="SG_02_09" localSheetId="28">#REF!</definedName>
    <definedName name="SG_02_09" localSheetId="37">#REF!</definedName>
    <definedName name="SG_02_09" localSheetId="14">#REF!</definedName>
    <definedName name="SG_02_09" localSheetId="1">#REF!</definedName>
    <definedName name="SG_02_09">#REF!</definedName>
    <definedName name="SG_02_10" localSheetId="15">#REF!</definedName>
    <definedName name="SG_02_10" localSheetId="32">#REF!</definedName>
    <definedName name="SG_02_10" localSheetId="30">#REF!</definedName>
    <definedName name="SG_02_10" localSheetId="28">#REF!</definedName>
    <definedName name="SG_02_10" localSheetId="37">#REF!</definedName>
    <definedName name="SG_02_10" localSheetId="14">#REF!</definedName>
    <definedName name="SG_02_10" localSheetId="1">#REF!</definedName>
    <definedName name="SG_02_10">#REF!</definedName>
    <definedName name="SG_02_11" localSheetId="15">#REF!</definedName>
    <definedName name="SG_02_11" localSheetId="32">#REF!</definedName>
    <definedName name="SG_02_11" localSheetId="30">#REF!</definedName>
    <definedName name="SG_02_11" localSheetId="28">#REF!</definedName>
    <definedName name="SG_02_11" localSheetId="37">#REF!</definedName>
    <definedName name="SG_02_11" localSheetId="14">#REF!</definedName>
    <definedName name="SG_02_11" localSheetId="1">#REF!</definedName>
    <definedName name="SG_02_11">#REF!</definedName>
    <definedName name="SG_02_12" localSheetId="15">#REF!</definedName>
    <definedName name="SG_02_12" localSheetId="32">#REF!</definedName>
    <definedName name="SG_02_12" localSheetId="30">#REF!</definedName>
    <definedName name="SG_02_12" localSheetId="28">#REF!</definedName>
    <definedName name="SG_02_12" localSheetId="37">#REF!</definedName>
    <definedName name="SG_02_12" localSheetId="14">#REF!</definedName>
    <definedName name="SG_02_12" localSheetId="1">#REF!</definedName>
    <definedName name="SG_02_12">#REF!</definedName>
    <definedName name="SG_02_13" localSheetId="15">#REF!</definedName>
    <definedName name="SG_02_13" localSheetId="32">#REF!</definedName>
    <definedName name="SG_02_13" localSheetId="30">#REF!</definedName>
    <definedName name="SG_02_13" localSheetId="28">#REF!</definedName>
    <definedName name="SG_02_13" localSheetId="37">#REF!</definedName>
    <definedName name="SG_02_13" localSheetId="14">#REF!</definedName>
    <definedName name="SG_02_13" localSheetId="1">#REF!</definedName>
    <definedName name="SG_02_13">#REF!</definedName>
    <definedName name="SG_02_14" localSheetId="15">#REF!</definedName>
    <definedName name="SG_02_14" localSheetId="32">#REF!</definedName>
    <definedName name="SG_02_14" localSheetId="30">#REF!</definedName>
    <definedName name="SG_02_14" localSheetId="28">#REF!</definedName>
    <definedName name="SG_02_14" localSheetId="37">#REF!</definedName>
    <definedName name="SG_02_14" localSheetId="14">#REF!</definedName>
    <definedName name="SG_02_14" localSheetId="1">#REF!</definedName>
    <definedName name="SG_02_14">#REF!</definedName>
    <definedName name="SG_02_15" localSheetId="15">#REF!</definedName>
    <definedName name="SG_02_15" localSheetId="32">#REF!</definedName>
    <definedName name="SG_02_15" localSheetId="30">#REF!</definedName>
    <definedName name="SG_02_15" localSheetId="28">#REF!</definedName>
    <definedName name="SG_02_15" localSheetId="37">#REF!</definedName>
    <definedName name="SG_02_15" localSheetId="14">#REF!</definedName>
    <definedName name="SG_02_15" localSheetId="1">#REF!</definedName>
    <definedName name="SG_02_15">#REF!</definedName>
    <definedName name="SG_02_16" localSheetId="15">#REF!</definedName>
    <definedName name="SG_02_16" localSheetId="32">#REF!</definedName>
    <definedName name="SG_02_16" localSheetId="30">#REF!</definedName>
    <definedName name="SG_02_16" localSheetId="28">#REF!</definedName>
    <definedName name="SG_02_16" localSheetId="37">#REF!</definedName>
    <definedName name="SG_02_16" localSheetId="14">#REF!</definedName>
    <definedName name="SG_02_16" localSheetId="1">#REF!</definedName>
    <definedName name="SG_02_16">#REF!</definedName>
    <definedName name="SG_02_17" localSheetId="15">#REF!</definedName>
    <definedName name="SG_02_17" localSheetId="32">#REF!</definedName>
    <definedName name="SG_02_17" localSheetId="30">#REF!</definedName>
    <definedName name="SG_02_17" localSheetId="28">#REF!</definedName>
    <definedName name="SG_02_17" localSheetId="37">#REF!</definedName>
    <definedName name="SG_02_17" localSheetId="14">#REF!</definedName>
    <definedName name="SG_02_17" localSheetId="1">#REF!</definedName>
    <definedName name="SG_02_17">#REF!</definedName>
    <definedName name="SG_02_18" localSheetId="15">#REF!</definedName>
    <definedName name="SG_02_18" localSheetId="32">#REF!</definedName>
    <definedName name="SG_02_18" localSheetId="30">#REF!</definedName>
    <definedName name="SG_02_18" localSheetId="28">#REF!</definedName>
    <definedName name="SG_02_18" localSheetId="37">#REF!</definedName>
    <definedName name="SG_02_18" localSheetId="14">#REF!</definedName>
    <definedName name="SG_02_18" localSheetId="1">#REF!</definedName>
    <definedName name="SG_02_18">#REF!</definedName>
    <definedName name="SG_02_19" localSheetId="15">#REF!</definedName>
    <definedName name="SG_02_19" localSheetId="32">#REF!</definedName>
    <definedName name="SG_02_19" localSheetId="30">#REF!</definedName>
    <definedName name="SG_02_19" localSheetId="28">#REF!</definedName>
    <definedName name="SG_02_19" localSheetId="37">#REF!</definedName>
    <definedName name="SG_02_19" localSheetId="14">#REF!</definedName>
    <definedName name="SG_02_19" localSheetId="1">#REF!</definedName>
    <definedName name="SG_02_19">#REF!</definedName>
    <definedName name="SG_02_20" localSheetId="15">#REF!</definedName>
    <definedName name="SG_02_20" localSheetId="32">#REF!</definedName>
    <definedName name="SG_02_20" localSheetId="30">#REF!</definedName>
    <definedName name="SG_02_20" localSheetId="28">#REF!</definedName>
    <definedName name="SG_02_20" localSheetId="37">#REF!</definedName>
    <definedName name="SG_02_20" localSheetId="14">#REF!</definedName>
    <definedName name="SG_02_20" localSheetId="1">#REF!</definedName>
    <definedName name="SG_02_20">#REF!</definedName>
    <definedName name="SG_02_21" localSheetId="15">#REF!</definedName>
    <definedName name="SG_02_21" localSheetId="32">#REF!</definedName>
    <definedName name="SG_02_21" localSheetId="30">#REF!</definedName>
    <definedName name="SG_02_21" localSheetId="28">#REF!</definedName>
    <definedName name="SG_02_21" localSheetId="37">#REF!</definedName>
    <definedName name="SG_02_21" localSheetId="14">#REF!</definedName>
    <definedName name="SG_02_21" localSheetId="1">#REF!</definedName>
    <definedName name="SG_02_21">#REF!</definedName>
    <definedName name="SG_02_22" localSheetId="15">#REF!</definedName>
    <definedName name="SG_02_22" localSheetId="32">#REF!</definedName>
    <definedName name="SG_02_22" localSheetId="30">#REF!</definedName>
    <definedName name="SG_02_22" localSheetId="28">#REF!</definedName>
    <definedName name="SG_02_22" localSheetId="37">#REF!</definedName>
    <definedName name="SG_02_22" localSheetId="14">#REF!</definedName>
    <definedName name="SG_02_22" localSheetId="1">#REF!</definedName>
    <definedName name="SG_02_22">#REF!</definedName>
    <definedName name="SG_02_23" localSheetId="15">#REF!</definedName>
    <definedName name="SG_02_23" localSheetId="32">#REF!</definedName>
    <definedName name="SG_02_23" localSheetId="30">#REF!</definedName>
    <definedName name="SG_02_23" localSheetId="28">#REF!</definedName>
    <definedName name="SG_02_23" localSheetId="37">#REF!</definedName>
    <definedName name="SG_02_23" localSheetId="14">#REF!</definedName>
    <definedName name="SG_02_23" localSheetId="1">#REF!</definedName>
    <definedName name="SG_02_23">#REF!</definedName>
    <definedName name="SG_02_24" localSheetId="15">#REF!</definedName>
    <definedName name="SG_02_24" localSheetId="32">#REF!</definedName>
    <definedName name="SG_02_24" localSheetId="30">#REF!</definedName>
    <definedName name="SG_02_24" localSheetId="28">#REF!</definedName>
    <definedName name="SG_02_24" localSheetId="37">#REF!</definedName>
    <definedName name="SG_02_24" localSheetId="14">#REF!</definedName>
    <definedName name="SG_02_24" localSheetId="1">#REF!</definedName>
    <definedName name="SG_02_24">#REF!</definedName>
    <definedName name="SG_02_25" localSheetId="15">#REF!</definedName>
    <definedName name="SG_02_25" localSheetId="32">#REF!</definedName>
    <definedName name="SG_02_25" localSheetId="30">#REF!</definedName>
    <definedName name="SG_02_25" localSheetId="28">#REF!</definedName>
    <definedName name="SG_02_25" localSheetId="37">#REF!</definedName>
    <definedName name="SG_02_25" localSheetId="14">#REF!</definedName>
    <definedName name="SG_02_25" localSheetId="1">#REF!</definedName>
    <definedName name="SG_02_25">#REF!</definedName>
    <definedName name="SG_03_01" localSheetId="15">#REF!</definedName>
    <definedName name="SG_03_01" localSheetId="32">#REF!</definedName>
    <definedName name="SG_03_01" localSheetId="30">#REF!</definedName>
    <definedName name="SG_03_01" localSheetId="28">#REF!</definedName>
    <definedName name="SG_03_01" localSheetId="37">#REF!</definedName>
    <definedName name="SG_03_01" localSheetId="14">#REF!</definedName>
    <definedName name="SG_03_01" localSheetId="1">#REF!</definedName>
    <definedName name="SG_03_01">#REF!</definedName>
    <definedName name="SG_03_02" localSheetId="15">#REF!</definedName>
    <definedName name="SG_03_02" localSheetId="32">#REF!</definedName>
    <definedName name="SG_03_02" localSheetId="30">#REF!</definedName>
    <definedName name="SG_03_02" localSheetId="28">#REF!</definedName>
    <definedName name="SG_03_02" localSheetId="37">#REF!</definedName>
    <definedName name="SG_03_02" localSheetId="14">#REF!</definedName>
    <definedName name="SG_03_02" localSheetId="1">#REF!</definedName>
    <definedName name="SG_03_02">#REF!</definedName>
    <definedName name="SG_03_03" localSheetId="15">#REF!</definedName>
    <definedName name="SG_03_03" localSheetId="32">#REF!</definedName>
    <definedName name="SG_03_03" localSheetId="30">#REF!</definedName>
    <definedName name="SG_03_03" localSheetId="28">#REF!</definedName>
    <definedName name="SG_03_03" localSheetId="37">#REF!</definedName>
    <definedName name="SG_03_03" localSheetId="14">#REF!</definedName>
    <definedName name="SG_03_03" localSheetId="1">#REF!</definedName>
    <definedName name="SG_03_03">#REF!</definedName>
    <definedName name="SG_03_04" localSheetId="15">#REF!</definedName>
    <definedName name="SG_03_04" localSheetId="32">#REF!</definedName>
    <definedName name="SG_03_04" localSheetId="30">#REF!</definedName>
    <definedName name="SG_03_04" localSheetId="28">#REF!</definedName>
    <definedName name="SG_03_04" localSheetId="37">#REF!</definedName>
    <definedName name="SG_03_04" localSheetId="14">#REF!</definedName>
    <definedName name="SG_03_04" localSheetId="1">#REF!</definedName>
    <definedName name="SG_03_04">#REF!</definedName>
    <definedName name="SG_03_05" localSheetId="15">#REF!</definedName>
    <definedName name="SG_03_05" localSheetId="32">#REF!</definedName>
    <definedName name="SG_03_05" localSheetId="30">#REF!</definedName>
    <definedName name="SG_03_05" localSheetId="28">#REF!</definedName>
    <definedName name="SG_03_05" localSheetId="37">#REF!</definedName>
    <definedName name="SG_03_05" localSheetId="14">#REF!</definedName>
    <definedName name="SG_03_05" localSheetId="1">#REF!</definedName>
    <definedName name="SG_03_05">#REF!</definedName>
    <definedName name="SG_03_06" localSheetId="15">#REF!</definedName>
    <definedName name="SG_03_06" localSheetId="32">#REF!</definedName>
    <definedName name="SG_03_06" localSheetId="30">#REF!</definedName>
    <definedName name="SG_03_06" localSheetId="28">#REF!</definedName>
    <definedName name="SG_03_06" localSheetId="37">#REF!</definedName>
    <definedName name="SG_03_06" localSheetId="14">#REF!</definedName>
    <definedName name="SG_03_06" localSheetId="1">#REF!</definedName>
    <definedName name="SG_03_06">#REF!</definedName>
    <definedName name="SG_03_07" localSheetId="15">#REF!</definedName>
    <definedName name="SG_03_07" localSheetId="32">#REF!</definedName>
    <definedName name="SG_03_07" localSheetId="30">#REF!</definedName>
    <definedName name="SG_03_07" localSheetId="28">#REF!</definedName>
    <definedName name="SG_03_07" localSheetId="37">#REF!</definedName>
    <definedName name="SG_03_07" localSheetId="14">#REF!</definedName>
    <definedName name="SG_03_07" localSheetId="1">#REF!</definedName>
    <definedName name="SG_03_07">#REF!</definedName>
    <definedName name="SG_03_08" localSheetId="15">#REF!</definedName>
    <definedName name="SG_03_08" localSheetId="32">#REF!</definedName>
    <definedName name="SG_03_08" localSheetId="30">#REF!</definedName>
    <definedName name="SG_03_08" localSheetId="28">#REF!</definedName>
    <definedName name="SG_03_08" localSheetId="37">#REF!</definedName>
    <definedName name="SG_03_08" localSheetId="14">#REF!</definedName>
    <definedName name="SG_03_08" localSheetId="1">#REF!</definedName>
    <definedName name="SG_03_08">#REF!</definedName>
    <definedName name="SG_03_09" localSheetId="15">#REF!</definedName>
    <definedName name="SG_03_09" localSheetId="32">#REF!</definedName>
    <definedName name="SG_03_09" localSheetId="30">#REF!</definedName>
    <definedName name="SG_03_09" localSheetId="28">#REF!</definedName>
    <definedName name="SG_03_09" localSheetId="37">#REF!</definedName>
    <definedName name="SG_03_09" localSheetId="14">#REF!</definedName>
    <definedName name="SG_03_09" localSheetId="1">#REF!</definedName>
    <definedName name="SG_03_09">#REF!</definedName>
    <definedName name="SG_03_10" localSheetId="15">#REF!</definedName>
    <definedName name="SG_03_10" localSheetId="32">#REF!</definedName>
    <definedName name="SG_03_10" localSheetId="30">#REF!</definedName>
    <definedName name="SG_03_10" localSheetId="28">#REF!</definedName>
    <definedName name="SG_03_10" localSheetId="37">#REF!</definedName>
    <definedName name="SG_03_10" localSheetId="14">#REF!</definedName>
    <definedName name="SG_03_10" localSheetId="1">#REF!</definedName>
    <definedName name="SG_03_10">#REF!</definedName>
    <definedName name="SG_03_11" localSheetId="15">#REF!</definedName>
    <definedName name="SG_03_11" localSheetId="32">#REF!</definedName>
    <definedName name="SG_03_11" localSheetId="30">#REF!</definedName>
    <definedName name="SG_03_11" localSheetId="28">#REF!</definedName>
    <definedName name="SG_03_11" localSheetId="37">#REF!</definedName>
    <definedName name="SG_03_11" localSheetId="14">#REF!</definedName>
    <definedName name="SG_03_11" localSheetId="1">#REF!</definedName>
    <definedName name="SG_03_11">#REF!</definedName>
    <definedName name="SG_03_12" localSheetId="15">#REF!</definedName>
    <definedName name="SG_03_12" localSheetId="32">#REF!</definedName>
    <definedName name="SG_03_12" localSheetId="30">#REF!</definedName>
    <definedName name="SG_03_12" localSheetId="28">#REF!</definedName>
    <definedName name="SG_03_12" localSheetId="37">#REF!</definedName>
    <definedName name="SG_03_12" localSheetId="14">#REF!</definedName>
    <definedName name="SG_03_12" localSheetId="1">#REF!</definedName>
    <definedName name="SG_03_12">#REF!</definedName>
    <definedName name="SG_03_13" localSheetId="15">#REF!</definedName>
    <definedName name="SG_03_13" localSheetId="32">#REF!</definedName>
    <definedName name="SG_03_13" localSheetId="30">#REF!</definedName>
    <definedName name="SG_03_13" localSheetId="28">#REF!</definedName>
    <definedName name="SG_03_13" localSheetId="37">#REF!</definedName>
    <definedName name="SG_03_13" localSheetId="14">#REF!</definedName>
    <definedName name="SG_03_13" localSheetId="1">#REF!</definedName>
    <definedName name="SG_03_13">#REF!</definedName>
    <definedName name="SG_03_14" localSheetId="15">#REF!</definedName>
    <definedName name="SG_03_14" localSheetId="32">#REF!</definedName>
    <definedName name="SG_03_14" localSheetId="30">#REF!</definedName>
    <definedName name="SG_03_14" localSheetId="28">#REF!</definedName>
    <definedName name="SG_03_14" localSheetId="37">#REF!</definedName>
    <definedName name="SG_03_14" localSheetId="14">#REF!</definedName>
    <definedName name="SG_03_14" localSheetId="1">#REF!</definedName>
    <definedName name="SG_03_14">#REF!</definedName>
    <definedName name="SG_03_15" localSheetId="15">#REF!</definedName>
    <definedName name="SG_03_15" localSheetId="32">#REF!</definedName>
    <definedName name="SG_03_15" localSheetId="30">#REF!</definedName>
    <definedName name="SG_03_15" localSheetId="28">#REF!</definedName>
    <definedName name="SG_03_15" localSheetId="37">#REF!</definedName>
    <definedName name="SG_03_15" localSheetId="14">#REF!</definedName>
    <definedName name="SG_03_15" localSheetId="1">#REF!</definedName>
    <definedName name="SG_03_15">#REF!</definedName>
    <definedName name="SG_03_16" localSheetId="15">#REF!</definedName>
    <definedName name="SG_03_16" localSheetId="32">#REF!</definedName>
    <definedName name="SG_03_16" localSheetId="30">#REF!</definedName>
    <definedName name="SG_03_16" localSheetId="28">#REF!</definedName>
    <definedName name="SG_03_16" localSheetId="37">#REF!</definedName>
    <definedName name="SG_03_16" localSheetId="14">#REF!</definedName>
    <definedName name="SG_03_16" localSheetId="1">#REF!</definedName>
    <definedName name="SG_03_16">#REF!</definedName>
    <definedName name="SG_03_17" localSheetId="15">#REF!</definedName>
    <definedName name="SG_03_17" localSheetId="32">#REF!</definedName>
    <definedName name="SG_03_17" localSheetId="30">#REF!</definedName>
    <definedName name="SG_03_17" localSheetId="28">#REF!</definedName>
    <definedName name="SG_03_17" localSheetId="37">#REF!</definedName>
    <definedName name="SG_03_17" localSheetId="14">#REF!</definedName>
    <definedName name="SG_03_17" localSheetId="1">#REF!</definedName>
    <definedName name="SG_03_17">#REF!</definedName>
    <definedName name="SG_03_18" localSheetId="15">#REF!</definedName>
    <definedName name="SG_03_18" localSheetId="32">#REF!</definedName>
    <definedName name="SG_03_18" localSheetId="30">#REF!</definedName>
    <definedName name="SG_03_18" localSheetId="28">#REF!</definedName>
    <definedName name="SG_03_18" localSheetId="37">#REF!</definedName>
    <definedName name="SG_03_18" localSheetId="14">#REF!</definedName>
    <definedName name="SG_03_18" localSheetId="1">#REF!</definedName>
    <definedName name="SG_03_18">#REF!</definedName>
    <definedName name="SG_03_19" localSheetId="15">#REF!</definedName>
    <definedName name="SG_03_19" localSheetId="32">#REF!</definedName>
    <definedName name="SG_03_19" localSheetId="30">#REF!</definedName>
    <definedName name="SG_03_19" localSheetId="28">#REF!</definedName>
    <definedName name="SG_03_19" localSheetId="37">#REF!</definedName>
    <definedName name="SG_03_19" localSheetId="14">#REF!</definedName>
    <definedName name="SG_03_19" localSheetId="1">#REF!</definedName>
    <definedName name="SG_03_19">#REF!</definedName>
    <definedName name="SG_03_20" localSheetId="15">#REF!</definedName>
    <definedName name="SG_03_20" localSheetId="32">#REF!</definedName>
    <definedName name="SG_03_20" localSheetId="30">#REF!</definedName>
    <definedName name="SG_03_20" localSheetId="28">#REF!</definedName>
    <definedName name="SG_03_20" localSheetId="37">#REF!</definedName>
    <definedName name="SG_03_20" localSheetId="14">#REF!</definedName>
    <definedName name="SG_03_20" localSheetId="1">#REF!</definedName>
    <definedName name="SG_03_20">#REF!</definedName>
    <definedName name="SG_03_21" localSheetId="15">#REF!</definedName>
    <definedName name="SG_03_21" localSheetId="32">#REF!</definedName>
    <definedName name="SG_03_21" localSheetId="30">#REF!</definedName>
    <definedName name="SG_03_21" localSheetId="28">#REF!</definedName>
    <definedName name="SG_03_21" localSheetId="37">#REF!</definedName>
    <definedName name="SG_03_21" localSheetId="14">#REF!</definedName>
    <definedName name="SG_03_21" localSheetId="1">#REF!</definedName>
    <definedName name="SG_03_21">#REF!</definedName>
    <definedName name="SG_03_22" localSheetId="15">#REF!</definedName>
    <definedName name="SG_03_22" localSheetId="32">#REF!</definedName>
    <definedName name="SG_03_22" localSheetId="30">#REF!</definedName>
    <definedName name="SG_03_22" localSheetId="28">#REF!</definedName>
    <definedName name="SG_03_22" localSheetId="37">#REF!</definedName>
    <definedName name="SG_03_22" localSheetId="14">#REF!</definedName>
    <definedName name="SG_03_22" localSheetId="1">#REF!</definedName>
    <definedName name="SG_03_22">#REF!</definedName>
    <definedName name="SG_03_23" localSheetId="15">#REF!</definedName>
    <definedName name="SG_03_23" localSheetId="32">#REF!</definedName>
    <definedName name="SG_03_23" localSheetId="30">#REF!</definedName>
    <definedName name="SG_03_23" localSheetId="28">#REF!</definedName>
    <definedName name="SG_03_23" localSheetId="37">#REF!</definedName>
    <definedName name="SG_03_23" localSheetId="14">#REF!</definedName>
    <definedName name="SG_03_23" localSheetId="1">#REF!</definedName>
    <definedName name="SG_03_23">#REF!</definedName>
    <definedName name="SG_03_24" localSheetId="15">#REF!</definedName>
    <definedName name="SG_03_24" localSheetId="32">#REF!</definedName>
    <definedName name="SG_03_24" localSheetId="30">#REF!</definedName>
    <definedName name="SG_03_24" localSheetId="28">#REF!</definedName>
    <definedName name="SG_03_24" localSheetId="37">#REF!</definedName>
    <definedName name="SG_03_24" localSheetId="14">#REF!</definedName>
    <definedName name="SG_03_24" localSheetId="1">#REF!</definedName>
    <definedName name="SG_03_24">#REF!</definedName>
    <definedName name="SG_03_25" localSheetId="15">#REF!</definedName>
    <definedName name="SG_03_25" localSheetId="32">#REF!</definedName>
    <definedName name="SG_03_25" localSheetId="30">#REF!</definedName>
    <definedName name="SG_03_25" localSheetId="28">#REF!</definedName>
    <definedName name="SG_03_25" localSheetId="37">#REF!</definedName>
    <definedName name="SG_03_25" localSheetId="14">#REF!</definedName>
    <definedName name="SG_03_25" localSheetId="1">#REF!</definedName>
    <definedName name="SG_03_25">#REF!</definedName>
    <definedName name="SG_04_01" localSheetId="15">#REF!</definedName>
    <definedName name="SG_04_01" localSheetId="32">#REF!</definedName>
    <definedName name="SG_04_01" localSheetId="30">#REF!</definedName>
    <definedName name="SG_04_01" localSheetId="28">#REF!</definedName>
    <definedName name="SG_04_01" localSheetId="37">#REF!</definedName>
    <definedName name="SG_04_01" localSheetId="14">#REF!</definedName>
    <definedName name="SG_04_01" localSheetId="1">#REF!</definedName>
    <definedName name="SG_04_01">#REF!</definedName>
    <definedName name="SG_04_02" localSheetId="15">#REF!</definedName>
    <definedName name="SG_04_02" localSheetId="32">#REF!</definedName>
    <definedName name="SG_04_02" localSheetId="30">#REF!</definedName>
    <definedName name="SG_04_02" localSheetId="28">#REF!</definedName>
    <definedName name="SG_04_02" localSheetId="37">#REF!</definedName>
    <definedName name="SG_04_02" localSheetId="14">#REF!</definedName>
    <definedName name="SG_04_02" localSheetId="1">#REF!</definedName>
    <definedName name="SG_04_02">#REF!</definedName>
    <definedName name="SG_04_03" localSheetId="15">#REF!</definedName>
    <definedName name="SG_04_03" localSheetId="32">#REF!</definedName>
    <definedName name="SG_04_03" localSheetId="30">#REF!</definedName>
    <definedName name="SG_04_03" localSheetId="28">#REF!</definedName>
    <definedName name="SG_04_03" localSheetId="37">#REF!</definedName>
    <definedName name="SG_04_03" localSheetId="14">#REF!</definedName>
    <definedName name="SG_04_03" localSheetId="1">#REF!</definedName>
    <definedName name="SG_04_03">#REF!</definedName>
    <definedName name="SG_04_04" localSheetId="15">#REF!</definedName>
    <definedName name="SG_04_04" localSheetId="32">#REF!</definedName>
    <definedName name="SG_04_04" localSheetId="30">#REF!</definedName>
    <definedName name="SG_04_04" localSheetId="28">#REF!</definedName>
    <definedName name="SG_04_04" localSheetId="37">#REF!</definedName>
    <definedName name="SG_04_04" localSheetId="14">#REF!</definedName>
    <definedName name="SG_04_04" localSheetId="1">#REF!</definedName>
    <definedName name="SG_04_04">#REF!</definedName>
    <definedName name="SG_04_05" localSheetId="15">#REF!</definedName>
    <definedName name="SG_04_05" localSheetId="32">#REF!</definedName>
    <definedName name="SG_04_05" localSheetId="30">#REF!</definedName>
    <definedName name="SG_04_05" localSheetId="28">#REF!</definedName>
    <definedName name="SG_04_05" localSheetId="37">#REF!</definedName>
    <definedName name="SG_04_05" localSheetId="14">#REF!</definedName>
    <definedName name="SG_04_05" localSheetId="1">#REF!</definedName>
    <definedName name="SG_04_05">#REF!</definedName>
    <definedName name="SG_04_06" localSheetId="15">#REF!</definedName>
    <definedName name="SG_04_06" localSheetId="32">#REF!</definedName>
    <definedName name="SG_04_06" localSheetId="30">#REF!</definedName>
    <definedName name="SG_04_06" localSheetId="28">#REF!</definedName>
    <definedName name="SG_04_06" localSheetId="37">#REF!</definedName>
    <definedName name="SG_04_06" localSheetId="14">#REF!</definedName>
    <definedName name="SG_04_06" localSheetId="1">#REF!</definedName>
    <definedName name="SG_04_06">#REF!</definedName>
    <definedName name="SG_04_07" localSheetId="15">#REF!</definedName>
    <definedName name="SG_04_07" localSheetId="32">#REF!</definedName>
    <definedName name="SG_04_07" localSheetId="30">#REF!</definedName>
    <definedName name="SG_04_07" localSheetId="28">#REF!</definedName>
    <definedName name="SG_04_07" localSheetId="37">#REF!</definedName>
    <definedName name="SG_04_07" localSheetId="14">#REF!</definedName>
    <definedName name="SG_04_07" localSheetId="1">#REF!</definedName>
    <definedName name="SG_04_07">#REF!</definedName>
    <definedName name="SG_04_08" localSheetId="15">#REF!</definedName>
    <definedName name="SG_04_08" localSheetId="32">#REF!</definedName>
    <definedName name="SG_04_08" localSheetId="30">#REF!</definedName>
    <definedName name="SG_04_08" localSheetId="28">#REF!</definedName>
    <definedName name="SG_04_08" localSheetId="37">#REF!</definedName>
    <definedName name="SG_04_08" localSheetId="14">#REF!</definedName>
    <definedName name="SG_04_08" localSheetId="1">#REF!</definedName>
    <definedName name="SG_04_08">#REF!</definedName>
    <definedName name="SG_04_09" localSheetId="15">#REF!</definedName>
    <definedName name="SG_04_09" localSheetId="32">#REF!</definedName>
    <definedName name="SG_04_09" localSheetId="30">#REF!</definedName>
    <definedName name="SG_04_09" localSheetId="28">#REF!</definedName>
    <definedName name="SG_04_09" localSheetId="37">#REF!</definedName>
    <definedName name="SG_04_09" localSheetId="14">#REF!</definedName>
    <definedName name="SG_04_09" localSheetId="1">#REF!</definedName>
    <definedName name="SG_04_09">#REF!</definedName>
    <definedName name="SG_04_10" localSheetId="15">#REF!</definedName>
    <definedName name="SG_04_10" localSheetId="32">#REF!</definedName>
    <definedName name="SG_04_10" localSheetId="30">#REF!</definedName>
    <definedName name="SG_04_10" localSheetId="28">#REF!</definedName>
    <definedName name="SG_04_10" localSheetId="37">#REF!</definedName>
    <definedName name="SG_04_10" localSheetId="14">#REF!</definedName>
    <definedName name="SG_04_10" localSheetId="1">#REF!</definedName>
    <definedName name="SG_04_10">#REF!</definedName>
    <definedName name="SG_04_11" localSheetId="15">#REF!</definedName>
    <definedName name="SG_04_11" localSheetId="32">#REF!</definedName>
    <definedName name="SG_04_11" localSheetId="30">#REF!</definedName>
    <definedName name="SG_04_11" localSheetId="28">#REF!</definedName>
    <definedName name="SG_04_11" localSheetId="37">#REF!</definedName>
    <definedName name="SG_04_11" localSheetId="14">#REF!</definedName>
    <definedName name="SG_04_11" localSheetId="1">#REF!</definedName>
    <definedName name="SG_04_11">#REF!</definedName>
    <definedName name="SG_04_12" localSheetId="15">#REF!</definedName>
    <definedName name="SG_04_12" localSheetId="32">#REF!</definedName>
    <definedName name="SG_04_12" localSheetId="30">#REF!</definedName>
    <definedName name="SG_04_12" localSheetId="28">#REF!</definedName>
    <definedName name="SG_04_12" localSheetId="37">#REF!</definedName>
    <definedName name="SG_04_12" localSheetId="14">#REF!</definedName>
    <definedName name="SG_04_12" localSheetId="1">#REF!</definedName>
    <definedName name="SG_04_12">#REF!</definedName>
    <definedName name="SG_04_13" localSheetId="15">#REF!</definedName>
    <definedName name="SG_04_13" localSheetId="32">#REF!</definedName>
    <definedName name="SG_04_13" localSheetId="30">#REF!</definedName>
    <definedName name="SG_04_13" localSheetId="28">#REF!</definedName>
    <definedName name="SG_04_13" localSheetId="37">#REF!</definedName>
    <definedName name="SG_04_13" localSheetId="14">#REF!</definedName>
    <definedName name="SG_04_13" localSheetId="1">#REF!</definedName>
    <definedName name="SG_04_13">#REF!</definedName>
    <definedName name="SG_04_14" localSheetId="15">#REF!</definedName>
    <definedName name="SG_04_14" localSheetId="32">#REF!</definedName>
    <definedName name="SG_04_14" localSheetId="30">#REF!</definedName>
    <definedName name="SG_04_14" localSheetId="28">#REF!</definedName>
    <definedName name="SG_04_14" localSheetId="37">#REF!</definedName>
    <definedName name="SG_04_14" localSheetId="14">#REF!</definedName>
    <definedName name="SG_04_14" localSheetId="1">#REF!</definedName>
    <definedName name="SG_04_14">#REF!</definedName>
    <definedName name="SG_04_15" localSheetId="15">#REF!</definedName>
    <definedName name="SG_04_15" localSheetId="32">#REF!</definedName>
    <definedName name="SG_04_15" localSheetId="30">#REF!</definedName>
    <definedName name="SG_04_15" localSheetId="28">#REF!</definedName>
    <definedName name="SG_04_15" localSheetId="37">#REF!</definedName>
    <definedName name="SG_04_15" localSheetId="14">#REF!</definedName>
    <definedName name="SG_04_15" localSheetId="1">#REF!</definedName>
    <definedName name="SG_04_15">#REF!</definedName>
    <definedName name="SG_04_16" localSheetId="15">#REF!</definedName>
    <definedName name="SG_04_16" localSheetId="32">#REF!</definedName>
    <definedName name="SG_04_16" localSheetId="30">#REF!</definedName>
    <definedName name="SG_04_16" localSheetId="28">#REF!</definedName>
    <definedName name="SG_04_16" localSheetId="37">#REF!</definedName>
    <definedName name="SG_04_16" localSheetId="14">#REF!</definedName>
    <definedName name="SG_04_16" localSheetId="1">#REF!</definedName>
    <definedName name="SG_04_16">#REF!</definedName>
    <definedName name="SG_04_17" localSheetId="15">#REF!</definedName>
    <definedName name="SG_04_17" localSheetId="32">#REF!</definedName>
    <definedName name="SG_04_17" localSheetId="30">#REF!</definedName>
    <definedName name="SG_04_17" localSheetId="28">#REF!</definedName>
    <definedName name="SG_04_17" localSheetId="37">#REF!</definedName>
    <definedName name="SG_04_17" localSheetId="14">#REF!</definedName>
    <definedName name="SG_04_17" localSheetId="1">#REF!</definedName>
    <definedName name="SG_04_17">#REF!</definedName>
    <definedName name="SG_04_18" localSheetId="15">#REF!</definedName>
    <definedName name="SG_04_18" localSheetId="32">#REF!</definedName>
    <definedName name="SG_04_18" localSheetId="30">#REF!</definedName>
    <definedName name="SG_04_18" localSheetId="28">#REF!</definedName>
    <definedName name="SG_04_18" localSheetId="37">#REF!</definedName>
    <definedName name="SG_04_18" localSheetId="14">#REF!</definedName>
    <definedName name="SG_04_18" localSheetId="1">#REF!</definedName>
    <definedName name="SG_04_18">#REF!</definedName>
    <definedName name="SG_04_19" localSheetId="15">#REF!</definedName>
    <definedName name="SG_04_19" localSheetId="32">#REF!</definedName>
    <definedName name="SG_04_19" localSheetId="30">#REF!</definedName>
    <definedName name="SG_04_19" localSheetId="28">#REF!</definedName>
    <definedName name="SG_04_19" localSheetId="37">#REF!</definedName>
    <definedName name="SG_04_19" localSheetId="14">#REF!</definedName>
    <definedName name="SG_04_19" localSheetId="1">#REF!</definedName>
    <definedName name="SG_04_19">#REF!</definedName>
    <definedName name="SG_04_20" localSheetId="15">#REF!</definedName>
    <definedName name="SG_04_20" localSheetId="32">#REF!</definedName>
    <definedName name="SG_04_20" localSheetId="30">#REF!</definedName>
    <definedName name="SG_04_20" localSheetId="28">#REF!</definedName>
    <definedName name="SG_04_20" localSheetId="37">#REF!</definedName>
    <definedName name="SG_04_20" localSheetId="14">#REF!</definedName>
    <definedName name="SG_04_20" localSheetId="1">#REF!</definedName>
    <definedName name="SG_04_20">#REF!</definedName>
    <definedName name="SG_04_21" localSheetId="15">#REF!</definedName>
    <definedName name="SG_04_21" localSheetId="32">#REF!</definedName>
    <definedName name="SG_04_21" localSheetId="30">#REF!</definedName>
    <definedName name="SG_04_21" localSheetId="28">#REF!</definedName>
    <definedName name="SG_04_21" localSheetId="37">#REF!</definedName>
    <definedName name="SG_04_21" localSheetId="14">#REF!</definedName>
    <definedName name="SG_04_21" localSheetId="1">#REF!</definedName>
    <definedName name="SG_04_21">#REF!</definedName>
    <definedName name="SG_04_22" localSheetId="15">#REF!</definedName>
    <definedName name="SG_04_22" localSheetId="32">#REF!</definedName>
    <definedName name="SG_04_22" localSheetId="30">#REF!</definedName>
    <definedName name="SG_04_22" localSheetId="28">#REF!</definedName>
    <definedName name="SG_04_22" localSheetId="37">#REF!</definedName>
    <definedName name="SG_04_22" localSheetId="14">#REF!</definedName>
    <definedName name="SG_04_22" localSheetId="1">#REF!</definedName>
    <definedName name="SG_04_22">#REF!</definedName>
    <definedName name="SG_04_23" localSheetId="15">#REF!</definedName>
    <definedName name="SG_04_23" localSheetId="32">#REF!</definedName>
    <definedName name="SG_04_23" localSheetId="30">#REF!</definedName>
    <definedName name="SG_04_23" localSheetId="28">#REF!</definedName>
    <definedName name="SG_04_23" localSheetId="37">#REF!</definedName>
    <definedName name="SG_04_23" localSheetId="14">#REF!</definedName>
    <definedName name="SG_04_23" localSheetId="1">#REF!</definedName>
    <definedName name="SG_04_23">#REF!</definedName>
    <definedName name="SG_04_24" localSheetId="15">#REF!</definedName>
    <definedName name="SG_04_24" localSheetId="32">#REF!</definedName>
    <definedName name="SG_04_24" localSheetId="30">#REF!</definedName>
    <definedName name="SG_04_24" localSheetId="28">#REF!</definedName>
    <definedName name="SG_04_24" localSheetId="37">#REF!</definedName>
    <definedName name="SG_04_24" localSheetId="14">#REF!</definedName>
    <definedName name="SG_04_24" localSheetId="1">#REF!</definedName>
    <definedName name="SG_04_24">#REF!</definedName>
    <definedName name="SG_04_25" localSheetId="15">#REF!</definedName>
    <definedName name="SG_04_25" localSheetId="32">#REF!</definedName>
    <definedName name="SG_04_25" localSheetId="30">#REF!</definedName>
    <definedName name="SG_04_25" localSheetId="28">#REF!</definedName>
    <definedName name="SG_04_25" localSheetId="37">#REF!</definedName>
    <definedName name="SG_04_25" localSheetId="14">#REF!</definedName>
    <definedName name="SG_04_25" localSheetId="1">#REF!</definedName>
    <definedName name="SG_04_25">#REF!</definedName>
    <definedName name="SG_05_01" localSheetId="15">#REF!</definedName>
    <definedName name="SG_05_01" localSheetId="32">#REF!</definedName>
    <definedName name="SG_05_01" localSheetId="30">#REF!</definedName>
    <definedName name="SG_05_01" localSheetId="28">#REF!</definedName>
    <definedName name="SG_05_01" localSheetId="37">#REF!</definedName>
    <definedName name="SG_05_01" localSheetId="14">#REF!</definedName>
    <definedName name="SG_05_01" localSheetId="1">#REF!</definedName>
    <definedName name="SG_05_01">#REF!</definedName>
    <definedName name="SG_05_02" localSheetId="15">#REF!</definedName>
    <definedName name="SG_05_02" localSheetId="32">#REF!</definedName>
    <definedName name="SG_05_02" localSheetId="30">#REF!</definedName>
    <definedName name="SG_05_02" localSheetId="28">#REF!</definedName>
    <definedName name="SG_05_02" localSheetId="37">#REF!</definedName>
    <definedName name="SG_05_02" localSheetId="14">#REF!</definedName>
    <definedName name="SG_05_02" localSheetId="1">#REF!</definedName>
    <definedName name="SG_05_02">#REF!</definedName>
    <definedName name="SG_05_03" localSheetId="15">#REF!</definedName>
    <definedName name="SG_05_03" localSheetId="32">#REF!</definedName>
    <definedName name="SG_05_03" localSheetId="30">#REF!</definedName>
    <definedName name="SG_05_03" localSheetId="28">#REF!</definedName>
    <definedName name="SG_05_03" localSheetId="37">#REF!</definedName>
    <definedName name="SG_05_03" localSheetId="14">#REF!</definedName>
    <definedName name="SG_05_03" localSheetId="1">#REF!</definedName>
    <definedName name="SG_05_03">#REF!</definedName>
    <definedName name="SG_05_04" localSheetId="15">#REF!</definedName>
    <definedName name="SG_05_04" localSheetId="32">#REF!</definedName>
    <definedName name="SG_05_04" localSheetId="30">#REF!</definedName>
    <definedName name="SG_05_04" localSheetId="28">#REF!</definedName>
    <definedName name="SG_05_04" localSheetId="37">#REF!</definedName>
    <definedName name="SG_05_04" localSheetId="14">#REF!</definedName>
    <definedName name="SG_05_04" localSheetId="1">#REF!</definedName>
    <definedName name="SG_05_04">#REF!</definedName>
    <definedName name="SG_05_05" localSheetId="15">#REF!</definedName>
    <definedName name="SG_05_05" localSheetId="32">#REF!</definedName>
    <definedName name="SG_05_05" localSheetId="30">#REF!</definedName>
    <definedName name="SG_05_05" localSheetId="28">#REF!</definedName>
    <definedName name="SG_05_05" localSheetId="37">#REF!</definedName>
    <definedName name="SG_05_05" localSheetId="14">#REF!</definedName>
    <definedName name="SG_05_05" localSheetId="1">#REF!</definedName>
    <definedName name="SG_05_05">#REF!</definedName>
    <definedName name="SG_05_06" localSheetId="15">#REF!</definedName>
    <definedName name="SG_05_06" localSheetId="32">#REF!</definedName>
    <definedName name="SG_05_06" localSheetId="30">#REF!</definedName>
    <definedName name="SG_05_06" localSheetId="28">#REF!</definedName>
    <definedName name="SG_05_06" localSheetId="37">#REF!</definedName>
    <definedName name="SG_05_06" localSheetId="14">#REF!</definedName>
    <definedName name="SG_05_06" localSheetId="1">#REF!</definedName>
    <definedName name="SG_05_06">#REF!</definedName>
    <definedName name="SG_05_07" localSheetId="15">#REF!</definedName>
    <definedName name="SG_05_07" localSheetId="32">#REF!</definedName>
    <definedName name="SG_05_07" localSheetId="30">#REF!</definedName>
    <definedName name="SG_05_07" localSheetId="28">#REF!</definedName>
    <definedName name="SG_05_07" localSheetId="37">#REF!</definedName>
    <definedName name="SG_05_07" localSheetId="14">#REF!</definedName>
    <definedName name="SG_05_07" localSheetId="1">#REF!</definedName>
    <definedName name="SG_05_07">#REF!</definedName>
    <definedName name="SG_05_08" localSheetId="15">#REF!</definedName>
    <definedName name="SG_05_08" localSheetId="32">#REF!</definedName>
    <definedName name="SG_05_08" localSheetId="30">#REF!</definedName>
    <definedName name="SG_05_08" localSheetId="28">#REF!</definedName>
    <definedName name="SG_05_08" localSheetId="37">#REF!</definedName>
    <definedName name="SG_05_08" localSheetId="14">#REF!</definedName>
    <definedName name="SG_05_08" localSheetId="1">#REF!</definedName>
    <definedName name="SG_05_08">#REF!</definedName>
    <definedName name="SG_05_09" localSheetId="15">#REF!</definedName>
    <definedName name="SG_05_09" localSheetId="32">#REF!</definedName>
    <definedName name="SG_05_09" localSheetId="30">#REF!</definedName>
    <definedName name="SG_05_09" localSheetId="28">#REF!</definedName>
    <definedName name="SG_05_09" localSheetId="37">#REF!</definedName>
    <definedName name="SG_05_09" localSheetId="14">#REF!</definedName>
    <definedName name="SG_05_09" localSheetId="1">#REF!</definedName>
    <definedName name="SG_05_09">#REF!</definedName>
    <definedName name="SG_05_10" localSheetId="15">#REF!</definedName>
    <definedName name="SG_05_10" localSheetId="32">#REF!</definedName>
    <definedName name="SG_05_10" localSheetId="30">#REF!</definedName>
    <definedName name="SG_05_10" localSheetId="28">#REF!</definedName>
    <definedName name="SG_05_10" localSheetId="37">#REF!</definedName>
    <definedName name="SG_05_10" localSheetId="14">#REF!</definedName>
    <definedName name="SG_05_10" localSheetId="1">#REF!</definedName>
    <definedName name="SG_05_10">#REF!</definedName>
    <definedName name="SG_05_11" localSheetId="15">#REF!</definedName>
    <definedName name="SG_05_11" localSheetId="32">#REF!</definedName>
    <definedName name="SG_05_11" localSheetId="30">#REF!</definedName>
    <definedName name="SG_05_11" localSheetId="28">#REF!</definedName>
    <definedName name="SG_05_11" localSheetId="37">#REF!</definedName>
    <definedName name="SG_05_11" localSheetId="14">#REF!</definedName>
    <definedName name="SG_05_11" localSheetId="1">#REF!</definedName>
    <definedName name="SG_05_11">#REF!</definedName>
    <definedName name="SG_05_12" localSheetId="15">#REF!</definedName>
    <definedName name="SG_05_12" localSheetId="32">#REF!</definedName>
    <definedName name="SG_05_12" localSheetId="30">#REF!</definedName>
    <definedName name="SG_05_12" localSheetId="28">#REF!</definedName>
    <definedName name="SG_05_12" localSheetId="37">#REF!</definedName>
    <definedName name="SG_05_12" localSheetId="14">#REF!</definedName>
    <definedName name="SG_05_12" localSheetId="1">#REF!</definedName>
    <definedName name="SG_05_12">#REF!</definedName>
    <definedName name="SG_05_13" localSheetId="15">#REF!</definedName>
    <definedName name="SG_05_13" localSheetId="32">#REF!</definedName>
    <definedName name="SG_05_13" localSheetId="30">#REF!</definedName>
    <definedName name="SG_05_13" localSheetId="28">#REF!</definedName>
    <definedName name="SG_05_13" localSheetId="37">#REF!</definedName>
    <definedName name="SG_05_13" localSheetId="14">#REF!</definedName>
    <definedName name="SG_05_13" localSheetId="1">#REF!</definedName>
    <definedName name="SG_05_13">#REF!</definedName>
    <definedName name="SG_05_14" localSheetId="15">#REF!</definedName>
    <definedName name="SG_05_14" localSheetId="32">#REF!</definedName>
    <definedName name="SG_05_14" localSheetId="30">#REF!</definedName>
    <definedName name="SG_05_14" localSheetId="28">#REF!</definedName>
    <definedName name="SG_05_14" localSheetId="37">#REF!</definedName>
    <definedName name="SG_05_14" localSheetId="14">#REF!</definedName>
    <definedName name="SG_05_14" localSheetId="1">#REF!</definedName>
    <definedName name="SG_05_14">#REF!</definedName>
    <definedName name="SG_05_15" localSheetId="15">#REF!</definedName>
    <definedName name="SG_05_15" localSheetId="32">#REF!</definedName>
    <definedName name="SG_05_15" localSheetId="30">#REF!</definedName>
    <definedName name="SG_05_15" localSheetId="28">#REF!</definedName>
    <definedName name="SG_05_15" localSheetId="37">#REF!</definedName>
    <definedName name="SG_05_15" localSheetId="14">#REF!</definedName>
    <definedName name="SG_05_15" localSheetId="1">#REF!</definedName>
    <definedName name="SG_05_15">#REF!</definedName>
    <definedName name="SG_05_16" localSheetId="15">#REF!</definedName>
    <definedName name="SG_05_16" localSheetId="32">#REF!</definedName>
    <definedName name="SG_05_16" localSheetId="30">#REF!</definedName>
    <definedName name="SG_05_16" localSheetId="28">#REF!</definedName>
    <definedName name="SG_05_16" localSheetId="37">#REF!</definedName>
    <definedName name="SG_05_16" localSheetId="14">#REF!</definedName>
    <definedName name="SG_05_16" localSheetId="1">#REF!</definedName>
    <definedName name="SG_05_16">#REF!</definedName>
    <definedName name="SG_05_17" localSheetId="15">#REF!</definedName>
    <definedName name="SG_05_17" localSheetId="32">#REF!</definedName>
    <definedName name="SG_05_17" localSheetId="30">#REF!</definedName>
    <definedName name="SG_05_17" localSheetId="28">#REF!</definedName>
    <definedName name="SG_05_17" localSheetId="37">#REF!</definedName>
    <definedName name="SG_05_17" localSheetId="14">#REF!</definedName>
    <definedName name="SG_05_17" localSheetId="1">#REF!</definedName>
    <definedName name="SG_05_17">#REF!</definedName>
    <definedName name="SG_05_18" localSheetId="15">#REF!</definedName>
    <definedName name="SG_05_18" localSheetId="32">#REF!</definedName>
    <definedName name="SG_05_18" localSheetId="30">#REF!</definedName>
    <definedName name="SG_05_18" localSheetId="28">#REF!</definedName>
    <definedName name="SG_05_18" localSheetId="37">#REF!</definedName>
    <definedName name="SG_05_18" localSheetId="14">#REF!</definedName>
    <definedName name="SG_05_18" localSheetId="1">#REF!</definedName>
    <definedName name="SG_05_18">#REF!</definedName>
    <definedName name="SG_05_19" localSheetId="15">#REF!</definedName>
    <definedName name="SG_05_19" localSheetId="32">#REF!</definedName>
    <definedName name="SG_05_19" localSheetId="30">#REF!</definedName>
    <definedName name="SG_05_19" localSheetId="28">#REF!</definedName>
    <definedName name="SG_05_19" localSheetId="37">#REF!</definedName>
    <definedName name="SG_05_19" localSheetId="14">#REF!</definedName>
    <definedName name="SG_05_19" localSheetId="1">#REF!</definedName>
    <definedName name="SG_05_19">#REF!</definedName>
    <definedName name="SG_05_20" localSheetId="15">#REF!</definedName>
    <definedName name="SG_05_20" localSheetId="32">#REF!</definedName>
    <definedName name="SG_05_20" localSheetId="30">#REF!</definedName>
    <definedName name="SG_05_20" localSheetId="28">#REF!</definedName>
    <definedName name="SG_05_20" localSheetId="37">#REF!</definedName>
    <definedName name="SG_05_20" localSheetId="14">#REF!</definedName>
    <definedName name="SG_05_20" localSheetId="1">#REF!</definedName>
    <definedName name="SG_05_20">#REF!</definedName>
    <definedName name="SG_05_21" localSheetId="15">#REF!</definedName>
    <definedName name="SG_05_21" localSheetId="32">#REF!</definedName>
    <definedName name="SG_05_21" localSheetId="30">#REF!</definedName>
    <definedName name="SG_05_21" localSheetId="28">#REF!</definedName>
    <definedName name="SG_05_21" localSheetId="37">#REF!</definedName>
    <definedName name="SG_05_21" localSheetId="14">#REF!</definedName>
    <definedName name="SG_05_21" localSheetId="1">#REF!</definedName>
    <definedName name="SG_05_21">#REF!</definedName>
    <definedName name="SG_05_22" localSheetId="15">#REF!</definedName>
    <definedName name="SG_05_22" localSheetId="32">#REF!</definedName>
    <definedName name="SG_05_22" localSheetId="30">#REF!</definedName>
    <definedName name="SG_05_22" localSheetId="28">#REF!</definedName>
    <definedName name="SG_05_22" localSheetId="37">#REF!</definedName>
    <definedName name="SG_05_22" localSheetId="14">#REF!</definedName>
    <definedName name="SG_05_22" localSheetId="1">#REF!</definedName>
    <definedName name="SG_05_22">#REF!</definedName>
    <definedName name="SG_05_23" localSheetId="15">#REF!</definedName>
    <definedName name="SG_05_23" localSheetId="32">#REF!</definedName>
    <definedName name="SG_05_23" localSheetId="30">#REF!</definedName>
    <definedName name="SG_05_23" localSheetId="28">#REF!</definedName>
    <definedName name="SG_05_23" localSheetId="37">#REF!</definedName>
    <definedName name="SG_05_23" localSheetId="14">#REF!</definedName>
    <definedName name="SG_05_23" localSheetId="1">#REF!</definedName>
    <definedName name="SG_05_23">#REF!</definedName>
    <definedName name="SG_05_24" localSheetId="15">#REF!</definedName>
    <definedName name="SG_05_24" localSheetId="32">#REF!</definedName>
    <definedName name="SG_05_24" localSheetId="30">#REF!</definedName>
    <definedName name="SG_05_24" localSheetId="28">#REF!</definedName>
    <definedName name="SG_05_24" localSheetId="37">#REF!</definedName>
    <definedName name="SG_05_24" localSheetId="14">#REF!</definedName>
    <definedName name="SG_05_24" localSheetId="1">#REF!</definedName>
    <definedName name="SG_05_24">#REF!</definedName>
    <definedName name="SG_05_25" localSheetId="15">#REF!</definedName>
    <definedName name="SG_05_25" localSheetId="32">#REF!</definedName>
    <definedName name="SG_05_25" localSheetId="30">#REF!</definedName>
    <definedName name="SG_05_25" localSheetId="28">#REF!</definedName>
    <definedName name="SG_05_25" localSheetId="37">#REF!</definedName>
    <definedName name="SG_05_25" localSheetId="14">#REF!</definedName>
    <definedName name="SG_05_25" localSheetId="1">#REF!</definedName>
    <definedName name="SG_05_25">#REF!</definedName>
    <definedName name="SG_06_01" localSheetId="15">#REF!</definedName>
    <definedName name="SG_06_01" localSheetId="32">#REF!</definedName>
    <definedName name="SG_06_01" localSheetId="30">#REF!</definedName>
    <definedName name="SG_06_01" localSheetId="28">#REF!</definedName>
    <definedName name="SG_06_01" localSheetId="37">#REF!</definedName>
    <definedName name="SG_06_01" localSheetId="14">#REF!</definedName>
    <definedName name="SG_06_01" localSheetId="1">#REF!</definedName>
    <definedName name="SG_06_01">#REF!</definedName>
    <definedName name="SG_06_02" localSheetId="15">#REF!</definedName>
    <definedName name="SG_06_02" localSheetId="32">#REF!</definedName>
    <definedName name="SG_06_02" localSheetId="30">#REF!</definedName>
    <definedName name="SG_06_02" localSheetId="28">#REF!</definedName>
    <definedName name="SG_06_02" localSheetId="37">#REF!</definedName>
    <definedName name="SG_06_02" localSheetId="14">#REF!</definedName>
    <definedName name="SG_06_02" localSheetId="1">#REF!</definedName>
    <definedName name="SG_06_02">#REF!</definedName>
    <definedName name="SG_06_03" localSheetId="15">#REF!</definedName>
    <definedName name="SG_06_03" localSheetId="32">#REF!</definedName>
    <definedName name="SG_06_03" localSheetId="30">#REF!</definedName>
    <definedName name="SG_06_03" localSheetId="28">#REF!</definedName>
    <definedName name="SG_06_03" localSheetId="37">#REF!</definedName>
    <definedName name="SG_06_03" localSheetId="14">#REF!</definedName>
    <definedName name="SG_06_03" localSheetId="1">#REF!</definedName>
    <definedName name="SG_06_03">#REF!</definedName>
    <definedName name="SG_06_04" localSheetId="15">#REF!</definedName>
    <definedName name="SG_06_04" localSheetId="32">#REF!</definedName>
    <definedName name="SG_06_04" localSheetId="30">#REF!</definedName>
    <definedName name="SG_06_04" localSheetId="28">#REF!</definedName>
    <definedName name="SG_06_04" localSheetId="37">#REF!</definedName>
    <definedName name="SG_06_04" localSheetId="14">#REF!</definedName>
    <definedName name="SG_06_04" localSheetId="1">#REF!</definedName>
    <definedName name="SG_06_04">#REF!</definedName>
    <definedName name="SG_06_05" localSheetId="15">#REF!</definedName>
    <definedName name="SG_06_05" localSheetId="32">#REF!</definedName>
    <definedName name="SG_06_05" localSheetId="30">#REF!</definedName>
    <definedName name="SG_06_05" localSheetId="28">#REF!</definedName>
    <definedName name="SG_06_05" localSheetId="37">#REF!</definedName>
    <definedName name="SG_06_05" localSheetId="14">#REF!</definedName>
    <definedName name="SG_06_05" localSheetId="1">#REF!</definedName>
    <definedName name="SG_06_05">#REF!</definedName>
    <definedName name="SG_06_06" localSheetId="15">#REF!</definedName>
    <definedName name="SG_06_06" localSheetId="32">#REF!</definedName>
    <definedName name="SG_06_06" localSheetId="30">#REF!</definedName>
    <definedName name="SG_06_06" localSheetId="28">#REF!</definedName>
    <definedName name="SG_06_06" localSheetId="37">#REF!</definedName>
    <definedName name="SG_06_06" localSheetId="14">#REF!</definedName>
    <definedName name="SG_06_06" localSheetId="1">#REF!</definedName>
    <definedName name="SG_06_06">#REF!</definedName>
    <definedName name="SG_06_07" localSheetId="15">#REF!</definedName>
    <definedName name="SG_06_07" localSheetId="32">#REF!</definedName>
    <definedName name="SG_06_07" localSheetId="30">#REF!</definedName>
    <definedName name="SG_06_07" localSheetId="28">#REF!</definedName>
    <definedName name="SG_06_07" localSheetId="37">#REF!</definedName>
    <definedName name="SG_06_07" localSheetId="14">#REF!</definedName>
    <definedName name="SG_06_07" localSheetId="1">#REF!</definedName>
    <definedName name="SG_06_07">#REF!</definedName>
    <definedName name="SG_06_08" localSheetId="15">#REF!</definedName>
    <definedName name="SG_06_08" localSheetId="32">#REF!</definedName>
    <definedName name="SG_06_08" localSheetId="30">#REF!</definedName>
    <definedName name="SG_06_08" localSheetId="28">#REF!</definedName>
    <definedName name="SG_06_08" localSheetId="37">#REF!</definedName>
    <definedName name="SG_06_08" localSheetId="14">#REF!</definedName>
    <definedName name="SG_06_08" localSheetId="1">#REF!</definedName>
    <definedName name="SG_06_08">#REF!</definedName>
    <definedName name="SG_06_09" localSheetId="15">#REF!</definedName>
    <definedName name="SG_06_09" localSheetId="32">#REF!</definedName>
    <definedName name="SG_06_09" localSheetId="30">#REF!</definedName>
    <definedName name="SG_06_09" localSheetId="28">#REF!</definedName>
    <definedName name="SG_06_09" localSheetId="37">#REF!</definedName>
    <definedName name="SG_06_09" localSheetId="14">#REF!</definedName>
    <definedName name="SG_06_09" localSheetId="1">#REF!</definedName>
    <definedName name="SG_06_09">#REF!</definedName>
    <definedName name="SG_06_10" localSheetId="15">#REF!</definedName>
    <definedName name="SG_06_10" localSheetId="32">#REF!</definedName>
    <definedName name="SG_06_10" localSheetId="30">#REF!</definedName>
    <definedName name="SG_06_10" localSheetId="28">#REF!</definedName>
    <definedName name="SG_06_10" localSheetId="37">#REF!</definedName>
    <definedName name="SG_06_10" localSheetId="14">#REF!</definedName>
    <definedName name="SG_06_10" localSheetId="1">#REF!</definedName>
    <definedName name="SG_06_10">#REF!</definedName>
    <definedName name="SG_06_11" localSheetId="15">#REF!</definedName>
    <definedName name="SG_06_11" localSheetId="32">#REF!</definedName>
    <definedName name="SG_06_11" localSheetId="30">#REF!</definedName>
    <definedName name="SG_06_11" localSheetId="28">#REF!</definedName>
    <definedName name="SG_06_11" localSheetId="37">#REF!</definedName>
    <definedName name="SG_06_11" localSheetId="14">#REF!</definedName>
    <definedName name="SG_06_11" localSheetId="1">#REF!</definedName>
    <definedName name="SG_06_11">#REF!</definedName>
    <definedName name="SG_06_12" localSheetId="15">#REF!</definedName>
    <definedName name="SG_06_12" localSheetId="32">#REF!</definedName>
    <definedName name="SG_06_12" localSheetId="30">#REF!</definedName>
    <definedName name="SG_06_12" localSheetId="28">#REF!</definedName>
    <definedName name="SG_06_12" localSheetId="37">#REF!</definedName>
    <definedName name="SG_06_12" localSheetId="14">#REF!</definedName>
    <definedName name="SG_06_12" localSheetId="1">#REF!</definedName>
    <definedName name="SG_06_12">#REF!</definedName>
    <definedName name="SG_06_13" localSheetId="15">#REF!</definedName>
    <definedName name="SG_06_13" localSheetId="32">#REF!</definedName>
    <definedName name="SG_06_13" localSheetId="30">#REF!</definedName>
    <definedName name="SG_06_13" localSheetId="28">#REF!</definedName>
    <definedName name="SG_06_13" localSheetId="37">#REF!</definedName>
    <definedName name="SG_06_13" localSheetId="14">#REF!</definedName>
    <definedName name="SG_06_13" localSheetId="1">#REF!</definedName>
    <definedName name="SG_06_13">#REF!</definedName>
    <definedName name="SG_06_14" localSheetId="15">#REF!</definedName>
    <definedName name="SG_06_14" localSheetId="32">#REF!</definedName>
    <definedName name="SG_06_14" localSheetId="30">#REF!</definedName>
    <definedName name="SG_06_14" localSheetId="28">#REF!</definedName>
    <definedName name="SG_06_14" localSheetId="37">#REF!</definedName>
    <definedName name="SG_06_14" localSheetId="14">#REF!</definedName>
    <definedName name="SG_06_14" localSheetId="1">#REF!</definedName>
    <definedName name="SG_06_14">#REF!</definedName>
    <definedName name="SG_06_15" localSheetId="15">#REF!</definedName>
    <definedName name="SG_06_15" localSheetId="32">#REF!</definedName>
    <definedName name="SG_06_15" localSheetId="30">#REF!</definedName>
    <definedName name="SG_06_15" localSheetId="28">#REF!</definedName>
    <definedName name="SG_06_15" localSheetId="37">#REF!</definedName>
    <definedName name="SG_06_15" localSheetId="14">#REF!</definedName>
    <definedName name="SG_06_15" localSheetId="1">#REF!</definedName>
    <definedName name="SG_06_15">#REF!</definedName>
    <definedName name="SG_06_16" localSheetId="15">#REF!</definedName>
    <definedName name="SG_06_16" localSheetId="32">#REF!</definedName>
    <definedName name="SG_06_16" localSheetId="30">#REF!</definedName>
    <definedName name="SG_06_16" localSheetId="28">#REF!</definedName>
    <definedName name="SG_06_16" localSheetId="37">#REF!</definedName>
    <definedName name="SG_06_16" localSheetId="14">#REF!</definedName>
    <definedName name="SG_06_16" localSheetId="1">#REF!</definedName>
    <definedName name="SG_06_16">#REF!</definedName>
    <definedName name="SG_06_17" localSheetId="15">#REF!</definedName>
    <definedName name="SG_06_17" localSheetId="32">#REF!</definedName>
    <definedName name="SG_06_17" localSheetId="30">#REF!</definedName>
    <definedName name="SG_06_17" localSheetId="28">#REF!</definedName>
    <definedName name="SG_06_17" localSheetId="37">#REF!</definedName>
    <definedName name="SG_06_17" localSheetId="14">#REF!</definedName>
    <definedName name="SG_06_17" localSheetId="1">#REF!</definedName>
    <definedName name="SG_06_17">#REF!</definedName>
    <definedName name="SG_06_18" localSheetId="15">#REF!</definedName>
    <definedName name="SG_06_18" localSheetId="32">#REF!</definedName>
    <definedName name="SG_06_18" localSheetId="30">#REF!</definedName>
    <definedName name="SG_06_18" localSheetId="28">#REF!</definedName>
    <definedName name="SG_06_18" localSheetId="37">#REF!</definedName>
    <definedName name="SG_06_18" localSheetId="14">#REF!</definedName>
    <definedName name="SG_06_18" localSheetId="1">#REF!</definedName>
    <definedName name="SG_06_18">#REF!</definedName>
    <definedName name="SG_06_19" localSheetId="15">#REF!</definedName>
    <definedName name="SG_06_19" localSheetId="32">#REF!</definedName>
    <definedName name="SG_06_19" localSheetId="30">#REF!</definedName>
    <definedName name="SG_06_19" localSheetId="28">#REF!</definedName>
    <definedName name="SG_06_19" localSheetId="37">#REF!</definedName>
    <definedName name="SG_06_19" localSheetId="14">#REF!</definedName>
    <definedName name="SG_06_19" localSheetId="1">#REF!</definedName>
    <definedName name="SG_06_19">#REF!</definedName>
    <definedName name="SG_06_20" localSheetId="15">#REF!</definedName>
    <definedName name="SG_06_20" localSheetId="32">#REF!</definedName>
    <definedName name="SG_06_20" localSheetId="30">#REF!</definedName>
    <definedName name="SG_06_20" localSheetId="28">#REF!</definedName>
    <definedName name="SG_06_20" localSheetId="37">#REF!</definedName>
    <definedName name="SG_06_20" localSheetId="14">#REF!</definedName>
    <definedName name="SG_06_20" localSheetId="1">#REF!</definedName>
    <definedName name="SG_06_20">#REF!</definedName>
    <definedName name="SG_06_21" localSheetId="15">#REF!</definedName>
    <definedName name="SG_06_21" localSheetId="32">#REF!</definedName>
    <definedName name="SG_06_21" localSheetId="30">#REF!</definedName>
    <definedName name="SG_06_21" localSheetId="28">#REF!</definedName>
    <definedName name="SG_06_21" localSheetId="37">#REF!</definedName>
    <definedName name="SG_06_21" localSheetId="14">#REF!</definedName>
    <definedName name="SG_06_21" localSheetId="1">#REF!</definedName>
    <definedName name="SG_06_21">#REF!</definedName>
    <definedName name="SG_06_22" localSheetId="15">#REF!</definedName>
    <definedName name="SG_06_22" localSheetId="32">#REF!</definedName>
    <definedName name="SG_06_22" localSheetId="30">#REF!</definedName>
    <definedName name="SG_06_22" localSheetId="28">#REF!</definedName>
    <definedName name="SG_06_22" localSheetId="37">#REF!</definedName>
    <definedName name="SG_06_22" localSheetId="14">#REF!</definedName>
    <definedName name="SG_06_22" localSheetId="1">#REF!</definedName>
    <definedName name="SG_06_22">#REF!</definedName>
    <definedName name="SG_06_23" localSheetId="15">#REF!</definedName>
    <definedName name="SG_06_23" localSheetId="32">#REF!</definedName>
    <definedName name="SG_06_23" localSheetId="30">#REF!</definedName>
    <definedName name="SG_06_23" localSheetId="28">#REF!</definedName>
    <definedName name="SG_06_23" localSheetId="37">#REF!</definedName>
    <definedName name="SG_06_23" localSheetId="14">#REF!</definedName>
    <definedName name="SG_06_23" localSheetId="1">#REF!</definedName>
    <definedName name="SG_06_23">#REF!</definedName>
    <definedName name="SG_06_24" localSheetId="15">#REF!</definedName>
    <definedName name="SG_06_24" localSheetId="32">#REF!</definedName>
    <definedName name="SG_06_24" localSheetId="30">#REF!</definedName>
    <definedName name="SG_06_24" localSheetId="28">#REF!</definedName>
    <definedName name="SG_06_24" localSheetId="37">#REF!</definedName>
    <definedName name="SG_06_24" localSheetId="14">#REF!</definedName>
    <definedName name="SG_06_24" localSheetId="1">#REF!</definedName>
    <definedName name="SG_06_24">#REF!</definedName>
    <definedName name="SG_06_25" localSheetId="15">#REF!</definedName>
    <definedName name="SG_06_25" localSheetId="32">#REF!</definedName>
    <definedName name="SG_06_25" localSheetId="30">#REF!</definedName>
    <definedName name="SG_06_25" localSheetId="28">#REF!</definedName>
    <definedName name="SG_06_25" localSheetId="37">#REF!</definedName>
    <definedName name="SG_06_25" localSheetId="14">#REF!</definedName>
    <definedName name="SG_06_25" localSheetId="1">#REF!</definedName>
    <definedName name="SG_06_25">#REF!</definedName>
    <definedName name="SG_07_01" localSheetId="15">#REF!</definedName>
    <definedName name="SG_07_01" localSheetId="32">#REF!</definedName>
    <definedName name="SG_07_01" localSheetId="30">#REF!</definedName>
    <definedName name="SG_07_01" localSheetId="28">#REF!</definedName>
    <definedName name="SG_07_01" localSheetId="37">#REF!</definedName>
    <definedName name="SG_07_01" localSheetId="14">#REF!</definedName>
    <definedName name="SG_07_01" localSheetId="1">#REF!</definedName>
    <definedName name="SG_07_01">#REF!</definedName>
    <definedName name="SG_07_02" localSheetId="15">#REF!</definedName>
    <definedName name="SG_07_02" localSheetId="32">#REF!</definedName>
    <definedName name="SG_07_02" localSheetId="30">#REF!</definedName>
    <definedName name="SG_07_02" localSheetId="28">#REF!</definedName>
    <definedName name="SG_07_02" localSheetId="37">#REF!</definedName>
    <definedName name="SG_07_02" localSheetId="14">#REF!</definedName>
    <definedName name="SG_07_02" localSheetId="1">#REF!</definedName>
    <definedName name="SG_07_02">#REF!</definedName>
    <definedName name="SG_07_03" localSheetId="15">#REF!</definedName>
    <definedName name="SG_07_03" localSheetId="32">#REF!</definedName>
    <definedName name="SG_07_03" localSheetId="30">#REF!</definedName>
    <definedName name="SG_07_03" localSheetId="28">#REF!</definedName>
    <definedName name="SG_07_03" localSheetId="37">#REF!</definedName>
    <definedName name="SG_07_03" localSheetId="14">#REF!</definedName>
    <definedName name="SG_07_03" localSheetId="1">#REF!</definedName>
    <definedName name="SG_07_03">#REF!</definedName>
    <definedName name="SG_07_04" localSheetId="15">#REF!</definedName>
    <definedName name="SG_07_04" localSheetId="32">#REF!</definedName>
    <definedName name="SG_07_04" localSheetId="30">#REF!</definedName>
    <definedName name="SG_07_04" localSheetId="28">#REF!</definedName>
    <definedName name="SG_07_04" localSheetId="37">#REF!</definedName>
    <definedName name="SG_07_04" localSheetId="14">#REF!</definedName>
    <definedName name="SG_07_04" localSheetId="1">#REF!</definedName>
    <definedName name="SG_07_04">#REF!</definedName>
    <definedName name="SG_07_05" localSheetId="15">#REF!</definedName>
    <definedName name="SG_07_05" localSheetId="32">#REF!</definedName>
    <definedName name="SG_07_05" localSheetId="30">#REF!</definedName>
    <definedName name="SG_07_05" localSheetId="28">#REF!</definedName>
    <definedName name="SG_07_05" localSheetId="37">#REF!</definedName>
    <definedName name="SG_07_05" localSheetId="14">#REF!</definedName>
    <definedName name="SG_07_05" localSheetId="1">#REF!</definedName>
    <definedName name="SG_07_05">#REF!</definedName>
    <definedName name="SG_07_06" localSheetId="15">#REF!</definedName>
    <definedName name="SG_07_06" localSheetId="32">#REF!</definedName>
    <definedName name="SG_07_06" localSheetId="30">#REF!</definedName>
    <definedName name="SG_07_06" localSheetId="28">#REF!</definedName>
    <definedName name="SG_07_06" localSheetId="37">#REF!</definedName>
    <definedName name="SG_07_06" localSheetId="14">#REF!</definedName>
    <definedName name="SG_07_06" localSheetId="1">#REF!</definedName>
    <definedName name="SG_07_06">#REF!</definedName>
    <definedName name="SG_07_07" localSheetId="15">#REF!</definedName>
    <definedName name="SG_07_07" localSheetId="32">#REF!</definedName>
    <definedName name="SG_07_07" localSheetId="30">#REF!</definedName>
    <definedName name="SG_07_07" localSheetId="28">#REF!</definedName>
    <definedName name="SG_07_07" localSheetId="37">#REF!</definedName>
    <definedName name="SG_07_07" localSheetId="14">#REF!</definedName>
    <definedName name="SG_07_07" localSheetId="1">#REF!</definedName>
    <definedName name="SG_07_07">#REF!</definedName>
    <definedName name="SG_07_08" localSheetId="15">#REF!</definedName>
    <definedName name="SG_07_08" localSheetId="32">#REF!</definedName>
    <definedName name="SG_07_08" localSheetId="30">#REF!</definedName>
    <definedName name="SG_07_08" localSheetId="28">#REF!</definedName>
    <definedName name="SG_07_08" localSheetId="37">#REF!</definedName>
    <definedName name="SG_07_08" localSheetId="14">#REF!</definedName>
    <definedName name="SG_07_08" localSheetId="1">#REF!</definedName>
    <definedName name="SG_07_08">#REF!</definedName>
    <definedName name="SG_07_09" localSheetId="15">#REF!</definedName>
    <definedName name="SG_07_09" localSheetId="32">#REF!</definedName>
    <definedName name="SG_07_09" localSheetId="30">#REF!</definedName>
    <definedName name="SG_07_09" localSheetId="28">#REF!</definedName>
    <definedName name="SG_07_09" localSheetId="37">#REF!</definedName>
    <definedName name="SG_07_09" localSheetId="14">#REF!</definedName>
    <definedName name="SG_07_09" localSheetId="1">#REF!</definedName>
    <definedName name="SG_07_09">#REF!</definedName>
    <definedName name="SG_07_10" localSheetId="15">#REF!</definedName>
    <definedName name="SG_07_10" localSheetId="32">#REF!</definedName>
    <definedName name="SG_07_10" localSheetId="30">#REF!</definedName>
    <definedName name="SG_07_10" localSheetId="28">#REF!</definedName>
    <definedName name="SG_07_10" localSheetId="37">#REF!</definedName>
    <definedName name="SG_07_10" localSheetId="14">#REF!</definedName>
    <definedName name="SG_07_10" localSheetId="1">#REF!</definedName>
    <definedName name="SG_07_10">#REF!</definedName>
    <definedName name="SG_07_11" localSheetId="15">#REF!</definedName>
    <definedName name="SG_07_11" localSheetId="32">#REF!</definedName>
    <definedName name="SG_07_11" localSheetId="30">#REF!</definedName>
    <definedName name="SG_07_11" localSheetId="28">#REF!</definedName>
    <definedName name="SG_07_11" localSheetId="37">#REF!</definedName>
    <definedName name="SG_07_11" localSheetId="14">#REF!</definedName>
    <definedName name="SG_07_11" localSheetId="1">#REF!</definedName>
    <definedName name="SG_07_11">#REF!</definedName>
    <definedName name="SG_07_12" localSheetId="15">#REF!</definedName>
    <definedName name="SG_07_12" localSheetId="32">#REF!</definedName>
    <definedName name="SG_07_12" localSheetId="30">#REF!</definedName>
    <definedName name="SG_07_12" localSheetId="28">#REF!</definedName>
    <definedName name="SG_07_12" localSheetId="37">#REF!</definedName>
    <definedName name="SG_07_12" localSheetId="14">#REF!</definedName>
    <definedName name="SG_07_12" localSheetId="1">#REF!</definedName>
    <definedName name="SG_07_12">#REF!</definedName>
    <definedName name="SG_07_13" localSheetId="15">#REF!</definedName>
    <definedName name="SG_07_13" localSheetId="32">#REF!</definedName>
    <definedName name="SG_07_13" localSheetId="30">#REF!</definedName>
    <definedName name="SG_07_13" localSheetId="28">#REF!</definedName>
    <definedName name="SG_07_13" localSheetId="37">#REF!</definedName>
    <definedName name="SG_07_13" localSheetId="14">#REF!</definedName>
    <definedName name="SG_07_13" localSheetId="1">#REF!</definedName>
    <definedName name="SG_07_13">#REF!</definedName>
    <definedName name="SG_07_14" localSheetId="15">#REF!</definedName>
    <definedName name="SG_07_14" localSheetId="32">#REF!</definedName>
    <definedName name="SG_07_14" localSheetId="30">#REF!</definedName>
    <definedName name="SG_07_14" localSheetId="28">#REF!</definedName>
    <definedName name="SG_07_14" localSheetId="37">#REF!</definedName>
    <definedName name="SG_07_14" localSheetId="14">#REF!</definedName>
    <definedName name="SG_07_14" localSheetId="1">#REF!</definedName>
    <definedName name="SG_07_14">#REF!</definedName>
    <definedName name="SG_07_15" localSheetId="15">#REF!</definedName>
    <definedName name="SG_07_15" localSheetId="32">#REF!</definedName>
    <definedName name="SG_07_15" localSheetId="30">#REF!</definedName>
    <definedName name="SG_07_15" localSheetId="28">#REF!</definedName>
    <definedName name="SG_07_15" localSheetId="37">#REF!</definedName>
    <definedName name="SG_07_15" localSheetId="14">#REF!</definedName>
    <definedName name="SG_07_15" localSheetId="1">#REF!</definedName>
    <definedName name="SG_07_15">#REF!</definedName>
    <definedName name="SG_07_16" localSheetId="15">#REF!</definedName>
    <definedName name="SG_07_16" localSheetId="32">#REF!</definedName>
    <definedName name="SG_07_16" localSheetId="30">#REF!</definedName>
    <definedName name="SG_07_16" localSheetId="28">#REF!</definedName>
    <definedName name="SG_07_16" localSheetId="37">#REF!</definedName>
    <definedName name="SG_07_16" localSheetId="14">#REF!</definedName>
    <definedName name="SG_07_16" localSheetId="1">#REF!</definedName>
    <definedName name="SG_07_16">#REF!</definedName>
    <definedName name="SG_07_17" localSheetId="15">#REF!</definedName>
    <definedName name="SG_07_17" localSheetId="32">#REF!</definedName>
    <definedName name="SG_07_17" localSheetId="30">#REF!</definedName>
    <definedName name="SG_07_17" localSheetId="28">#REF!</definedName>
    <definedName name="SG_07_17" localSheetId="37">#REF!</definedName>
    <definedName name="SG_07_17" localSheetId="14">#REF!</definedName>
    <definedName name="SG_07_17" localSheetId="1">#REF!</definedName>
    <definedName name="SG_07_17">#REF!</definedName>
    <definedName name="SG_07_18" localSheetId="15">#REF!</definedName>
    <definedName name="SG_07_18" localSheetId="32">#REF!</definedName>
    <definedName name="SG_07_18" localSheetId="30">#REF!</definedName>
    <definedName name="SG_07_18" localSheetId="28">#REF!</definedName>
    <definedName name="SG_07_18" localSheetId="37">#REF!</definedName>
    <definedName name="SG_07_18" localSheetId="14">#REF!</definedName>
    <definedName name="SG_07_18" localSheetId="1">#REF!</definedName>
    <definedName name="SG_07_18">#REF!</definedName>
    <definedName name="SG_07_19" localSheetId="15">#REF!</definedName>
    <definedName name="SG_07_19" localSheetId="32">#REF!</definedName>
    <definedName name="SG_07_19" localSheetId="30">#REF!</definedName>
    <definedName name="SG_07_19" localSheetId="28">#REF!</definedName>
    <definedName name="SG_07_19" localSheetId="37">#REF!</definedName>
    <definedName name="SG_07_19" localSheetId="14">#REF!</definedName>
    <definedName name="SG_07_19" localSheetId="1">#REF!</definedName>
    <definedName name="SG_07_19">#REF!</definedName>
    <definedName name="SG_07_20" localSheetId="15">#REF!</definedName>
    <definedName name="SG_07_20" localSheetId="32">#REF!</definedName>
    <definedName name="SG_07_20" localSheetId="30">#REF!</definedName>
    <definedName name="SG_07_20" localSheetId="28">#REF!</definedName>
    <definedName name="SG_07_20" localSheetId="37">#REF!</definedName>
    <definedName name="SG_07_20" localSheetId="14">#REF!</definedName>
    <definedName name="SG_07_20" localSheetId="1">#REF!</definedName>
    <definedName name="SG_07_20">#REF!</definedName>
    <definedName name="SG_07_21" localSheetId="15">#REF!</definedName>
    <definedName name="SG_07_21" localSheetId="32">#REF!</definedName>
    <definedName name="SG_07_21" localSheetId="30">#REF!</definedName>
    <definedName name="SG_07_21" localSheetId="28">#REF!</definedName>
    <definedName name="SG_07_21" localSheetId="37">#REF!</definedName>
    <definedName name="SG_07_21" localSheetId="14">#REF!</definedName>
    <definedName name="SG_07_21" localSheetId="1">#REF!</definedName>
    <definedName name="SG_07_21">#REF!</definedName>
    <definedName name="SG_07_22" localSheetId="15">#REF!</definedName>
    <definedName name="SG_07_22" localSheetId="32">#REF!</definedName>
    <definedName name="SG_07_22" localSheetId="30">#REF!</definedName>
    <definedName name="SG_07_22" localSheetId="28">#REF!</definedName>
    <definedName name="SG_07_22" localSheetId="37">#REF!</definedName>
    <definedName name="SG_07_22" localSheetId="14">#REF!</definedName>
    <definedName name="SG_07_22" localSheetId="1">#REF!</definedName>
    <definedName name="SG_07_22">#REF!</definedName>
    <definedName name="SG_07_23" localSheetId="15">#REF!</definedName>
    <definedName name="SG_07_23" localSheetId="32">#REF!</definedName>
    <definedName name="SG_07_23" localSheetId="30">#REF!</definedName>
    <definedName name="SG_07_23" localSheetId="28">#REF!</definedName>
    <definedName name="SG_07_23" localSheetId="37">#REF!</definedName>
    <definedName name="SG_07_23" localSheetId="14">#REF!</definedName>
    <definedName name="SG_07_23" localSheetId="1">#REF!</definedName>
    <definedName name="SG_07_23">#REF!</definedName>
    <definedName name="SG_07_24" localSheetId="15">#REF!</definedName>
    <definedName name="SG_07_24" localSheetId="32">#REF!</definedName>
    <definedName name="SG_07_24" localSheetId="30">#REF!</definedName>
    <definedName name="SG_07_24" localSheetId="28">#REF!</definedName>
    <definedName name="SG_07_24" localSheetId="37">#REF!</definedName>
    <definedName name="SG_07_24" localSheetId="14">#REF!</definedName>
    <definedName name="SG_07_24" localSheetId="1">#REF!</definedName>
    <definedName name="SG_07_24">#REF!</definedName>
    <definedName name="SG_07_25" localSheetId="15">#REF!</definedName>
    <definedName name="SG_07_25" localSheetId="32">#REF!</definedName>
    <definedName name="SG_07_25" localSheetId="30">#REF!</definedName>
    <definedName name="SG_07_25" localSheetId="28">#REF!</definedName>
    <definedName name="SG_07_25" localSheetId="37">#REF!</definedName>
    <definedName name="SG_07_25" localSheetId="14">#REF!</definedName>
    <definedName name="SG_07_25" localSheetId="1">#REF!</definedName>
    <definedName name="SG_07_25">#REF!</definedName>
    <definedName name="SG_08_01" localSheetId="15">#REF!</definedName>
    <definedName name="SG_08_01" localSheetId="32">#REF!</definedName>
    <definedName name="SG_08_01" localSheetId="30">#REF!</definedName>
    <definedName name="SG_08_01" localSheetId="28">#REF!</definedName>
    <definedName name="SG_08_01" localSheetId="37">#REF!</definedName>
    <definedName name="SG_08_01" localSheetId="14">#REF!</definedName>
    <definedName name="SG_08_01" localSheetId="1">#REF!</definedName>
    <definedName name="SG_08_01">#REF!</definedName>
    <definedName name="SG_08_02" localSheetId="15">#REF!</definedName>
    <definedName name="SG_08_02" localSheetId="32">#REF!</definedName>
    <definedName name="SG_08_02" localSheetId="30">#REF!</definedName>
    <definedName name="SG_08_02" localSheetId="28">#REF!</definedName>
    <definedName name="SG_08_02" localSheetId="37">#REF!</definedName>
    <definedName name="SG_08_02" localSheetId="14">#REF!</definedName>
    <definedName name="SG_08_02" localSheetId="1">#REF!</definedName>
    <definedName name="SG_08_02">#REF!</definedName>
    <definedName name="SG_08_03" localSheetId="15">#REF!</definedName>
    <definedName name="SG_08_03" localSheetId="32">#REF!</definedName>
    <definedName name="SG_08_03" localSheetId="30">#REF!</definedName>
    <definedName name="SG_08_03" localSheetId="28">#REF!</definedName>
    <definedName name="SG_08_03" localSheetId="37">#REF!</definedName>
    <definedName name="SG_08_03" localSheetId="14">#REF!</definedName>
    <definedName name="SG_08_03" localSheetId="1">#REF!</definedName>
    <definedName name="SG_08_03">#REF!</definedName>
    <definedName name="SG_08_04" localSheetId="15">#REF!</definedName>
    <definedName name="SG_08_04" localSheetId="32">#REF!</definedName>
    <definedName name="SG_08_04" localSheetId="30">#REF!</definedName>
    <definedName name="SG_08_04" localSheetId="28">#REF!</definedName>
    <definedName name="SG_08_04" localSheetId="37">#REF!</definedName>
    <definedName name="SG_08_04" localSheetId="14">#REF!</definedName>
    <definedName name="SG_08_04" localSheetId="1">#REF!</definedName>
    <definedName name="SG_08_04">#REF!</definedName>
    <definedName name="SG_08_05" localSheetId="15">#REF!</definedName>
    <definedName name="SG_08_05" localSheetId="32">#REF!</definedName>
    <definedName name="SG_08_05" localSheetId="30">#REF!</definedName>
    <definedName name="SG_08_05" localSheetId="28">#REF!</definedName>
    <definedName name="SG_08_05" localSheetId="37">#REF!</definedName>
    <definedName name="SG_08_05" localSheetId="14">#REF!</definedName>
    <definedName name="SG_08_05" localSheetId="1">#REF!</definedName>
    <definedName name="SG_08_05">#REF!</definedName>
    <definedName name="SG_08_06" localSheetId="15">#REF!</definedName>
    <definedName name="SG_08_06" localSheetId="32">#REF!</definedName>
    <definedName name="SG_08_06" localSheetId="30">#REF!</definedName>
    <definedName name="SG_08_06" localSheetId="28">#REF!</definedName>
    <definedName name="SG_08_06" localSheetId="37">#REF!</definedName>
    <definedName name="SG_08_06" localSheetId="14">#REF!</definedName>
    <definedName name="SG_08_06" localSheetId="1">#REF!</definedName>
    <definedName name="SG_08_06">#REF!</definedName>
    <definedName name="SG_08_07" localSheetId="15">#REF!</definedName>
    <definedName name="SG_08_07" localSheetId="32">#REF!</definedName>
    <definedName name="SG_08_07" localSheetId="30">#REF!</definedName>
    <definedName name="SG_08_07" localSheetId="28">#REF!</definedName>
    <definedName name="SG_08_07" localSheetId="37">#REF!</definedName>
    <definedName name="SG_08_07" localSheetId="14">#REF!</definedName>
    <definedName name="SG_08_07" localSheetId="1">#REF!</definedName>
    <definedName name="SG_08_07">#REF!</definedName>
    <definedName name="SG_08_08" localSheetId="15">#REF!</definedName>
    <definedName name="SG_08_08" localSheetId="32">#REF!</definedName>
    <definedName name="SG_08_08" localSheetId="30">#REF!</definedName>
    <definedName name="SG_08_08" localSheetId="28">#REF!</definedName>
    <definedName name="SG_08_08" localSheetId="37">#REF!</definedName>
    <definedName name="SG_08_08" localSheetId="14">#REF!</definedName>
    <definedName name="SG_08_08" localSheetId="1">#REF!</definedName>
    <definedName name="SG_08_08">#REF!</definedName>
    <definedName name="SG_08_09" localSheetId="15">#REF!</definedName>
    <definedName name="SG_08_09" localSheetId="32">#REF!</definedName>
    <definedName name="SG_08_09" localSheetId="30">#REF!</definedName>
    <definedName name="SG_08_09" localSheetId="28">#REF!</definedName>
    <definedName name="SG_08_09" localSheetId="37">#REF!</definedName>
    <definedName name="SG_08_09" localSheetId="14">#REF!</definedName>
    <definedName name="SG_08_09" localSheetId="1">#REF!</definedName>
    <definedName name="SG_08_09">#REF!</definedName>
    <definedName name="SG_08_10" localSheetId="15">#REF!</definedName>
    <definedName name="SG_08_10" localSheetId="32">#REF!</definedName>
    <definedName name="SG_08_10" localSheetId="30">#REF!</definedName>
    <definedName name="SG_08_10" localSheetId="28">#REF!</definedName>
    <definedName name="SG_08_10" localSheetId="37">#REF!</definedName>
    <definedName name="SG_08_10" localSheetId="14">#REF!</definedName>
    <definedName name="SG_08_10" localSheetId="1">#REF!</definedName>
    <definedName name="SG_08_10">#REF!</definedName>
    <definedName name="SG_08_11" localSheetId="15">#REF!</definedName>
    <definedName name="SG_08_11" localSheetId="32">#REF!</definedName>
    <definedName name="SG_08_11" localSheetId="30">#REF!</definedName>
    <definedName name="SG_08_11" localSheetId="28">#REF!</definedName>
    <definedName name="SG_08_11" localSheetId="37">#REF!</definedName>
    <definedName name="SG_08_11" localSheetId="14">#REF!</definedName>
    <definedName name="SG_08_11" localSheetId="1">#REF!</definedName>
    <definedName name="SG_08_11">#REF!</definedName>
    <definedName name="SG_08_12" localSheetId="15">#REF!</definedName>
    <definedName name="SG_08_12" localSheetId="32">#REF!</definedName>
    <definedName name="SG_08_12" localSheetId="30">#REF!</definedName>
    <definedName name="SG_08_12" localSheetId="28">#REF!</definedName>
    <definedName name="SG_08_12" localSheetId="37">#REF!</definedName>
    <definedName name="SG_08_12" localSheetId="14">#REF!</definedName>
    <definedName name="SG_08_12" localSheetId="1">#REF!</definedName>
    <definedName name="SG_08_12">#REF!</definedName>
    <definedName name="SG_08_13" localSheetId="15">#REF!</definedName>
    <definedName name="SG_08_13" localSheetId="32">#REF!</definedName>
    <definedName name="SG_08_13" localSheetId="30">#REF!</definedName>
    <definedName name="SG_08_13" localSheetId="28">#REF!</definedName>
    <definedName name="SG_08_13" localSheetId="37">#REF!</definedName>
    <definedName name="SG_08_13" localSheetId="14">#REF!</definedName>
    <definedName name="SG_08_13" localSheetId="1">#REF!</definedName>
    <definedName name="SG_08_13">#REF!</definedName>
    <definedName name="SG_08_14" localSheetId="15">#REF!</definedName>
    <definedName name="SG_08_14" localSheetId="32">#REF!</definedName>
    <definedName name="SG_08_14" localSheetId="30">#REF!</definedName>
    <definedName name="SG_08_14" localSheetId="28">#REF!</definedName>
    <definedName name="SG_08_14" localSheetId="37">#REF!</definedName>
    <definedName name="SG_08_14" localSheetId="14">#REF!</definedName>
    <definedName name="SG_08_14" localSheetId="1">#REF!</definedName>
    <definedName name="SG_08_14">#REF!</definedName>
    <definedName name="SG_08_15" localSheetId="15">#REF!</definedName>
    <definedName name="SG_08_15" localSheetId="32">#REF!</definedName>
    <definedName name="SG_08_15" localSheetId="30">#REF!</definedName>
    <definedName name="SG_08_15" localSheetId="28">#REF!</definedName>
    <definedName name="SG_08_15" localSheetId="37">#REF!</definedName>
    <definedName name="SG_08_15" localSheetId="14">#REF!</definedName>
    <definedName name="SG_08_15" localSheetId="1">#REF!</definedName>
    <definedName name="SG_08_15">#REF!</definedName>
    <definedName name="SG_08_16" localSheetId="15">#REF!</definedName>
    <definedName name="SG_08_16" localSheetId="32">#REF!</definedName>
    <definedName name="SG_08_16" localSheetId="30">#REF!</definedName>
    <definedName name="SG_08_16" localSheetId="28">#REF!</definedName>
    <definedName name="SG_08_16" localSheetId="37">#REF!</definedName>
    <definedName name="SG_08_16" localSheetId="14">#REF!</definedName>
    <definedName name="SG_08_16" localSheetId="1">#REF!</definedName>
    <definedName name="SG_08_16">#REF!</definedName>
    <definedName name="SG_08_17" localSheetId="15">#REF!</definedName>
    <definedName name="SG_08_17" localSheetId="32">#REF!</definedName>
    <definedName name="SG_08_17" localSheetId="30">#REF!</definedName>
    <definedName name="SG_08_17" localSheetId="28">#REF!</definedName>
    <definedName name="SG_08_17" localSheetId="37">#REF!</definedName>
    <definedName name="SG_08_17" localSheetId="14">#REF!</definedName>
    <definedName name="SG_08_17" localSheetId="1">#REF!</definedName>
    <definedName name="SG_08_17">#REF!</definedName>
    <definedName name="SG_08_18" localSheetId="15">#REF!</definedName>
    <definedName name="SG_08_18" localSheetId="32">#REF!</definedName>
    <definedName name="SG_08_18" localSheetId="30">#REF!</definedName>
    <definedName name="SG_08_18" localSheetId="28">#REF!</definedName>
    <definedName name="SG_08_18" localSheetId="37">#REF!</definedName>
    <definedName name="SG_08_18" localSheetId="14">#REF!</definedName>
    <definedName name="SG_08_18" localSheetId="1">#REF!</definedName>
    <definedName name="SG_08_18">#REF!</definedName>
    <definedName name="SG_08_19" localSheetId="15">#REF!</definedName>
    <definedName name="SG_08_19" localSheetId="32">#REF!</definedName>
    <definedName name="SG_08_19" localSheetId="30">#REF!</definedName>
    <definedName name="SG_08_19" localSheetId="28">#REF!</definedName>
    <definedName name="SG_08_19" localSheetId="37">#REF!</definedName>
    <definedName name="SG_08_19" localSheetId="14">#REF!</definedName>
    <definedName name="SG_08_19" localSheetId="1">#REF!</definedName>
    <definedName name="SG_08_19">#REF!</definedName>
    <definedName name="SG_08_20" localSheetId="15">#REF!</definedName>
    <definedName name="SG_08_20" localSheetId="32">#REF!</definedName>
    <definedName name="SG_08_20" localSheetId="30">#REF!</definedName>
    <definedName name="SG_08_20" localSheetId="28">#REF!</definedName>
    <definedName name="SG_08_20" localSheetId="37">#REF!</definedName>
    <definedName name="SG_08_20" localSheetId="14">#REF!</definedName>
    <definedName name="SG_08_20" localSheetId="1">#REF!</definedName>
    <definedName name="SG_08_20">#REF!</definedName>
    <definedName name="SG_08_21" localSheetId="15">#REF!</definedName>
    <definedName name="SG_08_21" localSheetId="32">#REF!</definedName>
    <definedName name="SG_08_21" localSheetId="30">#REF!</definedName>
    <definedName name="SG_08_21" localSheetId="28">#REF!</definedName>
    <definedName name="SG_08_21" localSheetId="37">#REF!</definedName>
    <definedName name="SG_08_21" localSheetId="14">#REF!</definedName>
    <definedName name="SG_08_21" localSheetId="1">#REF!</definedName>
    <definedName name="SG_08_21">#REF!</definedName>
    <definedName name="SG_08_22" localSheetId="15">#REF!</definedName>
    <definedName name="SG_08_22" localSheetId="32">#REF!</definedName>
    <definedName name="SG_08_22" localSheetId="30">#REF!</definedName>
    <definedName name="SG_08_22" localSheetId="28">#REF!</definedName>
    <definedName name="SG_08_22" localSheetId="37">#REF!</definedName>
    <definedName name="SG_08_22" localSheetId="14">#REF!</definedName>
    <definedName name="SG_08_22" localSheetId="1">#REF!</definedName>
    <definedName name="SG_08_22">#REF!</definedName>
    <definedName name="SG_08_23" localSheetId="15">#REF!</definedName>
    <definedName name="SG_08_23" localSheetId="32">#REF!</definedName>
    <definedName name="SG_08_23" localSheetId="30">#REF!</definedName>
    <definedName name="SG_08_23" localSheetId="28">#REF!</definedName>
    <definedName name="SG_08_23" localSheetId="37">#REF!</definedName>
    <definedName name="SG_08_23" localSheetId="14">#REF!</definedName>
    <definedName name="SG_08_23" localSheetId="1">#REF!</definedName>
    <definedName name="SG_08_23">#REF!</definedName>
    <definedName name="SG_08_24" localSheetId="15">#REF!</definedName>
    <definedName name="SG_08_24" localSheetId="32">#REF!</definedName>
    <definedName name="SG_08_24" localSheetId="30">#REF!</definedName>
    <definedName name="SG_08_24" localSheetId="28">#REF!</definedName>
    <definedName name="SG_08_24" localSheetId="37">#REF!</definedName>
    <definedName name="SG_08_24" localSheetId="14">#REF!</definedName>
    <definedName name="SG_08_24" localSheetId="1">#REF!</definedName>
    <definedName name="SG_08_24">#REF!</definedName>
    <definedName name="SG_08_25" localSheetId="15">#REF!</definedName>
    <definedName name="SG_08_25" localSheetId="32">#REF!</definedName>
    <definedName name="SG_08_25" localSheetId="30">#REF!</definedName>
    <definedName name="SG_08_25" localSheetId="28">#REF!</definedName>
    <definedName name="SG_08_25" localSheetId="37">#REF!</definedName>
    <definedName name="SG_08_25" localSheetId="14">#REF!</definedName>
    <definedName name="SG_08_25" localSheetId="1">#REF!</definedName>
    <definedName name="SG_08_25">#REF!</definedName>
    <definedName name="SG_09_01" localSheetId="15">#REF!</definedName>
    <definedName name="SG_09_01" localSheetId="32">#REF!</definedName>
    <definedName name="SG_09_01" localSheetId="30">#REF!</definedName>
    <definedName name="SG_09_01" localSheetId="28">#REF!</definedName>
    <definedName name="SG_09_01" localSheetId="37">#REF!</definedName>
    <definedName name="SG_09_01" localSheetId="14">#REF!</definedName>
    <definedName name="SG_09_01" localSheetId="1">#REF!</definedName>
    <definedName name="SG_09_01">#REF!</definedName>
    <definedName name="SG_09_02" localSheetId="15">#REF!</definedName>
    <definedName name="SG_09_02" localSheetId="32">#REF!</definedName>
    <definedName name="SG_09_02" localSheetId="30">#REF!</definedName>
    <definedName name="SG_09_02" localSheetId="28">#REF!</definedName>
    <definedName name="SG_09_02" localSheetId="37">#REF!</definedName>
    <definedName name="SG_09_02" localSheetId="14">#REF!</definedName>
    <definedName name="SG_09_02" localSheetId="1">#REF!</definedName>
    <definedName name="SG_09_02">#REF!</definedName>
    <definedName name="SG_09_03" localSheetId="15">#REF!</definedName>
    <definedName name="SG_09_03" localSheetId="32">#REF!</definedName>
    <definedName name="SG_09_03" localSheetId="30">#REF!</definedName>
    <definedName name="SG_09_03" localSheetId="28">#REF!</definedName>
    <definedName name="SG_09_03" localSheetId="37">#REF!</definedName>
    <definedName name="SG_09_03" localSheetId="14">#REF!</definedName>
    <definedName name="SG_09_03" localSheetId="1">#REF!</definedName>
    <definedName name="SG_09_03">#REF!</definedName>
    <definedName name="SG_09_04" localSheetId="15">#REF!</definedName>
    <definedName name="SG_09_04" localSheetId="32">#REF!</definedName>
    <definedName name="SG_09_04" localSheetId="30">#REF!</definedName>
    <definedName name="SG_09_04" localSheetId="28">#REF!</definedName>
    <definedName name="SG_09_04" localSheetId="37">#REF!</definedName>
    <definedName name="SG_09_04" localSheetId="14">#REF!</definedName>
    <definedName name="SG_09_04" localSheetId="1">#REF!</definedName>
    <definedName name="SG_09_04">#REF!</definedName>
    <definedName name="SG_09_05" localSheetId="15">#REF!</definedName>
    <definedName name="SG_09_05" localSheetId="32">#REF!</definedName>
    <definedName name="SG_09_05" localSheetId="30">#REF!</definedName>
    <definedName name="SG_09_05" localSheetId="28">#REF!</definedName>
    <definedName name="SG_09_05" localSheetId="37">#REF!</definedName>
    <definedName name="SG_09_05" localSheetId="14">#REF!</definedName>
    <definedName name="SG_09_05" localSheetId="1">#REF!</definedName>
    <definedName name="SG_09_05">#REF!</definedName>
    <definedName name="SG_09_06" localSheetId="15">#REF!</definedName>
    <definedName name="SG_09_06" localSheetId="32">#REF!</definedName>
    <definedName name="SG_09_06" localSheetId="30">#REF!</definedName>
    <definedName name="SG_09_06" localSheetId="28">#REF!</definedName>
    <definedName name="SG_09_06" localSheetId="37">#REF!</definedName>
    <definedName name="SG_09_06" localSheetId="14">#REF!</definedName>
    <definedName name="SG_09_06" localSheetId="1">#REF!</definedName>
    <definedName name="SG_09_06">#REF!</definedName>
    <definedName name="SG_09_07" localSheetId="15">#REF!</definedName>
    <definedName name="SG_09_07" localSheetId="32">#REF!</definedName>
    <definedName name="SG_09_07" localSheetId="30">#REF!</definedName>
    <definedName name="SG_09_07" localSheetId="28">#REF!</definedName>
    <definedName name="SG_09_07" localSheetId="37">#REF!</definedName>
    <definedName name="SG_09_07" localSheetId="14">#REF!</definedName>
    <definedName name="SG_09_07" localSheetId="1">#REF!</definedName>
    <definedName name="SG_09_07">#REF!</definedName>
    <definedName name="SG_09_08" localSheetId="15">#REF!</definedName>
    <definedName name="SG_09_08" localSheetId="32">#REF!</definedName>
    <definedName name="SG_09_08" localSheetId="30">#REF!</definedName>
    <definedName name="SG_09_08" localSheetId="28">#REF!</definedName>
    <definedName name="SG_09_08" localSheetId="37">#REF!</definedName>
    <definedName name="SG_09_08" localSheetId="14">#REF!</definedName>
    <definedName name="SG_09_08" localSheetId="1">#REF!</definedName>
    <definedName name="SG_09_08">#REF!</definedName>
    <definedName name="SG_09_09" localSheetId="15">#REF!</definedName>
    <definedName name="SG_09_09" localSheetId="32">#REF!</definedName>
    <definedName name="SG_09_09" localSheetId="30">#REF!</definedName>
    <definedName name="SG_09_09" localSheetId="28">#REF!</definedName>
    <definedName name="SG_09_09" localSheetId="37">#REF!</definedName>
    <definedName name="SG_09_09" localSheetId="14">#REF!</definedName>
    <definedName name="SG_09_09" localSheetId="1">#REF!</definedName>
    <definedName name="SG_09_09">#REF!</definedName>
    <definedName name="SG_09_10" localSheetId="15">#REF!</definedName>
    <definedName name="SG_09_10" localSheetId="32">#REF!</definedName>
    <definedName name="SG_09_10" localSheetId="30">#REF!</definedName>
    <definedName name="SG_09_10" localSheetId="28">#REF!</definedName>
    <definedName name="SG_09_10" localSheetId="37">#REF!</definedName>
    <definedName name="SG_09_10" localSheetId="14">#REF!</definedName>
    <definedName name="SG_09_10" localSheetId="1">#REF!</definedName>
    <definedName name="SG_09_10">#REF!</definedName>
    <definedName name="SG_09_11" localSheetId="15">#REF!</definedName>
    <definedName name="SG_09_11" localSheetId="32">#REF!</definedName>
    <definedName name="SG_09_11" localSheetId="30">#REF!</definedName>
    <definedName name="SG_09_11" localSheetId="28">#REF!</definedName>
    <definedName name="SG_09_11" localSheetId="37">#REF!</definedName>
    <definedName name="SG_09_11" localSheetId="14">#REF!</definedName>
    <definedName name="SG_09_11" localSheetId="1">#REF!</definedName>
    <definedName name="SG_09_11">#REF!</definedName>
    <definedName name="SG_09_12" localSheetId="15">#REF!</definedName>
    <definedName name="SG_09_12" localSheetId="32">#REF!</definedName>
    <definedName name="SG_09_12" localSheetId="30">#REF!</definedName>
    <definedName name="SG_09_12" localSheetId="28">#REF!</definedName>
    <definedName name="SG_09_12" localSheetId="37">#REF!</definedName>
    <definedName name="SG_09_12" localSheetId="14">#REF!</definedName>
    <definedName name="SG_09_12" localSheetId="1">#REF!</definedName>
    <definedName name="SG_09_12">#REF!</definedName>
    <definedName name="SG_09_13" localSheetId="15">#REF!</definedName>
    <definedName name="SG_09_13" localSheetId="32">#REF!</definedName>
    <definedName name="SG_09_13" localSheetId="30">#REF!</definedName>
    <definedName name="SG_09_13" localSheetId="28">#REF!</definedName>
    <definedName name="SG_09_13" localSheetId="37">#REF!</definedName>
    <definedName name="SG_09_13" localSheetId="14">#REF!</definedName>
    <definedName name="SG_09_13" localSheetId="1">#REF!</definedName>
    <definedName name="SG_09_13">#REF!</definedName>
    <definedName name="SG_09_14" localSheetId="15">#REF!</definedName>
    <definedName name="SG_09_14" localSheetId="32">#REF!</definedName>
    <definedName name="SG_09_14" localSheetId="30">#REF!</definedName>
    <definedName name="SG_09_14" localSheetId="28">#REF!</definedName>
    <definedName name="SG_09_14" localSheetId="37">#REF!</definedName>
    <definedName name="SG_09_14" localSheetId="14">#REF!</definedName>
    <definedName name="SG_09_14" localSheetId="1">#REF!</definedName>
    <definedName name="SG_09_14">#REF!</definedName>
    <definedName name="SG_09_15" localSheetId="15">#REF!</definedName>
    <definedName name="SG_09_15" localSheetId="32">#REF!</definedName>
    <definedName name="SG_09_15" localSheetId="30">#REF!</definedName>
    <definedName name="SG_09_15" localSheetId="28">#REF!</definedName>
    <definedName name="SG_09_15" localSheetId="37">#REF!</definedName>
    <definedName name="SG_09_15" localSheetId="14">#REF!</definedName>
    <definedName name="SG_09_15" localSheetId="1">#REF!</definedName>
    <definedName name="SG_09_15">#REF!</definedName>
    <definedName name="SG_09_16" localSheetId="15">#REF!</definedName>
    <definedName name="SG_09_16" localSheetId="32">#REF!</definedName>
    <definedName name="SG_09_16" localSheetId="30">#REF!</definedName>
    <definedName name="SG_09_16" localSheetId="28">#REF!</definedName>
    <definedName name="SG_09_16" localSheetId="37">#REF!</definedName>
    <definedName name="SG_09_16" localSheetId="14">#REF!</definedName>
    <definedName name="SG_09_16" localSheetId="1">#REF!</definedName>
    <definedName name="SG_09_16">#REF!</definedName>
    <definedName name="SG_09_17" localSheetId="15">#REF!</definedName>
    <definedName name="SG_09_17" localSheetId="32">#REF!</definedName>
    <definedName name="SG_09_17" localSheetId="30">#REF!</definedName>
    <definedName name="SG_09_17" localSheetId="28">#REF!</definedName>
    <definedName name="SG_09_17" localSheetId="37">#REF!</definedName>
    <definedName name="SG_09_17" localSheetId="14">#REF!</definedName>
    <definedName name="SG_09_17" localSheetId="1">#REF!</definedName>
    <definedName name="SG_09_17">#REF!</definedName>
    <definedName name="SG_09_18" localSheetId="15">#REF!</definedName>
    <definedName name="SG_09_18" localSheetId="32">#REF!</definedName>
    <definedName name="SG_09_18" localSheetId="30">#REF!</definedName>
    <definedName name="SG_09_18" localSheetId="28">#REF!</definedName>
    <definedName name="SG_09_18" localSheetId="37">#REF!</definedName>
    <definedName name="SG_09_18" localSheetId="14">#REF!</definedName>
    <definedName name="SG_09_18" localSheetId="1">#REF!</definedName>
    <definedName name="SG_09_18">#REF!</definedName>
    <definedName name="SG_09_19" localSheetId="15">#REF!</definedName>
    <definedName name="SG_09_19" localSheetId="32">#REF!</definedName>
    <definedName name="SG_09_19" localSheetId="30">#REF!</definedName>
    <definedName name="SG_09_19" localSheetId="28">#REF!</definedName>
    <definedName name="SG_09_19" localSheetId="37">#REF!</definedName>
    <definedName name="SG_09_19" localSheetId="14">#REF!</definedName>
    <definedName name="SG_09_19" localSheetId="1">#REF!</definedName>
    <definedName name="SG_09_19">#REF!</definedName>
    <definedName name="SG_09_20" localSheetId="15">#REF!</definedName>
    <definedName name="SG_09_20" localSheetId="32">#REF!</definedName>
    <definedName name="SG_09_20" localSheetId="30">#REF!</definedName>
    <definedName name="SG_09_20" localSheetId="28">#REF!</definedName>
    <definedName name="SG_09_20" localSheetId="37">#REF!</definedName>
    <definedName name="SG_09_20" localSheetId="14">#REF!</definedName>
    <definedName name="SG_09_20" localSheetId="1">#REF!</definedName>
    <definedName name="SG_09_20">#REF!</definedName>
    <definedName name="SG_09_21" localSheetId="15">#REF!</definedName>
    <definedName name="SG_09_21" localSheetId="32">#REF!</definedName>
    <definedName name="SG_09_21" localSheetId="30">#REF!</definedName>
    <definedName name="SG_09_21" localSheetId="28">#REF!</definedName>
    <definedName name="SG_09_21" localSheetId="37">#REF!</definedName>
    <definedName name="SG_09_21" localSheetId="14">#REF!</definedName>
    <definedName name="SG_09_21" localSheetId="1">#REF!</definedName>
    <definedName name="SG_09_21">#REF!</definedName>
    <definedName name="SG_09_22" localSheetId="15">#REF!</definedName>
    <definedName name="SG_09_22" localSheetId="32">#REF!</definedName>
    <definedName name="SG_09_22" localSheetId="30">#REF!</definedName>
    <definedName name="SG_09_22" localSheetId="28">#REF!</definedName>
    <definedName name="SG_09_22" localSheetId="37">#REF!</definedName>
    <definedName name="SG_09_22" localSheetId="14">#REF!</definedName>
    <definedName name="SG_09_22" localSheetId="1">#REF!</definedName>
    <definedName name="SG_09_22">#REF!</definedName>
    <definedName name="SG_09_23" localSheetId="15">#REF!</definedName>
    <definedName name="SG_09_23" localSheetId="32">#REF!</definedName>
    <definedName name="SG_09_23" localSheetId="30">#REF!</definedName>
    <definedName name="SG_09_23" localSheetId="28">#REF!</definedName>
    <definedName name="SG_09_23" localSheetId="37">#REF!</definedName>
    <definedName name="SG_09_23" localSheetId="14">#REF!</definedName>
    <definedName name="SG_09_23" localSheetId="1">#REF!</definedName>
    <definedName name="SG_09_23">#REF!</definedName>
    <definedName name="SG_09_24" localSheetId="15">#REF!</definedName>
    <definedName name="SG_09_24" localSheetId="32">#REF!</definedName>
    <definedName name="SG_09_24" localSheetId="30">#REF!</definedName>
    <definedName name="SG_09_24" localSheetId="28">#REF!</definedName>
    <definedName name="SG_09_24" localSheetId="37">#REF!</definedName>
    <definedName name="SG_09_24" localSheetId="14">#REF!</definedName>
    <definedName name="SG_09_24" localSheetId="1">#REF!</definedName>
    <definedName name="SG_09_24">#REF!</definedName>
    <definedName name="SG_09_25" localSheetId="15">#REF!</definedName>
    <definedName name="SG_09_25" localSheetId="32">#REF!</definedName>
    <definedName name="SG_09_25" localSheetId="30">#REF!</definedName>
    <definedName name="SG_09_25" localSheetId="28">#REF!</definedName>
    <definedName name="SG_09_25" localSheetId="37">#REF!</definedName>
    <definedName name="SG_09_25" localSheetId="14">#REF!</definedName>
    <definedName name="SG_09_25" localSheetId="1">#REF!</definedName>
    <definedName name="SG_09_25">#REF!</definedName>
    <definedName name="SG_10_01" localSheetId="15">#REF!</definedName>
    <definedName name="SG_10_01" localSheetId="32">#REF!</definedName>
    <definedName name="SG_10_01" localSheetId="30">#REF!</definedName>
    <definedName name="SG_10_01" localSheetId="28">#REF!</definedName>
    <definedName name="SG_10_01" localSheetId="37">#REF!</definedName>
    <definedName name="SG_10_01" localSheetId="14">#REF!</definedName>
    <definedName name="SG_10_01" localSheetId="1">#REF!</definedName>
    <definedName name="SG_10_01">#REF!</definedName>
    <definedName name="SG_10_02" localSheetId="15">#REF!</definedName>
    <definedName name="SG_10_02" localSheetId="32">#REF!</definedName>
    <definedName name="SG_10_02" localSheetId="30">#REF!</definedName>
    <definedName name="SG_10_02" localSheetId="28">#REF!</definedName>
    <definedName name="SG_10_02" localSheetId="37">#REF!</definedName>
    <definedName name="SG_10_02" localSheetId="14">#REF!</definedName>
    <definedName name="SG_10_02" localSheetId="1">#REF!</definedName>
    <definedName name="SG_10_02">#REF!</definedName>
    <definedName name="SG_10_03" localSheetId="15">#REF!</definedName>
    <definedName name="SG_10_03" localSheetId="32">#REF!</definedName>
    <definedName name="SG_10_03" localSheetId="30">#REF!</definedName>
    <definedName name="SG_10_03" localSheetId="28">#REF!</definedName>
    <definedName name="SG_10_03" localSheetId="37">#REF!</definedName>
    <definedName name="SG_10_03" localSheetId="14">#REF!</definedName>
    <definedName name="SG_10_03" localSheetId="1">#REF!</definedName>
    <definedName name="SG_10_03">#REF!</definedName>
    <definedName name="SG_10_04" localSheetId="15">#REF!</definedName>
    <definedName name="SG_10_04" localSheetId="32">#REF!</definedName>
    <definedName name="SG_10_04" localSheetId="30">#REF!</definedName>
    <definedName name="SG_10_04" localSheetId="28">#REF!</definedName>
    <definedName name="SG_10_04" localSheetId="37">#REF!</definedName>
    <definedName name="SG_10_04" localSheetId="14">#REF!</definedName>
    <definedName name="SG_10_04" localSheetId="1">#REF!</definedName>
    <definedName name="SG_10_04">#REF!</definedName>
    <definedName name="SG_10_05" localSheetId="15">#REF!</definedName>
    <definedName name="SG_10_05" localSheetId="32">#REF!</definedName>
    <definedName name="SG_10_05" localSheetId="30">#REF!</definedName>
    <definedName name="SG_10_05" localSheetId="28">#REF!</definedName>
    <definedName name="SG_10_05" localSheetId="37">#REF!</definedName>
    <definedName name="SG_10_05" localSheetId="14">#REF!</definedName>
    <definedName name="SG_10_05" localSheetId="1">#REF!</definedName>
    <definedName name="SG_10_05">#REF!</definedName>
    <definedName name="SG_10_06" localSheetId="15">#REF!</definedName>
    <definedName name="SG_10_06" localSheetId="32">#REF!</definedName>
    <definedName name="SG_10_06" localSheetId="30">#REF!</definedName>
    <definedName name="SG_10_06" localSheetId="28">#REF!</definedName>
    <definedName name="SG_10_06" localSheetId="37">#REF!</definedName>
    <definedName name="SG_10_06" localSheetId="14">#REF!</definedName>
    <definedName name="SG_10_06" localSheetId="1">#REF!</definedName>
    <definedName name="SG_10_06">#REF!</definedName>
    <definedName name="SG_10_07" localSheetId="15">#REF!</definedName>
    <definedName name="SG_10_07" localSheetId="32">#REF!</definedName>
    <definedName name="SG_10_07" localSheetId="30">#REF!</definedName>
    <definedName name="SG_10_07" localSheetId="28">#REF!</definedName>
    <definedName name="SG_10_07" localSheetId="37">#REF!</definedName>
    <definedName name="SG_10_07" localSheetId="14">#REF!</definedName>
    <definedName name="SG_10_07" localSheetId="1">#REF!</definedName>
    <definedName name="SG_10_07">#REF!</definedName>
    <definedName name="SG_10_08" localSheetId="15">#REF!</definedName>
    <definedName name="SG_10_08" localSheetId="32">#REF!</definedName>
    <definedName name="SG_10_08" localSheetId="30">#REF!</definedName>
    <definedName name="SG_10_08" localSheetId="28">#REF!</definedName>
    <definedName name="SG_10_08" localSheetId="37">#REF!</definedName>
    <definedName name="SG_10_08" localSheetId="14">#REF!</definedName>
    <definedName name="SG_10_08" localSheetId="1">#REF!</definedName>
    <definedName name="SG_10_08">#REF!</definedName>
    <definedName name="SG_10_09" localSheetId="15">#REF!</definedName>
    <definedName name="SG_10_09" localSheetId="32">#REF!</definedName>
    <definedName name="SG_10_09" localSheetId="30">#REF!</definedName>
    <definedName name="SG_10_09" localSheetId="28">#REF!</definedName>
    <definedName name="SG_10_09" localSheetId="37">#REF!</definedName>
    <definedName name="SG_10_09" localSheetId="14">#REF!</definedName>
    <definedName name="SG_10_09" localSheetId="1">#REF!</definedName>
    <definedName name="SG_10_09">#REF!</definedName>
    <definedName name="SG_10_10" localSheetId="15">#REF!</definedName>
    <definedName name="SG_10_10" localSheetId="32">#REF!</definedName>
    <definedName name="SG_10_10" localSheetId="30">#REF!</definedName>
    <definedName name="SG_10_10" localSheetId="28">#REF!</definedName>
    <definedName name="SG_10_10" localSheetId="37">#REF!</definedName>
    <definedName name="SG_10_10" localSheetId="14">#REF!</definedName>
    <definedName name="SG_10_10" localSheetId="1">#REF!</definedName>
    <definedName name="SG_10_10">#REF!</definedName>
    <definedName name="SG_10_11" localSheetId="15">#REF!</definedName>
    <definedName name="SG_10_11" localSheetId="32">#REF!</definedName>
    <definedName name="SG_10_11" localSheetId="30">#REF!</definedName>
    <definedName name="SG_10_11" localSheetId="28">#REF!</definedName>
    <definedName name="SG_10_11" localSheetId="37">#REF!</definedName>
    <definedName name="SG_10_11" localSheetId="14">#REF!</definedName>
    <definedName name="SG_10_11" localSheetId="1">#REF!</definedName>
    <definedName name="SG_10_11">#REF!</definedName>
    <definedName name="SG_10_12" localSheetId="15">#REF!</definedName>
    <definedName name="SG_10_12" localSheetId="32">#REF!</definedName>
    <definedName name="SG_10_12" localSheetId="30">#REF!</definedName>
    <definedName name="SG_10_12" localSheetId="28">#REF!</definedName>
    <definedName name="SG_10_12" localSheetId="37">#REF!</definedName>
    <definedName name="SG_10_12" localSheetId="14">#REF!</definedName>
    <definedName name="SG_10_12" localSheetId="1">#REF!</definedName>
    <definedName name="SG_10_12">#REF!</definedName>
    <definedName name="SG_10_13" localSheetId="15">#REF!</definedName>
    <definedName name="SG_10_13" localSheetId="32">#REF!</definedName>
    <definedName name="SG_10_13" localSheetId="30">#REF!</definedName>
    <definedName name="SG_10_13" localSheetId="28">#REF!</definedName>
    <definedName name="SG_10_13" localSheetId="37">#REF!</definedName>
    <definedName name="SG_10_13" localSheetId="14">#REF!</definedName>
    <definedName name="SG_10_13" localSheetId="1">#REF!</definedName>
    <definedName name="SG_10_13">#REF!</definedName>
    <definedName name="SG_10_14" localSheetId="15">#REF!</definedName>
    <definedName name="SG_10_14" localSheetId="32">#REF!</definedName>
    <definedName name="SG_10_14" localSheetId="30">#REF!</definedName>
    <definedName name="SG_10_14" localSheetId="28">#REF!</definedName>
    <definedName name="SG_10_14" localSheetId="37">#REF!</definedName>
    <definedName name="SG_10_14" localSheetId="14">#REF!</definedName>
    <definedName name="SG_10_14" localSheetId="1">#REF!</definedName>
    <definedName name="SG_10_14">#REF!</definedName>
    <definedName name="SG_10_15" localSheetId="15">#REF!</definedName>
    <definedName name="SG_10_15" localSheetId="32">#REF!</definedName>
    <definedName name="SG_10_15" localSheetId="30">#REF!</definedName>
    <definedName name="SG_10_15" localSheetId="28">#REF!</definedName>
    <definedName name="SG_10_15" localSheetId="37">#REF!</definedName>
    <definedName name="SG_10_15" localSheetId="14">#REF!</definedName>
    <definedName name="SG_10_15" localSheetId="1">#REF!</definedName>
    <definedName name="SG_10_15">#REF!</definedName>
    <definedName name="SG_10_16" localSheetId="15">#REF!</definedName>
    <definedName name="SG_10_16" localSheetId="32">#REF!</definedName>
    <definedName name="SG_10_16" localSheetId="30">#REF!</definedName>
    <definedName name="SG_10_16" localSheetId="28">#REF!</definedName>
    <definedName name="SG_10_16" localSheetId="37">#REF!</definedName>
    <definedName name="SG_10_16" localSheetId="14">#REF!</definedName>
    <definedName name="SG_10_16" localSheetId="1">#REF!</definedName>
    <definedName name="SG_10_16">#REF!</definedName>
    <definedName name="SG_10_17" localSheetId="15">#REF!</definedName>
    <definedName name="SG_10_17" localSheetId="32">#REF!</definedName>
    <definedName name="SG_10_17" localSheetId="30">#REF!</definedName>
    <definedName name="SG_10_17" localSheetId="28">#REF!</definedName>
    <definedName name="SG_10_17" localSheetId="37">#REF!</definedName>
    <definedName name="SG_10_17" localSheetId="14">#REF!</definedName>
    <definedName name="SG_10_17" localSheetId="1">#REF!</definedName>
    <definedName name="SG_10_17">#REF!</definedName>
    <definedName name="SG_10_18" localSheetId="15">#REF!</definedName>
    <definedName name="SG_10_18" localSheetId="32">#REF!</definedName>
    <definedName name="SG_10_18" localSheetId="30">#REF!</definedName>
    <definedName name="SG_10_18" localSheetId="28">#REF!</definedName>
    <definedName name="SG_10_18" localSheetId="37">#REF!</definedName>
    <definedName name="SG_10_18" localSheetId="14">#REF!</definedName>
    <definedName name="SG_10_18" localSheetId="1">#REF!</definedName>
    <definedName name="SG_10_18">#REF!</definedName>
    <definedName name="SG_10_19" localSheetId="15">#REF!</definedName>
    <definedName name="SG_10_19" localSheetId="32">#REF!</definedName>
    <definedName name="SG_10_19" localSheetId="30">#REF!</definedName>
    <definedName name="SG_10_19" localSheetId="28">#REF!</definedName>
    <definedName name="SG_10_19" localSheetId="37">#REF!</definedName>
    <definedName name="SG_10_19" localSheetId="14">#REF!</definedName>
    <definedName name="SG_10_19" localSheetId="1">#REF!</definedName>
    <definedName name="SG_10_19">#REF!</definedName>
    <definedName name="SG_10_20" localSheetId="15">#REF!</definedName>
    <definedName name="SG_10_20" localSheetId="32">#REF!</definedName>
    <definedName name="SG_10_20" localSheetId="30">#REF!</definedName>
    <definedName name="SG_10_20" localSheetId="28">#REF!</definedName>
    <definedName name="SG_10_20" localSheetId="37">#REF!</definedName>
    <definedName name="SG_10_20" localSheetId="14">#REF!</definedName>
    <definedName name="SG_10_20" localSheetId="1">#REF!</definedName>
    <definedName name="SG_10_20">#REF!</definedName>
    <definedName name="SG_10_21" localSheetId="15">#REF!</definedName>
    <definedName name="SG_10_21" localSheetId="32">#REF!</definedName>
    <definedName name="SG_10_21" localSheetId="30">#REF!</definedName>
    <definedName name="SG_10_21" localSheetId="28">#REF!</definedName>
    <definedName name="SG_10_21" localSheetId="37">#REF!</definedName>
    <definedName name="SG_10_21" localSheetId="14">#REF!</definedName>
    <definedName name="SG_10_21" localSheetId="1">#REF!</definedName>
    <definedName name="SG_10_21">#REF!</definedName>
    <definedName name="SG_10_22" localSheetId="15">#REF!</definedName>
    <definedName name="SG_10_22" localSheetId="32">#REF!</definedName>
    <definedName name="SG_10_22" localSheetId="30">#REF!</definedName>
    <definedName name="SG_10_22" localSheetId="28">#REF!</definedName>
    <definedName name="SG_10_22" localSheetId="37">#REF!</definedName>
    <definedName name="SG_10_22" localSheetId="14">#REF!</definedName>
    <definedName name="SG_10_22" localSheetId="1">#REF!</definedName>
    <definedName name="SG_10_22">#REF!</definedName>
    <definedName name="SG_10_23" localSheetId="15">#REF!</definedName>
    <definedName name="SG_10_23" localSheetId="32">#REF!</definedName>
    <definedName name="SG_10_23" localSheetId="30">#REF!</definedName>
    <definedName name="SG_10_23" localSheetId="28">#REF!</definedName>
    <definedName name="SG_10_23" localSheetId="37">#REF!</definedName>
    <definedName name="SG_10_23" localSheetId="14">#REF!</definedName>
    <definedName name="SG_10_23" localSheetId="1">#REF!</definedName>
    <definedName name="SG_10_23">#REF!</definedName>
    <definedName name="SG_10_24" localSheetId="15">#REF!</definedName>
    <definedName name="SG_10_24" localSheetId="32">#REF!</definedName>
    <definedName name="SG_10_24" localSheetId="30">#REF!</definedName>
    <definedName name="SG_10_24" localSheetId="28">#REF!</definedName>
    <definedName name="SG_10_24" localSheetId="37">#REF!</definedName>
    <definedName name="SG_10_24" localSheetId="14">#REF!</definedName>
    <definedName name="SG_10_24" localSheetId="1">#REF!</definedName>
    <definedName name="SG_10_24">#REF!</definedName>
    <definedName name="SG_10_25" localSheetId="15">#REF!</definedName>
    <definedName name="SG_10_25" localSheetId="32">#REF!</definedName>
    <definedName name="SG_10_25" localSheetId="30">#REF!</definedName>
    <definedName name="SG_10_25" localSheetId="28">#REF!</definedName>
    <definedName name="SG_10_25" localSheetId="37">#REF!</definedName>
    <definedName name="SG_10_25" localSheetId="14">#REF!</definedName>
    <definedName name="SG_10_25" localSheetId="1">#REF!</definedName>
    <definedName name="SG_10_25">#REF!</definedName>
    <definedName name="SG_11_01" localSheetId="15">#REF!</definedName>
    <definedName name="SG_11_01" localSheetId="32">#REF!</definedName>
    <definedName name="SG_11_01" localSheetId="30">#REF!</definedName>
    <definedName name="SG_11_01" localSheetId="28">#REF!</definedName>
    <definedName name="SG_11_01" localSheetId="37">#REF!</definedName>
    <definedName name="SG_11_01" localSheetId="14">#REF!</definedName>
    <definedName name="SG_11_01" localSheetId="1">#REF!</definedName>
    <definedName name="SG_11_01">#REF!</definedName>
    <definedName name="SG_11_02" localSheetId="15">#REF!</definedName>
    <definedName name="SG_11_02" localSheetId="32">#REF!</definedName>
    <definedName name="SG_11_02" localSheetId="30">#REF!</definedName>
    <definedName name="SG_11_02" localSheetId="28">#REF!</definedName>
    <definedName name="SG_11_02" localSheetId="37">#REF!</definedName>
    <definedName name="SG_11_02" localSheetId="14">#REF!</definedName>
    <definedName name="SG_11_02" localSheetId="1">#REF!</definedName>
    <definedName name="SG_11_02">#REF!</definedName>
    <definedName name="SG_11_03" localSheetId="15">#REF!</definedName>
    <definedName name="SG_11_03" localSheetId="32">#REF!</definedName>
    <definedName name="SG_11_03" localSheetId="30">#REF!</definedName>
    <definedName name="SG_11_03" localSheetId="28">#REF!</definedName>
    <definedName name="SG_11_03" localSheetId="37">#REF!</definedName>
    <definedName name="SG_11_03" localSheetId="14">#REF!</definedName>
    <definedName name="SG_11_03" localSheetId="1">#REF!</definedName>
    <definedName name="SG_11_03">#REF!</definedName>
    <definedName name="SG_11_04" localSheetId="15">#REF!</definedName>
    <definedName name="SG_11_04" localSheetId="32">#REF!</definedName>
    <definedName name="SG_11_04" localSheetId="30">#REF!</definedName>
    <definedName name="SG_11_04" localSheetId="28">#REF!</definedName>
    <definedName name="SG_11_04" localSheetId="37">#REF!</definedName>
    <definedName name="SG_11_04" localSheetId="14">#REF!</definedName>
    <definedName name="SG_11_04" localSheetId="1">#REF!</definedName>
    <definedName name="SG_11_04">#REF!</definedName>
    <definedName name="SG_11_05" localSheetId="15">#REF!</definedName>
    <definedName name="SG_11_05" localSheetId="32">#REF!</definedName>
    <definedName name="SG_11_05" localSheetId="30">#REF!</definedName>
    <definedName name="SG_11_05" localSheetId="28">#REF!</definedName>
    <definedName name="SG_11_05" localSheetId="37">#REF!</definedName>
    <definedName name="SG_11_05" localSheetId="14">#REF!</definedName>
    <definedName name="SG_11_05" localSheetId="1">#REF!</definedName>
    <definedName name="SG_11_05">#REF!</definedName>
    <definedName name="SG_11_06" localSheetId="15">#REF!</definedName>
    <definedName name="SG_11_06" localSheetId="32">#REF!</definedName>
    <definedName name="SG_11_06" localSheetId="30">#REF!</definedName>
    <definedName name="SG_11_06" localSheetId="28">#REF!</definedName>
    <definedName name="SG_11_06" localSheetId="37">#REF!</definedName>
    <definedName name="SG_11_06" localSheetId="14">#REF!</definedName>
    <definedName name="SG_11_06" localSheetId="1">#REF!</definedName>
    <definedName name="SG_11_06">#REF!</definedName>
    <definedName name="SG_11_07" localSheetId="15">#REF!</definedName>
    <definedName name="SG_11_07" localSheetId="32">#REF!</definedName>
    <definedName name="SG_11_07" localSheetId="30">#REF!</definedName>
    <definedName name="SG_11_07" localSheetId="28">#REF!</definedName>
    <definedName name="SG_11_07" localSheetId="37">#REF!</definedName>
    <definedName name="SG_11_07" localSheetId="14">#REF!</definedName>
    <definedName name="SG_11_07" localSheetId="1">#REF!</definedName>
    <definedName name="SG_11_07">#REF!</definedName>
    <definedName name="SG_11_08" localSheetId="15">#REF!</definedName>
    <definedName name="SG_11_08" localSheetId="32">#REF!</definedName>
    <definedName name="SG_11_08" localSheetId="30">#REF!</definedName>
    <definedName name="SG_11_08" localSheetId="28">#REF!</definedName>
    <definedName name="SG_11_08" localSheetId="37">#REF!</definedName>
    <definedName name="SG_11_08" localSheetId="14">#REF!</definedName>
    <definedName name="SG_11_08" localSheetId="1">#REF!</definedName>
    <definedName name="SG_11_08">#REF!</definedName>
    <definedName name="SG_11_09" localSheetId="15">#REF!</definedName>
    <definedName name="SG_11_09" localSheetId="32">#REF!</definedName>
    <definedName name="SG_11_09" localSheetId="30">#REF!</definedName>
    <definedName name="SG_11_09" localSheetId="28">#REF!</definedName>
    <definedName name="SG_11_09" localSheetId="37">#REF!</definedName>
    <definedName name="SG_11_09" localSheetId="14">#REF!</definedName>
    <definedName name="SG_11_09" localSheetId="1">#REF!</definedName>
    <definedName name="SG_11_09">#REF!</definedName>
    <definedName name="SG_11_10" localSheetId="15">#REF!</definedName>
    <definedName name="SG_11_10" localSheetId="32">#REF!</definedName>
    <definedName name="SG_11_10" localSheetId="30">#REF!</definedName>
    <definedName name="SG_11_10" localSheetId="28">#REF!</definedName>
    <definedName name="SG_11_10" localSheetId="37">#REF!</definedName>
    <definedName name="SG_11_10" localSheetId="14">#REF!</definedName>
    <definedName name="SG_11_10" localSheetId="1">#REF!</definedName>
    <definedName name="SG_11_10">#REF!</definedName>
    <definedName name="SG_11_11" localSheetId="15">#REF!</definedName>
    <definedName name="SG_11_11" localSheetId="32">#REF!</definedName>
    <definedName name="SG_11_11" localSheetId="30">#REF!</definedName>
    <definedName name="SG_11_11" localSheetId="28">#REF!</definedName>
    <definedName name="SG_11_11" localSheetId="37">#REF!</definedName>
    <definedName name="SG_11_11" localSheetId="14">#REF!</definedName>
    <definedName name="SG_11_11" localSheetId="1">#REF!</definedName>
    <definedName name="SG_11_11">#REF!</definedName>
    <definedName name="SG_11_12" localSheetId="15">#REF!</definedName>
    <definedName name="SG_11_12" localSheetId="32">#REF!</definedName>
    <definedName name="SG_11_12" localSheetId="30">#REF!</definedName>
    <definedName name="SG_11_12" localSheetId="28">#REF!</definedName>
    <definedName name="SG_11_12" localSheetId="37">#REF!</definedName>
    <definedName name="SG_11_12" localSheetId="14">#REF!</definedName>
    <definedName name="SG_11_12" localSheetId="1">#REF!</definedName>
    <definedName name="SG_11_12">#REF!</definedName>
    <definedName name="SG_11_13" localSheetId="15">#REF!</definedName>
    <definedName name="SG_11_13" localSheetId="32">#REF!</definedName>
    <definedName name="SG_11_13" localSheetId="30">#REF!</definedName>
    <definedName name="SG_11_13" localSheetId="28">#REF!</definedName>
    <definedName name="SG_11_13" localSheetId="37">#REF!</definedName>
    <definedName name="SG_11_13" localSheetId="14">#REF!</definedName>
    <definedName name="SG_11_13" localSheetId="1">#REF!</definedName>
    <definedName name="SG_11_13">#REF!</definedName>
    <definedName name="SG_11_14" localSheetId="15">#REF!</definedName>
    <definedName name="SG_11_14" localSheetId="32">#REF!</definedName>
    <definedName name="SG_11_14" localSheetId="30">#REF!</definedName>
    <definedName name="SG_11_14" localSheetId="28">#REF!</definedName>
    <definedName name="SG_11_14" localSheetId="37">#REF!</definedName>
    <definedName name="SG_11_14" localSheetId="14">#REF!</definedName>
    <definedName name="SG_11_14" localSheetId="1">#REF!</definedName>
    <definedName name="SG_11_14">#REF!</definedName>
    <definedName name="SG_11_15" localSheetId="15">#REF!</definedName>
    <definedName name="SG_11_15" localSheetId="32">#REF!</definedName>
    <definedName name="SG_11_15" localSheetId="30">#REF!</definedName>
    <definedName name="SG_11_15" localSheetId="28">#REF!</definedName>
    <definedName name="SG_11_15" localSheetId="37">#REF!</definedName>
    <definedName name="SG_11_15" localSheetId="14">#REF!</definedName>
    <definedName name="SG_11_15" localSheetId="1">#REF!</definedName>
    <definedName name="SG_11_15">#REF!</definedName>
    <definedName name="SG_11_16" localSheetId="15">#REF!</definedName>
    <definedName name="SG_11_16" localSheetId="32">#REF!</definedName>
    <definedName name="SG_11_16" localSheetId="30">#REF!</definedName>
    <definedName name="SG_11_16" localSheetId="28">#REF!</definedName>
    <definedName name="SG_11_16" localSheetId="37">#REF!</definedName>
    <definedName name="SG_11_16" localSheetId="14">#REF!</definedName>
    <definedName name="SG_11_16" localSheetId="1">#REF!</definedName>
    <definedName name="SG_11_16">#REF!</definedName>
    <definedName name="SG_11_17" localSheetId="15">#REF!</definedName>
    <definedName name="SG_11_17" localSheetId="32">#REF!</definedName>
    <definedName name="SG_11_17" localSheetId="30">#REF!</definedName>
    <definedName name="SG_11_17" localSheetId="28">#REF!</definedName>
    <definedName name="SG_11_17" localSheetId="37">#REF!</definedName>
    <definedName name="SG_11_17" localSheetId="14">#REF!</definedName>
    <definedName name="SG_11_17" localSheetId="1">#REF!</definedName>
    <definedName name="SG_11_17">#REF!</definedName>
    <definedName name="SG_11_18" localSheetId="15">#REF!</definedName>
    <definedName name="SG_11_18" localSheetId="32">#REF!</definedName>
    <definedName name="SG_11_18" localSheetId="30">#REF!</definedName>
    <definedName name="SG_11_18" localSheetId="28">#REF!</definedName>
    <definedName name="SG_11_18" localSheetId="37">#REF!</definedName>
    <definedName name="SG_11_18" localSheetId="14">#REF!</definedName>
    <definedName name="SG_11_18" localSheetId="1">#REF!</definedName>
    <definedName name="SG_11_18">#REF!</definedName>
    <definedName name="SG_11_19" localSheetId="15">#REF!</definedName>
    <definedName name="SG_11_19" localSheetId="32">#REF!</definedName>
    <definedName name="SG_11_19" localSheetId="30">#REF!</definedName>
    <definedName name="SG_11_19" localSheetId="28">#REF!</definedName>
    <definedName name="SG_11_19" localSheetId="37">#REF!</definedName>
    <definedName name="SG_11_19" localSheetId="14">#REF!</definedName>
    <definedName name="SG_11_19" localSheetId="1">#REF!</definedName>
    <definedName name="SG_11_19">#REF!</definedName>
    <definedName name="SG_11_20" localSheetId="15">#REF!</definedName>
    <definedName name="SG_11_20" localSheetId="32">#REF!</definedName>
    <definedName name="SG_11_20" localSheetId="30">#REF!</definedName>
    <definedName name="SG_11_20" localSheetId="28">#REF!</definedName>
    <definedName name="SG_11_20" localSheetId="37">#REF!</definedName>
    <definedName name="SG_11_20" localSheetId="14">#REF!</definedName>
    <definedName name="SG_11_20" localSheetId="1">#REF!</definedName>
    <definedName name="SG_11_20">#REF!</definedName>
    <definedName name="SG_11_21" localSheetId="15">#REF!</definedName>
    <definedName name="SG_11_21" localSheetId="32">#REF!</definedName>
    <definedName name="SG_11_21" localSheetId="30">#REF!</definedName>
    <definedName name="SG_11_21" localSheetId="28">#REF!</definedName>
    <definedName name="SG_11_21" localSheetId="37">#REF!</definedName>
    <definedName name="SG_11_21" localSheetId="14">#REF!</definedName>
    <definedName name="SG_11_21" localSheetId="1">#REF!</definedName>
    <definedName name="SG_11_21">#REF!</definedName>
    <definedName name="SG_11_22" localSheetId="15">#REF!</definedName>
    <definedName name="SG_11_22" localSheetId="32">#REF!</definedName>
    <definedName name="SG_11_22" localSheetId="30">#REF!</definedName>
    <definedName name="SG_11_22" localSheetId="28">#REF!</definedName>
    <definedName name="SG_11_22" localSheetId="37">#REF!</definedName>
    <definedName name="SG_11_22" localSheetId="14">#REF!</definedName>
    <definedName name="SG_11_22" localSheetId="1">#REF!</definedName>
    <definedName name="SG_11_22">#REF!</definedName>
    <definedName name="SG_11_23" localSheetId="15">#REF!</definedName>
    <definedName name="SG_11_23" localSheetId="32">#REF!</definedName>
    <definedName name="SG_11_23" localSheetId="30">#REF!</definedName>
    <definedName name="SG_11_23" localSheetId="28">#REF!</definedName>
    <definedName name="SG_11_23" localSheetId="37">#REF!</definedName>
    <definedName name="SG_11_23" localSheetId="14">#REF!</definedName>
    <definedName name="SG_11_23" localSheetId="1">#REF!</definedName>
    <definedName name="SG_11_23">#REF!</definedName>
    <definedName name="SG_11_24" localSheetId="15">#REF!</definedName>
    <definedName name="SG_11_24" localSheetId="32">#REF!</definedName>
    <definedName name="SG_11_24" localSheetId="30">#REF!</definedName>
    <definedName name="SG_11_24" localSheetId="28">#REF!</definedName>
    <definedName name="SG_11_24" localSheetId="37">#REF!</definedName>
    <definedName name="SG_11_24" localSheetId="14">#REF!</definedName>
    <definedName name="SG_11_24" localSheetId="1">#REF!</definedName>
    <definedName name="SG_11_24">#REF!</definedName>
    <definedName name="SG_11_25" localSheetId="15">#REF!</definedName>
    <definedName name="SG_11_25" localSheetId="32">#REF!</definedName>
    <definedName name="SG_11_25" localSheetId="30">#REF!</definedName>
    <definedName name="SG_11_25" localSheetId="28">#REF!</definedName>
    <definedName name="SG_11_25" localSheetId="37">#REF!</definedName>
    <definedName name="SG_11_25" localSheetId="14">#REF!</definedName>
    <definedName name="SG_11_25" localSheetId="1">#REF!</definedName>
    <definedName name="SG_11_25">#REF!</definedName>
    <definedName name="SG_12_01" localSheetId="15">#REF!</definedName>
    <definedName name="SG_12_01" localSheetId="32">#REF!</definedName>
    <definedName name="SG_12_01" localSheetId="30">#REF!</definedName>
    <definedName name="SG_12_01" localSheetId="28">#REF!</definedName>
    <definedName name="SG_12_01" localSheetId="37">#REF!</definedName>
    <definedName name="SG_12_01" localSheetId="14">#REF!</definedName>
    <definedName name="SG_12_01" localSheetId="1">#REF!</definedName>
    <definedName name="SG_12_01">#REF!</definedName>
    <definedName name="SG_12_02" localSheetId="15">#REF!</definedName>
    <definedName name="SG_12_02" localSheetId="32">#REF!</definedName>
    <definedName name="SG_12_02" localSheetId="30">#REF!</definedName>
    <definedName name="SG_12_02" localSheetId="28">#REF!</definedName>
    <definedName name="SG_12_02" localSheetId="37">#REF!</definedName>
    <definedName name="SG_12_02" localSheetId="14">#REF!</definedName>
    <definedName name="SG_12_02" localSheetId="1">#REF!</definedName>
    <definedName name="SG_12_02">#REF!</definedName>
    <definedName name="SG_12_03" localSheetId="15">#REF!</definedName>
    <definedName name="SG_12_03" localSheetId="32">#REF!</definedName>
    <definedName name="SG_12_03" localSheetId="30">#REF!</definedName>
    <definedName name="SG_12_03" localSheetId="28">#REF!</definedName>
    <definedName name="SG_12_03" localSheetId="37">#REF!</definedName>
    <definedName name="SG_12_03" localSheetId="14">#REF!</definedName>
    <definedName name="SG_12_03" localSheetId="1">#REF!</definedName>
    <definedName name="SG_12_03">#REF!</definedName>
    <definedName name="SG_12_04" localSheetId="15">#REF!</definedName>
    <definedName name="SG_12_04" localSheetId="32">#REF!</definedName>
    <definedName name="SG_12_04" localSheetId="30">#REF!</definedName>
    <definedName name="SG_12_04" localSheetId="28">#REF!</definedName>
    <definedName name="SG_12_04" localSheetId="37">#REF!</definedName>
    <definedName name="SG_12_04" localSheetId="14">#REF!</definedName>
    <definedName name="SG_12_04" localSheetId="1">#REF!</definedName>
    <definedName name="SG_12_04">#REF!</definedName>
    <definedName name="SG_12_05" localSheetId="15">#REF!</definedName>
    <definedName name="SG_12_05" localSheetId="32">#REF!</definedName>
    <definedName name="SG_12_05" localSheetId="30">#REF!</definedName>
    <definedName name="SG_12_05" localSheetId="28">#REF!</definedName>
    <definedName name="SG_12_05" localSheetId="37">#REF!</definedName>
    <definedName name="SG_12_05" localSheetId="14">#REF!</definedName>
    <definedName name="SG_12_05" localSheetId="1">#REF!</definedName>
    <definedName name="SG_12_05">#REF!</definedName>
    <definedName name="SG_12_06" localSheetId="15">#REF!</definedName>
    <definedName name="SG_12_06" localSheetId="32">#REF!</definedName>
    <definedName name="SG_12_06" localSheetId="30">#REF!</definedName>
    <definedName name="SG_12_06" localSheetId="28">#REF!</definedName>
    <definedName name="SG_12_06" localSheetId="37">#REF!</definedName>
    <definedName name="SG_12_06" localSheetId="14">#REF!</definedName>
    <definedName name="SG_12_06" localSheetId="1">#REF!</definedName>
    <definedName name="SG_12_06">#REF!</definedName>
    <definedName name="SG_12_07" localSheetId="15">#REF!</definedName>
    <definedName name="SG_12_07" localSheetId="32">#REF!</definedName>
    <definedName name="SG_12_07" localSheetId="30">#REF!</definedName>
    <definedName name="SG_12_07" localSheetId="28">#REF!</definedName>
    <definedName name="SG_12_07" localSheetId="37">#REF!</definedName>
    <definedName name="SG_12_07" localSheetId="14">#REF!</definedName>
    <definedName name="SG_12_07" localSheetId="1">#REF!</definedName>
    <definedName name="SG_12_07">#REF!</definedName>
    <definedName name="SG_12_08" localSheetId="15">#REF!</definedName>
    <definedName name="SG_12_08" localSheetId="32">#REF!</definedName>
    <definedName name="SG_12_08" localSheetId="30">#REF!</definedName>
    <definedName name="SG_12_08" localSheetId="28">#REF!</definedName>
    <definedName name="SG_12_08" localSheetId="37">#REF!</definedName>
    <definedName name="SG_12_08" localSheetId="14">#REF!</definedName>
    <definedName name="SG_12_08" localSheetId="1">#REF!</definedName>
    <definedName name="SG_12_08">#REF!</definedName>
    <definedName name="SG_12_09" localSheetId="15">#REF!</definedName>
    <definedName name="SG_12_09" localSheetId="32">#REF!</definedName>
    <definedName name="SG_12_09" localSheetId="30">#REF!</definedName>
    <definedName name="SG_12_09" localSheetId="28">#REF!</definedName>
    <definedName name="SG_12_09" localSheetId="37">#REF!</definedName>
    <definedName name="SG_12_09" localSheetId="14">#REF!</definedName>
    <definedName name="SG_12_09" localSheetId="1">#REF!</definedName>
    <definedName name="SG_12_09">#REF!</definedName>
    <definedName name="SG_12_10" localSheetId="15">#REF!</definedName>
    <definedName name="SG_12_10" localSheetId="32">#REF!</definedName>
    <definedName name="SG_12_10" localSheetId="30">#REF!</definedName>
    <definedName name="SG_12_10" localSheetId="28">#REF!</definedName>
    <definedName name="SG_12_10" localSheetId="37">#REF!</definedName>
    <definedName name="SG_12_10" localSheetId="14">#REF!</definedName>
    <definedName name="SG_12_10" localSheetId="1">#REF!</definedName>
    <definedName name="SG_12_10">#REF!</definedName>
    <definedName name="SG_12_11" localSheetId="15">#REF!</definedName>
    <definedName name="SG_12_11" localSheetId="32">#REF!</definedName>
    <definedName name="SG_12_11" localSheetId="30">#REF!</definedName>
    <definedName name="SG_12_11" localSheetId="28">#REF!</definedName>
    <definedName name="SG_12_11" localSheetId="37">#REF!</definedName>
    <definedName name="SG_12_11" localSheetId="14">#REF!</definedName>
    <definedName name="SG_12_11" localSheetId="1">#REF!</definedName>
    <definedName name="SG_12_11">#REF!</definedName>
    <definedName name="SG_12_12" localSheetId="15">#REF!</definedName>
    <definedName name="SG_12_12" localSheetId="32">#REF!</definedName>
    <definedName name="SG_12_12" localSheetId="30">#REF!</definedName>
    <definedName name="SG_12_12" localSheetId="28">#REF!</definedName>
    <definedName name="SG_12_12" localSheetId="37">#REF!</definedName>
    <definedName name="SG_12_12" localSheetId="14">#REF!</definedName>
    <definedName name="SG_12_12" localSheetId="1">#REF!</definedName>
    <definedName name="SG_12_12">#REF!</definedName>
    <definedName name="SG_12_13" localSheetId="15">#REF!</definedName>
    <definedName name="SG_12_13" localSheetId="32">#REF!</definedName>
    <definedName name="SG_12_13" localSheetId="30">#REF!</definedName>
    <definedName name="SG_12_13" localSheetId="28">#REF!</definedName>
    <definedName name="SG_12_13" localSheetId="37">#REF!</definedName>
    <definedName name="SG_12_13" localSheetId="14">#REF!</definedName>
    <definedName name="SG_12_13" localSheetId="1">#REF!</definedName>
    <definedName name="SG_12_13">#REF!</definedName>
    <definedName name="SG_12_14" localSheetId="15">#REF!</definedName>
    <definedName name="SG_12_14" localSheetId="32">#REF!</definedName>
    <definedName name="SG_12_14" localSheetId="30">#REF!</definedName>
    <definedName name="SG_12_14" localSheetId="28">#REF!</definedName>
    <definedName name="SG_12_14" localSheetId="37">#REF!</definedName>
    <definedName name="SG_12_14" localSheetId="14">#REF!</definedName>
    <definedName name="SG_12_14" localSheetId="1">#REF!</definedName>
    <definedName name="SG_12_14">#REF!</definedName>
    <definedName name="SG_12_15" localSheetId="15">#REF!</definedName>
    <definedName name="SG_12_15" localSheetId="32">#REF!</definedName>
    <definedName name="SG_12_15" localSheetId="30">#REF!</definedName>
    <definedName name="SG_12_15" localSheetId="28">#REF!</definedName>
    <definedName name="SG_12_15" localSheetId="37">#REF!</definedName>
    <definedName name="SG_12_15" localSheetId="14">#REF!</definedName>
    <definedName name="SG_12_15" localSheetId="1">#REF!</definedName>
    <definedName name="SG_12_15">#REF!</definedName>
    <definedName name="SG_12_16" localSheetId="15">#REF!</definedName>
    <definedName name="SG_12_16" localSheetId="32">#REF!</definedName>
    <definedName name="SG_12_16" localSheetId="30">#REF!</definedName>
    <definedName name="SG_12_16" localSheetId="28">#REF!</definedName>
    <definedName name="SG_12_16" localSheetId="37">#REF!</definedName>
    <definedName name="SG_12_16" localSheetId="14">#REF!</definedName>
    <definedName name="SG_12_16" localSheetId="1">#REF!</definedName>
    <definedName name="SG_12_16">#REF!</definedName>
    <definedName name="SG_12_17" localSheetId="15">#REF!</definedName>
    <definedName name="SG_12_17" localSheetId="32">#REF!</definedName>
    <definedName name="SG_12_17" localSheetId="30">#REF!</definedName>
    <definedName name="SG_12_17" localSheetId="28">#REF!</definedName>
    <definedName name="SG_12_17" localSheetId="37">#REF!</definedName>
    <definedName name="SG_12_17" localSheetId="14">#REF!</definedName>
    <definedName name="SG_12_17" localSheetId="1">#REF!</definedName>
    <definedName name="SG_12_17">#REF!</definedName>
    <definedName name="SG_12_18" localSheetId="15">#REF!</definedName>
    <definedName name="SG_12_18" localSheetId="32">#REF!</definedName>
    <definedName name="SG_12_18" localSheetId="30">#REF!</definedName>
    <definedName name="SG_12_18" localSheetId="28">#REF!</definedName>
    <definedName name="SG_12_18" localSheetId="37">#REF!</definedName>
    <definedName name="SG_12_18" localSheetId="14">#REF!</definedName>
    <definedName name="SG_12_18" localSheetId="1">#REF!</definedName>
    <definedName name="SG_12_18">#REF!</definedName>
    <definedName name="SG_12_19" localSheetId="15">#REF!</definedName>
    <definedName name="SG_12_19" localSheetId="32">#REF!</definedName>
    <definedName name="SG_12_19" localSheetId="30">#REF!</definedName>
    <definedName name="SG_12_19" localSheetId="28">#REF!</definedName>
    <definedName name="SG_12_19" localSheetId="37">#REF!</definedName>
    <definedName name="SG_12_19" localSheetId="14">#REF!</definedName>
    <definedName name="SG_12_19" localSheetId="1">#REF!</definedName>
    <definedName name="SG_12_19">#REF!</definedName>
    <definedName name="SG_12_20" localSheetId="15">#REF!</definedName>
    <definedName name="SG_12_20" localSheetId="32">#REF!</definedName>
    <definedName name="SG_12_20" localSheetId="30">#REF!</definedName>
    <definedName name="SG_12_20" localSheetId="28">#REF!</definedName>
    <definedName name="SG_12_20" localSheetId="37">#REF!</definedName>
    <definedName name="SG_12_20" localSheetId="14">#REF!</definedName>
    <definedName name="SG_12_20" localSheetId="1">#REF!</definedName>
    <definedName name="SG_12_20">#REF!</definedName>
    <definedName name="SG_12_21" localSheetId="15">#REF!</definedName>
    <definedName name="SG_12_21" localSheetId="32">#REF!</definedName>
    <definedName name="SG_12_21" localSheetId="30">#REF!</definedName>
    <definedName name="SG_12_21" localSheetId="28">#REF!</definedName>
    <definedName name="SG_12_21" localSheetId="37">#REF!</definedName>
    <definedName name="SG_12_21" localSheetId="14">#REF!</definedName>
    <definedName name="SG_12_21" localSheetId="1">#REF!</definedName>
    <definedName name="SG_12_21">#REF!</definedName>
    <definedName name="SG_12_22" localSheetId="15">#REF!</definedName>
    <definedName name="SG_12_22" localSheetId="32">#REF!</definedName>
    <definedName name="SG_12_22" localSheetId="30">#REF!</definedName>
    <definedName name="SG_12_22" localSheetId="28">#REF!</definedName>
    <definedName name="SG_12_22" localSheetId="37">#REF!</definedName>
    <definedName name="SG_12_22" localSheetId="14">#REF!</definedName>
    <definedName name="SG_12_22" localSheetId="1">#REF!</definedName>
    <definedName name="SG_12_22">#REF!</definedName>
    <definedName name="SG_12_23" localSheetId="15">#REF!</definedName>
    <definedName name="SG_12_23" localSheetId="32">#REF!</definedName>
    <definedName name="SG_12_23" localSheetId="30">#REF!</definedName>
    <definedName name="SG_12_23" localSheetId="28">#REF!</definedName>
    <definedName name="SG_12_23" localSheetId="37">#REF!</definedName>
    <definedName name="SG_12_23" localSheetId="14">#REF!</definedName>
    <definedName name="SG_12_23" localSheetId="1">#REF!</definedName>
    <definedName name="SG_12_23">#REF!</definedName>
    <definedName name="SG_12_24" localSheetId="15">#REF!</definedName>
    <definedName name="SG_12_24" localSheetId="32">#REF!</definedName>
    <definedName name="SG_12_24" localSheetId="30">#REF!</definedName>
    <definedName name="SG_12_24" localSheetId="28">#REF!</definedName>
    <definedName name="SG_12_24" localSheetId="37">#REF!</definedName>
    <definedName name="SG_12_24" localSheetId="14">#REF!</definedName>
    <definedName name="SG_12_24" localSheetId="1">#REF!</definedName>
    <definedName name="SG_12_24">#REF!</definedName>
    <definedName name="SG_12_25" localSheetId="15">#REF!</definedName>
    <definedName name="SG_12_25" localSheetId="32">#REF!</definedName>
    <definedName name="SG_12_25" localSheetId="30">#REF!</definedName>
    <definedName name="SG_12_25" localSheetId="28">#REF!</definedName>
    <definedName name="SG_12_25" localSheetId="37">#REF!</definedName>
    <definedName name="SG_12_25" localSheetId="14">#REF!</definedName>
    <definedName name="SG_12_25" localSheetId="1">#REF!</definedName>
    <definedName name="SG_12_25">#REF!</definedName>
    <definedName name="SG_13_01" localSheetId="15">#REF!</definedName>
    <definedName name="SG_13_01" localSheetId="32">#REF!</definedName>
    <definedName name="SG_13_01" localSheetId="30">#REF!</definedName>
    <definedName name="SG_13_01" localSheetId="28">#REF!</definedName>
    <definedName name="SG_13_01" localSheetId="37">#REF!</definedName>
    <definedName name="SG_13_01" localSheetId="14">#REF!</definedName>
    <definedName name="SG_13_01" localSheetId="1">#REF!</definedName>
    <definedName name="SG_13_01">#REF!</definedName>
    <definedName name="SG_13_02" localSheetId="15">#REF!</definedName>
    <definedName name="SG_13_02" localSheetId="32">#REF!</definedName>
    <definedName name="SG_13_02" localSheetId="30">#REF!</definedName>
    <definedName name="SG_13_02" localSheetId="28">#REF!</definedName>
    <definedName name="SG_13_02" localSheetId="37">#REF!</definedName>
    <definedName name="SG_13_02" localSheetId="14">#REF!</definedName>
    <definedName name="SG_13_02" localSheetId="1">#REF!</definedName>
    <definedName name="SG_13_02">#REF!</definedName>
    <definedName name="SG_13_03" localSheetId="15">#REF!</definedName>
    <definedName name="SG_13_03" localSheetId="32">#REF!</definedName>
    <definedName name="SG_13_03" localSheetId="30">#REF!</definedName>
    <definedName name="SG_13_03" localSheetId="28">#REF!</definedName>
    <definedName name="SG_13_03" localSheetId="37">#REF!</definedName>
    <definedName name="SG_13_03" localSheetId="14">#REF!</definedName>
    <definedName name="SG_13_03" localSheetId="1">#REF!</definedName>
    <definedName name="SG_13_03">#REF!</definedName>
    <definedName name="SG_13_04" localSheetId="15">#REF!</definedName>
    <definedName name="SG_13_04" localSheetId="32">#REF!</definedName>
    <definedName name="SG_13_04" localSheetId="30">#REF!</definedName>
    <definedName name="SG_13_04" localSheetId="28">#REF!</definedName>
    <definedName name="SG_13_04" localSheetId="37">#REF!</definedName>
    <definedName name="SG_13_04" localSheetId="14">#REF!</definedName>
    <definedName name="SG_13_04" localSheetId="1">#REF!</definedName>
    <definedName name="SG_13_04">#REF!</definedName>
    <definedName name="SG_13_05" localSheetId="15">#REF!</definedName>
    <definedName name="SG_13_05" localSheetId="32">#REF!</definedName>
    <definedName name="SG_13_05" localSheetId="30">#REF!</definedName>
    <definedName name="SG_13_05" localSheetId="28">#REF!</definedName>
    <definedName name="SG_13_05" localSheetId="37">#REF!</definedName>
    <definedName name="SG_13_05" localSheetId="14">#REF!</definedName>
    <definedName name="SG_13_05" localSheetId="1">#REF!</definedName>
    <definedName name="SG_13_05">#REF!</definedName>
    <definedName name="SG_13_06" localSheetId="15">#REF!</definedName>
    <definedName name="SG_13_06" localSheetId="32">#REF!</definedName>
    <definedName name="SG_13_06" localSheetId="30">#REF!</definedName>
    <definedName name="SG_13_06" localSheetId="28">#REF!</definedName>
    <definedName name="SG_13_06" localSheetId="37">#REF!</definedName>
    <definedName name="SG_13_06" localSheetId="14">#REF!</definedName>
    <definedName name="SG_13_06" localSheetId="1">#REF!</definedName>
    <definedName name="SG_13_06">#REF!</definedName>
    <definedName name="SG_13_07" localSheetId="15">#REF!</definedName>
    <definedName name="SG_13_07" localSheetId="32">#REF!</definedName>
    <definedName name="SG_13_07" localSheetId="30">#REF!</definedName>
    <definedName name="SG_13_07" localSheetId="28">#REF!</definedName>
    <definedName name="SG_13_07" localSheetId="37">#REF!</definedName>
    <definedName name="SG_13_07" localSheetId="14">#REF!</definedName>
    <definedName name="SG_13_07" localSheetId="1">#REF!</definedName>
    <definedName name="SG_13_07">#REF!</definedName>
    <definedName name="SG_13_08" localSheetId="15">#REF!</definedName>
    <definedName name="SG_13_08" localSheetId="32">#REF!</definedName>
    <definedName name="SG_13_08" localSheetId="30">#REF!</definedName>
    <definedName name="SG_13_08" localSheetId="28">#REF!</definedName>
    <definedName name="SG_13_08" localSheetId="37">#REF!</definedName>
    <definedName name="SG_13_08" localSheetId="14">#REF!</definedName>
    <definedName name="SG_13_08" localSheetId="1">#REF!</definedName>
    <definedName name="SG_13_08">#REF!</definedName>
    <definedName name="SG_13_09" localSheetId="15">#REF!</definedName>
    <definedName name="SG_13_09" localSheetId="32">#REF!</definedName>
    <definedName name="SG_13_09" localSheetId="30">#REF!</definedName>
    <definedName name="SG_13_09" localSheetId="28">#REF!</definedName>
    <definedName name="SG_13_09" localSheetId="37">#REF!</definedName>
    <definedName name="SG_13_09" localSheetId="14">#REF!</definedName>
    <definedName name="SG_13_09" localSheetId="1">#REF!</definedName>
    <definedName name="SG_13_09">#REF!</definedName>
    <definedName name="SG_13_10" localSheetId="15">#REF!</definedName>
    <definedName name="SG_13_10" localSheetId="32">#REF!</definedName>
    <definedName name="SG_13_10" localSheetId="30">#REF!</definedName>
    <definedName name="SG_13_10" localSheetId="28">#REF!</definedName>
    <definedName name="SG_13_10" localSheetId="37">#REF!</definedName>
    <definedName name="SG_13_10" localSheetId="14">#REF!</definedName>
    <definedName name="SG_13_10" localSheetId="1">#REF!</definedName>
    <definedName name="SG_13_10">#REF!</definedName>
    <definedName name="SG_13_11" localSheetId="15">#REF!</definedName>
    <definedName name="SG_13_11" localSheetId="32">#REF!</definedName>
    <definedName name="SG_13_11" localSheetId="30">#REF!</definedName>
    <definedName name="SG_13_11" localSheetId="28">#REF!</definedName>
    <definedName name="SG_13_11" localSheetId="37">#REF!</definedName>
    <definedName name="SG_13_11" localSheetId="14">#REF!</definedName>
    <definedName name="SG_13_11" localSheetId="1">#REF!</definedName>
    <definedName name="SG_13_11">#REF!</definedName>
    <definedName name="SG_13_12" localSheetId="15">#REF!</definedName>
    <definedName name="SG_13_12" localSheetId="32">#REF!</definedName>
    <definedName name="SG_13_12" localSheetId="30">#REF!</definedName>
    <definedName name="SG_13_12" localSheetId="28">#REF!</definedName>
    <definedName name="SG_13_12" localSheetId="37">#REF!</definedName>
    <definedName name="SG_13_12" localSheetId="14">#REF!</definedName>
    <definedName name="SG_13_12" localSheetId="1">#REF!</definedName>
    <definedName name="SG_13_12">#REF!</definedName>
    <definedName name="SG_13_13" localSheetId="15">#REF!</definedName>
    <definedName name="SG_13_13" localSheetId="32">#REF!</definedName>
    <definedName name="SG_13_13" localSheetId="30">#REF!</definedName>
    <definedName name="SG_13_13" localSheetId="28">#REF!</definedName>
    <definedName name="SG_13_13" localSheetId="37">#REF!</definedName>
    <definedName name="SG_13_13" localSheetId="14">#REF!</definedName>
    <definedName name="SG_13_13" localSheetId="1">#REF!</definedName>
    <definedName name="SG_13_13">#REF!</definedName>
    <definedName name="SG_13_14" localSheetId="15">#REF!</definedName>
    <definedName name="SG_13_14" localSheetId="32">#REF!</definedName>
    <definedName name="SG_13_14" localSheetId="30">#REF!</definedName>
    <definedName name="SG_13_14" localSheetId="28">#REF!</definedName>
    <definedName name="SG_13_14" localSheetId="37">#REF!</definedName>
    <definedName name="SG_13_14" localSheetId="14">#REF!</definedName>
    <definedName name="SG_13_14" localSheetId="1">#REF!</definedName>
    <definedName name="SG_13_14">#REF!</definedName>
    <definedName name="SG_13_15" localSheetId="15">#REF!</definedName>
    <definedName name="SG_13_15" localSheetId="32">#REF!</definedName>
    <definedName name="SG_13_15" localSheetId="30">#REF!</definedName>
    <definedName name="SG_13_15" localSheetId="28">#REF!</definedName>
    <definedName name="SG_13_15" localSheetId="37">#REF!</definedName>
    <definedName name="SG_13_15" localSheetId="14">#REF!</definedName>
    <definedName name="SG_13_15" localSheetId="1">#REF!</definedName>
    <definedName name="SG_13_15">#REF!</definedName>
    <definedName name="SG_13_16" localSheetId="15">#REF!</definedName>
    <definedName name="SG_13_16" localSheetId="32">#REF!</definedName>
    <definedName name="SG_13_16" localSheetId="30">#REF!</definedName>
    <definedName name="SG_13_16" localSheetId="28">#REF!</definedName>
    <definedName name="SG_13_16" localSheetId="37">#REF!</definedName>
    <definedName name="SG_13_16" localSheetId="14">#REF!</definedName>
    <definedName name="SG_13_16" localSheetId="1">#REF!</definedName>
    <definedName name="SG_13_16">#REF!</definedName>
    <definedName name="SG_13_17" localSheetId="15">#REF!</definedName>
    <definedName name="SG_13_17" localSheetId="32">#REF!</definedName>
    <definedName name="SG_13_17" localSheetId="30">#REF!</definedName>
    <definedName name="SG_13_17" localSheetId="28">#REF!</definedName>
    <definedName name="SG_13_17" localSheetId="37">#REF!</definedName>
    <definedName name="SG_13_17" localSheetId="14">#REF!</definedName>
    <definedName name="SG_13_17" localSheetId="1">#REF!</definedName>
    <definedName name="SG_13_17">#REF!</definedName>
    <definedName name="SG_13_18" localSheetId="15">#REF!</definedName>
    <definedName name="SG_13_18" localSheetId="32">#REF!</definedName>
    <definedName name="SG_13_18" localSheetId="30">#REF!</definedName>
    <definedName name="SG_13_18" localSheetId="28">#REF!</definedName>
    <definedName name="SG_13_18" localSheetId="37">#REF!</definedName>
    <definedName name="SG_13_18" localSheetId="14">#REF!</definedName>
    <definedName name="SG_13_18" localSheetId="1">#REF!</definedName>
    <definedName name="SG_13_18">#REF!</definedName>
    <definedName name="SG_13_19" localSheetId="15">#REF!</definedName>
    <definedName name="SG_13_19" localSheetId="32">#REF!</definedName>
    <definedName name="SG_13_19" localSheetId="30">#REF!</definedName>
    <definedName name="SG_13_19" localSheetId="28">#REF!</definedName>
    <definedName name="SG_13_19" localSheetId="37">#REF!</definedName>
    <definedName name="SG_13_19" localSheetId="14">#REF!</definedName>
    <definedName name="SG_13_19" localSheetId="1">#REF!</definedName>
    <definedName name="SG_13_19">#REF!</definedName>
    <definedName name="SG_13_20" localSheetId="15">#REF!</definedName>
    <definedName name="SG_13_20" localSheetId="32">#REF!</definedName>
    <definedName name="SG_13_20" localSheetId="30">#REF!</definedName>
    <definedName name="SG_13_20" localSheetId="28">#REF!</definedName>
    <definedName name="SG_13_20" localSheetId="37">#REF!</definedName>
    <definedName name="SG_13_20" localSheetId="14">#REF!</definedName>
    <definedName name="SG_13_20" localSheetId="1">#REF!</definedName>
    <definedName name="SG_13_20">#REF!</definedName>
    <definedName name="SG_13_21" localSheetId="15">#REF!</definedName>
    <definedName name="SG_13_21" localSheetId="32">#REF!</definedName>
    <definedName name="SG_13_21" localSheetId="30">#REF!</definedName>
    <definedName name="SG_13_21" localSheetId="28">#REF!</definedName>
    <definedName name="SG_13_21" localSheetId="37">#REF!</definedName>
    <definedName name="SG_13_21" localSheetId="14">#REF!</definedName>
    <definedName name="SG_13_21" localSheetId="1">#REF!</definedName>
    <definedName name="SG_13_21">#REF!</definedName>
    <definedName name="SG_13_22" localSheetId="15">#REF!</definedName>
    <definedName name="SG_13_22" localSheetId="32">#REF!</definedName>
    <definedName name="SG_13_22" localSheetId="30">#REF!</definedName>
    <definedName name="SG_13_22" localSheetId="28">#REF!</definedName>
    <definedName name="SG_13_22" localSheetId="37">#REF!</definedName>
    <definedName name="SG_13_22" localSheetId="14">#REF!</definedName>
    <definedName name="SG_13_22" localSheetId="1">#REF!</definedName>
    <definedName name="SG_13_22">#REF!</definedName>
    <definedName name="SG_13_23" localSheetId="15">#REF!</definedName>
    <definedName name="SG_13_23" localSheetId="32">#REF!</definedName>
    <definedName name="SG_13_23" localSheetId="30">#REF!</definedName>
    <definedName name="SG_13_23" localSheetId="28">#REF!</definedName>
    <definedName name="SG_13_23" localSheetId="37">#REF!</definedName>
    <definedName name="SG_13_23" localSheetId="14">#REF!</definedName>
    <definedName name="SG_13_23" localSheetId="1">#REF!</definedName>
    <definedName name="SG_13_23">#REF!</definedName>
    <definedName name="SG_13_24" localSheetId="15">#REF!</definedName>
    <definedName name="SG_13_24" localSheetId="32">#REF!</definedName>
    <definedName name="SG_13_24" localSheetId="30">#REF!</definedName>
    <definedName name="SG_13_24" localSheetId="28">#REF!</definedName>
    <definedName name="SG_13_24" localSheetId="37">#REF!</definedName>
    <definedName name="SG_13_24" localSheetId="14">#REF!</definedName>
    <definedName name="SG_13_24" localSheetId="1">#REF!</definedName>
    <definedName name="SG_13_24">#REF!</definedName>
    <definedName name="SG_13_25" localSheetId="15">#REF!</definedName>
    <definedName name="SG_13_25" localSheetId="32">#REF!</definedName>
    <definedName name="SG_13_25" localSheetId="30">#REF!</definedName>
    <definedName name="SG_13_25" localSheetId="28">#REF!</definedName>
    <definedName name="SG_13_25" localSheetId="37">#REF!</definedName>
    <definedName name="SG_13_25" localSheetId="14">#REF!</definedName>
    <definedName name="SG_13_25" localSheetId="1">#REF!</definedName>
    <definedName name="SG_13_25">#REF!</definedName>
    <definedName name="SG_14_01" localSheetId="15">#REF!</definedName>
    <definedName name="SG_14_01" localSheetId="32">#REF!</definedName>
    <definedName name="SG_14_01" localSheetId="30">#REF!</definedName>
    <definedName name="SG_14_01" localSheetId="28">#REF!</definedName>
    <definedName name="SG_14_01" localSheetId="37">#REF!</definedName>
    <definedName name="SG_14_01" localSheetId="14">#REF!</definedName>
    <definedName name="SG_14_01" localSheetId="1">#REF!</definedName>
    <definedName name="SG_14_01">#REF!</definedName>
    <definedName name="SG_14_02" localSheetId="15">#REF!</definedName>
    <definedName name="SG_14_02" localSheetId="32">#REF!</definedName>
    <definedName name="SG_14_02" localSheetId="30">#REF!</definedName>
    <definedName name="SG_14_02" localSheetId="28">#REF!</definedName>
    <definedName name="SG_14_02" localSheetId="37">#REF!</definedName>
    <definedName name="SG_14_02" localSheetId="14">#REF!</definedName>
    <definedName name="SG_14_02" localSheetId="1">#REF!</definedName>
    <definedName name="SG_14_02">#REF!</definedName>
    <definedName name="SG_14_03" localSheetId="15">#REF!</definedName>
    <definedName name="SG_14_03" localSheetId="32">#REF!</definedName>
    <definedName name="SG_14_03" localSheetId="30">#REF!</definedName>
    <definedName name="SG_14_03" localSheetId="28">#REF!</definedName>
    <definedName name="SG_14_03" localSheetId="37">#REF!</definedName>
    <definedName name="SG_14_03" localSheetId="14">#REF!</definedName>
    <definedName name="SG_14_03" localSheetId="1">#REF!</definedName>
    <definedName name="SG_14_03">#REF!</definedName>
    <definedName name="SG_14_04" localSheetId="15">#REF!</definedName>
    <definedName name="SG_14_04" localSheetId="32">#REF!</definedName>
    <definedName name="SG_14_04" localSheetId="30">#REF!</definedName>
    <definedName name="SG_14_04" localSheetId="28">#REF!</definedName>
    <definedName name="SG_14_04" localSheetId="37">#REF!</definedName>
    <definedName name="SG_14_04" localSheetId="14">#REF!</definedName>
    <definedName name="SG_14_04" localSheetId="1">#REF!</definedName>
    <definedName name="SG_14_04">#REF!</definedName>
    <definedName name="SG_14_05" localSheetId="15">#REF!</definedName>
    <definedName name="SG_14_05" localSheetId="32">#REF!</definedName>
    <definedName name="SG_14_05" localSheetId="30">#REF!</definedName>
    <definedName name="SG_14_05" localSheetId="28">#REF!</definedName>
    <definedName name="SG_14_05" localSheetId="37">#REF!</definedName>
    <definedName name="SG_14_05" localSheetId="14">#REF!</definedName>
    <definedName name="SG_14_05" localSheetId="1">#REF!</definedName>
    <definedName name="SG_14_05">#REF!</definedName>
    <definedName name="SG_14_06" localSheetId="15">#REF!</definedName>
    <definedName name="SG_14_06" localSheetId="32">#REF!</definedName>
    <definedName name="SG_14_06" localSheetId="30">#REF!</definedName>
    <definedName name="SG_14_06" localSheetId="28">#REF!</definedName>
    <definedName name="SG_14_06" localSheetId="37">#REF!</definedName>
    <definedName name="SG_14_06" localSheetId="14">#REF!</definedName>
    <definedName name="SG_14_06" localSheetId="1">#REF!</definedName>
    <definedName name="SG_14_06">#REF!</definedName>
    <definedName name="SG_14_07" localSheetId="15">#REF!</definedName>
    <definedName name="SG_14_07" localSheetId="32">#REF!</definedName>
    <definedName name="SG_14_07" localSheetId="30">#REF!</definedName>
    <definedName name="SG_14_07" localSheetId="28">#REF!</definedName>
    <definedName name="SG_14_07" localSheetId="37">#REF!</definedName>
    <definedName name="SG_14_07" localSheetId="14">#REF!</definedName>
    <definedName name="SG_14_07" localSheetId="1">#REF!</definedName>
    <definedName name="SG_14_07">#REF!</definedName>
    <definedName name="SG_14_08" localSheetId="15">#REF!</definedName>
    <definedName name="SG_14_08" localSheetId="32">#REF!</definedName>
    <definedName name="SG_14_08" localSheetId="30">#REF!</definedName>
    <definedName name="SG_14_08" localSheetId="28">#REF!</definedName>
    <definedName name="SG_14_08" localSheetId="37">#REF!</definedName>
    <definedName name="SG_14_08" localSheetId="14">#REF!</definedName>
    <definedName name="SG_14_08" localSheetId="1">#REF!</definedName>
    <definedName name="SG_14_08">#REF!</definedName>
    <definedName name="SG_14_09" localSheetId="15">#REF!</definedName>
    <definedName name="SG_14_09" localSheetId="32">#REF!</definedName>
    <definedName name="SG_14_09" localSheetId="30">#REF!</definedName>
    <definedName name="SG_14_09" localSheetId="28">#REF!</definedName>
    <definedName name="SG_14_09" localSheetId="37">#REF!</definedName>
    <definedName name="SG_14_09" localSheetId="14">#REF!</definedName>
    <definedName name="SG_14_09" localSheetId="1">#REF!</definedName>
    <definedName name="SG_14_09">#REF!</definedName>
    <definedName name="SG_14_10" localSheetId="15">#REF!</definedName>
    <definedName name="SG_14_10" localSheetId="32">#REF!</definedName>
    <definedName name="SG_14_10" localSheetId="30">#REF!</definedName>
    <definedName name="SG_14_10" localSheetId="28">#REF!</definedName>
    <definedName name="SG_14_10" localSheetId="37">#REF!</definedName>
    <definedName name="SG_14_10" localSheetId="14">#REF!</definedName>
    <definedName name="SG_14_10" localSheetId="1">#REF!</definedName>
    <definedName name="SG_14_10">#REF!</definedName>
    <definedName name="SG_14_11" localSheetId="15">#REF!</definedName>
    <definedName name="SG_14_11" localSheetId="32">#REF!</definedName>
    <definedName name="SG_14_11" localSheetId="30">#REF!</definedName>
    <definedName name="SG_14_11" localSheetId="28">#REF!</definedName>
    <definedName name="SG_14_11" localSheetId="37">#REF!</definedName>
    <definedName name="SG_14_11" localSheetId="14">#REF!</definedName>
    <definedName name="SG_14_11" localSheetId="1">#REF!</definedName>
    <definedName name="SG_14_11">#REF!</definedName>
    <definedName name="SG_14_12" localSheetId="15">#REF!</definedName>
    <definedName name="SG_14_12" localSheetId="32">#REF!</definedName>
    <definedName name="SG_14_12" localSheetId="30">#REF!</definedName>
    <definedName name="SG_14_12" localSheetId="28">#REF!</definedName>
    <definedName name="SG_14_12" localSheetId="37">#REF!</definedName>
    <definedName name="SG_14_12" localSheetId="14">#REF!</definedName>
    <definedName name="SG_14_12" localSheetId="1">#REF!</definedName>
    <definedName name="SG_14_12">#REF!</definedName>
    <definedName name="SG_14_13" localSheetId="15">#REF!</definedName>
    <definedName name="SG_14_13" localSheetId="32">#REF!</definedName>
    <definedName name="SG_14_13" localSheetId="30">#REF!</definedName>
    <definedName name="SG_14_13" localSheetId="28">#REF!</definedName>
    <definedName name="SG_14_13" localSheetId="37">#REF!</definedName>
    <definedName name="SG_14_13" localSheetId="14">#REF!</definedName>
    <definedName name="SG_14_13" localSheetId="1">#REF!</definedName>
    <definedName name="SG_14_13">#REF!</definedName>
    <definedName name="SG_14_14" localSheetId="15">#REF!</definedName>
    <definedName name="SG_14_14" localSheetId="32">#REF!</definedName>
    <definedName name="SG_14_14" localSheetId="30">#REF!</definedName>
    <definedName name="SG_14_14" localSheetId="28">#REF!</definedName>
    <definedName name="SG_14_14" localSheetId="37">#REF!</definedName>
    <definedName name="SG_14_14" localSheetId="14">#REF!</definedName>
    <definedName name="SG_14_14" localSheetId="1">#REF!</definedName>
    <definedName name="SG_14_14">#REF!</definedName>
    <definedName name="SG_14_15" localSheetId="15">#REF!</definedName>
    <definedName name="SG_14_15" localSheetId="32">#REF!</definedName>
    <definedName name="SG_14_15" localSheetId="30">#REF!</definedName>
    <definedName name="SG_14_15" localSheetId="28">#REF!</definedName>
    <definedName name="SG_14_15" localSheetId="37">#REF!</definedName>
    <definedName name="SG_14_15" localSheetId="14">#REF!</definedName>
    <definedName name="SG_14_15" localSheetId="1">#REF!</definedName>
    <definedName name="SG_14_15">#REF!</definedName>
    <definedName name="SG_14_16" localSheetId="15">#REF!</definedName>
    <definedName name="SG_14_16" localSheetId="32">#REF!</definedName>
    <definedName name="SG_14_16" localSheetId="30">#REF!</definedName>
    <definedName name="SG_14_16" localSheetId="28">#REF!</definedName>
    <definedName name="SG_14_16" localSheetId="37">#REF!</definedName>
    <definedName name="SG_14_16" localSheetId="14">#REF!</definedName>
    <definedName name="SG_14_16" localSheetId="1">#REF!</definedName>
    <definedName name="SG_14_16">#REF!</definedName>
    <definedName name="SG_14_17" localSheetId="15">#REF!</definedName>
    <definedName name="SG_14_17" localSheetId="32">#REF!</definedName>
    <definedName name="SG_14_17" localSheetId="30">#REF!</definedName>
    <definedName name="SG_14_17" localSheetId="28">#REF!</definedName>
    <definedName name="SG_14_17" localSheetId="37">#REF!</definedName>
    <definedName name="SG_14_17" localSheetId="14">#REF!</definedName>
    <definedName name="SG_14_17" localSheetId="1">#REF!</definedName>
    <definedName name="SG_14_17">#REF!</definedName>
    <definedName name="SG_14_18" localSheetId="15">#REF!</definedName>
    <definedName name="SG_14_18" localSheetId="32">#REF!</definedName>
    <definedName name="SG_14_18" localSheetId="30">#REF!</definedName>
    <definedName name="SG_14_18" localSheetId="28">#REF!</definedName>
    <definedName name="SG_14_18" localSheetId="37">#REF!</definedName>
    <definedName name="SG_14_18" localSheetId="14">#REF!</definedName>
    <definedName name="SG_14_18" localSheetId="1">#REF!</definedName>
    <definedName name="SG_14_18">#REF!</definedName>
    <definedName name="SG_14_19" localSheetId="15">#REF!</definedName>
    <definedName name="SG_14_19" localSheetId="32">#REF!</definedName>
    <definedName name="SG_14_19" localSheetId="30">#REF!</definedName>
    <definedName name="SG_14_19" localSheetId="28">#REF!</definedName>
    <definedName name="SG_14_19" localSheetId="37">#REF!</definedName>
    <definedName name="SG_14_19" localSheetId="14">#REF!</definedName>
    <definedName name="SG_14_19" localSheetId="1">#REF!</definedName>
    <definedName name="SG_14_19">#REF!</definedName>
    <definedName name="SG_14_20" localSheetId="15">#REF!</definedName>
    <definedName name="SG_14_20" localSheetId="32">#REF!</definedName>
    <definedName name="SG_14_20" localSheetId="30">#REF!</definedName>
    <definedName name="SG_14_20" localSheetId="28">#REF!</definedName>
    <definedName name="SG_14_20" localSheetId="37">#REF!</definedName>
    <definedName name="SG_14_20" localSheetId="14">#REF!</definedName>
    <definedName name="SG_14_20" localSheetId="1">#REF!</definedName>
    <definedName name="SG_14_20">#REF!</definedName>
    <definedName name="SG_14_21" localSheetId="15">#REF!</definedName>
    <definedName name="SG_14_21" localSheetId="32">#REF!</definedName>
    <definedName name="SG_14_21" localSheetId="30">#REF!</definedName>
    <definedName name="SG_14_21" localSheetId="28">#REF!</definedName>
    <definedName name="SG_14_21" localSheetId="37">#REF!</definedName>
    <definedName name="SG_14_21" localSheetId="14">#REF!</definedName>
    <definedName name="SG_14_21" localSheetId="1">#REF!</definedName>
    <definedName name="SG_14_21">#REF!</definedName>
    <definedName name="SG_14_22" localSheetId="15">#REF!</definedName>
    <definedName name="SG_14_22" localSheetId="32">#REF!</definedName>
    <definedName name="SG_14_22" localSheetId="30">#REF!</definedName>
    <definedName name="SG_14_22" localSheetId="28">#REF!</definedName>
    <definedName name="SG_14_22" localSheetId="37">#REF!</definedName>
    <definedName name="SG_14_22" localSheetId="14">#REF!</definedName>
    <definedName name="SG_14_22" localSheetId="1">#REF!</definedName>
    <definedName name="SG_14_22">#REF!</definedName>
    <definedName name="SG_14_23" localSheetId="15">#REF!</definedName>
    <definedName name="SG_14_23" localSheetId="32">#REF!</definedName>
    <definedName name="SG_14_23" localSheetId="30">#REF!</definedName>
    <definedName name="SG_14_23" localSheetId="28">#REF!</definedName>
    <definedName name="SG_14_23" localSheetId="37">#REF!</definedName>
    <definedName name="SG_14_23" localSheetId="14">#REF!</definedName>
    <definedName name="SG_14_23" localSheetId="1">#REF!</definedName>
    <definedName name="SG_14_23">#REF!</definedName>
    <definedName name="SG_14_24" localSheetId="15">#REF!</definedName>
    <definedName name="SG_14_24" localSheetId="32">#REF!</definedName>
    <definedName name="SG_14_24" localSheetId="30">#REF!</definedName>
    <definedName name="SG_14_24" localSheetId="28">#REF!</definedName>
    <definedName name="SG_14_24" localSheetId="37">#REF!</definedName>
    <definedName name="SG_14_24" localSheetId="14">#REF!</definedName>
    <definedName name="SG_14_24" localSheetId="1">#REF!</definedName>
    <definedName name="SG_14_24">#REF!</definedName>
    <definedName name="SG_14_25" localSheetId="15">#REF!</definedName>
    <definedName name="SG_14_25" localSheetId="32">#REF!</definedName>
    <definedName name="SG_14_25" localSheetId="30">#REF!</definedName>
    <definedName name="SG_14_25" localSheetId="28">#REF!</definedName>
    <definedName name="SG_14_25" localSheetId="37">#REF!</definedName>
    <definedName name="SG_14_25" localSheetId="14">#REF!</definedName>
    <definedName name="SG_14_25" localSheetId="1">#REF!</definedName>
    <definedName name="SG_14_25">#REF!</definedName>
    <definedName name="SG_15_01" localSheetId="15">#REF!</definedName>
    <definedName name="SG_15_01" localSheetId="32">#REF!</definedName>
    <definedName name="SG_15_01" localSheetId="30">#REF!</definedName>
    <definedName name="SG_15_01" localSheetId="28">#REF!</definedName>
    <definedName name="SG_15_01" localSheetId="37">#REF!</definedName>
    <definedName name="SG_15_01" localSheetId="14">#REF!</definedName>
    <definedName name="SG_15_01" localSheetId="1">#REF!</definedName>
    <definedName name="SG_15_01">#REF!</definedName>
    <definedName name="SG_15_02" localSheetId="15">#REF!</definedName>
    <definedName name="SG_15_02" localSheetId="32">#REF!</definedName>
    <definedName name="SG_15_02" localSheetId="30">#REF!</definedName>
    <definedName name="SG_15_02" localSheetId="28">#REF!</definedName>
    <definedName name="SG_15_02" localSheetId="37">#REF!</definedName>
    <definedName name="SG_15_02" localSheetId="14">#REF!</definedName>
    <definedName name="SG_15_02" localSheetId="1">#REF!</definedName>
    <definedName name="SG_15_02">#REF!</definedName>
    <definedName name="SG_15_03" localSheetId="15">#REF!</definedName>
    <definedName name="SG_15_03" localSheetId="32">#REF!</definedName>
    <definedName name="SG_15_03" localSheetId="30">#REF!</definedName>
    <definedName name="SG_15_03" localSheetId="28">#REF!</definedName>
    <definedName name="SG_15_03" localSheetId="37">#REF!</definedName>
    <definedName name="SG_15_03" localSheetId="14">#REF!</definedName>
    <definedName name="SG_15_03" localSheetId="1">#REF!</definedName>
    <definedName name="SG_15_03">#REF!</definedName>
    <definedName name="SG_15_04" localSheetId="15">#REF!</definedName>
    <definedName name="SG_15_04" localSheetId="32">#REF!</definedName>
    <definedName name="SG_15_04" localSheetId="30">#REF!</definedName>
    <definedName name="SG_15_04" localSheetId="28">#REF!</definedName>
    <definedName name="SG_15_04" localSheetId="37">#REF!</definedName>
    <definedName name="SG_15_04" localSheetId="14">#REF!</definedName>
    <definedName name="SG_15_04" localSheetId="1">#REF!</definedName>
    <definedName name="SG_15_04">#REF!</definedName>
    <definedName name="SG_15_05" localSheetId="15">#REF!</definedName>
    <definedName name="SG_15_05" localSheetId="32">#REF!</definedName>
    <definedName name="SG_15_05" localSheetId="30">#REF!</definedName>
    <definedName name="SG_15_05" localSheetId="28">#REF!</definedName>
    <definedName name="SG_15_05" localSheetId="37">#REF!</definedName>
    <definedName name="SG_15_05" localSheetId="14">#REF!</definedName>
    <definedName name="SG_15_05" localSheetId="1">#REF!</definedName>
    <definedName name="SG_15_05">#REF!</definedName>
    <definedName name="SG_15_06" localSheetId="15">#REF!</definedName>
    <definedName name="SG_15_06" localSheetId="32">#REF!</definedName>
    <definedName name="SG_15_06" localSheetId="30">#REF!</definedName>
    <definedName name="SG_15_06" localSheetId="28">#REF!</definedName>
    <definedName name="SG_15_06" localSheetId="37">#REF!</definedName>
    <definedName name="SG_15_06" localSheetId="14">#REF!</definedName>
    <definedName name="SG_15_06" localSheetId="1">#REF!</definedName>
    <definedName name="SG_15_06">#REF!</definedName>
    <definedName name="SG_15_07" localSheetId="15">#REF!</definedName>
    <definedName name="SG_15_07" localSheetId="32">#REF!</definedName>
    <definedName name="SG_15_07" localSheetId="30">#REF!</definedName>
    <definedName name="SG_15_07" localSheetId="28">#REF!</definedName>
    <definedName name="SG_15_07" localSheetId="37">#REF!</definedName>
    <definedName name="SG_15_07" localSheetId="14">#REF!</definedName>
    <definedName name="SG_15_07" localSheetId="1">#REF!</definedName>
    <definedName name="SG_15_07">#REF!</definedName>
    <definedName name="SG_15_08" localSheetId="15">#REF!</definedName>
    <definedName name="SG_15_08" localSheetId="32">#REF!</definedName>
    <definedName name="SG_15_08" localSheetId="30">#REF!</definedName>
    <definedName name="SG_15_08" localSheetId="28">#REF!</definedName>
    <definedName name="SG_15_08" localSheetId="37">#REF!</definedName>
    <definedName name="SG_15_08" localSheetId="14">#REF!</definedName>
    <definedName name="SG_15_08" localSheetId="1">#REF!</definedName>
    <definedName name="SG_15_08">#REF!</definedName>
    <definedName name="SG_15_09" localSheetId="15">#REF!</definedName>
    <definedName name="SG_15_09" localSheetId="32">#REF!</definedName>
    <definedName name="SG_15_09" localSheetId="30">#REF!</definedName>
    <definedName name="SG_15_09" localSheetId="28">#REF!</definedName>
    <definedName name="SG_15_09" localSheetId="37">#REF!</definedName>
    <definedName name="SG_15_09" localSheetId="14">#REF!</definedName>
    <definedName name="SG_15_09" localSheetId="1">#REF!</definedName>
    <definedName name="SG_15_09">#REF!</definedName>
    <definedName name="SG_15_10" localSheetId="15">#REF!</definedName>
    <definedName name="SG_15_10" localSheetId="32">#REF!</definedName>
    <definedName name="SG_15_10" localSheetId="30">#REF!</definedName>
    <definedName name="SG_15_10" localSheetId="28">#REF!</definedName>
    <definedName name="SG_15_10" localSheetId="37">#REF!</definedName>
    <definedName name="SG_15_10" localSheetId="14">#REF!</definedName>
    <definedName name="SG_15_10" localSheetId="1">#REF!</definedName>
    <definedName name="SG_15_10">#REF!</definedName>
    <definedName name="SG_15_11" localSheetId="15">#REF!</definedName>
    <definedName name="SG_15_11" localSheetId="32">#REF!</definedName>
    <definedName name="SG_15_11" localSheetId="30">#REF!</definedName>
    <definedName name="SG_15_11" localSheetId="28">#REF!</definedName>
    <definedName name="SG_15_11" localSheetId="37">#REF!</definedName>
    <definedName name="SG_15_11" localSheetId="14">#REF!</definedName>
    <definedName name="SG_15_11" localSheetId="1">#REF!</definedName>
    <definedName name="SG_15_11">#REF!</definedName>
    <definedName name="SG_15_12" localSheetId="15">#REF!</definedName>
    <definedName name="SG_15_12" localSheetId="32">#REF!</definedName>
    <definedName name="SG_15_12" localSheetId="30">#REF!</definedName>
    <definedName name="SG_15_12" localSheetId="28">#REF!</definedName>
    <definedName name="SG_15_12" localSheetId="37">#REF!</definedName>
    <definedName name="SG_15_12" localSheetId="14">#REF!</definedName>
    <definedName name="SG_15_12" localSheetId="1">#REF!</definedName>
    <definedName name="SG_15_12">#REF!</definedName>
    <definedName name="SG_15_13" localSheetId="15">#REF!</definedName>
    <definedName name="SG_15_13" localSheetId="32">#REF!</definedName>
    <definedName name="SG_15_13" localSheetId="30">#REF!</definedName>
    <definedName name="SG_15_13" localSheetId="28">#REF!</definedName>
    <definedName name="SG_15_13" localSheetId="37">#REF!</definedName>
    <definedName name="SG_15_13" localSheetId="14">#REF!</definedName>
    <definedName name="SG_15_13" localSheetId="1">#REF!</definedName>
    <definedName name="SG_15_13">#REF!</definedName>
    <definedName name="SG_15_14" localSheetId="15">#REF!</definedName>
    <definedName name="SG_15_14" localSheetId="32">#REF!</definedName>
    <definedName name="SG_15_14" localSheetId="30">#REF!</definedName>
    <definedName name="SG_15_14" localSheetId="28">#REF!</definedName>
    <definedName name="SG_15_14" localSheetId="37">#REF!</definedName>
    <definedName name="SG_15_14" localSheetId="14">#REF!</definedName>
    <definedName name="SG_15_14" localSheetId="1">#REF!</definedName>
    <definedName name="SG_15_14">#REF!</definedName>
    <definedName name="SG_15_15" localSheetId="15">#REF!</definedName>
    <definedName name="SG_15_15" localSheetId="32">#REF!</definedName>
    <definedName name="SG_15_15" localSheetId="30">#REF!</definedName>
    <definedName name="SG_15_15" localSheetId="28">#REF!</definedName>
    <definedName name="SG_15_15" localSheetId="37">#REF!</definedName>
    <definedName name="SG_15_15" localSheetId="14">#REF!</definedName>
    <definedName name="SG_15_15" localSheetId="1">#REF!</definedName>
    <definedName name="SG_15_15">#REF!</definedName>
    <definedName name="SG_15_16" localSheetId="15">#REF!</definedName>
    <definedName name="SG_15_16" localSheetId="32">#REF!</definedName>
    <definedName name="SG_15_16" localSheetId="30">#REF!</definedName>
    <definedName name="SG_15_16" localSheetId="28">#REF!</definedName>
    <definedName name="SG_15_16" localSheetId="37">#REF!</definedName>
    <definedName name="SG_15_16" localSheetId="14">#REF!</definedName>
    <definedName name="SG_15_16" localSheetId="1">#REF!</definedName>
    <definedName name="SG_15_16">#REF!</definedName>
    <definedName name="SG_15_17" localSheetId="15">#REF!</definedName>
    <definedName name="SG_15_17" localSheetId="32">#REF!</definedName>
    <definedName name="SG_15_17" localSheetId="30">#REF!</definedName>
    <definedName name="SG_15_17" localSheetId="28">#REF!</definedName>
    <definedName name="SG_15_17" localSheetId="37">#REF!</definedName>
    <definedName name="SG_15_17" localSheetId="14">#REF!</definedName>
    <definedName name="SG_15_17" localSheetId="1">#REF!</definedName>
    <definedName name="SG_15_17">#REF!</definedName>
    <definedName name="SG_15_18" localSheetId="15">#REF!</definedName>
    <definedName name="SG_15_18" localSheetId="32">#REF!</definedName>
    <definedName name="SG_15_18" localSheetId="30">#REF!</definedName>
    <definedName name="SG_15_18" localSheetId="28">#REF!</definedName>
    <definedName name="SG_15_18" localSheetId="37">#REF!</definedName>
    <definedName name="SG_15_18" localSheetId="14">#REF!</definedName>
    <definedName name="SG_15_18" localSheetId="1">#REF!</definedName>
    <definedName name="SG_15_18">#REF!</definedName>
    <definedName name="SG_15_19" localSheetId="15">#REF!</definedName>
    <definedName name="SG_15_19" localSheetId="32">#REF!</definedName>
    <definedName name="SG_15_19" localSheetId="30">#REF!</definedName>
    <definedName name="SG_15_19" localSheetId="28">#REF!</definedName>
    <definedName name="SG_15_19" localSheetId="37">#REF!</definedName>
    <definedName name="SG_15_19" localSheetId="14">#REF!</definedName>
    <definedName name="SG_15_19" localSheetId="1">#REF!</definedName>
    <definedName name="SG_15_19">#REF!</definedName>
    <definedName name="SG_15_20" localSheetId="15">#REF!</definedName>
    <definedName name="SG_15_20" localSheetId="32">#REF!</definedName>
    <definedName name="SG_15_20" localSheetId="30">#REF!</definedName>
    <definedName name="SG_15_20" localSheetId="28">#REF!</definedName>
    <definedName name="SG_15_20" localSheetId="37">#REF!</definedName>
    <definedName name="SG_15_20" localSheetId="14">#REF!</definedName>
    <definedName name="SG_15_20" localSheetId="1">#REF!</definedName>
    <definedName name="SG_15_20">#REF!</definedName>
    <definedName name="SG_15_21" localSheetId="15">#REF!</definedName>
    <definedName name="SG_15_21" localSheetId="32">#REF!</definedName>
    <definedName name="SG_15_21" localSheetId="30">#REF!</definedName>
    <definedName name="SG_15_21" localSheetId="28">#REF!</definedName>
    <definedName name="SG_15_21" localSheetId="37">#REF!</definedName>
    <definedName name="SG_15_21" localSheetId="14">#REF!</definedName>
    <definedName name="SG_15_21" localSheetId="1">#REF!</definedName>
    <definedName name="SG_15_21">#REF!</definedName>
    <definedName name="SG_15_22" localSheetId="15">#REF!</definedName>
    <definedName name="SG_15_22" localSheetId="32">#REF!</definedName>
    <definedName name="SG_15_22" localSheetId="30">#REF!</definedName>
    <definedName name="SG_15_22" localSheetId="28">#REF!</definedName>
    <definedName name="SG_15_22" localSheetId="37">#REF!</definedName>
    <definedName name="SG_15_22" localSheetId="14">#REF!</definedName>
    <definedName name="SG_15_22" localSheetId="1">#REF!</definedName>
    <definedName name="SG_15_22">#REF!</definedName>
    <definedName name="SG_15_23" localSheetId="15">#REF!</definedName>
    <definedName name="SG_15_23" localSheetId="32">#REF!</definedName>
    <definedName name="SG_15_23" localSheetId="30">#REF!</definedName>
    <definedName name="SG_15_23" localSheetId="28">#REF!</definedName>
    <definedName name="SG_15_23" localSheetId="37">#REF!</definedName>
    <definedName name="SG_15_23" localSheetId="14">#REF!</definedName>
    <definedName name="SG_15_23" localSheetId="1">#REF!</definedName>
    <definedName name="SG_15_23">#REF!</definedName>
    <definedName name="SG_15_24" localSheetId="15">#REF!</definedName>
    <definedName name="SG_15_24" localSheetId="32">#REF!</definedName>
    <definedName name="SG_15_24" localSheetId="30">#REF!</definedName>
    <definedName name="SG_15_24" localSheetId="28">#REF!</definedName>
    <definedName name="SG_15_24" localSheetId="37">#REF!</definedName>
    <definedName name="SG_15_24" localSheetId="14">#REF!</definedName>
    <definedName name="SG_15_24" localSheetId="1">#REF!</definedName>
    <definedName name="SG_15_24">#REF!</definedName>
    <definedName name="SG_15_25" localSheetId="15">#REF!</definedName>
    <definedName name="SG_15_25" localSheetId="32">#REF!</definedName>
    <definedName name="SG_15_25" localSheetId="30">#REF!</definedName>
    <definedName name="SG_15_25" localSheetId="28">#REF!</definedName>
    <definedName name="SG_15_25" localSheetId="37">#REF!</definedName>
    <definedName name="SG_15_25" localSheetId="14">#REF!</definedName>
    <definedName name="SG_15_25" localSheetId="1">#REF!</definedName>
    <definedName name="SG_15_25">#REF!</definedName>
    <definedName name="SG_16_01" localSheetId="15">#REF!</definedName>
    <definedName name="SG_16_01" localSheetId="32">#REF!</definedName>
    <definedName name="SG_16_01" localSheetId="30">#REF!</definedName>
    <definedName name="SG_16_01" localSheetId="28">#REF!</definedName>
    <definedName name="SG_16_01" localSheetId="37">#REF!</definedName>
    <definedName name="SG_16_01" localSheetId="14">#REF!</definedName>
    <definedName name="SG_16_01" localSheetId="1">#REF!</definedName>
    <definedName name="SG_16_01">#REF!</definedName>
    <definedName name="SG_16_02" localSheetId="15">#REF!</definedName>
    <definedName name="SG_16_02" localSheetId="32">#REF!</definedName>
    <definedName name="SG_16_02" localSheetId="30">#REF!</definedName>
    <definedName name="SG_16_02" localSheetId="28">#REF!</definedName>
    <definedName name="SG_16_02" localSheetId="37">#REF!</definedName>
    <definedName name="SG_16_02" localSheetId="14">#REF!</definedName>
    <definedName name="SG_16_02" localSheetId="1">#REF!</definedName>
    <definedName name="SG_16_02">#REF!</definedName>
    <definedName name="SG_16_03" localSheetId="15">#REF!</definedName>
    <definedName name="SG_16_03" localSheetId="32">#REF!</definedName>
    <definedName name="SG_16_03" localSheetId="30">#REF!</definedName>
    <definedName name="SG_16_03" localSheetId="28">#REF!</definedName>
    <definedName name="SG_16_03" localSheetId="37">#REF!</definedName>
    <definedName name="SG_16_03" localSheetId="14">#REF!</definedName>
    <definedName name="SG_16_03" localSheetId="1">#REF!</definedName>
    <definedName name="SG_16_03">#REF!</definedName>
    <definedName name="SG_16_04" localSheetId="15">#REF!</definedName>
    <definedName name="SG_16_04" localSheetId="32">#REF!</definedName>
    <definedName name="SG_16_04" localSheetId="30">#REF!</definedName>
    <definedName name="SG_16_04" localSheetId="28">#REF!</definedName>
    <definedName name="SG_16_04" localSheetId="37">#REF!</definedName>
    <definedName name="SG_16_04" localSheetId="14">#REF!</definedName>
    <definedName name="SG_16_04" localSheetId="1">#REF!</definedName>
    <definedName name="SG_16_04">#REF!</definedName>
    <definedName name="SG_16_05" localSheetId="15">#REF!</definedName>
    <definedName name="SG_16_05" localSheetId="32">#REF!</definedName>
    <definedName name="SG_16_05" localSheetId="30">#REF!</definedName>
    <definedName name="SG_16_05" localSheetId="28">#REF!</definedName>
    <definedName name="SG_16_05" localSheetId="37">#REF!</definedName>
    <definedName name="SG_16_05" localSheetId="14">#REF!</definedName>
    <definedName name="SG_16_05" localSheetId="1">#REF!</definedName>
    <definedName name="SG_16_05">#REF!</definedName>
    <definedName name="SG_16_06" localSheetId="15">#REF!</definedName>
    <definedName name="SG_16_06" localSheetId="32">#REF!</definedName>
    <definedName name="SG_16_06" localSheetId="30">#REF!</definedName>
    <definedName name="SG_16_06" localSheetId="28">#REF!</definedName>
    <definedName name="SG_16_06" localSheetId="37">#REF!</definedName>
    <definedName name="SG_16_06" localSheetId="14">#REF!</definedName>
    <definedName name="SG_16_06" localSheetId="1">#REF!</definedName>
    <definedName name="SG_16_06">#REF!</definedName>
    <definedName name="SG_16_07" localSheetId="15">#REF!</definedName>
    <definedName name="SG_16_07" localSheetId="32">#REF!</definedName>
    <definedName name="SG_16_07" localSheetId="30">#REF!</definedName>
    <definedName name="SG_16_07" localSheetId="28">#REF!</definedName>
    <definedName name="SG_16_07" localSheetId="37">#REF!</definedName>
    <definedName name="SG_16_07" localSheetId="14">#REF!</definedName>
    <definedName name="SG_16_07" localSheetId="1">#REF!</definedName>
    <definedName name="SG_16_07">#REF!</definedName>
    <definedName name="SG_16_08" localSheetId="15">#REF!</definedName>
    <definedName name="SG_16_08" localSheetId="32">#REF!</definedName>
    <definedName name="SG_16_08" localSheetId="30">#REF!</definedName>
    <definedName name="SG_16_08" localSheetId="28">#REF!</definedName>
    <definedName name="SG_16_08" localSheetId="37">#REF!</definedName>
    <definedName name="SG_16_08" localSheetId="14">#REF!</definedName>
    <definedName name="SG_16_08" localSheetId="1">#REF!</definedName>
    <definedName name="SG_16_08">#REF!</definedName>
    <definedName name="SG_16_09" localSheetId="15">#REF!</definedName>
    <definedName name="SG_16_09" localSheetId="32">#REF!</definedName>
    <definedName name="SG_16_09" localSheetId="30">#REF!</definedName>
    <definedName name="SG_16_09" localSheetId="28">#REF!</definedName>
    <definedName name="SG_16_09" localSheetId="37">#REF!</definedName>
    <definedName name="SG_16_09" localSheetId="14">#REF!</definedName>
    <definedName name="SG_16_09" localSheetId="1">#REF!</definedName>
    <definedName name="SG_16_09">#REF!</definedName>
    <definedName name="SG_16_10" localSheetId="15">#REF!</definedName>
    <definedName name="SG_16_10" localSheetId="32">#REF!</definedName>
    <definedName name="SG_16_10" localSheetId="30">#REF!</definedName>
    <definedName name="SG_16_10" localSheetId="28">#REF!</definedName>
    <definedName name="SG_16_10" localSheetId="37">#REF!</definedName>
    <definedName name="SG_16_10" localSheetId="14">#REF!</definedName>
    <definedName name="SG_16_10" localSheetId="1">#REF!</definedName>
    <definedName name="SG_16_10">#REF!</definedName>
    <definedName name="SG_16_11" localSheetId="15">#REF!</definedName>
    <definedName name="SG_16_11" localSheetId="32">#REF!</definedName>
    <definedName name="SG_16_11" localSheetId="30">#REF!</definedName>
    <definedName name="SG_16_11" localSheetId="28">#REF!</definedName>
    <definedName name="SG_16_11" localSheetId="37">#REF!</definedName>
    <definedName name="SG_16_11" localSheetId="14">#REF!</definedName>
    <definedName name="SG_16_11" localSheetId="1">#REF!</definedName>
    <definedName name="SG_16_11">#REF!</definedName>
    <definedName name="SG_16_12" localSheetId="15">#REF!</definedName>
    <definedName name="SG_16_12" localSheetId="32">#REF!</definedName>
    <definedName name="SG_16_12" localSheetId="30">#REF!</definedName>
    <definedName name="SG_16_12" localSheetId="28">#REF!</definedName>
    <definedName name="SG_16_12" localSheetId="37">#REF!</definedName>
    <definedName name="SG_16_12" localSheetId="14">#REF!</definedName>
    <definedName name="SG_16_12" localSheetId="1">#REF!</definedName>
    <definedName name="SG_16_12">#REF!</definedName>
    <definedName name="SG_16_13" localSheetId="15">#REF!</definedName>
    <definedName name="SG_16_13" localSheetId="32">#REF!</definedName>
    <definedName name="SG_16_13" localSheetId="30">#REF!</definedName>
    <definedName name="SG_16_13" localSheetId="28">#REF!</definedName>
    <definedName name="SG_16_13" localSheetId="37">#REF!</definedName>
    <definedName name="SG_16_13" localSheetId="14">#REF!</definedName>
    <definedName name="SG_16_13" localSheetId="1">#REF!</definedName>
    <definedName name="SG_16_13">#REF!</definedName>
    <definedName name="SG_16_14" localSheetId="15">#REF!</definedName>
    <definedName name="SG_16_14" localSheetId="32">#REF!</definedName>
    <definedName name="SG_16_14" localSheetId="30">#REF!</definedName>
    <definedName name="SG_16_14" localSheetId="28">#REF!</definedName>
    <definedName name="SG_16_14" localSheetId="37">#REF!</definedName>
    <definedName name="SG_16_14" localSheetId="14">#REF!</definedName>
    <definedName name="SG_16_14" localSheetId="1">#REF!</definedName>
    <definedName name="SG_16_14">#REF!</definedName>
    <definedName name="SG_16_15" localSheetId="15">#REF!</definedName>
    <definedName name="SG_16_15" localSheetId="32">#REF!</definedName>
    <definedName name="SG_16_15" localSheetId="30">#REF!</definedName>
    <definedName name="SG_16_15" localSheetId="28">#REF!</definedName>
    <definedName name="SG_16_15" localSheetId="37">#REF!</definedName>
    <definedName name="SG_16_15" localSheetId="14">#REF!</definedName>
    <definedName name="SG_16_15" localSheetId="1">#REF!</definedName>
    <definedName name="SG_16_15">#REF!</definedName>
    <definedName name="SG_16_16" localSheetId="15">#REF!</definedName>
    <definedName name="SG_16_16" localSheetId="32">#REF!</definedName>
    <definedName name="SG_16_16" localSheetId="30">#REF!</definedName>
    <definedName name="SG_16_16" localSheetId="28">#REF!</definedName>
    <definedName name="SG_16_16" localSheetId="37">#REF!</definedName>
    <definedName name="SG_16_16" localSheetId="14">#REF!</definedName>
    <definedName name="SG_16_16" localSheetId="1">#REF!</definedName>
    <definedName name="SG_16_16">#REF!</definedName>
    <definedName name="SG_16_17" localSheetId="15">#REF!</definedName>
    <definedName name="SG_16_17" localSheetId="32">#REF!</definedName>
    <definedName name="SG_16_17" localSheetId="30">#REF!</definedName>
    <definedName name="SG_16_17" localSheetId="28">#REF!</definedName>
    <definedName name="SG_16_17" localSheetId="37">#REF!</definedName>
    <definedName name="SG_16_17" localSheetId="14">#REF!</definedName>
    <definedName name="SG_16_17" localSheetId="1">#REF!</definedName>
    <definedName name="SG_16_17">#REF!</definedName>
    <definedName name="SG_16_18" localSheetId="15">#REF!</definedName>
    <definedName name="SG_16_18" localSheetId="32">#REF!</definedName>
    <definedName name="SG_16_18" localSheetId="30">#REF!</definedName>
    <definedName name="SG_16_18" localSheetId="28">#REF!</definedName>
    <definedName name="SG_16_18" localSheetId="37">#REF!</definedName>
    <definedName name="SG_16_18" localSheetId="14">#REF!</definedName>
    <definedName name="SG_16_18" localSheetId="1">#REF!</definedName>
    <definedName name="SG_16_18">#REF!</definedName>
    <definedName name="SG_16_19" localSheetId="15">#REF!</definedName>
    <definedName name="SG_16_19" localSheetId="32">#REF!</definedName>
    <definedName name="SG_16_19" localSheetId="30">#REF!</definedName>
    <definedName name="SG_16_19" localSheetId="28">#REF!</definedName>
    <definedName name="SG_16_19" localSheetId="37">#REF!</definedName>
    <definedName name="SG_16_19" localSheetId="14">#REF!</definedName>
    <definedName name="SG_16_19" localSheetId="1">#REF!</definedName>
    <definedName name="SG_16_19">#REF!</definedName>
    <definedName name="SG_16_20" localSheetId="15">#REF!</definedName>
    <definedName name="SG_16_20" localSheetId="32">#REF!</definedName>
    <definedName name="SG_16_20" localSheetId="30">#REF!</definedName>
    <definedName name="SG_16_20" localSheetId="28">#REF!</definedName>
    <definedName name="SG_16_20" localSheetId="37">#REF!</definedName>
    <definedName name="SG_16_20" localSheetId="14">#REF!</definedName>
    <definedName name="SG_16_20" localSheetId="1">#REF!</definedName>
    <definedName name="SG_16_20">#REF!</definedName>
    <definedName name="SG_16_21" localSheetId="15">#REF!</definedName>
    <definedName name="SG_16_21" localSheetId="32">#REF!</definedName>
    <definedName name="SG_16_21" localSheetId="30">#REF!</definedName>
    <definedName name="SG_16_21" localSheetId="28">#REF!</definedName>
    <definedName name="SG_16_21" localSheetId="37">#REF!</definedName>
    <definedName name="SG_16_21" localSheetId="14">#REF!</definedName>
    <definedName name="SG_16_21" localSheetId="1">#REF!</definedName>
    <definedName name="SG_16_21">#REF!</definedName>
    <definedName name="SG_16_22" localSheetId="15">#REF!</definedName>
    <definedName name="SG_16_22" localSheetId="32">#REF!</definedName>
    <definedName name="SG_16_22" localSheetId="30">#REF!</definedName>
    <definedName name="SG_16_22" localSheetId="28">#REF!</definedName>
    <definedName name="SG_16_22" localSheetId="37">#REF!</definedName>
    <definedName name="SG_16_22" localSheetId="14">#REF!</definedName>
    <definedName name="SG_16_22" localSheetId="1">#REF!</definedName>
    <definedName name="SG_16_22">#REF!</definedName>
    <definedName name="SG_16_23" localSheetId="15">#REF!</definedName>
    <definedName name="SG_16_23" localSheetId="32">#REF!</definedName>
    <definedName name="SG_16_23" localSheetId="30">#REF!</definedName>
    <definedName name="SG_16_23" localSheetId="28">#REF!</definedName>
    <definedName name="SG_16_23" localSheetId="37">#REF!</definedName>
    <definedName name="SG_16_23" localSheetId="14">#REF!</definedName>
    <definedName name="SG_16_23" localSheetId="1">#REF!</definedName>
    <definedName name="SG_16_23">#REF!</definedName>
    <definedName name="SG_16_24" localSheetId="15">#REF!</definedName>
    <definedName name="SG_16_24" localSheetId="32">#REF!</definedName>
    <definedName name="SG_16_24" localSheetId="30">#REF!</definedName>
    <definedName name="SG_16_24" localSheetId="28">#REF!</definedName>
    <definedName name="SG_16_24" localSheetId="37">#REF!</definedName>
    <definedName name="SG_16_24" localSheetId="14">#REF!</definedName>
    <definedName name="SG_16_24" localSheetId="1">#REF!</definedName>
    <definedName name="SG_16_24">#REF!</definedName>
    <definedName name="SG_16_25" localSheetId="15">#REF!</definedName>
    <definedName name="SG_16_25" localSheetId="32">#REF!</definedName>
    <definedName name="SG_16_25" localSheetId="30">#REF!</definedName>
    <definedName name="SG_16_25" localSheetId="28">#REF!</definedName>
    <definedName name="SG_16_25" localSheetId="37">#REF!</definedName>
    <definedName name="SG_16_25" localSheetId="14">#REF!</definedName>
    <definedName name="SG_16_25" localSheetId="1">#REF!</definedName>
    <definedName name="SG_16_25">#REF!</definedName>
    <definedName name="SG_17_01" localSheetId="15">#REF!</definedName>
    <definedName name="SG_17_01" localSheetId="32">#REF!</definedName>
    <definedName name="SG_17_01" localSheetId="30">#REF!</definedName>
    <definedName name="SG_17_01" localSheetId="28">#REF!</definedName>
    <definedName name="SG_17_01" localSheetId="37">#REF!</definedName>
    <definedName name="SG_17_01" localSheetId="14">#REF!</definedName>
    <definedName name="SG_17_01" localSheetId="1">#REF!</definedName>
    <definedName name="SG_17_01">#REF!</definedName>
    <definedName name="SG_17_02" localSheetId="15">#REF!</definedName>
    <definedName name="SG_17_02" localSheetId="32">#REF!</definedName>
    <definedName name="SG_17_02" localSheetId="30">#REF!</definedName>
    <definedName name="SG_17_02" localSheetId="28">#REF!</definedName>
    <definedName name="SG_17_02" localSheetId="37">#REF!</definedName>
    <definedName name="SG_17_02" localSheetId="14">#REF!</definedName>
    <definedName name="SG_17_02" localSheetId="1">#REF!</definedName>
    <definedName name="SG_17_02">#REF!</definedName>
    <definedName name="SG_17_03" localSheetId="15">#REF!</definedName>
    <definedName name="SG_17_03" localSheetId="32">#REF!</definedName>
    <definedName name="SG_17_03" localSheetId="30">#REF!</definedName>
    <definedName name="SG_17_03" localSheetId="28">#REF!</definedName>
    <definedName name="SG_17_03" localSheetId="37">#REF!</definedName>
    <definedName name="SG_17_03" localSheetId="14">#REF!</definedName>
    <definedName name="SG_17_03" localSheetId="1">#REF!</definedName>
    <definedName name="SG_17_03">#REF!</definedName>
    <definedName name="SG_17_04" localSheetId="15">#REF!</definedName>
    <definedName name="SG_17_04" localSheetId="32">#REF!</definedName>
    <definedName name="SG_17_04" localSheetId="30">#REF!</definedName>
    <definedName name="SG_17_04" localSheetId="28">#REF!</definedName>
    <definedName name="SG_17_04" localSheetId="37">#REF!</definedName>
    <definedName name="SG_17_04" localSheetId="14">#REF!</definedName>
    <definedName name="SG_17_04" localSheetId="1">#REF!</definedName>
    <definedName name="SG_17_04">#REF!</definedName>
    <definedName name="SG_17_05" localSheetId="15">#REF!</definedName>
    <definedName name="SG_17_05" localSheetId="32">#REF!</definedName>
    <definedName name="SG_17_05" localSheetId="30">#REF!</definedName>
    <definedName name="SG_17_05" localSheetId="28">#REF!</definedName>
    <definedName name="SG_17_05" localSheetId="37">#REF!</definedName>
    <definedName name="SG_17_05" localSheetId="14">#REF!</definedName>
    <definedName name="SG_17_05" localSheetId="1">#REF!</definedName>
    <definedName name="SG_17_05">#REF!</definedName>
    <definedName name="SG_17_06" localSheetId="15">#REF!</definedName>
    <definedName name="SG_17_06" localSheetId="32">#REF!</definedName>
    <definedName name="SG_17_06" localSheetId="30">#REF!</definedName>
    <definedName name="SG_17_06" localSheetId="28">#REF!</definedName>
    <definedName name="SG_17_06" localSheetId="37">#REF!</definedName>
    <definedName name="SG_17_06" localSheetId="14">#REF!</definedName>
    <definedName name="SG_17_06" localSheetId="1">#REF!</definedName>
    <definedName name="SG_17_06">#REF!</definedName>
    <definedName name="SG_17_07" localSheetId="15">#REF!</definedName>
    <definedName name="SG_17_07" localSheetId="32">#REF!</definedName>
    <definedName name="SG_17_07" localSheetId="30">#REF!</definedName>
    <definedName name="SG_17_07" localSheetId="28">#REF!</definedName>
    <definedName name="SG_17_07" localSheetId="37">#REF!</definedName>
    <definedName name="SG_17_07" localSheetId="14">#REF!</definedName>
    <definedName name="SG_17_07" localSheetId="1">#REF!</definedName>
    <definedName name="SG_17_07">#REF!</definedName>
    <definedName name="SG_17_08" localSheetId="15">#REF!</definedName>
    <definedName name="SG_17_08" localSheetId="32">#REF!</definedName>
    <definedName name="SG_17_08" localSheetId="30">#REF!</definedName>
    <definedName name="SG_17_08" localSheetId="28">#REF!</definedName>
    <definedName name="SG_17_08" localSheetId="37">#REF!</definedName>
    <definedName name="SG_17_08" localSheetId="14">#REF!</definedName>
    <definedName name="SG_17_08" localSheetId="1">#REF!</definedName>
    <definedName name="SG_17_08">#REF!</definedName>
    <definedName name="SG_17_09" localSheetId="15">#REF!</definedName>
    <definedName name="SG_17_09" localSheetId="32">#REF!</definedName>
    <definedName name="SG_17_09" localSheetId="30">#REF!</definedName>
    <definedName name="SG_17_09" localSheetId="28">#REF!</definedName>
    <definedName name="SG_17_09" localSheetId="37">#REF!</definedName>
    <definedName name="SG_17_09" localSheetId="14">#REF!</definedName>
    <definedName name="SG_17_09" localSheetId="1">#REF!</definedName>
    <definedName name="SG_17_09">#REF!</definedName>
    <definedName name="SG_17_10" localSheetId="15">#REF!</definedName>
    <definedName name="SG_17_10" localSheetId="32">#REF!</definedName>
    <definedName name="SG_17_10" localSheetId="30">#REF!</definedName>
    <definedName name="SG_17_10" localSheetId="28">#REF!</definedName>
    <definedName name="SG_17_10" localSheetId="37">#REF!</definedName>
    <definedName name="SG_17_10" localSheetId="14">#REF!</definedName>
    <definedName name="SG_17_10" localSheetId="1">#REF!</definedName>
    <definedName name="SG_17_10">#REF!</definedName>
    <definedName name="SG_17_11" localSheetId="15">#REF!</definedName>
    <definedName name="SG_17_11" localSheetId="32">#REF!</definedName>
    <definedName name="SG_17_11" localSheetId="30">#REF!</definedName>
    <definedName name="SG_17_11" localSheetId="28">#REF!</definedName>
    <definedName name="SG_17_11" localSheetId="37">#REF!</definedName>
    <definedName name="SG_17_11" localSheetId="14">#REF!</definedName>
    <definedName name="SG_17_11" localSheetId="1">#REF!</definedName>
    <definedName name="SG_17_11">#REF!</definedName>
    <definedName name="SG_17_12" localSheetId="15">#REF!</definedName>
    <definedName name="SG_17_12" localSheetId="32">#REF!</definedName>
    <definedName name="SG_17_12" localSheetId="30">#REF!</definedName>
    <definedName name="SG_17_12" localSheetId="28">#REF!</definedName>
    <definedName name="SG_17_12" localSheetId="37">#REF!</definedName>
    <definedName name="SG_17_12" localSheetId="14">#REF!</definedName>
    <definedName name="SG_17_12" localSheetId="1">#REF!</definedName>
    <definedName name="SG_17_12">#REF!</definedName>
    <definedName name="SG_17_13" localSheetId="15">#REF!</definedName>
    <definedName name="SG_17_13" localSheetId="32">#REF!</definedName>
    <definedName name="SG_17_13" localSheetId="30">#REF!</definedName>
    <definedName name="SG_17_13" localSheetId="28">#REF!</definedName>
    <definedName name="SG_17_13" localSheetId="37">#REF!</definedName>
    <definedName name="SG_17_13" localSheetId="14">#REF!</definedName>
    <definedName name="SG_17_13" localSheetId="1">#REF!</definedName>
    <definedName name="SG_17_13">#REF!</definedName>
    <definedName name="SG_17_14" localSheetId="15">#REF!</definedName>
    <definedName name="SG_17_14" localSheetId="32">#REF!</definedName>
    <definedName name="SG_17_14" localSheetId="30">#REF!</definedName>
    <definedName name="SG_17_14" localSheetId="28">#REF!</definedName>
    <definedName name="SG_17_14" localSheetId="37">#REF!</definedName>
    <definedName name="SG_17_14" localSheetId="14">#REF!</definedName>
    <definedName name="SG_17_14" localSheetId="1">#REF!</definedName>
    <definedName name="SG_17_14">#REF!</definedName>
    <definedName name="SG_17_15" localSheetId="15">#REF!</definedName>
    <definedName name="SG_17_15" localSheetId="32">#REF!</definedName>
    <definedName name="SG_17_15" localSheetId="30">#REF!</definedName>
    <definedName name="SG_17_15" localSheetId="28">#REF!</definedName>
    <definedName name="SG_17_15" localSheetId="37">#REF!</definedName>
    <definedName name="SG_17_15" localSheetId="14">#REF!</definedName>
    <definedName name="SG_17_15" localSheetId="1">#REF!</definedName>
    <definedName name="SG_17_15">#REF!</definedName>
    <definedName name="SG_17_16" localSheetId="15">#REF!</definedName>
    <definedName name="SG_17_16" localSheetId="32">#REF!</definedName>
    <definedName name="SG_17_16" localSheetId="30">#REF!</definedName>
    <definedName name="SG_17_16" localSheetId="28">#REF!</definedName>
    <definedName name="SG_17_16" localSheetId="37">#REF!</definedName>
    <definedName name="SG_17_16" localSheetId="14">#REF!</definedName>
    <definedName name="SG_17_16" localSheetId="1">#REF!</definedName>
    <definedName name="SG_17_16">#REF!</definedName>
    <definedName name="SG_17_17" localSheetId="15">#REF!</definedName>
    <definedName name="SG_17_17" localSheetId="32">#REF!</definedName>
    <definedName name="SG_17_17" localSheetId="30">#REF!</definedName>
    <definedName name="SG_17_17" localSheetId="28">#REF!</definedName>
    <definedName name="SG_17_17" localSheetId="37">#REF!</definedName>
    <definedName name="SG_17_17" localSheetId="14">#REF!</definedName>
    <definedName name="SG_17_17" localSheetId="1">#REF!</definedName>
    <definedName name="SG_17_17">#REF!</definedName>
    <definedName name="SG_17_18" localSheetId="15">#REF!</definedName>
    <definedName name="SG_17_18" localSheetId="32">#REF!</definedName>
    <definedName name="SG_17_18" localSheetId="30">#REF!</definedName>
    <definedName name="SG_17_18" localSheetId="28">#REF!</definedName>
    <definedName name="SG_17_18" localSheetId="37">#REF!</definedName>
    <definedName name="SG_17_18" localSheetId="14">#REF!</definedName>
    <definedName name="SG_17_18" localSheetId="1">#REF!</definedName>
    <definedName name="SG_17_18">#REF!</definedName>
    <definedName name="SG_17_19" localSheetId="15">#REF!</definedName>
    <definedName name="SG_17_19" localSheetId="32">#REF!</definedName>
    <definedName name="SG_17_19" localSheetId="30">#REF!</definedName>
    <definedName name="SG_17_19" localSheetId="28">#REF!</definedName>
    <definedName name="SG_17_19" localSheetId="37">#REF!</definedName>
    <definedName name="SG_17_19" localSheetId="14">#REF!</definedName>
    <definedName name="SG_17_19" localSheetId="1">#REF!</definedName>
    <definedName name="SG_17_19">#REF!</definedName>
    <definedName name="SG_17_20" localSheetId="15">#REF!</definedName>
    <definedName name="SG_17_20" localSheetId="32">#REF!</definedName>
    <definedName name="SG_17_20" localSheetId="30">#REF!</definedName>
    <definedName name="SG_17_20" localSheetId="28">#REF!</definedName>
    <definedName name="SG_17_20" localSheetId="37">#REF!</definedName>
    <definedName name="SG_17_20" localSheetId="14">#REF!</definedName>
    <definedName name="SG_17_20" localSheetId="1">#REF!</definedName>
    <definedName name="SG_17_20">#REF!</definedName>
    <definedName name="SG_17_21" localSheetId="15">#REF!</definedName>
    <definedName name="SG_17_21" localSheetId="32">#REF!</definedName>
    <definedName name="SG_17_21" localSheetId="30">#REF!</definedName>
    <definedName name="SG_17_21" localSheetId="28">#REF!</definedName>
    <definedName name="SG_17_21" localSheetId="37">#REF!</definedName>
    <definedName name="SG_17_21" localSheetId="14">#REF!</definedName>
    <definedName name="SG_17_21" localSheetId="1">#REF!</definedName>
    <definedName name="SG_17_21">#REF!</definedName>
    <definedName name="SG_17_22" localSheetId="15">#REF!</definedName>
    <definedName name="SG_17_22" localSheetId="32">#REF!</definedName>
    <definedName name="SG_17_22" localSheetId="30">#REF!</definedName>
    <definedName name="SG_17_22" localSheetId="28">#REF!</definedName>
    <definedName name="SG_17_22" localSheetId="37">#REF!</definedName>
    <definedName name="SG_17_22" localSheetId="14">#REF!</definedName>
    <definedName name="SG_17_22" localSheetId="1">#REF!</definedName>
    <definedName name="SG_17_22">#REF!</definedName>
    <definedName name="SG_17_23" localSheetId="15">#REF!</definedName>
    <definedName name="SG_17_23" localSheetId="32">#REF!</definedName>
    <definedName name="SG_17_23" localSheetId="30">#REF!</definedName>
    <definedName name="SG_17_23" localSheetId="28">#REF!</definedName>
    <definedName name="SG_17_23" localSheetId="37">#REF!</definedName>
    <definedName name="SG_17_23" localSheetId="14">#REF!</definedName>
    <definedName name="SG_17_23" localSheetId="1">#REF!</definedName>
    <definedName name="SG_17_23">#REF!</definedName>
    <definedName name="SG_17_24" localSheetId="15">#REF!</definedName>
    <definedName name="SG_17_24" localSheetId="32">#REF!</definedName>
    <definedName name="SG_17_24" localSheetId="30">#REF!</definedName>
    <definedName name="SG_17_24" localSheetId="28">#REF!</definedName>
    <definedName name="SG_17_24" localSheetId="37">#REF!</definedName>
    <definedName name="SG_17_24" localSheetId="14">#REF!</definedName>
    <definedName name="SG_17_24" localSheetId="1">#REF!</definedName>
    <definedName name="SG_17_24">#REF!</definedName>
    <definedName name="SG_17_25" localSheetId="15">#REF!</definedName>
    <definedName name="SG_17_25" localSheetId="32">#REF!</definedName>
    <definedName name="SG_17_25" localSheetId="30">#REF!</definedName>
    <definedName name="SG_17_25" localSheetId="28">#REF!</definedName>
    <definedName name="SG_17_25" localSheetId="37">#REF!</definedName>
    <definedName name="SG_17_25" localSheetId="14">#REF!</definedName>
    <definedName name="SG_17_25" localSheetId="1">#REF!</definedName>
    <definedName name="SG_17_25">#REF!</definedName>
    <definedName name="SG_18_01" localSheetId="15">#REF!</definedName>
    <definedName name="SG_18_01" localSheetId="32">#REF!</definedName>
    <definedName name="SG_18_01" localSheetId="30">#REF!</definedName>
    <definedName name="SG_18_01" localSheetId="28">#REF!</definedName>
    <definedName name="SG_18_01" localSheetId="37">#REF!</definedName>
    <definedName name="SG_18_01" localSheetId="14">#REF!</definedName>
    <definedName name="SG_18_01" localSheetId="1">#REF!</definedName>
    <definedName name="SG_18_01">#REF!</definedName>
    <definedName name="SG_18_02" localSheetId="15">#REF!</definedName>
    <definedName name="SG_18_02" localSheetId="32">#REF!</definedName>
    <definedName name="SG_18_02" localSheetId="30">#REF!</definedName>
    <definedName name="SG_18_02" localSheetId="28">#REF!</definedName>
    <definedName name="SG_18_02" localSheetId="37">#REF!</definedName>
    <definedName name="SG_18_02" localSheetId="14">#REF!</definedName>
    <definedName name="SG_18_02" localSheetId="1">#REF!</definedName>
    <definedName name="SG_18_02">#REF!</definedName>
    <definedName name="SG_18_03" localSheetId="15">#REF!</definedName>
    <definedName name="SG_18_03" localSheetId="32">#REF!</definedName>
    <definedName name="SG_18_03" localSheetId="30">#REF!</definedName>
    <definedName name="SG_18_03" localSheetId="28">#REF!</definedName>
    <definedName name="SG_18_03" localSheetId="37">#REF!</definedName>
    <definedName name="SG_18_03" localSheetId="14">#REF!</definedName>
    <definedName name="SG_18_03" localSheetId="1">#REF!</definedName>
    <definedName name="SG_18_03">#REF!</definedName>
    <definedName name="SG_18_04" localSheetId="15">#REF!</definedName>
    <definedName name="SG_18_04" localSheetId="32">#REF!</definedName>
    <definedName name="SG_18_04" localSheetId="30">#REF!</definedName>
    <definedName name="SG_18_04" localSheetId="28">#REF!</definedName>
    <definedName name="SG_18_04" localSheetId="37">#REF!</definedName>
    <definedName name="SG_18_04" localSheetId="14">#REF!</definedName>
    <definedName name="SG_18_04" localSheetId="1">#REF!</definedName>
    <definedName name="SG_18_04">#REF!</definedName>
    <definedName name="SG_18_05" localSheetId="15">#REF!</definedName>
    <definedName name="SG_18_05" localSheetId="32">#REF!</definedName>
    <definedName name="SG_18_05" localSheetId="30">#REF!</definedName>
    <definedName name="SG_18_05" localSheetId="28">#REF!</definedName>
    <definedName name="SG_18_05" localSheetId="37">#REF!</definedName>
    <definedName name="SG_18_05" localSheetId="14">#REF!</definedName>
    <definedName name="SG_18_05" localSheetId="1">#REF!</definedName>
    <definedName name="SG_18_05">#REF!</definedName>
    <definedName name="SG_18_06" localSheetId="15">#REF!</definedName>
    <definedName name="SG_18_06" localSheetId="32">#REF!</definedName>
    <definedName name="SG_18_06" localSheetId="30">#REF!</definedName>
    <definedName name="SG_18_06" localSheetId="28">#REF!</definedName>
    <definedName name="SG_18_06" localSheetId="37">#REF!</definedName>
    <definedName name="SG_18_06" localSheetId="14">#REF!</definedName>
    <definedName name="SG_18_06" localSheetId="1">#REF!</definedName>
    <definedName name="SG_18_06">#REF!</definedName>
    <definedName name="SG_18_07" localSheetId="15">#REF!</definedName>
    <definedName name="SG_18_07" localSheetId="32">#REF!</definedName>
    <definedName name="SG_18_07" localSheetId="30">#REF!</definedName>
    <definedName name="SG_18_07" localSheetId="28">#REF!</definedName>
    <definedName name="SG_18_07" localSheetId="37">#REF!</definedName>
    <definedName name="SG_18_07" localSheetId="14">#REF!</definedName>
    <definedName name="SG_18_07" localSheetId="1">#REF!</definedName>
    <definedName name="SG_18_07">#REF!</definedName>
    <definedName name="SG_18_08" localSheetId="15">#REF!</definedName>
    <definedName name="SG_18_08" localSheetId="32">#REF!</definedName>
    <definedName name="SG_18_08" localSheetId="30">#REF!</definedName>
    <definedName name="SG_18_08" localSheetId="28">#REF!</definedName>
    <definedName name="SG_18_08" localSheetId="37">#REF!</definedName>
    <definedName name="SG_18_08" localSheetId="14">#REF!</definedName>
    <definedName name="SG_18_08" localSheetId="1">#REF!</definedName>
    <definedName name="SG_18_08">#REF!</definedName>
    <definedName name="SG_18_09" localSheetId="15">#REF!</definedName>
    <definedName name="SG_18_09" localSheetId="32">#REF!</definedName>
    <definedName name="SG_18_09" localSheetId="30">#REF!</definedName>
    <definedName name="SG_18_09" localSheetId="28">#REF!</definedName>
    <definedName name="SG_18_09" localSheetId="37">#REF!</definedName>
    <definedName name="SG_18_09" localSheetId="14">#REF!</definedName>
    <definedName name="SG_18_09" localSheetId="1">#REF!</definedName>
    <definedName name="SG_18_09">#REF!</definedName>
    <definedName name="SG_18_10" localSheetId="15">#REF!</definedName>
    <definedName name="SG_18_10" localSheetId="32">#REF!</definedName>
    <definedName name="SG_18_10" localSheetId="30">#REF!</definedName>
    <definedName name="SG_18_10" localSheetId="28">#REF!</definedName>
    <definedName name="SG_18_10" localSheetId="37">#REF!</definedName>
    <definedName name="SG_18_10" localSheetId="14">#REF!</definedName>
    <definedName name="SG_18_10" localSheetId="1">#REF!</definedName>
    <definedName name="SG_18_10">#REF!</definedName>
    <definedName name="SG_18_11" localSheetId="15">#REF!</definedName>
    <definedName name="SG_18_11" localSheetId="32">#REF!</definedName>
    <definedName name="SG_18_11" localSheetId="30">#REF!</definedName>
    <definedName name="SG_18_11" localSheetId="28">#REF!</definedName>
    <definedName name="SG_18_11" localSheetId="37">#REF!</definedName>
    <definedName name="SG_18_11" localSheetId="14">#REF!</definedName>
    <definedName name="SG_18_11" localSheetId="1">#REF!</definedName>
    <definedName name="SG_18_11">#REF!</definedName>
    <definedName name="SG_18_12" localSheetId="15">#REF!</definedName>
    <definedName name="SG_18_12" localSheetId="32">#REF!</definedName>
    <definedName name="SG_18_12" localSheetId="30">#REF!</definedName>
    <definedName name="SG_18_12" localSheetId="28">#REF!</definedName>
    <definedName name="SG_18_12" localSheetId="37">#REF!</definedName>
    <definedName name="SG_18_12" localSheetId="14">#REF!</definedName>
    <definedName name="SG_18_12" localSheetId="1">#REF!</definedName>
    <definedName name="SG_18_12">#REF!</definedName>
    <definedName name="SG_18_13" localSheetId="15">#REF!</definedName>
    <definedName name="SG_18_13" localSheetId="32">#REF!</definedName>
    <definedName name="SG_18_13" localSheetId="30">#REF!</definedName>
    <definedName name="SG_18_13" localSheetId="28">#REF!</definedName>
    <definedName name="SG_18_13" localSheetId="37">#REF!</definedName>
    <definedName name="SG_18_13" localSheetId="14">#REF!</definedName>
    <definedName name="SG_18_13" localSheetId="1">#REF!</definedName>
    <definedName name="SG_18_13">#REF!</definedName>
    <definedName name="SG_18_14" localSheetId="15">#REF!</definedName>
    <definedName name="SG_18_14" localSheetId="32">#REF!</definedName>
    <definedName name="SG_18_14" localSheetId="30">#REF!</definedName>
    <definedName name="SG_18_14" localSheetId="28">#REF!</definedName>
    <definedName name="SG_18_14" localSheetId="37">#REF!</definedName>
    <definedName name="SG_18_14" localSheetId="14">#REF!</definedName>
    <definedName name="SG_18_14" localSheetId="1">#REF!</definedName>
    <definedName name="SG_18_14">#REF!</definedName>
    <definedName name="SG_18_15" localSheetId="15">#REF!</definedName>
    <definedName name="SG_18_15" localSheetId="32">#REF!</definedName>
    <definedName name="SG_18_15" localSheetId="30">#REF!</definedName>
    <definedName name="SG_18_15" localSheetId="28">#REF!</definedName>
    <definedName name="SG_18_15" localSheetId="37">#REF!</definedName>
    <definedName name="SG_18_15" localSheetId="14">#REF!</definedName>
    <definedName name="SG_18_15" localSheetId="1">#REF!</definedName>
    <definedName name="SG_18_15">#REF!</definedName>
    <definedName name="SG_18_16" localSheetId="15">#REF!</definedName>
    <definedName name="SG_18_16" localSheetId="32">#REF!</definedName>
    <definedName name="SG_18_16" localSheetId="30">#REF!</definedName>
    <definedName name="SG_18_16" localSheetId="28">#REF!</definedName>
    <definedName name="SG_18_16" localSheetId="37">#REF!</definedName>
    <definedName name="SG_18_16" localSheetId="14">#REF!</definedName>
    <definedName name="SG_18_16" localSheetId="1">#REF!</definedName>
    <definedName name="SG_18_16">#REF!</definedName>
    <definedName name="SG_18_17" localSheetId="15">#REF!</definedName>
    <definedName name="SG_18_17" localSheetId="32">#REF!</definedName>
    <definedName name="SG_18_17" localSheetId="30">#REF!</definedName>
    <definedName name="SG_18_17" localSheetId="28">#REF!</definedName>
    <definedName name="SG_18_17" localSheetId="37">#REF!</definedName>
    <definedName name="SG_18_17" localSheetId="14">#REF!</definedName>
    <definedName name="SG_18_17" localSheetId="1">#REF!</definedName>
    <definedName name="SG_18_17">#REF!</definedName>
    <definedName name="SG_18_18" localSheetId="15">#REF!</definedName>
    <definedName name="SG_18_18" localSheetId="32">#REF!</definedName>
    <definedName name="SG_18_18" localSheetId="30">#REF!</definedName>
    <definedName name="SG_18_18" localSheetId="28">#REF!</definedName>
    <definedName name="SG_18_18" localSheetId="37">#REF!</definedName>
    <definedName name="SG_18_18" localSheetId="14">#REF!</definedName>
    <definedName name="SG_18_18" localSheetId="1">#REF!</definedName>
    <definedName name="SG_18_18">#REF!</definedName>
    <definedName name="SG_18_19" localSheetId="15">#REF!</definedName>
    <definedName name="SG_18_19" localSheetId="32">#REF!</definedName>
    <definedName name="SG_18_19" localSheetId="30">#REF!</definedName>
    <definedName name="SG_18_19" localSheetId="28">#REF!</definedName>
    <definedName name="SG_18_19" localSheetId="37">#REF!</definedName>
    <definedName name="SG_18_19" localSheetId="14">#REF!</definedName>
    <definedName name="SG_18_19" localSheetId="1">#REF!</definedName>
    <definedName name="SG_18_19">#REF!</definedName>
    <definedName name="SG_18_20" localSheetId="15">#REF!</definedName>
    <definedName name="SG_18_20" localSheetId="32">#REF!</definedName>
    <definedName name="SG_18_20" localSheetId="30">#REF!</definedName>
    <definedName name="SG_18_20" localSheetId="28">#REF!</definedName>
    <definedName name="SG_18_20" localSheetId="37">#REF!</definedName>
    <definedName name="SG_18_20" localSheetId="14">#REF!</definedName>
    <definedName name="SG_18_20" localSheetId="1">#REF!</definedName>
    <definedName name="SG_18_20">#REF!</definedName>
    <definedName name="SG_18_21" localSheetId="15">#REF!</definedName>
    <definedName name="SG_18_21" localSheetId="32">#REF!</definedName>
    <definedName name="SG_18_21" localSheetId="30">#REF!</definedName>
    <definedName name="SG_18_21" localSheetId="28">#REF!</definedName>
    <definedName name="SG_18_21" localSheetId="37">#REF!</definedName>
    <definedName name="SG_18_21" localSheetId="14">#REF!</definedName>
    <definedName name="SG_18_21" localSheetId="1">#REF!</definedName>
    <definedName name="SG_18_21">#REF!</definedName>
    <definedName name="SG_18_22" localSheetId="15">#REF!</definedName>
    <definedName name="SG_18_22" localSheetId="32">#REF!</definedName>
    <definedName name="SG_18_22" localSheetId="30">#REF!</definedName>
    <definedName name="SG_18_22" localSheetId="28">#REF!</definedName>
    <definedName name="SG_18_22" localSheetId="37">#REF!</definedName>
    <definedName name="SG_18_22" localSheetId="14">#REF!</definedName>
    <definedName name="SG_18_22" localSheetId="1">#REF!</definedName>
    <definedName name="SG_18_22">#REF!</definedName>
    <definedName name="SG_18_23" localSheetId="15">#REF!</definedName>
    <definedName name="SG_18_23" localSheetId="32">#REF!</definedName>
    <definedName name="SG_18_23" localSheetId="30">#REF!</definedName>
    <definedName name="SG_18_23" localSheetId="28">#REF!</definedName>
    <definedName name="SG_18_23" localSheetId="37">#REF!</definedName>
    <definedName name="SG_18_23" localSheetId="14">#REF!</definedName>
    <definedName name="SG_18_23" localSheetId="1">#REF!</definedName>
    <definedName name="SG_18_23">#REF!</definedName>
    <definedName name="SG_18_24" localSheetId="15">#REF!</definedName>
    <definedName name="SG_18_24" localSheetId="32">#REF!</definedName>
    <definedName name="SG_18_24" localSheetId="30">#REF!</definedName>
    <definedName name="SG_18_24" localSheetId="28">#REF!</definedName>
    <definedName name="SG_18_24" localSheetId="37">#REF!</definedName>
    <definedName name="SG_18_24" localSheetId="14">#REF!</definedName>
    <definedName name="SG_18_24" localSheetId="1">#REF!</definedName>
    <definedName name="SG_18_24">#REF!</definedName>
    <definedName name="SG_18_25" localSheetId="15">#REF!</definedName>
    <definedName name="SG_18_25" localSheetId="32">#REF!</definedName>
    <definedName name="SG_18_25" localSheetId="30">#REF!</definedName>
    <definedName name="SG_18_25" localSheetId="28">#REF!</definedName>
    <definedName name="SG_18_25" localSheetId="37">#REF!</definedName>
    <definedName name="SG_18_25" localSheetId="14">#REF!</definedName>
    <definedName name="SG_18_25" localSheetId="1">#REF!</definedName>
    <definedName name="SG_18_25">#REF!</definedName>
    <definedName name="SG_19_01" localSheetId="15">#REF!</definedName>
    <definedName name="SG_19_01" localSheetId="32">#REF!</definedName>
    <definedName name="SG_19_01" localSheetId="30">#REF!</definedName>
    <definedName name="SG_19_01" localSheetId="28">#REF!</definedName>
    <definedName name="SG_19_01" localSheetId="37">#REF!</definedName>
    <definedName name="SG_19_01" localSheetId="14">#REF!</definedName>
    <definedName name="SG_19_01" localSheetId="1">#REF!</definedName>
    <definedName name="SG_19_01">#REF!</definedName>
    <definedName name="SG_19_02" localSheetId="15">#REF!</definedName>
    <definedName name="SG_19_02" localSheetId="32">#REF!</definedName>
    <definedName name="SG_19_02" localSheetId="30">#REF!</definedName>
    <definedName name="SG_19_02" localSheetId="28">#REF!</definedName>
    <definedName name="SG_19_02" localSheetId="37">#REF!</definedName>
    <definedName name="SG_19_02" localSheetId="14">#REF!</definedName>
    <definedName name="SG_19_02" localSheetId="1">#REF!</definedName>
    <definedName name="SG_19_02">#REF!</definedName>
    <definedName name="SG_19_03" localSheetId="15">#REF!</definedName>
    <definedName name="SG_19_03" localSheetId="32">#REF!</definedName>
    <definedName name="SG_19_03" localSheetId="30">#REF!</definedName>
    <definedName name="SG_19_03" localSheetId="28">#REF!</definedName>
    <definedName name="SG_19_03" localSheetId="37">#REF!</definedName>
    <definedName name="SG_19_03" localSheetId="14">#REF!</definedName>
    <definedName name="SG_19_03" localSheetId="1">#REF!</definedName>
    <definedName name="SG_19_03">#REF!</definedName>
    <definedName name="SG_19_04" localSheetId="15">#REF!</definedName>
    <definedName name="SG_19_04" localSheetId="32">#REF!</definedName>
    <definedName name="SG_19_04" localSheetId="30">#REF!</definedName>
    <definedName name="SG_19_04" localSheetId="28">#REF!</definedName>
    <definedName name="SG_19_04" localSheetId="37">#REF!</definedName>
    <definedName name="SG_19_04" localSheetId="14">#REF!</definedName>
    <definedName name="SG_19_04" localSheetId="1">#REF!</definedName>
    <definedName name="SG_19_04">#REF!</definedName>
    <definedName name="SG_19_05" localSheetId="15">#REF!</definedName>
    <definedName name="SG_19_05" localSheetId="32">#REF!</definedName>
    <definedName name="SG_19_05" localSheetId="30">#REF!</definedName>
    <definedName name="SG_19_05" localSheetId="28">#REF!</definedName>
    <definedName name="SG_19_05" localSheetId="37">#REF!</definedName>
    <definedName name="SG_19_05" localSheetId="14">#REF!</definedName>
    <definedName name="SG_19_05" localSheetId="1">#REF!</definedName>
    <definedName name="SG_19_05">#REF!</definedName>
    <definedName name="SG_19_06" localSheetId="15">#REF!</definedName>
    <definedName name="SG_19_06" localSheetId="32">#REF!</definedName>
    <definedName name="SG_19_06" localSheetId="30">#REF!</definedName>
    <definedName name="SG_19_06" localSheetId="28">#REF!</definedName>
    <definedName name="SG_19_06" localSheetId="37">#REF!</definedName>
    <definedName name="SG_19_06" localSheetId="14">#REF!</definedName>
    <definedName name="SG_19_06" localSheetId="1">#REF!</definedName>
    <definedName name="SG_19_06">#REF!</definedName>
    <definedName name="SG_19_07" localSheetId="15">#REF!</definedName>
    <definedName name="SG_19_07" localSheetId="32">#REF!</definedName>
    <definedName name="SG_19_07" localSheetId="30">#REF!</definedName>
    <definedName name="SG_19_07" localSheetId="28">#REF!</definedName>
    <definedName name="SG_19_07" localSheetId="37">#REF!</definedName>
    <definedName name="SG_19_07" localSheetId="14">#REF!</definedName>
    <definedName name="SG_19_07" localSheetId="1">#REF!</definedName>
    <definedName name="SG_19_07">#REF!</definedName>
    <definedName name="SG_19_08" localSheetId="15">#REF!</definedName>
    <definedName name="SG_19_08" localSheetId="32">#REF!</definedName>
    <definedName name="SG_19_08" localSheetId="30">#REF!</definedName>
    <definedName name="SG_19_08" localSheetId="28">#REF!</definedName>
    <definedName name="SG_19_08" localSheetId="37">#REF!</definedName>
    <definedName name="SG_19_08" localSheetId="14">#REF!</definedName>
    <definedName name="SG_19_08" localSheetId="1">#REF!</definedName>
    <definedName name="SG_19_08">#REF!</definedName>
    <definedName name="SG_19_09" localSheetId="15">#REF!</definedName>
    <definedName name="SG_19_09" localSheetId="32">#REF!</definedName>
    <definedName name="SG_19_09" localSheetId="30">#REF!</definedName>
    <definedName name="SG_19_09" localSheetId="28">#REF!</definedName>
    <definedName name="SG_19_09" localSheetId="37">#REF!</definedName>
    <definedName name="SG_19_09" localSheetId="14">#REF!</definedName>
    <definedName name="SG_19_09" localSheetId="1">#REF!</definedName>
    <definedName name="SG_19_09">#REF!</definedName>
    <definedName name="SG_19_10" localSheetId="15">#REF!</definedName>
    <definedName name="SG_19_10" localSheetId="32">#REF!</definedName>
    <definedName name="SG_19_10" localSheetId="30">#REF!</definedName>
    <definedName name="SG_19_10" localSheetId="28">#REF!</definedName>
    <definedName name="SG_19_10" localSheetId="37">#REF!</definedName>
    <definedName name="SG_19_10" localSheetId="14">#REF!</definedName>
    <definedName name="SG_19_10" localSheetId="1">#REF!</definedName>
    <definedName name="SG_19_10">#REF!</definedName>
    <definedName name="SG_19_11" localSheetId="15">#REF!</definedName>
    <definedName name="SG_19_11" localSheetId="32">#REF!</definedName>
    <definedName name="SG_19_11" localSheetId="30">#REF!</definedName>
    <definedName name="SG_19_11" localSheetId="28">#REF!</definedName>
    <definedName name="SG_19_11" localSheetId="37">#REF!</definedName>
    <definedName name="SG_19_11" localSheetId="14">#REF!</definedName>
    <definedName name="SG_19_11" localSheetId="1">#REF!</definedName>
    <definedName name="SG_19_11">#REF!</definedName>
    <definedName name="SG_19_12" localSheetId="15">#REF!</definedName>
    <definedName name="SG_19_12" localSheetId="32">#REF!</definedName>
    <definedName name="SG_19_12" localSheetId="30">#REF!</definedName>
    <definedName name="SG_19_12" localSheetId="28">#REF!</definedName>
    <definedName name="SG_19_12" localSheetId="37">#REF!</definedName>
    <definedName name="SG_19_12" localSheetId="14">#REF!</definedName>
    <definedName name="SG_19_12" localSheetId="1">#REF!</definedName>
    <definedName name="SG_19_12">#REF!</definedName>
    <definedName name="SG_19_13" localSheetId="15">#REF!</definedName>
    <definedName name="SG_19_13" localSheetId="32">#REF!</definedName>
    <definedName name="SG_19_13" localSheetId="30">#REF!</definedName>
    <definedName name="SG_19_13" localSheetId="28">#REF!</definedName>
    <definedName name="SG_19_13" localSheetId="37">#REF!</definedName>
    <definedName name="SG_19_13" localSheetId="14">#REF!</definedName>
    <definedName name="SG_19_13" localSheetId="1">#REF!</definedName>
    <definedName name="SG_19_13">#REF!</definedName>
    <definedName name="SG_19_14" localSheetId="15">#REF!</definedName>
    <definedName name="SG_19_14" localSheetId="32">#REF!</definedName>
    <definedName name="SG_19_14" localSheetId="30">#REF!</definedName>
    <definedName name="SG_19_14" localSheetId="28">#REF!</definedName>
    <definedName name="SG_19_14" localSheetId="37">#REF!</definedName>
    <definedName name="SG_19_14" localSheetId="14">#REF!</definedName>
    <definedName name="SG_19_14" localSheetId="1">#REF!</definedName>
    <definedName name="SG_19_14">#REF!</definedName>
    <definedName name="SG_19_15" localSheetId="15">#REF!</definedName>
    <definedName name="SG_19_15" localSheetId="32">#REF!</definedName>
    <definedName name="SG_19_15" localSheetId="30">#REF!</definedName>
    <definedName name="SG_19_15" localSheetId="28">#REF!</definedName>
    <definedName name="SG_19_15" localSheetId="37">#REF!</definedName>
    <definedName name="SG_19_15" localSheetId="14">#REF!</definedName>
    <definedName name="SG_19_15" localSheetId="1">#REF!</definedName>
    <definedName name="SG_19_15">#REF!</definedName>
    <definedName name="SG_19_16" localSheetId="15">#REF!</definedName>
    <definedName name="SG_19_16" localSheetId="32">#REF!</definedName>
    <definedName name="SG_19_16" localSheetId="30">#REF!</definedName>
    <definedName name="SG_19_16" localSheetId="28">#REF!</definedName>
    <definedName name="SG_19_16" localSheetId="37">#REF!</definedName>
    <definedName name="SG_19_16" localSheetId="14">#REF!</definedName>
    <definedName name="SG_19_16" localSheetId="1">#REF!</definedName>
    <definedName name="SG_19_16">#REF!</definedName>
    <definedName name="SG_19_17" localSheetId="15">#REF!</definedName>
    <definedName name="SG_19_17" localSheetId="32">#REF!</definedName>
    <definedName name="SG_19_17" localSheetId="30">#REF!</definedName>
    <definedName name="SG_19_17" localSheetId="28">#REF!</definedName>
    <definedName name="SG_19_17" localSheetId="37">#REF!</definedName>
    <definedName name="SG_19_17" localSheetId="14">#REF!</definedName>
    <definedName name="SG_19_17" localSheetId="1">#REF!</definedName>
    <definedName name="SG_19_17">#REF!</definedName>
    <definedName name="SG_19_18" localSheetId="15">#REF!</definedName>
    <definedName name="SG_19_18" localSheetId="32">#REF!</definedName>
    <definedName name="SG_19_18" localSheetId="30">#REF!</definedName>
    <definedName name="SG_19_18" localSheetId="28">#REF!</definedName>
    <definedName name="SG_19_18" localSheetId="37">#REF!</definedName>
    <definedName name="SG_19_18" localSheetId="14">#REF!</definedName>
    <definedName name="SG_19_18" localSheetId="1">#REF!</definedName>
    <definedName name="SG_19_18">#REF!</definedName>
    <definedName name="SG_19_19" localSheetId="15">#REF!</definedName>
    <definedName name="SG_19_19" localSheetId="32">#REF!</definedName>
    <definedName name="SG_19_19" localSheetId="30">#REF!</definedName>
    <definedName name="SG_19_19" localSheetId="28">#REF!</definedName>
    <definedName name="SG_19_19" localSheetId="37">#REF!</definedName>
    <definedName name="SG_19_19" localSheetId="14">#REF!</definedName>
    <definedName name="SG_19_19" localSheetId="1">#REF!</definedName>
    <definedName name="SG_19_19">#REF!</definedName>
    <definedName name="SG_19_20" localSheetId="15">#REF!</definedName>
    <definedName name="SG_19_20" localSheetId="32">#REF!</definedName>
    <definedName name="SG_19_20" localSheetId="30">#REF!</definedName>
    <definedName name="SG_19_20" localSheetId="28">#REF!</definedName>
    <definedName name="SG_19_20" localSheetId="37">#REF!</definedName>
    <definedName name="SG_19_20" localSheetId="14">#REF!</definedName>
    <definedName name="SG_19_20" localSheetId="1">#REF!</definedName>
    <definedName name="SG_19_20">#REF!</definedName>
    <definedName name="SG_19_21" localSheetId="15">#REF!</definedName>
    <definedName name="SG_19_21" localSheetId="32">#REF!</definedName>
    <definedName name="SG_19_21" localSheetId="30">#REF!</definedName>
    <definedName name="SG_19_21" localSheetId="28">#REF!</definedName>
    <definedName name="SG_19_21" localSheetId="37">#REF!</definedName>
    <definedName name="SG_19_21" localSheetId="14">#REF!</definedName>
    <definedName name="SG_19_21" localSheetId="1">#REF!</definedName>
    <definedName name="SG_19_21">#REF!</definedName>
    <definedName name="SG_19_22" localSheetId="15">#REF!</definedName>
    <definedName name="SG_19_22" localSheetId="32">#REF!</definedName>
    <definedName name="SG_19_22" localSheetId="30">#REF!</definedName>
    <definedName name="SG_19_22" localSheetId="28">#REF!</definedName>
    <definedName name="SG_19_22" localSheetId="37">#REF!</definedName>
    <definedName name="SG_19_22" localSheetId="14">#REF!</definedName>
    <definedName name="SG_19_22" localSheetId="1">#REF!</definedName>
    <definedName name="SG_19_22">#REF!</definedName>
    <definedName name="SG_19_23" localSheetId="15">#REF!</definedName>
    <definedName name="SG_19_23" localSheetId="32">#REF!</definedName>
    <definedName name="SG_19_23" localSheetId="30">#REF!</definedName>
    <definedName name="SG_19_23" localSheetId="28">#REF!</definedName>
    <definedName name="SG_19_23" localSheetId="37">#REF!</definedName>
    <definedName name="SG_19_23" localSheetId="14">#REF!</definedName>
    <definedName name="SG_19_23" localSheetId="1">#REF!</definedName>
    <definedName name="SG_19_23">#REF!</definedName>
    <definedName name="SG_19_24" localSheetId="15">#REF!</definedName>
    <definedName name="SG_19_24" localSheetId="32">#REF!</definedName>
    <definedName name="SG_19_24" localSheetId="30">#REF!</definedName>
    <definedName name="SG_19_24" localSheetId="28">#REF!</definedName>
    <definedName name="SG_19_24" localSheetId="37">#REF!</definedName>
    <definedName name="SG_19_24" localSheetId="14">#REF!</definedName>
    <definedName name="SG_19_24" localSheetId="1">#REF!</definedName>
    <definedName name="SG_19_24">#REF!</definedName>
    <definedName name="SG_19_25" localSheetId="15">#REF!</definedName>
    <definedName name="SG_19_25" localSheetId="32">#REF!</definedName>
    <definedName name="SG_19_25" localSheetId="30">#REF!</definedName>
    <definedName name="SG_19_25" localSheetId="28">#REF!</definedName>
    <definedName name="SG_19_25" localSheetId="37">#REF!</definedName>
    <definedName name="SG_19_25" localSheetId="14">#REF!</definedName>
    <definedName name="SG_19_25" localSheetId="1">#REF!</definedName>
    <definedName name="SG_19_25">#REF!</definedName>
    <definedName name="SG_20_01" localSheetId="15">#REF!</definedName>
    <definedName name="SG_20_01" localSheetId="32">#REF!</definedName>
    <definedName name="SG_20_01" localSheetId="30">#REF!</definedName>
    <definedName name="SG_20_01" localSheetId="28">#REF!</definedName>
    <definedName name="SG_20_01" localSheetId="37">#REF!</definedName>
    <definedName name="SG_20_01" localSheetId="14">#REF!</definedName>
    <definedName name="SG_20_01" localSheetId="1">#REF!</definedName>
    <definedName name="SG_20_01">#REF!</definedName>
    <definedName name="SG_20_02" localSheetId="15">#REF!</definedName>
    <definedName name="SG_20_02" localSheetId="32">#REF!</definedName>
    <definedName name="SG_20_02" localSheetId="30">#REF!</definedName>
    <definedName name="SG_20_02" localSheetId="28">#REF!</definedName>
    <definedName name="SG_20_02" localSheetId="37">#REF!</definedName>
    <definedName name="SG_20_02" localSheetId="14">#REF!</definedName>
    <definedName name="SG_20_02" localSheetId="1">#REF!</definedName>
    <definedName name="SG_20_02">#REF!</definedName>
    <definedName name="SG_20_03" localSheetId="15">#REF!</definedName>
    <definedName name="SG_20_03" localSheetId="32">#REF!</definedName>
    <definedName name="SG_20_03" localSheetId="30">#REF!</definedName>
    <definedName name="SG_20_03" localSheetId="28">#REF!</definedName>
    <definedName name="SG_20_03" localSheetId="37">#REF!</definedName>
    <definedName name="SG_20_03" localSheetId="14">#REF!</definedName>
    <definedName name="SG_20_03" localSheetId="1">#REF!</definedName>
    <definedName name="SG_20_03">#REF!</definedName>
    <definedName name="SG_20_04" localSheetId="15">#REF!</definedName>
    <definedName name="SG_20_04" localSheetId="32">#REF!</definedName>
    <definedName name="SG_20_04" localSheetId="30">#REF!</definedName>
    <definedName name="SG_20_04" localSheetId="28">#REF!</definedName>
    <definedName name="SG_20_04" localSheetId="37">#REF!</definedName>
    <definedName name="SG_20_04" localSheetId="14">#REF!</definedName>
    <definedName name="SG_20_04" localSheetId="1">#REF!</definedName>
    <definedName name="SG_20_04">#REF!</definedName>
    <definedName name="SG_20_05" localSheetId="15">#REF!</definedName>
    <definedName name="SG_20_05" localSheetId="32">#REF!</definedName>
    <definedName name="SG_20_05" localSheetId="30">#REF!</definedName>
    <definedName name="SG_20_05" localSheetId="28">#REF!</definedName>
    <definedName name="SG_20_05" localSheetId="37">#REF!</definedName>
    <definedName name="SG_20_05" localSheetId="14">#REF!</definedName>
    <definedName name="SG_20_05" localSheetId="1">#REF!</definedName>
    <definedName name="SG_20_05">#REF!</definedName>
    <definedName name="SG_20_06" localSheetId="15">#REF!</definedName>
    <definedName name="SG_20_06" localSheetId="32">#REF!</definedName>
    <definedName name="SG_20_06" localSheetId="30">#REF!</definedName>
    <definedName name="SG_20_06" localSheetId="28">#REF!</definedName>
    <definedName name="SG_20_06" localSheetId="37">#REF!</definedName>
    <definedName name="SG_20_06" localSheetId="14">#REF!</definedName>
    <definedName name="SG_20_06" localSheetId="1">#REF!</definedName>
    <definedName name="SG_20_06">#REF!</definedName>
    <definedName name="SG_20_07" localSheetId="15">#REF!</definedName>
    <definedName name="SG_20_07" localSheetId="32">#REF!</definedName>
    <definedName name="SG_20_07" localSheetId="30">#REF!</definedName>
    <definedName name="SG_20_07" localSheetId="28">#REF!</definedName>
    <definedName name="SG_20_07" localSheetId="37">#REF!</definedName>
    <definedName name="SG_20_07" localSheetId="14">#REF!</definedName>
    <definedName name="SG_20_07" localSheetId="1">#REF!</definedName>
    <definedName name="SG_20_07">#REF!</definedName>
    <definedName name="SG_20_08" localSheetId="15">#REF!</definedName>
    <definedName name="SG_20_08" localSheetId="32">#REF!</definedName>
    <definedName name="SG_20_08" localSheetId="30">#REF!</definedName>
    <definedName name="SG_20_08" localSheetId="28">#REF!</definedName>
    <definedName name="SG_20_08" localSheetId="37">#REF!</definedName>
    <definedName name="SG_20_08" localSheetId="14">#REF!</definedName>
    <definedName name="SG_20_08" localSheetId="1">#REF!</definedName>
    <definedName name="SG_20_08">#REF!</definedName>
    <definedName name="SG_20_09" localSheetId="15">#REF!</definedName>
    <definedName name="SG_20_09" localSheetId="32">#REF!</definedName>
    <definedName name="SG_20_09" localSheetId="30">#REF!</definedName>
    <definedName name="SG_20_09" localSheetId="28">#REF!</definedName>
    <definedName name="SG_20_09" localSheetId="37">#REF!</definedName>
    <definedName name="SG_20_09" localSheetId="14">#REF!</definedName>
    <definedName name="SG_20_09" localSheetId="1">#REF!</definedName>
    <definedName name="SG_20_09">#REF!</definedName>
    <definedName name="SG_20_10" localSheetId="15">#REF!</definedName>
    <definedName name="SG_20_10" localSheetId="32">#REF!</definedName>
    <definedName name="SG_20_10" localSheetId="30">#REF!</definedName>
    <definedName name="SG_20_10" localSheetId="28">#REF!</definedName>
    <definedName name="SG_20_10" localSheetId="37">#REF!</definedName>
    <definedName name="SG_20_10" localSheetId="14">#REF!</definedName>
    <definedName name="SG_20_10" localSheetId="1">#REF!</definedName>
    <definedName name="SG_20_10">#REF!</definedName>
    <definedName name="SG_20_11" localSheetId="15">#REF!</definedName>
    <definedName name="SG_20_11" localSheetId="32">#REF!</definedName>
    <definedName name="SG_20_11" localSheetId="30">#REF!</definedName>
    <definedName name="SG_20_11" localSheetId="28">#REF!</definedName>
    <definedName name="SG_20_11" localSheetId="37">#REF!</definedName>
    <definedName name="SG_20_11" localSheetId="14">#REF!</definedName>
    <definedName name="SG_20_11" localSheetId="1">#REF!</definedName>
    <definedName name="SG_20_11">#REF!</definedName>
    <definedName name="SG_20_12" localSheetId="15">#REF!</definedName>
    <definedName name="SG_20_12" localSheetId="32">#REF!</definedName>
    <definedName name="SG_20_12" localSheetId="30">#REF!</definedName>
    <definedName name="SG_20_12" localSheetId="28">#REF!</definedName>
    <definedName name="SG_20_12" localSheetId="37">#REF!</definedName>
    <definedName name="SG_20_12" localSheetId="14">#REF!</definedName>
    <definedName name="SG_20_12" localSheetId="1">#REF!</definedName>
    <definedName name="SG_20_12">#REF!</definedName>
    <definedName name="SG_20_13" localSheetId="15">#REF!</definedName>
    <definedName name="SG_20_13" localSheetId="32">#REF!</definedName>
    <definedName name="SG_20_13" localSheetId="30">#REF!</definedName>
    <definedName name="SG_20_13" localSheetId="28">#REF!</definedName>
    <definedName name="SG_20_13" localSheetId="37">#REF!</definedName>
    <definedName name="SG_20_13" localSheetId="14">#REF!</definedName>
    <definedName name="SG_20_13" localSheetId="1">#REF!</definedName>
    <definedName name="SG_20_13">#REF!</definedName>
    <definedName name="SG_20_14" localSheetId="15">#REF!</definedName>
    <definedName name="SG_20_14" localSheetId="32">#REF!</definedName>
    <definedName name="SG_20_14" localSheetId="30">#REF!</definedName>
    <definedName name="SG_20_14" localSheetId="28">#REF!</definedName>
    <definedName name="SG_20_14" localSheetId="37">#REF!</definedName>
    <definedName name="SG_20_14" localSheetId="14">#REF!</definedName>
    <definedName name="SG_20_14" localSheetId="1">#REF!</definedName>
    <definedName name="SG_20_14">#REF!</definedName>
    <definedName name="SG_20_15" localSheetId="15">#REF!</definedName>
    <definedName name="SG_20_15" localSheetId="32">#REF!</definedName>
    <definedName name="SG_20_15" localSheetId="30">#REF!</definedName>
    <definedName name="SG_20_15" localSheetId="28">#REF!</definedName>
    <definedName name="SG_20_15" localSheetId="37">#REF!</definedName>
    <definedName name="SG_20_15" localSheetId="14">#REF!</definedName>
    <definedName name="SG_20_15" localSheetId="1">#REF!</definedName>
    <definedName name="SG_20_15">#REF!</definedName>
    <definedName name="SG_20_16" localSheetId="15">#REF!</definedName>
    <definedName name="SG_20_16" localSheetId="32">#REF!</definedName>
    <definedName name="SG_20_16" localSheetId="30">#REF!</definedName>
    <definedName name="SG_20_16" localSheetId="28">#REF!</definedName>
    <definedName name="SG_20_16" localSheetId="37">#REF!</definedName>
    <definedName name="SG_20_16" localSheetId="14">#REF!</definedName>
    <definedName name="SG_20_16" localSheetId="1">#REF!</definedName>
    <definedName name="SG_20_16">#REF!</definedName>
    <definedName name="SG_20_17" localSheetId="15">#REF!</definedName>
    <definedName name="SG_20_17" localSheetId="32">#REF!</definedName>
    <definedName name="SG_20_17" localSheetId="30">#REF!</definedName>
    <definedName name="SG_20_17" localSheetId="28">#REF!</definedName>
    <definedName name="SG_20_17" localSheetId="37">#REF!</definedName>
    <definedName name="SG_20_17" localSheetId="14">#REF!</definedName>
    <definedName name="SG_20_17" localSheetId="1">#REF!</definedName>
    <definedName name="SG_20_17">#REF!</definedName>
    <definedName name="SG_20_18" localSheetId="15">#REF!</definedName>
    <definedName name="SG_20_18" localSheetId="32">#REF!</definedName>
    <definedName name="SG_20_18" localSheetId="30">#REF!</definedName>
    <definedName name="SG_20_18" localSheetId="28">#REF!</definedName>
    <definedName name="SG_20_18" localSheetId="37">#REF!</definedName>
    <definedName name="SG_20_18" localSheetId="14">#REF!</definedName>
    <definedName name="SG_20_18" localSheetId="1">#REF!</definedName>
    <definedName name="SG_20_18">#REF!</definedName>
    <definedName name="SG_20_19" localSheetId="15">#REF!</definedName>
    <definedName name="SG_20_19" localSheetId="32">#REF!</definedName>
    <definedName name="SG_20_19" localSheetId="30">#REF!</definedName>
    <definedName name="SG_20_19" localSheetId="28">#REF!</definedName>
    <definedName name="SG_20_19" localSheetId="37">#REF!</definedName>
    <definedName name="SG_20_19" localSheetId="14">#REF!</definedName>
    <definedName name="SG_20_19" localSheetId="1">#REF!</definedName>
    <definedName name="SG_20_19">#REF!</definedName>
    <definedName name="SG_20_20" localSheetId="15">#REF!</definedName>
    <definedName name="SG_20_20" localSheetId="32">#REF!</definedName>
    <definedName name="SG_20_20" localSheetId="30">#REF!</definedName>
    <definedName name="SG_20_20" localSheetId="28">#REF!</definedName>
    <definedName name="SG_20_20" localSheetId="37">#REF!</definedName>
    <definedName name="SG_20_20" localSheetId="14">#REF!</definedName>
    <definedName name="SG_20_20" localSheetId="1">#REF!</definedName>
    <definedName name="SG_20_20">#REF!</definedName>
    <definedName name="SG_20_21" localSheetId="15">#REF!</definedName>
    <definedName name="SG_20_21" localSheetId="32">#REF!</definedName>
    <definedName name="SG_20_21" localSheetId="30">#REF!</definedName>
    <definedName name="SG_20_21" localSheetId="28">#REF!</definedName>
    <definedName name="SG_20_21" localSheetId="37">#REF!</definedName>
    <definedName name="SG_20_21" localSheetId="14">#REF!</definedName>
    <definedName name="SG_20_21" localSheetId="1">#REF!</definedName>
    <definedName name="SG_20_21">#REF!</definedName>
    <definedName name="SG_20_22" localSheetId="15">#REF!</definedName>
    <definedName name="SG_20_22" localSheetId="32">#REF!</definedName>
    <definedName name="SG_20_22" localSheetId="30">#REF!</definedName>
    <definedName name="SG_20_22" localSheetId="28">#REF!</definedName>
    <definedName name="SG_20_22" localSheetId="37">#REF!</definedName>
    <definedName name="SG_20_22" localSheetId="14">#REF!</definedName>
    <definedName name="SG_20_22" localSheetId="1">#REF!</definedName>
    <definedName name="SG_20_22">#REF!</definedName>
    <definedName name="SG_20_23" localSheetId="15">#REF!</definedName>
    <definedName name="SG_20_23" localSheetId="32">#REF!</definedName>
    <definedName name="SG_20_23" localSheetId="30">#REF!</definedName>
    <definedName name="SG_20_23" localSheetId="28">#REF!</definedName>
    <definedName name="SG_20_23" localSheetId="37">#REF!</definedName>
    <definedName name="SG_20_23" localSheetId="14">#REF!</definedName>
    <definedName name="SG_20_23" localSheetId="1">#REF!</definedName>
    <definedName name="SG_20_23">#REF!</definedName>
    <definedName name="SG_20_24" localSheetId="15">#REF!</definedName>
    <definedName name="SG_20_24" localSheetId="32">#REF!</definedName>
    <definedName name="SG_20_24" localSheetId="30">#REF!</definedName>
    <definedName name="SG_20_24" localSheetId="28">#REF!</definedName>
    <definedName name="SG_20_24" localSheetId="37">#REF!</definedName>
    <definedName name="SG_20_24" localSheetId="14">#REF!</definedName>
    <definedName name="SG_20_24" localSheetId="1">#REF!</definedName>
    <definedName name="SG_20_24">#REF!</definedName>
    <definedName name="SG_20_25" localSheetId="15">#REF!</definedName>
    <definedName name="SG_20_25" localSheetId="32">#REF!</definedName>
    <definedName name="SG_20_25" localSheetId="30">#REF!</definedName>
    <definedName name="SG_20_25" localSheetId="28">#REF!</definedName>
    <definedName name="SG_20_25" localSheetId="37">#REF!</definedName>
    <definedName name="SG_20_25" localSheetId="14">#REF!</definedName>
    <definedName name="SG_20_25" localSheetId="1">#REF!</definedName>
    <definedName name="SG_20_25">#REF!</definedName>
    <definedName name="SG_21_01" localSheetId="15">#REF!</definedName>
    <definedName name="SG_21_01" localSheetId="32">#REF!</definedName>
    <definedName name="SG_21_01" localSheetId="30">#REF!</definedName>
    <definedName name="SG_21_01" localSheetId="28">#REF!</definedName>
    <definedName name="SG_21_01" localSheetId="37">#REF!</definedName>
    <definedName name="SG_21_01" localSheetId="14">#REF!</definedName>
    <definedName name="SG_21_01" localSheetId="1">#REF!</definedName>
    <definedName name="SG_21_01">#REF!</definedName>
    <definedName name="SG_21_02" localSheetId="15">#REF!</definedName>
    <definedName name="SG_21_02" localSheetId="32">#REF!</definedName>
    <definedName name="SG_21_02" localSheetId="30">#REF!</definedName>
    <definedName name="SG_21_02" localSheetId="28">#REF!</definedName>
    <definedName name="SG_21_02" localSheetId="37">#REF!</definedName>
    <definedName name="SG_21_02" localSheetId="14">#REF!</definedName>
    <definedName name="SG_21_02" localSheetId="1">#REF!</definedName>
    <definedName name="SG_21_02">#REF!</definedName>
    <definedName name="SG_21_03" localSheetId="15">#REF!</definedName>
    <definedName name="SG_21_03" localSheetId="32">#REF!</definedName>
    <definedName name="SG_21_03" localSheetId="30">#REF!</definedName>
    <definedName name="SG_21_03" localSheetId="28">#REF!</definedName>
    <definedName name="SG_21_03" localSheetId="37">#REF!</definedName>
    <definedName name="SG_21_03" localSheetId="14">#REF!</definedName>
    <definedName name="SG_21_03" localSheetId="1">#REF!</definedName>
    <definedName name="SG_21_03">#REF!</definedName>
    <definedName name="SG_21_04" localSheetId="15">#REF!</definedName>
    <definedName name="SG_21_04" localSheetId="32">#REF!</definedName>
    <definedName name="SG_21_04" localSheetId="30">#REF!</definedName>
    <definedName name="SG_21_04" localSheetId="28">#REF!</definedName>
    <definedName name="SG_21_04" localSheetId="37">#REF!</definedName>
    <definedName name="SG_21_04" localSheetId="14">#REF!</definedName>
    <definedName name="SG_21_04" localSheetId="1">#REF!</definedName>
    <definedName name="SG_21_04">#REF!</definedName>
    <definedName name="SG_21_05" localSheetId="15">#REF!</definedName>
    <definedName name="SG_21_05" localSheetId="32">#REF!</definedName>
    <definedName name="SG_21_05" localSheetId="30">#REF!</definedName>
    <definedName name="SG_21_05" localSheetId="28">#REF!</definedName>
    <definedName name="SG_21_05" localSheetId="37">#REF!</definedName>
    <definedName name="SG_21_05" localSheetId="14">#REF!</definedName>
    <definedName name="SG_21_05" localSheetId="1">#REF!</definedName>
    <definedName name="SG_21_05">#REF!</definedName>
    <definedName name="SG_21_06" localSheetId="15">#REF!</definedName>
    <definedName name="SG_21_06" localSheetId="32">#REF!</definedName>
    <definedName name="SG_21_06" localSheetId="30">#REF!</definedName>
    <definedName name="SG_21_06" localSheetId="28">#REF!</definedName>
    <definedName name="SG_21_06" localSheetId="37">#REF!</definedName>
    <definedName name="SG_21_06" localSheetId="14">#REF!</definedName>
    <definedName name="SG_21_06" localSheetId="1">#REF!</definedName>
    <definedName name="SG_21_06">#REF!</definedName>
    <definedName name="SG_21_07" localSheetId="15">#REF!</definedName>
    <definedName name="SG_21_07" localSheetId="32">#REF!</definedName>
    <definedName name="SG_21_07" localSheetId="30">#REF!</definedName>
    <definedName name="SG_21_07" localSheetId="28">#REF!</definedName>
    <definedName name="SG_21_07" localSheetId="37">#REF!</definedName>
    <definedName name="SG_21_07" localSheetId="14">#REF!</definedName>
    <definedName name="SG_21_07" localSheetId="1">#REF!</definedName>
    <definedName name="SG_21_07">#REF!</definedName>
    <definedName name="SG_21_08" localSheetId="15">#REF!</definedName>
    <definedName name="SG_21_08" localSheetId="32">#REF!</definedName>
    <definedName name="SG_21_08" localSheetId="30">#REF!</definedName>
    <definedName name="SG_21_08" localSheetId="28">#REF!</definedName>
    <definedName name="SG_21_08" localSheetId="37">#REF!</definedName>
    <definedName name="SG_21_08" localSheetId="14">#REF!</definedName>
    <definedName name="SG_21_08" localSheetId="1">#REF!</definedName>
    <definedName name="SG_21_08">#REF!</definedName>
    <definedName name="SG_21_09" localSheetId="15">#REF!</definedName>
    <definedName name="SG_21_09" localSheetId="32">#REF!</definedName>
    <definedName name="SG_21_09" localSheetId="30">#REF!</definedName>
    <definedName name="SG_21_09" localSheetId="28">#REF!</definedName>
    <definedName name="SG_21_09" localSheetId="37">#REF!</definedName>
    <definedName name="SG_21_09" localSheetId="14">#REF!</definedName>
    <definedName name="SG_21_09" localSheetId="1">#REF!</definedName>
    <definedName name="SG_21_09">#REF!</definedName>
    <definedName name="SG_21_10" localSheetId="15">#REF!</definedName>
    <definedName name="SG_21_10" localSheetId="32">#REF!</definedName>
    <definedName name="SG_21_10" localSheetId="30">#REF!</definedName>
    <definedName name="SG_21_10" localSheetId="28">#REF!</definedName>
    <definedName name="SG_21_10" localSheetId="37">#REF!</definedName>
    <definedName name="SG_21_10" localSheetId="14">#REF!</definedName>
    <definedName name="SG_21_10" localSheetId="1">#REF!</definedName>
    <definedName name="SG_21_10">#REF!</definedName>
    <definedName name="SG_21_11" localSheetId="15">#REF!</definedName>
    <definedName name="SG_21_11" localSheetId="32">#REF!</definedName>
    <definedName name="SG_21_11" localSheetId="30">#REF!</definedName>
    <definedName name="SG_21_11" localSheetId="28">#REF!</definedName>
    <definedName name="SG_21_11" localSheetId="37">#REF!</definedName>
    <definedName name="SG_21_11" localSheetId="14">#REF!</definedName>
    <definedName name="SG_21_11" localSheetId="1">#REF!</definedName>
    <definedName name="SG_21_11">#REF!</definedName>
    <definedName name="SG_21_12" localSheetId="15">#REF!</definedName>
    <definedName name="SG_21_12" localSheetId="32">#REF!</definedName>
    <definedName name="SG_21_12" localSheetId="30">#REF!</definedName>
    <definedName name="SG_21_12" localSheetId="28">#REF!</definedName>
    <definedName name="SG_21_12" localSheetId="37">#REF!</definedName>
    <definedName name="SG_21_12" localSheetId="14">#REF!</definedName>
    <definedName name="SG_21_12" localSheetId="1">#REF!</definedName>
    <definedName name="SG_21_12">#REF!</definedName>
    <definedName name="SG_21_13" localSheetId="15">#REF!</definedName>
    <definedName name="SG_21_13" localSheetId="32">#REF!</definedName>
    <definedName name="SG_21_13" localSheetId="30">#REF!</definedName>
    <definedName name="SG_21_13" localSheetId="28">#REF!</definedName>
    <definedName name="SG_21_13" localSheetId="37">#REF!</definedName>
    <definedName name="SG_21_13" localSheetId="14">#REF!</definedName>
    <definedName name="SG_21_13" localSheetId="1">#REF!</definedName>
    <definedName name="SG_21_13">#REF!</definedName>
    <definedName name="SG_21_14" localSheetId="15">#REF!</definedName>
    <definedName name="SG_21_14" localSheetId="32">#REF!</definedName>
    <definedName name="SG_21_14" localSheetId="30">#REF!</definedName>
    <definedName name="SG_21_14" localSheetId="28">#REF!</definedName>
    <definedName name="SG_21_14" localSheetId="37">#REF!</definedName>
    <definedName name="SG_21_14" localSheetId="14">#REF!</definedName>
    <definedName name="SG_21_14" localSheetId="1">#REF!</definedName>
    <definedName name="SG_21_14">#REF!</definedName>
    <definedName name="SG_21_15" localSheetId="15">#REF!</definedName>
    <definedName name="SG_21_15" localSheetId="32">#REF!</definedName>
    <definedName name="SG_21_15" localSheetId="30">#REF!</definedName>
    <definedName name="SG_21_15" localSheetId="28">#REF!</definedName>
    <definedName name="SG_21_15" localSheetId="37">#REF!</definedName>
    <definedName name="SG_21_15" localSheetId="14">#REF!</definedName>
    <definedName name="SG_21_15" localSheetId="1">#REF!</definedName>
    <definedName name="SG_21_15">#REF!</definedName>
    <definedName name="SG_21_16" localSheetId="15">#REF!</definedName>
    <definedName name="SG_21_16" localSheetId="32">#REF!</definedName>
    <definedName name="SG_21_16" localSheetId="30">#REF!</definedName>
    <definedName name="SG_21_16" localSheetId="28">#REF!</definedName>
    <definedName name="SG_21_16" localSheetId="37">#REF!</definedName>
    <definedName name="SG_21_16" localSheetId="14">#REF!</definedName>
    <definedName name="SG_21_16" localSheetId="1">#REF!</definedName>
    <definedName name="SG_21_16">#REF!</definedName>
    <definedName name="SG_21_17" localSheetId="15">#REF!</definedName>
    <definedName name="SG_21_17" localSheetId="32">#REF!</definedName>
    <definedName name="SG_21_17" localSheetId="30">#REF!</definedName>
    <definedName name="SG_21_17" localSheetId="28">#REF!</definedName>
    <definedName name="SG_21_17" localSheetId="37">#REF!</definedName>
    <definedName name="SG_21_17" localSheetId="14">#REF!</definedName>
    <definedName name="SG_21_17" localSheetId="1">#REF!</definedName>
    <definedName name="SG_21_17">#REF!</definedName>
    <definedName name="SG_21_18" localSheetId="15">#REF!</definedName>
    <definedName name="SG_21_18" localSheetId="32">#REF!</definedName>
    <definedName name="SG_21_18" localSheetId="30">#REF!</definedName>
    <definedName name="SG_21_18" localSheetId="28">#REF!</definedName>
    <definedName name="SG_21_18" localSheetId="37">#REF!</definedName>
    <definedName name="SG_21_18" localSheetId="14">#REF!</definedName>
    <definedName name="SG_21_18" localSheetId="1">#REF!</definedName>
    <definedName name="SG_21_18">#REF!</definedName>
    <definedName name="SG_21_19" localSheetId="15">#REF!</definedName>
    <definedName name="SG_21_19" localSheetId="32">#REF!</definedName>
    <definedName name="SG_21_19" localSheetId="30">#REF!</definedName>
    <definedName name="SG_21_19" localSheetId="28">#REF!</definedName>
    <definedName name="SG_21_19" localSheetId="37">#REF!</definedName>
    <definedName name="SG_21_19" localSheetId="14">#REF!</definedName>
    <definedName name="SG_21_19" localSheetId="1">#REF!</definedName>
    <definedName name="SG_21_19">#REF!</definedName>
    <definedName name="SG_21_20" localSheetId="15">#REF!</definedName>
    <definedName name="SG_21_20" localSheetId="32">#REF!</definedName>
    <definedName name="SG_21_20" localSheetId="30">#REF!</definedName>
    <definedName name="SG_21_20" localSheetId="28">#REF!</definedName>
    <definedName name="SG_21_20" localSheetId="37">#REF!</definedName>
    <definedName name="SG_21_20" localSheetId="14">#REF!</definedName>
    <definedName name="SG_21_20" localSheetId="1">#REF!</definedName>
    <definedName name="SG_21_20">#REF!</definedName>
    <definedName name="SG_21_21" localSheetId="15">#REF!</definedName>
    <definedName name="SG_21_21" localSheetId="32">#REF!</definedName>
    <definedName name="SG_21_21" localSheetId="30">#REF!</definedName>
    <definedName name="SG_21_21" localSheetId="28">#REF!</definedName>
    <definedName name="SG_21_21" localSheetId="37">#REF!</definedName>
    <definedName name="SG_21_21" localSheetId="14">#REF!</definedName>
    <definedName name="SG_21_21" localSheetId="1">#REF!</definedName>
    <definedName name="SG_21_21">#REF!</definedName>
    <definedName name="SG_21_22" localSheetId="15">#REF!</definedName>
    <definedName name="SG_21_22" localSheetId="32">#REF!</definedName>
    <definedName name="SG_21_22" localSheetId="30">#REF!</definedName>
    <definedName name="SG_21_22" localSheetId="28">#REF!</definedName>
    <definedName name="SG_21_22" localSheetId="37">#REF!</definedName>
    <definedName name="SG_21_22" localSheetId="14">#REF!</definedName>
    <definedName name="SG_21_22" localSheetId="1">#REF!</definedName>
    <definedName name="SG_21_22">#REF!</definedName>
    <definedName name="SG_21_23" localSheetId="15">#REF!</definedName>
    <definedName name="SG_21_23" localSheetId="32">#REF!</definedName>
    <definedName name="SG_21_23" localSheetId="30">#REF!</definedName>
    <definedName name="SG_21_23" localSheetId="28">#REF!</definedName>
    <definedName name="SG_21_23" localSheetId="37">#REF!</definedName>
    <definedName name="SG_21_23" localSheetId="14">#REF!</definedName>
    <definedName name="SG_21_23" localSheetId="1">#REF!</definedName>
    <definedName name="SG_21_23">#REF!</definedName>
    <definedName name="SG_21_24" localSheetId="15">#REF!</definedName>
    <definedName name="SG_21_24" localSheetId="32">#REF!</definedName>
    <definedName name="SG_21_24" localSheetId="30">#REF!</definedName>
    <definedName name="SG_21_24" localSheetId="28">#REF!</definedName>
    <definedName name="SG_21_24" localSheetId="37">#REF!</definedName>
    <definedName name="SG_21_24" localSheetId="14">#REF!</definedName>
    <definedName name="SG_21_24" localSheetId="1">#REF!</definedName>
    <definedName name="SG_21_24">#REF!</definedName>
    <definedName name="SG_21_25" localSheetId="15">#REF!</definedName>
    <definedName name="SG_21_25" localSheetId="32">#REF!</definedName>
    <definedName name="SG_21_25" localSheetId="30">#REF!</definedName>
    <definedName name="SG_21_25" localSheetId="28">#REF!</definedName>
    <definedName name="SG_21_25" localSheetId="37">#REF!</definedName>
    <definedName name="SG_21_25" localSheetId="14">#REF!</definedName>
    <definedName name="SG_21_25" localSheetId="1">#REF!</definedName>
    <definedName name="SG_21_25">#REF!</definedName>
    <definedName name="SG_22_01" localSheetId="15">#REF!</definedName>
    <definedName name="SG_22_01" localSheetId="32">#REF!</definedName>
    <definedName name="SG_22_01" localSheetId="30">#REF!</definedName>
    <definedName name="SG_22_01" localSheetId="28">#REF!</definedName>
    <definedName name="SG_22_01" localSheetId="37">#REF!</definedName>
    <definedName name="SG_22_01" localSheetId="14">#REF!</definedName>
    <definedName name="SG_22_01" localSheetId="1">#REF!</definedName>
    <definedName name="SG_22_01">#REF!</definedName>
    <definedName name="SG_22_02" localSheetId="15">#REF!</definedName>
    <definedName name="SG_22_02" localSheetId="32">#REF!</definedName>
    <definedName name="SG_22_02" localSheetId="30">#REF!</definedName>
    <definedName name="SG_22_02" localSheetId="28">#REF!</definedName>
    <definedName name="SG_22_02" localSheetId="37">#REF!</definedName>
    <definedName name="SG_22_02" localSheetId="14">#REF!</definedName>
    <definedName name="SG_22_02" localSheetId="1">#REF!</definedName>
    <definedName name="SG_22_02">#REF!</definedName>
    <definedName name="SG_22_03" localSheetId="15">#REF!</definedName>
    <definedName name="SG_22_03" localSheetId="32">#REF!</definedName>
    <definedName name="SG_22_03" localSheetId="30">#REF!</definedName>
    <definedName name="SG_22_03" localSheetId="28">#REF!</definedName>
    <definedName name="SG_22_03" localSheetId="37">#REF!</definedName>
    <definedName name="SG_22_03" localSheetId="14">#REF!</definedName>
    <definedName name="SG_22_03" localSheetId="1">#REF!</definedName>
    <definedName name="SG_22_03">#REF!</definedName>
    <definedName name="SG_22_04" localSheetId="15">#REF!</definedName>
    <definedName name="SG_22_04" localSheetId="32">#REF!</definedName>
    <definedName name="SG_22_04" localSheetId="30">#REF!</definedName>
    <definedName name="SG_22_04" localSheetId="28">#REF!</definedName>
    <definedName name="SG_22_04" localSheetId="37">#REF!</definedName>
    <definedName name="SG_22_04" localSheetId="14">#REF!</definedName>
    <definedName name="SG_22_04" localSheetId="1">#REF!</definedName>
    <definedName name="SG_22_04">#REF!</definedName>
    <definedName name="SG_22_05" localSheetId="15">#REF!</definedName>
    <definedName name="SG_22_05" localSheetId="32">#REF!</definedName>
    <definedName name="SG_22_05" localSheetId="30">#REF!</definedName>
    <definedName name="SG_22_05" localSheetId="28">#REF!</definedName>
    <definedName name="SG_22_05" localSheetId="37">#REF!</definedName>
    <definedName name="SG_22_05" localSheetId="14">#REF!</definedName>
    <definedName name="SG_22_05" localSheetId="1">#REF!</definedName>
    <definedName name="SG_22_05">#REF!</definedName>
    <definedName name="SG_22_06" localSheetId="15">#REF!</definedName>
    <definedName name="SG_22_06" localSheetId="32">#REF!</definedName>
    <definedName name="SG_22_06" localSheetId="30">#REF!</definedName>
    <definedName name="SG_22_06" localSheetId="28">#REF!</definedName>
    <definedName name="SG_22_06" localSheetId="37">#REF!</definedName>
    <definedName name="SG_22_06" localSheetId="14">#REF!</definedName>
    <definedName name="SG_22_06" localSheetId="1">#REF!</definedName>
    <definedName name="SG_22_06">#REF!</definedName>
    <definedName name="SG_22_07" localSheetId="15">#REF!</definedName>
    <definedName name="SG_22_07" localSheetId="32">#REF!</definedName>
    <definedName name="SG_22_07" localSheetId="30">#REF!</definedName>
    <definedName name="SG_22_07" localSheetId="28">#REF!</definedName>
    <definedName name="SG_22_07" localSheetId="37">#REF!</definedName>
    <definedName name="SG_22_07" localSheetId="14">#REF!</definedName>
    <definedName name="SG_22_07" localSheetId="1">#REF!</definedName>
    <definedName name="SG_22_07">#REF!</definedName>
    <definedName name="SG_22_08" localSheetId="15">#REF!</definedName>
    <definedName name="SG_22_08" localSheetId="32">#REF!</definedName>
    <definedName name="SG_22_08" localSheetId="30">#REF!</definedName>
    <definedName name="SG_22_08" localSheetId="28">#REF!</definedName>
    <definedName name="SG_22_08" localSheetId="37">#REF!</definedName>
    <definedName name="SG_22_08" localSheetId="14">#REF!</definedName>
    <definedName name="SG_22_08" localSheetId="1">#REF!</definedName>
    <definedName name="SG_22_08">#REF!</definedName>
    <definedName name="SG_22_09" localSheetId="15">#REF!</definedName>
    <definedName name="SG_22_09" localSheetId="32">#REF!</definedName>
    <definedName name="SG_22_09" localSheetId="30">#REF!</definedName>
    <definedName name="SG_22_09" localSheetId="28">#REF!</definedName>
    <definedName name="SG_22_09" localSheetId="37">#REF!</definedName>
    <definedName name="SG_22_09" localSheetId="14">#REF!</definedName>
    <definedName name="SG_22_09" localSheetId="1">#REF!</definedName>
    <definedName name="SG_22_09">#REF!</definedName>
    <definedName name="SG_22_10" localSheetId="15">#REF!</definedName>
    <definedName name="SG_22_10" localSheetId="32">#REF!</definedName>
    <definedName name="SG_22_10" localSheetId="30">#REF!</definedName>
    <definedName name="SG_22_10" localSheetId="28">#REF!</definedName>
    <definedName name="SG_22_10" localSheetId="37">#REF!</definedName>
    <definedName name="SG_22_10" localSheetId="14">#REF!</definedName>
    <definedName name="SG_22_10" localSheetId="1">#REF!</definedName>
    <definedName name="SG_22_10">#REF!</definedName>
    <definedName name="SG_22_11" localSheetId="15">#REF!</definedName>
    <definedName name="SG_22_11" localSheetId="32">#REF!</definedName>
    <definedName name="SG_22_11" localSheetId="30">#REF!</definedName>
    <definedName name="SG_22_11" localSheetId="28">#REF!</definedName>
    <definedName name="SG_22_11" localSheetId="37">#REF!</definedName>
    <definedName name="SG_22_11" localSheetId="14">#REF!</definedName>
    <definedName name="SG_22_11" localSheetId="1">#REF!</definedName>
    <definedName name="SG_22_11">#REF!</definedName>
    <definedName name="SG_22_12" localSheetId="15">#REF!</definedName>
    <definedName name="SG_22_12" localSheetId="32">#REF!</definedName>
    <definedName name="SG_22_12" localSheetId="30">#REF!</definedName>
    <definedName name="SG_22_12" localSheetId="28">#REF!</definedName>
    <definedName name="SG_22_12" localSheetId="37">#REF!</definedName>
    <definedName name="SG_22_12" localSheetId="14">#REF!</definedName>
    <definedName name="SG_22_12" localSheetId="1">#REF!</definedName>
    <definedName name="SG_22_12">#REF!</definedName>
    <definedName name="SG_22_13" localSheetId="15">#REF!</definedName>
    <definedName name="SG_22_13" localSheetId="32">#REF!</definedName>
    <definedName name="SG_22_13" localSheetId="30">#REF!</definedName>
    <definedName name="SG_22_13" localSheetId="28">#REF!</definedName>
    <definedName name="SG_22_13" localSheetId="37">#REF!</definedName>
    <definedName name="SG_22_13" localSheetId="14">#REF!</definedName>
    <definedName name="SG_22_13" localSheetId="1">#REF!</definedName>
    <definedName name="SG_22_13">#REF!</definedName>
    <definedName name="SG_22_14" localSheetId="15">#REF!</definedName>
    <definedName name="SG_22_14" localSheetId="32">#REF!</definedName>
    <definedName name="SG_22_14" localSheetId="30">#REF!</definedName>
    <definedName name="SG_22_14" localSheetId="28">#REF!</definedName>
    <definedName name="SG_22_14" localSheetId="37">#REF!</definedName>
    <definedName name="SG_22_14" localSheetId="14">#REF!</definedName>
    <definedName name="SG_22_14" localSheetId="1">#REF!</definedName>
    <definedName name="SG_22_14">#REF!</definedName>
    <definedName name="SG_22_15" localSheetId="15">#REF!</definedName>
    <definedName name="SG_22_15" localSheetId="32">#REF!</definedName>
    <definedName name="SG_22_15" localSheetId="30">#REF!</definedName>
    <definedName name="SG_22_15" localSheetId="28">#REF!</definedName>
    <definedName name="SG_22_15" localSheetId="37">#REF!</definedName>
    <definedName name="SG_22_15" localSheetId="14">#REF!</definedName>
    <definedName name="SG_22_15" localSheetId="1">#REF!</definedName>
    <definedName name="SG_22_15">#REF!</definedName>
    <definedName name="SG_22_16" localSheetId="15">#REF!</definedName>
    <definedName name="SG_22_16" localSheetId="32">#REF!</definedName>
    <definedName name="SG_22_16" localSheetId="30">#REF!</definedName>
    <definedName name="SG_22_16" localSheetId="28">#REF!</definedName>
    <definedName name="SG_22_16" localSheetId="37">#REF!</definedName>
    <definedName name="SG_22_16" localSheetId="14">#REF!</definedName>
    <definedName name="SG_22_16" localSheetId="1">#REF!</definedName>
    <definedName name="SG_22_16">#REF!</definedName>
    <definedName name="SG_22_17" localSheetId="15">#REF!</definedName>
    <definedName name="SG_22_17" localSheetId="32">#REF!</definedName>
    <definedName name="SG_22_17" localSheetId="30">#REF!</definedName>
    <definedName name="SG_22_17" localSheetId="28">#REF!</definedName>
    <definedName name="SG_22_17" localSheetId="37">#REF!</definedName>
    <definedName name="SG_22_17" localSheetId="14">#REF!</definedName>
    <definedName name="SG_22_17" localSheetId="1">#REF!</definedName>
    <definedName name="SG_22_17">#REF!</definedName>
    <definedName name="SG_22_18" localSheetId="15">#REF!</definedName>
    <definedName name="SG_22_18" localSheetId="32">#REF!</definedName>
    <definedName name="SG_22_18" localSheetId="30">#REF!</definedName>
    <definedName name="SG_22_18" localSheetId="28">#REF!</definedName>
    <definedName name="SG_22_18" localSheetId="37">#REF!</definedName>
    <definedName name="SG_22_18" localSheetId="14">#REF!</definedName>
    <definedName name="SG_22_18" localSheetId="1">#REF!</definedName>
    <definedName name="SG_22_18">#REF!</definedName>
    <definedName name="SG_22_19" localSheetId="15">#REF!</definedName>
    <definedName name="SG_22_19" localSheetId="32">#REF!</definedName>
    <definedName name="SG_22_19" localSheetId="30">#REF!</definedName>
    <definedName name="SG_22_19" localSheetId="28">#REF!</definedName>
    <definedName name="SG_22_19" localSheetId="37">#REF!</definedName>
    <definedName name="SG_22_19" localSheetId="14">#REF!</definedName>
    <definedName name="SG_22_19" localSheetId="1">#REF!</definedName>
    <definedName name="SG_22_19">#REF!</definedName>
    <definedName name="SG_22_20" localSheetId="15">#REF!</definedName>
    <definedName name="SG_22_20" localSheetId="32">#REF!</definedName>
    <definedName name="SG_22_20" localSheetId="30">#REF!</definedName>
    <definedName name="SG_22_20" localSheetId="28">#REF!</definedName>
    <definedName name="SG_22_20" localSheetId="37">#REF!</definedName>
    <definedName name="SG_22_20" localSheetId="14">#REF!</definedName>
    <definedName name="SG_22_20" localSheetId="1">#REF!</definedName>
    <definedName name="SG_22_20">#REF!</definedName>
    <definedName name="SG_22_21" localSheetId="15">#REF!</definedName>
    <definedName name="SG_22_21" localSheetId="32">#REF!</definedName>
    <definedName name="SG_22_21" localSheetId="30">#REF!</definedName>
    <definedName name="SG_22_21" localSheetId="28">#REF!</definedName>
    <definedName name="SG_22_21" localSheetId="37">#REF!</definedName>
    <definedName name="SG_22_21" localSheetId="14">#REF!</definedName>
    <definedName name="SG_22_21" localSheetId="1">#REF!</definedName>
    <definedName name="SG_22_21">#REF!</definedName>
    <definedName name="SG_22_22" localSheetId="15">#REF!</definedName>
    <definedName name="SG_22_22" localSheetId="32">#REF!</definedName>
    <definedName name="SG_22_22" localSheetId="30">#REF!</definedName>
    <definedName name="SG_22_22" localSheetId="28">#REF!</definedName>
    <definedName name="SG_22_22" localSheetId="37">#REF!</definedName>
    <definedName name="SG_22_22" localSheetId="14">#REF!</definedName>
    <definedName name="SG_22_22" localSheetId="1">#REF!</definedName>
    <definedName name="SG_22_22">#REF!</definedName>
    <definedName name="SG_22_23" localSheetId="15">#REF!</definedName>
    <definedName name="SG_22_23" localSheetId="32">#REF!</definedName>
    <definedName name="SG_22_23" localSheetId="30">#REF!</definedName>
    <definedName name="SG_22_23" localSheetId="28">#REF!</definedName>
    <definedName name="SG_22_23" localSheetId="37">#REF!</definedName>
    <definedName name="SG_22_23" localSheetId="14">#REF!</definedName>
    <definedName name="SG_22_23" localSheetId="1">#REF!</definedName>
    <definedName name="SG_22_23">#REF!</definedName>
    <definedName name="SG_22_24" localSheetId="15">#REF!</definedName>
    <definedName name="SG_22_24" localSheetId="32">#REF!</definedName>
    <definedName name="SG_22_24" localSheetId="30">#REF!</definedName>
    <definedName name="SG_22_24" localSheetId="28">#REF!</definedName>
    <definedName name="SG_22_24" localSheetId="37">#REF!</definedName>
    <definedName name="SG_22_24" localSheetId="14">#REF!</definedName>
    <definedName name="SG_22_24" localSheetId="1">#REF!</definedName>
    <definedName name="SG_22_24">#REF!</definedName>
    <definedName name="SG_22_25" localSheetId="15">#REF!</definedName>
    <definedName name="SG_22_25" localSheetId="32">#REF!</definedName>
    <definedName name="SG_22_25" localSheetId="30">#REF!</definedName>
    <definedName name="SG_22_25" localSheetId="28">#REF!</definedName>
    <definedName name="SG_22_25" localSheetId="37">#REF!</definedName>
    <definedName name="SG_22_25" localSheetId="14">#REF!</definedName>
    <definedName name="SG_22_25" localSheetId="1">#REF!</definedName>
    <definedName name="SG_22_25">#REF!</definedName>
    <definedName name="SG_23_01" localSheetId="15">#REF!</definedName>
    <definedName name="SG_23_01" localSheetId="32">#REF!</definedName>
    <definedName name="SG_23_01" localSheetId="30">#REF!</definedName>
    <definedName name="SG_23_01" localSheetId="28">#REF!</definedName>
    <definedName name="SG_23_01" localSheetId="37">#REF!</definedName>
    <definedName name="SG_23_01" localSheetId="14">#REF!</definedName>
    <definedName name="SG_23_01" localSheetId="1">#REF!</definedName>
    <definedName name="SG_23_01">#REF!</definedName>
    <definedName name="SG_23_02" localSheetId="15">#REF!</definedName>
    <definedName name="SG_23_02" localSheetId="32">#REF!</definedName>
    <definedName name="SG_23_02" localSheetId="30">#REF!</definedName>
    <definedName name="SG_23_02" localSheetId="28">#REF!</definedName>
    <definedName name="SG_23_02" localSheetId="37">#REF!</definedName>
    <definedName name="SG_23_02" localSheetId="14">#REF!</definedName>
    <definedName name="SG_23_02" localSheetId="1">#REF!</definedName>
    <definedName name="SG_23_02">#REF!</definedName>
    <definedName name="SG_23_03" localSheetId="15">#REF!</definedName>
    <definedName name="SG_23_03" localSheetId="32">#REF!</definedName>
    <definedName name="SG_23_03" localSheetId="30">#REF!</definedName>
    <definedName name="SG_23_03" localSheetId="28">#REF!</definedName>
    <definedName name="SG_23_03" localSheetId="37">#REF!</definedName>
    <definedName name="SG_23_03" localSheetId="14">#REF!</definedName>
    <definedName name="SG_23_03" localSheetId="1">#REF!</definedName>
    <definedName name="SG_23_03">#REF!</definedName>
    <definedName name="SG_23_04" localSheetId="15">#REF!</definedName>
    <definedName name="SG_23_04" localSheetId="32">#REF!</definedName>
    <definedName name="SG_23_04" localSheetId="30">#REF!</definedName>
    <definedName name="SG_23_04" localSheetId="28">#REF!</definedName>
    <definedName name="SG_23_04" localSheetId="37">#REF!</definedName>
    <definedName name="SG_23_04" localSheetId="14">#REF!</definedName>
    <definedName name="SG_23_04" localSheetId="1">#REF!</definedName>
    <definedName name="SG_23_04">#REF!</definedName>
    <definedName name="SG_23_05" localSheetId="15">#REF!</definedName>
    <definedName name="SG_23_05" localSheetId="32">#REF!</definedName>
    <definedName name="SG_23_05" localSheetId="30">#REF!</definedName>
    <definedName name="SG_23_05" localSheetId="28">#REF!</definedName>
    <definedName name="SG_23_05" localSheetId="37">#REF!</definedName>
    <definedName name="SG_23_05" localSheetId="14">#REF!</definedName>
    <definedName name="SG_23_05" localSheetId="1">#REF!</definedName>
    <definedName name="SG_23_05">#REF!</definedName>
    <definedName name="SG_23_06" localSheetId="15">#REF!</definedName>
    <definedName name="SG_23_06" localSheetId="32">#REF!</definedName>
    <definedName name="SG_23_06" localSheetId="30">#REF!</definedName>
    <definedName name="SG_23_06" localSheetId="28">#REF!</definedName>
    <definedName name="SG_23_06" localSheetId="37">#REF!</definedName>
    <definedName name="SG_23_06" localSheetId="14">#REF!</definedName>
    <definedName name="SG_23_06" localSheetId="1">#REF!</definedName>
    <definedName name="SG_23_06">#REF!</definedName>
    <definedName name="SG_23_07" localSheetId="15">#REF!</definedName>
    <definedName name="SG_23_07" localSheetId="32">#REF!</definedName>
    <definedName name="SG_23_07" localSheetId="30">#REF!</definedName>
    <definedName name="SG_23_07" localSheetId="28">#REF!</definedName>
    <definedName name="SG_23_07" localSheetId="37">#REF!</definedName>
    <definedName name="SG_23_07" localSheetId="14">#REF!</definedName>
    <definedName name="SG_23_07" localSheetId="1">#REF!</definedName>
    <definedName name="SG_23_07">#REF!</definedName>
    <definedName name="SG_23_08" localSheetId="15">#REF!</definedName>
    <definedName name="SG_23_08" localSheetId="32">#REF!</definedName>
    <definedName name="SG_23_08" localSheetId="30">#REF!</definedName>
    <definedName name="SG_23_08" localSheetId="28">#REF!</definedName>
    <definedName name="SG_23_08" localSheetId="37">#REF!</definedName>
    <definedName name="SG_23_08" localSheetId="14">#REF!</definedName>
    <definedName name="SG_23_08" localSheetId="1">#REF!</definedName>
    <definedName name="SG_23_08">#REF!</definedName>
    <definedName name="SG_23_09" localSheetId="15">#REF!</definedName>
    <definedName name="SG_23_09" localSheetId="32">#REF!</definedName>
    <definedName name="SG_23_09" localSheetId="30">#REF!</definedName>
    <definedName name="SG_23_09" localSheetId="28">#REF!</definedName>
    <definedName name="SG_23_09" localSheetId="37">#REF!</definedName>
    <definedName name="SG_23_09" localSheetId="14">#REF!</definedName>
    <definedName name="SG_23_09" localSheetId="1">#REF!</definedName>
    <definedName name="SG_23_09">#REF!</definedName>
    <definedName name="SG_23_10" localSheetId="15">#REF!</definedName>
    <definedName name="SG_23_10" localSheetId="32">#REF!</definedName>
    <definedName name="SG_23_10" localSheetId="30">#REF!</definedName>
    <definedName name="SG_23_10" localSheetId="28">#REF!</definedName>
    <definedName name="SG_23_10" localSheetId="37">#REF!</definedName>
    <definedName name="SG_23_10" localSheetId="14">#REF!</definedName>
    <definedName name="SG_23_10" localSheetId="1">#REF!</definedName>
    <definedName name="SG_23_10">#REF!</definedName>
    <definedName name="SG_23_11" localSheetId="15">#REF!</definedName>
    <definedName name="SG_23_11" localSheetId="32">#REF!</definedName>
    <definedName name="SG_23_11" localSheetId="30">#REF!</definedName>
    <definedName name="SG_23_11" localSheetId="28">#REF!</definedName>
    <definedName name="SG_23_11" localSheetId="37">#REF!</definedName>
    <definedName name="SG_23_11" localSheetId="14">#REF!</definedName>
    <definedName name="SG_23_11" localSheetId="1">#REF!</definedName>
    <definedName name="SG_23_11">#REF!</definedName>
    <definedName name="SG_23_12" localSheetId="15">#REF!</definedName>
    <definedName name="SG_23_12" localSheetId="32">#REF!</definedName>
    <definedName name="SG_23_12" localSheetId="30">#REF!</definedName>
    <definedName name="SG_23_12" localSheetId="28">#REF!</definedName>
    <definedName name="SG_23_12" localSheetId="37">#REF!</definedName>
    <definedName name="SG_23_12" localSheetId="14">#REF!</definedName>
    <definedName name="SG_23_12" localSheetId="1">#REF!</definedName>
    <definedName name="SG_23_12">#REF!</definedName>
    <definedName name="SG_23_13" localSheetId="15">#REF!</definedName>
    <definedName name="SG_23_13" localSheetId="32">#REF!</definedName>
    <definedName name="SG_23_13" localSheetId="30">#REF!</definedName>
    <definedName name="SG_23_13" localSheetId="28">#REF!</definedName>
    <definedName name="SG_23_13" localSheetId="37">#REF!</definedName>
    <definedName name="SG_23_13" localSheetId="14">#REF!</definedName>
    <definedName name="SG_23_13" localSheetId="1">#REF!</definedName>
    <definedName name="SG_23_13">#REF!</definedName>
    <definedName name="SG_23_14" localSheetId="15">#REF!</definedName>
    <definedName name="SG_23_14" localSheetId="32">#REF!</definedName>
    <definedName name="SG_23_14" localSheetId="30">#REF!</definedName>
    <definedName name="SG_23_14" localSheetId="28">#REF!</definedName>
    <definedName name="SG_23_14" localSheetId="37">#REF!</definedName>
    <definedName name="SG_23_14" localSheetId="14">#REF!</definedName>
    <definedName name="SG_23_14" localSheetId="1">#REF!</definedName>
    <definedName name="SG_23_14">#REF!</definedName>
    <definedName name="SG_23_15" localSheetId="15">#REF!</definedName>
    <definedName name="SG_23_15" localSheetId="32">#REF!</definedName>
    <definedName name="SG_23_15" localSheetId="30">#REF!</definedName>
    <definedName name="SG_23_15" localSheetId="28">#REF!</definedName>
    <definedName name="SG_23_15" localSheetId="37">#REF!</definedName>
    <definedName name="SG_23_15" localSheetId="14">#REF!</definedName>
    <definedName name="SG_23_15" localSheetId="1">#REF!</definedName>
    <definedName name="SG_23_15">#REF!</definedName>
    <definedName name="SG_23_16" localSheetId="15">#REF!</definedName>
    <definedName name="SG_23_16" localSheetId="32">#REF!</definedName>
    <definedName name="SG_23_16" localSheetId="30">#REF!</definedName>
    <definedName name="SG_23_16" localSheetId="28">#REF!</definedName>
    <definedName name="SG_23_16" localSheetId="37">#REF!</definedName>
    <definedName name="SG_23_16" localSheetId="14">#REF!</definedName>
    <definedName name="SG_23_16" localSheetId="1">#REF!</definedName>
    <definedName name="SG_23_16">#REF!</definedName>
    <definedName name="SG_23_17" localSheetId="15">#REF!</definedName>
    <definedName name="SG_23_17" localSheetId="32">#REF!</definedName>
    <definedName name="SG_23_17" localSheetId="30">#REF!</definedName>
    <definedName name="SG_23_17" localSheetId="28">#REF!</definedName>
    <definedName name="SG_23_17" localSheetId="37">#REF!</definedName>
    <definedName name="SG_23_17" localSheetId="14">#REF!</definedName>
    <definedName name="SG_23_17" localSheetId="1">#REF!</definedName>
    <definedName name="SG_23_17">#REF!</definedName>
    <definedName name="SG_23_18" localSheetId="15">#REF!</definedName>
    <definedName name="SG_23_18" localSheetId="32">#REF!</definedName>
    <definedName name="SG_23_18" localSheetId="30">#REF!</definedName>
    <definedName name="SG_23_18" localSheetId="28">#REF!</definedName>
    <definedName name="SG_23_18" localSheetId="37">#REF!</definedName>
    <definedName name="SG_23_18" localSheetId="14">#REF!</definedName>
    <definedName name="SG_23_18" localSheetId="1">#REF!</definedName>
    <definedName name="SG_23_18">#REF!</definedName>
    <definedName name="SG_23_19" localSheetId="15">#REF!</definedName>
    <definedName name="SG_23_19" localSheetId="32">#REF!</definedName>
    <definedName name="SG_23_19" localSheetId="30">#REF!</definedName>
    <definedName name="SG_23_19" localSheetId="28">#REF!</definedName>
    <definedName name="SG_23_19" localSheetId="37">#REF!</definedName>
    <definedName name="SG_23_19" localSheetId="14">#REF!</definedName>
    <definedName name="SG_23_19" localSheetId="1">#REF!</definedName>
    <definedName name="SG_23_19">#REF!</definedName>
    <definedName name="SG_23_20" localSheetId="15">#REF!</definedName>
    <definedName name="SG_23_20" localSheetId="32">#REF!</definedName>
    <definedName name="SG_23_20" localSheetId="30">#REF!</definedName>
    <definedName name="SG_23_20" localSheetId="28">#REF!</definedName>
    <definedName name="SG_23_20" localSheetId="37">#REF!</definedName>
    <definedName name="SG_23_20" localSheetId="14">#REF!</definedName>
    <definedName name="SG_23_20" localSheetId="1">#REF!</definedName>
    <definedName name="SG_23_20">#REF!</definedName>
    <definedName name="SG_23_21" localSheetId="15">#REF!</definedName>
    <definedName name="SG_23_21" localSheetId="32">#REF!</definedName>
    <definedName name="SG_23_21" localSheetId="30">#REF!</definedName>
    <definedName name="SG_23_21" localSheetId="28">#REF!</definedName>
    <definedName name="SG_23_21" localSheetId="37">#REF!</definedName>
    <definedName name="SG_23_21" localSheetId="14">#REF!</definedName>
    <definedName name="SG_23_21" localSheetId="1">#REF!</definedName>
    <definedName name="SG_23_21">#REF!</definedName>
    <definedName name="SG_23_22" localSheetId="15">#REF!</definedName>
    <definedName name="SG_23_22" localSheetId="32">#REF!</definedName>
    <definedName name="SG_23_22" localSheetId="30">#REF!</definedName>
    <definedName name="SG_23_22" localSheetId="28">#REF!</definedName>
    <definedName name="SG_23_22" localSheetId="37">#REF!</definedName>
    <definedName name="SG_23_22" localSheetId="14">#REF!</definedName>
    <definedName name="SG_23_22" localSheetId="1">#REF!</definedName>
    <definedName name="SG_23_22">#REF!</definedName>
    <definedName name="SG_23_23" localSheetId="15">#REF!</definedName>
    <definedName name="SG_23_23" localSheetId="32">#REF!</definedName>
    <definedName name="SG_23_23" localSheetId="30">#REF!</definedName>
    <definedName name="SG_23_23" localSheetId="28">#REF!</definedName>
    <definedName name="SG_23_23" localSheetId="37">#REF!</definedName>
    <definedName name="SG_23_23" localSheetId="14">#REF!</definedName>
    <definedName name="SG_23_23" localSheetId="1">#REF!</definedName>
    <definedName name="SG_23_23">#REF!</definedName>
    <definedName name="SG_23_24" localSheetId="15">#REF!</definedName>
    <definedName name="SG_23_24" localSheetId="32">#REF!</definedName>
    <definedName name="SG_23_24" localSheetId="30">#REF!</definedName>
    <definedName name="SG_23_24" localSheetId="28">#REF!</definedName>
    <definedName name="SG_23_24" localSheetId="37">#REF!</definedName>
    <definedName name="SG_23_24" localSheetId="14">#REF!</definedName>
    <definedName name="SG_23_24" localSheetId="1">#REF!</definedName>
    <definedName name="SG_23_24">#REF!</definedName>
    <definedName name="SG_23_25" localSheetId="15">#REF!</definedName>
    <definedName name="SG_23_25" localSheetId="32">#REF!</definedName>
    <definedName name="SG_23_25" localSheetId="30">#REF!</definedName>
    <definedName name="SG_23_25" localSheetId="28">#REF!</definedName>
    <definedName name="SG_23_25" localSheetId="37">#REF!</definedName>
    <definedName name="SG_23_25" localSheetId="14">#REF!</definedName>
    <definedName name="SG_23_25" localSheetId="1">#REF!</definedName>
    <definedName name="SG_23_25">#REF!</definedName>
    <definedName name="SG_24_01" localSheetId="15">#REF!</definedName>
    <definedName name="SG_24_01" localSheetId="32">#REF!</definedName>
    <definedName name="SG_24_01" localSheetId="30">#REF!</definedName>
    <definedName name="SG_24_01" localSheetId="28">#REF!</definedName>
    <definedName name="SG_24_01" localSheetId="37">#REF!</definedName>
    <definedName name="SG_24_01" localSheetId="14">#REF!</definedName>
    <definedName name="SG_24_01" localSheetId="1">#REF!</definedName>
    <definedName name="SG_24_01">#REF!</definedName>
    <definedName name="SG_24_02" localSheetId="15">#REF!</definedName>
    <definedName name="SG_24_02" localSheetId="32">#REF!</definedName>
    <definedName name="SG_24_02" localSheetId="30">#REF!</definedName>
    <definedName name="SG_24_02" localSheetId="28">#REF!</definedName>
    <definedName name="SG_24_02" localSheetId="37">#REF!</definedName>
    <definedName name="SG_24_02" localSheetId="14">#REF!</definedName>
    <definedName name="SG_24_02" localSheetId="1">#REF!</definedName>
    <definedName name="SG_24_02">#REF!</definedName>
    <definedName name="SG_24_03" localSheetId="15">#REF!</definedName>
    <definedName name="SG_24_03" localSheetId="32">#REF!</definedName>
    <definedName name="SG_24_03" localSheetId="30">#REF!</definedName>
    <definedName name="SG_24_03" localSheetId="28">#REF!</definedName>
    <definedName name="SG_24_03" localSheetId="37">#REF!</definedName>
    <definedName name="SG_24_03" localSheetId="14">#REF!</definedName>
    <definedName name="SG_24_03" localSheetId="1">#REF!</definedName>
    <definedName name="SG_24_03">#REF!</definedName>
    <definedName name="SG_24_04" localSheetId="15">#REF!</definedName>
    <definedName name="SG_24_04" localSheetId="32">#REF!</definedName>
    <definedName name="SG_24_04" localSheetId="30">#REF!</definedName>
    <definedName name="SG_24_04" localSheetId="28">#REF!</definedName>
    <definedName name="SG_24_04" localSheetId="37">#REF!</definedName>
    <definedName name="SG_24_04" localSheetId="14">#REF!</definedName>
    <definedName name="SG_24_04" localSheetId="1">#REF!</definedName>
    <definedName name="SG_24_04">#REF!</definedName>
    <definedName name="SG_24_05" localSheetId="15">#REF!</definedName>
    <definedName name="SG_24_05" localSheetId="32">#REF!</definedName>
    <definedName name="SG_24_05" localSheetId="30">#REF!</definedName>
    <definedName name="SG_24_05" localSheetId="28">#REF!</definedName>
    <definedName name="SG_24_05" localSheetId="37">#REF!</definedName>
    <definedName name="SG_24_05" localSheetId="14">#REF!</definedName>
    <definedName name="SG_24_05" localSheetId="1">#REF!</definedName>
    <definedName name="SG_24_05">#REF!</definedName>
    <definedName name="SG_24_06" localSheetId="15">#REF!</definedName>
    <definedName name="SG_24_06" localSheetId="32">#REF!</definedName>
    <definedName name="SG_24_06" localSheetId="30">#REF!</definedName>
    <definedName name="SG_24_06" localSheetId="28">#REF!</definedName>
    <definedName name="SG_24_06" localSheetId="37">#REF!</definedName>
    <definedName name="SG_24_06" localSheetId="14">#REF!</definedName>
    <definedName name="SG_24_06" localSheetId="1">#REF!</definedName>
    <definedName name="SG_24_06">#REF!</definedName>
    <definedName name="SG_24_07" localSheetId="15">#REF!</definedName>
    <definedName name="SG_24_07" localSheetId="32">#REF!</definedName>
    <definedName name="SG_24_07" localSheetId="30">#REF!</definedName>
    <definedName name="SG_24_07" localSheetId="28">#REF!</definedName>
    <definedName name="SG_24_07" localSheetId="37">#REF!</definedName>
    <definedName name="SG_24_07" localSheetId="14">#REF!</definedName>
    <definedName name="SG_24_07" localSheetId="1">#REF!</definedName>
    <definedName name="SG_24_07">#REF!</definedName>
    <definedName name="SG_24_08" localSheetId="15">#REF!</definedName>
    <definedName name="SG_24_08" localSheetId="32">#REF!</definedName>
    <definedName name="SG_24_08" localSheetId="30">#REF!</definedName>
    <definedName name="SG_24_08" localSheetId="28">#REF!</definedName>
    <definedName name="SG_24_08" localSheetId="37">#REF!</definedName>
    <definedName name="SG_24_08" localSheetId="14">#REF!</definedName>
    <definedName name="SG_24_08" localSheetId="1">#REF!</definedName>
    <definedName name="SG_24_08">#REF!</definedName>
    <definedName name="SG_24_09" localSheetId="15">#REF!</definedName>
    <definedName name="SG_24_09" localSheetId="32">#REF!</definedName>
    <definedName name="SG_24_09" localSheetId="30">#REF!</definedName>
    <definedName name="SG_24_09" localSheetId="28">#REF!</definedName>
    <definedName name="SG_24_09" localSheetId="37">#REF!</definedName>
    <definedName name="SG_24_09" localSheetId="14">#REF!</definedName>
    <definedName name="SG_24_09" localSheetId="1">#REF!</definedName>
    <definedName name="SG_24_09">#REF!</definedName>
    <definedName name="SG_24_10" localSheetId="15">#REF!</definedName>
    <definedName name="SG_24_10" localSheetId="32">#REF!</definedName>
    <definedName name="SG_24_10" localSheetId="30">#REF!</definedName>
    <definedName name="SG_24_10" localSheetId="28">#REF!</definedName>
    <definedName name="SG_24_10" localSheetId="37">#REF!</definedName>
    <definedName name="SG_24_10" localSheetId="14">#REF!</definedName>
    <definedName name="SG_24_10" localSheetId="1">#REF!</definedName>
    <definedName name="SG_24_10">#REF!</definedName>
    <definedName name="SG_24_11" localSheetId="15">#REF!</definedName>
    <definedName name="SG_24_11" localSheetId="32">#REF!</definedName>
    <definedName name="SG_24_11" localSheetId="30">#REF!</definedName>
    <definedName name="SG_24_11" localSheetId="28">#REF!</definedName>
    <definedName name="SG_24_11" localSheetId="37">#REF!</definedName>
    <definedName name="SG_24_11" localSheetId="14">#REF!</definedName>
    <definedName name="SG_24_11" localSheetId="1">#REF!</definedName>
    <definedName name="SG_24_11">#REF!</definedName>
    <definedName name="SG_24_12" localSheetId="15">#REF!</definedName>
    <definedName name="SG_24_12" localSheetId="32">#REF!</definedName>
    <definedName name="SG_24_12" localSheetId="30">#REF!</definedName>
    <definedName name="SG_24_12" localSheetId="28">#REF!</definedName>
    <definedName name="SG_24_12" localSheetId="37">#REF!</definedName>
    <definedName name="SG_24_12" localSheetId="14">#REF!</definedName>
    <definedName name="SG_24_12" localSheetId="1">#REF!</definedName>
    <definedName name="SG_24_12">#REF!</definedName>
    <definedName name="SG_24_13" localSheetId="15">#REF!</definedName>
    <definedName name="SG_24_13" localSheetId="32">#REF!</definedName>
    <definedName name="SG_24_13" localSheetId="30">#REF!</definedName>
    <definedName name="SG_24_13" localSheetId="28">#REF!</definedName>
    <definedName name="SG_24_13" localSheetId="37">#REF!</definedName>
    <definedName name="SG_24_13" localSheetId="14">#REF!</definedName>
    <definedName name="SG_24_13" localSheetId="1">#REF!</definedName>
    <definedName name="SG_24_13">#REF!</definedName>
    <definedName name="SG_24_14" localSheetId="15">#REF!</definedName>
    <definedName name="SG_24_14" localSheetId="32">#REF!</definedName>
    <definedName name="SG_24_14" localSheetId="30">#REF!</definedName>
    <definedName name="SG_24_14" localSheetId="28">#REF!</definedName>
    <definedName name="SG_24_14" localSheetId="37">#REF!</definedName>
    <definedName name="SG_24_14" localSheetId="14">#REF!</definedName>
    <definedName name="SG_24_14" localSheetId="1">#REF!</definedName>
    <definedName name="SG_24_14">#REF!</definedName>
    <definedName name="SG_24_15" localSheetId="15">#REF!</definedName>
    <definedName name="SG_24_15" localSheetId="32">#REF!</definedName>
    <definedName name="SG_24_15" localSheetId="30">#REF!</definedName>
    <definedName name="SG_24_15" localSheetId="28">#REF!</definedName>
    <definedName name="SG_24_15" localSheetId="37">#REF!</definedName>
    <definedName name="SG_24_15" localSheetId="14">#REF!</definedName>
    <definedName name="SG_24_15" localSheetId="1">#REF!</definedName>
    <definedName name="SG_24_15">#REF!</definedName>
    <definedName name="SG_24_16" localSheetId="15">#REF!</definedName>
    <definedName name="SG_24_16" localSheetId="32">#REF!</definedName>
    <definedName name="SG_24_16" localSheetId="30">#REF!</definedName>
    <definedName name="SG_24_16" localSheetId="28">#REF!</definedName>
    <definedName name="SG_24_16" localSheetId="37">#REF!</definedName>
    <definedName name="SG_24_16" localSheetId="14">#REF!</definedName>
    <definedName name="SG_24_16" localSheetId="1">#REF!</definedName>
    <definedName name="SG_24_16">#REF!</definedName>
    <definedName name="SG_24_17" localSheetId="15">#REF!</definedName>
    <definedName name="SG_24_17" localSheetId="32">#REF!</definedName>
    <definedName name="SG_24_17" localSheetId="30">#REF!</definedName>
    <definedName name="SG_24_17" localSheetId="28">#REF!</definedName>
    <definedName name="SG_24_17" localSheetId="37">#REF!</definedName>
    <definedName name="SG_24_17" localSheetId="14">#REF!</definedName>
    <definedName name="SG_24_17" localSheetId="1">#REF!</definedName>
    <definedName name="SG_24_17">#REF!</definedName>
    <definedName name="SG_24_18" localSheetId="15">#REF!</definedName>
    <definedName name="SG_24_18" localSheetId="32">#REF!</definedName>
    <definedName name="SG_24_18" localSheetId="30">#REF!</definedName>
    <definedName name="SG_24_18" localSheetId="28">#REF!</definedName>
    <definedName name="SG_24_18" localSheetId="37">#REF!</definedName>
    <definedName name="SG_24_18" localSheetId="14">#REF!</definedName>
    <definedName name="SG_24_18" localSheetId="1">#REF!</definedName>
    <definedName name="SG_24_18">#REF!</definedName>
    <definedName name="SG_24_19" localSheetId="15">#REF!</definedName>
    <definedName name="SG_24_19" localSheetId="32">#REF!</definedName>
    <definedName name="SG_24_19" localSheetId="30">#REF!</definedName>
    <definedName name="SG_24_19" localSheetId="28">#REF!</definedName>
    <definedName name="SG_24_19" localSheetId="37">#REF!</definedName>
    <definedName name="SG_24_19" localSheetId="14">#REF!</definedName>
    <definedName name="SG_24_19" localSheetId="1">#REF!</definedName>
    <definedName name="SG_24_19">#REF!</definedName>
    <definedName name="SG_24_20" localSheetId="15">#REF!</definedName>
    <definedName name="SG_24_20" localSheetId="32">#REF!</definedName>
    <definedName name="SG_24_20" localSheetId="30">#REF!</definedName>
    <definedName name="SG_24_20" localSheetId="28">#REF!</definedName>
    <definedName name="SG_24_20" localSheetId="37">#REF!</definedName>
    <definedName name="SG_24_20" localSheetId="14">#REF!</definedName>
    <definedName name="SG_24_20" localSheetId="1">#REF!</definedName>
    <definedName name="SG_24_20">#REF!</definedName>
    <definedName name="SG_24_21" localSheetId="15">#REF!</definedName>
    <definedName name="SG_24_21" localSheetId="32">#REF!</definedName>
    <definedName name="SG_24_21" localSheetId="30">#REF!</definedName>
    <definedName name="SG_24_21" localSheetId="28">#REF!</definedName>
    <definedName name="SG_24_21" localSheetId="37">#REF!</definedName>
    <definedName name="SG_24_21" localSheetId="14">#REF!</definedName>
    <definedName name="SG_24_21" localSheetId="1">#REF!</definedName>
    <definedName name="SG_24_21">#REF!</definedName>
    <definedName name="SG_24_22" localSheetId="15">#REF!</definedName>
    <definedName name="SG_24_22" localSheetId="32">#REF!</definedName>
    <definedName name="SG_24_22" localSheetId="30">#REF!</definedName>
    <definedName name="SG_24_22" localSheetId="28">#REF!</definedName>
    <definedName name="SG_24_22" localSheetId="37">#REF!</definedName>
    <definedName name="SG_24_22" localSheetId="14">#REF!</definedName>
    <definedName name="SG_24_22" localSheetId="1">#REF!</definedName>
    <definedName name="SG_24_22">#REF!</definedName>
    <definedName name="SG_24_23" localSheetId="15">#REF!</definedName>
    <definedName name="SG_24_23" localSheetId="32">#REF!</definedName>
    <definedName name="SG_24_23" localSheetId="30">#REF!</definedName>
    <definedName name="SG_24_23" localSheetId="28">#REF!</definedName>
    <definedName name="SG_24_23" localSheetId="37">#REF!</definedName>
    <definedName name="SG_24_23" localSheetId="14">#REF!</definedName>
    <definedName name="SG_24_23" localSheetId="1">#REF!</definedName>
    <definedName name="SG_24_23">#REF!</definedName>
    <definedName name="SG_24_24" localSheetId="15">#REF!</definedName>
    <definedName name="SG_24_24" localSheetId="32">#REF!</definedName>
    <definedName name="SG_24_24" localSheetId="30">#REF!</definedName>
    <definedName name="SG_24_24" localSheetId="28">#REF!</definedName>
    <definedName name="SG_24_24" localSheetId="37">#REF!</definedName>
    <definedName name="SG_24_24" localSheetId="14">#REF!</definedName>
    <definedName name="SG_24_24" localSheetId="1">#REF!</definedName>
    <definedName name="SG_24_24">#REF!</definedName>
    <definedName name="SG_24_25" localSheetId="15">#REF!</definedName>
    <definedName name="SG_24_25" localSheetId="32">#REF!</definedName>
    <definedName name="SG_24_25" localSheetId="30">#REF!</definedName>
    <definedName name="SG_24_25" localSheetId="28">#REF!</definedName>
    <definedName name="SG_24_25" localSheetId="37">#REF!</definedName>
    <definedName name="SG_24_25" localSheetId="14">#REF!</definedName>
    <definedName name="SG_24_25" localSheetId="1">#REF!</definedName>
    <definedName name="SG_24_25">#REF!</definedName>
    <definedName name="SG_25_01" localSheetId="15">#REF!</definedName>
    <definedName name="SG_25_01" localSheetId="32">#REF!</definedName>
    <definedName name="SG_25_01" localSheetId="30">#REF!</definedName>
    <definedName name="SG_25_01" localSheetId="28">#REF!</definedName>
    <definedName name="SG_25_01" localSheetId="37">#REF!</definedName>
    <definedName name="SG_25_01" localSheetId="14">#REF!</definedName>
    <definedName name="SG_25_01" localSheetId="1">#REF!</definedName>
    <definedName name="SG_25_01">#REF!</definedName>
    <definedName name="SG_25_02" localSheetId="15">#REF!</definedName>
    <definedName name="SG_25_02" localSheetId="32">#REF!</definedName>
    <definedName name="SG_25_02" localSheetId="30">#REF!</definedName>
    <definedName name="SG_25_02" localSheetId="28">#REF!</definedName>
    <definedName name="SG_25_02" localSheetId="37">#REF!</definedName>
    <definedName name="SG_25_02" localSheetId="14">#REF!</definedName>
    <definedName name="SG_25_02" localSheetId="1">#REF!</definedName>
    <definedName name="SG_25_02">#REF!</definedName>
    <definedName name="SG_25_03" localSheetId="15">#REF!</definedName>
    <definedName name="SG_25_03" localSheetId="32">#REF!</definedName>
    <definedName name="SG_25_03" localSheetId="30">#REF!</definedName>
    <definedName name="SG_25_03" localSheetId="28">#REF!</definedName>
    <definedName name="SG_25_03" localSheetId="37">#REF!</definedName>
    <definedName name="SG_25_03" localSheetId="14">#REF!</definedName>
    <definedName name="SG_25_03" localSheetId="1">#REF!</definedName>
    <definedName name="SG_25_03">#REF!</definedName>
    <definedName name="SG_25_04" localSheetId="15">#REF!</definedName>
    <definedName name="SG_25_04" localSheetId="32">#REF!</definedName>
    <definedName name="SG_25_04" localSheetId="30">#REF!</definedName>
    <definedName name="SG_25_04" localSheetId="28">#REF!</definedName>
    <definedName name="SG_25_04" localSheetId="37">#REF!</definedName>
    <definedName name="SG_25_04" localSheetId="14">#REF!</definedName>
    <definedName name="SG_25_04" localSheetId="1">#REF!</definedName>
    <definedName name="SG_25_04">#REF!</definedName>
    <definedName name="SG_25_05" localSheetId="15">#REF!</definedName>
    <definedName name="SG_25_05" localSheetId="32">#REF!</definedName>
    <definedName name="SG_25_05" localSheetId="30">#REF!</definedName>
    <definedName name="SG_25_05" localSheetId="28">#REF!</definedName>
    <definedName name="SG_25_05" localSheetId="37">#REF!</definedName>
    <definedName name="SG_25_05" localSheetId="14">#REF!</definedName>
    <definedName name="SG_25_05" localSheetId="1">#REF!</definedName>
    <definedName name="SG_25_05">#REF!</definedName>
    <definedName name="SG_25_06" localSheetId="15">#REF!</definedName>
    <definedName name="SG_25_06" localSheetId="32">#REF!</definedName>
    <definedName name="SG_25_06" localSheetId="30">#REF!</definedName>
    <definedName name="SG_25_06" localSheetId="28">#REF!</definedName>
    <definedName name="SG_25_06" localSheetId="37">#REF!</definedName>
    <definedName name="SG_25_06" localSheetId="14">#REF!</definedName>
    <definedName name="SG_25_06" localSheetId="1">#REF!</definedName>
    <definedName name="SG_25_06">#REF!</definedName>
    <definedName name="SG_25_07" localSheetId="15">#REF!</definedName>
    <definedName name="SG_25_07" localSheetId="32">#REF!</definedName>
    <definedName name="SG_25_07" localSheetId="30">#REF!</definedName>
    <definedName name="SG_25_07" localSheetId="28">#REF!</definedName>
    <definedName name="SG_25_07" localSheetId="37">#REF!</definedName>
    <definedName name="SG_25_07" localSheetId="14">#REF!</definedName>
    <definedName name="SG_25_07" localSheetId="1">#REF!</definedName>
    <definedName name="SG_25_07">#REF!</definedName>
    <definedName name="SG_25_08" localSheetId="15">#REF!</definedName>
    <definedName name="SG_25_08" localSheetId="32">#REF!</definedName>
    <definedName name="SG_25_08" localSheetId="30">#REF!</definedName>
    <definedName name="SG_25_08" localSheetId="28">#REF!</definedName>
    <definedName name="SG_25_08" localSheetId="37">#REF!</definedName>
    <definedName name="SG_25_08" localSheetId="14">#REF!</definedName>
    <definedName name="SG_25_08" localSheetId="1">#REF!</definedName>
    <definedName name="SG_25_08">#REF!</definedName>
    <definedName name="SG_25_09" localSheetId="15">#REF!</definedName>
    <definedName name="SG_25_09" localSheetId="32">#REF!</definedName>
    <definedName name="SG_25_09" localSheetId="30">#REF!</definedName>
    <definedName name="SG_25_09" localSheetId="28">#REF!</definedName>
    <definedName name="SG_25_09" localSheetId="37">#REF!</definedName>
    <definedName name="SG_25_09" localSheetId="14">#REF!</definedName>
    <definedName name="SG_25_09" localSheetId="1">#REF!</definedName>
    <definedName name="SG_25_09">#REF!</definedName>
    <definedName name="SG_25_10" localSheetId="15">#REF!</definedName>
    <definedName name="SG_25_10" localSheetId="32">#REF!</definedName>
    <definedName name="SG_25_10" localSheetId="30">#REF!</definedName>
    <definedName name="SG_25_10" localSheetId="28">#REF!</definedName>
    <definedName name="SG_25_10" localSheetId="37">#REF!</definedName>
    <definedName name="SG_25_10" localSheetId="14">#REF!</definedName>
    <definedName name="SG_25_10" localSheetId="1">#REF!</definedName>
    <definedName name="SG_25_10">#REF!</definedName>
    <definedName name="SG_25_11" localSheetId="15">#REF!</definedName>
    <definedName name="SG_25_11" localSheetId="32">#REF!</definedName>
    <definedName name="SG_25_11" localSheetId="30">#REF!</definedName>
    <definedName name="SG_25_11" localSheetId="28">#REF!</definedName>
    <definedName name="SG_25_11" localSheetId="37">#REF!</definedName>
    <definedName name="SG_25_11" localSheetId="14">#REF!</definedName>
    <definedName name="SG_25_11" localSheetId="1">#REF!</definedName>
    <definedName name="SG_25_11">#REF!</definedName>
    <definedName name="SG_25_12" localSheetId="15">#REF!</definedName>
    <definedName name="SG_25_12" localSheetId="32">#REF!</definedName>
    <definedName name="SG_25_12" localSheetId="30">#REF!</definedName>
    <definedName name="SG_25_12" localSheetId="28">#REF!</definedName>
    <definedName name="SG_25_12" localSheetId="37">#REF!</definedName>
    <definedName name="SG_25_12" localSheetId="14">#REF!</definedName>
    <definedName name="SG_25_12" localSheetId="1">#REF!</definedName>
    <definedName name="SG_25_12">#REF!</definedName>
    <definedName name="SG_25_13" localSheetId="15">#REF!</definedName>
    <definedName name="SG_25_13" localSheetId="32">#REF!</definedName>
    <definedName name="SG_25_13" localSheetId="30">#REF!</definedName>
    <definedName name="SG_25_13" localSheetId="28">#REF!</definedName>
    <definedName name="SG_25_13" localSheetId="37">#REF!</definedName>
    <definedName name="SG_25_13" localSheetId="14">#REF!</definedName>
    <definedName name="SG_25_13" localSheetId="1">#REF!</definedName>
    <definedName name="SG_25_13">#REF!</definedName>
    <definedName name="SG_25_14" localSheetId="15">#REF!</definedName>
    <definedName name="SG_25_14" localSheetId="32">#REF!</definedName>
    <definedName name="SG_25_14" localSheetId="30">#REF!</definedName>
    <definedName name="SG_25_14" localSheetId="28">#REF!</definedName>
    <definedName name="SG_25_14" localSheetId="37">#REF!</definedName>
    <definedName name="SG_25_14" localSheetId="14">#REF!</definedName>
    <definedName name="SG_25_14" localSheetId="1">#REF!</definedName>
    <definedName name="SG_25_14">#REF!</definedName>
    <definedName name="SG_25_15" localSheetId="15">#REF!</definedName>
    <definedName name="SG_25_15" localSheetId="32">#REF!</definedName>
    <definedName name="SG_25_15" localSheetId="30">#REF!</definedName>
    <definedName name="SG_25_15" localSheetId="28">#REF!</definedName>
    <definedName name="SG_25_15" localSheetId="37">#REF!</definedName>
    <definedName name="SG_25_15" localSheetId="14">#REF!</definedName>
    <definedName name="SG_25_15" localSheetId="1">#REF!</definedName>
    <definedName name="SG_25_15">#REF!</definedName>
    <definedName name="SG_25_16" localSheetId="15">#REF!</definedName>
    <definedName name="SG_25_16" localSheetId="32">#REF!</definedName>
    <definedName name="SG_25_16" localSheetId="30">#REF!</definedName>
    <definedName name="SG_25_16" localSheetId="28">#REF!</definedName>
    <definedName name="SG_25_16" localSheetId="37">#REF!</definedName>
    <definedName name="SG_25_16" localSheetId="14">#REF!</definedName>
    <definedName name="SG_25_16" localSheetId="1">#REF!</definedName>
    <definedName name="SG_25_16">#REF!</definedName>
    <definedName name="SG_25_17" localSheetId="15">#REF!</definedName>
    <definedName name="SG_25_17" localSheetId="32">#REF!</definedName>
    <definedName name="SG_25_17" localSheetId="30">#REF!</definedName>
    <definedName name="SG_25_17" localSheetId="28">#REF!</definedName>
    <definedName name="SG_25_17" localSheetId="37">#REF!</definedName>
    <definedName name="SG_25_17" localSheetId="14">#REF!</definedName>
    <definedName name="SG_25_17" localSheetId="1">#REF!</definedName>
    <definedName name="SG_25_17">#REF!</definedName>
    <definedName name="SG_25_18" localSheetId="15">#REF!</definedName>
    <definedName name="SG_25_18" localSheetId="32">#REF!</definedName>
    <definedName name="SG_25_18" localSheetId="30">#REF!</definedName>
    <definedName name="SG_25_18" localSheetId="28">#REF!</definedName>
    <definedName name="SG_25_18" localSheetId="37">#REF!</definedName>
    <definedName name="SG_25_18" localSheetId="14">#REF!</definedName>
    <definedName name="SG_25_18" localSheetId="1">#REF!</definedName>
    <definedName name="SG_25_18">#REF!</definedName>
    <definedName name="SG_25_19" localSheetId="15">#REF!</definedName>
    <definedName name="SG_25_19" localSheetId="32">#REF!</definedName>
    <definedName name="SG_25_19" localSheetId="30">#REF!</definedName>
    <definedName name="SG_25_19" localSheetId="28">#REF!</definedName>
    <definedName name="SG_25_19" localSheetId="37">#REF!</definedName>
    <definedName name="SG_25_19" localSheetId="14">#REF!</definedName>
    <definedName name="SG_25_19" localSheetId="1">#REF!</definedName>
    <definedName name="SG_25_19">#REF!</definedName>
    <definedName name="SG_25_20" localSheetId="15">#REF!</definedName>
    <definedName name="SG_25_20" localSheetId="32">#REF!</definedName>
    <definedName name="SG_25_20" localSheetId="30">#REF!</definedName>
    <definedName name="SG_25_20" localSheetId="28">#REF!</definedName>
    <definedName name="SG_25_20" localSheetId="37">#REF!</definedName>
    <definedName name="SG_25_20" localSheetId="14">#REF!</definedName>
    <definedName name="SG_25_20" localSheetId="1">#REF!</definedName>
    <definedName name="SG_25_20">#REF!</definedName>
    <definedName name="SG_25_21" localSheetId="15">#REF!</definedName>
    <definedName name="SG_25_21" localSheetId="32">#REF!</definedName>
    <definedName name="SG_25_21" localSheetId="30">#REF!</definedName>
    <definedName name="SG_25_21" localSheetId="28">#REF!</definedName>
    <definedName name="SG_25_21" localSheetId="37">#REF!</definedName>
    <definedName name="SG_25_21" localSheetId="14">#REF!</definedName>
    <definedName name="SG_25_21" localSheetId="1">#REF!</definedName>
    <definedName name="SG_25_21">#REF!</definedName>
    <definedName name="SG_25_22" localSheetId="15">#REF!</definedName>
    <definedName name="SG_25_22" localSheetId="32">#REF!</definedName>
    <definedName name="SG_25_22" localSheetId="30">#REF!</definedName>
    <definedName name="SG_25_22" localSheetId="28">#REF!</definedName>
    <definedName name="SG_25_22" localSheetId="37">#REF!</definedName>
    <definedName name="SG_25_22" localSheetId="14">#REF!</definedName>
    <definedName name="SG_25_22" localSheetId="1">#REF!</definedName>
    <definedName name="SG_25_22">#REF!</definedName>
    <definedName name="SG_25_23" localSheetId="15">#REF!</definedName>
    <definedName name="SG_25_23" localSheetId="32">#REF!</definedName>
    <definedName name="SG_25_23" localSheetId="30">#REF!</definedName>
    <definedName name="SG_25_23" localSheetId="28">#REF!</definedName>
    <definedName name="SG_25_23" localSheetId="37">#REF!</definedName>
    <definedName name="SG_25_23" localSheetId="14">#REF!</definedName>
    <definedName name="SG_25_23" localSheetId="1">#REF!</definedName>
    <definedName name="SG_25_23">#REF!</definedName>
    <definedName name="SG_25_24" localSheetId="15">#REF!</definedName>
    <definedName name="SG_25_24" localSheetId="32">#REF!</definedName>
    <definedName name="SG_25_24" localSheetId="30">#REF!</definedName>
    <definedName name="SG_25_24" localSheetId="28">#REF!</definedName>
    <definedName name="SG_25_24" localSheetId="37">#REF!</definedName>
    <definedName name="SG_25_24" localSheetId="14">#REF!</definedName>
    <definedName name="SG_25_24" localSheetId="1">#REF!</definedName>
    <definedName name="SG_25_24">#REF!</definedName>
    <definedName name="SG_25_25" localSheetId="15">#REF!</definedName>
    <definedName name="SG_25_25" localSheetId="32">#REF!</definedName>
    <definedName name="SG_25_25" localSheetId="30">#REF!</definedName>
    <definedName name="SG_25_25" localSheetId="28">#REF!</definedName>
    <definedName name="SG_25_25" localSheetId="37">#REF!</definedName>
    <definedName name="SG_25_25" localSheetId="14">#REF!</definedName>
    <definedName name="SG_25_25" localSheetId="1">#REF!</definedName>
    <definedName name="SG_25_25">#REF!</definedName>
    <definedName name="SIH" localSheetId="15">#REF!</definedName>
    <definedName name="SIH" localSheetId="32">#REF!</definedName>
    <definedName name="SIH" localSheetId="30">#REF!</definedName>
    <definedName name="SIH" localSheetId="28">#REF!</definedName>
    <definedName name="SIH" localSheetId="37">#REF!</definedName>
    <definedName name="SIH" localSheetId="14">#REF!</definedName>
    <definedName name="SIH" localSheetId="1">#REF!</definedName>
    <definedName name="SIH">#REF!</definedName>
    <definedName name="sinal" localSheetId="15">#REF!</definedName>
    <definedName name="sinal" localSheetId="32">#REF!</definedName>
    <definedName name="sinal" localSheetId="30">#REF!</definedName>
    <definedName name="sinal" localSheetId="28">#REF!</definedName>
    <definedName name="sinal" localSheetId="37">#REF!</definedName>
    <definedName name="sinal" localSheetId="25">#REF!</definedName>
    <definedName name="sinal" localSheetId="23">#REF!</definedName>
    <definedName name="sinal" localSheetId="24">#REF!</definedName>
    <definedName name="sinal" localSheetId="14">#REF!</definedName>
    <definedName name="sinal" localSheetId="1">#REF!</definedName>
    <definedName name="sinal">#REF!</definedName>
    <definedName name="SINALI" localSheetId="15">#REF!</definedName>
    <definedName name="SINALI" localSheetId="32">#REF!</definedName>
    <definedName name="SINALI" localSheetId="30">#REF!</definedName>
    <definedName name="SINALI" localSheetId="28">#REF!</definedName>
    <definedName name="SINALI" localSheetId="37">#REF!</definedName>
    <definedName name="SINALI" localSheetId="25">#REF!</definedName>
    <definedName name="SINALI" localSheetId="23">#REF!</definedName>
    <definedName name="SINALI" localSheetId="24">#REF!</definedName>
    <definedName name="SINALI" localSheetId="14">#REF!</definedName>
    <definedName name="SINALI" localSheetId="1">#REF!</definedName>
    <definedName name="SINALI">#REF!</definedName>
    <definedName name="sinaliz_vert" localSheetId="15">#REF!</definedName>
    <definedName name="sinaliz_vert" localSheetId="32">#REF!</definedName>
    <definedName name="sinaliz_vert" localSheetId="30">#REF!</definedName>
    <definedName name="sinaliz_vert" localSheetId="28">#REF!</definedName>
    <definedName name="sinaliz_vert" localSheetId="37">#REF!</definedName>
    <definedName name="sinaliz_vert" localSheetId="25">#REF!</definedName>
    <definedName name="sinaliz_vert" localSheetId="23">#REF!</definedName>
    <definedName name="sinaliz_vert" localSheetId="24">#REF!</definedName>
    <definedName name="sinaliz_vert" localSheetId="14">#REF!</definedName>
    <definedName name="sinaliz_vert" localSheetId="1">#REF!</definedName>
    <definedName name="sinaliz_vert">#REF!</definedName>
    <definedName name="sinalizacao" localSheetId="15">#REF!</definedName>
    <definedName name="sinalizacao" localSheetId="32">#REF!</definedName>
    <definedName name="sinalizacao" localSheetId="30">#REF!</definedName>
    <definedName name="sinalizacao" localSheetId="28">#REF!</definedName>
    <definedName name="sinalizacao" localSheetId="37">#REF!</definedName>
    <definedName name="sinalizacao" localSheetId="14">#REF!</definedName>
    <definedName name="sinalizacao" localSheetId="1">#REF!</definedName>
    <definedName name="sinalizacao">#REF!</definedName>
    <definedName name="SIV" localSheetId="15">#REF!</definedName>
    <definedName name="SIV" localSheetId="32">#REF!</definedName>
    <definedName name="SIV" localSheetId="30">#REF!</definedName>
    <definedName name="SIV" localSheetId="28">#REF!</definedName>
    <definedName name="SIV" localSheetId="37">#REF!</definedName>
    <definedName name="SIV" localSheetId="14">#REF!</definedName>
    <definedName name="SIV" localSheetId="1">#REF!</definedName>
    <definedName name="SIV">#REF!</definedName>
    <definedName name="SM" localSheetId="15">#REF!</definedName>
    <definedName name="SM" localSheetId="32">#REF!</definedName>
    <definedName name="SM" localSheetId="30">#REF!</definedName>
    <definedName name="SM" localSheetId="28">#REF!</definedName>
    <definedName name="SM" localSheetId="37">#REF!</definedName>
    <definedName name="SM" localSheetId="25">#REF!</definedName>
    <definedName name="SM" localSheetId="23">#REF!</definedName>
    <definedName name="SM" localSheetId="24">#REF!</definedName>
    <definedName name="SM" localSheetId="14">#REF!</definedName>
    <definedName name="SM" localSheetId="1">#REF!</definedName>
    <definedName name="SM">#REF!</definedName>
    <definedName name="SMC">[103]SERVIÇOS!$G$59</definedName>
    <definedName name="SMW">"$#REF!.$J$36"</definedName>
    <definedName name="SMWA">"$#REF!.$J$35"</definedName>
    <definedName name="SOLPIR">[111]Especif!$A$26:$A$33</definedName>
    <definedName name="solver_lin" hidden="1">0</definedName>
    <definedName name="solver_num" hidden="1">0</definedName>
    <definedName name="solver_opt" hidden="1">'[32]61M-CBMI:MAT-BET'!$H$18</definedName>
    <definedName name="solver_typ" hidden="1">1</definedName>
    <definedName name="solver_val" hidden="1">0</definedName>
    <definedName name="SOMA1">'[16]ORÇAMENTO 01'!$F$34</definedName>
    <definedName name="SOMA2">'[16]ORÇAMENTO 01'!$F$41</definedName>
    <definedName name="SOMA3">'[16]ORÇAMENTO 01'!$F$46</definedName>
    <definedName name="SOMA4">'[16]ORÇAMENTO 01'!$F$51</definedName>
    <definedName name="SOMA5">'[16]ORÇAMENTO 01'!$F$79</definedName>
    <definedName name="SomaMedAtual" localSheetId="15">SUM(IF(#REF!=#REF!,IF(#REF!=#REF!,#REF!)))</definedName>
    <definedName name="SomaMedAtual" localSheetId="32">SUM(IF(#REF!=#REF!,IF(#REF!=#REF!,#REF!)))</definedName>
    <definedName name="SomaMedAtual" localSheetId="30">SUM(IF(#REF!=#REF!,IF(#REF!=#REF!,#REF!)))</definedName>
    <definedName name="SomaMedAtual" localSheetId="28">SUM(IF(#REF!=#REF!,IF(#REF!=#REF!,#REF!)))</definedName>
    <definedName name="SomaMedAtual" localSheetId="37">SUM(IF(#REF!=#REF!,IF(#REF!=#REF!,#REF!)))</definedName>
    <definedName name="SomaMedAtual" localSheetId="14">SUM(IF(#REF!=#REF!,IF(#REF!=#REF!,#REF!)))</definedName>
    <definedName name="SomaMedAtual" localSheetId="1">SUM(IF(#REF!=#REF!,IF(#REF!=#REF!,#REF!)))</definedName>
    <definedName name="SomaMedAtual">SUM(IF(#REF!=#REF!,IF(#REF!=#REF!,#REF!)))</definedName>
    <definedName name="Sorriso" localSheetId="15">#REF!</definedName>
    <definedName name="Sorriso" localSheetId="32">#REF!</definedName>
    <definedName name="Sorriso" localSheetId="30">#REF!</definedName>
    <definedName name="Sorriso" localSheetId="28">#REF!</definedName>
    <definedName name="Sorriso" localSheetId="37">#REF!</definedName>
    <definedName name="Sorriso" localSheetId="25">#REF!</definedName>
    <definedName name="Sorriso" localSheetId="23">#REF!</definedName>
    <definedName name="Sorriso" localSheetId="24">#REF!</definedName>
    <definedName name="Sorriso" localSheetId="14">#REF!</definedName>
    <definedName name="Sorriso" localSheetId="1">#REF!</definedName>
    <definedName name="Sorriso">#REF!</definedName>
    <definedName name="SRROO">[45]Croqui!$I$4</definedName>
    <definedName name="srsdgqge" localSheetId="15">#REF!</definedName>
    <definedName name="srsdgqge" localSheetId="32">#REF!</definedName>
    <definedName name="srsdgqge" localSheetId="30">#REF!</definedName>
    <definedName name="srsdgqge" localSheetId="28">#REF!</definedName>
    <definedName name="srsdgqge" localSheetId="37">#REF!</definedName>
    <definedName name="srsdgqge" localSheetId="14">#REF!</definedName>
    <definedName name="srsdgqge" localSheetId="1">#REF!</definedName>
    <definedName name="srsdgqge">#REF!</definedName>
    <definedName name="SRV" localSheetId="15" hidden="1">#REF!</definedName>
    <definedName name="SRV" localSheetId="32" hidden="1">#REF!</definedName>
    <definedName name="SRV" localSheetId="30" hidden="1">#REF!</definedName>
    <definedName name="SRV" localSheetId="28" hidden="1">#REF!</definedName>
    <definedName name="SRV" localSheetId="37" hidden="1">#REF!</definedName>
    <definedName name="SRV" localSheetId="14" hidden="1">#REF!</definedName>
    <definedName name="SRV" localSheetId="1" hidden="1">#REF!</definedName>
    <definedName name="SRV" hidden="1">#REF!</definedName>
    <definedName name="SS" localSheetId="28" hidden="1">{#N/A,#N/A,FALSE,"MO (2)"}</definedName>
    <definedName name="SS" localSheetId="37" hidden="1">{#N/A,#N/A,FALSE,"MO (2)"}</definedName>
    <definedName name="SS" localSheetId="25" hidden="1">{#N/A,#N/A,FALSE,"MO (2)"}</definedName>
    <definedName name="SS" localSheetId="23" hidden="1">{#N/A,#N/A,FALSE,"MO (2)"}</definedName>
    <definedName name="SS" localSheetId="24" hidden="1">{#N/A,#N/A,FALSE,"MO (2)"}</definedName>
    <definedName name="SS" localSheetId="3" hidden="1">{#N/A,#N/A,FALSE,"MO (2)"}</definedName>
    <definedName name="SS" localSheetId="1" hidden="1">{#N/A,#N/A,FALSE,"MO (2)"}</definedName>
    <definedName name="SS" hidden="1">{#N/A,#N/A,FALSE,"MO (2)"}</definedName>
    <definedName name="SS_1" localSheetId="28" hidden="1">{#N/A,#N/A,FALSE,"MO (2)"}</definedName>
    <definedName name="SS_1" localSheetId="37" hidden="1">{#N/A,#N/A,FALSE,"MO (2)"}</definedName>
    <definedName name="SS_1" localSheetId="25" hidden="1">{#N/A,#N/A,FALSE,"MO (2)"}</definedName>
    <definedName name="SS_1" localSheetId="23" hidden="1">{#N/A,#N/A,FALSE,"MO (2)"}</definedName>
    <definedName name="SS_1" localSheetId="24" hidden="1">{#N/A,#N/A,FALSE,"MO (2)"}</definedName>
    <definedName name="SS_1" localSheetId="3" hidden="1">{#N/A,#N/A,FALSE,"MO (2)"}</definedName>
    <definedName name="SS_1" localSheetId="1" hidden="1">{#N/A,#N/A,FALSE,"MO (2)"}</definedName>
    <definedName name="SS_1" hidden="1">{#N/A,#N/A,FALSE,"MO (2)"}</definedName>
    <definedName name="SSS" localSheetId="28" hidden="1">{#N/A,#N/A,FALSE,"MO (2)"}</definedName>
    <definedName name="SSS" localSheetId="37" hidden="1">{#N/A,#N/A,FALSE,"MO (2)"}</definedName>
    <definedName name="SSS" localSheetId="25" hidden="1">{#N/A,#N/A,FALSE,"MO (2)"}</definedName>
    <definedName name="SSS" localSheetId="23" hidden="1">{#N/A,#N/A,FALSE,"MO (2)"}</definedName>
    <definedName name="SSS" localSheetId="24" hidden="1">{#N/A,#N/A,FALSE,"MO (2)"}</definedName>
    <definedName name="SSS" localSheetId="3" hidden="1">{#N/A,#N/A,FALSE,"MO (2)"}</definedName>
    <definedName name="SSS" localSheetId="1" hidden="1">{#N/A,#N/A,FALSE,"MO (2)"}</definedName>
    <definedName name="SSS" hidden="1">{#N/A,#N/A,FALSE,"MO (2)"}</definedName>
    <definedName name="SSS_1" localSheetId="28" hidden="1">{#N/A,#N/A,FALSE,"MO (2)"}</definedName>
    <definedName name="SSS_1" localSheetId="37" hidden="1">{#N/A,#N/A,FALSE,"MO (2)"}</definedName>
    <definedName name="SSS_1" localSheetId="25" hidden="1">{#N/A,#N/A,FALSE,"MO (2)"}</definedName>
    <definedName name="SSS_1" localSheetId="23" hidden="1">{#N/A,#N/A,FALSE,"MO (2)"}</definedName>
    <definedName name="SSS_1" localSheetId="24" hidden="1">{#N/A,#N/A,FALSE,"MO (2)"}</definedName>
    <definedName name="SSS_1" localSheetId="3" hidden="1">{#N/A,#N/A,FALSE,"MO (2)"}</definedName>
    <definedName name="SSS_1" localSheetId="1" hidden="1">{#N/A,#N/A,FALSE,"MO (2)"}</definedName>
    <definedName name="SSS_1" hidden="1">{#N/A,#N/A,FALSE,"MO (2)"}</definedName>
    <definedName name="sssss" localSheetId="15">#REF!</definedName>
    <definedName name="sssss" localSheetId="32">#REF!</definedName>
    <definedName name="sssss" localSheetId="30">#REF!</definedName>
    <definedName name="sssss" localSheetId="28">#REF!</definedName>
    <definedName name="sssss" localSheetId="37">#REF!</definedName>
    <definedName name="sssss" localSheetId="14">#REF!</definedName>
    <definedName name="sssss" localSheetId="1">#REF!</definedName>
    <definedName name="sssss">#REF!</definedName>
    <definedName name="sssssssssssssssssssss" localSheetId="37" hidden="1">{#N/A,#N/A,TRUE,"Plan1"}</definedName>
    <definedName name="sssssssssssssssssssss" hidden="1">{#N/A,#N/A,TRUE,"Plan1"}</definedName>
    <definedName name="ST" localSheetId="15">'[16]SERVIÇOS digitado'!#REF!</definedName>
    <definedName name="ST" localSheetId="32">'[16]SERVIÇOS digitado'!#REF!</definedName>
    <definedName name="ST" localSheetId="30">'[16]SERVIÇOS digitado'!#REF!</definedName>
    <definedName name="ST" localSheetId="28">'[16]SERVIÇOS digitado'!#REF!</definedName>
    <definedName name="ST" localSheetId="37">'[16]SERVIÇOS digitado'!#REF!</definedName>
    <definedName name="ST" localSheetId="14">'[16]SERVIÇOS digitado'!#REF!</definedName>
    <definedName name="ST" localSheetId="1">'[16]SERVIÇOS digitado'!#REF!</definedName>
    <definedName name="ST">'[16]SERVIÇOS digitado'!#REF!</definedName>
    <definedName name="STR">[46]ORÇAMENTO!$B$6</definedName>
    <definedName name="STR_13">[46]ORÇAMENTO!$B$6</definedName>
    <definedName name="STR_39">[46]ORÇAMENTO!$B$6</definedName>
    <definedName name="STR_6">[46]ORÇAMENTO!$B$6</definedName>
    <definedName name="SUB">[13]DADOS!$B$4</definedName>
    <definedName name="SUB_TRECHO" localSheetId="15">#REF!</definedName>
    <definedName name="SUB_TRECHO" localSheetId="32">#REF!</definedName>
    <definedName name="SUB_TRECHO" localSheetId="30">#REF!</definedName>
    <definedName name="SUB_TRECHO" localSheetId="28">#REF!</definedName>
    <definedName name="SUB_TRECHO" localSheetId="37">#REF!</definedName>
    <definedName name="SUB_TRECHO" localSheetId="14">#REF!</definedName>
    <definedName name="SUB_TRECHO" localSheetId="1">#REF!</definedName>
    <definedName name="SUB_TRECHO">#REF!</definedName>
    <definedName name="Subt" localSheetId="15">#REF!</definedName>
    <definedName name="Subt" localSheetId="32">#REF!</definedName>
    <definedName name="Subt" localSheetId="30">#REF!</definedName>
    <definedName name="Subt" localSheetId="28">#REF!</definedName>
    <definedName name="Subt" localSheetId="37">#REF!</definedName>
    <definedName name="Subt" localSheetId="14">#REF!</definedName>
    <definedName name="Subt" localSheetId="1">#REF!</definedName>
    <definedName name="Subt">#REF!</definedName>
    <definedName name="SUBT1">"$#REF!.$B$#REF!"</definedName>
    <definedName name="subtrec" localSheetId="15">#REF!</definedName>
    <definedName name="subtrec" localSheetId="32">#REF!</definedName>
    <definedName name="subtrec" localSheetId="30">#REF!</definedName>
    <definedName name="subtrec" localSheetId="28">#REF!</definedName>
    <definedName name="subtrec" localSheetId="37">#REF!</definedName>
    <definedName name="subtrec" localSheetId="25">#REF!</definedName>
    <definedName name="subtrec" localSheetId="23">#REF!</definedName>
    <definedName name="subtrec" localSheetId="24">#REF!</definedName>
    <definedName name="subtrec" localSheetId="14">#REF!</definedName>
    <definedName name="subtrec" localSheetId="1">#REF!</definedName>
    <definedName name="subtrec">#REF!</definedName>
    <definedName name="subtrech" localSheetId="15">#REF!</definedName>
    <definedName name="subtrech" localSheetId="32">#REF!</definedName>
    <definedName name="subtrech" localSheetId="30">#REF!</definedName>
    <definedName name="subtrech" localSheetId="28">#REF!</definedName>
    <definedName name="subtrech" localSheetId="37">#REF!</definedName>
    <definedName name="subtrech" localSheetId="25">#REF!</definedName>
    <definedName name="subtrech" localSheetId="23">#REF!</definedName>
    <definedName name="subtrech" localSheetId="24">#REF!</definedName>
    <definedName name="subtrech" localSheetId="14">#REF!</definedName>
    <definedName name="subtrech" localSheetId="1">#REF!</definedName>
    <definedName name="subtrech">#REF!</definedName>
    <definedName name="subtrecho" localSheetId="15">#REF!</definedName>
    <definedName name="subtrecho" localSheetId="32">#REF!</definedName>
    <definedName name="subtrecho" localSheetId="30">#REF!</definedName>
    <definedName name="subtrecho" localSheetId="28">#REF!</definedName>
    <definedName name="subtrecho" localSheetId="37">#REF!</definedName>
    <definedName name="subtrecho" localSheetId="14">#REF!</definedName>
    <definedName name="subtrecho" localSheetId="1">#REF!</definedName>
    <definedName name="subtrecho">#REF!</definedName>
    <definedName name="SUBTRECHO1">[45]Croqui!$B$6</definedName>
    <definedName name="SUP_MAR94" localSheetId="15">#REF!</definedName>
    <definedName name="SUP_MAR94" localSheetId="32">#REF!</definedName>
    <definedName name="SUP_MAR94" localSheetId="30">#REF!</definedName>
    <definedName name="SUP_MAR94" localSheetId="28">#REF!</definedName>
    <definedName name="SUP_MAR94" localSheetId="37">#REF!</definedName>
    <definedName name="SUP_MAR94" localSheetId="14">#REF!</definedName>
    <definedName name="SUP_MAR94" localSheetId="1">#REF!</definedName>
    <definedName name="SUP_MAR94">#REF!</definedName>
    <definedName name="superstrutura" localSheetId="15">#REF!</definedName>
    <definedName name="superstrutura" localSheetId="32">#REF!</definedName>
    <definedName name="superstrutura" localSheetId="30">#REF!</definedName>
    <definedName name="superstrutura" localSheetId="28">#REF!</definedName>
    <definedName name="superstrutura" localSheetId="37">#REF!</definedName>
    <definedName name="superstrutura" localSheetId="14">#REF!</definedName>
    <definedName name="superstrutura" localSheetId="1">#REF!</definedName>
    <definedName name="superstrutura">#REF!</definedName>
    <definedName name="svsicro2">[77]SICRO!$B$8:$E$111</definedName>
    <definedName name="T" localSheetId="15">#REF!</definedName>
    <definedName name="T" localSheetId="32">#REF!</definedName>
    <definedName name="T" localSheetId="30">#REF!</definedName>
    <definedName name="T" localSheetId="28">#REF!</definedName>
    <definedName name="T" localSheetId="37">#REF!</definedName>
    <definedName name="T" localSheetId="25">#REF!</definedName>
    <definedName name="T" localSheetId="23">#REF!</definedName>
    <definedName name="T" localSheetId="24">#REF!</definedName>
    <definedName name="T" localSheetId="14">#REF!</definedName>
    <definedName name="T" localSheetId="1">#REF!</definedName>
    <definedName name="T">#REF!</definedName>
    <definedName name="T_25">#N/A</definedName>
    <definedName name="TA" localSheetId="15">#REF!</definedName>
    <definedName name="TA" localSheetId="32">#REF!</definedName>
    <definedName name="TA" localSheetId="30">#REF!</definedName>
    <definedName name="TA" localSheetId="28">#REF!</definedName>
    <definedName name="TA" localSheetId="37">#REF!</definedName>
    <definedName name="TA" localSheetId="14">#REF!</definedName>
    <definedName name="TA" localSheetId="1">#REF!</definedName>
    <definedName name="TA">#REF!</definedName>
    <definedName name="Tab_Serv." localSheetId="15">#REF!</definedName>
    <definedName name="Tab_Serv." localSheetId="32">#REF!</definedName>
    <definedName name="Tab_Serv." localSheetId="30">#REF!</definedName>
    <definedName name="Tab_Serv." localSheetId="28">#REF!</definedName>
    <definedName name="Tab_Serv." localSheetId="37">#REF!</definedName>
    <definedName name="Tab_Serv." localSheetId="14">#REF!</definedName>
    <definedName name="Tab_Serv." localSheetId="1">#REF!</definedName>
    <definedName name="Tab_Serv.">#REF!</definedName>
    <definedName name="Tab_Serviços" localSheetId="15">#REF!</definedName>
    <definedName name="Tab_Serviços" localSheetId="32">#REF!</definedName>
    <definedName name="Tab_Serviços" localSheetId="30">#REF!</definedName>
    <definedName name="Tab_Serviços" localSheetId="28">#REF!</definedName>
    <definedName name="Tab_Serviços" localSheetId="37">#REF!</definedName>
    <definedName name="Tab_Serviços" localSheetId="14">#REF!</definedName>
    <definedName name="Tab_Serviços" localSheetId="1">#REF!</definedName>
    <definedName name="Tab_Serviços">#REF!</definedName>
    <definedName name="tabela" localSheetId="15">#REF!</definedName>
    <definedName name="tabela" localSheetId="32">#REF!</definedName>
    <definedName name="tabela" localSheetId="30">#REF!</definedName>
    <definedName name="tabela" localSheetId="28">#REF!</definedName>
    <definedName name="tabela" localSheetId="37">#REF!</definedName>
    <definedName name="tabela" localSheetId="25">#REF!</definedName>
    <definedName name="tabela" localSheetId="23">#REF!</definedName>
    <definedName name="tabela" localSheetId="24">#REF!</definedName>
    <definedName name="tabela" localSheetId="14">#REF!</definedName>
    <definedName name="tabela" localSheetId="1">#REF!</definedName>
    <definedName name="tabela">#REF!</definedName>
    <definedName name="tabela_de_mão_de_obra">[3]RELATÓRIO!$A$2:$C$16</definedName>
    <definedName name="tabela_de_materiais">[3]RELATÓRIO!$A$1:$D$188</definedName>
    <definedName name="TABELA1" localSheetId="15">#REF!</definedName>
    <definedName name="TABELA1" localSheetId="32">#REF!</definedName>
    <definedName name="TABELA1" localSheetId="30">#REF!</definedName>
    <definedName name="TABELA1" localSheetId="28">#REF!</definedName>
    <definedName name="TABELA1" localSheetId="37">#REF!</definedName>
    <definedName name="TABELA1" localSheetId="14">#REF!</definedName>
    <definedName name="TABELA1" localSheetId="1">#REF!</definedName>
    <definedName name="TABELA1">#REF!</definedName>
    <definedName name="TabelaConsol" localSheetId="15">#REF!</definedName>
    <definedName name="TabelaConsol" localSheetId="32">#REF!</definedName>
    <definedName name="TabelaConsol" localSheetId="30">#REF!</definedName>
    <definedName name="TabelaConsol" localSheetId="28">#REF!</definedName>
    <definedName name="TabelaConsol" localSheetId="37">#REF!</definedName>
    <definedName name="TabelaConsol" localSheetId="14">#REF!</definedName>
    <definedName name="TabelaConsol" localSheetId="1">#REF!</definedName>
    <definedName name="TabelaConsol">#REF!</definedName>
    <definedName name="TabelaDistribuiçãoDeMassas" localSheetId="15">#REF!</definedName>
    <definedName name="TabelaDistribuiçãoDeMassas" localSheetId="32">#REF!</definedName>
    <definedName name="TabelaDistribuiçãoDeMassas" localSheetId="30">#REF!</definedName>
    <definedName name="TabelaDistribuiçãoDeMassas" localSheetId="28">#REF!</definedName>
    <definedName name="TabelaDistribuiçãoDeMassas" localSheetId="37">#REF!</definedName>
    <definedName name="TabelaDistribuiçãoDeMassas" localSheetId="14">#REF!</definedName>
    <definedName name="TabelaDistribuiçãoDeMassas" localSheetId="1">#REF!</definedName>
    <definedName name="TabelaDistribuiçãoDeMassas">#REF!</definedName>
    <definedName name="TabelaSicro" localSheetId="15">#REF!</definedName>
    <definedName name="TabelaSicro" localSheetId="32">#REF!</definedName>
    <definedName name="TabelaSicro" localSheetId="30">#REF!</definedName>
    <definedName name="TabelaSicro" localSheetId="28">#REF!</definedName>
    <definedName name="TabelaSicro" localSheetId="37">#REF!</definedName>
    <definedName name="TabelaSicro" localSheetId="14">#REF!</definedName>
    <definedName name="TabelaSicro" localSheetId="1">#REF!</definedName>
    <definedName name="TabelaSicro">#REF!</definedName>
    <definedName name="TABUA">[13]DADOS!$C$20</definedName>
    <definedName name="Tachas" localSheetId="37" hidden="1">{#N/A,#N/A,TRUE,"Plan1"}</definedName>
    <definedName name="Tachas" hidden="1">{#N/A,#N/A,TRUE,"Plan1"}</definedName>
    <definedName name="tachinhas" localSheetId="15">#REF!</definedName>
    <definedName name="tachinhas" localSheetId="32">#REF!</definedName>
    <definedName name="tachinhas" localSheetId="30">#REF!</definedName>
    <definedName name="tachinhas" localSheetId="28">#REF!</definedName>
    <definedName name="tachinhas" localSheetId="37">#REF!</definedName>
    <definedName name="tachinhas" localSheetId="25">#REF!</definedName>
    <definedName name="tachinhas" localSheetId="23">#REF!</definedName>
    <definedName name="tachinhas" localSheetId="24">#REF!</definedName>
    <definedName name="tachinhas" localSheetId="14">#REF!</definedName>
    <definedName name="tachinhas" localSheetId="1">#REF!</definedName>
    <definedName name="tachinhas">#REF!</definedName>
    <definedName name="tachões" localSheetId="15">#REF!</definedName>
    <definedName name="tachões" localSheetId="32">#REF!</definedName>
    <definedName name="tachões" localSheetId="30">#REF!</definedName>
    <definedName name="tachões" localSheetId="28">#REF!</definedName>
    <definedName name="tachões" localSheetId="37">#REF!</definedName>
    <definedName name="tachões" localSheetId="25">#REF!</definedName>
    <definedName name="tachões" localSheetId="23">#REF!</definedName>
    <definedName name="tachões" localSheetId="24">#REF!</definedName>
    <definedName name="tachões" localSheetId="14">#REF!</definedName>
    <definedName name="tachões" localSheetId="1">#REF!</definedName>
    <definedName name="tachões">#REF!</definedName>
    <definedName name="Tanque_lavar_roupa" localSheetId="15">#REF!</definedName>
    <definedName name="Tanque_lavar_roupa" localSheetId="32">#REF!</definedName>
    <definedName name="Tanque_lavar_roupa" localSheetId="30">#REF!</definedName>
    <definedName name="Tanque_lavar_roupa" localSheetId="28">#REF!</definedName>
    <definedName name="Tanque_lavar_roupa" localSheetId="37">#REF!</definedName>
    <definedName name="Tanque_lavar_roupa" localSheetId="14">#REF!</definedName>
    <definedName name="Tanque_lavar_roupa" localSheetId="1">#REF!</definedName>
    <definedName name="Tanque_lavar_roupa">#REF!</definedName>
    <definedName name="Tanque_premoldado" localSheetId="15">#REF!</definedName>
    <definedName name="Tanque_premoldado" localSheetId="32">#REF!</definedName>
    <definedName name="Tanque_premoldado" localSheetId="30">#REF!</definedName>
    <definedName name="Tanque_premoldado" localSheetId="28">#REF!</definedName>
    <definedName name="Tanque_premoldado" localSheetId="37">#REF!</definedName>
    <definedName name="Tanque_premoldado" localSheetId="14">#REF!</definedName>
    <definedName name="Tanque_premoldado" localSheetId="1">#REF!</definedName>
    <definedName name="Tanque_premoldado">#REF!</definedName>
    <definedName name="taxa_cap" localSheetId="15">#REF!</definedName>
    <definedName name="taxa_cap" localSheetId="32">#REF!</definedName>
    <definedName name="taxa_cap" localSheetId="30">#REF!</definedName>
    <definedName name="taxa_cap" localSheetId="28">#REF!</definedName>
    <definedName name="taxa_cap" localSheetId="37">#REF!</definedName>
    <definedName name="taxa_cap" localSheetId="25">#REF!</definedName>
    <definedName name="taxa_cap" localSheetId="23">#REF!</definedName>
    <definedName name="taxa_cap" localSheetId="24">#REF!</definedName>
    <definedName name="taxa_cap" localSheetId="14">#REF!</definedName>
    <definedName name="taxa_cap" localSheetId="1">#REF!</definedName>
    <definedName name="taxa_cap">#REF!</definedName>
    <definedName name="TaxaJuros" localSheetId="15">#REF!</definedName>
    <definedName name="TaxaJuros" localSheetId="32">#REF!</definedName>
    <definedName name="TaxaJuros" localSheetId="30">#REF!</definedName>
    <definedName name="TaxaJuros" localSheetId="28">#REF!</definedName>
    <definedName name="TaxaJuros" localSheetId="37">#REF!</definedName>
    <definedName name="TaxaJuros" localSheetId="14">#REF!</definedName>
    <definedName name="TaxaJuros" localSheetId="1">#REF!</definedName>
    <definedName name="TaxaJuros">#REF!</definedName>
    <definedName name="TB" localSheetId="15">#REF!</definedName>
    <definedName name="TB" localSheetId="32">#REF!</definedName>
    <definedName name="TB" localSheetId="30">#REF!</definedName>
    <definedName name="TB" localSheetId="28">#REF!</definedName>
    <definedName name="TB" localSheetId="37">#REF!</definedName>
    <definedName name="TB" localSheetId="14">#REF!</definedName>
    <definedName name="TB" localSheetId="1">#REF!</definedName>
    <definedName name="TB">#REF!</definedName>
    <definedName name="TB_13">[46]SERVIÇOS!$G$11</definedName>
    <definedName name="TB_39">[46]SERVIÇOS!$G$11</definedName>
    <definedName name="TB_6">[46]SERVIÇOS!$G$11</definedName>
    <definedName name="TBA" localSheetId="15">'[16]SERVIÇOS digitado'!#REF!</definedName>
    <definedName name="TBA" localSheetId="32">'[16]SERVIÇOS digitado'!#REF!</definedName>
    <definedName name="TBA" localSheetId="30">'[16]SERVIÇOS digitado'!#REF!</definedName>
    <definedName name="TBA" localSheetId="28">'[16]SERVIÇOS digitado'!#REF!</definedName>
    <definedName name="TBA" localSheetId="37">'[16]SERVIÇOS digitado'!#REF!</definedName>
    <definedName name="TBA" localSheetId="14">'[16]SERVIÇOS digitado'!#REF!</definedName>
    <definedName name="TBA" localSheetId="1">'[16]SERVIÇOS digitado'!#REF!</definedName>
    <definedName name="TBA">'[16]SERVIÇOS digitado'!#REF!</definedName>
    <definedName name="TBT" localSheetId="15">'[16]SERVIÇOS digitado'!#REF!</definedName>
    <definedName name="TBT" localSheetId="32">'[16]SERVIÇOS digitado'!#REF!</definedName>
    <definedName name="TBT" localSheetId="30">'[16]SERVIÇOS digitado'!#REF!</definedName>
    <definedName name="TBT" localSheetId="28">'[16]SERVIÇOS digitado'!#REF!</definedName>
    <definedName name="TBT" localSheetId="37">'[16]SERVIÇOS digitado'!#REF!</definedName>
    <definedName name="TBT" localSheetId="14">'[16]SERVIÇOS digitado'!#REF!</definedName>
    <definedName name="TBT" localSheetId="1">'[16]SERVIÇOS digitado'!#REF!</definedName>
    <definedName name="TBT">'[16]SERVIÇOS digitado'!#REF!</definedName>
    <definedName name="TBW">"$#REF!.$E$33"</definedName>
    <definedName name="TBWA">"$#REF!.$E$32"</definedName>
    <definedName name="TCAP50">'[24]Mat. Bet.'!$E$22</definedName>
    <definedName name="TCAP50SJ">'[24]Mat. Bet.'!$E$24</definedName>
    <definedName name="TCB">"$#REF!.$G$31"</definedName>
    <definedName name="TCB10M3">"$#REF!.$K$#REF!"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" localSheetId="15">#REF!</definedName>
    <definedName name="TCC4T" localSheetId="32">#REF!</definedName>
    <definedName name="TCC4T" localSheetId="30">#REF!</definedName>
    <definedName name="TCC4T" localSheetId="28">#REF!</definedName>
    <definedName name="TCC4T" localSheetId="37">#REF!</definedName>
    <definedName name="TCC4T" localSheetId="25">#REF!</definedName>
    <definedName name="TCC4T" localSheetId="23">#REF!</definedName>
    <definedName name="TCC4T" localSheetId="24">#REF!</definedName>
    <definedName name="TCC4T" localSheetId="14">#REF!</definedName>
    <definedName name="TCC4T" localSheetId="1">#REF!</definedName>
    <definedName name="TCC4T">#REF!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30SJ">'[24]Mat. Bet.'!$F$27</definedName>
    <definedName name="TD" localSheetId="15">#REF!</definedName>
    <definedName name="TD" localSheetId="32">#REF!</definedName>
    <definedName name="TD" localSheetId="30">#REF!</definedName>
    <definedName name="TD" localSheetId="28">#REF!</definedName>
    <definedName name="TD" localSheetId="37">#REF!</definedName>
    <definedName name="TD" localSheetId="14">#REF!</definedName>
    <definedName name="TD" localSheetId="1">#REF!</definedName>
    <definedName name="TD">#REF!</definedName>
    <definedName name="TE" localSheetId="15">#REF!</definedName>
    <definedName name="TE" localSheetId="32">#REF!</definedName>
    <definedName name="TE" localSheetId="30">#REF!</definedName>
    <definedName name="TE" localSheetId="28">#REF!</definedName>
    <definedName name="TE" localSheetId="37">#REF!</definedName>
    <definedName name="TE" localSheetId="14">#REF!</definedName>
    <definedName name="TE" localSheetId="1">#REF!</definedName>
    <definedName name="TE">#REF!</definedName>
    <definedName name="TEA" localSheetId="15">#REF!</definedName>
    <definedName name="TEA" localSheetId="32">#REF!</definedName>
    <definedName name="TEA" localSheetId="30">#REF!</definedName>
    <definedName name="TEA" localSheetId="28">#REF!</definedName>
    <definedName name="TEA" localSheetId="37">#REF!</definedName>
    <definedName name="TEA" localSheetId="25">#REF!</definedName>
    <definedName name="TEA" localSheetId="23">#REF!</definedName>
    <definedName name="TEA" localSheetId="24">#REF!</definedName>
    <definedName name="TEA" localSheetId="14">#REF!</definedName>
    <definedName name="TEA" localSheetId="1">#REF!</definedName>
    <definedName name="TEA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ULFLEX">'[24]Mat. Bet.'!$F$39</definedName>
    <definedName name="TEMULFLEXCG">'[24]Mat. Bet.'!$F$40</definedName>
    <definedName name="Teor">[94]Teor!$A$3:$A$7</definedName>
    <definedName name="Teor_25">[95]Teor!$A$3:$A$7</definedName>
    <definedName name="Teor_29">[96]Teor!$A$3:$A$7</definedName>
    <definedName name="Teor_31">[96]Teor!$A$3:$A$7</definedName>
    <definedName name="Teor1">'[8]Página 16'!$A$3:$A$7</definedName>
    <definedName name="ter" localSheetId="15">#REF!</definedName>
    <definedName name="ter" localSheetId="32">#REF!</definedName>
    <definedName name="ter" localSheetId="30">#REF!</definedName>
    <definedName name="ter" localSheetId="28">#REF!</definedName>
    <definedName name="ter" localSheetId="37">#REF!</definedName>
    <definedName name="ter" localSheetId="25">#REF!</definedName>
    <definedName name="ter" localSheetId="23">#REF!</definedName>
    <definedName name="ter" localSheetId="24">#REF!</definedName>
    <definedName name="ter" localSheetId="14">#REF!</definedName>
    <definedName name="ter" localSheetId="1">#REF!</definedName>
    <definedName name="ter">#REF!</definedName>
    <definedName name="TER_MAR94" localSheetId="15">#REF!</definedName>
    <definedName name="TER_MAR94" localSheetId="32">#REF!</definedName>
    <definedName name="TER_MAR94" localSheetId="30">#REF!</definedName>
    <definedName name="TER_MAR94" localSheetId="28">#REF!</definedName>
    <definedName name="TER_MAR94" localSheetId="37">#REF!</definedName>
    <definedName name="TER_MAR94" localSheetId="14">#REF!</definedName>
    <definedName name="TER_MAR94" localSheetId="1">#REF!</definedName>
    <definedName name="TER_MAR94">#REF!</definedName>
    <definedName name="TERFAIXALD" localSheetId="15">#REF!</definedName>
    <definedName name="TERFAIXALD" localSheetId="32">#REF!</definedName>
    <definedName name="TERFAIXALD" localSheetId="30">#REF!</definedName>
    <definedName name="TERFAIXALD" localSheetId="28">#REF!</definedName>
    <definedName name="TERFAIXALD" localSheetId="37">#REF!</definedName>
    <definedName name="TERFAIXALD" localSheetId="14">#REF!</definedName>
    <definedName name="TERFAIXALD" localSheetId="1">#REF!</definedName>
    <definedName name="TERFAIXALD">#REF!</definedName>
    <definedName name="TERFAIXALE" localSheetId="15">#REF!</definedName>
    <definedName name="TERFAIXALE" localSheetId="32">#REF!</definedName>
    <definedName name="TERFAIXALE" localSheetId="30">#REF!</definedName>
    <definedName name="TERFAIXALE" localSheetId="28">#REF!</definedName>
    <definedName name="TERFAIXALE" localSheetId="37">#REF!</definedName>
    <definedName name="TERFAIXALE" localSheetId="14">#REF!</definedName>
    <definedName name="TERFAIXALE" localSheetId="1">#REF!</definedName>
    <definedName name="TERFAIXALE">#REF!</definedName>
    <definedName name="TERP">"$#REF!.$P$34"</definedName>
    <definedName name="terra" localSheetId="15">#REF!</definedName>
    <definedName name="terra" localSheetId="32">#REF!</definedName>
    <definedName name="terra" localSheetId="30">#REF!</definedName>
    <definedName name="terra" localSheetId="28">#REF!</definedName>
    <definedName name="terra" localSheetId="37">#REF!</definedName>
    <definedName name="terra" localSheetId="25">#REF!</definedName>
    <definedName name="terra" localSheetId="23">#REF!</definedName>
    <definedName name="terra" localSheetId="24">#REF!</definedName>
    <definedName name="terra" localSheetId="14">#REF!</definedName>
    <definedName name="terra" localSheetId="1">#REF!</definedName>
    <definedName name="terra">#REF!</definedName>
    <definedName name="Terra2" localSheetId="15">#REF!</definedName>
    <definedName name="Terra2" localSheetId="32">#REF!</definedName>
    <definedName name="Terra2" localSheetId="30">#REF!</definedName>
    <definedName name="Terra2" localSheetId="28">#REF!</definedName>
    <definedName name="Terra2" localSheetId="37">#REF!</definedName>
    <definedName name="Terra2" localSheetId="25">#REF!</definedName>
    <definedName name="Terra2" localSheetId="23">#REF!</definedName>
    <definedName name="Terra2" localSheetId="24">#REF!</definedName>
    <definedName name="Terra2" localSheetId="14">#REF!</definedName>
    <definedName name="Terra2" localSheetId="1">#REF!</definedName>
    <definedName name="Terra2">#REF!</definedName>
    <definedName name="terraplenagem" localSheetId="15">#REF!</definedName>
    <definedName name="terraplenagem" localSheetId="32">#REF!</definedName>
    <definedName name="terraplenagem" localSheetId="30">#REF!</definedName>
    <definedName name="terraplenagem" localSheetId="28">#REF!</definedName>
    <definedName name="terraplenagem" localSheetId="37">#REF!</definedName>
    <definedName name="terraplenagem" localSheetId="14">#REF!</definedName>
    <definedName name="terraplenagem" localSheetId="1">#REF!</definedName>
    <definedName name="terraplenagem">#REF!</definedName>
    <definedName name="TES" localSheetId="15">'[88]8ª MP_BR-459'!#REF!</definedName>
    <definedName name="TES" localSheetId="32">'[88]8ª MP_BR-459'!#REF!</definedName>
    <definedName name="TES" localSheetId="30">'[88]8ª MP_BR-459'!#REF!</definedName>
    <definedName name="TES" localSheetId="28">'[88]8ª MP_BR-459'!#REF!</definedName>
    <definedName name="TES" localSheetId="37">'[88]8ª MP_BR-459'!#REF!</definedName>
    <definedName name="TES" localSheetId="14">'[88]8ª MP_BR-459'!#REF!</definedName>
    <definedName name="TES" localSheetId="1">'[88]8ª MP_BR-459'!#REF!</definedName>
    <definedName name="TES">'[88]8ª MP_BR-459'!#REF!</definedName>
    <definedName name="TESM">"$#REF!.$Q$34"</definedName>
    <definedName name="teste" localSheetId="15">#REF!</definedName>
    <definedName name="teste" localSheetId="32">#REF!</definedName>
    <definedName name="teste" localSheetId="30">#REF!</definedName>
    <definedName name="teste" localSheetId="28">#REF!</definedName>
    <definedName name="teste" localSheetId="37">#REF!</definedName>
    <definedName name="teste" localSheetId="25">#REF!</definedName>
    <definedName name="teste" localSheetId="23">#REF!</definedName>
    <definedName name="teste" localSheetId="24">#REF!</definedName>
    <definedName name="teste" localSheetId="14">#REF!</definedName>
    <definedName name="teste" localSheetId="1">#REF!</definedName>
    <definedName name="teste">#REF!</definedName>
    <definedName name="teste1" localSheetId="15">#REF!</definedName>
    <definedName name="teste1" localSheetId="32">#REF!</definedName>
    <definedName name="teste1" localSheetId="30">#REF!</definedName>
    <definedName name="teste1" localSheetId="28">#REF!</definedName>
    <definedName name="teste1" localSheetId="37">#REF!</definedName>
    <definedName name="teste1" localSheetId="14">#REF!</definedName>
    <definedName name="teste1" localSheetId="1">#REF!</definedName>
    <definedName name="teste1">#REF!</definedName>
    <definedName name="teste2" localSheetId="15">#REF!</definedName>
    <definedName name="teste2" localSheetId="32">#REF!</definedName>
    <definedName name="teste2" localSheetId="30">#REF!</definedName>
    <definedName name="teste2" localSheetId="28">#REF!</definedName>
    <definedName name="teste2" localSheetId="37">#REF!</definedName>
    <definedName name="teste2" localSheetId="25">#REF!</definedName>
    <definedName name="teste2" localSheetId="23">#REF!</definedName>
    <definedName name="teste2" localSheetId="24">#REF!</definedName>
    <definedName name="teste2" localSheetId="14">#REF!</definedName>
    <definedName name="teste2" localSheetId="1">#REF!</definedName>
    <definedName name="teste2">#REF!</definedName>
    <definedName name="teste237" localSheetId="15">#REF!</definedName>
    <definedName name="teste237" localSheetId="32">#REF!</definedName>
    <definedName name="teste237" localSheetId="30">#REF!</definedName>
    <definedName name="teste237" localSheetId="28">#REF!</definedName>
    <definedName name="teste237" localSheetId="37">#REF!</definedName>
    <definedName name="teste237" localSheetId="14">#REF!</definedName>
    <definedName name="teste237" localSheetId="1">#REF!</definedName>
    <definedName name="teste237">#REF!</definedName>
    <definedName name="teste3" localSheetId="15">#REF!</definedName>
    <definedName name="teste3" localSheetId="32">#REF!</definedName>
    <definedName name="teste3" localSheetId="30">#REF!</definedName>
    <definedName name="teste3" localSheetId="28">#REF!</definedName>
    <definedName name="teste3" localSheetId="37">#REF!</definedName>
    <definedName name="teste3" localSheetId="14">#REF!</definedName>
    <definedName name="teste3" localSheetId="1">#REF!</definedName>
    <definedName name="teste3">#REF!</definedName>
    <definedName name="TETB">"$#REF!.$H$30"</definedName>
    <definedName name="TETB97">"$#REF!.$H$70"</definedName>
    <definedName name="TF" localSheetId="15">#REF!</definedName>
    <definedName name="TF" localSheetId="32">#REF!</definedName>
    <definedName name="TF" localSheetId="30">#REF!</definedName>
    <definedName name="TF" localSheetId="28">#REF!</definedName>
    <definedName name="TF" localSheetId="37">#REF!</definedName>
    <definedName name="TF" localSheetId="14">#REF!</definedName>
    <definedName name="TF" localSheetId="1">#REF!</definedName>
    <definedName name="TF">#REF!</definedName>
    <definedName name="tiago" localSheetId="15">#REF!</definedName>
    <definedName name="tiago" localSheetId="32">#REF!</definedName>
    <definedName name="tiago" localSheetId="30">#REF!</definedName>
    <definedName name="tiago" localSheetId="28">#REF!</definedName>
    <definedName name="tiago" localSheetId="37">#REF!</definedName>
    <definedName name="tiago" localSheetId="14">#REF!</definedName>
    <definedName name="tiago" localSheetId="1">#REF!</definedName>
    <definedName name="tiago">#REF!</definedName>
    <definedName name="_xlnm.Print_Titles" localSheetId="33">'COMP. CALÇADA'!$1:$18</definedName>
    <definedName name="_xlnm.Print_Titles" localSheetId="32">'COMP. CBUQ'!$1:$13</definedName>
    <definedName name="_xlnm.Print_Titles" localSheetId="31">'COMP. TSD'!$1:$13</definedName>
    <definedName name="_xlnm.Print_Titles" localSheetId="25">'DREN. MEM. CAL.'!$A:$L,'DREN. MEM. CAL.'!$1:$4</definedName>
    <definedName name="_xlnm.Print_Titles" localSheetId="23">'DREN. REDE'!$1:$7</definedName>
    <definedName name="_xlnm.Print_Titles" localSheetId="24">'DREN. SARJETA'!$2:$7</definedName>
    <definedName name="_xlnm.Print_Titles" localSheetId="3">ORÇAMENTO!$1:$10</definedName>
    <definedName name="_xlnm.Print_Titles" localSheetId="1">QQ!$1:$10</definedName>
    <definedName name="_xlnm.Print_Titles" localSheetId="21">'SIN. HORIZONTAL'!$1:$1</definedName>
    <definedName name="_xlnm.Print_Titles" localSheetId="22">'SIN. VERTICAL'!$1:$1</definedName>
    <definedName name="TLC4T">"$#REF!.$K$#REF!"</definedName>
    <definedName name="TLMB">[16]TLMB!$I$29</definedName>
    <definedName name="TLMR">"$#REF!.$K$#REF!"</definedName>
    <definedName name="tmat" localSheetId="15">[3]RELATÓRIO!#REF!</definedName>
    <definedName name="tmat" localSheetId="32">[3]RELATÓRIO!#REF!</definedName>
    <definedName name="tmat" localSheetId="30">[3]RELATÓRIO!#REF!</definedName>
    <definedName name="tmat" localSheetId="28">[3]RELATÓRIO!#REF!</definedName>
    <definedName name="tmat" localSheetId="37">[3]RELATÓRIO!#REF!</definedName>
    <definedName name="tmat" localSheetId="25">[3]RELATÓRIO!#REF!</definedName>
    <definedName name="tmat" localSheetId="23">[3]RELATÓRIO!#REF!</definedName>
    <definedName name="tmat" localSheetId="24">[3]RELATÓRIO!#REF!</definedName>
    <definedName name="tmat" localSheetId="14">[3]RELATÓRIO!#REF!</definedName>
    <definedName name="tmat" localSheetId="1">[3]RELATÓRIO!#REF!</definedName>
    <definedName name="tmat">[3]RELATÓRIO!#REF!</definedName>
    <definedName name="TOT" localSheetId="15" hidden="1">#REF!</definedName>
    <definedName name="TOT" localSheetId="32" hidden="1">#REF!</definedName>
    <definedName name="TOT" localSheetId="30" hidden="1">#REF!</definedName>
    <definedName name="TOT" localSheetId="28" hidden="1">#REF!</definedName>
    <definedName name="TOT" localSheetId="37" hidden="1">#REF!</definedName>
    <definedName name="TOT" localSheetId="14" hidden="1">#REF!</definedName>
    <definedName name="TOT" localSheetId="1" hidden="1">#REF!</definedName>
    <definedName name="TOT" hidden="1">#REF!</definedName>
    <definedName name="tota">'[112]Quadro de qntd'!$J$60</definedName>
    <definedName name="total" localSheetId="11">#REF!</definedName>
    <definedName name="total" localSheetId="8">#REF!</definedName>
    <definedName name="TOTAL" localSheetId="15">#REF!</definedName>
    <definedName name="TOTAL" localSheetId="32">#REF!</definedName>
    <definedName name="TOTAL" localSheetId="30">#REF!</definedName>
    <definedName name="TOTAL" localSheetId="28">#REF!</definedName>
    <definedName name="TOTAL" localSheetId="37">#REF!</definedName>
    <definedName name="TOTAL" localSheetId="25">#REF!</definedName>
    <definedName name="TOTAL" localSheetId="23">#REF!</definedName>
    <definedName name="TOTAL" localSheetId="24">#REF!</definedName>
    <definedName name="TOTAL" localSheetId="14">#REF!</definedName>
    <definedName name="TOTAL" localSheetId="1">#REF!</definedName>
    <definedName name="total" localSheetId="10">#REF!</definedName>
    <definedName name="total" localSheetId="17">#REF!</definedName>
    <definedName name="total" localSheetId="16">#REF!</definedName>
    <definedName name="TOTAL">#REF!</definedName>
    <definedName name="TOTAL_GERAL" localSheetId="15">#REF!</definedName>
    <definedName name="TOTAL_GERAL" localSheetId="32">#REF!</definedName>
    <definedName name="TOTAL_GERAL" localSheetId="30">#REF!</definedName>
    <definedName name="TOTAL_GERAL" localSheetId="28">#REF!</definedName>
    <definedName name="TOTAL_GERAL" localSheetId="37">#REF!</definedName>
    <definedName name="TOTAL_GERAL" localSheetId="14">#REF!</definedName>
    <definedName name="TOTAL_GERAL" localSheetId="1">#REF!</definedName>
    <definedName name="TOTAL_GERAL">#REF!</definedName>
    <definedName name="TOTAL_RESUMO" localSheetId="15">#REF!</definedName>
    <definedName name="TOTAL_RESUMO" localSheetId="32">#REF!</definedName>
    <definedName name="TOTAL_RESUMO" localSheetId="30">#REF!</definedName>
    <definedName name="TOTAL_RESUMO" localSheetId="28">#REF!</definedName>
    <definedName name="TOTAL_RESUMO" localSheetId="37">#REF!</definedName>
    <definedName name="TOTAL_RESUMO" localSheetId="14">#REF!</definedName>
    <definedName name="TOTAL_RESUMO" localSheetId="1">#REF!</definedName>
    <definedName name="TOTAL_RESUMO">#REF!</definedName>
    <definedName name="total1">'[112]CURVA ABC'!$M$48</definedName>
    <definedName name="totalob">'[113]Quadro de qntd'!$J$61</definedName>
    <definedName name="TOTALSAIBRO" localSheetId="15">#REF!</definedName>
    <definedName name="TOTALSAIBRO" localSheetId="32">#REF!</definedName>
    <definedName name="TOTALSAIBRO" localSheetId="30">#REF!</definedName>
    <definedName name="TOTALSAIBRO" localSheetId="28">#REF!</definedName>
    <definedName name="TOTALSAIBRO" localSheetId="37">#REF!</definedName>
    <definedName name="TOTALSAIBRO" localSheetId="14">#REF!</definedName>
    <definedName name="TOTALSAIBRO" localSheetId="1">#REF!</definedName>
    <definedName name="TOTALSAIBRO">#REF!</definedName>
    <definedName name="totcro">'[112]Cronograma FIS FINANC'!$K$20</definedName>
    <definedName name="totee_3" localSheetId="15">#REF!</definedName>
    <definedName name="totee_3" localSheetId="32">#REF!</definedName>
    <definedName name="totee_3" localSheetId="30">#REF!</definedName>
    <definedName name="totee_3" localSheetId="28">#REF!</definedName>
    <definedName name="totee_3" localSheetId="37">#REF!</definedName>
    <definedName name="totee_3" localSheetId="14">#REF!</definedName>
    <definedName name="totee_3" localSheetId="1">#REF!</definedName>
    <definedName name="totee_3">#REF!</definedName>
    <definedName name="totee1" localSheetId="15">#REF!</definedName>
    <definedName name="totee1" localSheetId="32">#REF!</definedName>
    <definedName name="totee1" localSheetId="30">#REF!</definedName>
    <definedName name="totee1" localSheetId="28">#REF!</definedName>
    <definedName name="totee1" localSheetId="37">#REF!</definedName>
    <definedName name="totee1" localSheetId="14">#REF!</definedName>
    <definedName name="totee1" localSheetId="1">#REF!</definedName>
    <definedName name="totee1">#REF!</definedName>
    <definedName name="totee2" localSheetId="15">#REF!</definedName>
    <definedName name="totee2" localSheetId="32">#REF!</definedName>
    <definedName name="totee2" localSheetId="30">#REF!</definedName>
    <definedName name="totee2" localSheetId="28">#REF!</definedName>
    <definedName name="totee2" localSheetId="37">#REF!</definedName>
    <definedName name="totee2" localSheetId="14">#REF!</definedName>
    <definedName name="totee2" localSheetId="1">#REF!</definedName>
    <definedName name="totee2">#REF!</definedName>
    <definedName name="TOTMAT_EE1" localSheetId="15">#REF!</definedName>
    <definedName name="TOTMAT_EE1" localSheetId="32">#REF!</definedName>
    <definedName name="TOTMAT_EE1" localSheetId="30">#REF!</definedName>
    <definedName name="TOTMAT_EE1" localSheetId="28">#REF!</definedName>
    <definedName name="TOTMAT_EE1" localSheetId="37">#REF!</definedName>
    <definedName name="TOTMAT_EE1" localSheetId="14">#REF!</definedName>
    <definedName name="TOTMAT_EE1" localSheetId="1">#REF!</definedName>
    <definedName name="TOTMAT_EE1">#REF!</definedName>
    <definedName name="TOTMAT_EE2" localSheetId="15">#REF!</definedName>
    <definedName name="TOTMAT_EE2" localSheetId="32">#REF!</definedName>
    <definedName name="TOTMAT_EE2" localSheetId="30">#REF!</definedName>
    <definedName name="TOTMAT_EE2" localSheetId="28">#REF!</definedName>
    <definedName name="TOTMAT_EE2" localSheetId="37">#REF!</definedName>
    <definedName name="TOTMAT_EE2" localSheetId="14">#REF!</definedName>
    <definedName name="TOTMAT_EE2" localSheetId="1">#REF!</definedName>
    <definedName name="TOTMAT_EE2">#REF!</definedName>
    <definedName name="TOTMAT_EE3" localSheetId="15">#REF!</definedName>
    <definedName name="TOTMAT_EE3" localSheetId="32">#REF!</definedName>
    <definedName name="TOTMAT_EE3" localSheetId="30">#REF!</definedName>
    <definedName name="TOTMAT_EE3" localSheetId="28">#REF!</definedName>
    <definedName name="TOTMAT_EE3" localSheetId="37">#REF!</definedName>
    <definedName name="TOTMAT_EE3" localSheetId="14">#REF!</definedName>
    <definedName name="TOTMAT_EE3" localSheetId="1">#REF!</definedName>
    <definedName name="TOTMAT_EE3">#REF!</definedName>
    <definedName name="totmsa" localSheetId="15">#REF!</definedName>
    <definedName name="totmsa" localSheetId="32">#REF!</definedName>
    <definedName name="totmsa" localSheetId="30">#REF!</definedName>
    <definedName name="totmsa" localSheetId="28">#REF!</definedName>
    <definedName name="totmsa" localSheetId="37">#REF!</definedName>
    <definedName name="totmsa" localSheetId="14">#REF!</definedName>
    <definedName name="totmsa" localSheetId="1">#REF!</definedName>
    <definedName name="totmsa">#REF!</definedName>
    <definedName name="totmsa2" localSheetId="15">#REF!</definedName>
    <definedName name="totmsa2" localSheetId="32">#REF!</definedName>
    <definedName name="totmsa2" localSheetId="30">#REF!</definedName>
    <definedName name="totmsa2" localSheetId="28">#REF!</definedName>
    <definedName name="totmsa2" localSheetId="37">#REF!</definedName>
    <definedName name="totmsa2" localSheetId="14">#REF!</definedName>
    <definedName name="totmsa2" localSheetId="1">#REF!</definedName>
    <definedName name="totmsa2">#REF!</definedName>
    <definedName name="TOTSER_EE1" localSheetId="15">#REF!</definedName>
    <definedName name="TOTSER_EE1" localSheetId="32">#REF!</definedName>
    <definedName name="TOTSER_EE1" localSheetId="30">#REF!</definedName>
    <definedName name="TOTSER_EE1" localSheetId="28">#REF!</definedName>
    <definedName name="TOTSER_EE1" localSheetId="37">#REF!</definedName>
    <definedName name="TOTSER_EE1" localSheetId="14">#REF!</definedName>
    <definedName name="TOTSER_EE1" localSheetId="1">#REF!</definedName>
    <definedName name="TOTSER_EE1">#REF!</definedName>
    <definedName name="TOTSER_EE2" localSheetId="15">#REF!</definedName>
    <definedName name="TOTSER_EE2" localSheetId="32">#REF!</definedName>
    <definedName name="TOTSER_EE2" localSheetId="30">#REF!</definedName>
    <definedName name="TOTSER_EE2" localSheetId="28">#REF!</definedName>
    <definedName name="TOTSER_EE2" localSheetId="37">#REF!</definedName>
    <definedName name="TOTSER_EE2" localSheetId="14">#REF!</definedName>
    <definedName name="TOTSER_EE2" localSheetId="1">#REF!</definedName>
    <definedName name="TOTSER_EE2">#REF!</definedName>
    <definedName name="TOTSER_EE3" localSheetId="15">#REF!</definedName>
    <definedName name="TOTSER_EE3" localSheetId="32">#REF!</definedName>
    <definedName name="TOTSER_EE3" localSheetId="30">#REF!</definedName>
    <definedName name="TOTSER_EE3" localSheetId="28">#REF!</definedName>
    <definedName name="TOTSER_EE3" localSheetId="37">#REF!</definedName>
    <definedName name="TOTSER_EE3" localSheetId="14">#REF!</definedName>
    <definedName name="TOTSER_EE3" localSheetId="1">#REF!</definedName>
    <definedName name="TOTSER_EE3">#REF!</definedName>
    <definedName name="totsma" localSheetId="15">#REF!</definedName>
    <definedName name="totsma" localSheetId="32">#REF!</definedName>
    <definedName name="totsma" localSheetId="30">#REF!</definedName>
    <definedName name="totsma" localSheetId="28">#REF!</definedName>
    <definedName name="totsma" localSheetId="37">#REF!</definedName>
    <definedName name="totsma" localSheetId="14">#REF!</definedName>
    <definedName name="totsma" localSheetId="1">#REF!</definedName>
    <definedName name="totsma">#REF!</definedName>
    <definedName name="TPM" localSheetId="15">#REF!</definedName>
    <definedName name="TPM" localSheetId="32">#REF!</definedName>
    <definedName name="TPM" localSheetId="30">#REF!</definedName>
    <definedName name="TPM" localSheetId="28">#REF!</definedName>
    <definedName name="TPM" localSheetId="37">#REF!</definedName>
    <definedName name="TPM" localSheetId="14">#REF!</definedName>
    <definedName name="TPM" localSheetId="1">#REF!</definedName>
    <definedName name="TPM">#REF!</definedName>
    <definedName name="TPM_25" localSheetId="15">#REF!</definedName>
    <definedName name="TPM_25" localSheetId="32">#REF!</definedName>
    <definedName name="TPM_25" localSheetId="30">#REF!</definedName>
    <definedName name="TPM_25" localSheetId="28">#REF!</definedName>
    <definedName name="TPM_25" localSheetId="37">#REF!</definedName>
    <definedName name="TPM_25" localSheetId="14">#REF!</definedName>
    <definedName name="TPM_25" localSheetId="1">#REF!</definedName>
    <definedName name="TPM_25">#REF!</definedName>
    <definedName name="TPTE_FRIO">'[114]Mat. Betum. - Port. 1078.15'!$L$49</definedName>
    <definedName name="TPTE_QUENTE">'[114]Mat. Betum. - Port. 1078.15'!$E$49</definedName>
    <definedName name="TR">[46]ORÇAMENTO!$B$5</definedName>
    <definedName name="TR_13">[46]ORÇAMENTO!$B$5</definedName>
    <definedName name="TR_39">[46]ORÇAMENTO!$B$5</definedName>
    <definedName name="TR_6">[46]ORÇAMENTO!$B$5</definedName>
    <definedName name="TR5C" localSheetId="15">#REF!</definedName>
    <definedName name="TR5C" localSheetId="32">#REF!</definedName>
    <definedName name="TR5C" localSheetId="30">#REF!</definedName>
    <definedName name="TR5C" localSheetId="28">#REF!</definedName>
    <definedName name="TR5C" localSheetId="37">#REF!</definedName>
    <definedName name="TR5C" localSheetId="14">#REF!</definedName>
    <definedName name="TR5C" localSheetId="1">#REF!</definedName>
    <definedName name="TR5C">#REF!</definedName>
    <definedName name="TRABALHO">"$#REF!.$H$5:$H$84"</definedName>
    <definedName name="TrabAnual" localSheetId="15">#REF!</definedName>
    <definedName name="TrabAnual" localSheetId="32">#REF!</definedName>
    <definedName name="TrabAnual" localSheetId="30">#REF!</definedName>
    <definedName name="TrabAnual" localSheetId="28">#REF!</definedName>
    <definedName name="TrabAnual" localSheetId="37">#REF!</definedName>
    <definedName name="TrabAnual" localSheetId="14">#REF!</definedName>
    <definedName name="TrabAnual" localSheetId="1">#REF!</definedName>
    <definedName name="TrabAnual">#REF!</definedName>
    <definedName name="TRAF" localSheetId="15">[115]RESUMO_AUT1!#REF!</definedName>
    <definedName name="TRAF" localSheetId="32">[115]RESUMO_AUT1!#REF!</definedName>
    <definedName name="TRAF" localSheetId="30">[115]RESUMO_AUT1!#REF!</definedName>
    <definedName name="TRAF" localSheetId="28">[115]RESUMO_AUT1!#REF!</definedName>
    <definedName name="TRAF" localSheetId="37">[115]RESUMO_AUT1!#REF!</definedName>
    <definedName name="TRAF" localSheetId="14">[115]RESUMO_AUT1!#REF!</definedName>
    <definedName name="TRAF" localSheetId="1">[115]RESUMO_AUT1!#REF!</definedName>
    <definedName name="TRAF">[115]RESUMO_AUT1!#REF!</definedName>
    <definedName name="TRAF_25" localSheetId="15">[84]RESUMO_AUT1!#REF!</definedName>
    <definedName name="TRAF_25" localSheetId="32">[84]RESUMO_AUT1!#REF!</definedName>
    <definedName name="TRAF_25" localSheetId="30">[84]RESUMO_AUT1!#REF!</definedName>
    <definedName name="TRAF_25" localSheetId="28">[84]RESUMO_AUT1!#REF!</definedName>
    <definedName name="TRAF_25" localSheetId="37">[84]RESUMO_AUT1!#REF!</definedName>
    <definedName name="TRAF_25" localSheetId="14">[84]RESUMO_AUT1!#REF!</definedName>
    <definedName name="TRAF_25" localSheetId="1">[84]RESUMO_AUT1!#REF!</definedName>
    <definedName name="TRAF_25">[84]RESUMO_AUT1!#REF!</definedName>
    <definedName name="TRÂNS_SEG_EMISS2" localSheetId="15">#REF!</definedName>
    <definedName name="TRÂNS_SEG_EMISS2" localSheetId="32">#REF!</definedName>
    <definedName name="TRÂNS_SEG_EMISS2" localSheetId="30">#REF!</definedName>
    <definedName name="TRÂNS_SEG_EMISS2" localSheetId="28">#REF!</definedName>
    <definedName name="TRÂNS_SEG_EMISS2" localSheetId="37">#REF!</definedName>
    <definedName name="TRÂNS_SEG_EMISS2" localSheetId="14">#REF!</definedName>
    <definedName name="TRÂNS_SEG_EMISS2" localSheetId="1">#REF!</definedName>
    <definedName name="TRÂNS_SEG_EMISS2">#REF!</definedName>
    <definedName name="TRÂNS_SEG_EMISS3" localSheetId="15">#REF!</definedName>
    <definedName name="TRÂNS_SEG_EMISS3" localSheetId="32">#REF!</definedName>
    <definedName name="TRÂNS_SEG_EMISS3" localSheetId="30">#REF!</definedName>
    <definedName name="TRÂNS_SEG_EMISS3" localSheetId="28">#REF!</definedName>
    <definedName name="TRÂNS_SEG_EMISS3" localSheetId="37">#REF!</definedName>
    <definedName name="TRÂNS_SEG_EMISS3" localSheetId="14">#REF!</definedName>
    <definedName name="TRÂNS_SEG_EMISS3" localSheetId="1">#REF!</definedName>
    <definedName name="TRÂNS_SEG_EMISS3">#REF!</definedName>
    <definedName name="TRÂNS_SEGU" localSheetId="15">#REF!</definedName>
    <definedName name="TRÂNS_SEGU" localSheetId="32">#REF!</definedName>
    <definedName name="TRÂNS_SEGU" localSheetId="30">#REF!</definedName>
    <definedName name="TRÂNS_SEGU" localSheetId="28">#REF!</definedName>
    <definedName name="TRÂNS_SEGU" localSheetId="37">#REF!</definedName>
    <definedName name="TRÂNS_SEGU" localSheetId="14">#REF!</definedName>
    <definedName name="TRÂNS_SEGU" localSheetId="1">#REF!</definedName>
    <definedName name="TRÂNS_SEGU">#REF!</definedName>
    <definedName name="TRÂNS_SEGURANÇA" localSheetId="15">#REF!</definedName>
    <definedName name="TRÂNS_SEGURANÇA" localSheetId="32">#REF!</definedName>
    <definedName name="TRÂNS_SEGURANÇA" localSheetId="30">#REF!</definedName>
    <definedName name="TRÂNS_SEGURANÇA" localSheetId="28">#REF!</definedName>
    <definedName name="TRÂNS_SEGURANÇA" localSheetId="37">#REF!</definedName>
    <definedName name="TRÂNS_SEGURANÇA" localSheetId="14">#REF!</definedName>
    <definedName name="TRÂNS_SEGURANÇA" localSheetId="1">#REF!</definedName>
    <definedName name="TRÂNS_SEGURANÇA">#REF!</definedName>
    <definedName name="TRANSP_LOC_CARROC_PAV" localSheetId="15">#REF!</definedName>
    <definedName name="TRANSP_LOC_CARROC_PAV" localSheetId="32">#REF!</definedName>
    <definedName name="TRANSP_LOC_CARROC_PAV" localSheetId="30">#REF!</definedName>
    <definedName name="TRANSP_LOC_CARROC_PAV" localSheetId="28">#REF!</definedName>
    <definedName name="TRANSP_LOC_CARROC_PAV" localSheetId="37">#REF!</definedName>
    <definedName name="TRANSP_LOC_CARROC_PAV" localSheetId="14">#REF!</definedName>
    <definedName name="TRANSP_LOC_CARROC_PAV" localSheetId="1">#REF!</definedName>
    <definedName name="TRANSP_LOC_CARROC_PAV">#REF!</definedName>
    <definedName name="TRANSP_LOC_EQUIP" localSheetId="15">#REF!</definedName>
    <definedName name="TRANSP_LOC_EQUIP" localSheetId="32">#REF!</definedName>
    <definedName name="TRANSP_LOC_EQUIP" localSheetId="30">#REF!</definedName>
    <definedName name="TRANSP_LOC_EQUIP" localSheetId="28">#REF!</definedName>
    <definedName name="TRANSP_LOC_EQUIP" localSheetId="37">#REF!</definedName>
    <definedName name="TRANSP_LOC_EQUIP" localSheetId="14">#REF!</definedName>
    <definedName name="TRANSP_LOC_EQUIP" localSheetId="1">#REF!</definedName>
    <definedName name="TRANSP_LOC_EQUIP">#REF!</definedName>
    <definedName name="TRANSP_LOC_PAV" localSheetId="15">#REF!</definedName>
    <definedName name="TRANSP_LOC_PAV" localSheetId="32">#REF!</definedName>
    <definedName name="TRANSP_LOC_PAV" localSheetId="30">#REF!</definedName>
    <definedName name="TRANSP_LOC_PAV" localSheetId="28">#REF!</definedName>
    <definedName name="TRANSP_LOC_PAV" localSheetId="37">#REF!</definedName>
    <definedName name="TRANSP_LOC_PAV" localSheetId="14">#REF!</definedName>
    <definedName name="TRANSP_LOC_PAV" localSheetId="1">#REF!</definedName>
    <definedName name="TRANSP_LOC_PAV">#REF!</definedName>
    <definedName name="transp_massa" localSheetId="15">#REF!</definedName>
    <definedName name="transp_massa" localSheetId="32">#REF!</definedName>
    <definedName name="transp_massa" localSheetId="30">#REF!</definedName>
    <definedName name="transp_massa" localSheetId="28">#REF!</definedName>
    <definedName name="transp_massa" localSheetId="37">#REF!</definedName>
    <definedName name="transp_massa" localSheetId="25">#REF!</definedName>
    <definedName name="transp_massa" localSheetId="23">#REF!</definedName>
    <definedName name="transp_massa" localSheetId="24">#REF!</definedName>
    <definedName name="transp_massa" localSheetId="14">#REF!</definedName>
    <definedName name="transp_massa" localSheetId="1">#REF!</definedName>
    <definedName name="transp_massa">#REF!</definedName>
    <definedName name="transporte" localSheetId="15">#REF!</definedName>
    <definedName name="transporte" localSheetId="32">#REF!</definedName>
    <definedName name="transporte" localSheetId="30">#REF!</definedName>
    <definedName name="transporte" localSheetId="28">#REF!</definedName>
    <definedName name="transporte" localSheetId="37">#REF!</definedName>
    <definedName name="transporte" localSheetId="14">#REF!</definedName>
    <definedName name="transporte" localSheetId="1">#REF!</definedName>
    <definedName name="transporte">#REF!</definedName>
    <definedName name="Transportes" localSheetId="25">[116]Serviços!$A$3:$F$1403</definedName>
    <definedName name="Transportes" localSheetId="23">[116]Serviços!$A$3:$F$1403</definedName>
    <definedName name="Transportes" localSheetId="24">[116]Serviços!$A$3:$F$1403</definedName>
    <definedName name="Transportes">[117]Serviços!$A$3:$F$1403</definedName>
    <definedName name="TRAV_EMISS3_S" localSheetId="15">#REF!</definedName>
    <definedName name="TRAV_EMISS3_S" localSheetId="32">#REF!</definedName>
    <definedName name="TRAV_EMISS3_S" localSheetId="30">#REF!</definedName>
    <definedName name="TRAV_EMISS3_S" localSheetId="28">#REF!</definedName>
    <definedName name="TRAV_EMISS3_S" localSheetId="37">#REF!</definedName>
    <definedName name="TRAV_EMISS3_S" localSheetId="14">#REF!</definedName>
    <definedName name="TRAV_EMISS3_S" localSheetId="1">#REF!</definedName>
    <definedName name="TRAV_EMISS3_S">#REF!</definedName>
    <definedName name="TRCAP20">"$#REF!.$I$27"</definedName>
    <definedName name="TRCM30">"$#REF!.$I$28"</definedName>
    <definedName name="trec" localSheetId="15">#REF!</definedName>
    <definedName name="trec" localSheetId="32">#REF!</definedName>
    <definedName name="trec" localSheetId="30">#REF!</definedName>
    <definedName name="trec" localSheetId="28">#REF!</definedName>
    <definedName name="trec" localSheetId="37">#REF!</definedName>
    <definedName name="trec" localSheetId="25">#REF!</definedName>
    <definedName name="trec" localSheetId="23">#REF!</definedName>
    <definedName name="trec" localSheetId="24">#REF!</definedName>
    <definedName name="trec" localSheetId="14">#REF!</definedName>
    <definedName name="trec" localSheetId="1">#REF!</definedName>
    <definedName name="trec">#REF!</definedName>
    <definedName name="trech" localSheetId="15">#REF!</definedName>
    <definedName name="trech" localSheetId="32">#REF!</definedName>
    <definedName name="trech" localSheetId="30">#REF!</definedName>
    <definedName name="trech" localSheetId="28">#REF!</definedName>
    <definedName name="trech" localSheetId="37">#REF!</definedName>
    <definedName name="trech" localSheetId="25">#REF!</definedName>
    <definedName name="trech" localSheetId="23">#REF!</definedName>
    <definedName name="trech" localSheetId="24">#REF!</definedName>
    <definedName name="trech" localSheetId="14">#REF!</definedName>
    <definedName name="trech" localSheetId="1">#REF!</definedName>
    <definedName name="trech">#REF!</definedName>
    <definedName name="TRECHO">'[36]DADOS DE ENTRADA CONCORRÊNCIA'!$B$16</definedName>
    <definedName name="TRECHO1">'[36]DADOS DE ENTRADA CONCORRÊNCIA'!$B$23</definedName>
    <definedName name="TRECHOA" localSheetId="15">#REF!</definedName>
    <definedName name="TRECHOA" localSheetId="32">#REF!</definedName>
    <definedName name="TRECHOA" localSheetId="30">#REF!</definedName>
    <definedName name="TRECHOA" localSheetId="28">#REF!</definedName>
    <definedName name="TRECHOA" localSheetId="37">#REF!</definedName>
    <definedName name="TRECHOA" localSheetId="25">#REF!</definedName>
    <definedName name="TRECHOA" localSheetId="23">#REF!</definedName>
    <definedName name="TRECHOA" localSheetId="24">#REF!</definedName>
    <definedName name="TRECHOA" localSheetId="14">#REF!</definedName>
    <definedName name="TRECHOA" localSheetId="1">#REF!</definedName>
    <definedName name="TRECHOA">#REF!</definedName>
    <definedName name="Trilhas" localSheetId="15">#REF!</definedName>
    <definedName name="Trilhas" localSheetId="32">#REF!</definedName>
    <definedName name="Trilhas" localSheetId="30">#REF!</definedName>
    <definedName name="Trilhas" localSheetId="28">#REF!</definedName>
    <definedName name="Trilhas" localSheetId="37">#REF!</definedName>
    <definedName name="Trilhas" localSheetId="14">#REF!</definedName>
    <definedName name="Trilhas" localSheetId="1">#REF!</definedName>
    <definedName name="Trilhas">#REF!</definedName>
    <definedName name="TRL1C">'[24]Mat. Bet.'!$F$42</definedName>
    <definedName name="TRL1CCG">'[24]Mat. Bet.'!$F$43</definedName>
    <definedName name="TRM1C">'[24]Mat. Bet.'!$F$36</definedName>
    <definedName name="TRM1CCG">'[24]Mat. Bet.'!$F$37</definedName>
    <definedName name="TRP" localSheetId="15">#REF!</definedName>
    <definedName name="TRP" localSheetId="32">#REF!</definedName>
    <definedName name="TRP" localSheetId="30">#REF!</definedName>
    <definedName name="TRP" localSheetId="28">#REF!</definedName>
    <definedName name="TRP" localSheetId="37">#REF!</definedName>
    <definedName name="TRP" localSheetId="14">#REF!</definedName>
    <definedName name="TRP" localSheetId="1">#REF!</definedName>
    <definedName name="TRP">#REF!</definedName>
    <definedName name="TRR1C">'[24]Mat. Bet.'!$F$28</definedName>
    <definedName name="TRR1CCG">'[24]Mat. Bet.'!$F$29</definedName>
    <definedName name="TRR1CP">'[24]Mat. Bet.'!$F$30</definedName>
    <definedName name="TRR1CPCG">'[24]Mat. Bet.'!$F$31</definedName>
    <definedName name="TRR2C">'[24]Mat. Bet.'!$F$33</definedName>
    <definedName name="TRR2CCG">'[24]Mat. Bet.'!$F$34</definedName>
    <definedName name="trre6">[97]mo!$A$2:$C$10</definedName>
    <definedName name="TRRM1C">"$#REF!.$I$30"</definedName>
    <definedName name="TRRR1C">"$#REF!.$I$29"</definedName>
    <definedName name="TRT" localSheetId="15">#REF!</definedName>
    <definedName name="TRT" localSheetId="32">#REF!</definedName>
    <definedName name="TRT" localSheetId="30">#REF!</definedName>
    <definedName name="TRT" localSheetId="28">#REF!</definedName>
    <definedName name="TRT" localSheetId="37">#REF!</definedName>
    <definedName name="TRT" localSheetId="14">#REF!</definedName>
    <definedName name="TRT" localSheetId="1">#REF!</definedName>
    <definedName name="TRT">#REF!</definedName>
    <definedName name="ts" localSheetId="15">[3]RELATÓRIO!#REF!</definedName>
    <definedName name="ts" localSheetId="32">[3]RELATÓRIO!#REF!</definedName>
    <definedName name="ts" localSheetId="30">[3]RELATÓRIO!#REF!</definedName>
    <definedName name="ts" localSheetId="28">[3]RELATÓRIO!#REF!</definedName>
    <definedName name="ts" localSheetId="37">[3]RELATÓRIO!#REF!</definedName>
    <definedName name="ts" localSheetId="24">[3]RELATÓRIO!#REF!</definedName>
    <definedName name="ts" localSheetId="14">[3]RELATÓRIO!#REF!</definedName>
    <definedName name="ts" localSheetId="1">[3]RELATÓRIO!#REF!</definedName>
    <definedName name="ts">[3]RELATÓRIO!#REF!</definedName>
    <definedName name="TS2C">"'file:///D:/Meus documentos/ANASTÁCIO/SERCEL/BR262990800.xls'#$TLMB.$#REF!$#REF!"</definedName>
    <definedName name="TSD" localSheetId="15">#REF!</definedName>
    <definedName name="TSD" localSheetId="32">#REF!</definedName>
    <definedName name="TSD" localSheetId="30">#REF!</definedName>
    <definedName name="TSD" localSheetId="28">#REF!</definedName>
    <definedName name="TSD" localSheetId="37">#REF!</definedName>
    <definedName name="TSD" localSheetId="25">#REF!</definedName>
    <definedName name="TSD" localSheetId="23">#REF!</definedName>
    <definedName name="TSD" localSheetId="24">#REF!</definedName>
    <definedName name="TSD" localSheetId="14">#REF!</definedName>
    <definedName name="TSD" localSheetId="1">#REF!</definedName>
    <definedName name="TSD">#REF!</definedName>
    <definedName name="tsd.a" localSheetId="15">[55]TSD!#REF!</definedName>
    <definedName name="tsd.a" localSheetId="32">[55]TSD!#REF!</definedName>
    <definedName name="tsd.a" localSheetId="30">[55]TSD!#REF!</definedName>
    <definedName name="tsd.a" localSheetId="28">[55]TSD!#REF!</definedName>
    <definedName name="tsd.a" localSheetId="37">[55]TSD!#REF!</definedName>
    <definedName name="tsd.a" localSheetId="24">[55]TSD!#REF!</definedName>
    <definedName name="tsd.a" localSheetId="14">[55]TSD!#REF!</definedName>
    <definedName name="tsd.a" localSheetId="1">[55]TSD!#REF!</definedName>
    <definedName name="tsd.a">[55]TSD!#REF!</definedName>
    <definedName name="TSs" localSheetId="15">#REF!</definedName>
    <definedName name="TSs" localSheetId="32">#REF!</definedName>
    <definedName name="TSs" localSheetId="30">#REF!</definedName>
    <definedName name="TSs" localSheetId="28">#REF!</definedName>
    <definedName name="TSs" localSheetId="37">#REF!</definedName>
    <definedName name="TSs" localSheetId="25">#REF!</definedName>
    <definedName name="TSs" localSheetId="23">#REF!</definedName>
    <definedName name="TSs" localSheetId="24">#REF!</definedName>
    <definedName name="TSs" localSheetId="14">#REF!</definedName>
    <definedName name="TSs" localSheetId="1">#REF!</definedName>
    <definedName name="TSs">#REF!</definedName>
    <definedName name="tss.a" localSheetId="15">[55]TSD!#REF!</definedName>
    <definedName name="tss.a" localSheetId="32">[55]TSD!#REF!</definedName>
    <definedName name="tss.a" localSheetId="30">[55]TSD!#REF!</definedName>
    <definedName name="tss.a" localSheetId="28">[55]TSD!#REF!</definedName>
    <definedName name="tss.a" localSheetId="37">[55]TSD!#REF!</definedName>
    <definedName name="tss.a" localSheetId="25">[55]TSD!#REF!</definedName>
    <definedName name="tss.a" localSheetId="23">[55]TSD!#REF!</definedName>
    <definedName name="tss.a" localSheetId="24">[55]TSD!#REF!</definedName>
    <definedName name="tss.a" localSheetId="14">[55]TSD!#REF!</definedName>
    <definedName name="tss.a" localSheetId="1">[55]TSD!#REF!</definedName>
    <definedName name="tss.a">[55]TSD!#REF!</definedName>
    <definedName name="tt">#N/A</definedName>
    <definedName name="tt_25">#N/A</definedName>
    <definedName name="tt1_25">#N/A</definedName>
    <definedName name="ttra" localSheetId="15">[3]RELATÓRIO!#REF!</definedName>
    <definedName name="ttra" localSheetId="32">[3]RELATÓRIO!#REF!</definedName>
    <definedName name="ttra" localSheetId="30">[3]RELATÓRIO!#REF!</definedName>
    <definedName name="ttra" localSheetId="28">[3]RELATÓRIO!#REF!</definedName>
    <definedName name="ttra" localSheetId="37">[3]RELATÓRIO!#REF!</definedName>
    <definedName name="ttra" localSheetId="25">[3]RELATÓRIO!#REF!</definedName>
    <definedName name="ttra" localSheetId="23">[3]RELATÓRIO!#REF!</definedName>
    <definedName name="ttra" localSheetId="24">[3]RELATÓRIO!#REF!</definedName>
    <definedName name="ttra" localSheetId="14">[3]RELATÓRIO!#REF!</definedName>
    <definedName name="ttra" localSheetId="1">[3]RELATÓRIO!#REF!</definedName>
    <definedName name="ttra">[3]RELATÓRIO!#REF!</definedName>
    <definedName name="TTT" localSheetId="15">#REF!</definedName>
    <definedName name="TTT" localSheetId="32">#REF!</definedName>
    <definedName name="TTT" localSheetId="30">#REF!</definedName>
    <definedName name="TTT" localSheetId="28">#REF!</definedName>
    <definedName name="TTT" localSheetId="37">#REF!</definedName>
    <definedName name="TTT" localSheetId="14">#REF!</definedName>
    <definedName name="TTT" localSheetId="1">#REF!</definedName>
    <definedName name="TTT">#REF!</definedName>
    <definedName name="TUBO" localSheetId="15">#REF!</definedName>
    <definedName name="TUBO" localSheetId="32">#REF!</definedName>
    <definedName name="TUBO" localSheetId="30">#REF!</definedName>
    <definedName name="TUBO" localSheetId="28">#REF!</definedName>
    <definedName name="TUBO" localSheetId="37">#REF!</definedName>
    <definedName name="TUBO" localSheetId="25">#REF!</definedName>
    <definedName name="TUBO" localSheetId="23">#REF!</definedName>
    <definedName name="TUBO" localSheetId="24">#REF!</definedName>
    <definedName name="TUBO" localSheetId="14">#REF!</definedName>
    <definedName name="TUBO" localSheetId="1">#REF!</definedName>
    <definedName name="TUBO">#REF!</definedName>
    <definedName name="TUBOA" localSheetId="15">#REF!</definedName>
    <definedName name="TUBOA" localSheetId="32">#REF!</definedName>
    <definedName name="TUBOA" localSheetId="30">#REF!</definedName>
    <definedName name="TUBOA" localSheetId="28">#REF!</definedName>
    <definedName name="TUBOA" localSheetId="37">#REF!</definedName>
    <definedName name="TUBOA" localSheetId="25">#REF!</definedName>
    <definedName name="TUBOA" localSheetId="23">#REF!</definedName>
    <definedName name="TUBOA" localSheetId="24">#REF!</definedName>
    <definedName name="TUBOA" localSheetId="14">#REF!</definedName>
    <definedName name="TUBOA" localSheetId="1">#REF!</definedName>
    <definedName name="TUBOA">#REF!</definedName>
    <definedName name="tubopav" localSheetId="11">#REF!</definedName>
    <definedName name="tubopav" localSheetId="8">#REF!</definedName>
    <definedName name="tubopav" localSheetId="15">#REF!</definedName>
    <definedName name="tubopav" localSheetId="32">#REF!</definedName>
    <definedName name="tubopav" localSheetId="30">#REF!</definedName>
    <definedName name="tubopav" localSheetId="28">#REF!</definedName>
    <definedName name="tubopav" localSheetId="37">#REF!</definedName>
    <definedName name="tubopav" localSheetId="14">#REF!</definedName>
    <definedName name="tubopav" localSheetId="1">#REF!</definedName>
    <definedName name="tubopav" localSheetId="10">#REF!</definedName>
    <definedName name="tubopav" localSheetId="17">#REF!</definedName>
    <definedName name="tubopav" localSheetId="16">#REF!</definedName>
    <definedName name="tubopav">#REF!</definedName>
    <definedName name="TUNNELLINER">'[36]QUADRO 08 - COMPOSIÇÕES'!$H$569</definedName>
    <definedName name="TYUIO" localSheetId="37" hidden="1">{#N/A,#N/A,TRUE,"Serviços"}</definedName>
    <definedName name="TYUIO" hidden="1">{#N/A,#N/A,TRUE,"Serviços"}</definedName>
    <definedName name="UIO" localSheetId="15">#REF!</definedName>
    <definedName name="UIO" localSheetId="32">#REF!</definedName>
    <definedName name="UIO" localSheetId="30">#REF!</definedName>
    <definedName name="UIO" localSheetId="28">#REF!</definedName>
    <definedName name="UIO" localSheetId="37">#REF!</definedName>
    <definedName name="UIO" localSheetId="14">#REF!</definedName>
    <definedName name="UIO" localSheetId="1">#REF!</definedName>
    <definedName name="UIO">#REF!</definedName>
    <definedName name="UN" localSheetId="15">#REF!</definedName>
    <definedName name="UN" localSheetId="32">#REF!</definedName>
    <definedName name="UN" localSheetId="30">#REF!</definedName>
    <definedName name="UN" localSheetId="28">#REF!</definedName>
    <definedName name="UN" localSheetId="37">#REF!</definedName>
    <definedName name="UN" localSheetId="14">#REF!</definedName>
    <definedName name="UN" localSheetId="1">#REF!</definedName>
    <definedName name="UN">#REF!</definedName>
    <definedName name="Und">#N/A</definedName>
    <definedName name="unid.2" localSheetId="15">#REF!</definedName>
    <definedName name="unid.2" localSheetId="32">#REF!</definedName>
    <definedName name="unid.2" localSheetId="30">#REF!</definedName>
    <definedName name="unid.2" localSheetId="28">#REF!</definedName>
    <definedName name="unid.2" localSheetId="37">#REF!</definedName>
    <definedName name="unid.2" localSheetId="14">#REF!</definedName>
    <definedName name="unid.2" localSheetId="1">#REF!</definedName>
    <definedName name="unid.2">#REF!</definedName>
    <definedName name="unidade">'[52]TPU-MARÇO_2002'!$F$2:$F$1965</definedName>
    <definedName name="Unidade1" localSheetId="15">#REF!</definedName>
    <definedName name="Unidade1" localSheetId="32">#REF!</definedName>
    <definedName name="Unidade1" localSheetId="30">#REF!</definedName>
    <definedName name="Unidade1" localSheetId="28">#REF!</definedName>
    <definedName name="Unidade1" localSheetId="37">#REF!</definedName>
    <definedName name="Unidade1" localSheetId="14">#REF!</definedName>
    <definedName name="Unidade1" localSheetId="1">#REF!</definedName>
    <definedName name="Unidade1">#REF!</definedName>
    <definedName name="UnidAux" hidden="1">#N/A</definedName>
    <definedName name="UNIT" localSheetId="15">#REF!</definedName>
    <definedName name="UNIT" localSheetId="32">#REF!</definedName>
    <definedName name="UNIT" localSheetId="30">#REF!</definedName>
    <definedName name="UNIT" localSheetId="28">#REF!</definedName>
    <definedName name="UNIT" localSheetId="37">#REF!</definedName>
    <definedName name="UNIT" localSheetId="14">#REF!</definedName>
    <definedName name="UNIT" localSheetId="1">#REF!</definedName>
    <definedName name="UNIT">#REF!</definedName>
    <definedName name="URV_MAR94" localSheetId="15">#REF!</definedName>
    <definedName name="URV_MAR94" localSheetId="32">#REF!</definedName>
    <definedName name="URV_MAR94" localSheetId="30">#REF!</definedName>
    <definedName name="URV_MAR94" localSheetId="28">#REF!</definedName>
    <definedName name="URV_MAR94" localSheetId="37">#REF!</definedName>
    <definedName name="URV_MAR94" localSheetId="14">#REF!</definedName>
    <definedName name="URV_MAR94" localSheetId="1">#REF!</definedName>
    <definedName name="URV_MAR94">#REF!</definedName>
    <definedName name="USINA" localSheetId="15">#REF!</definedName>
    <definedName name="USINA" localSheetId="32">#REF!</definedName>
    <definedName name="USINA" localSheetId="30">#REF!</definedName>
    <definedName name="USINA" localSheetId="28">#REF!</definedName>
    <definedName name="USINA" localSheetId="37">#REF!</definedName>
    <definedName name="USINA" localSheetId="14">#REF!</definedName>
    <definedName name="USINA" localSheetId="1">#REF!</definedName>
    <definedName name="USINA">#REF!</definedName>
    <definedName name="Usina_Brita" localSheetId="15">'[60]DMT Materiais'!#REF!</definedName>
    <definedName name="Usina_Brita" localSheetId="32">'[60]DMT Materiais'!#REF!</definedName>
    <definedName name="Usina_Brita" localSheetId="30">'[60]DMT Materiais'!#REF!</definedName>
    <definedName name="Usina_Brita" localSheetId="28">'[60]DMT Materiais'!#REF!</definedName>
    <definedName name="Usina_Brita" localSheetId="37">'[60]DMT Materiais'!#REF!</definedName>
    <definedName name="Usina_Brita" localSheetId="14">'[60]DMT Materiais'!#REF!</definedName>
    <definedName name="Usina_Brita" localSheetId="1">'[60]DMT Materiais'!#REF!</definedName>
    <definedName name="Usina_Brita">'[60]DMT Materiais'!#REF!</definedName>
    <definedName name="USINACANT_PISTA">[33]Diagrama!$E$49</definedName>
    <definedName name="VACAP">"$#REF!.$D$38"</definedName>
    <definedName name="VACM">"$#REF!.$D$37"</definedName>
    <definedName name="vala.ca" localSheetId="15">#REF!</definedName>
    <definedName name="vala.ca" localSheetId="32">#REF!</definedName>
    <definedName name="vala.ca" localSheetId="30">#REF!</definedName>
    <definedName name="vala.ca" localSheetId="28">#REF!</definedName>
    <definedName name="vala.ca" localSheetId="37">#REF!</definedName>
    <definedName name="vala.ca" localSheetId="25">#REF!</definedName>
    <definedName name="vala.ca" localSheetId="23">#REF!</definedName>
    <definedName name="vala.ca" localSheetId="24">#REF!</definedName>
    <definedName name="vala.ca" localSheetId="14">#REF!</definedName>
    <definedName name="vala.ca" localSheetId="1">#REF!</definedName>
    <definedName name="vala.ca">#REF!</definedName>
    <definedName name="VAM" localSheetId="15">#REF!</definedName>
    <definedName name="VAM" localSheetId="32">#REF!</definedName>
    <definedName name="VAM" localSheetId="30">#REF!</definedName>
    <definedName name="VAM" localSheetId="28">#REF!</definedName>
    <definedName name="VAM" localSheetId="37">#REF!</definedName>
    <definedName name="VAM" localSheetId="14">#REF!</definedName>
    <definedName name="VAM" localSheetId="1">#REF!</definedName>
    <definedName name="VAM">#REF!</definedName>
    <definedName name="VAMM" localSheetId="15">#REF!</definedName>
    <definedName name="VAMM" localSheetId="32">#REF!</definedName>
    <definedName name="VAMM" localSheetId="30">#REF!</definedName>
    <definedName name="VAMM" localSheetId="28">#REF!</definedName>
    <definedName name="VAMM" localSheetId="37">#REF!</definedName>
    <definedName name="VAMM" localSheetId="14">#REF!</definedName>
    <definedName name="VAMM" localSheetId="1">#REF!</definedName>
    <definedName name="VAMM">#REF!</definedName>
    <definedName name="VARM">"$#REF!.$D$36"</definedName>
    <definedName name="VARR">"$#REF!.$D$34"</definedName>
    <definedName name="VAVRC" localSheetId="15">#REF!</definedName>
    <definedName name="VAVRC" localSheetId="32">#REF!</definedName>
    <definedName name="VAVRC" localSheetId="30">#REF!</definedName>
    <definedName name="VAVRC" localSheetId="28">#REF!</definedName>
    <definedName name="VAVRC" localSheetId="37">#REF!</definedName>
    <definedName name="VAVRC" localSheetId="25">#REF!</definedName>
    <definedName name="VAVRC" localSheetId="23">#REF!</definedName>
    <definedName name="VAVRC" localSheetId="24">#REF!</definedName>
    <definedName name="VAVRC" localSheetId="14">#REF!</definedName>
    <definedName name="VAVRC" localSheetId="1">#REF!</definedName>
    <definedName name="VAVRC">#REF!</definedName>
    <definedName name="Vazio1">'[8]Página 16'!$B$3:$B$7</definedName>
    <definedName name="VAZIO2">'[44]Página 16'!$B$3:$B$7</definedName>
    <definedName name="Vazios">[94]Teor!$B$3:$B$7</definedName>
    <definedName name="Vazios_25">[95]Teor!$B$3:$B$7</definedName>
    <definedName name="Vazios_29">[96]Teor!$B$3:$B$7</definedName>
    <definedName name="Vazios_31">[96]Teor!$B$3:$B$7</definedName>
    <definedName name="verde" localSheetId="15">#REF!</definedName>
    <definedName name="verde" localSheetId="32">#REF!</definedName>
    <definedName name="verde" localSheetId="30">#REF!</definedName>
    <definedName name="verde" localSheetId="28">#REF!</definedName>
    <definedName name="verde" localSheetId="37">#REF!</definedName>
    <definedName name="verde" localSheetId="14">#REF!</definedName>
    <definedName name="verde" localSheetId="1">#REF!</definedName>
    <definedName name="verde">#REF!</definedName>
    <definedName name="verde_25" localSheetId="15">#REF!</definedName>
    <definedName name="verde_25" localSheetId="32">#REF!</definedName>
    <definedName name="verde_25" localSheetId="30">#REF!</definedName>
    <definedName name="verde_25" localSheetId="28">#REF!</definedName>
    <definedName name="verde_25" localSheetId="37">#REF!</definedName>
    <definedName name="verde_25" localSheetId="14">#REF!</definedName>
    <definedName name="verde_25" localSheetId="1">#REF!</definedName>
    <definedName name="verde_25">#REF!</definedName>
    <definedName name="verdepav" localSheetId="15">#REF!</definedName>
    <definedName name="verdepav" localSheetId="32">#REF!</definedName>
    <definedName name="verdepav" localSheetId="30">#REF!</definedName>
    <definedName name="verdepav" localSheetId="28">#REF!</definedName>
    <definedName name="verdepav" localSheetId="37">#REF!</definedName>
    <definedName name="verdepav" localSheetId="14">#REF!</definedName>
    <definedName name="verdepav" localSheetId="1">#REF!</definedName>
    <definedName name="verdepav">#REF!</definedName>
    <definedName name="verdepav_25" localSheetId="15">#REF!</definedName>
    <definedName name="verdepav_25" localSheetId="32">#REF!</definedName>
    <definedName name="verdepav_25" localSheetId="30">#REF!</definedName>
    <definedName name="verdepav_25" localSheetId="28">#REF!</definedName>
    <definedName name="verdepav_25" localSheetId="37">#REF!</definedName>
    <definedName name="verdepav_25" localSheetId="14">#REF!</definedName>
    <definedName name="verdepav_25" localSheetId="1">#REF!</definedName>
    <definedName name="verdepav_25">#REF!</definedName>
    <definedName name="Verga" localSheetId="15">#REF!</definedName>
    <definedName name="Verga" localSheetId="32">#REF!</definedName>
    <definedName name="Verga" localSheetId="30">#REF!</definedName>
    <definedName name="Verga" localSheetId="28">#REF!</definedName>
    <definedName name="Verga" localSheetId="37">#REF!</definedName>
    <definedName name="Verga" localSheetId="14">#REF!</definedName>
    <definedName name="Verga" localSheetId="1">#REF!</definedName>
    <definedName name="Verga">#REF!</definedName>
    <definedName name="VidaAnos" localSheetId="15">#REF!</definedName>
    <definedName name="VidaAnos" localSheetId="32">#REF!</definedName>
    <definedName name="VidaAnos" localSheetId="30">#REF!</definedName>
    <definedName name="VidaAnos" localSheetId="28">#REF!</definedName>
    <definedName name="VidaAnos" localSheetId="37">#REF!</definedName>
    <definedName name="VidaAnos" localSheetId="14">#REF!</definedName>
    <definedName name="VidaAnos" localSheetId="1">#REF!</definedName>
    <definedName name="VidaAnos">#REF!</definedName>
    <definedName name="Vidahoras" localSheetId="15">#REF!</definedName>
    <definedName name="Vidahoras" localSheetId="32">#REF!</definedName>
    <definedName name="Vidahoras" localSheetId="30">#REF!</definedName>
    <definedName name="Vidahoras" localSheetId="28">#REF!</definedName>
    <definedName name="Vidahoras" localSheetId="37">#REF!</definedName>
    <definedName name="Vidahoras" localSheetId="14">#REF!</definedName>
    <definedName name="Vidahoras" localSheetId="1">#REF!</definedName>
    <definedName name="Vidahoras">#REF!</definedName>
    <definedName name="VIDROS">#N/A</definedName>
    <definedName name="Vilmar12" localSheetId="15">#REF!</definedName>
    <definedName name="Vilmar12" localSheetId="32">#REF!</definedName>
    <definedName name="Vilmar12" localSheetId="30">#REF!</definedName>
    <definedName name="Vilmar12" localSheetId="28">#REF!</definedName>
    <definedName name="Vilmar12" localSheetId="37">#REF!</definedName>
    <definedName name="Vilmar12" localSheetId="25">#REF!</definedName>
    <definedName name="Vilmar12" localSheetId="23">#REF!</definedName>
    <definedName name="Vilmar12" localSheetId="24">#REF!</definedName>
    <definedName name="Vilmar12" localSheetId="14">#REF!</definedName>
    <definedName name="Vilmar12" localSheetId="1">#REF!</definedName>
    <definedName name="Vilmar12">#REF!</definedName>
    <definedName name="VLM">"$#REF!.$#REF!$#REF!"</definedName>
    <definedName name="VLPI">"$#REF!.$#REF!$#REF!"</definedName>
    <definedName name="VLREAJ">"$#REF!.$#REF!$#REF!"</definedName>
    <definedName name="VOL_MASSA" localSheetId="15">#REF!</definedName>
    <definedName name="VOL_MASSA" localSheetId="32">#REF!</definedName>
    <definedName name="VOL_MASSA" localSheetId="30">#REF!</definedName>
    <definedName name="VOL_MASSA" localSheetId="28">#REF!</definedName>
    <definedName name="VOL_MASSA" localSheetId="37">#REF!</definedName>
    <definedName name="VOL_MASSA" localSheetId="25">#REF!</definedName>
    <definedName name="VOL_MASSA" localSheetId="23">#REF!</definedName>
    <definedName name="VOL_MASSA" localSheetId="24">#REF!</definedName>
    <definedName name="VOL_MASSA" localSheetId="14">#REF!</definedName>
    <definedName name="VOL_MASSA" localSheetId="1">#REF!</definedName>
    <definedName name="VOL_MASSA">#REF!</definedName>
    <definedName name="volsubl" localSheetId="15">#REF!</definedName>
    <definedName name="volsubl" localSheetId="32">#REF!</definedName>
    <definedName name="volsubl" localSheetId="30">#REF!</definedName>
    <definedName name="volsubl" localSheetId="28">#REF!</definedName>
    <definedName name="volsubl" localSheetId="37">#REF!</definedName>
    <definedName name="volsubl" localSheetId="25">#REF!</definedName>
    <definedName name="volsubl" localSheetId="23">#REF!</definedName>
    <definedName name="volsubl" localSheetId="24">#REF!</definedName>
    <definedName name="volsubl" localSheetId="14">#REF!</definedName>
    <definedName name="volsubl" localSheetId="1">#REF!</definedName>
    <definedName name="volsubl">#REF!</definedName>
    <definedName name="vvv" localSheetId="28" hidden="1">{#N/A,#N/A,FALSE,"MO (2)"}</definedName>
    <definedName name="vvv" localSheetId="37" hidden="1">{#N/A,#N/A,FALSE,"MO (2)"}</definedName>
    <definedName name="vvv" localSheetId="25" hidden="1">{#N/A,#N/A,FALSE,"MO (2)"}</definedName>
    <definedName name="vvv" localSheetId="23" hidden="1">{#N/A,#N/A,FALSE,"MO (2)"}</definedName>
    <definedName name="vvv" localSheetId="24" hidden="1">{#N/A,#N/A,FALSE,"MO (2)"}</definedName>
    <definedName name="vvv" localSheetId="3" hidden="1">{#N/A,#N/A,FALSE,"MO (2)"}</definedName>
    <definedName name="vvv" localSheetId="1" hidden="1">{#N/A,#N/A,FALSE,"MO (2)"}</definedName>
    <definedName name="vvv" hidden="1">{#N/A,#N/A,FALSE,"MO (2)"}</definedName>
    <definedName name="vvv_1" localSheetId="28" hidden="1">{#N/A,#N/A,FALSE,"MO (2)"}</definedName>
    <definedName name="vvv_1" localSheetId="37" hidden="1">{#N/A,#N/A,FALSE,"MO (2)"}</definedName>
    <definedName name="vvv_1" localSheetId="25" hidden="1">{#N/A,#N/A,FALSE,"MO (2)"}</definedName>
    <definedName name="vvv_1" localSheetId="23" hidden="1">{#N/A,#N/A,FALSE,"MO (2)"}</definedName>
    <definedName name="vvv_1" localSheetId="24" hidden="1">{#N/A,#N/A,FALSE,"MO (2)"}</definedName>
    <definedName name="vvv_1" localSheetId="3" hidden="1">{#N/A,#N/A,FALSE,"MO (2)"}</definedName>
    <definedName name="vvv_1" localSheetId="1" hidden="1">{#N/A,#N/A,FALSE,"MO (2)"}</definedName>
    <definedName name="vvv_1" hidden="1">{#N/A,#N/A,FALSE,"MO (2)"}</definedName>
    <definedName name="w" localSheetId="15">[118]PROJETO!#REF!</definedName>
    <definedName name="w" localSheetId="32">[118]PROJETO!#REF!</definedName>
    <definedName name="w" localSheetId="30">[118]PROJETO!#REF!</definedName>
    <definedName name="w" localSheetId="28">[118]PROJETO!#REF!</definedName>
    <definedName name="w" localSheetId="37">[118]PROJETO!#REF!</definedName>
    <definedName name="w" localSheetId="14">[118]PROJETO!#REF!</definedName>
    <definedName name="w" localSheetId="1">[118]PROJETO!#REF!</definedName>
    <definedName name="w">[118]PROJETO!#REF!</definedName>
    <definedName name="Waypoints" localSheetId="15">#REF!</definedName>
    <definedName name="Waypoints" localSheetId="32">#REF!</definedName>
    <definedName name="Waypoints" localSheetId="30">#REF!</definedName>
    <definedName name="Waypoints" localSheetId="28">#REF!</definedName>
    <definedName name="Waypoints" localSheetId="37">#REF!</definedName>
    <definedName name="Waypoints" localSheetId="14">#REF!</definedName>
    <definedName name="Waypoints" localSheetId="1">#REF!</definedName>
    <definedName name="Waypoints">#REF!</definedName>
    <definedName name="WEN" localSheetId="15">#REF!</definedName>
    <definedName name="WEN" localSheetId="32">#REF!</definedName>
    <definedName name="WEN" localSheetId="30">#REF!</definedName>
    <definedName name="WEN" localSheetId="28">#REF!</definedName>
    <definedName name="WEN" localSheetId="37">#REF!</definedName>
    <definedName name="WEN" localSheetId="25">#REF!</definedName>
    <definedName name="WEN" localSheetId="23">#REF!</definedName>
    <definedName name="WEN" localSheetId="24">#REF!</definedName>
    <definedName name="WEN" localSheetId="14">#REF!</definedName>
    <definedName name="WEN" localSheetId="1">#REF!</definedName>
    <definedName name="WEN">#REF!</definedName>
    <definedName name="wew">#N/A</definedName>
    <definedName name="WEWR">#N/A</definedName>
    <definedName name="WEWRWR">#N/A</definedName>
    <definedName name="WEWRWR_1">#N/A</definedName>
    <definedName name="WEWRWR_10">#N/A</definedName>
    <definedName name="WEWRWR_12">#N/A</definedName>
    <definedName name="WEWRWR_13">#N/A</definedName>
    <definedName name="WEWRWR_14">#N/A</definedName>
    <definedName name="WEWRWR_2">#N/A</definedName>
    <definedName name="WEWRWR_22">#N/A</definedName>
    <definedName name="WEWRWR_25">#N/A</definedName>
    <definedName name="WEWRWR_26">#N/A</definedName>
    <definedName name="WEWRWR_27">#N/A</definedName>
    <definedName name="WEWRWR_28">#N/A</definedName>
    <definedName name="WEWRWR_29">#N/A</definedName>
    <definedName name="WEWRWR_3">#N/A</definedName>
    <definedName name="WEWRWR_30">#N/A</definedName>
    <definedName name="WEWRWR_31">#N/A</definedName>
    <definedName name="WEWRWR_32">#N/A</definedName>
    <definedName name="WEWRWR_33">#N/A</definedName>
    <definedName name="WEWRWR_34">#N/A</definedName>
    <definedName name="WEWRWR_35">#N/A</definedName>
    <definedName name="WEWRWR_36">#N/A</definedName>
    <definedName name="WEWRWR_37">#N/A</definedName>
    <definedName name="WEWRWR_38">#N/A</definedName>
    <definedName name="WEWRWR_4">#N/A</definedName>
    <definedName name="WEWRWR_5">#N/A</definedName>
    <definedName name="WEWRWR_6">#N/A</definedName>
    <definedName name="WEWRWR_7">#N/A</definedName>
    <definedName name="WEWRWR_8">#N/A</definedName>
    <definedName name="WEWRWR_9">#N/A</definedName>
    <definedName name="wrn.mo2." localSheetId="28" hidden="1">{#N/A,#N/A,FALSE,"MO (2)"}</definedName>
    <definedName name="wrn.mo2." localSheetId="37" hidden="1">{#N/A,#N/A,FALSE,"MO (2)"}</definedName>
    <definedName name="wrn.mo2." localSheetId="25" hidden="1">{#N/A,#N/A,FALSE,"MO (2)"}</definedName>
    <definedName name="wrn.mo2." localSheetId="23" hidden="1">{#N/A,#N/A,FALSE,"MO (2)"}</definedName>
    <definedName name="wrn.mo2." localSheetId="24" hidden="1">{#N/A,#N/A,FALSE,"MO (2)"}</definedName>
    <definedName name="wrn.mo2." localSheetId="3" hidden="1">{#N/A,#N/A,FALSE,"MO (2)"}</definedName>
    <definedName name="wrn.mo2." localSheetId="1" hidden="1">{#N/A,#N/A,FALSE,"MO (2)"}</definedName>
    <definedName name="wrn.mo2." hidden="1">{#N/A,#N/A,FALSE,"MO (2)"}</definedName>
    <definedName name="wrn.mo2._1" localSheetId="28" hidden="1">{#N/A,#N/A,FALSE,"MO (2)"}</definedName>
    <definedName name="wrn.mo2._1" localSheetId="37" hidden="1">{#N/A,#N/A,FALSE,"MO (2)"}</definedName>
    <definedName name="wrn.mo2._1" localSheetId="25" hidden="1">{#N/A,#N/A,FALSE,"MO (2)"}</definedName>
    <definedName name="wrn.mo2._1" localSheetId="23" hidden="1">{#N/A,#N/A,FALSE,"MO (2)"}</definedName>
    <definedName name="wrn.mo2._1" localSheetId="24" hidden="1">{#N/A,#N/A,FALSE,"MO (2)"}</definedName>
    <definedName name="wrn.mo2._1" localSheetId="3" hidden="1">{#N/A,#N/A,FALSE,"MO (2)"}</definedName>
    <definedName name="wrn.mo2._1" localSheetId="1" hidden="1">{#N/A,#N/A,FALSE,"MO (2)"}</definedName>
    <definedName name="wrn.mo2._1" hidden="1">{#N/A,#N/A,FALSE,"MO (2)"}</definedName>
    <definedName name="wrn.Orçamento." localSheetId="28" hidden="1">{#N/A,#N/A,FALSE,"Planilha";#N/A,#N/A,FALSE,"Resumo";#N/A,#N/A,FALSE,"Fisico";#N/A,#N/A,FALSE,"Financeiro";#N/A,#N/A,FALSE,"Financeiro"}</definedName>
    <definedName name="wrn.Orçamento." localSheetId="37" hidden="1">{#N/A,#N/A,FALSE,"Planilha";#N/A,#N/A,FALSE,"Resumo";#N/A,#N/A,FALSE,"Fisico";#N/A,#N/A,FALSE,"Financeiro";#N/A,#N/A,FALSE,"Financeiro"}</definedName>
    <definedName name="wrn.Orçamento." hidden="1">{#N/A,#N/A,FALSE,"Planilha";#N/A,#N/A,FALSE,"Resumo";#N/A,#N/A,FALSE,"Fisico";#N/A,#N/A,FALSE,"Financeiro";#N/A,#N/A,FALSE,"Financeiro"}</definedName>
    <definedName name="wrn.relext." localSheetId="28" hidden="1">{#N/A,#N/A,TRUE,"Plan1"}</definedName>
    <definedName name="wrn.relext." localSheetId="37" hidden="1">{#N/A,#N/A,TRUE,"Plan1"}</definedName>
    <definedName name="wrn.relext." localSheetId="25" hidden="1">{#N/A,#N/A,TRUE,"Plan1"}</definedName>
    <definedName name="wrn.relext." localSheetId="23" hidden="1">{#N/A,#N/A,TRUE,"Plan1"}</definedName>
    <definedName name="wrn.relext." localSheetId="24" hidden="1">{#N/A,#N/A,TRUE,"Plan1"}</definedName>
    <definedName name="wrn.relext." localSheetId="3" hidden="1">{#N/A,#N/A,TRUE,"Plan1"}</definedName>
    <definedName name="wrn.relext." localSheetId="1" hidden="1">{#N/A,#N/A,TRUE,"Plan1"}</definedName>
    <definedName name="wrn.relext." hidden="1">{#N/A,#N/A,TRUE,"Plan1"}</definedName>
    <definedName name="wrn.relext._1" localSheetId="28" hidden="1">{#N/A,#N/A,TRUE,"Plan1"}</definedName>
    <definedName name="wrn.relext._1" localSheetId="37" hidden="1">{#N/A,#N/A,TRUE,"Plan1"}</definedName>
    <definedName name="wrn.relext._1" localSheetId="25" hidden="1">{#N/A,#N/A,TRUE,"Plan1"}</definedName>
    <definedName name="wrn.relext._1" localSheetId="23" hidden="1">{#N/A,#N/A,TRUE,"Plan1"}</definedName>
    <definedName name="wrn.relext._1" localSheetId="24" hidden="1">{#N/A,#N/A,TRUE,"Plan1"}</definedName>
    <definedName name="wrn.relext._1" localSheetId="3" hidden="1">{#N/A,#N/A,TRUE,"Plan1"}</definedName>
    <definedName name="wrn.relext._1" localSheetId="1" hidden="1">{#N/A,#N/A,TRUE,"Plan1"}</definedName>
    <definedName name="wrn.relext._1" hidden="1">{#N/A,#N/A,TRUE,"Plan1"}</definedName>
    <definedName name="wrn.Tipo." localSheetId="37" hidden="1">{#N/A,#N/A,TRUE,"Serviços"}</definedName>
    <definedName name="wrn.Tipo." hidden="1">{#N/A,#N/A,TRUE,"Serviços"}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_27" localSheetId="15">[61]reg_mec_fx_dm_!#REF!</definedName>
    <definedName name="ww_27" localSheetId="32">[61]reg_mec_fx_dm_!#REF!</definedName>
    <definedName name="ww_27" localSheetId="30">[61]reg_mec_fx_dm_!#REF!</definedName>
    <definedName name="ww_27" localSheetId="28">[61]reg_mec_fx_dm_!#REF!</definedName>
    <definedName name="ww_27" localSheetId="37">[61]reg_mec_fx_dm_!#REF!</definedName>
    <definedName name="ww_27" localSheetId="14">[61]reg_mec_fx_dm_!#REF!</definedName>
    <definedName name="ww_27" localSheetId="1">[61]reg_mec_fx_dm_!#REF!</definedName>
    <definedName name="ww_27">[61]reg_mec_fx_dm_!#REF!</definedName>
    <definedName name="ww_28" localSheetId="15">[61]reg_mec_fx_dm_!#REF!</definedName>
    <definedName name="ww_28" localSheetId="32">[61]reg_mec_fx_dm_!#REF!</definedName>
    <definedName name="ww_28" localSheetId="30">[61]reg_mec_fx_dm_!#REF!</definedName>
    <definedName name="ww_28" localSheetId="28">[61]reg_mec_fx_dm_!#REF!</definedName>
    <definedName name="ww_28" localSheetId="37">[61]reg_mec_fx_dm_!#REF!</definedName>
    <definedName name="ww_28" localSheetId="14">[61]reg_mec_fx_dm_!#REF!</definedName>
    <definedName name="ww_28" localSheetId="1">[61]reg_mec_fx_dm_!#REF!</definedName>
    <definedName name="ww_28">[61]reg_mec_fx_dm_!#REF!</definedName>
    <definedName name="ww_29" localSheetId="15">[61]reg_mec_fx_dm_!#REF!</definedName>
    <definedName name="ww_29" localSheetId="32">[61]reg_mec_fx_dm_!#REF!</definedName>
    <definedName name="ww_29" localSheetId="30">[61]reg_mec_fx_dm_!#REF!</definedName>
    <definedName name="ww_29" localSheetId="28">[61]reg_mec_fx_dm_!#REF!</definedName>
    <definedName name="ww_29" localSheetId="37">[61]reg_mec_fx_dm_!#REF!</definedName>
    <definedName name="ww_29" localSheetId="14">[61]reg_mec_fx_dm_!#REF!</definedName>
    <definedName name="ww_29" localSheetId="1">[61]reg_mec_fx_dm_!#REF!</definedName>
    <definedName name="ww_29">[61]reg_mec_fx_dm_!#REF!</definedName>
    <definedName name="x" localSheetId="15">[94]Equipamentos!#REF!</definedName>
    <definedName name="x" localSheetId="32">[94]Equipamentos!#REF!</definedName>
    <definedName name="x" localSheetId="30">[94]Equipamentos!#REF!</definedName>
    <definedName name="x" localSheetId="28">[94]Equipamentos!#REF!</definedName>
    <definedName name="x" localSheetId="37">[94]Equipamentos!#REF!</definedName>
    <definedName name="x" localSheetId="14">[94]Equipamentos!#REF!</definedName>
    <definedName name="x" localSheetId="1">[94]Equipamentos!#REF!</definedName>
    <definedName name="x">[94]Equipamentos!#REF!</definedName>
    <definedName name="x_10" localSheetId="15">[94]Equipamentos!#REF!</definedName>
    <definedName name="x_10" localSheetId="32">[94]Equipamentos!#REF!</definedName>
    <definedName name="x_10" localSheetId="30">[94]Equipamentos!#REF!</definedName>
    <definedName name="x_10" localSheetId="28">[94]Equipamentos!#REF!</definedName>
    <definedName name="x_10" localSheetId="37">[94]Equipamentos!#REF!</definedName>
    <definedName name="x_10" localSheetId="14">[94]Equipamentos!#REF!</definedName>
    <definedName name="x_10" localSheetId="1">[94]Equipamentos!#REF!</definedName>
    <definedName name="x_10">[94]Equipamentos!#REF!</definedName>
    <definedName name="x_25" localSheetId="15">[95]Equipamentos!#REF!</definedName>
    <definedName name="x_25" localSheetId="32">[95]Equipamentos!#REF!</definedName>
    <definedName name="x_25" localSheetId="30">[95]Equipamentos!#REF!</definedName>
    <definedName name="x_25" localSheetId="28">[95]Equipamentos!#REF!</definedName>
    <definedName name="x_25" localSheetId="37">[95]Equipamentos!#REF!</definedName>
    <definedName name="x_25" localSheetId="14">[95]Equipamentos!#REF!</definedName>
    <definedName name="x_25" localSheetId="1">[95]Equipamentos!#REF!</definedName>
    <definedName name="x_25">[95]Equipamentos!#REF!</definedName>
    <definedName name="x_27" localSheetId="15">[94]Equipamentos!#REF!</definedName>
    <definedName name="x_27" localSheetId="32">[94]Equipamentos!#REF!</definedName>
    <definedName name="x_27" localSheetId="30">[94]Equipamentos!#REF!</definedName>
    <definedName name="x_27" localSheetId="28">[94]Equipamentos!#REF!</definedName>
    <definedName name="x_27" localSheetId="37">[94]Equipamentos!#REF!</definedName>
    <definedName name="x_27" localSheetId="14">[94]Equipamentos!#REF!</definedName>
    <definedName name="x_27" localSheetId="1">[94]Equipamentos!#REF!</definedName>
    <definedName name="x_27">[94]Equipamentos!#REF!</definedName>
    <definedName name="x_29" localSheetId="15">[96]Equipamentos!#REF!</definedName>
    <definedName name="x_29" localSheetId="32">[96]Equipamentos!#REF!</definedName>
    <definedName name="x_29" localSheetId="30">[96]Equipamentos!#REF!</definedName>
    <definedName name="x_29" localSheetId="28">[96]Equipamentos!#REF!</definedName>
    <definedName name="x_29" localSheetId="37">[96]Equipamentos!#REF!</definedName>
    <definedName name="x_29" localSheetId="14">[96]Equipamentos!#REF!</definedName>
    <definedName name="x_29" localSheetId="1">[96]Equipamentos!#REF!</definedName>
    <definedName name="x_29">[96]Equipamentos!#REF!</definedName>
    <definedName name="x_31" localSheetId="15">[96]Equipamentos!#REF!</definedName>
    <definedName name="x_31" localSheetId="32">[96]Equipamentos!#REF!</definedName>
    <definedName name="x_31" localSheetId="30">[96]Equipamentos!#REF!</definedName>
    <definedName name="x_31" localSheetId="28">[96]Equipamentos!#REF!</definedName>
    <definedName name="x_31" localSheetId="37">[96]Equipamentos!#REF!</definedName>
    <definedName name="x_31" localSheetId="14">[96]Equipamentos!#REF!</definedName>
    <definedName name="x_31" localSheetId="1">[96]Equipamentos!#REF!</definedName>
    <definedName name="x_31">[96]Equipamentos!#REF!</definedName>
    <definedName name="x_9" localSheetId="15">[94]Equipamentos!#REF!</definedName>
    <definedName name="x_9" localSheetId="32">[94]Equipamentos!#REF!</definedName>
    <definedName name="x_9" localSheetId="30">[94]Equipamentos!#REF!</definedName>
    <definedName name="x_9" localSheetId="28">[94]Equipamentos!#REF!</definedName>
    <definedName name="x_9" localSheetId="37">[94]Equipamentos!#REF!</definedName>
    <definedName name="x_9" localSheetId="14">[94]Equipamentos!#REF!</definedName>
    <definedName name="x_9" localSheetId="1">[94]Equipamentos!#REF!</definedName>
    <definedName name="x_9">[94]Equipamentos!#REF!</definedName>
    <definedName name="xx">#N/A</definedName>
    <definedName name="XXX">#N/A</definedName>
    <definedName name="XXX_1">#N/A</definedName>
    <definedName name="XXX_10">#N/A</definedName>
    <definedName name="XXX_12">#N/A</definedName>
    <definedName name="XXX_13">#N/A</definedName>
    <definedName name="XXX_14">#N/A</definedName>
    <definedName name="XXX_2">#N/A</definedName>
    <definedName name="XXX_22">#N/A</definedName>
    <definedName name="XXX_25">#N/A</definedName>
    <definedName name="XXX_26">#N/A</definedName>
    <definedName name="XXX_27">#N/A</definedName>
    <definedName name="XXX_28">#N/A</definedName>
    <definedName name="XXX_29">#N/A</definedName>
    <definedName name="XXX_3">#N/A</definedName>
    <definedName name="XXX_30">#N/A</definedName>
    <definedName name="XXX_31">#N/A</definedName>
    <definedName name="XXX_32">#N/A</definedName>
    <definedName name="XXX_33">#N/A</definedName>
    <definedName name="XXX_34">#N/A</definedName>
    <definedName name="XXX_35">#N/A</definedName>
    <definedName name="XXX_36">#N/A</definedName>
    <definedName name="XXX_37">#N/A</definedName>
    <definedName name="XXX_38">#N/A</definedName>
    <definedName name="XXX_4">#N/A</definedName>
    <definedName name="XXX_5">#N/A</definedName>
    <definedName name="XXX_6">#N/A</definedName>
    <definedName name="XXX_7">#N/A</definedName>
    <definedName name="XXX_8">#N/A</definedName>
    <definedName name="XXX_9">#N/A</definedName>
    <definedName name="XXXXXX" localSheetId="15">[0]!a022e</definedName>
    <definedName name="XXXXXX" localSheetId="32">[0]!a022e</definedName>
    <definedName name="XXXXXX" localSheetId="30">[0]!a022e</definedName>
    <definedName name="XXXXXX" localSheetId="28">[0]!a022e</definedName>
    <definedName name="XXXXXX" localSheetId="37">[0]!a022e</definedName>
    <definedName name="XXXXXX" localSheetId="14">[0]!a022e</definedName>
    <definedName name="XXXXXX" localSheetId="1">[0]!a022e</definedName>
    <definedName name="XXXXXX">[0]!a022e</definedName>
    <definedName name="xxxxxxxx" localSheetId="15">#REF!</definedName>
    <definedName name="xxxxxxxx" localSheetId="32">#REF!</definedName>
    <definedName name="xxxxxxxx" localSheetId="30">#REF!</definedName>
    <definedName name="xxxxxxxx" localSheetId="28">#REF!</definedName>
    <definedName name="xxxxxxxx" localSheetId="37">#REF!</definedName>
    <definedName name="xxxxxxxx" localSheetId="14">#REF!</definedName>
    <definedName name="xxxxxxxx" localSheetId="1">#REF!</definedName>
    <definedName name="xxxxxxxx">#REF!</definedName>
    <definedName name="YUI" localSheetId="15">#REF!</definedName>
    <definedName name="YUI" localSheetId="32">#REF!</definedName>
    <definedName name="YUI" localSheetId="30">#REF!</definedName>
    <definedName name="YUI" localSheetId="28">#REF!</definedName>
    <definedName name="YUI" localSheetId="37">#REF!</definedName>
    <definedName name="YUI" localSheetId="14">#REF!</definedName>
    <definedName name="YUI" localSheetId="1">#REF!</definedName>
    <definedName name="YUI">#REF!</definedName>
    <definedName name="z" localSheetId="28" hidden="1">{#N/A,#N/A,FALSE,"MO (2)"}</definedName>
    <definedName name="z" localSheetId="37" hidden="1">{#N/A,#N/A,FALSE,"MO (2)"}</definedName>
    <definedName name="z" localSheetId="25" hidden="1">{#N/A,#N/A,FALSE,"MO (2)"}</definedName>
    <definedName name="z" localSheetId="23" hidden="1">{#N/A,#N/A,FALSE,"MO (2)"}</definedName>
    <definedName name="z" localSheetId="24" hidden="1">{#N/A,#N/A,FALSE,"MO (2)"}</definedName>
    <definedName name="z" localSheetId="3" hidden="1">{#N/A,#N/A,FALSE,"MO (2)"}</definedName>
    <definedName name="z" localSheetId="1" hidden="1">{#N/A,#N/A,FALSE,"MO (2)"}</definedName>
    <definedName name="z" hidden="1">{#N/A,#N/A,FALSE,"MO (2)"}</definedName>
    <definedName name="z_1" localSheetId="28" hidden="1">{#N/A,#N/A,FALSE,"MO (2)"}</definedName>
    <definedName name="z_1" localSheetId="37" hidden="1">{#N/A,#N/A,FALSE,"MO (2)"}</definedName>
    <definedName name="z_1" localSheetId="25" hidden="1">{#N/A,#N/A,FALSE,"MO (2)"}</definedName>
    <definedName name="z_1" localSheetId="23" hidden="1">{#N/A,#N/A,FALSE,"MO (2)"}</definedName>
    <definedName name="z_1" localSheetId="24" hidden="1">{#N/A,#N/A,FALSE,"MO (2)"}</definedName>
    <definedName name="z_1" localSheetId="3" hidden="1">{#N/A,#N/A,FALSE,"MO (2)"}</definedName>
    <definedName name="z_1" localSheetId="1" hidden="1">{#N/A,#N/A,FALSE,"MO (2)"}</definedName>
    <definedName name="z_1" hidden="1">{#N/A,#N/A,FALSE,"MO (2)"}</definedName>
    <definedName name="zaza" localSheetId="28" hidden="1">{#N/A,#N/A,FALSE,"MO (2)"}</definedName>
    <definedName name="zaza" localSheetId="37" hidden="1">{#N/A,#N/A,FALSE,"MO (2)"}</definedName>
    <definedName name="zaza" localSheetId="25" hidden="1">{#N/A,#N/A,FALSE,"MO (2)"}</definedName>
    <definedName name="zaza" localSheetId="23" hidden="1">{#N/A,#N/A,FALSE,"MO (2)"}</definedName>
    <definedName name="zaza" localSheetId="24" hidden="1">{#N/A,#N/A,FALSE,"MO (2)"}</definedName>
    <definedName name="zaza" localSheetId="3" hidden="1">{#N/A,#N/A,FALSE,"MO (2)"}</definedName>
    <definedName name="zaza" localSheetId="1" hidden="1">{#N/A,#N/A,FALSE,"MO (2)"}</definedName>
    <definedName name="zaza" hidden="1">{#N/A,#N/A,FALSE,"MO (2)"}</definedName>
    <definedName name="zaza_1" localSheetId="28" hidden="1">{#N/A,#N/A,FALSE,"MO (2)"}</definedName>
    <definedName name="zaza_1" localSheetId="37" hidden="1">{#N/A,#N/A,FALSE,"MO (2)"}</definedName>
    <definedName name="zaza_1" localSheetId="25" hidden="1">{#N/A,#N/A,FALSE,"MO (2)"}</definedName>
    <definedName name="zaza_1" localSheetId="23" hidden="1">{#N/A,#N/A,FALSE,"MO (2)"}</definedName>
    <definedName name="zaza_1" localSheetId="24" hidden="1">{#N/A,#N/A,FALSE,"MO (2)"}</definedName>
    <definedName name="zaza_1" localSheetId="3" hidden="1">{#N/A,#N/A,FALSE,"MO (2)"}</definedName>
    <definedName name="zaza_1" localSheetId="1" hidden="1">{#N/A,#N/A,FALSE,"MO (2)"}</definedName>
    <definedName name="zaza_1" hidden="1">{#N/A,#N/A,FALSE,"MO (2)"}</definedName>
    <definedName name="zenil" localSheetId="15">#REF!</definedName>
    <definedName name="zenil" localSheetId="32">#REF!</definedName>
    <definedName name="zenil" localSheetId="30">#REF!</definedName>
    <definedName name="zenil" localSheetId="28">#REF!</definedName>
    <definedName name="zenil" localSheetId="37">#REF!</definedName>
    <definedName name="zenil" localSheetId="25">#REF!</definedName>
    <definedName name="zenil" localSheetId="23">#REF!</definedName>
    <definedName name="zenil" localSheetId="24">#REF!</definedName>
    <definedName name="zenil" localSheetId="14">#REF!</definedName>
    <definedName name="zenil" localSheetId="1">#REF!</definedName>
    <definedName name="zenil">#REF!</definedName>
    <definedName name="ZZZZZ">#N/A</definedName>
  </definedNames>
  <calcPr calcId="152511"/>
</workbook>
</file>

<file path=xl/calcChain.xml><?xml version="1.0" encoding="utf-8"?>
<calcChain xmlns="http://schemas.openxmlformats.org/spreadsheetml/2006/main">
  <c r="H17" i="97" l="1"/>
  <c r="H23" i="97"/>
  <c r="K23" i="97" s="1"/>
  <c r="H24" i="97"/>
  <c r="K24" i="97" s="1"/>
  <c r="H25" i="97"/>
  <c r="H31" i="97"/>
  <c r="H32" i="97"/>
  <c r="H29" i="97" s="1"/>
  <c r="H33" i="97"/>
  <c r="H34" i="97"/>
  <c r="H35" i="97"/>
  <c r="H38" i="97"/>
  <c r="K38" i="97" s="1"/>
  <c r="H41" i="97"/>
  <c r="K41" i="97" s="1"/>
  <c r="H46" i="97"/>
  <c r="H47" i="97"/>
  <c r="H50" i="97"/>
  <c r="H51" i="97"/>
  <c r="H52" i="97"/>
  <c r="H53" i="97"/>
  <c r="H54" i="97"/>
  <c r="H55" i="97"/>
  <c r="H56" i="97"/>
  <c r="K56" i="97" s="1"/>
  <c r="H57" i="97"/>
  <c r="H58" i="97"/>
  <c r="H60" i="97" s="1"/>
  <c r="H59" i="97"/>
  <c r="H61" i="97"/>
  <c r="H62" i="97"/>
  <c r="H73" i="97"/>
  <c r="H74" i="97"/>
  <c r="H75" i="97"/>
  <c r="H76" i="97"/>
  <c r="H79" i="97" s="1"/>
  <c r="H77" i="97"/>
  <c r="H78" i="97"/>
  <c r="K78" i="97" s="1"/>
  <c r="H82" i="97"/>
  <c r="K82" i="97" s="1"/>
  <c r="K8" i="97"/>
  <c r="K9" i="97"/>
  <c r="J14" i="97"/>
  <c r="K14" i="97"/>
  <c r="K15" i="97"/>
  <c r="J17" i="97"/>
  <c r="K17" i="97"/>
  <c r="J20" i="97"/>
  <c r="K20" i="97"/>
  <c r="J23" i="97"/>
  <c r="J24" i="97"/>
  <c r="J25" i="97"/>
  <c r="K25" i="97" s="1"/>
  <c r="J29" i="97"/>
  <c r="J30" i="97"/>
  <c r="J31" i="97"/>
  <c r="K31" i="97"/>
  <c r="J32" i="97"/>
  <c r="J33" i="97"/>
  <c r="K33" i="97" s="1"/>
  <c r="J34" i="97"/>
  <c r="K34" i="97"/>
  <c r="J35" i="97"/>
  <c r="K35" i="97"/>
  <c r="J38" i="97"/>
  <c r="J39" i="97"/>
  <c r="J40" i="97"/>
  <c r="J41" i="97"/>
  <c r="J46" i="97"/>
  <c r="K46" i="97"/>
  <c r="J47" i="97"/>
  <c r="K47" i="97"/>
  <c r="J50" i="97"/>
  <c r="K50" i="97"/>
  <c r="J51" i="97"/>
  <c r="K51" i="97"/>
  <c r="J52" i="97"/>
  <c r="K52" i="97"/>
  <c r="J53" i="97"/>
  <c r="K53" i="97"/>
  <c r="J54" i="97"/>
  <c r="K54" i="97"/>
  <c r="J55" i="97"/>
  <c r="K55" i="97"/>
  <c r="J56" i="97"/>
  <c r="J57" i="97"/>
  <c r="K57" i="97"/>
  <c r="J58" i="97"/>
  <c r="K58" i="97"/>
  <c r="J59" i="97"/>
  <c r="K59" i="97"/>
  <c r="J60" i="97"/>
  <c r="J61" i="97"/>
  <c r="K61" i="97"/>
  <c r="J62" i="97"/>
  <c r="K62" i="97"/>
  <c r="J63" i="97"/>
  <c r="K63" i="97"/>
  <c r="J67" i="97"/>
  <c r="K67" i="97" s="1"/>
  <c r="L67" i="97"/>
  <c r="L70" i="97" s="1"/>
  <c r="J68" i="97"/>
  <c r="K68" i="97" s="1"/>
  <c r="L68" i="97"/>
  <c r="J69" i="97"/>
  <c r="K69" i="97"/>
  <c r="L69" i="97"/>
  <c r="J73" i="97"/>
  <c r="K73" i="97"/>
  <c r="J74" i="97"/>
  <c r="K74" i="97"/>
  <c r="J75" i="97"/>
  <c r="K75" i="97"/>
  <c r="J76" i="97"/>
  <c r="K76" i="97"/>
  <c r="J77" i="97"/>
  <c r="K77" i="97"/>
  <c r="J78" i="97"/>
  <c r="J79" i="97"/>
  <c r="J82" i="97"/>
  <c r="K60" i="97" l="1"/>
  <c r="K70" i="97"/>
  <c r="K26" i="97"/>
  <c r="K83" i="97"/>
  <c r="K79" i="97"/>
  <c r="K80" i="97" s="1"/>
  <c r="K84" i="97" s="1"/>
  <c r="H30" i="97"/>
  <c r="K29" i="97"/>
  <c r="K21" i="97"/>
  <c r="K32" i="97"/>
  <c r="K48" i="97"/>
  <c r="K18" i="97"/>
  <c r="A77" i="414"/>
  <c r="H76" i="414"/>
  <c r="A76" i="414"/>
  <c r="A75" i="414"/>
  <c r="A74" i="414"/>
  <c r="H70" i="414"/>
  <c r="H73" i="414" s="1"/>
  <c r="H69" i="414"/>
  <c r="H68" i="414"/>
  <c r="H67" i="414"/>
  <c r="H71" i="414" s="1"/>
  <c r="A66" i="414"/>
  <c r="A65" i="414"/>
  <c r="H61" i="414"/>
  <c r="H60" i="414"/>
  <c r="H58" i="414"/>
  <c r="H57" i="414"/>
  <c r="H56" i="414"/>
  <c r="H55" i="414"/>
  <c r="H54" i="414"/>
  <c r="H53" i="414"/>
  <c r="H52" i="414"/>
  <c r="H51" i="414"/>
  <c r="H50" i="414"/>
  <c r="H49" i="414"/>
  <c r="A48" i="414"/>
  <c r="A47" i="414"/>
  <c r="H46" i="414"/>
  <c r="H45" i="414"/>
  <c r="A44" i="414"/>
  <c r="A43" i="414"/>
  <c r="H41" i="414"/>
  <c r="H38" i="414"/>
  <c r="A38" i="414"/>
  <c r="A37" i="414"/>
  <c r="A36" i="414"/>
  <c r="H35" i="414"/>
  <c r="A35" i="414"/>
  <c r="H34" i="414"/>
  <c r="H33" i="414"/>
  <c r="A33" i="414"/>
  <c r="H32" i="414"/>
  <c r="A32" i="414"/>
  <c r="H31" i="414"/>
  <c r="A31" i="414"/>
  <c r="A29" i="414"/>
  <c r="A28" i="414"/>
  <c r="A27" i="414"/>
  <c r="A26" i="414"/>
  <c r="H25" i="414"/>
  <c r="A25" i="414"/>
  <c r="H24" i="414"/>
  <c r="H23" i="414"/>
  <c r="A23" i="414"/>
  <c r="A22" i="414"/>
  <c r="A20" i="414"/>
  <c r="A19" i="414"/>
  <c r="H17" i="414"/>
  <c r="A16" i="414"/>
  <c r="A15" i="414"/>
  <c r="A14" i="414"/>
  <c r="A13" i="414"/>
  <c r="O22" i="391"/>
  <c r="O21" i="391"/>
  <c r="O20" i="391"/>
  <c r="O8" i="391"/>
  <c r="O9" i="391" s="1"/>
  <c r="O10" i="391" s="1"/>
  <c r="O11" i="391" s="1"/>
  <c r="O12" i="391" s="1"/>
  <c r="O13" i="391" s="1"/>
  <c r="O14" i="391" s="1"/>
  <c r="O15" i="391" s="1"/>
  <c r="O16" i="391" s="1"/>
  <c r="O17" i="391" s="1"/>
  <c r="O18" i="391" s="1"/>
  <c r="O7" i="391"/>
  <c r="K64" i="97" l="1"/>
  <c r="K65" i="97" s="1"/>
  <c r="K30" i="97"/>
  <c r="K36" i="97" s="1"/>
  <c r="H59" i="414"/>
  <c r="H72" i="414"/>
  <c r="J69" i="414"/>
  <c r="H29" i="414"/>
  <c r="U6" i="413"/>
  <c r="U7" i="413"/>
  <c r="U8" i="413"/>
  <c r="U9" i="413"/>
  <c r="U10" i="413"/>
  <c r="U11" i="413"/>
  <c r="U12" i="413"/>
  <c r="U13" i="413"/>
  <c r="U14" i="413"/>
  <c r="U15" i="413"/>
  <c r="U16" i="413"/>
  <c r="U17" i="413"/>
  <c r="U18" i="413"/>
  <c r="U19" i="413"/>
  <c r="U20" i="413"/>
  <c r="U21" i="413"/>
  <c r="U5" i="413"/>
  <c r="T7" i="413"/>
  <c r="T8" i="413"/>
  <c r="T9" i="413"/>
  <c r="T10" i="413" s="1"/>
  <c r="T11" i="413" s="1"/>
  <c r="T12" i="413" s="1"/>
  <c r="T13" i="413" s="1"/>
  <c r="T14" i="413" s="1"/>
  <c r="T15" i="413" s="1"/>
  <c r="T16" i="413" s="1"/>
  <c r="T17" i="413" s="1"/>
  <c r="T18" i="413" s="1"/>
  <c r="T19" i="413" s="1"/>
  <c r="T20" i="413" s="1"/>
  <c r="T21" i="413" s="1"/>
  <c r="T6" i="413"/>
  <c r="H30" i="414" l="1"/>
  <c r="P5" i="413" l="1"/>
  <c r="P6" i="413" s="1"/>
  <c r="P7" i="413" s="1"/>
  <c r="P5" i="410"/>
  <c r="L21" i="413"/>
  <c r="J21" i="413"/>
  <c r="H21" i="413"/>
  <c r="F21" i="413"/>
  <c r="E21" i="413"/>
  <c r="C21" i="413"/>
  <c r="B21" i="413"/>
  <c r="L20" i="413"/>
  <c r="J20" i="413"/>
  <c r="H20" i="413"/>
  <c r="F20" i="413"/>
  <c r="E20" i="413"/>
  <c r="C20" i="413"/>
  <c r="B20" i="413"/>
  <c r="L19" i="413"/>
  <c r="J19" i="413"/>
  <c r="H19" i="413"/>
  <c r="F19" i="413"/>
  <c r="E19" i="413"/>
  <c r="C19" i="413"/>
  <c r="B19" i="413"/>
  <c r="L18" i="413"/>
  <c r="J18" i="413"/>
  <c r="H18" i="413"/>
  <c r="F18" i="413"/>
  <c r="E18" i="413"/>
  <c r="C18" i="413"/>
  <c r="B18" i="413"/>
  <c r="L17" i="413"/>
  <c r="J17" i="413"/>
  <c r="H17" i="413"/>
  <c r="F17" i="413"/>
  <c r="E17" i="413"/>
  <c r="C17" i="413"/>
  <c r="B17" i="413"/>
  <c r="L16" i="413"/>
  <c r="J16" i="413"/>
  <c r="H16" i="413"/>
  <c r="F16" i="413"/>
  <c r="E16" i="413"/>
  <c r="C16" i="413"/>
  <c r="B16" i="413"/>
  <c r="L15" i="413"/>
  <c r="J15" i="413"/>
  <c r="H15" i="413"/>
  <c r="F15" i="413"/>
  <c r="E15" i="413"/>
  <c r="C15" i="413"/>
  <c r="B15" i="413"/>
  <c r="L14" i="413"/>
  <c r="J14" i="413"/>
  <c r="H14" i="413"/>
  <c r="F14" i="413"/>
  <c r="E14" i="413"/>
  <c r="C14" i="413"/>
  <c r="B14" i="413"/>
  <c r="L13" i="413"/>
  <c r="J13" i="413"/>
  <c r="H13" i="413"/>
  <c r="F13" i="413"/>
  <c r="E13" i="413"/>
  <c r="C13" i="413"/>
  <c r="B13" i="413"/>
  <c r="L12" i="413"/>
  <c r="J12" i="413"/>
  <c r="H12" i="413"/>
  <c r="F12" i="413"/>
  <c r="E12" i="413"/>
  <c r="C12" i="413"/>
  <c r="B12" i="413"/>
  <c r="L11" i="413"/>
  <c r="J11" i="413"/>
  <c r="H11" i="413"/>
  <c r="F11" i="413"/>
  <c r="E11" i="413"/>
  <c r="C11" i="413"/>
  <c r="B11" i="413"/>
  <c r="L10" i="413"/>
  <c r="J10" i="413"/>
  <c r="H10" i="413"/>
  <c r="F10" i="413"/>
  <c r="E10" i="413"/>
  <c r="C10" i="413"/>
  <c r="B10" i="413"/>
  <c r="L9" i="413"/>
  <c r="J9" i="413"/>
  <c r="H9" i="413"/>
  <c r="F9" i="413"/>
  <c r="E9" i="413"/>
  <c r="C9" i="413"/>
  <c r="B9" i="413"/>
  <c r="L8" i="413"/>
  <c r="J8" i="413"/>
  <c r="H8" i="413"/>
  <c r="F8" i="413"/>
  <c r="E8" i="413"/>
  <c r="C8" i="413"/>
  <c r="B8" i="413"/>
  <c r="L7" i="413"/>
  <c r="J7" i="413"/>
  <c r="H7" i="413"/>
  <c r="F7" i="413"/>
  <c r="E7" i="413"/>
  <c r="C7" i="413"/>
  <c r="B7" i="413"/>
  <c r="N6" i="413"/>
  <c r="N7" i="413" s="1"/>
  <c r="N8" i="413" s="1"/>
  <c r="N9" i="413" s="1"/>
  <c r="N10" i="413" s="1"/>
  <c r="N11" i="413" s="1"/>
  <c r="N12" i="413" s="1"/>
  <c r="N13" i="413" s="1"/>
  <c r="N14" i="413" s="1"/>
  <c r="N15" i="413" s="1"/>
  <c r="N16" i="413" s="1"/>
  <c r="N17" i="413" s="1"/>
  <c r="N18" i="413" s="1"/>
  <c r="N19" i="413" s="1"/>
  <c r="N20" i="413" s="1"/>
  <c r="N21" i="413" s="1"/>
  <c r="L6" i="413"/>
  <c r="J6" i="413"/>
  <c r="H6" i="413"/>
  <c r="F6" i="413"/>
  <c r="E6" i="413"/>
  <c r="C6" i="413"/>
  <c r="B6" i="413"/>
  <c r="L5" i="413"/>
  <c r="J5" i="413"/>
  <c r="H5" i="413"/>
  <c r="F5" i="413"/>
  <c r="E5" i="413"/>
  <c r="C5" i="413"/>
  <c r="B5" i="413"/>
  <c r="Q7" i="413" l="1"/>
  <c r="S7" i="413" s="1"/>
  <c r="I21" i="413"/>
  <c r="K21" i="413" s="1"/>
  <c r="M21" i="413" s="1"/>
  <c r="O21" i="413" s="1"/>
  <c r="I7" i="413"/>
  <c r="K7" i="413" s="1"/>
  <c r="M7" i="413" s="1"/>
  <c r="O7" i="413" s="1"/>
  <c r="P8" i="413"/>
  <c r="I16" i="413"/>
  <c r="K16" i="413" s="1"/>
  <c r="M16" i="413" s="1"/>
  <c r="O16" i="413" s="1"/>
  <c r="I6" i="413"/>
  <c r="K6" i="413" s="1"/>
  <c r="M6" i="413" s="1"/>
  <c r="I10" i="413"/>
  <c r="K10" i="413" s="1"/>
  <c r="M10" i="413" s="1"/>
  <c r="O10" i="413" s="1"/>
  <c r="I13" i="413"/>
  <c r="K13" i="413" s="1"/>
  <c r="M13" i="413" s="1"/>
  <c r="O13" i="413" s="1"/>
  <c r="I11" i="413"/>
  <c r="K11" i="413" s="1"/>
  <c r="M11" i="413" s="1"/>
  <c r="O11" i="413" s="1"/>
  <c r="I19" i="413"/>
  <c r="K19" i="413" s="1"/>
  <c r="M19" i="413" s="1"/>
  <c r="O19" i="413" s="1"/>
  <c r="I8" i="413"/>
  <c r="K8" i="413" s="1"/>
  <c r="M8" i="413" s="1"/>
  <c r="O8" i="413" s="1"/>
  <c r="L22" i="413"/>
  <c r="I18" i="413"/>
  <c r="K18" i="413" s="1"/>
  <c r="M18" i="413" s="1"/>
  <c r="O18" i="413" s="1"/>
  <c r="I20" i="413"/>
  <c r="K20" i="413" s="1"/>
  <c r="M20" i="413" s="1"/>
  <c r="O20" i="413" s="1"/>
  <c r="I5" i="413"/>
  <c r="K5" i="413" s="1"/>
  <c r="I15" i="413"/>
  <c r="K15" i="413" s="1"/>
  <c r="M15" i="413" s="1"/>
  <c r="O15" i="413" s="1"/>
  <c r="I12" i="413"/>
  <c r="K12" i="413" s="1"/>
  <c r="M12" i="413" s="1"/>
  <c r="O12" i="413" s="1"/>
  <c r="I17" i="413"/>
  <c r="K17" i="413" s="1"/>
  <c r="M17" i="413" s="1"/>
  <c r="O17" i="413" s="1"/>
  <c r="I9" i="413"/>
  <c r="K9" i="413" s="1"/>
  <c r="M9" i="413" s="1"/>
  <c r="O9" i="413" s="1"/>
  <c r="I14" i="413"/>
  <c r="K14" i="413" s="1"/>
  <c r="M14" i="413" s="1"/>
  <c r="O14" i="413" s="1"/>
  <c r="M5" i="413"/>
  <c r="Q5" i="413" s="1"/>
  <c r="S5" i="413" s="1"/>
  <c r="M16" i="411"/>
  <c r="L21" i="410"/>
  <c r="J21" i="410"/>
  <c r="H21" i="410"/>
  <c r="F21" i="410"/>
  <c r="I21" i="410" s="1"/>
  <c r="K21" i="410" s="1"/>
  <c r="M21" i="410" s="1"/>
  <c r="E21" i="410"/>
  <c r="C21" i="410"/>
  <c r="B21" i="410"/>
  <c r="L20" i="410"/>
  <c r="J20" i="410"/>
  <c r="H20" i="410"/>
  <c r="F20" i="410"/>
  <c r="I20" i="410" s="1"/>
  <c r="K20" i="410" s="1"/>
  <c r="M20" i="410" s="1"/>
  <c r="E20" i="410"/>
  <c r="C20" i="410"/>
  <c r="B20" i="410"/>
  <c r="L19" i="410"/>
  <c r="J19" i="410"/>
  <c r="I19" i="410"/>
  <c r="K19" i="410" s="1"/>
  <c r="M19" i="410" s="1"/>
  <c r="H19" i="410"/>
  <c r="F19" i="410"/>
  <c r="E19" i="410"/>
  <c r="C19" i="410"/>
  <c r="B19" i="410"/>
  <c r="L18" i="410"/>
  <c r="K18" i="410"/>
  <c r="M18" i="410" s="1"/>
  <c r="J18" i="410"/>
  <c r="I18" i="410"/>
  <c r="H18" i="410"/>
  <c r="F18" i="410"/>
  <c r="E18" i="410"/>
  <c r="C18" i="410"/>
  <c r="B18" i="410"/>
  <c r="L17" i="410"/>
  <c r="J17" i="410"/>
  <c r="H17" i="410"/>
  <c r="I17" i="410" s="1"/>
  <c r="K17" i="410" s="1"/>
  <c r="M17" i="410" s="1"/>
  <c r="F17" i="410"/>
  <c r="E17" i="410"/>
  <c r="C17" i="410"/>
  <c r="B17" i="410"/>
  <c r="L16" i="410"/>
  <c r="J16" i="410"/>
  <c r="H16" i="410"/>
  <c r="F16" i="410"/>
  <c r="I16" i="410" s="1"/>
  <c r="K16" i="410" s="1"/>
  <c r="M16" i="410" s="1"/>
  <c r="E16" i="410"/>
  <c r="C16" i="410"/>
  <c r="B16" i="410"/>
  <c r="L15" i="410"/>
  <c r="J15" i="410"/>
  <c r="H15" i="410"/>
  <c r="F15" i="410"/>
  <c r="I15" i="410" s="1"/>
  <c r="K15" i="410" s="1"/>
  <c r="M15" i="410" s="1"/>
  <c r="E15" i="410"/>
  <c r="C15" i="410"/>
  <c r="B15" i="410"/>
  <c r="L14" i="410"/>
  <c r="J14" i="410"/>
  <c r="H14" i="410"/>
  <c r="F14" i="410"/>
  <c r="I14" i="410" s="1"/>
  <c r="K14" i="410" s="1"/>
  <c r="M14" i="410" s="1"/>
  <c r="E14" i="410"/>
  <c r="C14" i="410"/>
  <c r="B14" i="410"/>
  <c r="L13" i="410"/>
  <c r="J13" i="410"/>
  <c r="I13" i="410"/>
  <c r="K13" i="410" s="1"/>
  <c r="M13" i="410" s="1"/>
  <c r="H13" i="410"/>
  <c r="F13" i="410"/>
  <c r="E13" i="410"/>
  <c r="C13" i="410"/>
  <c r="B13" i="410"/>
  <c r="L12" i="410"/>
  <c r="J12" i="410"/>
  <c r="I12" i="410"/>
  <c r="K12" i="410" s="1"/>
  <c r="M12" i="410" s="1"/>
  <c r="H12" i="410"/>
  <c r="F12" i="410"/>
  <c r="E12" i="410"/>
  <c r="C12" i="410"/>
  <c r="B12" i="410"/>
  <c r="L11" i="410"/>
  <c r="J11" i="410"/>
  <c r="H11" i="410"/>
  <c r="I11" i="410" s="1"/>
  <c r="K11" i="410" s="1"/>
  <c r="M11" i="410" s="1"/>
  <c r="F11" i="410"/>
  <c r="E11" i="410"/>
  <c r="C11" i="410"/>
  <c r="B11" i="410"/>
  <c r="L10" i="410"/>
  <c r="J10" i="410"/>
  <c r="H10" i="410"/>
  <c r="F10" i="410"/>
  <c r="I10" i="410" s="1"/>
  <c r="K10" i="410" s="1"/>
  <c r="M10" i="410" s="1"/>
  <c r="E10" i="410"/>
  <c r="C10" i="410"/>
  <c r="B10" i="410"/>
  <c r="L9" i="410"/>
  <c r="J9" i="410"/>
  <c r="H9" i="410"/>
  <c r="F9" i="410"/>
  <c r="I9" i="410" s="1"/>
  <c r="K9" i="410" s="1"/>
  <c r="M9" i="410" s="1"/>
  <c r="E9" i="410"/>
  <c r="C9" i="410"/>
  <c r="B9" i="410"/>
  <c r="L8" i="410"/>
  <c r="J8" i="410"/>
  <c r="H8" i="410"/>
  <c r="F8" i="410"/>
  <c r="I8" i="410" s="1"/>
  <c r="K8" i="410" s="1"/>
  <c r="M8" i="410" s="1"/>
  <c r="E8" i="410"/>
  <c r="C8" i="410"/>
  <c r="B8" i="410"/>
  <c r="L7" i="410"/>
  <c r="J7" i="410"/>
  <c r="H7" i="410"/>
  <c r="F7" i="410"/>
  <c r="I7" i="410" s="1"/>
  <c r="K7" i="410" s="1"/>
  <c r="M7" i="410" s="1"/>
  <c r="E7" i="410"/>
  <c r="C7" i="410"/>
  <c r="B7" i="410"/>
  <c r="P6" i="410"/>
  <c r="P7" i="410" s="1"/>
  <c r="N6" i="410"/>
  <c r="N7" i="410" s="1"/>
  <c r="N8" i="410" s="1"/>
  <c r="N9" i="410" s="1"/>
  <c r="N10" i="410" s="1"/>
  <c r="N11" i="410" s="1"/>
  <c r="N12" i="410" s="1"/>
  <c r="N13" i="410" s="1"/>
  <c r="N14" i="410" s="1"/>
  <c r="N15" i="410" s="1"/>
  <c r="N16" i="410" s="1"/>
  <c r="N17" i="410" s="1"/>
  <c r="N18" i="410" s="1"/>
  <c r="N19" i="410" s="1"/>
  <c r="N20" i="410" s="1"/>
  <c r="N21" i="410" s="1"/>
  <c r="L6" i="410"/>
  <c r="J6" i="410"/>
  <c r="I6" i="410"/>
  <c r="K6" i="410" s="1"/>
  <c r="M6" i="410" s="1"/>
  <c r="H6" i="410"/>
  <c r="F6" i="410"/>
  <c r="E6" i="410"/>
  <c r="C6" i="410"/>
  <c r="B6" i="410"/>
  <c r="Q5" i="410"/>
  <c r="D26" i="397" s="1"/>
  <c r="L5" i="410"/>
  <c r="L22" i="410" s="1"/>
  <c r="J5" i="410"/>
  <c r="I5" i="410"/>
  <c r="K5" i="410" s="1"/>
  <c r="H5" i="410"/>
  <c r="F5" i="410"/>
  <c r="E5" i="410"/>
  <c r="C5" i="410"/>
  <c r="B5" i="410"/>
  <c r="O6" i="413" l="1"/>
  <c r="Q6" i="413"/>
  <c r="S6" i="413" s="1"/>
  <c r="Q8" i="413"/>
  <c r="S8" i="413" s="1"/>
  <c r="P9" i="413"/>
  <c r="Q9" i="413" s="1"/>
  <c r="S9" i="413" s="1"/>
  <c r="M22" i="413"/>
  <c r="O5" i="413"/>
  <c r="O22" i="413" s="1"/>
  <c r="K22" i="413"/>
  <c r="K22" i="410"/>
  <c r="M5" i="410"/>
  <c r="M22" i="410" s="1"/>
  <c r="P8" i="410"/>
  <c r="Q7" i="410"/>
  <c r="R7" i="410" s="1"/>
  <c r="Q6" i="410"/>
  <c r="R6" i="410" s="1"/>
  <c r="B63" i="403"/>
  <c r="B62" i="403"/>
  <c r="B61" i="403"/>
  <c r="B60" i="403"/>
  <c r="B59" i="403"/>
  <c r="B58" i="403"/>
  <c r="B57" i="403"/>
  <c r="B56" i="403"/>
  <c r="B55" i="403"/>
  <c r="B54" i="403"/>
  <c r="B53" i="403"/>
  <c r="B52" i="403"/>
  <c r="B51" i="403"/>
  <c r="B50" i="403"/>
  <c r="B49" i="403"/>
  <c r="A49" i="403"/>
  <c r="A50" i="403"/>
  <c r="A51" i="403" s="1"/>
  <c r="A52" i="403" s="1"/>
  <c r="A53" i="403" s="1"/>
  <c r="A54" i="403" s="1"/>
  <c r="A55" i="403" s="1"/>
  <c r="A56" i="403" s="1"/>
  <c r="A57" i="403" s="1"/>
  <c r="A58" i="403" s="1"/>
  <c r="A59" i="403" s="1"/>
  <c r="A60" i="403" s="1"/>
  <c r="A61" i="403" s="1"/>
  <c r="A62" i="403" s="1"/>
  <c r="A63" i="403" s="1"/>
  <c r="A48" i="403"/>
  <c r="B39" i="403"/>
  <c r="A28" i="403"/>
  <c r="A29" i="403" s="1"/>
  <c r="A30" i="403" s="1"/>
  <c r="A31" i="403" s="1"/>
  <c r="A32" i="403" s="1"/>
  <c r="A33" i="403" s="1"/>
  <c r="A34" i="403" s="1"/>
  <c r="A35" i="403" s="1"/>
  <c r="A36" i="403" s="1"/>
  <c r="A37" i="403" s="1"/>
  <c r="A38" i="403" s="1"/>
  <c r="A39" i="403" s="1"/>
  <c r="A40" i="403" s="1"/>
  <c r="A41" i="403" s="1"/>
  <c r="A42" i="403" s="1"/>
  <c r="A27" i="403"/>
  <c r="B6" i="403"/>
  <c r="B7" i="403"/>
  <c r="B28" i="403" s="1"/>
  <c r="B8" i="403"/>
  <c r="B29" i="403" s="1"/>
  <c r="B9" i="403"/>
  <c r="B30" i="403" s="1"/>
  <c r="B10" i="403"/>
  <c r="B31" i="403" s="1"/>
  <c r="B11" i="403"/>
  <c r="B32" i="403" s="1"/>
  <c r="B12" i="403"/>
  <c r="B33" i="403" s="1"/>
  <c r="B13" i="403"/>
  <c r="B34" i="403" s="1"/>
  <c r="B14" i="403"/>
  <c r="B35" i="403" s="1"/>
  <c r="B15" i="403"/>
  <c r="B36" i="403" s="1"/>
  <c r="B16" i="403"/>
  <c r="B37" i="403" s="1"/>
  <c r="B17" i="403"/>
  <c r="B38" i="403" s="1"/>
  <c r="B18" i="403"/>
  <c r="B19" i="403"/>
  <c r="B40" i="403" s="1"/>
  <c r="B20" i="403"/>
  <c r="B41" i="403" s="1"/>
  <c r="B21" i="403"/>
  <c r="B42" i="403" s="1"/>
  <c r="A6" i="403"/>
  <c r="A7" i="403" s="1"/>
  <c r="A8" i="403" s="1"/>
  <c r="A9" i="403" s="1"/>
  <c r="A10" i="403" s="1"/>
  <c r="A11" i="403" s="1"/>
  <c r="A12" i="403" s="1"/>
  <c r="A13" i="403" s="1"/>
  <c r="A14" i="403" s="1"/>
  <c r="A15" i="403" s="1"/>
  <c r="A16" i="403" s="1"/>
  <c r="A17" i="403" s="1"/>
  <c r="A18" i="403" s="1"/>
  <c r="A19" i="403" s="1"/>
  <c r="A20" i="403" s="1"/>
  <c r="A21" i="403" s="1"/>
  <c r="E42" i="402"/>
  <c r="G42" i="402" s="1"/>
  <c r="E36" i="402"/>
  <c r="G36" i="402" s="1"/>
  <c r="E32" i="402"/>
  <c r="E31" i="402"/>
  <c r="G31" i="402" s="1"/>
  <c r="E29" i="402"/>
  <c r="G29" i="402" s="1"/>
  <c r="E27" i="402"/>
  <c r="E26" i="402"/>
  <c r="E48" i="402"/>
  <c r="E49" i="402"/>
  <c r="G49" i="402" s="1"/>
  <c r="E50" i="402"/>
  <c r="E51" i="402"/>
  <c r="E52" i="402"/>
  <c r="E53" i="402"/>
  <c r="E54" i="402"/>
  <c r="E55" i="402"/>
  <c r="E56" i="402"/>
  <c r="E57" i="402"/>
  <c r="G57" i="402" s="1"/>
  <c r="E58" i="402"/>
  <c r="E59" i="402"/>
  <c r="G59" i="402" s="1"/>
  <c r="E60" i="402"/>
  <c r="G60" i="402" s="1"/>
  <c r="E61" i="402"/>
  <c r="G61" i="402" s="1"/>
  <c r="E62" i="402"/>
  <c r="E63" i="402"/>
  <c r="E47" i="402"/>
  <c r="F21" i="400"/>
  <c r="F20" i="400"/>
  <c r="F19" i="400"/>
  <c r="H19" i="400" s="1"/>
  <c r="F18" i="400"/>
  <c r="F17" i="400"/>
  <c r="F16" i="400"/>
  <c r="H16" i="400" s="1"/>
  <c r="F15" i="400"/>
  <c r="F14" i="400"/>
  <c r="H14" i="400" s="1"/>
  <c r="F13" i="400"/>
  <c r="F12" i="400"/>
  <c r="F11" i="400"/>
  <c r="F10" i="400"/>
  <c r="F9" i="400"/>
  <c r="F8" i="400"/>
  <c r="H8" i="400" s="1"/>
  <c r="F7" i="400"/>
  <c r="F6" i="400"/>
  <c r="H6" i="400" s="1"/>
  <c r="F5" i="400"/>
  <c r="K7" i="400"/>
  <c r="K8" i="400"/>
  <c r="K9" i="400" s="1"/>
  <c r="K10" i="400" s="1"/>
  <c r="K11" i="400" s="1"/>
  <c r="K12" i="400" s="1"/>
  <c r="K13" i="400" s="1"/>
  <c r="K14" i="400" s="1"/>
  <c r="K15" i="400" s="1"/>
  <c r="K16" i="400" s="1"/>
  <c r="K17" i="400" s="1"/>
  <c r="K18" i="400" s="1"/>
  <c r="K19" i="400" s="1"/>
  <c r="K20" i="400" s="1"/>
  <c r="K21" i="400" s="1"/>
  <c r="K6" i="400"/>
  <c r="B6" i="400"/>
  <c r="B7" i="400"/>
  <c r="B8" i="400"/>
  <c r="B9" i="400"/>
  <c r="B10" i="400"/>
  <c r="B11" i="400"/>
  <c r="B12" i="400"/>
  <c r="B13" i="400"/>
  <c r="B14" i="400"/>
  <c r="B15" i="400"/>
  <c r="B16" i="400"/>
  <c r="B17" i="400"/>
  <c r="B18" i="400"/>
  <c r="B19" i="400"/>
  <c r="B20" i="400"/>
  <c r="B21" i="400"/>
  <c r="B5" i="400"/>
  <c r="A7" i="400"/>
  <c r="A8" i="400"/>
  <c r="A9" i="400" s="1"/>
  <c r="A10" i="400" s="1"/>
  <c r="A11" i="400" s="1"/>
  <c r="A12" i="400" s="1"/>
  <c r="A13" i="400" s="1"/>
  <c r="A14" i="400" s="1"/>
  <c r="A15" i="400" s="1"/>
  <c r="A16" i="400" s="1"/>
  <c r="A17" i="400" s="1"/>
  <c r="A18" i="400" s="1"/>
  <c r="A19" i="400" s="1"/>
  <c r="A20" i="400" s="1"/>
  <c r="A21" i="400" s="1"/>
  <c r="A6" i="400"/>
  <c r="H20" i="400"/>
  <c r="H18" i="400"/>
  <c r="H17" i="400"/>
  <c r="H15" i="400"/>
  <c r="H13" i="400"/>
  <c r="H12" i="400"/>
  <c r="H11" i="400"/>
  <c r="H10" i="400"/>
  <c r="H9" i="400"/>
  <c r="H7" i="400"/>
  <c r="G126" i="402"/>
  <c r="B126" i="402"/>
  <c r="G125" i="402"/>
  <c r="B125" i="402"/>
  <c r="G124" i="402"/>
  <c r="B124" i="402"/>
  <c r="G123" i="402"/>
  <c r="B123" i="402"/>
  <c r="G122" i="402"/>
  <c r="B122" i="402"/>
  <c r="G121" i="402"/>
  <c r="B121" i="402"/>
  <c r="G120" i="402"/>
  <c r="B120" i="402"/>
  <c r="G119" i="402"/>
  <c r="B119" i="402"/>
  <c r="G118" i="402"/>
  <c r="B118" i="402"/>
  <c r="G117" i="402"/>
  <c r="B117" i="402"/>
  <c r="G116" i="402"/>
  <c r="B116" i="402"/>
  <c r="G115" i="402"/>
  <c r="B115" i="402"/>
  <c r="G114" i="402"/>
  <c r="B114" i="402"/>
  <c r="G113" i="402"/>
  <c r="B113" i="402"/>
  <c r="G112" i="402"/>
  <c r="B112" i="402"/>
  <c r="A112" i="402"/>
  <c r="A113" i="402" s="1"/>
  <c r="A114" i="402" s="1"/>
  <c r="A115" i="402" s="1"/>
  <c r="A116" i="402" s="1"/>
  <c r="A117" i="402" s="1"/>
  <c r="A118" i="402" s="1"/>
  <c r="A119" i="402" s="1"/>
  <c r="A120" i="402" s="1"/>
  <c r="A121" i="402" s="1"/>
  <c r="A122" i="402" s="1"/>
  <c r="A123" i="402" s="1"/>
  <c r="A124" i="402" s="1"/>
  <c r="A125" i="402" s="1"/>
  <c r="A126" i="402" s="1"/>
  <c r="A111" i="402"/>
  <c r="G105" i="402"/>
  <c r="G104" i="402"/>
  <c r="G103" i="402"/>
  <c r="G102" i="402"/>
  <c r="G101" i="402"/>
  <c r="G100" i="402"/>
  <c r="G99" i="402"/>
  <c r="G98" i="402"/>
  <c r="G97" i="402"/>
  <c r="G96" i="402"/>
  <c r="G95" i="402"/>
  <c r="G94" i="402"/>
  <c r="G93" i="402"/>
  <c r="G92" i="402"/>
  <c r="G91" i="402"/>
  <c r="A91" i="402"/>
  <c r="A92" i="402" s="1"/>
  <c r="A93" i="402" s="1"/>
  <c r="A94" i="402" s="1"/>
  <c r="A95" i="402" s="1"/>
  <c r="A96" i="402" s="1"/>
  <c r="A97" i="402" s="1"/>
  <c r="A98" i="402" s="1"/>
  <c r="A99" i="402" s="1"/>
  <c r="A100" i="402" s="1"/>
  <c r="A101" i="402" s="1"/>
  <c r="A102" i="402" s="1"/>
  <c r="A103" i="402" s="1"/>
  <c r="A104" i="402" s="1"/>
  <c r="A105" i="402" s="1"/>
  <c r="A90" i="402"/>
  <c r="G84" i="402"/>
  <c r="G83" i="402"/>
  <c r="G82" i="402"/>
  <c r="G81" i="402"/>
  <c r="G80" i="402"/>
  <c r="G79" i="402"/>
  <c r="G78" i="402"/>
  <c r="G77" i="402"/>
  <c r="G76" i="402"/>
  <c r="G75" i="402"/>
  <c r="G74" i="402"/>
  <c r="G73" i="402"/>
  <c r="G72" i="402"/>
  <c r="G71" i="402"/>
  <c r="G70" i="402"/>
  <c r="A83" i="402"/>
  <c r="A84" i="402" s="1"/>
  <c r="A70" i="402"/>
  <c r="A71" i="402"/>
  <c r="A72" i="402"/>
  <c r="A73" i="402" s="1"/>
  <c r="A74" i="402" s="1"/>
  <c r="A75" i="402" s="1"/>
  <c r="A76" i="402" s="1"/>
  <c r="A77" i="402" s="1"/>
  <c r="A78" i="402" s="1"/>
  <c r="A79" i="402" s="1"/>
  <c r="A80" i="402" s="1"/>
  <c r="A81" i="402" s="1"/>
  <c r="A82" i="402" s="1"/>
  <c r="A69" i="402"/>
  <c r="G63" i="402"/>
  <c r="G62" i="402"/>
  <c r="G58" i="402"/>
  <c r="G56" i="402"/>
  <c r="G55" i="402"/>
  <c r="G54" i="402"/>
  <c r="G53" i="402"/>
  <c r="G52" i="402"/>
  <c r="G51" i="402"/>
  <c r="G50" i="402"/>
  <c r="A48" i="402"/>
  <c r="A49" i="402" s="1"/>
  <c r="A50" i="402" s="1"/>
  <c r="A51" i="402" s="1"/>
  <c r="A52" i="402" s="1"/>
  <c r="A53" i="402" s="1"/>
  <c r="A54" i="402" s="1"/>
  <c r="A55" i="402" s="1"/>
  <c r="A56" i="402" s="1"/>
  <c r="A57" i="402" s="1"/>
  <c r="A58" i="402" s="1"/>
  <c r="A59" i="402" s="1"/>
  <c r="A60" i="402" s="1"/>
  <c r="A61" i="402" s="1"/>
  <c r="A62" i="402" s="1"/>
  <c r="A63" i="402" s="1"/>
  <c r="G41" i="402"/>
  <c r="G40" i="402"/>
  <c r="G39" i="402"/>
  <c r="G38" i="402"/>
  <c r="G37" i="402"/>
  <c r="G35" i="402"/>
  <c r="G34" i="402"/>
  <c r="G33" i="402"/>
  <c r="G32" i="402"/>
  <c r="G30" i="402"/>
  <c r="G28" i="402"/>
  <c r="A27" i="402"/>
  <c r="A28" i="402" s="1"/>
  <c r="A29" i="402" s="1"/>
  <c r="A30" i="402" s="1"/>
  <c r="A31" i="402" s="1"/>
  <c r="A32" i="402" s="1"/>
  <c r="A33" i="402" s="1"/>
  <c r="A34" i="402" s="1"/>
  <c r="A35" i="402" s="1"/>
  <c r="A36" i="402" s="1"/>
  <c r="A37" i="402" s="1"/>
  <c r="A38" i="402" s="1"/>
  <c r="A39" i="402" s="1"/>
  <c r="A40" i="402" s="1"/>
  <c r="A41" i="402" s="1"/>
  <c r="A42" i="402" s="1"/>
  <c r="B6" i="402"/>
  <c r="B27" i="402" s="1"/>
  <c r="B48" i="402" s="1"/>
  <c r="B7" i="402"/>
  <c r="B28" i="402" s="1"/>
  <c r="B49" i="402" s="1"/>
  <c r="B70" i="402" s="1"/>
  <c r="B91" i="402" s="1"/>
  <c r="B8" i="402"/>
  <c r="B29" i="402" s="1"/>
  <c r="B50" i="402" s="1"/>
  <c r="B71" i="402" s="1"/>
  <c r="B92" i="402" s="1"/>
  <c r="B9" i="402"/>
  <c r="B30" i="402" s="1"/>
  <c r="B51" i="402" s="1"/>
  <c r="B72" i="402" s="1"/>
  <c r="B93" i="402" s="1"/>
  <c r="B10" i="402"/>
  <c r="B31" i="402" s="1"/>
  <c r="B52" i="402" s="1"/>
  <c r="B73" i="402" s="1"/>
  <c r="B94" i="402" s="1"/>
  <c r="B11" i="402"/>
  <c r="B32" i="402" s="1"/>
  <c r="B53" i="402" s="1"/>
  <c r="B74" i="402" s="1"/>
  <c r="B95" i="402" s="1"/>
  <c r="B12" i="402"/>
  <c r="B33" i="402" s="1"/>
  <c r="B54" i="402" s="1"/>
  <c r="B75" i="402" s="1"/>
  <c r="B96" i="402" s="1"/>
  <c r="B13" i="402"/>
  <c r="B34" i="402" s="1"/>
  <c r="B55" i="402" s="1"/>
  <c r="B76" i="402" s="1"/>
  <c r="B97" i="402" s="1"/>
  <c r="B14" i="402"/>
  <c r="B35" i="402" s="1"/>
  <c r="B56" i="402" s="1"/>
  <c r="B77" i="402" s="1"/>
  <c r="B98" i="402" s="1"/>
  <c r="B15" i="402"/>
  <c r="B36" i="402" s="1"/>
  <c r="B57" i="402" s="1"/>
  <c r="B78" i="402" s="1"/>
  <c r="B99" i="402" s="1"/>
  <c r="B16" i="402"/>
  <c r="B37" i="402" s="1"/>
  <c r="B58" i="402" s="1"/>
  <c r="B79" i="402" s="1"/>
  <c r="B100" i="402" s="1"/>
  <c r="B17" i="402"/>
  <c r="B38" i="402" s="1"/>
  <c r="B59" i="402" s="1"/>
  <c r="B80" i="402" s="1"/>
  <c r="B101" i="402" s="1"/>
  <c r="B18" i="402"/>
  <c r="B39" i="402" s="1"/>
  <c r="B60" i="402" s="1"/>
  <c r="B81" i="402" s="1"/>
  <c r="B102" i="402" s="1"/>
  <c r="B19" i="402"/>
  <c r="B40" i="402" s="1"/>
  <c r="B61" i="402" s="1"/>
  <c r="B82" i="402" s="1"/>
  <c r="B103" i="402" s="1"/>
  <c r="B20" i="402"/>
  <c r="B41" i="402" s="1"/>
  <c r="B62" i="402" s="1"/>
  <c r="B83" i="402" s="1"/>
  <c r="B104" i="402" s="1"/>
  <c r="B21" i="402"/>
  <c r="B42" i="402" s="1"/>
  <c r="B63" i="402" s="1"/>
  <c r="B84" i="402" s="1"/>
  <c r="B105" i="402" s="1"/>
  <c r="G21" i="402"/>
  <c r="G20" i="402"/>
  <c r="G19" i="402"/>
  <c r="G18" i="402"/>
  <c r="G17" i="402"/>
  <c r="G16" i="402"/>
  <c r="G15" i="402"/>
  <c r="G14" i="402"/>
  <c r="G13" i="402"/>
  <c r="G12" i="402"/>
  <c r="G11" i="402"/>
  <c r="G10" i="402"/>
  <c r="G9" i="402"/>
  <c r="G8" i="402"/>
  <c r="G7" i="402"/>
  <c r="B5" i="402"/>
  <c r="A6" i="402"/>
  <c r="A7" i="402" s="1"/>
  <c r="A8" i="402" s="1"/>
  <c r="A9" i="402" s="1"/>
  <c r="A10" i="402" s="1"/>
  <c r="A11" i="402" s="1"/>
  <c r="A12" i="402" s="1"/>
  <c r="A13" i="402" s="1"/>
  <c r="A14" i="402" s="1"/>
  <c r="A15" i="402" s="1"/>
  <c r="A16" i="402" s="1"/>
  <c r="A17" i="402" s="1"/>
  <c r="A18" i="402" s="1"/>
  <c r="A19" i="402" s="1"/>
  <c r="A20" i="402" s="1"/>
  <c r="A21" i="402" s="1"/>
  <c r="F16" i="399"/>
  <c r="F59" i="399"/>
  <c r="F36" i="399"/>
  <c r="F58" i="399"/>
  <c r="F34" i="399"/>
  <c r="F57" i="399"/>
  <c r="F32" i="399"/>
  <c r="F56" i="399"/>
  <c r="F30" i="399"/>
  <c r="F55" i="399"/>
  <c r="F28" i="399"/>
  <c r="F54" i="399"/>
  <c r="F26" i="399"/>
  <c r="F53" i="399"/>
  <c r="F24" i="399"/>
  <c r="F52" i="399"/>
  <c r="F22" i="399"/>
  <c r="F51" i="399"/>
  <c r="F20" i="399"/>
  <c r="F50" i="399"/>
  <c r="F18" i="399"/>
  <c r="F49" i="399"/>
  <c r="F48" i="399"/>
  <c r="F14" i="399"/>
  <c r="F47" i="399"/>
  <c r="F12" i="399"/>
  <c r="F46" i="399"/>
  <c r="F10" i="399"/>
  <c r="F45" i="399"/>
  <c r="F8" i="399"/>
  <c r="F44" i="399"/>
  <c r="F6" i="399"/>
  <c r="F43" i="399"/>
  <c r="F4" i="399"/>
  <c r="B44" i="399"/>
  <c r="B45" i="399"/>
  <c r="B46" i="399"/>
  <c r="B47" i="399"/>
  <c r="B48" i="399"/>
  <c r="B49" i="399"/>
  <c r="B50" i="399"/>
  <c r="B51" i="399"/>
  <c r="B52" i="399"/>
  <c r="B53" i="399"/>
  <c r="B54" i="399"/>
  <c r="B55" i="399"/>
  <c r="B56" i="399"/>
  <c r="B57" i="399"/>
  <c r="B58" i="399"/>
  <c r="B59" i="399"/>
  <c r="B43" i="399"/>
  <c r="A45" i="399"/>
  <c r="A46" i="399" s="1"/>
  <c r="A47" i="399" s="1"/>
  <c r="A48" i="399" s="1"/>
  <c r="A49" i="399" s="1"/>
  <c r="A50" i="399" s="1"/>
  <c r="A51" i="399" s="1"/>
  <c r="A52" i="399" s="1"/>
  <c r="A53" i="399" s="1"/>
  <c r="A54" i="399" s="1"/>
  <c r="A55" i="399" s="1"/>
  <c r="A56" i="399" s="1"/>
  <c r="A57" i="399" s="1"/>
  <c r="A58" i="399" s="1"/>
  <c r="A59" i="399" s="1"/>
  <c r="A44" i="399"/>
  <c r="B36" i="399"/>
  <c r="B34" i="399"/>
  <c r="B32" i="399"/>
  <c r="B30" i="399"/>
  <c r="B28" i="399"/>
  <c r="B26" i="399"/>
  <c r="B24" i="399"/>
  <c r="B22" i="399"/>
  <c r="B20" i="399"/>
  <c r="B18" i="399"/>
  <c r="B16" i="399"/>
  <c r="B14" i="399"/>
  <c r="B12" i="399"/>
  <c r="B10" i="399"/>
  <c r="B8" i="399"/>
  <c r="B6" i="399"/>
  <c r="B4" i="399"/>
  <c r="A8" i="399"/>
  <c r="A10" i="399"/>
  <c r="A12" i="399"/>
  <c r="A14" i="399"/>
  <c r="A16" i="399" s="1"/>
  <c r="A18" i="399" s="1"/>
  <c r="A20" i="399" s="1"/>
  <c r="A22" i="399" s="1"/>
  <c r="A24" i="399" s="1"/>
  <c r="A26" i="399" s="1"/>
  <c r="A28" i="399" s="1"/>
  <c r="A30" i="399" s="1"/>
  <c r="A6" i="399"/>
  <c r="C7" i="398"/>
  <c r="C8" i="398"/>
  <c r="C9" i="398"/>
  <c r="C10" i="398"/>
  <c r="C11" i="398"/>
  <c r="C12" i="398"/>
  <c r="C13" i="398"/>
  <c r="C14" i="398"/>
  <c r="C15" i="398"/>
  <c r="C16" i="398"/>
  <c r="C17" i="398"/>
  <c r="C18" i="398"/>
  <c r="C19" i="398"/>
  <c r="C20" i="398"/>
  <c r="C21" i="398"/>
  <c r="C22" i="398"/>
  <c r="B7" i="398"/>
  <c r="B8" i="398"/>
  <c r="B9" i="398"/>
  <c r="B10" i="398"/>
  <c r="B11" i="398"/>
  <c r="B12" i="398"/>
  <c r="B13" i="398"/>
  <c r="B14" i="398"/>
  <c r="B15" i="398"/>
  <c r="B16" i="398"/>
  <c r="B17" i="398"/>
  <c r="B18" i="398"/>
  <c r="B19" i="398"/>
  <c r="B20" i="398"/>
  <c r="B21" i="398"/>
  <c r="B22" i="398"/>
  <c r="C27" i="397"/>
  <c r="C28" i="397"/>
  <c r="C29" i="397"/>
  <c r="C30" i="397"/>
  <c r="C31" i="397"/>
  <c r="C32" i="397"/>
  <c r="C33" i="397"/>
  <c r="C34" i="397"/>
  <c r="C35" i="397"/>
  <c r="C36" i="397"/>
  <c r="C37" i="397"/>
  <c r="C38" i="397"/>
  <c r="C39" i="397"/>
  <c r="C40" i="397"/>
  <c r="C41" i="397"/>
  <c r="C42" i="397"/>
  <c r="B27" i="397"/>
  <c r="B28" i="397"/>
  <c r="B29" i="397"/>
  <c r="B30" i="397"/>
  <c r="B31" i="397"/>
  <c r="B32" i="397"/>
  <c r="B33" i="397"/>
  <c r="B34" i="397"/>
  <c r="B35" i="397"/>
  <c r="B36" i="397"/>
  <c r="B37" i="397"/>
  <c r="B38" i="397"/>
  <c r="B39" i="397"/>
  <c r="B40" i="397"/>
  <c r="B41" i="397"/>
  <c r="B42" i="397"/>
  <c r="F9" i="397"/>
  <c r="F10" i="397" s="1"/>
  <c r="F11" i="397" s="1"/>
  <c r="F12" i="397" s="1"/>
  <c r="F8" i="397"/>
  <c r="C8" i="397"/>
  <c r="C9" i="397"/>
  <c r="C10" i="397"/>
  <c r="C11" i="397"/>
  <c r="C12" i="397"/>
  <c r="C13" i="397"/>
  <c r="C14" i="397"/>
  <c r="C15" i="397"/>
  <c r="C16" i="397"/>
  <c r="C17" i="397"/>
  <c r="C18" i="397"/>
  <c r="C19" i="397"/>
  <c r="C20" i="397"/>
  <c r="C21" i="397"/>
  <c r="C22" i="397"/>
  <c r="C23" i="397"/>
  <c r="B8" i="397"/>
  <c r="B9" i="397"/>
  <c r="B10" i="397"/>
  <c r="B11" i="397"/>
  <c r="B12" i="397"/>
  <c r="B13" i="397"/>
  <c r="B14" i="397"/>
  <c r="B15" i="397"/>
  <c r="B16" i="397"/>
  <c r="B17" i="397"/>
  <c r="B18" i="397"/>
  <c r="B19" i="397"/>
  <c r="B20" i="397"/>
  <c r="B21" i="397"/>
  <c r="B22" i="397"/>
  <c r="B23" i="397"/>
  <c r="R22" i="396"/>
  <c r="M22" i="396"/>
  <c r="L22" i="396"/>
  <c r="K22" i="396"/>
  <c r="P7" i="396"/>
  <c r="Q7" i="396"/>
  <c r="R7" i="396"/>
  <c r="P8" i="396"/>
  <c r="Q8" i="396" s="1"/>
  <c r="R8" i="396" s="1"/>
  <c r="P6" i="396"/>
  <c r="N7" i="396"/>
  <c r="N8" i="396"/>
  <c r="N9" i="396"/>
  <c r="N10" i="396"/>
  <c r="N11" i="396" s="1"/>
  <c r="N12" i="396" s="1"/>
  <c r="N13" i="396" s="1"/>
  <c r="N14" i="396" s="1"/>
  <c r="N15" i="396" s="1"/>
  <c r="N16" i="396" s="1"/>
  <c r="N17" i="396" s="1"/>
  <c r="N18" i="396" s="1"/>
  <c r="N19" i="396" s="1"/>
  <c r="N20" i="396" s="1"/>
  <c r="N21" i="396" s="1"/>
  <c r="M6" i="396"/>
  <c r="M7" i="396"/>
  <c r="M8" i="396"/>
  <c r="M9" i="396"/>
  <c r="M10" i="396"/>
  <c r="M11" i="396"/>
  <c r="M12" i="396"/>
  <c r="M13" i="396"/>
  <c r="M14" i="396"/>
  <c r="M15" i="396"/>
  <c r="M16" i="396"/>
  <c r="M17" i="396"/>
  <c r="M18" i="396"/>
  <c r="M19" i="396"/>
  <c r="M20" i="396"/>
  <c r="M21" i="396"/>
  <c r="L6" i="396"/>
  <c r="L7" i="396"/>
  <c r="L8" i="396"/>
  <c r="L9" i="396"/>
  <c r="L10" i="396"/>
  <c r="L11" i="396"/>
  <c r="L12" i="396"/>
  <c r="L13" i="396"/>
  <c r="L14" i="396"/>
  <c r="L15" i="396"/>
  <c r="L16" i="396"/>
  <c r="L17" i="396"/>
  <c r="L18" i="396"/>
  <c r="L19" i="396"/>
  <c r="L20" i="396"/>
  <c r="L21" i="396"/>
  <c r="K6" i="396"/>
  <c r="K7" i="396"/>
  <c r="K8" i="396"/>
  <c r="K9" i="396"/>
  <c r="K10" i="396"/>
  <c r="K11" i="396"/>
  <c r="K12" i="396"/>
  <c r="K13" i="396"/>
  <c r="K14" i="396"/>
  <c r="K15" i="396"/>
  <c r="K16" i="396"/>
  <c r="K17" i="396"/>
  <c r="K18" i="396"/>
  <c r="K19" i="396"/>
  <c r="K20" i="396"/>
  <c r="K21" i="396"/>
  <c r="J6" i="396"/>
  <c r="J7" i="396"/>
  <c r="J8" i="396"/>
  <c r="J9" i="396"/>
  <c r="J10" i="396"/>
  <c r="J11" i="396"/>
  <c r="J12" i="396"/>
  <c r="J13" i="396"/>
  <c r="J14" i="396"/>
  <c r="J15" i="396"/>
  <c r="J16" i="396"/>
  <c r="J17" i="396"/>
  <c r="J18" i="396"/>
  <c r="J19" i="396"/>
  <c r="J20" i="396"/>
  <c r="J21" i="396"/>
  <c r="I6" i="396"/>
  <c r="I7" i="396"/>
  <c r="I8" i="396"/>
  <c r="I9" i="396"/>
  <c r="I10" i="396"/>
  <c r="I11" i="396"/>
  <c r="I12" i="396"/>
  <c r="I13" i="396"/>
  <c r="I14" i="396"/>
  <c r="I15" i="396"/>
  <c r="I16" i="396"/>
  <c r="I17" i="396"/>
  <c r="I18" i="396"/>
  <c r="I19" i="396"/>
  <c r="I20" i="396"/>
  <c r="I21" i="396"/>
  <c r="C6" i="396"/>
  <c r="E6" i="396"/>
  <c r="F6" i="396"/>
  <c r="H6" i="396"/>
  <c r="C7" i="396"/>
  <c r="E7" i="396"/>
  <c r="F7" i="396"/>
  <c r="H7" i="396"/>
  <c r="C8" i="396"/>
  <c r="E8" i="396"/>
  <c r="F8" i="396"/>
  <c r="H8" i="396"/>
  <c r="C9" i="396"/>
  <c r="E9" i="396"/>
  <c r="F9" i="396"/>
  <c r="H9" i="396"/>
  <c r="C10" i="396"/>
  <c r="E10" i="396"/>
  <c r="F10" i="396"/>
  <c r="H10" i="396"/>
  <c r="C11" i="396"/>
  <c r="E11" i="396"/>
  <c r="F11" i="396"/>
  <c r="H11" i="396"/>
  <c r="C12" i="396"/>
  <c r="E12" i="396"/>
  <c r="F12" i="396"/>
  <c r="H12" i="396"/>
  <c r="C13" i="396"/>
  <c r="E13" i="396"/>
  <c r="F13" i="396"/>
  <c r="H13" i="396"/>
  <c r="C14" i="396"/>
  <c r="E14" i="396"/>
  <c r="F14" i="396"/>
  <c r="H14" i="396"/>
  <c r="C15" i="396"/>
  <c r="E15" i="396"/>
  <c r="F15" i="396"/>
  <c r="H15" i="396"/>
  <c r="C16" i="396"/>
  <c r="E16" i="396"/>
  <c r="F16" i="396"/>
  <c r="H16" i="396"/>
  <c r="C17" i="396"/>
  <c r="E17" i="396"/>
  <c r="F17" i="396"/>
  <c r="H17" i="396"/>
  <c r="C18" i="396"/>
  <c r="E18" i="396"/>
  <c r="F18" i="396"/>
  <c r="H18" i="396"/>
  <c r="C19" i="396"/>
  <c r="E19" i="396"/>
  <c r="F19" i="396"/>
  <c r="H19" i="396"/>
  <c r="C20" i="396"/>
  <c r="E20" i="396"/>
  <c r="F20" i="396"/>
  <c r="H20" i="396"/>
  <c r="C21" i="396"/>
  <c r="E21" i="396"/>
  <c r="F21" i="396"/>
  <c r="H21" i="396"/>
  <c r="B6" i="396"/>
  <c r="B7" i="396"/>
  <c r="B8" i="396"/>
  <c r="B9" i="396"/>
  <c r="B10" i="396"/>
  <c r="B11" i="396"/>
  <c r="B12" i="396"/>
  <c r="B13" i="396"/>
  <c r="B14" i="396"/>
  <c r="B15" i="396"/>
  <c r="B16" i="396"/>
  <c r="B17" i="396"/>
  <c r="B18" i="396"/>
  <c r="B19" i="396"/>
  <c r="B20" i="396"/>
  <c r="B21" i="396"/>
  <c r="L6" i="394"/>
  <c r="L6" i="395" s="1"/>
  <c r="M6" i="395" s="1"/>
  <c r="L7" i="394"/>
  <c r="L7" i="395" s="1"/>
  <c r="M7" i="395" s="1"/>
  <c r="P7" i="395" s="1"/>
  <c r="L8" i="394"/>
  <c r="L8" i="395" s="1"/>
  <c r="M8" i="395" s="1"/>
  <c r="P8" i="395" s="1"/>
  <c r="L9" i="394"/>
  <c r="L10" i="394"/>
  <c r="L11" i="394"/>
  <c r="L11" i="395" s="1"/>
  <c r="M11" i="395" s="1"/>
  <c r="L12" i="394"/>
  <c r="M12" i="394" s="1"/>
  <c r="L13" i="394"/>
  <c r="L14" i="394"/>
  <c r="L15" i="394"/>
  <c r="L15" i="395" s="1"/>
  <c r="M15" i="395" s="1"/>
  <c r="L16" i="394"/>
  <c r="L17" i="394"/>
  <c r="L17" i="395" s="1"/>
  <c r="M17" i="395" s="1"/>
  <c r="L18" i="394"/>
  <c r="M18" i="394" s="1"/>
  <c r="L19" i="394"/>
  <c r="M19" i="394" s="1"/>
  <c r="L20" i="394"/>
  <c r="M20" i="394" s="1"/>
  <c r="L21" i="394"/>
  <c r="L5" i="394"/>
  <c r="O7" i="395"/>
  <c r="O8" i="395"/>
  <c r="O9" i="395" s="1"/>
  <c r="O6" i="395"/>
  <c r="N7" i="395"/>
  <c r="N8" i="395"/>
  <c r="N9" i="395"/>
  <c r="N10" i="395"/>
  <c r="N11" i="395" s="1"/>
  <c r="N12" i="395" s="1"/>
  <c r="N13" i="395" s="1"/>
  <c r="N14" i="395" s="1"/>
  <c r="N15" i="395" s="1"/>
  <c r="N16" i="395" s="1"/>
  <c r="N17" i="395" s="1"/>
  <c r="N18" i="395" s="1"/>
  <c r="N19" i="395" s="1"/>
  <c r="N20" i="395" s="1"/>
  <c r="N21" i="395" s="1"/>
  <c r="N6" i="395"/>
  <c r="L9" i="395"/>
  <c r="M9" i="395" s="1"/>
  <c r="L10" i="395"/>
  <c r="M10" i="395" s="1"/>
  <c r="L12" i="395"/>
  <c r="M12" i="395" s="1"/>
  <c r="L13" i="395"/>
  <c r="M13" i="395" s="1"/>
  <c r="L14" i="395"/>
  <c r="M14" i="395" s="1"/>
  <c r="L16" i="395"/>
  <c r="M16" i="395"/>
  <c r="L21" i="395"/>
  <c r="M21" i="395"/>
  <c r="K6" i="395"/>
  <c r="K7" i="395"/>
  <c r="K8" i="395"/>
  <c r="K9" i="395"/>
  <c r="K10" i="395"/>
  <c r="K11" i="395"/>
  <c r="K12" i="395"/>
  <c r="K13" i="395"/>
  <c r="K14" i="395"/>
  <c r="K15" i="395"/>
  <c r="K16" i="395"/>
  <c r="K17" i="395"/>
  <c r="K18" i="395"/>
  <c r="K19" i="395"/>
  <c r="K20" i="395"/>
  <c r="K21" i="395"/>
  <c r="I6" i="395"/>
  <c r="I7" i="395"/>
  <c r="I8" i="395"/>
  <c r="I9" i="395"/>
  <c r="I10" i="395"/>
  <c r="I11" i="395"/>
  <c r="I12" i="395"/>
  <c r="I13" i="395"/>
  <c r="I14" i="395"/>
  <c r="I15" i="395"/>
  <c r="I16" i="395"/>
  <c r="I17" i="395"/>
  <c r="I18" i="395"/>
  <c r="I19" i="395"/>
  <c r="I20" i="395"/>
  <c r="I21" i="395"/>
  <c r="F6" i="395"/>
  <c r="H6" i="395"/>
  <c r="F7" i="395"/>
  <c r="H7" i="395"/>
  <c r="F8" i="395"/>
  <c r="H8" i="395"/>
  <c r="F9" i="395"/>
  <c r="H9" i="395"/>
  <c r="F10" i="395"/>
  <c r="H10" i="395"/>
  <c r="F11" i="395"/>
  <c r="H11" i="395"/>
  <c r="F12" i="395"/>
  <c r="H12" i="395"/>
  <c r="F13" i="395"/>
  <c r="H13" i="395"/>
  <c r="F14" i="395"/>
  <c r="H14" i="395"/>
  <c r="F15" i="395"/>
  <c r="H15" i="395"/>
  <c r="F16" i="395"/>
  <c r="H16" i="395"/>
  <c r="F17" i="395"/>
  <c r="H17" i="395"/>
  <c r="F18" i="395"/>
  <c r="H18" i="395"/>
  <c r="F19" i="395"/>
  <c r="H19" i="395"/>
  <c r="F20" i="395"/>
  <c r="H20" i="395"/>
  <c r="F21" i="395"/>
  <c r="H21" i="395"/>
  <c r="C6" i="395"/>
  <c r="E6" i="395"/>
  <c r="C7" i="395"/>
  <c r="E7" i="395"/>
  <c r="C8" i="395"/>
  <c r="E8" i="395"/>
  <c r="C9" i="395"/>
  <c r="E9" i="395"/>
  <c r="C10" i="395"/>
  <c r="E10" i="395"/>
  <c r="C11" i="395"/>
  <c r="E11" i="395"/>
  <c r="C12" i="395"/>
  <c r="E12" i="395"/>
  <c r="C13" i="395"/>
  <c r="E13" i="395"/>
  <c r="C14" i="395"/>
  <c r="E14" i="395"/>
  <c r="C15" i="395"/>
  <c r="E15" i="395"/>
  <c r="C16" i="395"/>
  <c r="E16" i="395"/>
  <c r="C17" i="395"/>
  <c r="E17" i="395"/>
  <c r="C18" i="395"/>
  <c r="E18" i="395"/>
  <c r="C19" i="395"/>
  <c r="E19" i="395"/>
  <c r="C20" i="395"/>
  <c r="E20" i="395"/>
  <c r="C21" i="395"/>
  <c r="E21" i="395"/>
  <c r="B6" i="395"/>
  <c r="B7" i="395"/>
  <c r="B8" i="395"/>
  <c r="B9" i="395"/>
  <c r="B10" i="395"/>
  <c r="B11" i="395"/>
  <c r="B12" i="395"/>
  <c r="B13" i="395"/>
  <c r="B14" i="395"/>
  <c r="B15" i="395"/>
  <c r="B16" i="395"/>
  <c r="B17" i="395"/>
  <c r="B18" i="395"/>
  <c r="B19" i="395"/>
  <c r="B20" i="395"/>
  <c r="B21" i="395"/>
  <c r="Q7" i="394"/>
  <c r="Q8" i="394"/>
  <c r="Q9" i="394"/>
  <c r="Q10" i="394" s="1"/>
  <c r="Q6" i="394"/>
  <c r="P7" i="394"/>
  <c r="P8" i="394"/>
  <c r="P9" i="394"/>
  <c r="P10" i="394"/>
  <c r="P11" i="394" s="1"/>
  <c r="P12" i="394" s="1"/>
  <c r="P13" i="394" s="1"/>
  <c r="P14" i="394" s="1"/>
  <c r="P15" i="394" s="1"/>
  <c r="P16" i="394" s="1"/>
  <c r="P17" i="394" s="1"/>
  <c r="P18" i="394" s="1"/>
  <c r="P19" i="394" s="1"/>
  <c r="P20" i="394" s="1"/>
  <c r="P21" i="394" s="1"/>
  <c r="P6" i="394"/>
  <c r="N6" i="394"/>
  <c r="N7" i="394" s="1"/>
  <c r="N8" i="394" s="1"/>
  <c r="N9" i="394" s="1"/>
  <c r="N10" i="394" s="1"/>
  <c r="M9" i="394"/>
  <c r="M10" i="394"/>
  <c r="M11" i="394"/>
  <c r="M13" i="394"/>
  <c r="M14" i="394"/>
  <c r="M15" i="394"/>
  <c r="M16" i="394"/>
  <c r="M17" i="394"/>
  <c r="M21" i="394"/>
  <c r="K6" i="394"/>
  <c r="K7" i="394"/>
  <c r="K8" i="394"/>
  <c r="K9" i="394"/>
  <c r="K10" i="394"/>
  <c r="K11" i="394"/>
  <c r="K12" i="394"/>
  <c r="K13" i="394"/>
  <c r="K14" i="394"/>
  <c r="K15" i="394"/>
  <c r="K16" i="394"/>
  <c r="K17" i="394"/>
  <c r="K18" i="394"/>
  <c r="K19" i="394"/>
  <c r="K20" i="394"/>
  <c r="K21" i="394"/>
  <c r="J6" i="394"/>
  <c r="J7" i="394"/>
  <c r="J8" i="394"/>
  <c r="J9" i="394"/>
  <c r="J10" i="394"/>
  <c r="J11" i="394"/>
  <c r="J12" i="394"/>
  <c r="J13" i="394"/>
  <c r="J14" i="394"/>
  <c r="J15" i="394"/>
  <c r="J16" i="394"/>
  <c r="J17" i="394"/>
  <c r="J18" i="394"/>
  <c r="J19" i="394"/>
  <c r="J20" i="394"/>
  <c r="J21" i="394"/>
  <c r="I6" i="394"/>
  <c r="I7" i="394"/>
  <c r="I8" i="394"/>
  <c r="I9" i="394"/>
  <c r="I10" i="394"/>
  <c r="I11" i="394"/>
  <c r="I12" i="394"/>
  <c r="I13" i="394"/>
  <c r="I14" i="394"/>
  <c r="I15" i="394"/>
  <c r="I16" i="394"/>
  <c r="I17" i="394"/>
  <c r="I18" i="394"/>
  <c r="I19" i="394"/>
  <c r="I20" i="394"/>
  <c r="I21" i="394"/>
  <c r="H6" i="394"/>
  <c r="H7" i="394"/>
  <c r="H8" i="394"/>
  <c r="H9" i="394"/>
  <c r="H10" i="394"/>
  <c r="H11" i="394"/>
  <c r="H12" i="394"/>
  <c r="H13" i="394"/>
  <c r="H14" i="394"/>
  <c r="H15" i="394"/>
  <c r="H16" i="394"/>
  <c r="H17" i="394"/>
  <c r="H18" i="394"/>
  <c r="H19" i="394"/>
  <c r="H20" i="394"/>
  <c r="H21" i="394"/>
  <c r="H5" i="394"/>
  <c r="F6" i="394"/>
  <c r="F7" i="394"/>
  <c r="F8" i="394"/>
  <c r="F9" i="394"/>
  <c r="F10" i="394"/>
  <c r="F11" i="394"/>
  <c r="F12" i="394"/>
  <c r="F13" i="394"/>
  <c r="F14" i="394"/>
  <c r="F15" i="394"/>
  <c r="F16" i="394"/>
  <c r="F17" i="394"/>
  <c r="F18" i="394"/>
  <c r="F19" i="394"/>
  <c r="F20" i="394"/>
  <c r="F21" i="394"/>
  <c r="F5" i="394"/>
  <c r="E6" i="394"/>
  <c r="E7" i="394"/>
  <c r="E8" i="394"/>
  <c r="E9" i="394"/>
  <c r="E10" i="394"/>
  <c r="E11" i="394"/>
  <c r="E12" i="394"/>
  <c r="E13" i="394"/>
  <c r="E14" i="394"/>
  <c r="E15" i="394"/>
  <c r="E16" i="394"/>
  <c r="E17" i="394"/>
  <c r="E18" i="394"/>
  <c r="E19" i="394"/>
  <c r="E20" i="394"/>
  <c r="E21" i="394"/>
  <c r="E5" i="394"/>
  <c r="C6" i="394"/>
  <c r="C7" i="394"/>
  <c r="C8" i="394"/>
  <c r="C9" i="394"/>
  <c r="C10" i="394"/>
  <c r="C11" i="394"/>
  <c r="C12" i="394"/>
  <c r="C13" i="394"/>
  <c r="C14" i="394"/>
  <c r="C15" i="394"/>
  <c r="C16" i="394"/>
  <c r="C17" i="394"/>
  <c r="C18" i="394"/>
  <c r="C19" i="394"/>
  <c r="C20" i="394"/>
  <c r="C21" i="394"/>
  <c r="C5" i="394"/>
  <c r="B6" i="394"/>
  <c r="B7" i="394"/>
  <c r="B8" i="394"/>
  <c r="B9" i="394"/>
  <c r="B10" i="394"/>
  <c r="B11" i="394"/>
  <c r="B12" i="394"/>
  <c r="B13" i="394"/>
  <c r="B14" i="394"/>
  <c r="B15" i="394"/>
  <c r="B16" i="394"/>
  <c r="B17" i="394"/>
  <c r="B18" i="394"/>
  <c r="B19" i="394"/>
  <c r="B20" i="394"/>
  <c r="B21" i="394"/>
  <c r="B5" i="394"/>
  <c r="O19" i="391"/>
  <c r="M7" i="391"/>
  <c r="M8" i="391" s="1"/>
  <c r="M9" i="391" s="1"/>
  <c r="M11" i="391" s="1"/>
  <c r="M12" i="391" s="1"/>
  <c r="M13" i="391" s="1"/>
  <c r="M14" i="391" s="1"/>
  <c r="M15" i="391" s="1"/>
  <c r="M16" i="391" s="1"/>
  <c r="M17" i="391" s="1"/>
  <c r="M18" i="391" s="1"/>
  <c r="M20" i="391" s="1"/>
  <c r="M21" i="391" s="1"/>
  <c r="M22" i="391" s="1"/>
  <c r="H7" i="391"/>
  <c r="H8" i="391"/>
  <c r="H9" i="391"/>
  <c r="H10" i="391"/>
  <c r="H11" i="391"/>
  <c r="H12" i="391"/>
  <c r="H13" i="391"/>
  <c r="H14" i="391"/>
  <c r="H15" i="391"/>
  <c r="H16" i="391"/>
  <c r="H17" i="391"/>
  <c r="H18" i="391"/>
  <c r="H19" i="391"/>
  <c r="H20" i="391"/>
  <c r="H21" i="391"/>
  <c r="H22" i="391"/>
  <c r="F6" i="391"/>
  <c r="E7" i="391"/>
  <c r="E8" i="391"/>
  <c r="E9" i="391"/>
  <c r="E10" i="391"/>
  <c r="E11" i="391"/>
  <c r="E12" i="391"/>
  <c r="E13" i="391"/>
  <c r="E14" i="391"/>
  <c r="E15" i="391"/>
  <c r="E16" i="391"/>
  <c r="E17" i="391"/>
  <c r="E18" i="391"/>
  <c r="E19" i="391"/>
  <c r="E20" i="391"/>
  <c r="E21" i="391"/>
  <c r="E22" i="391"/>
  <c r="E6" i="391"/>
  <c r="I21" i="392"/>
  <c r="K21" i="392" s="1"/>
  <c r="M21" i="392" s="1"/>
  <c r="L20" i="392"/>
  <c r="B21" i="392"/>
  <c r="L19" i="392"/>
  <c r="L18" i="392"/>
  <c r="L17" i="392"/>
  <c r="L16" i="392"/>
  <c r="L15" i="392"/>
  <c r="L14" i="392"/>
  <c r="L13" i="392"/>
  <c r="L12" i="392"/>
  <c r="L11" i="392"/>
  <c r="L10" i="392"/>
  <c r="L9" i="392"/>
  <c r="L8" i="392"/>
  <c r="L5" i="392"/>
  <c r="L7" i="392"/>
  <c r="L6" i="392"/>
  <c r="I11" i="392"/>
  <c r="K11" i="392" s="1"/>
  <c r="I12" i="392"/>
  <c r="K12" i="392" s="1"/>
  <c r="I13" i="392"/>
  <c r="K13" i="392" s="1"/>
  <c r="I14" i="392"/>
  <c r="K14" i="392" s="1"/>
  <c r="I15" i="392"/>
  <c r="K15" i="392" s="1"/>
  <c r="M15" i="392" s="1"/>
  <c r="I16" i="392"/>
  <c r="K16" i="392" s="1"/>
  <c r="I17" i="392"/>
  <c r="K17" i="392" s="1"/>
  <c r="B6" i="392"/>
  <c r="B7" i="392"/>
  <c r="B8" i="392"/>
  <c r="B9" i="392"/>
  <c r="B10" i="392"/>
  <c r="B11" i="392"/>
  <c r="B12" i="392"/>
  <c r="B13" i="392"/>
  <c r="B14" i="392"/>
  <c r="B15" i="392"/>
  <c r="B16" i="392"/>
  <c r="B17" i="392"/>
  <c r="B18" i="392"/>
  <c r="B19" i="392"/>
  <c r="B20" i="392"/>
  <c r="N11" i="394" l="1"/>
  <c r="O10" i="394"/>
  <c r="T10" i="394" s="1"/>
  <c r="O9" i="394"/>
  <c r="T9" i="394" s="1"/>
  <c r="P10" i="413"/>
  <c r="Q10" i="413" s="1"/>
  <c r="S10" i="413" s="1"/>
  <c r="Q8" i="410"/>
  <c r="R8" i="410" s="1"/>
  <c r="P9" i="410"/>
  <c r="R5" i="410"/>
  <c r="L15" i="400"/>
  <c r="J15" i="400"/>
  <c r="L8" i="400"/>
  <c r="J8" i="400"/>
  <c r="L12" i="400"/>
  <c r="J12" i="400"/>
  <c r="L9" i="400"/>
  <c r="J9" i="400"/>
  <c r="L13" i="400"/>
  <c r="J13" i="400"/>
  <c r="L17" i="400"/>
  <c r="J17" i="400"/>
  <c r="L19" i="400"/>
  <c r="J19" i="400"/>
  <c r="L16" i="400"/>
  <c r="J16" i="400"/>
  <c r="L20" i="400"/>
  <c r="J20" i="400"/>
  <c r="L6" i="400"/>
  <c r="J6" i="400"/>
  <c r="L10" i="400"/>
  <c r="J10" i="400"/>
  <c r="L14" i="400"/>
  <c r="J14" i="400"/>
  <c r="L18" i="400"/>
  <c r="J18" i="400"/>
  <c r="L11" i="400"/>
  <c r="J11" i="400"/>
  <c r="L7" i="400"/>
  <c r="J7" i="400"/>
  <c r="A32" i="399"/>
  <c r="A34" i="399" s="1"/>
  <c r="A36" i="399" s="1"/>
  <c r="F13" i="397"/>
  <c r="P9" i="396"/>
  <c r="L20" i="395"/>
  <c r="M20" i="395" s="1"/>
  <c r="L19" i="395"/>
  <c r="M19" i="395" s="1"/>
  <c r="L18" i="395"/>
  <c r="M18" i="395" s="1"/>
  <c r="M7" i="394"/>
  <c r="O7" i="394" s="1"/>
  <c r="T7" i="394" s="1"/>
  <c r="M8" i="394"/>
  <c r="O8" i="394" s="1"/>
  <c r="T8" i="394" s="1"/>
  <c r="M6" i="394"/>
  <c r="O6" i="394" s="1"/>
  <c r="P9" i="395"/>
  <c r="O10" i="395"/>
  <c r="Q11" i="394"/>
  <c r="R10" i="394"/>
  <c r="M17" i="392"/>
  <c r="M16" i="392"/>
  <c r="M14" i="392"/>
  <c r="M13" i="392"/>
  <c r="M12" i="392"/>
  <c r="M11" i="392"/>
  <c r="S9" i="405"/>
  <c r="S10" i="405"/>
  <c r="S11" i="405"/>
  <c r="S12" i="405"/>
  <c r="S13" i="405"/>
  <c r="S14" i="405"/>
  <c r="S15" i="405"/>
  <c r="S16" i="405"/>
  <c r="S17" i="405"/>
  <c r="S18" i="405"/>
  <c r="S19" i="405"/>
  <c r="S20" i="405"/>
  <c r="S21" i="405"/>
  <c r="S22" i="405"/>
  <c r="S23" i="405"/>
  <c r="S24" i="405"/>
  <c r="S25" i="405"/>
  <c r="S26" i="405"/>
  <c r="S27" i="405"/>
  <c r="S28" i="405"/>
  <c r="J99" i="407"/>
  <c r="I99" i="407"/>
  <c r="H99" i="407"/>
  <c r="K98" i="407"/>
  <c r="K97" i="407"/>
  <c r="K96" i="407"/>
  <c r="K95" i="407"/>
  <c r="K94" i="407"/>
  <c r="J98" i="407"/>
  <c r="J97" i="407"/>
  <c r="J96" i="407"/>
  <c r="J95" i="407"/>
  <c r="J94" i="407"/>
  <c r="I96" i="407"/>
  <c r="I95" i="407"/>
  <c r="I94" i="407"/>
  <c r="H96" i="407"/>
  <c r="H95" i="407"/>
  <c r="H94" i="407"/>
  <c r="F94" i="407"/>
  <c r="F95" i="407"/>
  <c r="F96" i="407"/>
  <c r="F68" i="407"/>
  <c r="B69" i="407"/>
  <c r="F69" i="407"/>
  <c r="F70" i="407"/>
  <c r="F71" i="407"/>
  <c r="F72" i="407"/>
  <c r="F73" i="407"/>
  <c r="F74" i="407"/>
  <c r="F75" i="407"/>
  <c r="G75" i="407"/>
  <c r="K75" i="407" s="1"/>
  <c r="F76" i="407"/>
  <c r="C77" i="407"/>
  <c r="F77" i="407"/>
  <c r="F78" i="407"/>
  <c r="F79" i="407"/>
  <c r="F80" i="407"/>
  <c r="F81" i="407"/>
  <c r="G81" i="407"/>
  <c r="J81" i="407" s="1"/>
  <c r="F82" i="407"/>
  <c r="F83" i="407"/>
  <c r="F84" i="407"/>
  <c r="F85" i="407"/>
  <c r="F86" i="407"/>
  <c r="B26" i="407"/>
  <c r="B84" i="407" s="1"/>
  <c r="C26" i="407"/>
  <c r="G26" i="407" s="1"/>
  <c r="D26" i="407"/>
  <c r="G84" i="407" s="1"/>
  <c r="E26" i="407"/>
  <c r="F26" i="407"/>
  <c r="B27" i="407"/>
  <c r="B85" i="407" s="1"/>
  <c r="C27" i="407"/>
  <c r="G27" i="407" s="1"/>
  <c r="D27" i="407"/>
  <c r="G85" i="407" s="1"/>
  <c r="K85" i="407" s="1"/>
  <c r="E27" i="407"/>
  <c r="F27" i="407"/>
  <c r="B28" i="407"/>
  <c r="B86" i="407" s="1"/>
  <c r="C28" i="407"/>
  <c r="G28" i="407" s="1"/>
  <c r="D28" i="407"/>
  <c r="G86" i="407" s="1"/>
  <c r="E28" i="407"/>
  <c r="F28" i="407"/>
  <c r="B10" i="407"/>
  <c r="B68" i="407" s="1"/>
  <c r="C10" i="407"/>
  <c r="G10" i="407" s="1"/>
  <c r="D10" i="407"/>
  <c r="G68" i="407" s="1"/>
  <c r="K68" i="407" s="1"/>
  <c r="E10" i="407"/>
  <c r="F10" i="407"/>
  <c r="B11" i="407"/>
  <c r="C11" i="407"/>
  <c r="G11" i="407" s="1"/>
  <c r="D11" i="407"/>
  <c r="G69" i="407" s="1"/>
  <c r="J69" i="407" s="1"/>
  <c r="E11" i="407"/>
  <c r="F11" i="407"/>
  <c r="B12" i="407"/>
  <c r="B70" i="407" s="1"/>
  <c r="C12" i="407"/>
  <c r="G12" i="407" s="1"/>
  <c r="D12" i="407"/>
  <c r="G70" i="407" s="1"/>
  <c r="K70" i="407" s="1"/>
  <c r="E12" i="407"/>
  <c r="F12" i="407"/>
  <c r="B13" i="407"/>
  <c r="B71" i="407" s="1"/>
  <c r="C13" i="407"/>
  <c r="G13" i="407" s="1"/>
  <c r="D13" i="407"/>
  <c r="G71" i="407" s="1"/>
  <c r="I71" i="407" s="1"/>
  <c r="E13" i="407"/>
  <c r="F13" i="407"/>
  <c r="B14" i="407"/>
  <c r="B72" i="407" s="1"/>
  <c r="C14" i="407"/>
  <c r="G14" i="407" s="1"/>
  <c r="D14" i="407"/>
  <c r="G72" i="407" s="1"/>
  <c r="E14" i="407"/>
  <c r="F14" i="407"/>
  <c r="B15" i="407"/>
  <c r="B73" i="407" s="1"/>
  <c r="C15" i="407"/>
  <c r="G15" i="407" s="1"/>
  <c r="D15" i="407"/>
  <c r="G73" i="407" s="1"/>
  <c r="K73" i="407" s="1"/>
  <c r="E15" i="407"/>
  <c r="F15" i="407"/>
  <c r="B16" i="407"/>
  <c r="B74" i="407" s="1"/>
  <c r="C16" i="407"/>
  <c r="G16" i="407" s="1"/>
  <c r="D16" i="407"/>
  <c r="G74" i="407" s="1"/>
  <c r="E16" i="407"/>
  <c r="F16" i="407"/>
  <c r="B17" i="407"/>
  <c r="B75" i="407" s="1"/>
  <c r="C17" i="407"/>
  <c r="G17" i="407" s="1"/>
  <c r="D17" i="407"/>
  <c r="E17" i="407"/>
  <c r="F17" i="407"/>
  <c r="B18" i="407"/>
  <c r="B76" i="407" s="1"/>
  <c r="C18" i="407"/>
  <c r="G18" i="407" s="1"/>
  <c r="D18" i="407"/>
  <c r="G76" i="407" s="1"/>
  <c r="K76" i="407" s="1"/>
  <c r="E18" i="407"/>
  <c r="F18" i="407"/>
  <c r="B19" i="407"/>
  <c r="B77" i="407" s="1"/>
  <c r="C19" i="407"/>
  <c r="G19" i="407" s="1"/>
  <c r="D19" i="407"/>
  <c r="G77" i="407" s="1"/>
  <c r="E19" i="407"/>
  <c r="F19" i="407"/>
  <c r="B20" i="407"/>
  <c r="B78" i="407" s="1"/>
  <c r="C20" i="407"/>
  <c r="G20" i="407" s="1"/>
  <c r="D20" i="407"/>
  <c r="G78" i="407" s="1"/>
  <c r="K78" i="407" s="1"/>
  <c r="E20" i="407"/>
  <c r="F20" i="407"/>
  <c r="B21" i="407"/>
  <c r="B79" i="407" s="1"/>
  <c r="C21" i="407"/>
  <c r="G21" i="407" s="1"/>
  <c r="D21" i="407"/>
  <c r="G79" i="407" s="1"/>
  <c r="K79" i="407" s="1"/>
  <c r="E21" i="407"/>
  <c r="F21" i="407"/>
  <c r="B22" i="407"/>
  <c r="B80" i="407" s="1"/>
  <c r="C22" i="407"/>
  <c r="G22" i="407" s="1"/>
  <c r="D22" i="407"/>
  <c r="G80" i="407" s="1"/>
  <c r="K80" i="407" s="1"/>
  <c r="E22" i="407"/>
  <c r="F22" i="407"/>
  <c r="B23" i="407"/>
  <c r="B81" i="407" s="1"/>
  <c r="C23" i="407"/>
  <c r="G23" i="407" s="1"/>
  <c r="D23" i="407"/>
  <c r="E23" i="407"/>
  <c r="F23" i="407"/>
  <c r="B24" i="407"/>
  <c r="B82" i="407" s="1"/>
  <c r="C24" i="407"/>
  <c r="G24" i="407" s="1"/>
  <c r="D24" i="407"/>
  <c r="G82" i="407" s="1"/>
  <c r="E24" i="407"/>
  <c r="F24" i="407"/>
  <c r="B25" i="407"/>
  <c r="B83" i="407" s="1"/>
  <c r="C25" i="407"/>
  <c r="G25" i="407" s="1"/>
  <c r="D25" i="407"/>
  <c r="G83" i="407" s="1"/>
  <c r="I83" i="407" s="1"/>
  <c r="E25" i="407"/>
  <c r="F25" i="407"/>
  <c r="R9" i="394" l="1"/>
  <c r="N12" i="394"/>
  <c r="O11" i="394"/>
  <c r="T11" i="394" s="1"/>
  <c r="P11" i="413"/>
  <c r="Q11" i="413" s="1"/>
  <c r="S11" i="413" s="1"/>
  <c r="P10" i="410"/>
  <c r="Q9" i="410"/>
  <c r="R9" i="410" s="1"/>
  <c r="F14" i="397"/>
  <c r="P10" i="396"/>
  <c r="Q9" i="396"/>
  <c r="R9" i="396" s="1"/>
  <c r="R7" i="394"/>
  <c r="R8" i="394"/>
  <c r="P10" i="395"/>
  <c r="O11" i="395"/>
  <c r="Q12" i="394"/>
  <c r="R11" i="394"/>
  <c r="I74" i="407"/>
  <c r="K74" i="407"/>
  <c r="I80" i="407"/>
  <c r="C86" i="407"/>
  <c r="C75" i="407"/>
  <c r="C79" i="407"/>
  <c r="C69" i="407"/>
  <c r="C73" i="407"/>
  <c r="K82" i="407"/>
  <c r="J82" i="407"/>
  <c r="I77" i="407"/>
  <c r="K77" i="407"/>
  <c r="I72" i="407"/>
  <c r="K72" i="407"/>
  <c r="I86" i="407"/>
  <c r="K86" i="407"/>
  <c r="I84" i="407"/>
  <c r="K84" i="407"/>
  <c r="C85" i="407"/>
  <c r="J79" i="407"/>
  <c r="J77" i="407"/>
  <c r="C82" i="407"/>
  <c r="I79" i="407"/>
  <c r="C72" i="407"/>
  <c r="I69" i="407"/>
  <c r="J74" i="407"/>
  <c r="I82" i="407"/>
  <c r="C84" i="407"/>
  <c r="I81" i="407"/>
  <c r="I76" i="407"/>
  <c r="C74" i="407"/>
  <c r="C81" i="407"/>
  <c r="I78" i="407"/>
  <c r="C76" i="407"/>
  <c r="C71" i="407"/>
  <c r="I68" i="407"/>
  <c r="J86" i="407"/>
  <c r="C78" i="407"/>
  <c r="C68" i="407"/>
  <c r="I73" i="407"/>
  <c r="J70" i="407"/>
  <c r="C83" i="407"/>
  <c r="C80" i="407"/>
  <c r="I75" i="407"/>
  <c r="I70" i="407"/>
  <c r="I85" i="407"/>
  <c r="C70" i="407"/>
  <c r="J84" i="407"/>
  <c r="J72" i="407"/>
  <c r="J75" i="407"/>
  <c r="J80" i="407"/>
  <c r="J68" i="407"/>
  <c r="J85" i="407"/>
  <c r="J73" i="407"/>
  <c r="K83" i="407"/>
  <c r="J78" i="407"/>
  <c r="K71" i="407"/>
  <c r="J83" i="407"/>
  <c r="J71" i="407"/>
  <c r="K81" i="407"/>
  <c r="J76" i="407"/>
  <c r="K69" i="407"/>
  <c r="J22" i="407"/>
  <c r="J16" i="407"/>
  <c r="H13" i="407"/>
  <c r="H17" i="407"/>
  <c r="J15" i="407"/>
  <c r="H15" i="407"/>
  <c r="J10" i="407"/>
  <c r="J21" i="407"/>
  <c r="H28" i="407"/>
  <c r="I26" i="407"/>
  <c r="K26" i="407" s="1"/>
  <c r="H21" i="407"/>
  <c r="H11" i="407"/>
  <c r="H26" i="407"/>
  <c r="I28" i="407"/>
  <c r="K28" i="407" s="1"/>
  <c r="H27" i="407"/>
  <c r="I27" i="407"/>
  <c r="K27" i="407" s="1"/>
  <c r="J26" i="407"/>
  <c r="J27" i="407"/>
  <c r="J28" i="407"/>
  <c r="I23" i="407"/>
  <c r="K23" i="407" s="1"/>
  <c r="I21" i="407"/>
  <c r="K21" i="407" s="1"/>
  <c r="I17" i="407"/>
  <c r="K17" i="407" s="1"/>
  <c r="I15" i="407"/>
  <c r="K15" i="407" s="1"/>
  <c r="I11" i="407"/>
  <c r="K11" i="407" s="1"/>
  <c r="I25" i="407"/>
  <c r="K25" i="407" s="1"/>
  <c r="I19" i="407"/>
  <c r="K19" i="407" s="1"/>
  <c r="I13" i="407"/>
  <c r="K13" i="407" s="1"/>
  <c r="H24" i="407"/>
  <c r="H18" i="407"/>
  <c r="H12" i="407"/>
  <c r="H20" i="407"/>
  <c r="H14" i="407"/>
  <c r="I24" i="407"/>
  <c r="K24" i="407" s="1"/>
  <c r="J20" i="407"/>
  <c r="I18" i="407"/>
  <c r="K18" i="407" s="1"/>
  <c r="J14" i="407"/>
  <c r="I12" i="407"/>
  <c r="K12" i="407" s="1"/>
  <c r="I20" i="407"/>
  <c r="K20" i="407" s="1"/>
  <c r="I14" i="407"/>
  <c r="K14" i="407" s="1"/>
  <c r="H23" i="407"/>
  <c r="H25" i="407"/>
  <c r="H19" i="407"/>
  <c r="H22" i="407"/>
  <c r="I22" i="407"/>
  <c r="K22" i="407" s="1"/>
  <c r="H16" i="407"/>
  <c r="I16" i="407"/>
  <c r="K16" i="407" s="1"/>
  <c r="H10" i="407"/>
  <c r="I10" i="407"/>
  <c r="K10" i="407" s="1"/>
  <c r="J23" i="407"/>
  <c r="J17" i="407"/>
  <c r="J11" i="407"/>
  <c r="J24" i="407"/>
  <c r="J18" i="407"/>
  <c r="J12" i="407"/>
  <c r="J25" i="407"/>
  <c r="J19" i="407"/>
  <c r="J13" i="407"/>
  <c r="Q14" i="408"/>
  <c r="N13" i="394" l="1"/>
  <c r="O12" i="394"/>
  <c r="T12" i="394" s="1"/>
  <c r="P12" i="413"/>
  <c r="Q12" i="413" s="1"/>
  <c r="S12" i="413" s="1"/>
  <c r="Q10" i="410"/>
  <c r="R10" i="410" s="1"/>
  <c r="P11" i="410"/>
  <c r="F15" i="397"/>
  <c r="P11" i="396"/>
  <c r="Q10" i="396"/>
  <c r="R10" i="396" s="1"/>
  <c r="P11" i="395"/>
  <c r="O12" i="395"/>
  <c r="Q13" i="394"/>
  <c r="E6" i="398"/>
  <c r="E7" i="398" s="1"/>
  <c r="E8" i="398" s="1"/>
  <c r="E9" i="398" s="1"/>
  <c r="E10" i="398" s="1"/>
  <c r="E11" i="398" s="1"/>
  <c r="E12" i="398" s="1"/>
  <c r="E13" i="398" s="1"/>
  <c r="E14" i="398" s="1"/>
  <c r="E15" i="398" s="1"/>
  <c r="E16" i="398" s="1"/>
  <c r="E17" i="398" s="1"/>
  <c r="E18" i="398" s="1"/>
  <c r="E19" i="398" s="1"/>
  <c r="E20" i="398" s="1"/>
  <c r="E21" i="398" s="1"/>
  <c r="E22" i="398" s="1"/>
  <c r="D6" i="398"/>
  <c r="D7" i="398" s="1"/>
  <c r="D8" i="398" s="1"/>
  <c r="D9" i="398" s="1"/>
  <c r="D10" i="398" s="1"/>
  <c r="D11" i="398" s="1"/>
  <c r="D12" i="398" s="1"/>
  <c r="D13" i="398" s="1"/>
  <c r="D14" i="398" s="1"/>
  <c r="D15" i="398" s="1"/>
  <c r="D16" i="398" s="1"/>
  <c r="D17" i="398" s="1"/>
  <c r="D18" i="398" s="1"/>
  <c r="D19" i="398" s="1"/>
  <c r="D20" i="398" s="1"/>
  <c r="D21" i="398" s="1"/>
  <c r="D22" i="398" s="1"/>
  <c r="N14" i="394" l="1"/>
  <c r="O13" i="394"/>
  <c r="T13" i="394" s="1"/>
  <c r="R12" i="394"/>
  <c r="P13" i="413"/>
  <c r="Q13" i="413" s="1"/>
  <c r="S13" i="413" s="1"/>
  <c r="Q11" i="410"/>
  <c r="R11" i="410" s="1"/>
  <c r="P12" i="410"/>
  <c r="F16" i="397"/>
  <c r="Q11" i="396"/>
  <c r="R11" i="396" s="1"/>
  <c r="P12" i="396"/>
  <c r="P12" i="395"/>
  <c r="O13" i="395"/>
  <c r="Q14" i="394"/>
  <c r="R13" i="394"/>
  <c r="A49" i="97"/>
  <c r="A45" i="97"/>
  <c r="F110" i="407"/>
  <c r="J93" i="407"/>
  <c r="I93" i="407"/>
  <c r="F93" i="407"/>
  <c r="H93" i="407" s="1"/>
  <c r="F67" i="407"/>
  <c r="F66" i="407"/>
  <c r="I61" i="407"/>
  <c r="K60" i="407"/>
  <c r="K61" i="407" s="1"/>
  <c r="J60" i="407"/>
  <c r="J61" i="407" s="1"/>
  <c r="I56" i="407"/>
  <c r="K55" i="407"/>
  <c r="K56" i="407" s="1"/>
  <c r="J55" i="407"/>
  <c r="J56" i="407" s="1"/>
  <c r="F9" i="407"/>
  <c r="E9" i="407"/>
  <c r="D9" i="407"/>
  <c r="C9" i="407"/>
  <c r="O9" i="407" s="1"/>
  <c r="B9" i="407"/>
  <c r="B67" i="407" s="1"/>
  <c r="F8" i="407"/>
  <c r="E8" i="407"/>
  <c r="D8" i="407"/>
  <c r="G66" i="407" s="1"/>
  <c r="K66" i="407" s="1"/>
  <c r="C8" i="407"/>
  <c r="B8" i="407"/>
  <c r="B66" i="407" s="1"/>
  <c r="A4" i="407"/>
  <c r="A3" i="407"/>
  <c r="A2" i="407"/>
  <c r="A1" i="407"/>
  <c r="V20" i="406"/>
  <c r="U20" i="406"/>
  <c r="S8" i="405"/>
  <c r="N15" i="394" l="1"/>
  <c r="O14" i="394"/>
  <c r="T14" i="394" s="1"/>
  <c r="P14" i="413"/>
  <c r="Q14" i="413" s="1"/>
  <c r="S14" i="413" s="1"/>
  <c r="P13" i="410"/>
  <c r="Q12" i="410"/>
  <c r="R12" i="410" s="1"/>
  <c r="F17" i="397"/>
  <c r="Q12" i="396"/>
  <c r="R12" i="396" s="1"/>
  <c r="P13" i="396"/>
  <c r="P13" i="395"/>
  <c r="O14" i="395"/>
  <c r="Q15" i="394"/>
  <c r="C96" i="407"/>
  <c r="F113" i="407" s="1"/>
  <c r="J113" i="407" s="1"/>
  <c r="C95" i="407"/>
  <c r="F112" i="407" s="1"/>
  <c r="J112" i="407" s="1"/>
  <c r="C94" i="407"/>
  <c r="F111" i="407" s="1"/>
  <c r="J111" i="407" s="1"/>
  <c r="C97" i="407"/>
  <c r="J9" i="407"/>
  <c r="J110" i="407"/>
  <c r="G8" i="407"/>
  <c r="H8" i="407" s="1"/>
  <c r="C67" i="407"/>
  <c r="H97" i="407"/>
  <c r="I97" i="407"/>
  <c r="G67" i="407"/>
  <c r="K67" i="407" s="1"/>
  <c r="K87" i="407" s="1"/>
  <c r="C98" i="407"/>
  <c r="F98" i="407"/>
  <c r="G9" i="407"/>
  <c r="I9" i="407" s="1"/>
  <c r="K9" i="407" s="1"/>
  <c r="C66" i="407"/>
  <c r="H98" i="407"/>
  <c r="J8" i="407"/>
  <c r="F114" i="407"/>
  <c r="J114" i="407" s="1"/>
  <c r="I98" i="407"/>
  <c r="O8" i="407"/>
  <c r="F97" i="407"/>
  <c r="J66" i="407"/>
  <c r="I66" i="407"/>
  <c r="Q14" i="404"/>
  <c r="R15" i="404" s="1"/>
  <c r="N16" i="394" l="1"/>
  <c r="O15" i="394"/>
  <c r="T15" i="394" s="1"/>
  <c r="R14" i="394"/>
  <c r="P15" i="413"/>
  <c r="Q15" i="413" s="1"/>
  <c r="S15" i="413" s="1"/>
  <c r="P14" i="410"/>
  <c r="Q13" i="410"/>
  <c r="R13" i="410" s="1"/>
  <c r="F18" i="397"/>
  <c r="P14" i="396"/>
  <c r="Q13" i="396"/>
  <c r="R13" i="396" s="1"/>
  <c r="O15" i="395"/>
  <c r="P14" i="395"/>
  <c r="Q16" i="394"/>
  <c r="J29" i="407"/>
  <c r="D31" i="407"/>
  <c r="B104" i="407"/>
  <c r="J104" i="407" s="1"/>
  <c r="J105" i="407" s="1"/>
  <c r="I8" i="407"/>
  <c r="J115" i="407"/>
  <c r="H9" i="407"/>
  <c r="I67" i="407"/>
  <c r="I87" i="407" s="1"/>
  <c r="J67" i="407"/>
  <c r="J87" i="407" s="1"/>
  <c r="N17" i="394" l="1"/>
  <c r="O16" i="394"/>
  <c r="T16" i="394" s="1"/>
  <c r="R15" i="394"/>
  <c r="P16" i="413"/>
  <c r="Q16" i="413" s="1"/>
  <c r="S16" i="413" s="1"/>
  <c r="P15" i="410"/>
  <c r="Q14" i="410"/>
  <c r="R14" i="410" s="1"/>
  <c r="F19" i="397"/>
  <c r="P15" i="396"/>
  <c r="Q14" i="396"/>
  <c r="R14" i="396" s="1"/>
  <c r="P15" i="395"/>
  <c r="O16" i="395"/>
  <c r="R16" i="394"/>
  <c r="Q17" i="394"/>
  <c r="H29" i="407"/>
  <c r="G89" i="407"/>
  <c r="K8" i="407"/>
  <c r="I29" i="407"/>
  <c r="G31" i="407"/>
  <c r="H104" i="407"/>
  <c r="H105" i="407" s="1"/>
  <c r="F99" i="407"/>
  <c r="K99" i="407"/>
  <c r="N18" i="394" l="1"/>
  <c r="O17" i="394"/>
  <c r="T17" i="394" s="1"/>
  <c r="P17" i="413"/>
  <c r="Q17" i="413" s="1"/>
  <c r="S17" i="413" s="1"/>
  <c r="Q15" i="410"/>
  <c r="R15" i="410" s="1"/>
  <c r="P16" i="410"/>
  <c r="F20" i="397"/>
  <c r="Q15" i="396"/>
  <c r="R15" i="396" s="1"/>
  <c r="P16" i="396"/>
  <c r="P16" i="395"/>
  <c r="O17" i="395"/>
  <c r="Q18" i="394"/>
  <c r="K29" i="407"/>
  <c r="J31" i="407"/>
  <c r="L6" i="401"/>
  <c r="L5" i="401"/>
  <c r="N19" i="394" l="1"/>
  <c r="O18" i="394"/>
  <c r="T18" i="394" s="1"/>
  <c r="R17" i="394"/>
  <c r="P18" i="413"/>
  <c r="Q18" i="413" s="1"/>
  <c r="S18" i="413" s="1"/>
  <c r="Q16" i="410"/>
  <c r="R16" i="410" s="1"/>
  <c r="P17" i="410"/>
  <c r="F21" i="397"/>
  <c r="Q16" i="396"/>
  <c r="R16" i="396" s="1"/>
  <c r="P17" i="396"/>
  <c r="P17" i="395"/>
  <c r="O18" i="395"/>
  <c r="Q19" i="394"/>
  <c r="R18" i="394" l="1"/>
  <c r="N20" i="394"/>
  <c r="O19" i="394"/>
  <c r="T19" i="394" s="1"/>
  <c r="P19" i="413"/>
  <c r="Q19" i="413" s="1"/>
  <c r="S19" i="413" s="1"/>
  <c r="P18" i="410"/>
  <c r="Q17" i="410"/>
  <c r="R17" i="410" s="1"/>
  <c r="F22" i="397"/>
  <c r="Q17" i="396"/>
  <c r="R17" i="396" s="1"/>
  <c r="P18" i="396"/>
  <c r="P18" i="395"/>
  <c r="O19" i="395"/>
  <c r="R19" i="394"/>
  <c r="Q20" i="394"/>
  <c r="N21" i="394" l="1"/>
  <c r="O21" i="394" s="1"/>
  <c r="T21" i="394" s="1"/>
  <c r="O20" i="394"/>
  <c r="T20" i="394" s="1"/>
  <c r="P20" i="413"/>
  <c r="Q20" i="413" s="1"/>
  <c r="S20" i="413" s="1"/>
  <c r="P19" i="410"/>
  <c r="Q18" i="410"/>
  <c r="R18" i="410" s="1"/>
  <c r="F23" i="397"/>
  <c r="P19" i="396"/>
  <c r="Q18" i="396"/>
  <c r="R18" i="396" s="1"/>
  <c r="P19" i="395"/>
  <c r="O20" i="395"/>
  <c r="Q21" i="394"/>
  <c r="R20" i="394"/>
  <c r="F7" i="398"/>
  <c r="F8" i="398" s="1"/>
  <c r="H7" i="398"/>
  <c r="H8" i="398" s="1"/>
  <c r="S6" i="393"/>
  <c r="R21" i="394" l="1"/>
  <c r="P21" i="413"/>
  <c r="U22" i="413"/>
  <c r="P20" i="410"/>
  <c r="Q19" i="410"/>
  <c r="R19" i="410" s="1"/>
  <c r="I8" i="398"/>
  <c r="H9" i="398"/>
  <c r="F9" i="398"/>
  <c r="G8" i="398"/>
  <c r="P20" i="396"/>
  <c r="Q19" i="396"/>
  <c r="R19" i="396" s="1"/>
  <c r="O21" i="395"/>
  <c r="P21" i="395" s="1"/>
  <c r="P20" i="395"/>
  <c r="F26" i="397"/>
  <c r="F27" i="397" s="1"/>
  <c r="F28" i="397" s="1"/>
  <c r="F29" i="397" s="1"/>
  <c r="F30" i="397" s="1"/>
  <c r="F31" i="397" s="1"/>
  <c r="F32" i="397" s="1"/>
  <c r="F33" i="397" s="1"/>
  <c r="F34" i="397" s="1"/>
  <c r="F35" i="397" s="1"/>
  <c r="F36" i="397" s="1"/>
  <c r="F37" i="397" s="1"/>
  <c r="F38" i="397" s="1"/>
  <c r="F39" i="397" s="1"/>
  <c r="F40" i="397" s="1"/>
  <c r="F41" i="397" s="1"/>
  <c r="F42" i="397" s="1"/>
  <c r="Q21" i="413" l="1"/>
  <c r="P21" i="410"/>
  <c r="Q21" i="410" s="1"/>
  <c r="R21" i="410" s="1"/>
  <c r="Q20" i="410"/>
  <c r="R20" i="410" s="1"/>
  <c r="H10" i="398"/>
  <c r="I9" i="398"/>
  <c r="F10" i="398"/>
  <c r="G9" i="398"/>
  <c r="Q20" i="396"/>
  <c r="R20" i="396" s="1"/>
  <c r="P21" i="396"/>
  <c r="Q21" i="396" s="1"/>
  <c r="R21" i="396" s="1"/>
  <c r="G6" i="391"/>
  <c r="D75" i="403"/>
  <c r="A69" i="403"/>
  <c r="D64" i="403"/>
  <c r="D43" i="403"/>
  <c r="D22" i="403"/>
  <c r="G111" i="402"/>
  <c r="G110" i="402"/>
  <c r="G90" i="402"/>
  <c r="G89" i="402"/>
  <c r="G69" i="402"/>
  <c r="G68" i="402"/>
  <c r="G27" i="402"/>
  <c r="G26" i="402"/>
  <c r="G6" i="402"/>
  <c r="G5" i="402"/>
  <c r="L7" i="401"/>
  <c r="I7" i="401"/>
  <c r="E7" i="401"/>
  <c r="N6" i="401"/>
  <c r="H6" i="401"/>
  <c r="D6" i="401"/>
  <c r="K6" i="401" s="1"/>
  <c r="N5" i="401"/>
  <c r="H5" i="401"/>
  <c r="D5" i="401"/>
  <c r="K5" i="401" s="1"/>
  <c r="F60" i="399"/>
  <c r="D7" i="397"/>
  <c r="D8" i="397" s="1"/>
  <c r="Q6" i="396"/>
  <c r="N6" i="396"/>
  <c r="Q5" i="396"/>
  <c r="D27" i="397" s="1"/>
  <c r="J5" i="396"/>
  <c r="J5" i="394"/>
  <c r="J6" i="393"/>
  <c r="H6" i="393"/>
  <c r="F6" i="393"/>
  <c r="E6" i="393"/>
  <c r="C6" i="393"/>
  <c r="L5" i="393"/>
  <c r="L5" i="395" s="1"/>
  <c r="L5" i="396" s="1"/>
  <c r="J5" i="393"/>
  <c r="H5" i="393"/>
  <c r="F5" i="393"/>
  <c r="F5" i="395" s="1"/>
  <c r="E5" i="393"/>
  <c r="E5" i="395" s="1"/>
  <c r="E5" i="396" s="1"/>
  <c r="C5" i="393"/>
  <c r="I20" i="392"/>
  <c r="K20" i="392" s="1"/>
  <c r="M20" i="392" s="1"/>
  <c r="I19" i="392"/>
  <c r="I18" i="392"/>
  <c r="K18" i="392" s="1"/>
  <c r="M18" i="392" s="1"/>
  <c r="I10" i="392"/>
  <c r="K10" i="392" s="1"/>
  <c r="M10" i="392" s="1"/>
  <c r="I9" i="392"/>
  <c r="K9" i="392" s="1"/>
  <c r="M9" i="392" s="1"/>
  <c r="I8" i="392"/>
  <c r="K8" i="392" s="1"/>
  <c r="M8" i="392" s="1"/>
  <c r="I7" i="392"/>
  <c r="K7" i="392" s="1"/>
  <c r="M7" i="392" s="1"/>
  <c r="I6" i="392"/>
  <c r="K6" i="392" s="1"/>
  <c r="M6" i="392" s="1"/>
  <c r="B6" i="393"/>
  <c r="I5" i="392"/>
  <c r="K5" i="392" s="1"/>
  <c r="M5" i="392" s="1"/>
  <c r="B5" i="392"/>
  <c r="B7" i="397" s="1"/>
  <c r="B26" i="397" s="1"/>
  <c r="J7" i="391"/>
  <c r="J8" i="391" s="1"/>
  <c r="J9" i="391" s="1"/>
  <c r="F7" i="391"/>
  <c r="H6" i="391"/>
  <c r="Q22" i="413" l="1"/>
  <c r="S21" i="413"/>
  <c r="E27" i="397"/>
  <c r="D28" i="397"/>
  <c r="R22" i="410"/>
  <c r="H11" i="398"/>
  <c r="I10" i="398"/>
  <c r="F11" i="398"/>
  <c r="G10" i="398"/>
  <c r="D9" i="397"/>
  <c r="E8" i="397"/>
  <c r="J10" i="391"/>
  <c r="J11" i="391" s="1"/>
  <c r="J12" i="391" s="1"/>
  <c r="J13" i="391" s="1"/>
  <c r="J14" i="391" s="1"/>
  <c r="F8" i="391"/>
  <c r="G7" i="391"/>
  <c r="I7" i="391" s="1"/>
  <c r="K19" i="392"/>
  <c r="M19" i="392" s="1"/>
  <c r="M23" i="392" s="1"/>
  <c r="F76" i="403"/>
  <c r="G127" i="402"/>
  <c r="H7" i="401"/>
  <c r="O5" i="401"/>
  <c r="G85" i="402"/>
  <c r="G22" i="402"/>
  <c r="G106" i="402"/>
  <c r="G48" i="402"/>
  <c r="I5" i="393"/>
  <c r="K5" i="393" s="1"/>
  <c r="M5" i="393" s="1"/>
  <c r="I6" i="393"/>
  <c r="K6" i="393" s="1"/>
  <c r="L6" i="393"/>
  <c r="C5" i="395"/>
  <c r="C5" i="396" s="1"/>
  <c r="B6" i="401"/>
  <c r="B69" i="402" s="1"/>
  <c r="B5" i="393"/>
  <c r="B5" i="395" s="1"/>
  <c r="B5" i="396" s="1"/>
  <c r="B6" i="398"/>
  <c r="G43" i="402"/>
  <c r="K7" i="401"/>
  <c r="N7" i="401"/>
  <c r="F38" i="399"/>
  <c r="I23" i="392"/>
  <c r="I6" i="391"/>
  <c r="N6" i="391" s="1"/>
  <c r="F5" i="396"/>
  <c r="O6" i="401"/>
  <c r="H5" i="395"/>
  <c r="H5" i="396" s="1"/>
  <c r="E28" i="397" l="1"/>
  <c r="D29" i="397"/>
  <c r="B90" i="402"/>
  <c r="B111" i="402" s="1"/>
  <c r="H12" i="398"/>
  <c r="I11" i="398"/>
  <c r="F12" i="398"/>
  <c r="G11" i="398"/>
  <c r="I8" i="397"/>
  <c r="G8" i="397"/>
  <c r="D10" i="397"/>
  <c r="E9" i="397"/>
  <c r="F9" i="391"/>
  <c r="G8" i="391"/>
  <c r="I8" i="391" s="1"/>
  <c r="J15" i="391"/>
  <c r="K23" i="392"/>
  <c r="F23" i="400"/>
  <c r="H21" i="400"/>
  <c r="L21" i="400" s="1"/>
  <c r="H5" i="400"/>
  <c r="G47" i="402"/>
  <c r="G64" i="402" s="1"/>
  <c r="H128" i="402" s="1"/>
  <c r="M6" i="393"/>
  <c r="O6" i="393" s="1"/>
  <c r="I5" i="395"/>
  <c r="K5" i="395" s="1"/>
  <c r="M5" i="395" s="1"/>
  <c r="I5" i="394"/>
  <c r="K5" i="394" s="1"/>
  <c r="M5" i="394" s="1"/>
  <c r="O5" i="394" s="1"/>
  <c r="B48" i="403"/>
  <c r="B69" i="403" s="1"/>
  <c r="B5" i="401"/>
  <c r="B26" i="402" s="1"/>
  <c r="B47" i="402" s="1"/>
  <c r="B68" i="402" s="1"/>
  <c r="B89" i="402" s="1"/>
  <c r="O7" i="401"/>
  <c r="K9" i="393"/>
  <c r="P6" i="391"/>
  <c r="E24" i="391"/>
  <c r="N7" i="391"/>
  <c r="P7" i="391"/>
  <c r="M9" i="393"/>
  <c r="O5" i="393"/>
  <c r="I5" i="396"/>
  <c r="K5" i="396" s="1"/>
  <c r="D30" i="397" l="1"/>
  <c r="E29" i="397"/>
  <c r="G28" i="397"/>
  <c r="I28" i="397"/>
  <c r="H13" i="398"/>
  <c r="I12" i="398"/>
  <c r="F13" i="398"/>
  <c r="G12" i="398"/>
  <c r="I9" i="397"/>
  <c r="G9" i="397"/>
  <c r="D11" i="397"/>
  <c r="E10" i="397"/>
  <c r="M22" i="395"/>
  <c r="K22" i="395"/>
  <c r="J16" i="391"/>
  <c r="J17" i="391" s="1"/>
  <c r="P8" i="391"/>
  <c r="N8" i="391"/>
  <c r="F10" i="391"/>
  <c r="G9" i="391"/>
  <c r="I9" i="391" s="1"/>
  <c r="H23" i="400"/>
  <c r="J21" i="400"/>
  <c r="J5" i="400"/>
  <c r="L5" i="400"/>
  <c r="T6" i="393"/>
  <c r="R6" i="393"/>
  <c r="T6" i="394"/>
  <c r="R6" i="394"/>
  <c r="B27" i="403"/>
  <c r="B110" i="402"/>
  <c r="B5" i="403"/>
  <c r="K23" i="394"/>
  <c r="C6" i="398"/>
  <c r="C7" i="397"/>
  <c r="E7" i="397" s="1"/>
  <c r="P5" i="395"/>
  <c r="O9" i="393"/>
  <c r="T5" i="393"/>
  <c r="R5" i="393"/>
  <c r="T5" i="394"/>
  <c r="R5" i="394"/>
  <c r="M5" i="396"/>
  <c r="R6" i="396"/>
  <c r="G29" i="397" l="1"/>
  <c r="I29" i="397"/>
  <c r="D31" i="397"/>
  <c r="E30" i="397"/>
  <c r="H14" i="398"/>
  <c r="I13" i="398"/>
  <c r="F14" i="398"/>
  <c r="G13" i="398"/>
  <c r="D12" i="397"/>
  <c r="E11" i="397"/>
  <c r="I10" i="397"/>
  <c r="G10" i="397"/>
  <c r="P6" i="395"/>
  <c r="P22" i="395" s="1"/>
  <c r="L7" i="398"/>
  <c r="N9" i="391"/>
  <c r="P9" i="391"/>
  <c r="F11" i="391"/>
  <c r="G10" i="391"/>
  <c r="J18" i="391"/>
  <c r="L23" i="400"/>
  <c r="J23" i="400"/>
  <c r="R9" i="393"/>
  <c r="T9" i="393"/>
  <c r="B47" i="403"/>
  <c r="B68" i="403" s="1"/>
  <c r="B26" i="403"/>
  <c r="M23" i="394"/>
  <c r="I27" i="397"/>
  <c r="G27" i="397"/>
  <c r="I7" i="397"/>
  <c r="G7" i="397"/>
  <c r="R5" i="396"/>
  <c r="C26" i="397"/>
  <c r="E26" i="397" s="1"/>
  <c r="L6" i="398"/>
  <c r="K6" i="398"/>
  <c r="I6" i="398"/>
  <c r="G6" i="398"/>
  <c r="G30" i="397" l="1"/>
  <c r="I30" i="397"/>
  <c r="D32" i="397"/>
  <c r="E31" i="397"/>
  <c r="H15" i="398"/>
  <c r="I14" i="398"/>
  <c r="F15" i="398"/>
  <c r="G14" i="398"/>
  <c r="I11" i="397"/>
  <c r="G11" i="397"/>
  <c r="D13" i="397"/>
  <c r="E12" i="397"/>
  <c r="I7" i="398"/>
  <c r="K7" i="398"/>
  <c r="N7" i="398" s="1"/>
  <c r="G7" i="398"/>
  <c r="I10" i="391"/>
  <c r="F12" i="391"/>
  <c r="G11" i="391"/>
  <c r="I11" i="391" s="1"/>
  <c r="N11" i="391" s="1"/>
  <c r="J19" i="391"/>
  <c r="T23" i="394"/>
  <c r="R23" i="394"/>
  <c r="R13" i="393" s="1"/>
  <c r="O23" i="394"/>
  <c r="R6" i="398"/>
  <c r="O6" i="398"/>
  <c r="I26" i="397"/>
  <c r="G26" i="397"/>
  <c r="Q6" i="398"/>
  <c r="N6" i="398"/>
  <c r="Q7" i="398"/>
  <c r="O7" i="398"/>
  <c r="R7" i="398"/>
  <c r="I31" i="397" l="1"/>
  <c r="G31" i="397"/>
  <c r="D33" i="397"/>
  <c r="E32" i="397"/>
  <c r="H16" i="398"/>
  <c r="I15" i="398"/>
  <c r="F16" i="398"/>
  <c r="G15" i="398"/>
  <c r="I12" i="397"/>
  <c r="G12" i="397"/>
  <c r="D14" i="397"/>
  <c r="E13" i="397"/>
  <c r="N10" i="391"/>
  <c r="P10" i="391"/>
  <c r="J20" i="391"/>
  <c r="J21" i="391" s="1"/>
  <c r="J22" i="391" s="1"/>
  <c r="P11" i="391"/>
  <c r="F13" i="391"/>
  <c r="G12" i="391"/>
  <c r="I12" i="391" s="1"/>
  <c r="N12" i="391" s="1"/>
  <c r="O28" i="394"/>
  <c r="O29" i="394" s="1"/>
  <c r="O13" i="393"/>
  <c r="T13" i="393"/>
  <c r="D34" i="397" l="1"/>
  <c r="E33" i="397"/>
  <c r="I32" i="397"/>
  <c r="G32" i="397"/>
  <c r="H17" i="398"/>
  <c r="I16" i="398"/>
  <c r="F17" i="398"/>
  <c r="G16" i="398"/>
  <c r="I13" i="397"/>
  <c r="G13" i="397"/>
  <c r="D15" i="397"/>
  <c r="E14" i="397"/>
  <c r="F14" i="391"/>
  <c r="G13" i="391"/>
  <c r="I13" i="391" s="1"/>
  <c r="N13" i="391" s="1"/>
  <c r="P12" i="391"/>
  <c r="I33" i="397" l="1"/>
  <c r="G33" i="397"/>
  <c r="D35" i="397"/>
  <c r="E34" i="397"/>
  <c r="H18" i="398"/>
  <c r="I17" i="398"/>
  <c r="F18" i="398"/>
  <c r="G17" i="398"/>
  <c r="D16" i="397"/>
  <c r="E15" i="397"/>
  <c r="I14" i="397"/>
  <c r="G14" i="397"/>
  <c r="P13" i="391"/>
  <c r="F15" i="391"/>
  <c r="G14" i="391"/>
  <c r="D36" i="397" l="1"/>
  <c r="E35" i="397"/>
  <c r="I34" i="397"/>
  <c r="G34" i="397"/>
  <c r="H19" i="398"/>
  <c r="I18" i="398"/>
  <c r="F19" i="398"/>
  <c r="G18" i="398"/>
  <c r="I15" i="397"/>
  <c r="G15" i="397"/>
  <c r="D17" i="397"/>
  <c r="E16" i="397"/>
  <c r="F16" i="391"/>
  <c r="G15" i="391"/>
  <c r="I15" i="391" s="1"/>
  <c r="N15" i="391" s="1"/>
  <c r="I14" i="391"/>
  <c r="N14" i="391" s="1"/>
  <c r="I35" i="397" l="1"/>
  <c r="G35" i="397"/>
  <c r="D37" i="397"/>
  <c r="E36" i="397"/>
  <c r="H20" i="398"/>
  <c r="I19" i="398"/>
  <c r="F20" i="398"/>
  <c r="G19" i="398"/>
  <c r="I16" i="397"/>
  <c r="G16" i="397"/>
  <c r="D18" i="397"/>
  <c r="E17" i="397"/>
  <c r="P14" i="391"/>
  <c r="P15" i="391"/>
  <c r="F17" i="391"/>
  <c r="G16" i="391"/>
  <c r="G36" i="397" l="1"/>
  <c r="I36" i="397"/>
  <c r="D38" i="397"/>
  <c r="E37" i="397"/>
  <c r="H21" i="398"/>
  <c r="I20" i="398"/>
  <c r="F21" i="398"/>
  <c r="G20" i="398"/>
  <c r="I17" i="397"/>
  <c r="G17" i="397"/>
  <c r="D19" i="397"/>
  <c r="E18" i="397"/>
  <c r="I16" i="391"/>
  <c r="N16" i="391" s="1"/>
  <c r="F18" i="391"/>
  <c r="G17" i="391"/>
  <c r="I17" i="391" s="1"/>
  <c r="N17" i="391" s="1"/>
  <c r="G37" i="397" l="1"/>
  <c r="I37" i="397"/>
  <c r="D39" i="397"/>
  <c r="E38" i="397"/>
  <c r="H22" i="398"/>
  <c r="I22" i="398" s="1"/>
  <c r="I21" i="398"/>
  <c r="F22" i="398"/>
  <c r="G22" i="398" s="1"/>
  <c r="G21" i="398"/>
  <c r="I18" i="397"/>
  <c r="G18" i="397"/>
  <c r="D20" i="397"/>
  <c r="E19" i="397"/>
  <c r="P17" i="391"/>
  <c r="F19" i="391"/>
  <c r="G18" i="391"/>
  <c r="I18" i="391" s="1"/>
  <c r="N18" i="391" s="1"/>
  <c r="P16" i="391"/>
  <c r="G24" i="398" l="1"/>
  <c r="I38" i="397"/>
  <c r="G38" i="397"/>
  <c r="D40" i="397"/>
  <c r="E39" i="397"/>
  <c r="I24" i="398"/>
  <c r="H30" i="398"/>
  <c r="I19" i="397"/>
  <c r="G19" i="397"/>
  <c r="D21" i="397"/>
  <c r="E20" i="397"/>
  <c r="F20" i="391"/>
  <c r="G19" i="391"/>
  <c r="I19" i="391" s="1"/>
  <c r="P18" i="391"/>
  <c r="H39" i="97" l="1"/>
  <c r="K39" i="97" s="1"/>
  <c r="H39" i="414"/>
  <c r="I39" i="397"/>
  <c r="G39" i="397"/>
  <c r="D41" i="397"/>
  <c r="E40" i="397"/>
  <c r="I20" i="397"/>
  <c r="G20" i="397"/>
  <c r="D22" i="397"/>
  <c r="E21" i="397"/>
  <c r="N19" i="391"/>
  <c r="P19" i="391"/>
  <c r="F21" i="391"/>
  <c r="G20" i="391"/>
  <c r="I20" i="391" s="1"/>
  <c r="G40" i="397" l="1"/>
  <c r="I40" i="397"/>
  <c r="D42" i="397"/>
  <c r="E42" i="397" s="1"/>
  <c r="E41" i="397"/>
  <c r="I21" i="397"/>
  <c r="G21" i="397"/>
  <c r="D23" i="397"/>
  <c r="E23" i="397" s="1"/>
  <c r="E22" i="397"/>
  <c r="P20" i="391"/>
  <c r="N20" i="391"/>
  <c r="F22" i="391"/>
  <c r="G22" i="391" s="1"/>
  <c r="G21" i="391"/>
  <c r="I21" i="391" s="1"/>
  <c r="G42" i="397" l="1"/>
  <c r="I42" i="397"/>
  <c r="G41" i="397"/>
  <c r="I41" i="397"/>
  <c r="I22" i="397"/>
  <c r="G22" i="397"/>
  <c r="I23" i="397"/>
  <c r="G23" i="397"/>
  <c r="E44" i="397"/>
  <c r="P21" i="391"/>
  <c r="N21" i="391"/>
  <c r="I22" i="391"/>
  <c r="G24" i="391"/>
  <c r="I44" i="397" l="1"/>
  <c r="G44" i="397"/>
  <c r="P22" i="391"/>
  <c r="P24" i="391" s="1"/>
  <c r="N22" i="391"/>
  <c r="N24" i="391" s="1"/>
  <c r="I24" i="391"/>
  <c r="A66" i="97"/>
  <c r="H40" i="97" l="1"/>
  <c r="H40" i="414"/>
  <c r="E8" i="233"/>
  <c r="K40" i="97" l="1"/>
  <c r="K42" i="97" s="1"/>
  <c r="K43" i="97" s="1"/>
  <c r="K85" i="97" s="1"/>
  <c r="G13" i="233"/>
  <c r="E14" i="233" s="1"/>
  <c r="F14" i="233" s="1"/>
  <c r="D86" i="97"/>
  <c r="L40" i="97" l="1"/>
  <c r="L17" i="97"/>
  <c r="L18" i="97" s="1"/>
  <c r="L38" i="97"/>
  <c r="L31" i="97"/>
  <c r="L62" i="97"/>
  <c r="L46" i="97"/>
  <c r="L48" i="97" s="1"/>
  <c r="L24" i="97"/>
  <c r="L78" i="97"/>
  <c r="L30" i="97"/>
  <c r="L77" i="97"/>
  <c r="L82" i="97"/>
  <c r="L83" i="97" s="1"/>
  <c r="L73" i="97"/>
  <c r="L56" i="97"/>
  <c r="L50" i="97"/>
  <c r="L29" i="97"/>
  <c r="L34" i="97"/>
  <c r="L57" i="97"/>
  <c r="L54" i="97"/>
  <c r="L41" i="97"/>
  <c r="L61" i="97"/>
  <c r="L20" i="97"/>
  <c r="L21" i="97" s="1"/>
  <c r="L74" i="97"/>
  <c r="L25" i="97"/>
  <c r="L23" i="97"/>
  <c r="L26" i="97" s="1"/>
  <c r="L60" i="97"/>
  <c r="L79" i="97"/>
  <c r="L35" i="97"/>
  <c r="L58" i="97"/>
  <c r="L51" i="97"/>
  <c r="L33" i="97"/>
  <c r="L55" i="97"/>
  <c r="L52" i="97"/>
  <c r="L32" i="97"/>
  <c r="L76" i="97"/>
  <c r="L59" i="97"/>
  <c r="L75" i="97"/>
  <c r="L53" i="97"/>
  <c r="L39" i="97"/>
  <c r="L47" i="97"/>
  <c r="L14" i="97"/>
  <c r="L15" i="97" s="1"/>
  <c r="L63" i="97"/>
  <c r="L80" i="97" l="1"/>
  <c r="L84" i="97" s="1"/>
  <c r="L42" i="97"/>
  <c r="L64" i="97"/>
  <c r="L65" i="97" s="1"/>
  <c r="L36" i="97"/>
  <c r="L43" i="97" s="1"/>
  <c r="N75" i="97"/>
  <c r="L85" i="97" l="1"/>
  <c r="Q14" i="377" l="1"/>
  <c r="Q14" i="376"/>
  <c r="B4" i="405" l="1"/>
  <c r="B4" i="407" s="1"/>
  <c r="C5" i="406"/>
  <c r="C2" i="406"/>
  <c r="B1" i="405"/>
  <c r="B1" i="407" s="1"/>
  <c r="C3" i="406"/>
  <c r="B2" i="405"/>
  <c r="B2" i="407" s="1"/>
  <c r="B3" i="405"/>
  <c r="B3" i="407" s="1"/>
  <c r="C4" i="406"/>
  <c r="M19" i="411" l="1"/>
  <c r="M15" i="412"/>
  <c r="M23" i="412"/>
  <c r="M16" i="412"/>
  <c r="M14" i="411"/>
  <c r="M24" i="412"/>
  <c r="M17" i="411"/>
  <c r="M20" i="411"/>
  <c r="M22" i="412"/>
  <c r="M21" i="412"/>
  <c r="M19" i="412"/>
  <c r="M18" i="412"/>
  <c r="M20" i="412"/>
  <c r="M21" i="411"/>
  <c r="P17" i="234"/>
  <c r="M17" i="412"/>
  <c r="P15" i="234"/>
  <c r="M18" i="411"/>
  <c r="P16" i="234"/>
  <c r="M14" i="412"/>
  <c r="M16" i="404"/>
  <c r="M14" i="408"/>
  <c r="M14" i="377"/>
  <c r="M20" i="404"/>
  <c r="M18" i="404"/>
  <c r="M16" i="408"/>
  <c r="M15" i="408"/>
  <c r="M15" i="248" l="1"/>
  <c r="M15" i="411"/>
  <c r="M22" i="411" s="1"/>
  <c r="M25" i="412"/>
  <c r="M15" i="404"/>
  <c r="M14" i="376"/>
  <c r="M17" i="404"/>
  <c r="M14" i="404"/>
  <c r="M19" i="404"/>
  <c r="M17" i="408"/>
  <c r="M18" i="408" s="1"/>
  <c r="M15" i="377"/>
  <c r="M17" i="377"/>
  <c r="M18" i="377"/>
  <c r="M16" i="376"/>
  <c r="M19" i="377"/>
  <c r="M17" i="376"/>
  <c r="M21" i="404" l="1"/>
  <c r="R14" i="377" l="1"/>
  <c r="R15" i="377" s="1"/>
  <c r="M16" i="377" s="1"/>
  <c r="R14" i="376"/>
  <c r="R15" i="376" s="1"/>
  <c r="R14" i="254"/>
  <c r="Q14" i="254"/>
  <c r="M20" i="377" l="1"/>
  <c r="R15" i="254"/>
  <c r="A71" i="97"/>
  <c r="A44" i="97"/>
  <c r="A37" i="97"/>
  <c r="A81" i="97" l="1"/>
  <c r="B24" i="369" l="1"/>
  <c r="A69" i="97" l="1"/>
  <c r="M16" i="248" l="1"/>
  <c r="K14" i="280" l="1"/>
  <c r="K15" i="280"/>
  <c r="K16" i="280"/>
  <c r="K17" i="280"/>
  <c r="K18" i="280"/>
  <c r="K19" i="280"/>
  <c r="K20" i="280"/>
  <c r="K13" i="280"/>
  <c r="I35" i="280"/>
  <c r="I36" i="280"/>
  <c r="I37" i="280"/>
  <c r="I34" i="280"/>
  <c r="A43" i="97" l="1"/>
  <c r="A38" i="97"/>
  <c r="B6" i="278" l="1"/>
  <c r="F6" i="278"/>
  <c r="F7" i="278"/>
  <c r="B8" i="278"/>
  <c r="F8" i="278"/>
  <c r="B9" i="278"/>
  <c r="F9" i="278"/>
  <c r="K13" i="278"/>
  <c r="B3" i="278" s="1"/>
  <c r="N14" i="278"/>
  <c r="N16" i="278"/>
  <c r="K19" i="278"/>
  <c r="N15" i="278" s="1"/>
  <c r="K22" i="278"/>
  <c r="B26" i="278" s="1"/>
  <c r="B25" i="278"/>
  <c r="B6" i="235"/>
  <c r="F6" i="235"/>
  <c r="F7" i="235"/>
  <c r="B8" i="235"/>
  <c r="F8" i="235"/>
  <c r="B9" i="235"/>
  <c r="F9" i="235"/>
  <c r="K13" i="235"/>
  <c r="B3" i="235" s="1"/>
  <c r="N14" i="235"/>
  <c r="N16" i="235"/>
  <c r="K19" i="235"/>
  <c r="N15" i="235" s="1"/>
  <c r="K23" i="235"/>
  <c r="B25" i="235"/>
  <c r="K26" i="235"/>
  <c r="M16" i="254"/>
  <c r="M14" i="250"/>
  <c r="M15" i="250"/>
  <c r="M17" i="250"/>
  <c r="B6" i="280"/>
  <c r="B7" i="280"/>
  <c r="B9" i="280"/>
  <c r="K21" i="280"/>
  <c r="K22" i="280"/>
  <c r="K23" i="280"/>
  <c r="K24" i="280"/>
  <c r="K25" i="280"/>
  <c r="K26" i="280"/>
  <c r="K27" i="280"/>
  <c r="K28" i="280"/>
  <c r="K29" i="280"/>
  <c r="K30" i="280"/>
  <c r="K31" i="280"/>
  <c r="K32" i="280"/>
  <c r="B34" i="280"/>
  <c r="B35" i="280"/>
  <c r="B36" i="280"/>
  <c r="B37" i="280"/>
  <c r="B38" i="280"/>
  <c r="K38" i="280"/>
  <c r="B39" i="280"/>
  <c r="K39" i="280"/>
  <c r="B40" i="280"/>
  <c r="K40" i="280"/>
  <c r="B41" i="280"/>
  <c r="K41" i="280"/>
  <c r="B42" i="280"/>
  <c r="K42" i="280"/>
  <c r="B43" i="280"/>
  <c r="K43" i="280"/>
  <c r="B1" i="236"/>
  <c r="B2" i="236"/>
  <c r="B3" i="236"/>
  <c r="B4" i="236"/>
  <c r="B27" i="235" l="1"/>
  <c r="B27" i="278"/>
  <c r="B28" i="278" s="1"/>
  <c r="B29" i="278" s="1"/>
  <c r="B30" i="278" s="1"/>
  <c r="M19" i="248"/>
  <c r="J42" i="280"/>
  <c r="M21" i="250"/>
  <c r="J39" i="280"/>
  <c r="M24" i="250"/>
  <c r="M16" i="250"/>
  <c r="M18" i="250"/>
  <c r="J38" i="280"/>
  <c r="J40" i="280"/>
  <c r="J43" i="280"/>
  <c r="M14" i="248"/>
  <c r="M20" i="248"/>
  <c r="J36" i="280"/>
  <c r="K36" i="280" s="1"/>
  <c r="M22" i="250"/>
  <c r="M23" i="250"/>
  <c r="J34" i="280"/>
  <c r="K34" i="280" s="1"/>
  <c r="M25" i="250"/>
  <c r="P18" i="234"/>
  <c r="P14" i="234"/>
  <c r="B8" i="280"/>
  <c r="K22" i="235"/>
  <c r="B26" i="235" s="1"/>
  <c r="N17" i="278"/>
  <c r="N18" i="278" s="1"/>
  <c r="N19" i="278" s="1"/>
  <c r="K29" i="278" s="1"/>
  <c r="B28" i="235" l="1"/>
  <c r="B29" i="235" s="1"/>
  <c r="B30" i="235" s="1"/>
  <c r="M17" i="248"/>
  <c r="M21" i="369"/>
  <c r="M23" i="369"/>
  <c r="M18" i="248"/>
  <c r="M18" i="254"/>
  <c r="M19" i="250"/>
  <c r="M22" i="369"/>
  <c r="M17" i="254"/>
  <c r="M20" i="250"/>
  <c r="M21" i="248"/>
  <c r="J41" i="280"/>
  <c r="J35" i="280"/>
  <c r="K35" i="280" s="1"/>
  <c r="J37" i="280"/>
  <c r="K37" i="280" s="1"/>
  <c r="P19" i="234"/>
  <c r="N17" i="235"/>
  <c r="N18" i="235" s="1"/>
  <c r="N19" i="235" s="1"/>
  <c r="K29" i="235" s="1"/>
  <c r="M26" i="250" l="1"/>
  <c r="M22" i="248"/>
  <c r="K44" i="280"/>
  <c r="B4" i="233" l="1"/>
  <c r="B3" i="233"/>
  <c r="B2" i="233"/>
  <c r="B1" i="233"/>
  <c r="B4" i="8"/>
  <c r="B3" i="8"/>
  <c r="B2" i="8"/>
  <c r="B1" i="8"/>
  <c r="A82" i="97" l="1"/>
  <c r="A83" i="97"/>
  <c r="A84" i="97"/>
  <c r="M14" i="254" l="1"/>
  <c r="M19" i="369"/>
  <c r="M20" i="369"/>
  <c r="M15" i="254"/>
  <c r="M19" i="254" l="1"/>
  <c r="A14" i="97"/>
  <c r="M24" i="369" l="1"/>
  <c r="M25" i="369" s="1"/>
  <c r="A80" i="97" l="1"/>
  <c r="A72" i="97"/>
  <c r="A36" i="97"/>
  <c r="A28" i="97"/>
  <c r="A32" i="97"/>
  <c r="A31" i="97"/>
  <c r="A33" i="97"/>
  <c r="A35" i="97"/>
  <c r="A15" i="97"/>
  <c r="A16" i="97"/>
  <c r="A19" i="97"/>
  <c r="A20" i="97"/>
  <c r="A22" i="97"/>
  <c r="A23" i="97"/>
  <c r="A25" i="97"/>
  <c r="A26" i="97"/>
  <c r="A27" i="97"/>
  <c r="A29" i="97"/>
  <c r="A48" i="97"/>
  <c r="A67" i="97"/>
  <c r="A68" i="97"/>
  <c r="A70" i="97"/>
  <c r="A85" i="97"/>
  <c r="A86" i="97"/>
  <c r="A87" i="97"/>
  <c r="A88" i="97"/>
  <c r="A89" i="97"/>
  <c r="A13" i="97"/>
  <c r="B13" i="8" l="1"/>
  <c r="B14" i="8"/>
  <c r="B15" i="8"/>
  <c r="B11" i="8"/>
  <c r="B10" i="8"/>
  <c r="B12" i="8"/>
  <c r="B9" i="8"/>
  <c r="B8" i="8"/>
  <c r="B7" i="8"/>
  <c r="B26" i="236" l="1"/>
  <c r="B14" i="236"/>
  <c r="B25" i="236"/>
  <c r="B13" i="236"/>
  <c r="B9" i="236"/>
  <c r="B21" i="236"/>
  <c r="B12" i="236"/>
  <c r="B24" i="236"/>
  <c r="B10" i="236"/>
  <c r="B22" i="236"/>
  <c r="B7" i="236"/>
  <c r="B19" i="236"/>
  <c r="B11" i="236"/>
  <c r="B23" i="236"/>
  <c r="B8" i="236"/>
  <c r="B20" i="236"/>
  <c r="B15" i="236"/>
  <c r="B27" i="236"/>
  <c r="K22" i="232"/>
  <c r="H21" i="232"/>
  <c r="S40" i="232"/>
  <c r="S39" i="232"/>
  <c r="S38" i="232"/>
  <c r="S37" i="232"/>
  <c r="S36" i="232"/>
  <c r="S35" i="232"/>
  <c r="S34" i="232"/>
  <c r="S33" i="232"/>
  <c r="S32" i="232"/>
  <c r="S31" i="232"/>
  <c r="T31" i="232" s="1"/>
  <c r="H23" i="232" l="1"/>
  <c r="E8" i="8" l="1"/>
  <c r="F20" i="236" s="1"/>
  <c r="E7" i="8"/>
  <c r="F19" i="236" s="1"/>
  <c r="F7" i="236" l="1"/>
  <c r="E13" i="8"/>
  <c r="E9" i="8"/>
  <c r="F13" i="236" l="1"/>
  <c r="F25" i="236"/>
  <c r="F9" i="236"/>
  <c r="O21" i="236" s="1"/>
  <c r="F21" i="236"/>
  <c r="Q19" i="236"/>
  <c r="M19" i="236"/>
  <c r="O19" i="236"/>
  <c r="K19" i="236"/>
  <c r="G19" i="236"/>
  <c r="I19" i="236"/>
  <c r="O7" i="236"/>
  <c r="G7" i="236"/>
  <c r="K7" i="236"/>
  <c r="I7" i="236"/>
  <c r="M7" i="236"/>
  <c r="Q7" i="236"/>
  <c r="F8" i="236"/>
  <c r="G25" i="236" l="1"/>
  <c r="K25" i="236"/>
  <c r="Q13" i="236"/>
  <c r="M25" i="236"/>
  <c r="K13" i="236"/>
  <c r="I13" i="236"/>
  <c r="I25" i="236"/>
  <c r="G13" i="236"/>
  <c r="M13" i="236"/>
  <c r="O25" i="236"/>
  <c r="Q25" i="236"/>
  <c r="O13" i="236"/>
  <c r="O9" i="236"/>
  <c r="I21" i="236"/>
  <c r="K9" i="236"/>
  <c r="I9" i="236"/>
  <c r="G21" i="236"/>
  <c r="G9" i="236"/>
  <c r="Q21" i="236"/>
  <c r="Q9" i="236"/>
  <c r="K21" i="236"/>
  <c r="M21" i="236"/>
  <c r="M9" i="236"/>
  <c r="K20" i="236"/>
  <c r="G20" i="236"/>
  <c r="M20" i="236"/>
  <c r="I20" i="236"/>
  <c r="Q20" i="236"/>
  <c r="O20" i="236"/>
  <c r="I8" i="236"/>
  <c r="G8" i="236"/>
  <c r="O8" i="236"/>
  <c r="Q8" i="236"/>
  <c r="K8" i="236"/>
  <c r="M8" i="236"/>
  <c r="E11" i="8"/>
  <c r="F23" i="236" s="1"/>
  <c r="E10" i="8" l="1"/>
  <c r="F11" i="236"/>
  <c r="F10" i="236" l="1"/>
  <c r="Q22" i="236" s="1"/>
  <c r="F22" i="236"/>
  <c r="Q23" i="236"/>
  <c r="O23" i="236"/>
  <c r="M23" i="236"/>
  <c r="K23" i="236"/>
  <c r="G23" i="236"/>
  <c r="I23" i="236"/>
  <c r="M11" i="236"/>
  <c r="O11" i="236"/>
  <c r="G11" i="236"/>
  <c r="Q11" i="236"/>
  <c r="I11" i="236"/>
  <c r="K11" i="236"/>
  <c r="M22" i="236" l="1"/>
  <c r="G22" i="236"/>
  <c r="G10" i="236"/>
  <c r="K22" i="236"/>
  <c r="K10" i="236"/>
  <c r="O10" i="236"/>
  <c r="I22" i="236"/>
  <c r="M10" i="236"/>
  <c r="I10" i="236"/>
  <c r="O22" i="236"/>
  <c r="Q10" i="236"/>
  <c r="M15" i="376"/>
  <c r="M18" i="376" l="1"/>
  <c r="E15" i="8" l="1"/>
  <c r="E14" i="8" l="1"/>
  <c r="F15" i="236"/>
  <c r="F27" i="236"/>
  <c r="E16" i="8"/>
  <c r="F26" i="236" l="1"/>
  <c r="F28" i="236" s="1"/>
  <c r="F14" i="236"/>
  <c r="F16" i="236" s="1"/>
  <c r="O27" i="236"/>
  <c r="M27" i="236"/>
  <c r="K27" i="236"/>
  <c r="I27" i="236"/>
  <c r="G27" i="236"/>
  <c r="Q15" i="236"/>
  <c r="O15" i="236"/>
  <c r="M15" i="236"/>
  <c r="K15" i="236"/>
  <c r="I15" i="236"/>
  <c r="G15" i="236"/>
  <c r="Q27" i="236"/>
  <c r="F9" i="8"/>
  <c r="F14" i="8"/>
  <c r="F13" i="8"/>
  <c r="E9" i="236"/>
  <c r="E21" i="236"/>
  <c r="G8" i="233"/>
  <c r="E10" i="233" s="1"/>
  <c r="F10" i="233" s="1"/>
  <c r="K31" i="235"/>
  <c r="K31" i="278" s="1"/>
  <c r="F7" i="8"/>
  <c r="F10" i="8"/>
  <c r="F11" i="8"/>
  <c r="F15" i="8"/>
  <c r="F8" i="8"/>
  <c r="G26" i="236" l="1"/>
  <c r="O26" i="236"/>
  <c r="O28" i="236" s="1"/>
  <c r="P28" i="236" s="1"/>
  <c r="G14" i="236"/>
  <c r="G16" i="236" s="1"/>
  <c r="M14" i="236"/>
  <c r="M16" i="236" s="1"/>
  <c r="N16" i="236" s="1"/>
  <c r="I14" i="236"/>
  <c r="I16" i="236" s="1"/>
  <c r="J16" i="236" s="1"/>
  <c r="Q26" i="236"/>
  <c r="Q28" i="236" s="1"/>
  <c r="R28" i="236" s="1"/>
  <c r="K14" i="236"/>
  <c r="K16" i="236" s="1"/>
  <c r="L16" i="236" s="1"/>
  <c r="O14" i="236"/>
  <c r="O16" i="236" s="1"/>
  <c r="P16" i="236" s="1"/>
  <c r="K26" i="236"/>
  <c r="K28" i="236" s="1"/>
  <c r="L28" i="236" s="1"/>
  <c r="I26" i="236"/>
  <c r="I28" i="236" s="1"/>
  <c r="J28" i="236" s="1"/>
  <c r="Q14" i="236"/>
  <c r="Q16" i="236" s="1"/>
  <c r="R16" i="236" s="1"/>
  <c r="M26" i="236"/>
  <c r="M28" i="236" s="1"/>
  <c r="N28" i="236" s="1"/>
  <c r="G28" i="236"/>
  <c r="H28" i="236" s="1"/>
  <c r="F8" i="233"/>
  <c r="F24" i="233" s="1"/>
  <c r="E25" i="236"/>
  <c r="E13" i="236"/>
  <c r="E14" i="236"/>
  <c r="E26" i="236"/>
  <c r="E8" i="236"/>
  <c r="E20" i="236"/>
  <c r="E15" i="236"/>
  <c r="E27" i="236"/>
  <c r="E11" i="236"/>
  <c r="E23" i="236"/>
  <c r="E10" i="236"/>
  <c r="E22" i="236"/>
  <c r="E7" i="236"/>
  <c r="E19" i="236"/>
  <c r="F16" i="8"/>
  <c r="H16" i="236" l="1"/>
  <c r="H17" i="236" s="1"/>
  <c r="J17" i="236" s="1"/>
  <c r="L17" i="236" s="1"/>
  <c r="N17" i="236" s="1"/>
  <c r="P17" i="236" s="1"/>
  <c r="R17" i="236" s="1"/>
  <c r="H29" i="236" s="1"/>
  <c r="J29" i="236" s="1"/>
  <c r="L29" i="236" s="1"/>
  <c r="N29" i="236" s="1"/>
  <c r="P29" i="236" s="1"/>
  <c r="R29" i="236" s="1"/>
  <c r="G17" i="236"/>
  <c r="I17" i="236" s="1"/>
  <c r="K17" i="236" s="1"/>
  <c r="M17" i="236" s="1"/>
  <c r="O17" i="236" s="1"/>
  <c r="Q17" i="236" s="1"/>
  <c r="G29" i="236" s="1"/>
  <c r="I29" i="236" s="1"/>
  <c r="K29" i="236" s="1"/>
  <c r="M29" i="236" s="1"/>
  <c r="O29" i="236" s="1"/>
  <c r="Q29" i="236" s="1"/>
  <c r="F21" i="233"/>
  <c r="E16" i="236"/>
  <c r="E28" i="236"/>
</calcChain>
</file>

<file path=xl/sharedStrings.xml><?xml version="1.0" encoding="utf-8"?>
<sst xmlns="http://schemas.openxmlformats.org/spreadsheetml/2006/main" count="2690" uniqueCount="856">
  <si>
    <t>ASSOCIAÇÃO MATO-GROSSENSE DOS MUNICÍPIOS</t>
  </si>
  <si>
    <t>COORDENAÇÃO DE INFRAESTRUTURA E CAPACITAÇÃO</t>
  </si>
  <si>
    <t>SITE: amm.org.br   -   E-mail: centraldeprojetos@amm.org.br</t>
  </si>
  <si>
    <t>AV. RUBENS DE MENDONÇA Nº 3.920 - CEP: 78,000-070 - CUIABÁ - MT</t>
  </si>
  <si>
    <t>FONE: (65) 2123-1200  -  FAX: 2123-1251</t>
  </si>
  <si>
    <t>OBRA:</t>
  </si>
  <si>
    <t>PROPR.:</t>
  </si>
  <si>
    <t xml:space="preserve">DATA: </t>
  </si>
  <si>
    <t>RESUMO DO ORÇAMENTO</t>
  </si>
  <si>
    <t>ITEM</t>
  </si>
  <si>
    <t>DESCRIÇÃO DO SERVIÇO</t>
  </si>
  <si>
    <t>%</t>
  </si>
  <si>
    <t>1.0</t>
  </si>
  <si>
    <t xml:space="preserve">OBRA: </t>
  </si>
  <si>
    <t>TABELA REFERÊNCIA:</t>
  </si>
  <si>
    <t>DATA:</t>
  </si>
  <si>
    <t>CÓDIGO</t>
  </si>
  <si>
    <t>QUANTIDADE</t>
  </si>
  <si>
    <t>PREÇO</t>
  </si>
  <si>
    <t>UNITÁRIO (R$)</t>
  </si>
  <si>
    <t>TOTAL (R$)</t>
  </si>
  <si>
    <t>1.1</t>
  </si>
  <si>
    <r>
      <t>LOCAL:</t>
    </r>
    <r>
      <rPr>
        <sz val="10"/>
        <rFont val="Arial"/>
        <family val="2"/>
      </rPr>
      <t/>
    </r>
  </si>
  <si>
    <t>BDI</t>
  </si>
  <si>
    <t>-</t>
  </si>
  <si>
    <t>DMT</t>
  </si>
  <si>
    <t>Descrição</t>
  </si>
  <si>
    <t>PROP.:</t>
  </si>
  <si>
    <t>DRENAGEM SUPERFICIAL</t>
  </si>
  <si>
    <t>7.0</t>
  </si>
  <si>
    <t>6.0</t>
  </si>
  <si>
    <t>5.0</t>
  </si>
  <si>
    <t>3.0</t>
  </si>
  <si>
    <t>SERVIÇOS PRELIMINARES</t>
  </si>
  <si>
    <t>UNIT. + BDI (R$)</t>
  </si>
  <si>
    <t>UND.</t>
  </si>
  <si>
    <t>BDI SERVIÇOS:</t>
  </si>
  <si>
    <t>H</t>
  </si>
  <si>
    <t xml:space="preserve"> TOTAL EXECUÇÃO</t>
  </si>
  <si>
    <t>2.0</t>
  </si>
  <si>
    <t>4.0</t>
  </si>
  <si>
    <t>BOLETIM</t>
  </si>
  <si>
    <t>SINAPI</t>
  </si>
  <si>
    <t>SICRO</t>
  </si>
  <si>
    <t>LOCAL:</t>
  </si>
  <si>
    <t>SINALIZAÇÃO VIÁRIA</t>
  </si>
  <si>
    <t>Mato Grosso</t>
  </si>
  <si>
    <t>SUB-TOTAL 1.0 &gt;&gt;</t>
  </si>
  <si>
    <t>SUB-TOTAL 2.0 &gt;&gt;</t>
  </si>
  <si>
    <t>SUB-TOTAL 3.0 &gt;&gt;</t>
  </si>
  <si>
    <t>SUB-TOTAL 5.0 &gt;&gt;</t>
  </si>
  <si>
    <t>SUB-TOTAL 7.0 &gt;&gt;</t>
  </si>
  <si>
    <t>TOTAL GERAL DO ORÇAMENTO &gt;&gt;</t>
  </si>
  <si>
    <t>PAVIMENTAÇÃO</t>
  </si>
  <si>
    <t>1.2</t>
  </si>
  <si>
    <t>Mês</t>
  </si>
  <si>
    <t>Produto</t>
  </si>
  <si>
    <t>Estado</t>
  </si>
  <si>
    <t>Preço</t>
  </si>
  <si>
    <t>ASFALTOS DILUÍDOS CM-30</t>
  </si>
  <si>
    <t>EMULSÕES ASFÁLTICAS RR-2C</t>
  </si>
  <si>
    <t>M</t>
  </si>
  <si>
    <t>UN</t>
  </si>
  <si>
    <t>TUBO DE CONCRETO PARA REDES COLETORAS DE ÁGUAS PLUVIAIS, DIÂMETRO DE 400 MM, JUNTA RÍGIDA, INSTALADO EM LOCAL COM BAIXO NÍVEL DE INTERFERÊNCIAS - FORNECIMENTO E ASSENTAMENTO. AF_12/2015</t>
  </si>
  <si>
    <t>TUBO DE CONCRETO PARA REDES COLETORAS DE ÁGUAS PLUVIAIS, DIÂMETRO DE 600 MM, JUNTA RÍGIDA, INSTALADO EM LOCAL COM BAIXO NÍVEL DE INTERFERÊNCIAS - FORNECIMENTO E ASSENTAMENTO. AF_12/2015</t>
  </si>
  <si>
    <t>TUBO DE CONCRETO PARA REDES COLETORAS DE ÁGUAS PLUVIAIS, DIÂMETRO DE 800 MM, JUNTA RÍGIDA, INSTALADO EM LOCAL COM BAIXO NÍVEL DE INTERFERÊNCIAS - FORNECIMENTO E ASSENTAMENTO. AF_12/2015</t>
  </si>
  <si>
    <t>TUBO DE CONCRETO PARA REDES COLETORAS DE ÁGUAS PLUVIAIS, DIÂMETRO DE 1000 MM, JUNTA RÍGIDA, INSTALADO EM LOCAL COM BAIXO NÍVEL DE INTERFERÊNCIAS - FORNECIMENTO E ASSENTAMENTO. AF_12/2015</t>
  </si>
  <si>
    <t>KG</t>
  </si>
  <si>
    <t>M2</t>
  </si>
  <si>
    <t>EXECUÇÃO DE DEPÓSITO EM CANTEIRO DE OBRA EM CHAPA DE MADEIRA COMPENSADA, NÃO INCLUSO MOBILIÁRIO. AF_04/2016</t>
  </si>
  <si>
    <t>PLACA DE OBRA EM CHAPA DE ACO GALVANIZADO</t>
  </si>
  <si>
    <t>MES</t>
  </si>
  <si>
    <t>CHP</t>
  </si>
  <si>
    <t>VIBROACABADORA DE ASFALTO SOBRE ESTEIRAS, LARGURA DE PAVIMENTAÇÃO 1,90 M A 5,30 M, POTÊNCIA 105 HP CAPACIDADE 450 T/H - CHP DIURNO. AF_11/2014</t>
  </si>
  <si>
    <t>VASSOURA MECÂNICA REBOCÁVEL COM ESCOVA CILÍNDRICA, LARGURA ÚTIL DE VARRIMENTO DE 2,44 M - CHP DIURNO. AF_06/2014</t>
  </si>
  <si>
    <t>TRATOR DE ESTEIRAS, POTÊNCIA 170 HP, PESO OPERACIONAL 19 T, CAÇAMBA 5,2 M3 - CHP DIURNO. AF_06/2014</t>
  </si>
  <si>
    <t>TRATOR DE ESTEIRAS, POTÊNCIA 150 HP, PESO OPERACIONAL 16,7 T, COM RODA MOTRIZ ELEVADA E LÂMINA 3,18 M3 - CHP DIURNO. AF_06/2014</t>
  </si>
  <si>
    <t>TRATOR DE ESTEIRAS, POTÊNCIA 347 HP, PESO OPERACIONAL 38,5 T, COM LÂMINA 8,70 M3 - CHP DIURNO. AF_06/2014</t>
  </si>
  <si>
    <t>GRADE DE DISCO REBOCÁVEL COM 20 DISCOS 24" X 6 MM COM PNEUS PARA TRANSPORTE - CHP DIURNO. AF_06/2014</t>
  </si>
  <si>
    <t>MOTONIVELADORA POTÊNCIA BÁSICA LÍQUIDA (PRIMEIRA MARCHA) 125 HP, PESO BRUTO 13032 KG, LARGURA DA LÂMINA DE 3,7 M - CHP DIURNO. AF_06/2014</t>
  </si>
  <si>
    <t>ROLO COMPACTADOR DE PNEUS ESTÁTICO, PRESSÃO VARIÁVEL, POTÊNCIA 111 HP, PESO SEM/COM LASTRO 9,5 / 26 T, LARGURA DE TRABALHO 1,90 M - CHP DIURNO. AF_07/2014</t>
  </si>
  <si>
    <t>TANQUE DE ASFALTO ESTACIONÁRIO COM SERPENTINA, CAPACIDADE 30.000 L - CHP DIURNO. AF_06/2014</t>
  </si>
  <si>
    <t>ESPARGIDOR DE ASFALTO PRESSURIZADO, TANQUE 6 M3 COM ISOLAÇÃO TÉRMICA, AQUECIDO COM 2 MAÇARICOS, COM BARRA ESPARGIDORA 3,60 M, MONTADO SOBRE CAMINHÃO  TOCO, PBT 14.300 KG, POTÊNCIA 185 CV - CHP DIURNO. AF_08/2015</t>
  </si>
  <si>
    <t>TRATOR DE PNEUS, POTÊNCIA 85 CV, TRAÇÃO 4X4, PESO COM LASTRO DE 4.675 KG - CHP DIURNO. AF_06/2014</t>
  </si>
  <si>
    <t>CAMINHÃO BASCULANTE 10 M3, TRUCADO CABINE SIMPLES, PESO BRUTO TOTAL 23.000 KG, CARGA ÚTIL MÁXIMA 15.935 KG, DISTÂNCIA ENTRE EIXOS 4,80 M, POTÊNCIA 230 CV INCLUSIVE CAÇAMBA METÁLICA - CHP DIURNO. AF_06/2014</t>
  </si>
  <si>
    <t>DISTRIBUIDOR DE AGREGADOS AUTOPROPELIDO, CAP 3 M3, A DIESEL, POTÊNCIA 176CV - CHP DIURNO. AF_07/2016</t>
  </si>
  <si>
    <t>ROLO COMPACTADOR VIBRATORIO TANDEM, ACO LISO, POTENCIA 125 HP, PESO SEM/COM LASTRO 10,20/11,65 T, LARGURA DE TRABALHO 1,73 M - CHP DIURNO. AF_11/2016</t>
  </si>
  <si>
    <t>TRATOR DE PNEUS COM POTÊNCIA DE 122 CV, TRAÇÃO 4X4, COM GRADE DE DISCOS ACOPLADA - CHP DIURNO. AF_02/2017</t>
  </si>
  <si>
    <t>TRATOR DE PNEUS COM POTÊNCIA DE 85 CV, TRAÇÃO 4X4, COM VASSOURA MECÂNICA ACOPLADA - CHP DIURNO. AF_03/2017</t>
  </si>
  <si>
    <t>ROLO COMPACTADOR DE PNEUS, ESTATICO, PRESSAO VARIAVEL, POTENCIA 110 HP, PESO SEM/COM LASTRO 10,8/27 T, LARGURA DE ROLAGEM 2,30 M - CHP DIURNO. AF_06/2017</t>
  </si>
  <si>
    <t>CHI</t>
  </si>
  <si>
    <t>VIBROACABADORA DE ASFALTO SOBRE ESTEIRAS, LARGURA DE PAVIMENTAÇÃO 1,90 M A 5,30 M, POTÊNCIA 105 HP CAPACIDADE 450 T/H - CHI DIURNO. AF_11/2014</t>
  </si>
  <si>
    <t>VASSOURA MECÂNICA REBOCÁVEL COM ESCOVA CILÍNDRICA, LARGURA ÚTIL DE VARRIMENTO DE 2,44 M - CHI DIURNO. AF_06/2014</t>
  </si>
  <si>
    <t>TRATOR DE PNEUS, POTÊNCIA 85 CV, TRAÇÃO 4X4, PESO COM LASTRO DE 4.675 KG - CHI DIURNO. AF_06/2014</t>
  </si>
  <si>
    <t>ESPARGIDOR DE ASFALTO PRESSURIZADO, TANQUE 6 M3 COM ISOLAÇÃO TÉRMICA, AQUECIDO COM 2 MAÇARICOS, COM BARRA ESPARGIDORA 3,60 M, MONTADO SOBRE CAMINHÃO  TOCO, PBT 14.300 KG, POTÊNCIA 185 CV - CHI DIURNO. AF_08/2015</t>
  </si>
  <si>
    <t>ROLO COMPACTADOR VIBRATORIO TANDEM, ACO LISO, POTENCIA 125 HP, PESO SEM/COM LASTRO 10,20/11,65 T, LARGURA DE TRABALHO 1,73 M - CHI DIURNO. AF_11/2016</t>
  </si>
  <si>
    <t>TRATOR DE PNEUS COM POTÊNCIA DE 85 CV, TRAÇÃO 4X4, COM VASSOURA MECÂNICA ACOPLADA - CHI DIURNO. AF_02/2017</t>
  </si>
  <si>
    <t>ROLO COMPACTADOR DE PNEUS, ESTATICO, PRESSAO VARIAVEL, POTENCIA 110 HP, PESO SEM/COM LASTRO 10,8/27 T, LARGURA DE ROLAGEM 2,30 M - CHI DIURNO. AF_06/2017</t>
  </si>
  <si>
    <t>M3</t>
  </si>
  <si>
    <t>ESCORAMENTO DE VALA, TIPO PONTALETEAMENTO, COM PROFUNDIDADE DE 1,5 A 3,0 M, LARGURA MAIOR OU IGUAL A 1,5 M E MENOR QUE 2,5 M, EM LOCAL COM NÍVEL BAIXO DE INTERFERÊNCIA. AF_06/2016</t>
  </si>
  <si>
    <t>LANÇAMENTO COM USO DE BALDES, ADENSAMENTO E ACABAMENTO DE CONCRETO EM ESTRUTURAS. AF_12/2015</t>
  </si>
  <si>
    <t>CONCRETO MAGRO PARA LASTRO, TRAÇO 1:4,5:4,5 (CIMENTO/ AREIA MÉDIA/ BRITA 1)  - PREPARO MECÂNICO COM BETONEIRA 400 L. AF_07/2016</t>
  </si>
  <si>
    <t>CONCRETO FCK = 15MPA, TRAÇO 1:3,4:3,5 (CIMENTO/ AREIA MÉDIA/ BRITA 1)  - PREPARO MECÂNICO COM BETONEIRA 400 L. AF_07/2016</t>
  </si>
  <si>
    <t>CONCRETO FCK = 20MPA, TRAÇO 1:2,7:3 (CIMENTO/ AREIA MÉDIA/ BRITA 1)  - PREPARO MECÂNICO COM BETONEIRA 400 L. AF_07/2016</t>
  </si>
  <si>
    <t>ESCAVACAO E CARGA MATERIAL 1A CATEGORIA, UTILIZANDO TRATOR DE ESTEIRAS DE 110 A 160HP COM LAMINA, PESO OPERACIONAL * 13T  E PA CARREGADEIRA COM 170 HP.</t>
  </si>
  <si>
    <t>ESCAVACAO MECANICA DE MATERIAL 1A. CATEGORIA, PROVENIENTE DE CORTE DE SUBLEITO (C/TRATOR ESTEIRAS  160HP)</t>
  </si>
  <si>
    <t>ESCAVAÇÃO MECANIZADA DE VALA COM PROF. MAIOR QUE 1,5 M ATÉ 3,0 M (MÉDIA ENTRE MONTANTE E JUSANTE/UMA COMPOSIÇÃO POR TRECHO), COM ESCAVADEIRA HIDRÁULICA (0,8 M3/111 HP), LARG. DE 1,5 M A 2,5 M, EM SOLO DE 1A CATEGORIA, EM LOCAIS COM ALTO NÍVEL DE INTERFERÊNCIA. AF_01/2015</t>
  </si>
  <si>
    <t>REATERRO MECANIZADO DE VALA COM RETROESCAVADEIRA (CAPACIDADE DA CAÇAMBA DA RETRO: 0,26 M³ / POTÊNCIA: 88 HP), LARGURA DE 0,8 A 1,5 M, PROFUNDIDADE DE 1,5 A 3,0 M, COM SOLO (SEM SUBSTITUIÇÃO) DE 1ª CATEGORIA EM LOCAIS COM ALTO NÍVEL DE INTERFERÊNCIA. AF_04/2016</t>
  </si>
  <si>
    <t>TXKM</t>
  </si>
  <si>
    <t>M3XKM</t>
  </si>
  <si>
    <t>TRANSPORTE COMERCIAL DE BRITA</t>
  </si>
  <si>
    <t>TRANSPORTE COM CAMINHÃO BASCULANTE 10 M3 DE MASSA ASFALTICA PARA PAVIMENTAÇÃO URBANA</t>
  </si>
  <si>
    <t>PREPARO DE FUNDO DE VALA COM LARGURA MAIOR OU IGUAL A 1,5 M E MENOR QUE 2,5 M, EM LOCAL COM NÍVEL BAIXO DE INTERFERÊNCIA. AF_06/2016</t>
  </si>
  <si>
    <t>LASTRO DE VALA COM PREPARO DE FUNDO, LARGURA MENOR QUE 1,5 M, COM CAMADA DE AREIA, LANÇAMENTO MANUAL, EM LOCAL COM NÍVEL ALTO DE INTERFERÊNCIA. AF_06/2016</t>
  </si>
  <si>
    <t>SINALIZACAO HORIZONTAL COM TINTA RETRORREFLETIVA A BASE DE RESINA ACRILICA COM MICROESFERAS DE VIDRO</t>
  </si>
  <si>
    <t>EXECUÇÃO DE PASSEIO (CALÇADA) OU PISO DE CONCRETO COM CONCRETO MOLDADO IN LOCO, FEITO EM OBRA, ACABAMENTO CONVENCIONAL, NÃO ARMADO. AF_07/2016</t>
  </si>
  <si>
    <t>TRANSPORTE COM CAMINHÃO BASCULANTE DE 10 M3, EM VIA URBANA EM REVESTIMENTO PRIMÁRIO (UNIDADE: M3XKM). AF_04/2016</t>
  </si>
  <si>
    <t>TRANSPORTE COM CAMINHÃO BASCULANTE DE 10 M3, EM VIA URBANA PAVIMENTADA, DMT ATÉ 30 KM (UNIDADE: M3XKM). AF_12/2016</t>
  </si>
  <si>
    <t>TRANSPORTE DE MATERIAL ASFALTICO, COM CAMINHÃO COM CAPACIDADE DE 30000 L EM RODOVIA PAVIMENTADA PARA DISTÂNCIAS MÉDIAS DE TRANSPORTE SUPERIORES A 100 KM. AF_02/2016</t>
  </si>
  <si>
    <t>AUXILIAR DE TOPÓGRAFO COM ENCARGOS COMPLEMENTARES</t>
  </si>
  <si>
    <t>CARPINTEIRO DE FORMAS COM ENCARGOS COMPLEMENTARES</t>
  </si>
  <si>
    <t>PEDREIRO COM ENCARGOS COMPLEMENTARES</t>
  </si>
  <si>
    <t>SERVENTE COM ENCARGOS COMPLEMENTARES</t>
  </si>
  <si>
    <t>APONTADOR OU APROPRIADOR COM ENCARGOS COMPLEMENTARES</t>
  </si>
  <si>
    <t>ENGENHEIRO CIVIL DE OBRA JUNIOR COM ENCARGOS COMPLEMENTARES</t>
  </si>
  <si>
    <t>MESTRE DE OBRAS COM ENCARGOS COMPLEMENTARES</t>
  </si>
  <si>
    <t>TOPOGRAFO COM ENCARGOS COMPLEMENTARES</t>
  </si>
  <si>
    <t xml:space="preserve">UN    </t>
  </si>
  <si>
    <t xml:space="preserve">M3    </t>
  </si>
  <si>
    <t xml:space="preserve">M2    </t>
  </si>
  <si>
    <t xml:space="preserve">M     </t>
  </si>
  <si>
    <t xml:space="preserve">KG    </t>
  </si>
  <si>
    <t xml:space="preserve">T     </t>
  </si>
  <si>
    <t>AQUISIÇÃO</t>
  </si>
  <si>
    <t>SERVIÇO</t>
  </si>
  <si>
    <t>COMPOSIÇÃO DE PREÇO UNITÁRIO</t>
  </si>
  <si>
    <t>CÓDIGO:</t>
  </si>
  <si>
    <t>UNIDADE:</t>
  </si>
  <si>
    <t>SERVIÇO:</t>
  </si>
  <si>
    <t>PRODUÇÃO DA EQUIPE:</t>
  </si>
  <si>
    <t>CUSTO</t>
  </si>
  <si>
    <t>HORÁRIO</t>
  </si>
  <si>
    <t>UNIDADE</t>
  </si>
  <si>
    <t>HORÁRIO TOTAL</t>
  </si>
  <si>
    <t>ITANHANGÁ</t>
  </si>
  <si>
    <t>SORRISO</t>
  </si>
  <si>
    <t>1.3</t>
  </si>
  <si>
    <t>1.4</t>
  </si>
  <si>
    <t>OBSERVAÇÕES:</t>
  </si>
  <si>
    <r>
      <rPr>
        <sz val="10"/>
        <rFont val="Arial"/>
        <family val="2"/>
      </rPr>
      <t>Importa o presente orçamento em:</t>
    </r>
    <r>
      <rPr>
        <b/>
        <sz val="10"/>
        <rFont val="Arial"/>
        <family val="2"/>
      </rPr>
      <t xml:space="preserve"> </t>
    </r>
  </si>
  <si>
    <t>INSUMO</t>
  </si>
  <si>
    <t>FIT - FATOR DE INTERFERÊNCIA DO TRÁFEGO</t>
  </si>
  <si>
    <t>METODOLOGIA DO CÁLCULO DO FATOR DE INTERFERÊNCIA DO TRÁFEGO</t>
  </si>
  <si>
    <t>VOLUME MÉDIO DIÁRIO DE TRÁFEGO (VMD):</t>
  </si>
  <si>
    <t>FATOR DE INTERFERÊNCIA DO TRÁFEGO (%):</t>
  </si>
  <si>
    <t>VOLUME MÉDIO</t>
  </si>
  <si>
    <t>FIT padrão</t>
  </si>
  <si>
    <t xml:space="preserve">FIT </t>
  </si>
  <si>
    <t xml:space="preserve">*Os custos de interferência de tráfego em função da proximidade de centros urbanos são estimados em um percentual de 5,0%.  
 </t>
  </si>
  <si>
    <t>VMD &lt; 2.000 → FIT = 0%;</t>
  </si>
  <si>
    <t>2.000 ≤ VMD ≤ 11.000 → FIT = [(VMD - 2.000) / 600] %;</t>
  </si>
  <si>
    <t>VMD &gt; 11.000 → FIT = 15%.</t>
  </si>
  <si>
    <t>SEGMENTO EM ÁREA URBANA (%)</t>
  </si>
  <si>
    <t>INTERFERÊNCIAÁREA URBANA:</t>
  </si>
  <si>
    <t>FATOR DE INTERFERÊNCIA DO TRÁFEGO TOTAL (%):</t>
  </si>
  <si>
    <t>CONSTRUÇÃO DE PAVIMENTO COM TRATAMENTO SUPERFICIAL DUPLO, COM EMULSÃO ASFÁLTICA RR-2C, COM BANHO DILUÍDO. AF_01/2018</t>
  </si>
  <si>
    <t xml:space="preserve">INVESTIMENTO </t>
  </si>
  <si>
    <t>RECURSO DA UNIÃO</t>
  </si>
  <si>
    <t>CONTRAPARTIDA</t>
  </si>
  <si>
    <t>INVESTIMENTO</t>
  </si>
  <si>
    <t>COMPOSIÇÃO</t>
  </si>
  <si>
    <t xml:space="preserve">MÃO-DE-OBRA  </t>
  </si>
  <si>
    <t>Meses</t>
  </si>
  <si>
    <t>Horas/  Dia</t>
  </si>
  <si>
    <t>Dias/  Mês</t>
  </si>
  <si>
    <t>Total  Horas</t>
  </si>
  <si>
    <t>CUSTO UNITÁRIO TOTAL  :</t>
  </si>
  <si>
    <t>ADMINISTRAÇÃO LOCAL</t>
  </si>
  <si>
    <t>EXECUÇÃO DE PAVIMENTO</t>
  </si>
  <si>
    <t>TRANSPORTE DE MATERIAIS DE PAVIMENTAÇÃO</t>
  </si>
  <si>
    <t>5.1</t>
  </si>
  <si>
    <t>5.2</t>
  </si>
  <si>
    <t>PASSEIO PÚBLICO E ACESSIBILIDADE UNIVERSAL</t>
  </si>
  <si>
    <t>SINALIZAÇÃO VERTICAL</t>
  </si>
  <si>
    <t>SINALIZAÇÃO HORIZONTAL</t>
  </si>
  <si>
    <t>DISCRIMINAÇÃO</t>
  </si>
  <si>
    <t>PERCENTUAL</t>
  </si>
  <si>
    <t>( % )</t>
  </si>
  <si>
    <t>MAX</t>
  </si>
  <si>
    <t>MIN</t>
  </si>
  <si>
    <t>ADMINISTRAÇÃO DA OBRA</t>
  </si>
  <si>
    <t>LUCRO</t>
  </si>
  <si>
    <t>2.1</t>
  </si>
  <si>
    <t>TRIBUTOS</t>
  </si>
  <si>
    <t>3.1</t>
  </si>
  <si>
    <t>**ISS</t>
  </si>
  <si>
    <t>3.2</t>
  </si>
  <si>
    <t>3.3</t>
  </si>
  <si>
    <t>3.4</t>
  </si>
  <si>
    <t>Contribuição Previdenciária - Lei nº 12.546/13</t>
  </si>
  <si>
    <t>**ISS - Repassado pelo município</t>
  </si>
  <si>
    <t xml:space="preserve">TAXA DE BDI A SER APLICADA 
SOBRE O CUSTO DIRETO </t>
  </si>
  <si>
    <t>VALOR DA OBRA</t>
  </si>
  <si>
    <t>Não incidem IRPJ e CSLL na composição de Tributos.</t>
  </si>
  <si>
    <t>CÁLCULO DO BDI</t>
  </si>
  <si>
    <t xml:space="preserve">BDI = </t>
  </si>
  <si>
    <t>( 1 + AC + S + R + G ) ( 1 + DF ) ( 1 + L )</t>
  </si>
  <si>
    <t>(1-I)</t>
  </si>
  <si>
    <t>**ISS -  Imposto Sobre Serviços</t>
  </si>
  <si>
    <t>ISS - Repassado pelo município</t>
  </si>
  <si>
    <t>% SOBRE MÃO DE OBRA</t>
  </si>
  <si>
    <t>Conforme declarado pela prefeitura municipal</t>
  </si>
  <si>
    <r>
      <rPr>
        <b/>
        <sz val="10"/>
        <rFont val="Arial"/>
        <family val="2"/>
      </rPr>
      <t>AC -</t>
    </r>
    <r>
      <rPr>
        <sz val="10"/>
        <rFont val="Arial"/>
        <family val="2"/>
      </rPr>
      <t xml:space="preserve"> Administração Central</t>
    </r>
  </si>
  <si>
    <r>
      <rPr>
        <b/>
        <sz val="10"/>
        <rFont val="Arial"/>
        <family val="2"/>
      </rPr>
      <t>DF -</t>
    </r>
    <r>
      <rPr>
        <sz val="10"/>
        <rFont val="Arial"/>
        <family val="2"/>
      </rPr>
      <t xml:space="preserve"> Custos Financeiras</t>
    </r>
  </si>
  <si>
    <r>
      <rPr>
        <b/>
        <sz val="10"/>
        <rFont val="Arial"/>
        <family val="2"/>
      </rPr>
      <t>L -</t>
    </r>
    <r>
      <rPr>
        <sz val="10"/>
        <rFont val="Arial"/>
        <family val="2"/>
      </rPr>
      <t xml:space="preserve"> Lucro Operacional</t>
    </r>
  </si>
  <si>
    <t>COORDENAÇÃO DE PROJETOS</t>
  </si>
  <si>
    <t>SITE: amm.org.br   -   E-mail: pavimentacaoamm@gmail.com</t>
  </si>
  <si>
    <t>De acordo com o acórdão 2622/2013  TCU- Critérios de aceitabilidade para lucros e despesas indiretas.</t>
  </si>
  <si>
    <t>COFINS</t>
  </si>
  <si>
    <t>PIS</t>
  </si>
  <si>
    <t>% TOTAL</t>
  </si>
  <si>
    <t>VALOR (R$)</t>
  </si>
  <si>
    <t>CRONOGRAMA FÍSICO-FINANCEIRO</t>
  </si>
  <si>
    <t>Agência Nacional do Petróleo, Gás Natural e Biocombustíveis</t>
  </si>
  <si>
    <t>Superintendência de Defesa da Concorrência, Estudos e Regulação Econômica</t>
  </si>
  <si>
    <t>COMPONENTES</t>
  </si>
  <si>
    <t>COEFICIENTE</t>
  </si>
  <si>
    <t>HORÁRIO (R$)</t>
  </si>
  <si>
    <t>HORÁRIO TOTAL (R$)</t>
  </si>
  <si>
    <t>FORNECIMENTO E INSTALAÇÃO DE ACESSIBILIDADE COM PISO TÁTIL ALERTA E DIRECIONAL 25X25 CM EM PASSEIO PÚBLICO</t>
  </si>
  <si>
    <t>COTAÇÃO</t>
  </si>
  <si>
    <t>TERRAPLANAGEM</t>
  </si>
  <si>
    <t>DESONERADO</t>
  </si>
  <si>
    <t>NÃO DESONERADO</t>
  </si>
  <si>
    <t>BASE PARA POÇO DE VISITA RETANGULAR PARA ESGOTO, EM ALVENARIA COM BLOCOS DE CONCRETO, DIMENSÕES INTERNAS = 1,5X1,5 M, PROFUNDIDADE = 1,45 M, EXCLUINDO TAMPÃO . AF_05/2018</t>
  </si>
  <si>
    <t>ACRÉSCIMO PARA POÇO DE VISITA RETANGULAR PARA ESGOTO, EM ALVENARIA COM BLOCOS DE CONCRETO, DIMENSÕES INTERNAS = 1,5X1,5 M. AF_05/2018</t>
  </si>
  <si>
    <t>ESCAVAÇÃO MANUAL DE VALA COM PROFUNDIDADE MENOR OU IGUAL A 1,30 M. AF_03/2016</t>
  </si>
  <si>
    <t>TOTAL &gt;&gt;</t>
  </si>
  <si>
    <t>UND</t>
  </si>
  <si>
    <t>MOBILIZAÇÃO E DESMOBILIZAÇÃO</t>
  </si>
  <si>
    <r>
      <rPr>
        <b/>
        <sz val="10"/>
        <rFont val="Arial"/>
        <family val="2"/>
      </rPr>
      <t>S + G -</t>
    </r>
    <r>
      <rPr>
        <sz val="10"/>
        <rFont val="Arial"/>
        <family val="2"/>
      </rPr>
      <t xml:space="preserve"> Seguros + Garantias</t>
    </r>
  </si>
  <si>
    <t>ASFALTO DILUIDO DE PETROLEO CM-30</t>
  </si>
  <si>
    <t>COEF.</t>
  </si>
  <si>
    <t>EMULSAO ASFALTICA CATIONICA RR-2C PARA USO EM PAVIMENTACAO ASFALTICA</t>
  </si>
  <si>
    <t>Kg</t>
  </si>
  <si>
    <t>7.1</t>
  </si>
  <si>
    <t>7.2</t>
  </si>
  <si>
    <r>
      <rPr>
        <b/>
        <sz val="10"/>
        <rFont val="Arial"/>
        <family val="2"/>
      </rPr>
      <t xml:space="preserve">R - </t>
    </r>
    <r>
      <rPr>
        <sz val="10"/>
        <rFont val="Arial"/>
        <family val="2"/>
      </rPr>
      <t>Riscos</t>
    </r>
  </si>
  <si>
    <t>PISO PODOTÁTIL 25X25 CM</t>
  </si>
  <si>
    <t>EQUIPAMENTOS DE GRANDE PORTE</t>
  </si>
  <si>
    <t>ORIGEM</t>
  </si>
  <si>
    <t>DESTINO</t>
  </si>
  <si>
    <t>VIAGENS (K)</t>
  </si>
  <si>
    <t>DISTÂNCIA (DM)</t>
  </si>
  <si>
    <t>VELOCIDADE (V)</t>
  </si>
  <si>
    <t>CUSTO UNITÁRIO (CH)</t>
  </si>
  <si>
    <t>PREÇO TOTAL</t>
  </si>
  <si>
    <t>FONTE</t>
  </si>
  <si>
    <t>TRANSPORTADOR</t>
  </si>
  <si>
    <t>2.1.1</t>
  </si>
  <si>
    <t>E9665</t>
  </si>
  <si>
    <t>Cavalo mecânico com semi-reboque e capacidade de 35 t - 210 kW</t>
  </si>
  <si>
    <t>2.1.2</t>
  </si>
  <si>
    <t>2.1.3</t>
  </si>
  <si>
    <t>2.1.4</t>
  </si>
  <si>
    <t>2.1.5</t>
  </si>
  <si>
    <t>2.1.6</t>
  </si>
  <si>
    <t>2.1.7</t>
  </si>
  <si>
    <t>2.1.8</t>
  </si>
  <si>
    <t>2.1.9</t>
  </si>
  <si>
    <t>2.1.10</t>
  </si>
  <si>
    <t>2.1.11</t>
  </si>
  <si>
    <t>2.1.12</t>
  </si>
  <si>
    <t>2.1.13</t>
  </si>
  <si>
    <t>2.1.14</t>
  </si>
  <si>
    <t>2.1.15</t>
  </si>
  <si>
    <t>VIBROACABADORA DE ASFALTO SOBRE ESTEIRAS, LARGURA DE PAVIMENTAÇÃO 2,13M A 4,55 M, POTÊNCIA 100 HP CAPACIDADE 400 T/H - CHP DIURNO. AF_11/2014.</t>
  </si>
  <si>
    <t>2.1.16</t>
  </si>
  <si>
    <t>2.1.17</t>
  </si>
  <si>
    <t>2.1.18</t>
  </si>
  <si>
    <t>2.1.19</t>
  </si>
  <si>
    <t>2.1.20</t>
  </si>
  <si>
    <t>2.2</t>
  </si>
  <si>
    <t>EQUIPAMENTOS DE CONDUÇÃO PRÓPRIA</t>
  </si>
  <si>
    <t>2.2.1</t>
  </si>
  <si>
    <t>Condução por conta própria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</si>
  <si>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</si>
  <si>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</si>
  <si>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</si>
  <si>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</si>
  <si>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</si>
  <si>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</si>
  <si>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</si>
  <si>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</si>
  <si>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</si>
  <si>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FÓRMULA</t>
  </si>
  <si>
    <t>OBS.01:</t>
  </si>
  <si>
    <t>OBS.02:</t>
  </si>
  <si>
    <t>OBS.03:</t>
  </si>
  <si>
    <t>*</t>
  </si>
  <si>
    <t>BDI - BENEFICIOS E DESPESAS INDIRETAS (SERVIÇOS)</t>
  </si>
  <si>
    <t>BDI - BENEFICIOS E DESPESAS INDIRETAS (AQUISIÇÃO)</t>
  </si>
  <si>
    <t>COMP PAV 001</t>
  </si>
  <si>
    <t>COMP PAV 002</t>
  </si>
  <si>
    <t>COMP PAV 003</t>
  </si>
  <si>
    <t>COMP PAV 004</t>
  </si>
  <si>
    <t>COMP PAV 005</t>
  </si>
  <si>
    <t>CÓDIGO REFERÊNCIA:                                     (ORSE)</t>
  </si>
  <si>
    <t>07324/ORSE</t>
  </si>
  <si>
    <t>COMP PAV 006</t>
  </si>
  <si>
    <t>I-SINAPI</t>
  </si>
  <si>
    <t>CAIXA</t>
  </si>
  <si>
    <t>OUTROS</t>
  </si>
  <si>
    <t>ENVIADO PARA</t>
  </si>
  <si>
    <r>
      <t xml:space="preserve">Neste campo será informado a distância entre o municipio detentor do equipamento até o canteiro de obras. Lembrando que, de acordo com o Manual do DNIT, Volume 09  - Mobilização e Desmobilização, </t>
    </r>
    <r>
      <rPr>
        <b/>
        <i/>
        <sz val="11"/>
        <color indexed="8"/>
        <rFont val="Arial"/>
        <family val="2"/>
      </rPr>
      <t>a distância mínima de mobilização e de desmobilização será de 50 km</t>
    </r>
    <r>
      <rPr>
        <i/>
        <sz val="11"/>
        <color indexed="8"/>
        <rFont val="Arial"/>
        <family val="2"/>
      </rPr>
      <t>.</t>
    </r>
  </si>
  <si>
    <t>PISO TÁTIL DIRECIONAL</t>
  </si>
  <si>
    <t>DISTÂNCIA (DM) - KM</t>
  </si>
  <si>
    <t>VELOCIDADE (V) - KM/H</t>
  </si>
  <si>
    <r>
      <t>Considerar as seguintes velocidades médias para os veículos transportadores em</t>
    </r>
    <r>
      <rPr>
        <b/>
        <i/>
        <sz val="11"/>
        <color indexed="8"/>
        <rFont val="Arial"/>
        <family val="2"/>
      </rPr>
      <t xml:space="preserve"> rodovias pavimentada:</t>
    </r>
    <r>
      <rPr>
        <i/>
        <sz val="11"/>
        <color indexed="8"/>
        <rFont val="Arial"/>
        <family val="2"/>
      </rPr>
      <t xml:space="preserve"> Cavalo Mecânico (Carregado) = 60 Km/h; Caminhão Pipa (Descarregado) = 60 Km/h; Caminhão Basculante (Descarregado) = 60 Km/h; Caminhão Espargidor (Descarregado) = 60 km/h; Caminhão de Material Asfáltico (Descarregado) = 60 Km/h. Para os casos, em que a rodovia não seja pavimentada, consultar Manual do DNIT, Volume 09  - Mobilização e Desmobilização.</t>
    </r>
  </si>
  <si>
    <t xml:space="preserve">ADMINISTRAÇÃO LOCAL </t>
  </si>
  <si>
    <t>E007</t>
  </si>
  <si>
    <t>TRATOR AGRÍCOLA, MASSEY FERGUSON MF 292/4</t>
  </si>
  <si>
    <t>CARREGADEIRA DE PNEUS, CATERPILLAR 950G - 3,3 M³</t>
  </si>
  <si>
    <t>GRADE DE DISCOS, MARCHESAN - GA 24 X 24</t>
  </si>
  <si>
    <t>ROLO COMPACTADOR, DYNAPAC: CC-422 TANDEN VIBRAT. AUTOP.</t>
  </si>
  <si>
    <t>DISTRIBUIDOR DE AGREGADOS, CMV - REBOCÁVEL</t>
  </si>
  <si>
    <t>TANQUE DE ESTOCAGEM DE ASFALTO, CIFALI - 30.000 L</t>
  </si>
  <si>
    <t>EQUIP. DISTRIBUIDOR DE ASFALTO FERTEX:-MONTADO</t>
  </si>
  <si>
    <t>AQUECEDOR DE FLUIDO TÉRMICO, TENGE TH III</t>
  </si>
  <si>
    <t>E010</t>
  </si>
  <si>
    <t>E101</t>
  </si>
  <si>
    <t>E102</t>
  </si>
  <si>
    <t>E108</t>
  </si>
  <si>
    <t>E110</t>
  </si>
  <si>
    <t>E111</t>
  </si>
  <si>
    <t>E112</t>
  </si>
  <si>
    <t>TEMPO DE VIAGEM (H)</t>
  </si>
  <si>
    <t>PESO EQUIP (T)</t>
  </si>
  <si>
    <t>PREÇO MÉDIO MENSAL PONDERADO PRATICADO PELOS DISTRIBUIDORES DE PRODUTOS ASFÁLTICOS (R$/KG)</t>
  </si>
  <si>
    <t>ASFALTOS DILUÍDOS CM-70</t>
  </si>
  <si>
    <t>ASFALTOS DILUÍDOS CR-250</t>
  </si>
  <si>
    <t>ASFALTOS DILUÍDOS CR-70</t>
  </si>
  <si>
    <t>CAP MODIFICADO POR BORRACHA DE PNEU AB22</t>
  </si>
  <si>
    <t>CAP MODIFICADO POR BORRACHA DE PNEU AB8</t>
  </si>
  <si>
    <t>CAP MODIFICADO POR POLÍMERO 55-75-E</t>
  </si>
  <si>
    <t>CAP MODIFICADO POR POLÍMERO 60-85-E</t>
  </si>
  <si>
    <t>CAP MODIFICADO POR POLÍMERO 65-90-E</t>
  </si>
  <si>
    <t>CIMENTOS ASFÁLTICOS CAP-150-200</t>
  </si>
  <si>
    <t>CIMENTOS ASFÁLTICOS CAP-30-45</t>
  </si>
  <si>
    <t>CIMENTOS ASFÁLTICOS CAP-50-70</t>
  </si>
  <si>
    <t>CIMENTOS ASFÁLTICOS CAP-85-100</t>
  </si>
  <si>
    <t>EMULSÃO ASFÁLTICA CATIÔNICA DE RUPTURA CONTROLADA PARA SERVIÇO DE LAMA ASFÁLTICA</t>
  </si>
  <si>
    <t>EMULSÃO ASFÁLTICA DE RUPTURA LENTA CATIÔNICA PARA SERVIÇO DE LAMA ASFÁLTICA</t>
  </si>
  <si>
    <t>EMULSÃO ASFÁLTICA DE RUPTURA LENTA DE CARGA NEUTRA PARA SERVIÇO DE LAMA ASFÁLTICA</t>
  </si>
  <si>
    <t>EMULSÃO ASFÁLTICA PARA SERVIÇO DE IMPRIMAÇÃO</t>
  </si>
  <si>
    <t>EMULSÕES ASF. MOD. POR POLÍMEROS RC1C-E</t>
  </si>
  <si>
    <t>EMULSÕES ASF. MOD. POR POLÍMEROS RL1C-E</t>
  </si>
  <si>
    <t>EMULSÕES ASF. MOD. POR POLÍMEROS RM1C-E</t>
  </si>
  <si>
    <t>EMULSÕES ASF. MOD. POR POLÍMEROS RR1C-E</t>
  </si>
  <si>
    <t>EMULSÕES ASF. MOD. POR POLÍMEROS RR2C-E</t>
  </si>
  <si>
    <t>EMULSÕES ASFÁLTICAS RL-1C</t>
  </si>
  <si>
    <t>EMULSÕES ASFÁLTICAS RM-1C</t>
  </si>
  <si>
    <t>EMULSÕES ASFÁLTICAS RM-2C</t>
  </si>
  <si>
    <t>EMULSÕES ASFÁLTICAS RR-1C</t>
  </si>
  <si>
    <t>QTD</t>
  </si>
  <si>
    <r>
      <t>Neste campo inserir</t>
    </r>
    <r>
      <rPr>
        <b/>
        <i/>
        <sz val="11"/>
        <color indexed="8"/>
        <rFont val="Arial"/>
        <family val="2"/>
      </rPr>
      <t xml:space="preserve"> </t>
    </r>
    <r>
      <rPr>
        <i/>
        <sz val="11"/>
        <color indexed="8"/>
        <rFont val="Arial"/>
        <family val="2"/>
      </rPr>
      <t>Mapa indicativo do trajeto até o canteiro de Obras.</t>
    </r>
  </si>
  <si>
    <t>TOTAL GERAL &gt;&gt;</t>
  </si>
  <si>
    <t>CUIABÁ</t>
  </si>
  <si>
    <t>RIO BRANCO</t>
  </si>
  <si>
    <t>DRENAGEM</t>
  </si>
  <si>
    <t>COMP PAV 009</t>
  </si>
  <si>
    <t>COMP PAV 010</t>
  </si>
  <si>
    <t>4.1</t>
  </si>
  <si>
    <t>4.2</t>
  </si>
  <si>
    <t>5.1.1</t>
  </si>
  <si>
    <t>5.1.2</t>
  </si>
  <si>
    <t>5.1.3</t>
  </si>
  <si>
    <t>5.1.4</t>
  </si>
  <si>
    <t>5.1.5</t>
  </si>
  <si>
    <t>5.2.1</t>
  </si>
  <si>
    <t>SUB-TOTAL 4.0 &gt;&gt;</t>
  </si>
  <si>
    <t>SUB-TOTAL 5.1 &gt;&gt;</t>
  </si>
  <si>
    <t>SUB-TOTAL 5.2 &gt;&gt;</t>
  </si>
  <si>
    <t>CANTEIRO DE OBRAS</t>
  </si>
  <si>
    <t>**Conforme declarado pela prefeitura municipal</t>
  </si>
  <si>
    <t>GUIA (MEIO-FIO) E SARJETA CONJUGADOS DE CONCRETO, MOLDADA  IN LOCO  EM TRECHO RETO COM EXTRUSORA, 45 CM BASE (15 CM BASE DA GUIA + 30 CM BASE DA SARJETA) X 22 CM ALTURA. AF_06/2016</t>
  </si>
  <si>
    <t>GUIA (MEIO-FIO) E SARJETA CONJUGADOS DE CONCRETO, MOLDADA  IN LOCO  EM TRECHO CURVO COM EXTRUSORA, 45 CM BASE (15 CM BASE DA GUIA + 30 CM BASE DA SARJETA) X 22 CM ALTURA. AF_06/2016</t>
  </si>
  <si>
    <t>7.3</t>
  </si>
  <si>
    <t>6.1</t>
  </si>
  <si>
    <t>6.2</t>
  </si>
  <si>
    <t>SUB-TOTAL 6.0 &gt;&gt;</t>
  </si>
  <si>
    <t>CÓDIGO REFERÊNCIA:                                  (SINAPI NOVEMBRO/2018)</t>
  </si>
  <si>
    <t>PLANILHA ORÇAMENTÁRIA</t>
  </si>
  <si>
    <t>BDI DIFERENCIADO:</t>
  </si>
  <si>
    <t>FORNECIMENTO E IMPLANTAÇÃO DE PLACA DE IDENTIFICAÇÃO DE LOGRADOURO</t>
  </si>
  <si>
    <t>04526/ORSE</t>
  </si>
  <si>
    <t>00799/ORSE</t>
  </si>
  <si>
    <t>1) TABELA DE REFERÊNCIA SINAPI SEM DESONERAÇÃO</t>
  </si>
  <si>
    <t>2) ENCARGOS SOCIAIS DESONERADOS 115,70% (HORA) E 73,48% (MÊS) PARA O ESTADO DE MATO GROSSO</t>
  </si>
  <si>
    <t xml:space="preserve">Fornecimento e implantação de placa de regulamentação em aço, R1 lado 0,248 m - película retrorrefletiva tipo I e SI </t>
  </si>
  <si>
    <t xml:space="preserve">Fornecimento e implantação de placa de advertência em aço, lado de 0,60 m - película retrorrefletiva tipo I e SI </t>
  </si>
  <si>
    <t xml:space="preserve">Fornecimento e implantação de placa de regulamentação em aço D = 0,60 m - película retrorrefletiva tipo I e SI </t>
  </si>
  <si>
    <t xml:space="preserve">Fornecimento e implantação de suporte metálico galvanizado para placa de regulamentação - R1 - lado de 0,248 m </t>
  </si>
  <si>
    <t xml:space="preserve">Fornecimento e implantação de suporte metálico galvanizado para placa de advertência - lado de 0,60 m </t>
  </si>
  <si>
    <t xml:space="preserve">Fornecimento e implantação de suporte metálico galvanizado para placa de regulamentação - D = 0,60 m </t>
  </si>
  <si>
    <t>FORNECIMENTO E IMPLANTAÇÃO DO POSTE EM TUBO DE AÇO GALVANIZADO 2</t>
  </si>
  <si>
    <t>ANP</t>
  </si>
  <si>
    <t>5.2.2</t>
  </si>
  <si>
    <t>5.2.3</t>
  </si>
  <si>
    <t>5.2.4</t>
  </si>
  <si>
    <t>ARGAMASSA COLANTE AC-II</t>
  </si>
  <si>
    <t>CONCRETO BETUMINOSO USINADO A QUENTE (CBUQ) PARA PAVIMENTACAO ASFALTICA, PADRAO DNIT, FAIXA C, COM CAP 50/70 - AQUISICAO POSTO USINA</t>
  </si>
  <si>
    <t>EMULSAO ASFALTICA CATIONICA RR-2C PARA USO EM PAVIMENTACAO ASFALTICA (COLETADO CAIXA NA ANP ACRESCIDO DE ICMS)</t>
  </si>
  <si>
    <t>PEDRA BRITADA N. 0, OU PEDRISCO (4,8 A 9,5 MM) POSTO PEDREIRA/FORNECEDOR, SEM FRETE</t>
  </si>
  <si>
    <t>PEDRA BRITADA N. 1 (9,5 a 19 MM) POSTO PEDREIRA/FORNECEDOR, SEM FRETE</t>
  </si>
  <si>
    <t>PLACA DE ACO ESMALTADA PARA  IDENTIFICACAO DE RUA, *45 CM X 20* CM</t>
  </si>
  <si>
    <t>PLACA DE OBRA (PARA CONSTRUCAO CIVIL) EM CHAPA GALVANIZADA *N. 22*, ADESIVADA, DE *2,0 X 1,125* M</t>
  </si>
  <si>
    <t>PONTALETE DE MADEIRA NAO APARELHADA *7,5 X 7,5* CM (3 X 3 ") PINUS, MISTA OU EQUIVALENTE DA REGIAO</t>
  </si>
  <si>
    <t>PREGO DE ACO POLIDO COM CABECA 18 X 30 (2 3/4 X 10)</t>
  </si>
  <si>
    <t>REJUNTE COLORIDO, CIMENTICIO</t>
  </si>
  <si>
    <t>SARRAFO DE MADEIRA NAO APARELHADA *2,5 X 10 CM, MACARANDUBA, ANGELIM OU EQUIVALENTE DA REGIAO</t>
  </si>
  <si>
    <t>SARRAFO DE MADEIRA NAO APARELHADA *2,5 X 7* CM, MACARANDUBA, ANGELIM OU EQUIVALENTE DA REGIAO</t>
  </si>
  <si>
    <t>SARRAFO DE MADEIRA NAO APARELHADA *2,5 X 7,5* CM (1 X 3 ") PINUS, MISTA OU EQUIVALENTE DA REGIAO</t>
  </si>
  <si>
    <t>TAMPAO FOFO ARTICULADO, CLASSE B125 CARGA MAX 12,5 T, REDONDO TAMPA 600 MM, REDE PLUVIAL/ESGOTO</t>
  </si>
  <si>
    <t>TUBO ACO GALVANIZADO COM COSTURA, CLASSE LEVE, DN 50 MM ( 2"),  E = 3,00 MM,  *4,40* KG/M (NBR 5580)</t>
  </si>
  <si>
    <t>74209/1</t>
  </si>
  <si>
    <t>74151/1</t>
  </si>
  <si>
    <t>74205/1</t>
  </si>
  <si>
    <t>REGULARIZAÇÃO E COMPACTAÇÃO DE SUBLEITO DE SOLO  PREDOMINANTEMENTE ARGILOSO. AF_11/2019</t>
  </si>
  <si>
    <t>EXECUÇÃO E COMPACTAÇÃO DE BASE E OU SUB BASE PARA PAVIMENTAÇÃO DE SOLOS DE COMPORTAMENTO LATERÍTICO (ARENOSO) - EXCLUSIVE SOLO, ESCAVAÇÃO, CARGA E TRANSPORTE. AF_11/2019</t>
  </si>
  <si>
    <t>EXECUÇÃO DE IMPRIMAÇÃO COM ASFALTO DILUÍDO CM-30. AF_11/2019</t>
  </si>
  <si>
    <t>EXECUÇÃO DE PINTURA DE LIGAÇÃO COM EMULSÃO ASFÁLTICA RR-2C. AF_11/2019</t>
  </si>
  <si>
    <t>EXECUÇÃO DE PAVIMENTO COM APLICAÇÃO DE CONCRETO ASFÁLTICO, CAMADA DE ROLAMENTO - EXCLUSIVE CARGA E TRANSPORTE. AF_11/2019</t>
  </si>
  <si>
    <t>ARGAMASSA TRAÇO 1:4 (EM VOLUME DE CIMENTO E AREIA GROSSA ÚMIDA) PARA CHAPISCO CONVENCIONAL, PREPARO MECÂNICO COM BETONEIRA 400 L. AF_08/2019</t>
  </si>
  <si>
    <t>QUADRO DE COMPOSIÇÃO DE INVESTIMENTO (QCI)</t>
  </si>
  <si>
    <t>TOTAL</t>
  </si>
  <si>
    <t>PAVIMENTAÇÃO ASFÁLTICA</t>
  </si>
  <si>
    <t>VIA</t>
  </si>
  <si>
    <t>VOLUME DE CORTE</t>
  </si>
  <si>
    <t>VOLUME DE ATERRO</t>
  </si>
  <si>
    <t>LIMPA RODAS E EMBOCADURAS</t>
  </si>
  <si>
    <t>SESSÕES</t>
  </si>
  <si>
    <t>FATOR EMPOL.</t>
  </si>
  <si>
    <t>TRANSPORTE PAV.</t>
  </si>
  <si>
    <t>TRANSPORTE NÃO PAV.</t>
  </si>
  <si>
    <t>ÁREA</t>
  </si>
  <si>
    <t>PROF.</t>
  </si>
  <si>
    <t>VOLUME</t>
  </si>
  <si>
    <t>VOLUME LÍQ.</t>
  </si>
  <si>
    <t>VOLUME TOTAL</t>
  </si>
  <si>
    <t>MOM. DE TRANSP.</t>
  </si>
  <si>
    <t>(m³)</t>
  </si>
  <si>
    <t>(m²)</t>
  </si>
  <si>
    <t>(m)</t>
  </si>
  <si>
    <t>(km)</t>
  </si>
  <si>
    <t>(m³.km)</t>
  </si>
  <si>
    <t xml:space="preserve">TOTAL &gt;&gt;    </t>
  </si>
  <si>
    <t>CÁLCULO QUANTITATIVO DE REGULARIZAÇÃO DO SUBLEITO</t>
  </si>
  <si>
    <t xml:space="preserve">ESTACAS </t>
  </si>
  <si>
    <t>EXT.</t>
  </si>
  <si>
    <t>LARGURA MÉDIA</t>
  </si>
  <si>
    <t>ÁREA LIMPA RODAS</t>
  </si>
  <si>
    <t>ÁREA TOTAL</t>
  </si>
  <si>
    <t>ESP.</t>
  </si>
  <si>
    <t>Iniciais</t>
  </si>
  <si>
    <t>Finais</t>
  </si>
  <si>
    <t>+</t>
  </si>
  <si>
    <t>CÁLCULO QUANTITATIVO DE SUB BASE ESTABILIZADA GRANULOMETRICAMENTE S/ MISTURA</t>
  </si>
  <si>
    <t xml:space="preserve">LARGURA </t>
  </si>
  <si>
    <t>FATOR HOMOG.</t>
  </si>
  <si>
    <t>DMT (km)</t>
  </si>
  <si>
    <t>Mom de Transp. (m³.km)</t>
  </si>
  <si>
    <t>CÁLCULO QUANTITATIVO DE BASE ESTABILIZADA GRANULOMETRICAMENTE S/ MISTURA</t>
  </si>
  <si>
    <t>CÁLCULO QUANTITATIVO DE IMPRIMAÇÃO E CM-30</t>
  </si>
  <si>
    <t>LARGURA</t>
  </si>
  <si>
    <t>Asfalto Diluído</t>
  </si>
  <si>
    <t>(L/m²)</t>
  </si>
  <si>
    <t>(t)</t>
  </si>
  <si>
    <t>CÁLCULO QUANTITATIVO DE TSD E RR-2C</t>
  </si>
  <si>
    <t>Emulsão Asfáltica</t>
  </si>
  <si>
    <t>CÁLCULO QUANTITATIVO DE TRANPORTE DE MATERIAL BETUMINOSO</t>
  </si>
  <si>
    <t>CM-30</t>
  </si>
  <si>
    <t>FATOR DE UTILIZAÇÃO</t>
  </si>
  <si>
    <t>PESO A TRANSPORTAR</t>
  </si>
  <si>
    <t>(t/m²)</t>
  </si>
  <si>
    <t>RR-2C</t>
  </si>
  <si>
    <t>CÁLCULO QUANTITATIVO DE TRANSPORTE DE BRITA</t>
  </si>
  <si>
    <t>BRITA 0</t>
  </si>
  <si>
    <t>BRITA 1</t>
  </si>
  <si>
    <t>FATOR</t>
  </si>
  <si>
    <t>(m³/m²)</t>
  </si>
  <si>
    <t>CÁLCULO QUANTITATIVO DE MEIO-FIO E SARJETA (TRECHO RETO)</t>
  </si>
  <si>
    <t>MEMÓRIA DE CÁLCULO</t>
  </si>
  <si>
    <t>EXT. TOTAL</t>
  </si>
  <si>
    <t>(em metros)</t>
  </si>
  <si>
    <t>LD:</t>
  </si>
  <si>
    <t>LE:</t>
  </si>
  <si>
    <t>TOTAL DO TRECHO RETO &gt;&gt;&gt;</t>
  </si>
  <si>
    <t>QUANTITATIVO DE MEIO-FIO E SARJETA (TRECHO CURVO)</t>
  </si>
  <si>
    <t>TOTAL DO TRECHO CURVO &gt;&gt;&gt;</t>
  </si>
  <si>
    <t>CÁLCULO QUANTITATIVO DE PASSEIO PÚBLICO</t>
  </si>
  <si>
    <t xml:space="preserve">EXTENSÃO </t>
  </si>
  <si>
    <t>ESPESSURA DE REGULARIZAÇÃO (m)</t>
  </si>
  <si>
    <t>VOLUME DE REGULARIZAÇÃO (m³)</t>
  </si>
  <si>
    <t>ESPESSURA CALÇADA (m)</t>
  </si>
  <si>
    <t>LADO DIREITO</t>
  </si>
  <si>
    <t>LADO ESQUERDO</t>
  </si>
  <si>
    <t xml:space="preserve">TOTAL </t>
  </si>
  <si>
    <t>CÁLCULO QUANTITATIVO DE PISO TÁTIL</t>
  </si>
  <si>
    <t>Item</t>
  </si>
  <si>
    <t>Via</t>
  </si>
  <si>
    <t>Área da Peça</t>
  </si>
  <si>
    <t>RAMPAS</t>
  </si>
  <si>
    <t>QUEBRAS DE ESQUINAS</t>
  </si>
  <si>
    <t>Área Total de Piso Tátil</t>
  </si>
  <si>
    <t>Qtde de rampas</t>
  </si>
  <si>
    <t>Extensão total por rampa</t>
  </si>
  <si>
    <t>Largura</t>
  </si>
  <si>
    <t>Área de Piso Alerta em Rampas</t>
  </si>
  <si>
    <t>Qtde de esquinas</t>
  </si>
  <si>
    <t>Qtde de peças por esquina</t>
  </si>
  <si>
    <t>Área Total de peças</t>
  </si>
  <si>
    <t>Extensão de Piso tátil nos trechos retos</t>
  </si>
  <si>
    <t>Área  de Piso na Calçada</t>
  </si>
  <si>
    <t>(Und)</t>
  </si>
  <si>
    <t>CÁLCULO QUANTITATIVO DE SINALIZAÇÃO HORIZONTAL</t>
  </si>
  <si>
    <t>TIPO:</t>
  </si>
  <si>
    <t xml:space="preserve">LINHA SIMPLES CONTÍNUA </t>
  </si>
  <si>
    <t>LOGRADOURO</t>
  </si>
  <si>
    <t>EXTENSÃO</t>
  </si>
  <si>
    <t>ESPESSURA</t>
  </si>
  <si>
    <t>EX.:</t>
  </si>
  <si>
    <t xml:space="preserve">LINHA SIMPLES SECCIONADA </t>
  </si>
  <si>
    <t>LINHA DE BORDO (LBO)</t>
  </si>
  <si>
    <t>LINHA DE RETENÇÃO (LRE)</t>
  </si>
  <si>
    <t>FAIXA DE TRAVESSIA DE PEDESTRES TIPO ZEBRADA (FTP1)</t>
  </si>
  <si>
    <t>QTDE.</t>
  </si>
  <si>
    <t>COMPRIMENTO</t>
  </si>
  <si>
    <t>(und)</t>
  </si>
  <si>
    <t>ESCRITA "PARE"</t>
  </si>
  <si>
    <t>QTDE</t>
  </si>
  <si>
    <t xml:space="preserve">Total de Pintura de Sinalizacao horizontal </t>
  </si>
  <si>
    <t>m²</t>
  </si>
  <si>
    <t>CÁLCULO QUANTITATIVO DE SINALIZAÇÃO VERTICAL</t>
  </si>
  <si>
    <t>R-19</t>
  </si>
  <si>
    <t>(REGULAMENTAÇÃO) - VELOCIDADE MÁXIMA PERMITIDA</t>
  </si>
  <si>
    <t>(un)</t>
  </si>
  <si>
    <t>R-01</t>
  </si>
  <si>
    <t>(REGULAMENTAÇÃO) - PARADA OBRIGATÓRIA</t>
  </si>
  <si>
    <t>P.I.L</t>
  </si>
  <si>
    <t>(INDICAÇÃO) - IDENTIFICAÇÃO DE LOGRADOURO</t>
  </si>
  <si>
    <t>A-32b</t>
  </si>
  <si>
    <t>REGULAMENTAÇÃO:</t>
  </si>
  <si>
    <t xml:space="preserve">Total de placas </t>
  </si>
  <si>
    <t>unidades</t>
  </si>
  <si>
    <t>PAVIMENTO COM TRATAMENTO SUPERFICIAL DUPLO, COM EMULSÃO ASFÁLTICA RR-2C. AF_01/2020</t>
  </si>
  <si>
    <t>CÓDIGO REFERÊNCIA:                                     (SINAPI DEZ/2019)</t>
  </si>
  <si>
    <t>DATA BASE: MARÇO/2020</t>
  </si>
  <si>
    <t>PAVIMENTAÇÃO ASFÁLTICA URBANA DISTRITO DE ANA TERRA EM TAPURAH</t>
  </si>
  <si>
    <t>RESULTADOS DOS CÁLCULOS NAS GALERIAS</t>
  </si>
  <si>
    <t>Grupo</t>
  </si>
  <si>
    <t>Trecho</t>
  </si>
  <si>
    <t>Extensão (m)</t>
  </si>
  <si>
    <t>Vazão (m³/s)</t>
  </si>
  <si>
    <t>Diâmetro (m)</t>
  </si>
  <si>
    <t>Decli-vidade</t>
  </si>
  <si>
    <t>Tirante</t>
  </si>
  <si>
    <t>Vel. Real (m/s)</t>
  </si>
  <si>
    <t>Q Seção Plena (m²/s)</t>
  </si>
  <si>
    <t>V Seção Pelna (m/s)</t>
  </si>
  <si>
    <t>Cota Ter. Montante</t>
  </si>
  <si>
    <t>Cota Ter. Jusante</t>
  </si>
  <si>
    <t>Cota GI Gal. Montante</t>
  </si>
  <si>
    <t>Cota GI Gal. Jusante</t>
  </si>
  <si>
    <t>Prof. Montante</t>
  </si>
  <si>
    <t>Prof. Jusante</t>
  </si>
  <si>
    <t>n Manning</t>
  </si>
  <si>
    <t>Larg. Vala (m)</t>
  </si>
  <si>
    <t>G1</t>
  </si>
  <si>
    <t>T1</t>
  </si>
  <si>
    <t>T2</t>
  </si>
  <si>
    <t>RESULTADOS DOS CÁLCULOS NAS SARJETAS</t>
  </si>
  <si>
    <t>Sarjeta</t>
  </si>
  <si>
    <t>Compr. (m)</t>
  </si>
  <si>
    <t>Decl. (m/m)</t>
  </si>
  <si>
    <t>Área Parcial (há)</t>
  </si>
  <si>
    <t>Coef. Esc.</t>
  </si>
  <si>
    <t>tc (min)</t>
  </si>
  <si>
    <t>i (mm/h)</t>
  </si>
  <si>
    <t>Q mon/jus (m3/s)</t>
  </si>
  <si>
    <t>Q Engolida (m3/s)</t>
  </si>
  <si>
    <t>nº Bocas de Lobo</t>
  </si>
  <si>
    <t>Cap. Por Boca (m3/s)</t>
  </si>
  <si>
    <t>V mon/jus (m/s)</t>
  </si>
  <si>
    <t>y (mon/jus)</t>
  </si>
  <si>
    <t>Larg. Mon/jus (m)</t>
  </si>
  <si>
    <t>Cap. Sarj. (m3/s)</t>
  </si>
  <si>
    <t>Condição</t>
  </si>
  <si>
    <t>BLS</t>
  </si>
  <si>
    <t>BLD</t>
  </si>
  <si>
    <t>S1</t>
  </si>
  <si>
    <t>S2</t>
  </si>
  <si>
    <t>Dispensa de Galeria</t>
  </si>
  <si>
    <t>S3</t>
  </si>
  <si>
    <t>S4</t>
  </si>
  <si>
    <t>S7</t>
  </si>
  <si>
    <t>S8</t>
  </si>
  <si>
    <t>S9</t>
  </si>
  <si>
    <t>S10</t>
  </si>
  <si>
    <t>S11</t>
  </si>
  <si>
    <t>S12</t>
  </si>
  <si>
    <t>S14</t>
  </si>
  <si>
    <t>S15</t>
  </si>
  <si>
    <t>S16</t>
  </si>
  <si>
    <t>S17</t>
  </si>
  <si>
    <t>S18</t>
  </si>
  <si>
    <t>S19</t>
  </si>
  <si>
    <t>S20</t>
  </si>
  <si>
    <t>S5</t>
  </si>
  <si>
    <t>S6</t>
  </si>
  <si>
    <t>S13</t>
  </si>
  <si>
    <t>MEMORIAL DE CÁLCULO - TUBULAÇÃO</t>
  </si>
  <si>
    <t>Diâmetro dos tubos (m)</t>
  </si>
  <si>
    <t>Prof PV Montante (m)</t>
  </si>
  <si>
    <t>Prof PV Jusante (m)</t>
  </si>
  <si>
    <t>Comprimento da tubulação (m)</t>
  </si>
  <si>
    <t>Largura da Vala (m)</t>
  </si>
  <si>
    <t>Lastro de areia (m3) (0,10m de espessura)</t>
  </si>
  <si>
    <t>Volume Escavação (m3)</t>
  </si>
  <si>
    <t>Escoramento (m²)</t>
  </si>
  <si>
    <t>Volume de Reaterro (m3)</t>
  </si>
  <si>
    <t>TOTAL:</t>
  </si>
  <si>
    <t>ESCORA-MENTO</t>
  </si>
  <si>
    <t>1,5 a 3,0</t>
  </si>
  <si>
    <t>3,0 a 4,5</t>
  </si>
  <si>
    <t>ESCAVA-ÇÃO</t>
  </si>
  <si>
    <t>REATERRO</t>
  </si>
  <si>
    <t>BOCAS-DE-LOBO SIMPLES</t>
  </si>
  <si>
    <t>Profundidade (m)</t>
  </si>
  <si>
    <t>Comprimento (m)</t>
  </si>
  <si>
    <t>Largura (m)</t>
  </si>
  <si>
    <t>Profundidade de escavação            (m)</t>
  </si>
  <si>
    <t>Comprimento de escavação                (m)</t>
  </si>
  <si>
    <t>Largura de escavação            (m)</t>
  </si>
  <si>
    <t>Quantidade (unid)</t>
  </si>
  <si>
    <t>Volume de escavação (m3)</t>
  </si>
  <si>
    <t>Prepraro de fundo (m2)</t>
  </si>
  <si>
    <t>BOCAS-DE-LOBO DUPLAS</t>
  </si>
  <si>
    <t>MEMORIAL DE CÁLCULO - POÇOS DE VISITA</t>
  </si>
  <si>
    <t>Diâmetro do coletor                              (Ø)</t>
  </si>
  <si>
    <t>Profundidade SINAPI (m)</t>
  </si>
  <si>
    <t>Largura de escavação             (m)</t>
  </si>
  <si>
    <t>Profundi-dade de escava-ção (m)</t>
  </si>
  <si>
    <t>Preparo de fundo            (m2)</t>
  </si>
  <si>
    <t>ACRÉSCIMO DE PV            (m)</t>
  </si>
  <si>
    <t>ESCAVAÇÃO</t>
  </si>
  <si>
    <t>TUBOS</t>
  </si>
  <si>
    <t>REDE</t>
  </si>
  <si>
    <t>COMPRIMENTO            (m)</t>
  </si>
  <si>
    <t>Largura de escavação (m)</t>
  </si>
  <si>
    <t>Profundidade de escavação (m)</t>
  </si>
  <si>
    <t>Volume de reaterro (m3)</t>
  </si>
  <si>
    <t>Escoramento</t>
  </si>
  <si>
    <t>Lastro de areia (m3)                           (0,10 de espessura)</t>
  </si>
  <si>
    <t>Poços de Visita                   (und)</t>
  </si>
  <si>
    <t>Ø 400 mm</t>
  </si>
  <si>
    <t>var.</t>
  </si>
  <si>
    <t>Ø 600 mm</t>
  </si>
  <si>
    <t>Ø 800 mm</t>
  </si>
  <si>
    <t>Ø 1000 mm</t>
  </si>
  <si>
    <t>Ø 1200 mm</t>
  </si>
  <si>
    <t>Ø 1500 mm</t>
  </si>
  <si>
    <t>TRANSPORTE (AREIA)</t>
  </si>
  <si>
    <t>Lastro de areia (m3)</t>
  </si>
  <si>
    <t>Distância de transporte em rodovia pavimentada (km)</t>
  </si>
  <si>
    <t>Distância de transporte em rodovia não pavimentada (km)</t>
  </si>
  <si>
    <t>Transporte em rodovia pavimentada (M3xKM)</t>
  </si>
  <si>
    <t>Transporte em rodovia não pavimentada (M3xKM)</t>
  </si>
  <si>
    <t>TRANSPORTE (TUBOS)</t>
  </si>
  <si>
    <t>Distância de transporte (km)</t>
  </si>
  <si>
    <t>Quantida de tubos (m)</t>
  </si>
  <si>
    <t>Peso específico por tubo (TxUnd)</t>
  </si>
  <si>
    <t>Transporte (TxKM)</t>
  </si>
  <si>
    <t>Distância do transporte de tubos = 27 km. Via pavimentada</t>
  </si>
  <si>
    <t>Distância do transporte de areia = 36 km. Via revestimento primário</t>
  </si>
  <si>
    <t>DRENAGEM PROFUNDA</t>
  </si>
  <si>
    <t>6.2.1</t>
  </si>
  <si>
    <t>6.2.2</t>
  </si>
  <si>
    <t>6.2.3</t>
  </si>
  <si>
    <t>6.2.4</t>
  </si>
  <si>
    <t>6.2.5</t>
  </si>
  <si>
    <t>6.2.6</t>
  </si>
  <si>
    <t>6.2.7</t>
  </si>
  <si>
    <t>6.2.8</t>
  </si>
  <si>
    <t>6.2.9</t>
  </si>
  <si>
    <t>6.2.10</t>
  </si>
  <si>
    <t>BOCA DE LOBO SIMPLES - GRELHA DE CONCRETO - BLSG 02 - AREIA E BRITA COMERCIAIS</t>
  </si>
  <si>
    <t>6.2.13</t>
  </si>
  <si>
    <t>6.2.14</t>
  </si>
  <si>
    <t>SUB-TOTAL 6.2 &gt;&gt;</t>
  </si>
  <si>
    <t>SUB-TOTAL 6.1 &gt;&gt;</t>
  </si>
  <si>
    <t>TAMPAO FOFO ARTICULADO, CLASSE B125 CARGA MAX 12,5 T, REDONDO TAMPA 600 MM, REDE PLUVIAL/ESGOTO, P = CHAMINE CX AREIA / POCO VISITA ASSENTADO COM ARG CIM/AREIA 1:4, FORNECIMENTO E ASSENTAMENTO</t>
  </si>
  <si>
    <t>CÓDIGO REFERÊNCIA:                                  (SINAPI MARÇO/2020)</t>
  </si>
  <si>
    <t>CÓDIGO REFERÊNCIA:                                     (SINAPI JAN/2020)</t>
  </si>
  <si>
    <t>COMP PAV 007</t>
  </si>
  <si>
    <t>COMP PAV 008</t>
  </si>
  <si>
    <t>BAIRRO ITORORÓ</t>
  </si>
  <si>
    <t>PREFEITURA MUNICIPAL DE VÁRZEA GRANDE -MT</t>
  </si>
  <si>
    <t>ABRIL/2020 - NÃO DESONERADO</t>
  </si>
  <si>
    <t>SINAPI (ABRIL/2020)    SICRO (OUTUBRO/2019)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</si>
  <si>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</si>
  <si>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</si>
  <si>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</si>
  <si>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</si>
  <si>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</si>
  <si>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</si>
  <si>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</si>
  <si>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</si>
  <si>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</si>
  <si>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</si>
  <si>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</si>
  <si>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</si>
  <si>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</si>
  <si>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</si>
  <si>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</si>
  <si>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</si>
  <si>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</si>
  <si>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G2</t>
  </si>
  <si>
    <t>T3.1</t>
  </si>
  <si>
    <t>G3</t>
  </si>
  <si>
    <t>T10.1</t>
  </si>
  <si>
    <t>S21</t>
  </si>
  <si>
    <t>S22</t>
  </si>
  <si>
    <t>S23</t>
  </si>
  <si>
    <t>S24</t>
  </si>
  <si>
    <t>S28</t>
  </si>
  <si>
    <t>S29</t>
  </si>
  <si>
    <t>S32</t>
  </si>
  <si>
    <t>S33</t>
  </si>
  <si>
    <t>S35</t>
  </si>
  <si>
    <t>S36</t>
  </si>
  <si>
    <t>S37</t>
  </si>
  <si>
    <t>S41</t>
  </si>
  <si>
    <t>S42</t>
  </si>
  <si>
    <t>S43</t>
  </si>
  <si>
    <t>S44</t>
  </si>
  <si>
    <t>S45</t>
  </si>
  <si>
    <t>S48</t>
  </si>
  <si>
    <t>S49</t>
  </si>
  <si>
    <t>S50</t>
  </si>
  <si>
    <t>S51</t>
  </si>
  <si>
    <t>S53</t>
  </si>
  <si>
    <t>S54</t>
  </si>
  <si>
    <t>S55</t>
  </si>
  <si>
    <t>S56</t>
  </si>
  <si>
    <t>S61</t>
  </si>
  <si>
    <t>S62</t>
  </si>
  <si>
    <t>S63</t>
  </si>
  <si>
    <t>S64</t>
  </si>
  <si>
    <t>S65</t>
  </si>
  <si>
    <t>S66</t>
  </si>
  <si>
    <t>S67</t>
  </si>
  <si>
    <t>S68</t>
  </si>
  <si>
    <t>S69</t>
  </si>
  <si>
    <t>S52</t>
  </si>
  <si>
    <t>S71</t>
  </si>
  <si>
    <t>S25</t>
  </si>
  <si>
    <t>S26</t>
  </si>
  <si>
    <t>S27</t>
  </si>
  <si>
    <t>S30</t>
  </si>
  <si>
    <t>S31</t>
  </si>
  <si>
    <t>S34</t>
  </si>
  <si>
    <t>S46</t>
  </si>
  <si>
    <t>S47</t>
  </si>
  <si>
    <t>S58</t>
  </si>
  <si>
    <t>S59</t>
  </si>
  <si>
    <t>S60</t>
  </si>
  <si>
    <t>S38</t>
  </si>
  <si>
    <t>S39</t>
  </si>
  <si>
    <t>S40</t>
  </si>
  <si>
    <t>6.2.11</t>
  </si>
  <si>
    <t>BOCA DE LOBO DUPLA - GRELHA DE CONCRETO - BLDG 02 - AREIA E BRITA COMERCIAIS</t>
  </si>
  <si>
    <t>6.2.12</t>
  </si>
  <si>
    <t>DISSIPADOR DE ENERGIA - DEB 05 - AREIA E PEDRA DE MÃO COMERCIAIS</t>
  </si>
  <si>
    <t>RUA CENTO E TRINTA E NOVE</t>
  </si>
  <si>
    <t>RUA ITATIAIA</t>
  </si>
  <si>
    <t>RUA FLORENA</t>
  </si>
  <si>
    <t>RUA MOSSORÓ</t>
  </si>
  <si>
    <t>RUA BRAGANÇA</t>
  </si>
  <si>
    <t>RUA ALTAMIRA</t>
  </si>
  <si>
    <t>RUA CARUARU</t>
  </si>
  <si>
    <t>TRAVESSA DO NICO</t>
  </si>
  <si>
    <t>RUA COLATINA</t>
  </si>
  <si>
    <t>RUA CEM</t>
  </si>
  <si>
    <t>TRAVESSA CENTO E CINQUENTA E DOIS</t>
  </si>
  <si>
    <t>RUA FEIRA DE SANTANA</t>
  </si>
  <si>
    <t>RUA ITAPEMIRIM</t>
  </si>
  <si>
    <t>RUA MURITIBA</t>
  </si>
  <si>
    <t>RUA MARILIA</t>
  </si>
  <si>
    <t>RUA CENTO E SESSENTA</t>
  </si>
  <si>
    <t>RUA CONS. FRANSCISCO RAPOSO</t>
  </si>
  <si>
    <t>0</t>
  </si>
  <si>
    <t>CÁLCULO QUANTITATIVO DE TERRAPLENAGEM</t>
  </si>
  <si>
    <t>BOTA FORA</t>
  </si>
  <si>
    <t>COMPENSAÇÃO</t>
  </si>
  <si>
    <t>OBS</t>
  </si>
  <si>
    <t>Material da Rua Caruaru</t>
  </si>
  <si>
    <t>23,35+5+4,99+55,6+5+5+59,04+5+5+58,63+5+4,98+59,18+5+5+63,93</t>
  </si>
  <si>
    <t>21,43+57,5+58,9+59,09+58,91+63,86</t>
  </si>
  <si>
    <t>4,92+4,98+4,92+4,98+4,92+4,98+4,94+4,95+4,95+4,95</t>
  </si>
  <si>
    <t>5,05+4,84</t>
  </si>
  <si>
    <t>4,96+4,93</t>
  </si>
  <si>
    <t>4,98+4,92</t>
  </si>
  <si>
    <t>4,95+4,94</t>
  </si>
  <si>
    <t>4,88+5,02</t>
  </si>
  <si>
    <t>51,63+32,56+58,66+65,21+128,52+128,3+59,04+56,26+60,69+60,74+57,12+64,92</t>
  </si>
  <si>
    <t>4,91+4,98+4,73+5,17+5,39+4,5+4,83+5,06+4,87+5,02+4,93+5,03+5,05+4,84+4,93+4,96</t>
  </si>
  <si>
    <t>4,93+4,97</t>
  </si>
  <si>
    <t>4,93+4,96</t>
  </si>
  <si>
    <t>4,9+4,95</t>
  </si>
  <si>
    <t>107,6+45,61</t>
  </si>
  <si>
    <t>107,62+45,48</t>
  </si>
  <si>
    <t>4,98+4,91</t>
  </si>
  <si>
    <t>4,97+4,89</t>
  </si>
  <si>
    <t>5,02+4,87</t>
  </si>
  <si>
    <t>5+4,83</t>
  </si>
  <si>
    <t>4,76+5,13</t>
  </si>
  <si>
    <t>5,17+4,73</t>
  </si>
  <si>
    <t>26,36+20,02</t>
  </si>
  <si>
    <t>14,36+20,02</t>
  </si>
  <si>
    <t>8,48+8,24</t>
  </si>
  <si>
    <t>51,91+33,52+5,06+5,02+56,12+5,2+6,9+67,17+5,02+5+128,42+5,01+5+128,08+5+5+127,72+134,75+5+5+134,99</t>
  </si>
  <si>
    <t>7.1.1</t>
  </si>
  <si>
    <t>7.1.2</t>
  </si>
  <si>
    <t>7.1.3</t>
  </si>
  <si>
    <t>7.1.4</t>
  </si>
  <si>
    <t>7.1.5</t>
  </si>
  <si>
    <t>7.1.6</t>
  </si>
  <si>
    <t>7.1.7</t>
  </si>
  <si>
    <t>7.2.1</t>
  </si>
  <si>
    <t>SUB-TOTAL 7.1 &gt;&gt;</t>
  </si>
  <si>
    <t>SUB-TOTAL 7.2 &gt;&gt;</t>
  </si>
  <si>
    <t>* Vide cotas em projeto de sinalização</t>
  </si>
  <si>
    <t>CÁLCULO QUANTITATIVO DE PINTURA DE LIGAÇÃO</t>
  </si>
  <si>
    <t>CÓDIGO REFERÊNCIA:                                  (SINAPI ABRIL/2020)</t>
  </si>
  <si>
    <t>Massa de CBUQ</t>
  </si>
  <si>
    <t>(t/m³)</t>
  </si>
  <si>
    <t>TRANSPORTE PAV</t>
  </si>
  <si>
    <t>COMP PAV 011</t>
  </si>
  <si>
    <t xml:space="preserve">INDENIZAÇÃO DE JAZIDA </t>
  </si>
  <si>
    <t>DESEMBOLSO SIMPLES &gt;&gt;</t>
  </si>
  <si>
    <t>DESEMBOLSO ACUMULADO &gt;&gt;</t>
  </si>
  <si>
    <t>AV. LUIZ FELIPE VIAN BRISOT</t>
  </si>
  <si>
    <t>PREFEITURA MUNICIPAL DE PLANALTO DA TAPURAH -MT</t>
  </si>
  <si>
    <t>MARÇO/2020 - NÃO DESONERADO</t>
  </si>
  <si>
    <t>QUADRO DE QUANTIDADES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</si>
</sst>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3">
    <numFmt numFmtId="42" formatCode="_-&quot;R$&quot;\ * #,##0_-;\-&quot;R$&quot;\ * #,##0_-;_-&quot;R$&quot;\ 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* #,##0.00_);_(* \(#,##0.00\);_(* &quot;-&quot;??_);_(@_)"/>
    <numFmt numFmtId="166" formatCode="_(&quot;R$ &quot;* #,##0.00_);_(&quot;R$ &quot;* \(#,##0.00\);_(&quot;R$ &quot;* &quot;-&quot;??_);_(@_)"/>
    <numFmt numFmtId="167" formatCode="&quot;R$ &quot;#,##0.00"/>
    <numFmt numFmtId="168" formatCode="#,##0.0000"/>
    <numFmt numFmtId="169" formatCode="[$€]#,##0.00_);[Red]\([$€]#,##0.00\)"/>
    <numFmt numFmtId="170" formatCode="#,##0.000_);\(#,##0.000\)"/>
    <numFmt numFmtId="171" formatCode="&quot;Verdadeiro&quot;;&quot;Verdadeiro&quot;;&quot;Falso&quot;"/>
    <numFmt numFmtId="172" formatCode="0.0000000"/>
    <numFmt numFmtId="173" formatCode="0.0000"/>
    <numFmt numFmtId="174" formatCode="[$R$ -416]#,##0.00"/>
    <numFmt numFmtId="175" formatCode="0.00000"/>
    <numFmt numFmtId="176" formatCode="_-* #,##0.00\ _€_-;\-* #,##0.00\ _€_-;_-* &quot;-&quot;??\ _€_-;_-@_-"/>
    <numFmt numFmtId="177" formatCode="#\,##0."/>
    <numFmt numFmtId="178" formatCode="_(&quot;$&quot;* #,##0_);_(&quot;$&quot;* \(#,##0\);_(&quot;$&quot;* &quot;-&quot;_);_(@_)"/>
    <numFmt numFmtId="179" formatCode="\$#."/>
    <numFmt numFmtId="180" formatCode="#,##0.00&quot; &quot;;&quot; (&quot;#,##0.00&quot;)&quot;;&quot; -&quot;#&quot; &quot;;@&quot; &quot;"/>
    <numFmt numFmtId="181" formatCode="#,##0.00&quot; &quot;;&quot;-&quot;#,##0.00&quot; &quot;;&quot; -&quot;#&quot; &quot;;@&quot; &quot;"/>
    <numFmt numFmtId="182" formatCode="#.00"/>
    <numFmt numFmtId="183" formatCode="0.00_)"/>
    <numFmt numFmtId="184" formatCode="%#.00"/>
    <numFmt numFmtId="185" formatCode="#\,##0.00"/>
    <numFmt numFmtId="186" formatCode="[$R$-416]&quot; &quot;#,##0.00;[Red]&quot;-&quot;[$R$-416]&quot; &quot;#,##0.00"/>
    <numFmt numFmtId="187" formatCode="#,"/>
    <numFmt numFmtId="188" formatCode="_(* #,##0_);_(* \(#,##0\);_(* &quot;-&quot;_);_(@_)"/>
    <numFmt numFmtId="189" formatCode="#,##0.00\ "/>
    <numFmt numFmtId="190" formatCode="#,##0.0000\ \ "/>
    <numFmt numFmtId="191" formatCode="&quot;Cr$&quot;#,##0.00_);\(&quot;Cr$&quot;#,##0.00\)"/>
    <numFmt numFmtId="192" formatCode="\$#,##0\ ;\(\$#,##0\)"/>
    <numFmt numFmtId="193" formatCode="_(&quot;Cr$&quot;* #,##0.00_);_(&quot;Cr$&quot;* \(#,##0.00\);_(&quot;Cr$&quot;* &quot;-&quot;??_);_(@_)"/>
    <numFmt numFmtId="194" formatCode="%#,#00"/>
    <numFmt numFmtId="195" formatCode="#.##000"/>
    <numFmt numFmtId="196" formatCode="#."/>
    <numFmt numFmtId="197" formatCode="&quot;R$&quot;#,##0_);[Red]\(&quot;R$&quot;#,##0\)"/>
    <numFmt numFmtId="198" formatCode="#,##0.0000\ ;&quot; (&quot;#,##0.0000\);&quot; -&quot;#.00\ ;@\ "/>
    <numFmt numFmtId="199" formatCode="&quot;R$&quot;#,##0_);\(&quot;R$&quot;#,##0\)"/>
    <numFmt numFmtId="200" formatCode="0.00000000"/>
    <numFmt numFmtId="201" formatCode="#.##0,"/>
    <numFmt numFmtId="202" formatCode="#,##0.0000\ "/>
    <numFmt numFmtId="203" formatCode="#,##0.00000"/>
    <numFmt numFmtId="204" formatCode="0.000"/>
    <numFmt numFmtId="205" formatCode="#,###\ &quot;dias&quot;"/>
    <numFmt numFmtId="206" formatCode="0.0"/>
    <numFmt numFmtId="207" formatCode="&quot;R$&quot;#,##0.00"/>
    <numFmt numFmtId="208" formatCode="0.000000"/>
    <numFmt numFmtId="209" formatCode="_-[$R$-416]\ * #,##0.00_-;\-[$R$-416]\ * #,##0.00_-;_-[$R$-416]\ * &quot;-&quot;??_-;_-@_-"/>
    <numFmt numFmtId="210" formatCode="[$R$-416]\ #,##0.00;\-[$R$-416]\ #,##0.00"/>
    <numFmt numFmtId="211" formatCode="&quot;R$&quot;\ #,##0.00"/>
    <numFmt numFmtId="212" formatCode="#,##0.000"/>
    <numFmt numFmtId="213" formatCode="#0"/>
  </numFmts>
  <fonts count="159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sz val="11"/>
      <color indexed="8"/>
      <name val="Arial"/>
      <family val="2"/>
    </font>
    <font>
      <sz val="10"/>
      <name val="Courier"/>
      <family val="3"/>
    </font>
    <font>
      <u/>
      <sz val="7.5"/>
      <color indexed="12"/>
      <name val="Courier"/>
      <family val="3"/>
    </font>
    <font>
      <sz val="6"/>
      <name val="Verdana"/>
      <family val="2"/>
    </font>
    <font>
      <sz val="10"/>
      <name val="Arial"/>
      <family val="2"/>
    </font>
    <font>
      <b/>
      <sz val="18"/>
      <color indexed="56"/>
      <name val="Cambria"/>
      <family val="2"/>
    </font>
    <font>
      <sz val="12"/>
      <color indexed="8"/>
      <name val="Times New Roman"/>
      <family val="2"/>
    </font>
    <font>
      <sz val="12"/>
      <color indexed="9"/>
      <name val="Times New Roman"/>
      <family val="2"/>
    </font>
    <font>
      <sz val="12"/>
      <color indexed="17"/>
      <name val="Times New Roman"/>
      <family val="2"/>
    </font>
    <font>
      <b/>
      <sz val="12"/>
      <color indexed="52"/>
      <name val="Times New Roman"/>
      <family val="2"/>
    </font>
    <font>
      <b/>
      <sz val="12"/>
      <color indexed="9"/>
      <name val="Times New Roman"/>
      <family val="2"/>
    </font>
    <font>
      <sz val="12"/>
      <color indexed="52"/>
      <name val="Times New Roman"/>
      <family val="2"/>
    </font>
    <font>
      <sz val="12"/>
      <color indexed="62"/>
      <name val="Times New Roman"/>
      <family val="2"/>
    </font>
    <font>
      <sz val="12"/>
      <color indexed="20"/>
      <name val="Times New Roman"/>
      <family val="2"/>
    </font>
    <font>
      <sz val="12"/>
      <color indexed="60"/>
      <name val="Times New Roman"/>
      <family val="2"/>
    </font>
    <font>
      <b/>
      <sz val="12"/>
      <color indexed="63"/>
      <name val="Times New Roman"/>
      <family val="2"/>
    </font>
    <font>
      <sz val="12"/>
      <color indexed="10"/>
      <name val="Times New Roman"/>
      <family val="2"/>
    </font>
    <font>
      <i/>
      <sz val="12"/>
      <color indexed="23"/>
      <name val="Times New Roman"/>
      <family val="2"/>
    </font>
    <font>
      <b/>
      <sz val="15"/>
      <color indexed="56"/>
      <name val="Times New Roman"/>
      <family val="2"/>
    </font>
    <font>
      <b/>
      <sz val="13"/>
      <color indexed="56"/>
      <name val="Times New Roman"/>
      <family val="2"/>
    </font>
    <font>
      <b/>
      <sz val="11"/>
      <color indexed="56"/>
      <name val="Times New Roman"/>
      <family val="2"/>
    </font>
    <font>
      <b/>
      <sz val="12"/>
      <color indexed="8"/>
      <name val="Times New Roman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i/>
      <sz val="10"/>
      <name val="Arial"/>
      <family val="2"/>
    </font>
    <font>
      <sz val="10"/>
      <name val="Arial"/>
      <family val="2"/>
    </font>
    <font>
      <sz val="12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Verdana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b/>
      <sz val="11"/>
      <color indexed="9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10"/>
      <name val="Calibri"/>
      <family val="2"/>
    </font>
    <font>
      <sz val="11"/>
      <name val="Verdana"/>
      <family val="2"/>
    </font>
    <font>
      <b/>
      <sz val="11"/>
      <color indexed="10"/>
      <name val="Calibri"/>
      <family val="2"/>
    </font>
    <font>
      <sz val="11"/>
      <color indexed="1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9"/>
      <color indexed="10"/>
      <name val="Geneva"/>
      <family val="2"/>
    </font>
    <font>
      <u/>
      <sz val="10"/>
      <color theme="10"/>
      <name val="Arial"/>
      <family val="2"/>
    </font>
    <font>
      <u/>
      <sz val="10"/>
      <color indexed="12"/>
      <name val="Arial"/>
      <family val="2"/>
    </font>
    <font>
      <b/>
      <sz val="11"/>
      <name val="Cambria"/>
      <family val="1"/>
      <scheme val="major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0"/>
      <name val="Cambria"/>
      <family val="1"/>
      <scheme val="major"/>
    </font>
    <font>
      <b/>
      <sz val="12"/>
      <name val="Cambria"/>
      <family val="1"/>
      <scheme val="major"/>
    </font>
    <font>
      <sz val="9"/>
      <name val="Cambria"/>
      <family val="1"/>
      <scheme val="major"/>
    </font>
    <font>
      <b/>
      <sz val="14"/>
      <name val="Cambria"/>
      <family val="1"/>
      <scheme val="major"/>
    </font>
    <font>
      <sz val="10"/>
      <name val="Cambria"/>
      <family val="1"/>
      <scheme val="major"/>
    </font>
    <font>
      <b/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sz val="10"/>
      <color rgb="FF000000"/>
      <name val="Arial1"/>
    </font>
    <font>
      <sz val="1"/>
      <color indexed="8"/>
      <name val="Courier"/>
      <family val="3"/>
    </font>
    <font>
      <sz val="11"/>
      <color rgb="FF000000"/>
      <name val="Calibri"/>
      <family val="2"/>
    </font>
    <font>
      <u/>
      <sz val="6"/>
      <color indexed="36"/>
      <name val="MS Sans Serif"/>
      <family val="2"/>
    </font>
    <font>
      <b/>
      <i/>
      <sz val="16"/>
      <color rgb="FF000000"/>
      <name val="Arial"/>
      <family val="2"/>
    </font>
    <font>
      <u/>
      <sz val="11"/>
      <color indexed="12"/>
      <name val="Arial"/>
      <family val="2"/>
    </font>
    <font>
      <u/>
      <sz val="8.5"/>
      <color theme="10"/>
      <name val="Arial"/>
      <family val="2"/>
    </font>
    <font>
      <u/>
      <sz val="11"/>
      <color theme="10"/>
      <name val="Calibri"/>
      <family val="2"/>
      <scheme val="minor"/>
    </font>
    <font>
      <sz val="12"/>
      <name val="Times New Roman"/>
      <family val="1"/>
    </font>
    <font>
      <sz val="11"/>
      <color rgb="FF000000"/>
      <name val="Arial"/>
      <family val="2"/>
    </font>
    <font>
      <b/>
      <i/>
      <sz val="16"/>
      <name val="Helv"/>
    </font>
    <font>
      <sz val="10"/>
      <name val="Times New Roman"/>
      <family val="1"/>
    </font>
    <font>
      <b/>
      <i/>
      <u/>
      <sz val="11"/>
      <color rgb="FF000000"/>
      <name val="Arial"/>
      <family val="2"/>
    </font>
    <font>
      <sz val="1"/>
      <color indexed="1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16"/>
      <color indexed="24"/>
      <name val="Arial"/>
      <family val="2"/>
    </font>
    <font>
      <b/>
      <sz val="12"/>
      <color indexed="24"/>
      <name val="Arial"/>
      <family val="2"/>
    </font>
    <font>
      <sz val="10"/>
      <name val="Helv"/>
      <charset val="204"/>
    </font>
    <font>
      <sz val="12"/>
      <color indexed="24"/>
      <name val="Arial"/>
      <family val="2"/>
    </font>
    <font>
      <sz val="11"/>
      <name val="Tahoma"/>
      <family val="2"/>
    </font>
    <font>
      <b/>
      <sz val="12"/>
      <color indexed="8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u/>
      <sz val="11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4"/>
      <name val="Arial"/>
      <family val="2"/>
    </font>
    <font>
      <sz val="10"/>
      <color indexed="10"/>
      <name val="Arial"/>
      <family val="2"/>
    </font>
    <font>
      <sz val="14"/>
      <name val="Arial"/>
      <family val="2"/>
    </font>
    <font>
      <sz val="10"/>
      <color indexed="5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2"/>
      <name val="Calibri"/>
      <family val="2"/>
      <scheme val="minor"/>
    </font>
    <font>
      <b/>
      <sz val="20"/>
      <name val="Cambria"/>
      <family val="1"/>
      <scheme val="major"/>
    </font>
    <font>
      <sz val="18"/>
      <name val="Calibri"/>
      <family val="2"/>
      <scheme val="minor"/>
    </font>
    <font>
      <b/>
      <sz val="11"/>
      <color theme="1"/>
      <name val="Arial"/>
      <family val="2"/>
    </font>
    <font>
      <b/>
      <i/>
      <sz val="11"/>
      <color theme="1"/>
      <name val="Arial"/>
      <family val="2"/>
    </font>
    <font>
      <i/>
      <sz val="11"/>
      <color theme="1"/>
      <name val="Arial"/>
      <family val="2"/>
    </font>
    <font>
      <b/>
      <i/>
      <sz val="11"/>
      <color indexed="8"/>
      <name val="Arial"/>
      <family val="2"/>
    </font>
    <font>
      <i/>
      <sz val="11"/>
      <color indexed="8"/>
      <name val="Arial"/>
      <family val="2"/>
    </font>
    <font>
      <b/>
      <sz val="36"/>
      <color rgb="FFFF0000"/>
      <name val="Arial"/>
      <family val="2"/>
    </font>
    <font>
      <b/>
      <sz val="11"/>
      <color theme="1"/>
      <name val="Verdana"/>
      <family val="2"/>
    </font>
    <font>
      <b/>
      <sz val="10"/>
      <color theme="1"/>
      <name val="Arial"/>
      <family val="2"/>
    </font>
    <font>
      <sz val="11"/>
      <name val="Cambria"/>
      <family val="1"/>
      <scheme val="major"/>
    </font>
    <font>
      <b/>
      <sz val="14"/>
      <color indexed="8"/>
      <name val="Cambria"/>
      <family val="1"/>
      <scheme val="major"/>
    </font>
    <font>
      <b/>
      <sz val="12"/>
      <color indexed="8"/>
      <name val="Cambria"/>
      <family val="1"/>
      <scheme val="major"/>
    </font>
    <font>
      <sz val="9"/>
      <color indexed="8"/>
      <name val="Arial"/>
      <family val="2"/>
    </font>
    <font>
      <b/>
      <sz val="11"/>
      <color theme="1"/>
      <name val="Cambria"/>
      <family val="1"/>
      <scheme val="major"/>
    </font>
    <font>
      <b/>
      <sz val="16"/>
      <color theme="1"/>
      <name val="Cambria"/>
      <family val="1"/>
      <scheme val="major"/>
    </font>
    <font>
      <b/>
      <sz val="11"/>
      <color indexed="8"/>
      <name val="Cambria"/>
      <family val="1"/>
      <scheme val="major"/>
    </font>
    <font>
      <sz val="14"/>
      <name val="Cambria"/>
      <family val="1"/>
      <scheme val="major"/>
    </font>
    <font>
      <b/>
      <sz val="9"/>
      <color indexed="8"/>
      <name val="Arial"/>
      <family val="2"/>
    </font>
    <font>
      <sz val="10"/>
      <name val="Arial Narrow"/>
      <family val="2"/>
    </font>
    <font>
      <b/>
      <sz val="14"/>
      <color indexed="8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sz val="8"/>
      <name val="Arial Narrow"/>
      <family val="2"/>
    </font>
    <font>
      <sz val="10"/>
      <color indexed="8"/>
      <name val="Arial Narrow"/>
      <family val="2"/>
    </font>
    <font>
      <b/>
      <sz val="8"/>
      <name val="Arial Narrow"/>
      <family val="2"/>
    </font>
    <font>
      <b/>
      <i/>
      <sz val="10"/>
      <color indexed="8"/>
      <name val="Arial Narrow"/>
      <family val="2"/>
    </font>
    <font>
      <b/>
      <i/>
      <sz val="10"/>
      <name val="Arial Narrow"/>
      <family val="2"/>
    </font>
    <font>
      <b/>
      <sz val="12"/>
      <color indexed="8"/>
      <name val="Arial Narrow"/>
      <family val="2"/>
    </font>
    <font>
      <sz val="11"/>
      <color theme="1"/>
      <name val="Arial Narrow"/>
      <family val="2"/>
    </font>
    <font>
      <sz val="10"/>
      <color theme="1"/>
      <name val="Arial Narrow"/>
      <family val="2"/>
    </font>
    <font>
      <b/>
      <sz val="12"/>
      <name val="Arial Narrow"/>
      <family val="2"/>
    </font>
    <font>
      <sz val="12"/>
      <color theme="1"/>
      <name val="Arial Narrow"/>
      <family val="2"/>
    </font>
    <font>
      <b/>
      <sz val="14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name val="Arial Narrow"/>
      <family val="2"/>
    </font>
    <font>
      <b/>
      <sz val="11"/>
      <color indexed="8"/>
      <name val="Arial Narrow"/>
      <family val="2"/>
    </font>
    <font>
      <b/>
      <sz val="11"/>
      <color theme="1"/>
      <name val="Arial Narrow"/>
      <family val="2"/>
    </font>
    <font>
      <sz val="11"/>
      <color indexed="8"/>
      <name val="Arial Narrow"/>
      <family val="2"/>
    </font>
    <font>
      <sz val="11"/>
      <color rgb="FFFF0000"/>
      <name val="Calibri"/>
      <family val="2"/>
      <scheme val="minor"/>
    </font>
    <font>
      <sz val="11"/>
      <color indexed="0"/>
      <name val="Arial"/>
      <family val="2"/>
    </font>
    <font>
      <sz val="12"/>
      <color rgb="FFFF0000"/>
      <name val="Arial"/>
      <family val="2"/>
    </font>
    <font>
      <b/>
      <sz val="18"/>
      <name val="Arial"/>
      <family val="2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</fonts>
  <fills count="4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24"/>
      </patternFill>
    </fill>
    <fill>
      <patternFill patternType="solid">
        <fgColor theme="0"/>
        <bgColor indexed="2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24"/>
      </patternFill>
    </fill>
  </fills>
  <borders count="12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indexed="10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theme="0" tint="-0.499984740745262"/>
      </left>
      <right style="hair">
        <color indexed="64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/>
      <top style="medium">
        <color theme="0" tint="-0.499984740745262"/>
      </top>
      <bottom/>
      <diagonal/>
    </border>
    <border>
      <left/>
      <right/>
      <top style="medium">
        <color theme="0" tint="-0.499984740745262"/>
      </top>
      <bottom/>
      <diagonal/>
    </border>
    <border>
      <left/>
      <right style="hair">
        <color indexed="64"/>
      </right>
      <top style="medium">
        <color theme="0" tint="-0.499984740745262"/>
      </top>
      <bottom/>
      <diagonal/>
    </border>
    <border>
      <left style="medium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medium">
        <color theme="0" tint="-0.499984740745262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hair">
        <color indexed="64"/>
      </bottom>
      <diagonal/>
    </border>
    <border>
      <left/>
      <right/>
      <top style="medium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medium">
        <color theme="0" tint="-0.499984740745262"/>
      </top>
      <bottom style="hair">
        <color indexed="64"/>
      </bottom>
      <diagonal/>
    </border>
    <border>
      <left style="medium">
        <color theme="0" tint="-0.499984740745262"/>
      </left>
      <right style="hair">
        <color indexed="64"/>
      </right>
      <top style="medium">
        <color theme="0" tint="-0.499984740745262"/>
      </top>
      <bottom style="hair">
        <color theme="0" tint="-0.499984740745262"/>
      </bottom>
      <diagonal/>
    </border>
    <border>
      <left style="medium">
        <color theme="0" tint="-0.499984740745262"/>
      </left>
      <right/>
      <top/>
      <bottom style="hair">
        <color theme="0" tint="-0.499984740745262"/>
      </bottom>
      <diagonal/>
    </border>
    <border>
      <left/>
      <right/>
      <top/>
      <bottom style="hair">
        <color theme="0" tint="-0.499984740745262"/>
      </bottom>
      <diagonal/>
    </border>
    <border>
      <left/>
      <right style="hair">
        <color indexed="64"/>
      </right>
      <top/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indexed="64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hair">
        <color theme="0" tint="-0.499984740745262"/>
      </bottom>
      <diagonal/>
    </border>
    <border>
      <left/>
      <right/>
      <top style="medium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medium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uble">
        <color indexed="17"/>
      </bottom>
      <diagonal/>
    </border>
    <border>
      <left/>
      <right style="double">
        <color indexed="17"/>
      </right>
      <top/>
      <bottom/>
      <diagonal/>
    </border>
    <border>
      <left style="double">
        <color indexed="17"/>
      </left>
      <right style="double">
        <color indexed="17"/>
      </right>
      <top style="double">
        <color indexed="17"/>
      </top>
      <bottom/>
      <diagonal/>
    </border>
    <border>
      <left style="double">
        <color indexed="17"/>
      </left>
      <right style="double">
        <color indexed="17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17"/>
      </left>
      <right style="double">
        <color indexed="17"/>
      </right>
      <top/>
      <bottom style="double">
        <color indexed="17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ck">
        <color rgb="FFFF0000"/>
      </right>
      <top/>
      <bottom/>
      <diagonal/>
    </border>
    <border>
      <left style="thick">
        <color rgb="FFFF0000"/>
      </left>
      <right style="thick">
        <color rgb="FFFF0000"/>
      </right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3260">
    <xf numFmtId="0" fontId="0" fillId="0" borderId="0"/>
    <xf numFmtId="171" fontId="2" fillId="0" borderId="0" applyFont="0" applyBorder="0">
      <alignment horizontal="center"/>
    </xf>
    <xf numFmtId="172" fontId="2" fillId="0" borderId="0">
      <alignment horizontal="center" vertical="top"/>
    </xf>
    <xf numFmtId="165" fontId="6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3" fillId="3" borderId="0" applyNumberFormat="0" applyBorder="0" applyAlignment="0" applyProtection="0"/>
    <xf numFmtId="0" fontId="17" fillId="4" borderId="0" applyNumberFormat="0" applyBorder="0" applyAlignment="0" applyProtection="0"/>
    <xf numFmtId="0" fontId="32" fillId="20" borderId="1" applyNumberFormat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0" fontId="20" fillId="0" borderId="3" applyNumberFormat="0" applyFill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21" fillId="7" borderId="1" applyNumberFormat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0" fontId="7" fillId="0" borderId="0"/>
    <xf numFmtId="0" fontId="1" fillId="0" borderId="0"/>
    <xf numFmtId="0" fontId="35" fillId="0" borderId="0" applyNumberFormat="0" applyFill="0" applyBorder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8" fillId="0" borderId="6" applyNumberFormat="0" applyFill="0" applyAlignment="0" applyProtection="0"/>
    <xf numFmtId="0" fontId="38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0" fontId="22" fillId="3" borderId="0" applyNumberFormat="0" applyBorder="0" applyAlignment="0" applyProtection="0"/>
    <xf numFmtId="0" fontId="10" fillId="0" borderId="0"/>
    <xf numFmtId="166" fontId="3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3" fillId="22" borderId="0" applyNumberFormat="0" applyBorder="0" applyAlignment="0" applyProtection="0"/>
    <xf numFmtId="0" fontId="2" fillId="0" borderId="0"/>
    <xf numFmtId="0" fontId="2" fillId="0" borderId="0"/>
    <xf numFmtId="0" fontId="3" fillId="0" borderId="0"/>
    <xf numFmtId="0" fontId="3" fillId="0" borderId="0"/>
    <xf numFmtId="0" fontId="3" fillId="0" borderId="0"/>
    <xf numFmtId="0" fontId="2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3" fillId="0" borderId="0"/>
    <xf numFmtId="0" fontId="2" fillId="0" borderId="0"/>
    <xf numFmtId="0" fontId="2" fillId="0" borderId="0"/>
    <xf numFmtId="0" fontId="8" fillId="0" borderId="0"/>
    <xf numFmtId="0" fontId="3" fillId="0" borderId="0" applyNumberFormat="0" applyFont="0" applyFill="0" applyBorder="0" applyAlignment="0" applyProtection="0">
      <alignment vertical="top"/>
    </xf>
    <xf numFmtId="0" fontId="2" fillId="0" borderId="0" applyNumberFormat="0" applyFont="0" applyFill="0" applyBorder="0" applyAlignment="0" applyProtection="0">
      <alignment vertical="top"/>
    </xf>
    <xf numFmtId="0" fontId="4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3" fillId="0" borderId="0"/>
    <xf numFmtId="0" fontId="2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40" fillId="0" borderId="0"/>
    <xf numFmtId="0" fontId="2" fillId="0" borderId="0"/>
    <xf numFmtId="0" fontId="2" fillId="0" borderId="0"/>
    <xf numFmtId="0" fontId="2" fillId="23" borderId="7" applyNumberFormat="0" applyFont="0" applyAlignment="0" applyProtection="0"/>
    <xf numFmtId="9" fontId="2" fillId="0" borderId="8" applyNumberFormat="0" applyBorder="0">
      <alignment horizontal="center" vertical="center"/>
    </xf>
    <xf numFmtId="0" fontId="34" fillId="20" borderId="9" applyNumberFormat="0" applyAlignment="0" applyProtection="0"/>
    <xf numFmtId="9" fontId="4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42" fillId="0" borderId="0" applyFont="0" applyFill="0" applyBorder="0" applyAlignment="0" applyProtection="0"/>
    <xf numFmtId="0" fontId="24" fillId="20" borderId="9" applyNumberFormat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40" fontId="8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ill="0" applyBorder="0" applyAlignment="0" applyProtection="0"/>
    <xf numFmtId="40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74" fontId="2" fillId="0" borderId="0" applyFont="0" applyFill="0" applyBorder="0" applyAlignment="0" applyProtection="0"/>
    <xf numFmtId="165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2" fillId="0" borderId="0" applyFont="0" applyFill="0" applyBorder="0" applyAlignment="0" applyProtection="0"/>
    <xf numFmtId="40" fontId="8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39" fillId="0" borderId="1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6" fillId="0" borderId="4" applyNumberFormat="0" applyFill="0" applyAlignment="0" applyProtection="0"/>
    <xf numFmtId="0" fontId="27" fillId="0" borderId="4" applyNumberFormat="0" applyFill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2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30" fillId="0" borderId="11" applyNumberFormat="0" applyFill="0" applyAlignment="0" applyProtection="0"/>
    <xf numFmtId="43" fontId="42" fillId="0" borderId="0" applyFont="0" applyFill="0" applyBorder="0" applyAlignment="0" applyProtection="0"/>
    <xf numFmtId="165" fontId="3" fillId="0" borderId="0" applyFont="0" applyFill="0" applyBorder="0" applyAlignment="0" applyProtection="0"/>
    <xf numFmtId="40" fontId="8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3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47" fillId="21" borderId="2" applyNumberFormat="0" applyAlignment="0" applyProtection="0"/>
    <xf numFmtId="0" fontId="48" fillId="4" borderId="0" applyNumberFormat="0" applyBorder="0" applyAlignment="0" applyProtection="0"/>
    <xf numFmtId="0" fontId="49" fillId="7" borderId="1" applyNumberFormat="0" applyAlignment="0" applyProtection="0"/>
    <xf numFmtId="0" fontId="50" fillId="0" borderId="3" applyNumberFormat="0" applyFill="0" applyAlignment="0" applyProtection="0"/>
    <xf numFmtId="166" fontId="2" fillId="0" borderId="0" applyFont="0" applyFill="0" applyBorder="0" applyAlignment="0" applyProtection="0"/>
    <xf numFmtId="0" fontId="51" fillId="22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23" borderId="7" applyNumberFormat="0" applyFont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52" fillId="0" borderId="0" applyNumberFormat="0" applyFill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23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1" fillId="23" borderId="0" applyNumberFormat="0" applyBorder="0" applyAlignment="0" applyProtection="0"/>
    <xf numFmtId="0" fontId="1" fillId="6" borderId="0" applyNumberFormat="0" applyBorder="0" applyAlignment="0" applyProtection="0"/>
    <xf numFmtId="0" fontId="1" fillId="9" borderId="0" applyNumberFormat="0" applyBorder="0" applyAlignment="0" applyProtection="0"/>
    <xf numFmtId="0" fontId="1" fillId="22" borderId="0" applyNumberFormat="0" applyBorder="0" applyAlignment="0" applyProtection="0"/>
    <xf numFmtId="0" fontId="1" fillId="3" borderId="0" applyNumberFormat="0" applyBorder="0" applyAlignment="0" applyProtection="0"/>
    <xf numFmtId="0" fontId="1" fillId="6" borderId="0" applyNumberFormat="0" applyBorder="0" applyAlignment="0" applyProtection="0"/>
    <xf numFmtId="0" fontId="1" fillId="23" borderId="0" applyNumberFormat="0" applyBorder="0" applyAlignment="0" applyProtection="0"/>
    <xf numFmtId="0" fontId="31" fillId="6" borderId="0" applyNumberFormat="0" applyBorder="0" applyAlignment="0" applyProtection="0"/>
    <xf numFmtId="0" fontId="31" fillId="19" borderId="0" applyNumberFormat="0" applyBorder="0" applyAlignment="0" applyProtection="0"/>
    <xf numFmtId="0" fontId="31" fillId="11" borderId="0" applyNumberFormat="0" applyBorder="0" applyAlignment="0" applyProtection="0"/>
    <xf numFmtId="0" fontId="31" fillId="3" borderId="0" applyNumberFormat="0" applyBorder="0" applyAlignment="0" applyProtection="0"/>
    <xf numFmtId="0" fontId="31" fillId="6" borderId="0" applyNumberFormat="0" applyBorder="0" applyAlignment="0" applyProtection="0"/>
    <xf numFmtId="0" fontId="31" fillId="9" borderId="0" applyNumberFormat="0" applyBorder="0" applyAlignment="0" applyProtection="0"/>
    <xf numFmtId="0" fontId="48" fillId="6" borderId="0" applyNumberFormat="0" applyBorder="0" applyAlignment="0" applyProtection="0"/>
    <xf numFmtId="0" fontId="54" fillId="27" borderId="1" applyNumberFormat="0" applyAlignment="0" applyProtection="0"/>
    <xf numFmtId="0" fontId="47" fillId="21" borderId="2" applyNumberFormat="0" applyAlignment="0" applyProtection="0"/>
    <xf numFmtId="0" fontId="52" fillId="0" borderId="36" applyNumberFormat="0" applyFill="0" applyAlignment="0" applyProtection="0"/>
    <xf numFmtId="0" fontId="31" fillId="28" borderId="0" applyNumberFormat="0" applyBorder="0" applyAlignment="0" applyProtection="0"/>
    <xf numFmtId="0" fontId="31" fillId="19" borderId="0" applyNumberFormat="0" applyBorder="0" applyAlignment="0" applyProtection="0"/>
    <xf numFmtId="0" fontId="31" fillId="11" borderId="0" applyNumberFormat="0" applyBorder="0" applyAlignment="0" applyProtection="0"/>
    <xf numFmtId="0" fontId="31" fillId="29" borderId="0" applyNumberFormat="0" applyBorder="0" applyAlignment="0" applyProtection="0"/>
    <xf numFmtId="0" fontId="31" fillId="14" borderId="0" applyNumberFormat="0" applyBorder="0" applyAlignment="0" applyProtection="0"/>
    <xf numFmtId="0" fontId="31" fillId="17" borderId="0" applyNumberFormat="0" applyBorder="0" applyAlignment="0" applyProtection="0"/>
    <xf numFmtId="0" fontId="49" fillId="22" borderId="1" applyNumberFormat="0" applyAlignment="0" applyProtection="0"/>
    <xf numFmtId="0" fontId="33" fillId="5" borderId="0" applyNumberFormat="0" applyBorder="0" applyAlignment="0" applyProtection="0"/>
    <xf numFmtId="0" fontId="55" fillId="22" borderId="0" applyNumberFormat="0" applyBorder="0" applyAlignment="0" applyProtection="0"/>
    <xf numFmtId="0" fontId="2" fillId="0" borderId="0"/>
    <xf numFmtId="0" fontId="2" fillId="0" borderId="0"/>
    <xf numFmtId="0" fontId="2" fillId="23" borderId="7" applyNumberFormat="0" applyFont="0" applyAlignment="0" applyProtection="0"/>
    <xf numFmtId="0" fontId="1" fillId="23" borderId="7" applyNumberFormat="0" applyFont="0" applyAlignment="0" applyProtection="0"/>
    <xf numFmtId="0" fontId="34" fillId="27" borderId="9" applyNumberFormat="0" applyAlignment="0" applyProtection="0"/>
    <xf numFmtId="0" fontId="5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56" fillId="0" borderId="37" applyNumberFormat="0" applyFill="0" applyAlignment="0" applyProtection="0"/>
    <xf numFmtId="0" fontId="57" fillId="0" borderId="38" applyNumberFormat="0" applyFill="0" applyAlignment="0" applyProtection="0"/>
    <xf numFmtId="0" fontId="58" fillId="0" borderId="39" applyNumberFormat="0" applyFill="0" applyAlignment="0" applyProtection="0"/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60" fillId="0" borderId="11" applyNumberFormat="0" applyFill="0" applyAlignment="0" applyProtection="0"/>
    <xf numFmtId="0" fontId="42" fillId="0" borderId="0"/>
    <xf numFmtId="0" fontId="42" fillId="0" borderId="0"/>
    <xf numFmtId="0" fontId="61" fillId="0" borderId="0"/>
    <xf numFmtId="0" fontId="61" fillId="0" borderId="0"/>
    <xf numFmtId="0" fontId="62" fillId="0" borderId="0" applyNumberFormat="0" applyFill="0" applyBorder="0" applyAlignment="0" applyProtection="0"/>
    <xf numFmtId="0" fontId="63" fillId="0" borderId="0" applyNumberFormat="0" applyFill="0" applyBorder="0" applyAlignment="0" applyProtection="0">
      <alignment vertical="top"/>
      <protection locked="0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45" fillId="0" borderId="0"/>
    <xf numFmtId="0" fontId="2" fillId="23" borderId="7" applyNumberFormat="0" applyFont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2" fillId="0" borderId="0"/>
    <xf numFmtId="4" fontId="2" fillId="0" borderId="0"/>
    <xf numFmtId="0" fontId="42" fillId="0" borderId="0"/>
    <xf numFmtId="0" fontId="42" fillId="0" borderId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6" fillId="0" borderId="0"/>
    <xf numFmtId="0" fontId="2" fillId="0" borderId="0"/>
    <xf numFmtId="0" fontId="2" fillId="0" borderId="0"/>
    <xf numFmtId="0" fontId="2" fillId="0" borderId="0"/>
    <xf numFmtId="0" fontId="65" fillId="0" borderId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9" fillId="0" borderId="10"/>
    <xf numFmtId="43" fontId="39" fillId="0" borderId="10"/>
    <xf numFmtId="43" fontId="39" fillId="0" borderId="1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42" fillId="0" borderId="0"/>
    <xf numFmtId="43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0" fontId="73" fillId="0" borderId="0"/>
    <xf numFmtId="0" fontId="74" fillId="0" borderId="0" applyNumberFormat="0" applyBorder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5" borderId="0" applyNumberFormat="0" applyBorder="0" applyAlignment="0" applyProtection="0"/>
    <xf numFmtId="0" fontId="15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5" borderId="0" applyNumberFormat="0" applyBorder="0" applyAlignment="0" applyProtection="0"/>
    <xf numFmtId="0" fontId="15" fillId="8" borderId="0" applyNumberFormat="0" applyBorder="0" applyAlignment="0" applyProtection="0"/>
    <xf numFmtId="0" fontId="15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74" fillId="0" borderId="0" applyNumberFormat="0" applyBorder="0" applyProtection="0"/>
    <xf numFmtId="0" fontId="17" fillId="4" borderId="0" applyNumberFormat="0" applyBorder="0" applyAlignment="0" applyProtection="0"/>
    <xf numFmtId="0" fontId="18" fillId="20" borderId="1" applyNumberFormat="0" applyAlignment="0" applyProtection="0"/>
    <xf numFmtId="0" fontId="19" fillId="21" borderId="2" applyNumberFormat="0" applyAlignment="0" applyProtection="0"/>
    <xf numFmtId="0" fontId="20" fillId="0" borderId="3" applyNumberFormat="0" applyFill="0" applyAlignment="0" applyProtection="0"/>
    <xf numFmtId="176" fontId="2" fillId="0" borderId="0" applyFont="0" applyFill="0" applyBorder="0" applyAlignment="0" applyProtection="0"/>
    <xf numFmtId="177" fontId="75" fillId="0" borderId="0">
      <protection locked="0"/>
    </xf>
    <xf numFmtId="0" fontId="4" fillId="32" borderId="20" applyFill="0" applyBorder="0" applyAlignment="0" applyProtection="0">
      <alignment vertical="center"/>
      <protection locked="0"/>
    </xf>
    <xf numFmtId="178" fontId="2" fillId="0" borderId="0" applyFont="0" applyFill="0" applyBorder="0" applyAlignment="0" applyProtection="0"/>
    <xf numFmtId="44" fontId="42" fillId="0" borderId="0" applyFont="0" applyFill="0" applyBorder="0" applyAlignment="0" applyProtection="0"/>
    <xf numFmtId="164" fontId="2" fillId="0" borderId="0" applyFont="0" applyFill="0" applyBorder="0" applyAlignment="0" applyProtection="0"/>
    <xf numFmtId="179" fontId="75" fillId="0" borderId="0">
      <protection locked="0"/>
    </xf>
    <xf numFmtId="0" fontId="75" fillId="0" borderId="0">
      <protection locked="0"/>
    </xf>
    <xf numFmtId="0" fontId="75" fillId="0" borderId="0">
      <protection locked="0"/>
    </xf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9" borderId="0" applyNumberFormat="0" applyBorder="0" applyAlignment="0" applyProtection="0"/>
    <xf numFmtId="0" fontId="21" fillId="7" borderId="1" applyNumberFormat="0" applyAlignment="0" applyProtection="0"/>
    <xf numFmtId="169" fontId="10" fillId="0" borderId="0" applyFont="0" applyFill="0" applyBorder="0" applyAlignment="0" applyProtection="0"/>
    <xf numFmtId="180" fontId="74" fillId="0" borderId="0" applyBorder="0" applyProtection="0"/>
    <xf numFmtId="180" fontId="74" fillId="0" borderId="0" applyBorder="0" applyProtection="0"/>
    <xf numFmtId="0" fontId="74" fillId="0" borderId="0" applyNumberFormat="0" applyBorder="0" applyProtection="0"/>
    <xf numFmtId="0" fontId="1" fillId="0" borderId="0"/>
    <xf numFmtId="0" fontId="1" fillId="0" borderId="0"/>
    <xf numFmtId="0" fontId="76" fillId="0" borderId="0" applyNumberFormat="0" applyBorder="0" applyProtection="0"/>
    <xf numFmtId="181" fontId="76" fillId="0" borderId="0" applyBorder="0" applyProtection="0"/>
    <xf numFmtId="182" fontId="75" fillId="0" borderId="0">
      <protection locked="0"/>
    </xf>
    <xf numFmtId="182" fontId="75" fillId="0" borderId="0">
      <protection locked="0"/>
    </xf>
    <xf numFmtId="0" fontId="77" fillId="0" borderId="0" applyNumberFormat="0" applyFill="0" applyBorder="0" applyAlignment="0" applyProtection="0">
      <alignment vertical="top"/>
      <protection locked="0"/>
    </xf>
    <xf numFmtId="38" fontId="6" fillId="33" borderId="0" applyNumberFormat="0" applyBorder="0" applyAlignment="0" applyProtection="0"/>
    <xf numFmtId="0" fontId="78" fillId="0" borderId="0" applyNumberFormat="0" applyBorder="0" applyProtection="0">
      <alignment horizontal="center"/>
    </xf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78" fillId="0" borderId="0" applyNumberFormat="0" applyBorder="0" applyProtection="0">
      <alignment horizontal="center" textRotation="90"/>
    </xf>
    <xf numFmtId="0" fontId="79" fillId="0" borderId="0" applyNumberFormat="0" applyFill="0" applyBorder="0" applyAlignment="0" applyProtection="0">
      <alignment vertical="top"/>
      <protection locked="0"/>
    </xf>
    <xf numFmtId="0" fontId="62" fillId="0" borderId="0" applyNumberFormat="0" applyFill="0" applyBorder="0" applyAlignment="0" applyProtection="0"/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/>
    <xf numFmtId="0" fontId="80" fillId="0" borderId="0" applyNumberFormat="0" applyFill="0" applyBorder="0" applyAlignment="0" applyProtection="0">
      <alignment vertical="top"/>
      <protection locked="0"/>
    </xf>
    <xf numFmtId="0" fontId="81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22" fillId="3" borderId="0" applyNumberFormat="0" applyBorder="0" applyAlignment="0" applyProtection="0"/>
    <xf numFmtId="10" fontId="6" fillId="34" borderId="13" applyNumberFormat="0" applyBorder="0" applyAlignment="0" applyProtection="0"/>
    <xf numFmtId="0" fontId="2" fillId="0" borderId="0">
      <alignment horizontal="centerContinuous" vertical="justify"/>
    </xf>
    <xf numFmtId="0" fontId="2" fillId="0" borderId="0">
      <alignment horizontal="centerContinuous" vertical="justify"/>
    </xf>
    <xf numFmtId="0" fontId="82" fillId="0" borderId="0" applyAlignment="0">
      <alignment horizontal="center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83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3" fillId="22" borderId="0" applyNumberFormat="0" applyBorder="0" applyAlignment="0" applyProtection="0"/>
    <xf numFmtId="183" fontId="84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83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170" fontId="10" fillId="0" borderId="0"/>
    <xf numFmtId="0" fontId="2" fillId="0" borderId="0"/>
    <xf numFmtId="17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0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2" fillId="0" borderId="0"/>
    <xf numFmtId="0" fontId="2" fillId="0" borderId="0"/>
    <xf numFmtId="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2" fillId="0" borderId="0"/>
    <xf numFmtId="0" fontId="2" fillId="0" borderId="0"/>
    <xf numFmtId="0" fontId="2" fillId="0" borderId="0"/>
    <xf numFmtId="4" fontId="2" fillId="0" borderId="0"/>
    <xf numFmtId="0" fontId="2" fillId="0" borderId="0"/>
    <xf numFmtId="4" fontId="2" fillId="0" borderId="0"/>
    <xf numFmtId="4" fontId="2" fillId="0" borderId="0"/>
    <xf numFmtId="0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0" fontId="2" fillId="0" borderId="0"/>
    <xf numFmtId="0" fontId="2" fillId="0" borderId="0"/>
    <xf numFmtId="4" fontId="2" fillId="0" borderId="0"/>
    <xf numFmtId="0" fontId="2" fillId="0" borderId="0"/>
    <xf numFmtId="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4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3" fillId="0" borderId="0"/>
    <xf numFmtId="0" fontId="2" fillId="0" borderId="0"/>
    <xf numFmtId="0" fontId="8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3" fillId="0" borderId="0"/>
    <xf numFmtId="0" fontId="8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83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83" fillId="0" borderId="0"/>
    <xf numFmtId="0" fontId="2" fillId="0" borderId="0"/>
    <xf numFmtId="0" fontId="2" fillId="0" borderId="0"/>
    <xf numFmtId="0" fontId="2" fillId="0" borderId="0" applyNumberFormat="0" applyFont="0" applyFill="0" applyBorder="0" applyAlignment="0" applyProtection="0">
      <alignment vertical="top"/>
    </xf>
    <xf numFmtId="0" fontId="2" fillId="0" borderId="0"/>
    <xf numFmtId="0" fontId="83" fillId="0" borderId="0"/>
    <xf numFmtId="0" fontId="8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8" fillId="0" borderId="0"/>
    <xf numFmtId="0" fontId="42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42" fillId="0" borderId="0"/>
    <xf numFmtId="0" fontId="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83" fillId="0" borderId="0"/>
    <xf numFmtId="0" fontId="83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42" fillId="0" borderId="0"/>
    <xf numFmtId="0" fontId="42" fillId="0" borderId="0"/>
    <xf numFmtId="170" fontId="10" fillId="0" borderId="0"/>
    <xf numFmtId="0" fontId="2" fillId="0" borderId="0"/>
    <xf numFmtId="170" fontId="10" fillId="0" borderId="0"/>
    <xf numFmtId="0" fontId="2" fillId="0" borderId="0"/>
    <xf numFmtId="0" fontId="83" fillId="0" borderId="0"/>
    <xf numFmtId="0" fontId="42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42" fillId="0" borderId="0"/>
    <xf numFmtId="0" fontId="83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65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42" fillId="0" borderId="0"/>
    <xf numFmtId="0" fontId="83" fillId="0" borderId="0"/>
    <xf numFmtId="0" fontId="5" fillId="0" borderId="0">
      <alignment horizontal="left" vertical="center" indent="12"/>
    </xf>
    <xf numFmtId="0" fontId="6" fillId="0" borderId="20" applyBorder="0">
      <alignment horizontal="left" vertical="center" wrapText="1" indent="2"/>
      <protection locked="0"/>
    </xf>
    <xf numFmtId="0" fontId="6" fillId="0" borderId="20" applyBorder="0">
      <alignment horizontal="left" vertical="center" wrapText="1" indent="3"/>
      <protection locked="0"/>
    </xf>
    <xf numFmtId="0" fontId="2" fillId="23" borderId="7" applyNumberFormat="0" applyFont="0" applyAlignment="0" applyProtection="0"/>
    <xf numFmtId="10" fontId="2" fillId="0" borderId="0" applyFont="0" applyFill="0" applyBorder="0" applyAlignment="0" applyProtection="0"/>
    <xf numFmtId="10" fontId="2" fillId="0" borderId="0" applyFont="0" applyFill="0" applyBorder="0" applyAlignment="0" applyProtection="0"/>
    <xf numFmtId="184" fontId="75" fillId="0" borderId="0">
      <protection locked="0"/>
    </xf>
    <xf numFmtId="184" fontId="75" fillId="0" borderId="0">
      <protection locked="0"/>
    </xf>
    <xf numFmtId="185" fontId="75" fillId="0" borderId="0">
      <protection locked="0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85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6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83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6" fillId="0" borderId="0" applyNumberFormat="0" applyBorder="0" applyProtection="0"/>
    <xf numFmtId="186" fontId="86" fillId="0" borderId="0" applyBorder="0" applyProtection="0"/>
    <xf numFmtId="0" fontId="24" fillId="20" borderId="9" applyNumberFormat="0" applyAlignment="0" applyProtection="0"/>
    <xf numFmtId="38" fontId="8" fillId="0" borderId="0" applyFont="0" applyFill="0" applyBorder="0" applyAlignment="0" applyProtection="0"/>
    <xf numFmtId="187" fontId="87" fillId="0" borderId="0">
      <protection locked="0"/>
    </xf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0" fontId="8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74" fontId="2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0" fontId="8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43" fontId="45" fillId="0" borderId="0" applyFont="0" applyFill="0" applyBorder="0" applyAlignment="0" applyProtection="0"/>
    <xf numFmtId="165" fontId="45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65" fontId="41" fillId="0" borderId="0" applyFont="0" applyFill="0" applyBorder="0" applyAlignment="0" applyProtection="0"/>
    <xf numFmtId="188" fontId="85" fillId="0" borderId="0" applyFont="0" applyFill="0" applyBorder="0" applyAlignment="0" applyProtection="0"/>
    <xf numFmtId="0" fontId="8" fillId="0" borderId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4" applyNumberFormat="0" applyFill="0" applyAlignment="0" applyProtection="0"/>
    <xf numFmtId="0" fontId="28" fillId="0" borderId="5" applyNumberFormat="0" applyFill="0" applyAlignment="0" applyProtection="0"/>
    <xf numFmtId="0" fontId="29" fillId="0" borderId="6" applyNumberFormat="0" applyFill="0" applyAlignment="0" applyProtection="0"/>
    <xf numFmtId="0" fontId="2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88" fillId="0" borderId="0">
      <protection locked="0"/>
    </xf>
    <xf numFmtId="0" fontId="88" fillId="0" borderId="0">
      <protection locked="0"/>
    </xf>
    <xf numFmtId="0" fontId="30" fillId="0" borderId="11" applyNumberFormat="0" applyFill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0" fontId="8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66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85" fillId="0" borderId="0" applyFont="0" applyFill="0" applyBorder="0" applyAlignment="0" applyProtection="0"/>
    <xf numFmtId="165" fontId="85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89" fillId="0" borderId="0"/>
    <xf numFmtId="191" fontId="88" fillId="0" borderId="0">
      <protection locked="0"/>
    </xf>
    <xf numFmtId="191" fontId="88" fillId="0" borderId="0">
      <protection locked="0"/>
    </xf>
    <xf numFmtId="0" fontId="94" fillId="0" borderId="0" applyNumberFormat="0" applyFill="0" applyBorder="0" applyAlignment="0" applyProtection="0"/>
    <xf numFmtId="0" fontId="95" fillId="0" borderId="0" applyNumberFormat="0" applyFill="0" applyBorder="0" applyAlignment="0" applyProtection="0"/>
    <xf numFmtId="0" fontId="96" fillId="0" borderId="0"/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192" fontId="97" fillId="0" borderId="0" applyFont="0" applyFill="0" applyBorder="0" applyAlignment="0" applyProtection="0"/>
    <xf numFmtId="193" fontId="2" fillId="0" borderId="0" applyFont="0" applyFill="0" applyBorder="0" applyAlignment="0" applyProtection="0"/>
    <xf numFmtId="49" fontId="2" fillId="0" borderId="0" applyProtection="0"/>
    <xf numFmtId="49" fontId="2" fillId="0" borderId="0" applyProtection="0"/>
    <xf numFmtId="0" fontId="2" fillId="0" borderId="0"/>
    <xf numFmtId="0" fontId="98" fillId="0" borderId="0"/>
    <xf numFmtId="0" fontId="2" fillId="0" borderId="0"/>
    <xf numFmtId="49" fontId="2" fillId="0" borderId="0" applyProtection="0"/>
    <xf numFmtId="49" fontId="2" fillId="0" borderId="0" applyProtection="0"/>
    <xf numFmtId="194" fontId="75" fillId="0" borderId="0">
      <protection locked="0"/>
    </xf>
    <xf numFmtId="195" fontId="75" fillId="0" borderId="0">
      <protection locked="0"/>
    </xf>
    <xf numFmtId="9" fontId="2" fillId="0" borderId="0" applyFont="0" applyFill="0" applyBorder="0" applyAlignment="0" applyProtection="0"/>
    <xf numFmtId="196" fontId="87" fillId="0" borderId="0">
      <protection locked="0"/>
    </xf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98" fillId="0" borderId="0" applyFont="0" applyFill="0" applyBorder="0" applyAlignment="0" applyProtection="0"/>
    <xf numFmtId="197" fontId="2" fillId="0" borderId="0" applyFill="0" applyBorder="0" applyAlignment="0" applyProtection="0"/>
    <xf numFmtId="165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65" fontId="98" fillId="0" borderId="0" applyFont="0" applyFill="0" applyBorder="0" applyAlignment="0" applyProtection="0"/>
    <xf numFmtId="42" fontId="2" fillId="0" borderId="0" applyFill="0" applyBorder="0" applyAlignment="0" applyProtection="0"/>
    <xf numFmtId="42" fontId="2" fillId="0" borderId="0" applyFill="0" applyBorder="0" applyAlignment="0" applyProtection="0"/>
    <xf numFmtId="165" fontId="98" fillId="0" borderId="0" applyFont="0" applyFill="0" applyBorder="0" applyAlignment="0" applyProtection="0"/>
    <xf numFmtId="197" fontId="2" fillId="0" borderId="0" applyFill="0" applyBorder="0" applyAlignment="0" applyProtection="0"/>
    <xf numFmtId="198" fontId="2" fillId="0" borderId="0" applyFill="0" applyBorder="0" applyAlignment="0" applyProtection="0"/>
    <xf numFmtId="165" fontId="98" fillId="0" borderId="0" applyFont="0" applyFill="0" applyBorder="0" applyAlignment="0" applyProtection="0"/>
    <xf numFmtId="197" fontId="2" fillId="0" borderId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97" fontId="2" fillId="0" borderId="0" applyFill="0" applyBorder="0" applyAlignment="0" applyProtection="0"/>
    <xf numFmtId="197" fontId="2" fillId="0" borderId="0" applyFill="0" applyBorder="0" applyAlignment="0" applyProtection="0"/>
    <xf numFmtId="199" fontId="2" fillId="0" borderId="0" applyFill="0" applyBorder="0" applyAlignment="0" applyProtection="0"/>
    <xf numFmtId="165" fontId="2" fillId="0" borderId="0" applyFont="0" applyFill="0" applyBorder="0" applyAlignment="0" applyProtection="0"/>
    <xf numFmtId="200" fontId="2" fillId="0" borderId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98" fillId="0" borderId="0" applyFont="0" applyFill="0" applyBorder="0" applyAlignment="0" applyProtection="0"/>
    <xf numFmtId="165" fontId="2" fillId="0" borderId="0" applyFont="0" applyFill="0" applyBorder="0" applyAlignment="0" applyProtection="0"/>
    <xf numFmtId="40" fontId="8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97" fontId="2" fillId="0" borderId="0" applyFill="0" applyBorder="0" applyAlignment="0" applyProtection="0"/>
    <xf numFmtId="0" fontId="36" fillId="0" borderId="4" applyNumberFormat="0" applyFill="0" applyAlignment="0" applyProtection="0"/>
    <xf numFmtId="0" fontId="14" fillId="0" borderId="0" applyNumberFormat="0" applyFill="0" applyBorder="0" applyAlignment="0" applyProtection="0"/>
    <xf numFmtId="187" fontId="88" fillId="0" borderId="0">
      <protection locked="0"/>
    </xf>
    <xf numFmtId="187" fontId="88" fillId="0" borderId="0">
      <protection locked="0"/>
    </xf>
    <xf numFmtId="195" fontId="75" fillId="0" borderId="0">
      <protection locked="0"/>
    </xf>
    <xf numFmtId="201" fontId="75" fillId="0" borderId="0">
      <protection locked="0"/>
    </xf>
    <xf numFmtId="3" fontId="97" fillId="0" borderId="0" applyFont="0" applyFill="0" applyBorder="0" applyAlignment="0" applyProtection="0"/>
    <xf numFmtId="0" fontId="2" fillId="0" borderId="0"/>
    <xf numFmtId="0" fontId="76" fillId="0" borderId="0"/>
    <xf numFmtId="0" fontId="2" fillId="0" borderId="0"/>
    <xf numFmtId="165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9" fillId="0" borderId="10"/>
    <xf numFmtId="43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" fillId="0" borderId="0"/>
    <xf numFmtId="44" fontId="2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9" fillId="0" borderId="10"/>
    <xf numFmtId="43" fontId="39" fillId="0" borderId="10"/>
    <xf numFmtId="43" fontId="39" fillId="0" borderId="1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6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4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42" fillId="0" borderId="0" applyFont="0" applyFill="0" applyBorder="0" applyAlignment="0" applyProtection="0"/>
    <xf numFmtId="0" fontId="42" fillId="0" borderId="0"/>
    <xf numFmtId="43" fontId="42" fillId="0" borderId="0" applyFont="0" applyFill="0" applyBorder="0" applyAlignment="0" applyProtection="0"/>
    <xf numFmtId="0" fontId="2" fillId="0" borderId="0"/>
    <xf numFmtId="0" fontId="2" fillId="0" borderId="0"/>
  </cellStyleXfs>
  <cellXfs count="1602">
    <xf numFmtId="0" fontId="0" fillId="0" borderId="0" xfId="0"/>
    <xf numFmtId="4" fontId="0" fillId="0" borderId="0" xfId="0" applyNumberFormat="1"/>
    <xf numFmtId="0" fontId="44" fillId="0" borderId="0" xfId="0" applyFont="1" applyAlignment="1"/>
    <xf numFmtId="0" fontId="0" fillId="0" borderId="0" xfId="0"/>
    <xf numFmtId="0" fontId="43" fillId="0" borderId="0" xfId="0" applyFont="1"/>
    <xf numFmtId="0" fontId="44" fillId="0" borderId="0" xfId="0" applyFont="1"/>
    <xf numFmtId="0" fontId="53" fillId="0" borderId="0" xfId="95" applyFont="1" applyBorder="1"/>
    <xf numFmtId="0" fontId="53" fillId="0" borderId="0" xfId="95" applyFont="1" applyBorder="1" applyAlignment="1"/>
    <xf numFmtId="0" fontId="53" fillId="0" borderId="0" xfId="95" applyFont="1" applyBorder="1" applyAlignment="1">
      <alignment horizontal="right"/>
    </xf>
    <xf numFmtId="0" fontId="53" fillId="0" borderId="0" xfId="95" applyFont="1"/>
    <xf numFmtId="0" fontId="53" fillId="0" borderId="0" xfId="95" applyFont="1" applyAlignment="1"/>
    <xf numFmtId="0" fontId="53" fillId="0" borderId="0" xfId="95" applyFont="1" applyAlignment="1">
      <alignment horizontal="right"/>
    </xf>
    <xf numFmtId="0" fontId="44" fillId="0" borderId="0" xfId="0" applyFont="1" applyAlignment="1">
      <alignment horizontal="right"/>
    </xf>
    <xf numFmtId="0" fontId="12" fillId="0" borderId="0" xfId="95" applyFont="1" applyBorder="1" applyAlignment="1"/>
    <xf numFmtId="0" fontId="2" fillId="26" borderId="31" xfId="0" applyFont="1" applyFill="1" applyBorder="1" applyAlignment="1">
      <alignment vertical="center"/>
    </xf>
    <xf numFmtId="0" fontId="4" fillId="0" borderId="21" xfId="95" applyFont="1" applyBorder="1" applyAlignment="1">
      <alignment vertical="center"/>
    </xf>
    <xf numFmtId="2" fontId="2" fillId="26" borderId="13" xfId="95" applyNumberFormat="1" applyFont="1" applyFill="1" applyBorder="1" applyAlignment="1">
      <alignment horizontal="center" vertical="center"/>
    </xf>
    <xf numFmtId="0" fontId="4" fillId="26" borderId="21" xfId="95" applyFont="1" applyFill="1" applyBorder="1" applyAlignment="1">
      <alignment vertical="center"/>
    </xf>
    <xf numFmtId="0" fontId="0" fillId="0" borderId="0" xfId="0"/>
    <xf numFmtId="1" fontId="2" fillId="26" borderId="13" xfId="120" applyNumberFormat="1" applyFont="1" applyFill="1" applyBorder="1" applyAlignment="1">
      <alignment horizontal="center" vertical="center" wrapText="1"/>
    </xf>
    <xf numFmtId="4" fontId="2" fillId="26" borderId="13" xfId="95" applyNumberFormat="1" applyFont="1" applyFill="1" applyBorder="1" applyAlignment="1">
      <alignment vertical="center"/>
    </xf>
    <xf numFmtId="0" fontId="85" fillId="0" borderId="0" xfId="3100" applyFont="1" applyAlignment="1">
      <alignment vertical="center"/>
    </xf>
    <xf numFmtId="189" fontId="91" fillId="0" borderId="0" xfId="3100" applyNumberFormat="1" applyFont="1" applyBorder="1" applyAlignment="1">
      <alignment horizontal="center" vertical="center"/>
    </xf>
    <xf numFmtId="189" fontId="91" fillId="0" borderId="31" xfId="3100" applyNumberFormat="1" applyFont="1" applyBorder="1" applyAlignment="1">
      <alignment horizontal="center" vertical="center"/>
    </xf>
    <xf numFmtId="189" fontId="85" fillId="0" borderId="0" xfId="3100" applyNumberFormat="1" applyFont="1" applyAlignment="1">
      <alignment vertical="center"/>
    </xf>
    <xf numFmtId="0" fontId="85" fillId="0" borderId="0" xfId="3100" applyFont="1" applyBorder="1" applyAlignment="1">
      <alignment vertical="center"/>
    </xf>
    <xf numFmtId="0" fontId="93" fillId="0" borderId="0" xfId="3100" applyFont="1" applyBorder="1" applyAlignment="1">
      <alignment vertical="center"/>
    </xf>
    <xf numFmtId="189" fontId="93" fillId="0" borderId="0" xfId="3100" applyNumberFormat="1" applyFont="1" applyBorder="1" applyAlignment="1">
      <alignment vertical="center"/>
    </xf>
    <xf numFmtId="189" fontId="92" fillId="0" borderId="0" xfId="3100" applyNumberFormat="1" applyFont="1" applyBorder="1" applyAlignment="1">
      <alignment vertical="center"/>
    </xf>
    <xf numFmtId="189" fontId="93" fillId="0" borderId="0" xfId="3100" applyNumberFormat="1" applyFont="1" applyFill="1" applyBorder="1" applyAlignment="1">
      <alignment vertical="center"/>
    </xf>
    <xf numFmtId="0" fontId="93" fillId="0" borderId="0" xfId="3100" applyFont="1" applyFill="1" applyBorder="1" applyAlignment="1">
      <alignment vertical="center"/>
    </xf>
    <xf numFmtId="202" fontId="93" fillId="0" borderId="0" xfId="3100" applyNumberFormat="1" applyFont="1" applyFill="1" applyBorder="1" applyAlignment="1">
      <alignment vertical="center"/>
    </xf>
    <xf numFmtId="189" fontId="85" fillId="0" borderId="0" xfId="3100" applyNumberFormat="1" applyFont="1" applyBorder="1" applyAlignment="1">
      <alignment vertical="center"/>
    </xf>
    <xf numFmtId="0" fontId="85" fillId="0" borderId="30" xfId="3100" applyFont="1" applyBorder="1" applyAlignment="1">
      <alignment vertical="center"/>
    </xf>
    <xf numFmtId="189" fontId="85" fillId="0" borderId="30" xfId="3100" applyNumberFormat="1" applyFont="1" applyBorder="1" applyAlignment="1">
      <alignment vertical="center"/>
    </xf>
    <xf numFmtId="0" fontId="85" fillId="0" borderId="31" xfId="3100" applyFont="1" applyBorder="1" applyAlignment="1">
      <alignment vertical="center"/>
    </xf>
    <xf numFmtId="189" fontId="85" fillId="0" borderId="31" xfId="3100" applyNumberFormat="1" applyFont="1" applyBorder="1" applyAlignment="1">
      <alignment vertical="center"/>
    </xf>
    <xf numFmtId="0" fontId="85" fillId="0" borderId="61" xfId="3100" applyFont="1" applyBorder="1" applyAlignment="1">
      <alignment vertical="center"/>
    </xf>
    <xf numFmtId="0" fontId="85" fillId="0" borderId="62" xfId="3100" applyFont="1" applyBorder="1" applyAlignment="1">
      <alignment vertical="center"/>
    </xf>
    <xf numFmtId="0" fontId="85" fillId="0" borderId="63" xfId="3100" applyFont="1" applyBorder="1" applyAlignment="1">
      <alignment vertical="center"/>
    </xf>
    <xf numFmtId="0" fontId="85" fillId="0" borderId="64" xfId="3100" applyFont="1" applyBorder="1" applyAlignment="1">
      <alignment vertical="center"/>
    </xf>
    <xf numFmtId="0" fontId="85" fillId="0" borderId="65" xfId="3100" applyFont="1" applyBorder="1" applyAlignment="1">
      <alignment vertical="center"/>
    </xf>
    <xf numFmtId="0" fontId="85" fillId="0" borderId="66" xfId="3100" applyFont="1" applyBorder="1" applyAlignment="1">
      <alignment vertical="center"/>
    </xf>
    <xf numFmtId="0" fontId="85" fillId="0" borderId="67" xfId="3100" applyFont="1" applyBorder="1" applyAlignment="1">
      <alignment vertical="center"/>
    </xf>
    <xf numFmtId="0" fontId="85" fillId="0" borderId="68" xfId="3100" applyFont="1" applyBorder="1" applyAlignment="1">
      <alignment vertical="center"/>
    </xf>
    <xf numFmtId="189" fontId="91" fillId="0" borderId="63" xfId="3100" applyNumberFormat="1" applyFont="1" applyBorder="1" applyAlignment="1">
      <alignment horizontal="center" vertical="center"/>
    </xf>
    <xf numFmtId="0" fontId="4" fillId="24" borderId="21" xfId="340" applyFont="1" applyFill="1" applyBorder="1" applyAlignment="1">
      <alignment vertical="center"/>
    </xf>
    <xf numFmtId="0" fontId="85" fillId="0" borderId="0" xfId="3100" applyFont="1" applyBorder="1" applyAlignment="1">
      <alignment horizontal="center" vertical="center"/>
    </xf>
    <xf numFmtId="4" fontId="93" fillId="0" borderId="0" xfId="3100" applyNumberFormat="1" applyFont="1" applyFill="1" applyBorder="1" applyAlignment="1">
      <alignment horizontal="center" vertical="center"/>
    </xf>
    <xf numFmtId="0" fontId="93" fillId="0" borderId="0" xfId="3100" applyFont="1" applyFill="1" applyBorder="1" applyAlignment="1">
      <alignment horizontal="center" vertical="center"/>
    </xf>
    <xf numFmtId="0" fontId="93" fillId="0" borderId="0" xfId="3100" applyFont="1" applyFill="1" applyBorder="1" applyAlignment="1">
      <alignment vertical="center" wrapText="1"/>
    </xf>
    <xf numFmtId="2" fontId="93" fillId="0" borderId="0" xfId="3100" applyNumberFormat="1" applyFont="1" applyFill="1" applyBorder="1" applyAlignment="1">
      <alignment vertical="center"/>
    </xf>
    <xf numFmtId="168" fontId="93" fillId="0" borderId="0" xfId="3100" applyNumberFormat="1" applyFont="1" applyFill="1" applyBorder="1" applyAlignment="1">
      <alignment vertical="center"/>
    </xf>
    <xf numFmtId="4" fontId="93" fillId="0" borderId="0" xfId="3100" applyNumberFormat="1" applyFont="1" applyFill="1" applyBorder="1" applyAlignment="1">
      <alignment vertical="center"/>
    </xf>
    <xf numFmtId="189" fontId="93" fillId="0" borderId="0" xfId="3100" applyNumberFormat="1" applyFont="1" applyFill="1" applyBorder="1" applyAlignment="1">
      <alignment horizontal="centerContinuous" vertical="center"/>
    </xf>
    <xf numFmtId="189" fontId="92" fillId="0" borderId="0" xfId="3100" applyNumberFormat="1" applyFont="1" applyFill="1" applyBorder="1" applyAlignment="1">
      <alignment horizontal="centerContinuous" vertical="center"/>
    </xf>
    <xf numFmtId="168" fontId="92" fillId="0" borderId="0" xfId="3100" applyNumberFormat="1" applyFont="1" applyFill="1" applyBorder="1" applyAlignment="1">
      <alignment vertical="center"/>
    </xf>
    <xf numFmtId="189" fontId="92" fillId="0" borderId="0" xfId="3100" applyNumberFormat="1" applyFont="1" applyFill="1" applyBorder="1" applyAlignment="1">
      <alignment horizontal="left" vertical="center"/>
    </xf>
    <xf numFmtId="189" fontId="93" fillId="0" borderId="0" xfId="3100" applyNumberFormat="1" applyFont="1" applyFill="1" applyBorder="1" applyAlignment="1">
      <alignment horizontal="left" vertical="center"/>
    </xf>
    <xf numFmtId="189" fontId="92" fillId="0" borderId="0" xfId="3100" applyNumberFormat="1" applyFont="1" applyFill="1" applyBorder="1" applyAlignment="1">
      <alignment horizontal="center" vertical="center" wrapText="1"/>
    </xf>
    <xf numFmtId="202" fontId="93" fillId="0" borderId="0" xfId="3100" applyNumberFormat="1" applyFont="1" applyFill="1" applyBorder="1" applyAlignment="1">
      <alignment horizontal="center" vertical="center"/>
    </xf>
    <xf numFmtId="189" fontId="92" fillId="0" borderId="0" xfId="3100" applyNumberFormat="1" applyFont="1" applyFill="1" applyBorder="1" applyAlignment="1">
      <alignment vertical="center"/>
    </xf>
    <xf numFmtId="0" fontId="92" fillId="0" borderId="0" xfId="3100" applyFont="1" applyFill="1" applyBorder="1" applyAlignment="1">
      <alignment horizontal="center" vertical="center" wrapText="1"/>
    </xf>
    <xf numFmtId="189" fontId="92" fillId="0" borderId="0" xfId="3100" applyNumberFormat="1" applyFont="1" applyFill="1" applyBorder="1" applyAlignment="1">
      <alignment horizontal="center" vertical="center"/>
    </xf>
    <xf numFmtId="190" fontId="93" fillId="0" borderId="0" xfId="3100" applyNumberFormat="1" applyFont="1" applyFill="1" applyBorder="1" applyAlignment="1">
      <alignment horizontal="center" vertical="center"/>
    </xf>
    <xf numFmtId="190" fontId="93" fillId="0" borderId="0" xfId="3100" applyNumberFormat="1" applyFont="1" applyFill="1" applyBorder="1" applyAlignment="1">
      <alignment horizontal="right" vertical="center"/>
    </xf>
    <xf numFmtId="168" fontId="93" fillId="0" borderId="0" xfId="3100" applyNumberFormat="1" applyFont="1" applyFill="1" applyBorder="1" applyAlignment="1">
      <alignment horizontal="right" vertical="center"/>
    </xf>
    <xf numFmtId="0" fontId="92" fillId="0" borderId="0" xfId="3100" applyFont="1" applyFill="1" applyBorder="1" applyAlignment="1">
      <alignment horizontal="center" vertical="center"/>
    </xf>
    <xf numFmtId="0" fontId="92" fillId="0" borderId="0" xfId="3100" applyFont="1" applyFill="1" applyBorder="1" applyAlignment="1">
      <alignment vertical="center"/>
    </xf>
    <xf numFmtId="1" fontId="93" fillId="0" borderId="0" xfId="2578" applyNumberFormat="1" applyFont="1" applyFill="1" applyBorder="1" applyAlignment="1">
      <alignment horizontal="center" vertical="center"/>
    </xf>
    <xf numFmtId="1" fontId="93" fillId="0" borderId="0" xfId="3100" applyNumberFormat="1" applyFont="1" applyFill="1" applyBorder="1" applyAlignment="1">
      <alignment horizontal="center" vertical="center"/>
    </xf>
    <xf numFmtId="1" fontId="93" fillId="0" borderId="0" xfId="3100" applyNumberFormat="1" applyFont="1" applyFill="1" applyBorder="1" applyAlignment="1">
      <alignment horizontal="right" vertical="center"/>
    </xf>
    <xf numFmtId="203" fontId="93" fillId="0" borderId="0" xfId="2578" applyNumberFormat="1" applyFont="1" applyFill="1" applyBorder="1" applyAlignment="1">
      <alignment horizontal="center" vertical="center"/>
    </xf>
    <xf numFmtId="189" fontId="92" fillId="0" borderId="0" xfId="3100" applyNumberFormat="1" applyFont="1" applyFill="1" applyBorder="1" applyAlignment="1">
      <alignment vertical="center" wrapText="1"/>
    </xf>
    <xf numFmtId="203" fontId="93" fillId="0" borderId="0" xfId="3100" applyNumberFormat="1" applyFont="1" applyFill="1" applyBorder="1" applyAlignment="1">
      <alignment horizontal="center" vertical="center"/>
    </xf>
    <xf numFmtId="0" fontId="93" fillId="0" borderId="0" xfId="3100" applyFont="1" applyFill="1" applyBorder="1" applyAlignment="1">
      <alignment horizontal="left" vertical="center"/>
    </xf>
    <xf numFmtId="10" fontId="85" fillId="0" borderId="0" xfId="3100" applyNumberFormat="1" applyFont="1" applyBorder="1" applyAlignment="1">
      <alignment vertical="center"/>
    </xf>
    <xf numFmtId="0" fontId="85" fillId="0" borderId="0" xfId="3100" applyNumberFormat="1" applyFont="1" applyBorder="1" applyAlignment="1">
      <alignment horizontal="center" vertical="center"/>
    </xf>
    <xf numFmtId="3" fontId="85" fillId="0" borderId="0" xfId="3100" applyNumberFormat="1" applyFont="1" applyBorder="1" applyAlignment="1">
      <alignment horizontal="center" vertical="center"/>
    </xf>
    <xf numFmtId="0" fontId="85" fillId="0" borderId="0" xfId="3100" applyNumberFormat="1" applyFont="1" applyBorder="1" applyAlignment="1">
      <alignment vertical="center"/>
    </xf>
    <xf numFmtId="0" fontId="99" fillId="25" borderId="0" xfId="92" applyFont="1" applyFill="1" applyBorder="1" applyAlignment="1"/>
    <xf numFmtId="0" fontId="43" fillId="0" borderId="0" xfId="0" applyFont="1" applyAlignment="1"/>
    <xf numFmtId="0" fontId="4" fillId="0" borderId="0" xfId="92" applyFont="1" applyFill="1" applyBorder="1" applyAlignment="1">
      <alignment vertical="center"/>
    </xf>
    <xf numFmtId="167" fontId="4" fillId="0" borderId="0" xfId="92" applyNumberFormat="1" applyFont="1" applyFill="1" applyBorder="1" applyAlignment="1">
      <alignment vertical="center"/>
    </xf>
    <xf numFmtId="49" fontId="4" fillId="0" borderId="0" xfId="92" applyNumberFormat="1" applyFont="1" applyFill="1" applyBorder="1" applyAlignment="1">
      <alignment vertical="center"/>
    </xf>
    <xf numFmtId="0" fontId="43" fillId="0" borderId="0" xfId="0" applyFont="1" applyAlignment="1">
      <alignment horizontal="center" vertical="center" wrapText="1"/>
    </xf>
    <xf numFmtId="0" fontId="43" fillId="0" borderId="0" xfId="0" applyFont="1" applyAlignment="1">
      <alignment vertical="center"/>
    </xf>
    <xf numFmtId="0" fontId="43" fillId="0" borderId="0" xfId="0" applyFont="1" applyBorder="1" applyAlignment="1">
      <alignment vertical="center"/>
    </xf>
    <xf numFmtId="0" fontId="43" fillId="0" borderId="0" xfId="0" applyFont="1" applyAlignment="1">
      <alignment horizontal="left" wrapText="1"/>
    </xf>
    <xf numFmtId="0" fontId="4" fillId="26" borderId="0" xfId="110" applyFont="1" applyFill="1" applyBorder="1" applyAlignment="1">
      <alignment horizontal="center" vertical="center"/>
    </xf>
    <xf numFmtId="0" fontId="104" fillId="0" borderId="0" xfId="0" applyFont="1"/>
    <xf numFmtId="43" fontId="43" fillId="0" borderId="0" xfId="219" applyFont="1"/>
    <xf numFmtId="43" fontId="43" fillId="0" borderId="0" xfId="0" applyNumberFormat="1" applyFont="1"/>
    <xf numFmtId="0" fontId="102" fillId="0" borderId="0" xfId="95" applyFont="1" applyBorder="1"/>
    <xf numFmtId="0" fontId="102" fillId="0" borderId="0" xfId="95" applyFont="1" applyBorder="1" applyAlignment="1"/>
    <xf numFmtId="0" fontId="102" fillId="0" borderId="0" xfId="95" applyFont="1" applyBorder="1" applyAlignment="1">
      <alignment horizontal="right"/>
    </xf>
    <xf numFmtId="43" fontId="102" fillId="0" borderId="0" xfId="95" applyNumberFormat="1" applyFont="1" applyBorder="1" applyAlignment="1"/>
    <xf numFmtId="2" fontId="43" fillId="0" borderId="0" xfId="0" applyNumberFormat="1" applyFont="1" applyAlignment="1">
      <alignment vertical="center"/>
    </xf>
    <xf numFmtId="0" fontId="2" fillId="0" borderId="0" xfId="3100" applyFont="1" applyAlignment="1">
      <alignment vertical="center"/>
    </xf>
    <xf numFmtId="0" fontId="2" fillId="0" borderId="0" xfId="3100" applyFont="1" applyBorder="1" applyAlignment="1">
      <alignment vertical="center"/>
    </xf>
    <xf numFmtId="189" fontId="2" fillId="0" borderId="0" xfId="3100" applyNumberFormat="1" applyFont="1" applyBorder="1" applyAlignment="1">
      <alignment vertical="center"/>
    </xf>
    <xf numFmtId="189" fontId="101" fillId="0" borderId="0" xfId="3100" applyNumberFormat="1" applyFont="1" applyBorder="1" applyAlignment="1">
      <alignment horizontal="center" vertical="center"/>
    </xf>
    <xf numFmtId="189" fontId="101" fillId="0" borderId="31" xfId="3100" applyNumberFormat="1" applyFont="1" applyBorder="1" applyAlignment="1">
      <alignment horizontal="center" vertical="center"/>
    </xf>
    <xf numFmtId="0" fontId="2" fillId="0" borderId="0" xfId="3100" applyFont="1" applyFill="1" applyBorder="1" applyAlignment="1">
      <alignment vertical="center"/>
    </xf>
    <xf numFmtId="0" fontId="4" fillId="0" borderId="56" xfId="3100" applyFont="1" applyFill="1" applyBorder="1" applyAlignment="1">
      <alignment horizontal="center" vertical="center"/>
    </xf>
    <xf numFmtId="0" fontId="71" fillId="0" borderId="0" xfId="3100" applyFont="1" applyAlignment="1">
      <alignment vertical="center"/>
    </xf>
    <xf numFmtId="0" fontId="46" fillId="26" borderId="23" xfId="120" applyFont="1" applyFill="1" applyBorder="1" applyAlignment="1">
      <alignment vertical="center" wrapText="1"/>
    </xf>
    <xf numFmtId="0" fontId="2" fillId="0" borderId="0" xfId="1441"/>
    <xf numFmtId="0" fontId="2" fillId="0" borderId="79" xfId="1441" applyBorder="1"/>
    <xf numFmtId="0" fontId="107" fillId="0" borderId="0" xfId="1441" applyFont="1"/>
    <xf numFmtId="0" fontId="2" fillId="0" borderId="80" xfId="1441" applyBorder="1"/>
    <xf numFmtId="0" fontId="108" fillId="24" borderId="81" xfId="1441" applyFont="1" applyFill="1" applyBorder="1" applyAlignment="1">
      <alignment horizontal="center" vertical="center"/>
    </xf>
    <xf numFmtId="0" fontId="108" fillId="24" borderId="82" xfId="1441" applyFont="1" applyFill="1" applyBorder="1" applyAlignment="1">
      <alignment horizontal="center" vertical="center"/>
    </xf>
    <xf numFmtId="0" fontId="2" fillId="0" borderId="0" xfId="125" applyNumberFormat="1" applyFont="1" applyBorder="1" applyAlignment="1">
      <alignment vertical="center"/>
    </xf>
    <xf numFmtId="0" fontId="2" fillId="26" borderId="0" xfId="125" applyNumberFormat="1" applyFont="1" applyFill="1" applyBorder="1" applyAlignment="1">
      <alignment vertical="center"/>
    </xf>
    <xf numFmtId="0" fontId="4" fillId="26" borderId="0" xfId="125" applyNumberFormat="1" applyFont="1" applyFill="1" applyBorder="1" applyAlignment="1">
      <alignment horizontal="right" vertical="center"/>
    </xf>
    <xf numFmtId="2" fontId="108" fillId="0" borderId="83" xfId="303" applyNumberFormat="1" applyFont="1" applyBorder="1" applyAlignment="1">
      <alignment horizontal="center" vertical="center"/>
    </xf>
    <xf numFmtId="2" fontId="110" fillId="0" borderId="85" xfId="303" applyNumberFormat="1" applyFont="1" applyBorder="1" applyAlignment="1">
      <alignment horizontal="center" vertical="center"/>
    </xf>
    <xf numFmtId="2" fontId="108" fillId="0" borderId="0" xfId="303" applyNumberFormat="1" applyFont="1" applyBorder="1" applyAlignment="1">
      <alignment horizontal="center" vertical="center"/>
    </xf>
    <xf numFmtId="2" fontId="110" fillId="0" borderId="0" xfId="303" applyNumberFormat="1" applyFont="1" applyBorder="1" applyAlignment="1">
      <alignment horizontal="center" vertical="center"/>
    </xf>
    <xf numFmtId="0" fontId="111" fillId="0" borderId="0" xfId="303" applyFont="1" applyAlignment="1">
      <alignment horizontal="center" vertical="center"/>
    </xf>
    <xf numFmtId="10" fontId="108" fillId="24" borderId="86" xfId="2129" applyNumberFormat="1" applyFont="1" applyFill="1" applyBorder="1" applyAlignment="1">
      <alignment horizontal="center" vertical="center"/>
    </xf>
    <xf numFmtId="0" fontId="2" fillId="0" borderId="0" xfId="1441" applyBorder="1"/>
    <xf numFmtId="0" fontId="2" fillId="0" borderId="0" xfId="1441" applyFont="1"/>
    <xf numFmtId="10" fontId="2" fillId="0" borderId="0" xfId="2129" applyNumberFormat="1" applyFont="1"/>
    <xf numFmtId="0" fontId="2" fillId="0" borderId="0" xfId="1441" applyFont="1" applyBorder="1"/>
    <xf numFmtId="0" fontId="2" fillId="0" borderId="63" xfId="1441" applyFont="1" applyBorder="1"/>
    <xf numFmtId="0" fontId="2" fillId="0" borderId="64" xfId="1441" applyFont="1" applyBorder="1"/>
    <xf numFmtId="0" fontId="2" fillId="0" borderId="70" xfId="1441" applyFont="1" applyBorder="1"/>
    <xf numFmtId="9" fontId="2" fillId="0" borderId="41" xfId="1441" applyNumberFormat="1" applyFont="1" applyBorder="1" applyAlignment="1">
      <alignment horizontal="center" vertical="center"/>
    </xf>
    <xf numFmtId="0" fontId="2" fillId="0" borderId="41" xfId="1441" applyFont="1" applyBorder="1" applyAlignment="1">
      <alignment horizontal="left" vertical="center"/>
    </xf>
    <xf numFmtId="0" fontId="2" fillId="0" borderId="41" xfId="1441" applyFont="1" applyBorder="1"/>
    <xf numFmtId="0" fontId="2" fillId="0" borderId="71" xfId="1441" applyFont="1" applyBorder="1"/>
    <xf numFmtId="0" fontId="4" fillId="26" borderId="0" xfId="125" applyNumberFormat="1" applyFont="1" applyFill="1" applyBorder="1" applyAlignment="1">
      <alignment horizontal="center" vertical="center" wrapText="1"/>
    </xf>
    <xf numFmtId="0" fontId="4" fillId="0" borderId="0" xfId="1441" applyFont="1" applyFill="1" applyBorder="1" applyAlignment="1">
      <alignment horizontal="center" vertical="center"/>
    </xf>
    <xf numFmtId="0" fontId="2" fillId="0" borderId="13" xfId="1441" applyFont="1" applyBorder="1" applyAlignment="1">
      <alignment horizontal="center"/>
    </xf>
    <xf numFmtId="10" fontId="46" fillId="0" borderId="0" xfId="2129" applyNumberFormat="1" applyFont="1"/>
    <xf numFmtId="0" fontId="112" fillId="0" borderId="0" xfId="1441" applyFont="1" applyBorder="1" applyAlignment="1">
      <alignment vertical="center" wrapText="1"/>
    </xf>
    <xf numFmtId="10" fontId="2" fillId="0" borderId="83" xfId="1441" applyNumberFormat="1" applyFont="1" applyBorder="1" applyAlignment="1">
      <alignment horizontal="center" vertical="center"/>
    </xf>
    <xf numFmtId="0" fontId="2" fillId="0" borderId="0" xfId="1441" applyFont="1" applyBorder="1" applyAlignment="1">
      <alignment horizontal="left"/>
    </xf>
    <xf numFmtId="0" fontId="100" fillId="0" borderId="0" xfId="1441" applyFont="1"/>
    <xf numFmtId="0" fontId="2" fillId="0" borderId="34" xfId="1441" applyBorder="1"/>
    <xf numFmtId="0" fontId="2" fillId="0" borderId="8" xfId="1441" applyBorder="1"/>
    <xf numFmtId="0" fontId="2" fillId="0" borderId="32" xfId="1441" applyBorder="1"/>
    <xf numFmtId="0" fontId="46" fillId="0" borderId="0" xfId="0" applyFont="1" applyAlignment="1"/>
    <xf numFmtId="0" fontId="46" fillId="0" borderId="0" xfId="0" applyFont="1"/>
    <xf numFmtId="10" fontId="111" fillId="0" borderId="28" xfId="144" applyNumberFormat="1" applyFont="1" applyFill="1" applyBorder="1" applyAlignment="1">
      <alignment horizontal="center" vertical="center"/>
    </xf>
    <xf numFmtId="0" fontId="111" fillId="0" borderId="13" xfId="92" applyFont="1" applyFill="1" applyBorder="1" applyAlignment="1">
      <alignment horizontal="center" vertical="center"/>
    </xf>
    <xf numFmtId="0" fontId="106" fillId="0" borderId="13" xfId="3100" applyFont="1" applyFill="1" applyBorder="1" applyAlignment="1">
      <alignment vertical="center" wrapText="1"/>
    </xf>
    <xf numFmtId="207" fontId="111" fillId="0" borderId="13" xfId="92" applyNumberFormat="1" applyFont="1" applyFill="1" applyBorder="1" applyAlignment="1">
      <alignment horizontal="center" vertical="center"/>
    </xf>
    <xf numFmtId="208" fontId="2" fillId="0" borderId="0" xfId="3100" applyNumberFormat="1" applyFont="1" applyAlignment="1">
      <alignment vertical="center"/>
    </xf>
    <xf numFmtId="0" fontId="112" fillId="0" borderId="0" xfId="1441" applyFont="1" applyBorder="1" applyAlignment="1">
      <alignment horizontal="right" vertical="center"/>
    </xf>
    <xf numFmtId="0" fontId="2" fillId="0" borderId="0" xfId="1441" applyFont="1" applyBorder="1" applyAlignment="1">
      <alignment horizontal="left" vertical="center"/>
    </xf>
    <xf numFmtId="40" fontId="2" fillId="0" borderId="0" xfId="1441" applyNumberFormat="1" applyFont="1" applyBorder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209" fontId="0" fillId="0" borderId="0" xfId="0" applyNumberFormat="1" applyAlignment="1" applyProtection="1">
      <alignment vertical="center" wrapText="1"/>
      <protection locked="0"/>
    </xf>
    <xf numFmtId="0" fontId="0" fillId="26" borderId="0" xfId="0" applyFill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209" fontId="0" fillId="0" borderId="0" xfId="0" applyNumberFormat="1" applyProtection="1">
      <protection locked="0"/>
    </xf>
    <xf numFmtId="0" fontId="43" fillId="0" borderId="0" xfId="0" applyFont="1" applyFill="1" applyBorder="1"/>
    <xf numFmtId="0" fontId="103" fillId="0" borderId="31" xfId="95" applyFont="1" applyFill="1" applyBorder="1" applyAlignment="1">
      <alignment vertical="center"/>
    </xf>
    <xf numFmtId="0" fontId="103" fillId="0" borderId="0" xfId="110" applyFont="1" applyFill="1" applyBorder="1" applyAlignment="1">
      <alignment vertical="center"/>
    </xf>
    <xf numFmtId="0" fontId="103" fillId="0" borderId="30" xfId="110" applyNumberFormat="1" applyFont="1" applyFill="1" applyBorder="1" applyAlignment="1">
      <alignment vertical="center"/>
    </xf>
    <xf numFmtId="0" fontId="43" fillId="0" borderId="0" xfId="0" applyFont="1" applyBorder="1"/>
    <xf numFmtId="4" fontId="4" fillId="26" borderId="13" xfId="95" applyNumberFormat="1" applyFont="1" applyFill="1" applyBorder="1" applyAlignment="1">
      <alignment horizontal="right" vertical="center"/>
    </xf>
    <xf numFmtId="0" fontId="43" fillId="0" borderId="31" xfId="0" applyFont="1" applyFill="1" applyBorder="1" applyAlignment="1">
      <alignment horizontal="center"/>
    </xf>
    <xf numFmtId="0" fontId="43" fillId="0" borderId="0" xfId="0" applyFont="1" applyFill="1" applyBorder="1" applyAlignment="1">
      <alignment horizontal="center"/>
    </xf>
    <xf numFmtId="0" fontId="43" fillId="0" borderId="30" xfId="0" applyFont="1" applyFill="1" applyBorder="1" applyAlignment="1">
      <alignment horizontal="center"/>
    </xf>
    <xf numFmtId="0" fontId="46" fillId="26" borderId="23" xfId="120" applyFont="1" applyFill="1" applyBorder="1" applyAlignment="1">
      <alignment horizontal="center" vertical="center" wrapText="1"/>
    </xf>
    <xf numFmtId="0" fontId="2" fillId="26" borderId="31" xfId="0" applyFont="1" applyFill="1" applyBorder="1" applyAlignment="1">
      <alignment horizontal="center" vertical="center"/>
    </xf>
    <xf numFmtId="0" fontId="102" fillId="0" borderId="0" xfId="95" applyFont="1" applyBorder="1" applyAlignment="1">
      <alignment horizontal="center"/>
    </xf>
    <xf numFmtId="0" fontId="53" fillId="0" borderId="0" xfId="95" applyFont="1" applyBorder="1" applyAlignment="1">
      <alignment horizontal="center"/>
    </xf>
    <xf numFmtId="0" fontId="53" fillId="0" borderId="0" xfId="95" applyFont="1" applyAlignment="1">
      <alignment horizontal="center"/>
    </xf>
    <xf numFmtId="0" fontId="44" fillId="0" borderId="0" xfId="0" applyFont="1" applyAlignment="1">
      <alignment horizontal="center"/>
    </xf>
    <xf numFmtId="4" fontId="111" fillId="0" borderId="28" xfId="92" applyNumberFormat="1" applyFont="1" applyFill="1" applyBorder="1" applyAlignment="1">
      <alignment horizontal="center" vertical="center"/>
    </xf>
    <xf numFmtId="10" fontId="4" fillId="30" borderId="13" xfId="144" applyNumberFormat="1" applyFont="1" applyFill="1" applyBorder="1" applyAlignment="1">
      <alignment horizontal="center" vertical="center"/>
    </xf>
    <xf numFmtId="10" fontId="111" fillId="0" borderId="25" xfId="144" applyNumberFormat="1" applyFont="1" applyFill="1" applyBorder="1" applyAlignment="1">
      <alignment horizontal="center" vertical="center"/>
    </xf>
    <xf numFmtId="189" fontId="105" fillId="0" borderId="35" xfId="3100" applyNumberFormat="1" applyFont="1" applyFill="1" applyBorder="1" applyAlignment="1">
      <alignment horizontal="centerContinuous" vertical="center"/>
    </xf>
    <xf numFmtId="189" fontId="105" fillId="0" borderId="31" xfId="3100" applyNumberFormat="1" applyFont="1" applyFill="1" applyBorder="1" applyAlignment="1">
      <alignment horizontal="centerContinuous" vertical="center"/>
    </xf>
    <xf numFmtId="0" fontId="4" fillId="0" borderId="60" xfId="3100" applyFont="1" applyFill="1" applyBorder="1" applyAlignment="1">
      <alignment vertical="center"/>
    </xf>
    <xf numFmtId="0" fontId="4" fillId="0" borderId="0" xfId="3100" applyFont="1" applyFill="1" applyBorder="1" applyAlignment="1">
      <alignment vertical="center"/>
    </xf>
    <xf numFmtId="189" fontId="2" fillId="0" borderId="0" xfId="3100" applyNumberFormat="1" applyFont="1" applyFill="1" applyBorder="1" applyAlignment="1">
      <alignment vertical="center"/>
    </xf>
    <xf numFmtId="1" fontId="100" fillId="0" borderId="58" xfId="3100" applyNumberFormat="1" applyFont="1" applyFill="1" applyBorder="1" applyAlignment="1">
      <alignment vertical="center" wrapText="1"/>
    </xf>
    <xf numFmtId="1" fontId="100" fillId="0" borderId="57" xfId="3100" applyNumberFormat="1" applyFont="1" applyFill="1" applyBorder="1" applyAlignment="1">
      <alignment vertical="center"/>
    </xf>
    <xf numFmtId="0" fontId="106" fillId="0" borderId="20" xfId="3100" applyNumberFormat="1" applyFont="1" applyFill="1" applyBorder="1" applyAlignment="1">
      <alignment horizontal="center" vertical="center"/>
    </xf>
    <xf numFmtId="0" fontId="106" fillId="0" borderId="22" xfId="3100" applyNumberFormat="1" applyFont="1" applyFill="1" applyBorder="1" applyAlignment="1">
      <alignment vertical="center"/>
    </xf>
    <xf numFmtId="0" fontId="2" fillId="0" borderId="51" xfId="3100" applyNumberFormat="1" applyFont="1" applyFill="1" applyBorder="1" applyAlignment="1">
      <alignment horizontal="center" vertical="center"/>
    </xf>
    <xf numFmtId="1" fontId="100" fillId="0" borderId="59" xfId="3100" applyNumberFormat="1" applyFont="1" applyFill="1" applyBorder="1" applyAlignment="1">
      <alignment vertical="center" wrapText="1"/>
    </xf>
    <xf numFmtId="0" fontId="106" fillId="0" borderId="22" xfId="3100" applyFont="1" applyFill="1" applyBorder="1" applyAlignment="1">
      <alignment vertical="center"/>
    </xf>
    <xf numFmtId="4" fontId="111" fillId="0" borderId="25" xfId="92" applyNumberFormat="1" applyFont="1" applyFill="1" applyBorder="1" applyAlignment="1">
      <alignment horizontal="center" vertical="center"/>
    </xf>
    <xf numFmtId="189" fontId="105" fillId="0" borderId="19" xfId="3100" applyNumberFormat="1" applyFont="1" applyFill="1" applyBorder="1" applyAlignment="1">
      <alignment horizontal="center" vertical="center"/>
    </xf>
    <xf numFmtId="189" fontId="105" fillId="0" borderId="33" xfId="3100" applyNumberFormat="1" applyFont="1" applyFill="1" applyBorder="1" applyAlignment="1">
      <alignment horizontal="centerContinuous" vertical="center"/>
    </xf>
    <xf numFmtId="189" fontId="105" fillId="0" borderId="30" xfId="3100" applyNumberFormat="1" applyFont="1" applyFill="1" applyBorder="1" applyAlignment="1">
      <alignment horizontal="centerContinuous" vertical="center"/>
    </xf>
    <xf numFmtId="0" fontId="0" fillId="0" borderId="0" xfId="0"/>
    <xf numFmtId="0" fontId="43" fillId="0" borderId="0" xfId="0" applyFont="1"/>
    <xf numFmtId="0" fontId="85" fillId="0" borderId="0" xfId="3100" applyFont="1" applyBorder="1" applyAlignment="1">
      <alignment horizontal="center" vertical="center"/>
    </xf>
    <xf numFmtId="4" fontId="106" fillId="0" borderId="13" xfId="3100" applyNumberFormat="1" applyFont="1" applyFill="1" applyBorder="1" applyAlignment="1">
      <alignment horizontal="center" vertical="center"/>
    </xf>
    <xf numFmtId="189" fontId="105" fillId="0" borderId="35" xfId="3100" applyNumberFormat="1" applyFont="1" applyFill="1" applyBorder="1" applyAlignment="1">
      <alignment horizontal="center" vertical="center"/>
    </xf>
    <xf numFmtId="0" fontId="4" fillId="30" borderId="13" xfId="340" applyFont="1" applyFill="1" applyBorder="1" applyAlignment="1">
      <alignment horizontal="center" vertical="center"/>
    </xf>
    <xf numFmtId="0" fontId="64" fillId="0" borderId="31" xfId="95" applyFont="1" applyFill="1" applyBorder="1" applyAlignment="1">
      <alignment horizontal="left" vertical="center"/>
    </xf>
    <xf numFmtId="0" fontId="64" fillId="0" borderId="0" xfId="110" applyFont="1" applyFill="1" applyBorder="1" applyAlignment="1">
      <alignment horizontal="left" vertical="center"/>
    </xf>
    <xf numFmtId="49" fontId="64" fillId="0" borderId="30" xfId="110" applyNumberFormat="1" applyFont="1" applyFill="1" applyBorder="1" applyAlignment="1">
      <alignment horizontal="left" vertical="center"/>
    </xf>
    <xf numFmtId="0" fontId="71" fillId="26" borderId="34" xfId="104" applyFont="1" applyFill="1" applyBorder="1" applyAlignment="1">
      <alignment horizontal="left" vertical="center"/>
    </xf>
    <xf numFmtId="0" fontId="71" fillId="26" borderId="8" xfId="104" applyFont="1" applyFill="1" applyBorder="1" applyAlignment="1">
      <alignment horizontal="left" vertical="center"/>
    </xf>
    <xf numFmtId="0" fontId="71" fillId="26" borderId="32" xfId="104" applyFont="1" applyFill="1" applyBorder="1" applyAlignment="1">
      <alignment horizontal="left" vertical="center"/>
    </xf>
    <xf numFmtId="0" fontId="99" fillId="25" borderId="0" xfId="340" applyFont="1" applyFill="1" applyBorder="1" applyAlignment="1"/>
    <xf numFmtId="0" fontId="112" fillId="0" borderId="31" xfId="340" applyFont="1" applyFill="1" applyBorder="1" applyAlignment="1">
      <alignment horizontal="left" vertical="center"/>
    </xf>
    <xf numFmtId="0" fontId="99" fillId="0" borderId="31" xfId="340" applyFont="1" applyFill="1" applyBorder="1" applyAlignment="1">
      <alignment horizontal="center" vertical="center"/>
    </xf>
    <xf numFmtId="0" fontId="112" fillId="0" borderId="0" xfId="340" applyFont="1" applyFill="1" applyBorder="1" applyAlignment="1">
      <alignment horizontal="left" vertical="center"/>
    </xf>
    <xf numFmtId="0" fontId="99" fillId="0" borderId="0" xfId="340" applyFont="1" applyFill="1" applyBorder="1" applyAlignment="1">
      <alignment horizontal="center" vertical="center"/>
    </xf>
    <xf numFmtId="0" fontId="71" fillId="0" borderId="34" xfId="3100" applyFont="1" applyBorder="1" applyAlignment="1">
      <alignment vertical="center"/>
    </xf>
    <xf numFmtId="0" fontId="71" fillId="0" borderId="35" xfId="3100" applyFont="1" applyBorder="1" applyAlignment="1">
      <alignment vertical="center"/>
    </xf>
    <xf numFmtId="0" fontId="71" fillId="0" borderId="8" xfId="3100" applyFont="1" applyBorder="1" applyAlignment="1">
      <alignment vertical="center"/>
    </xf>
    <xf numFmtId="0" fontId="71" fillId="0" borderId="29" xfId="3100" applyFont="1" applyBorder="1" applyAlignment="1">
      <alignment vertical="center"/>
    </xf>
    <xf numFmtId="0" fontId="2" fillId="0" borderId="8" xfId="3100" applyFont="1" applyBorder="1" applyAlignment="1">
      <alignment vertical="center"/>
    </xf>
    <xf numFmtId="0" fontId="2" fillId="0" borderId="29" xfId="3100" applyFont="1" applyBorder="1" applyAlignment="1">
      <alignment vertical="center"/>
    </xf>
    <xf numFmtId="0" fontId="2" fillId="0" borderId="32" xfId="3100" applyFont="1" applyBorder="1" applyAlignment="1">
      <alignment vertical="center"/>
    </xf>
    <xf numFmtId="0" fontId="2" fillId="0" borderId="33" xfId="3100" applyFont="1" applyBorder="1" applyAlignment="1">
      <alignment vertical="center"/>
    </xf>
    <xf numFmtId="189" fontId="101" fillId="0" borderId="8" xfId="3100" applyNumberFormat="1" applyFont="1" applyBorder="1" applyAlignment="1">
      <alignment horizontal="center" vertical="center"/>
    </xf>
    <xf numFmtId="0" fontId="2" fillId="0" borderId="0" xfId="3100" applyFont="1" applyFill="1" applyBorder="1" applyAlignment="1">
      <alignment horizontal="center" vertical="center"/>
    </xf>
    <xf numFmtId="0" fontId="71" fillId="0" borderId="31" xfId="3100" applyFont="1" applyBorder="1" applyAlignment="1">
      <alignment vertical="center"/>
    </xf>
    <xf numFmtId="0" fontId="67" fillId="0" borderId="31" xfId="3100" applyFont="1" applyBorder="1" applyAlignment="1">
      <alignment vertical="center"/>
    </xf>
    <xf numFmtId="189" fontId="71" fillId="0" borderId="31" xfId="3100" applyNumberFormat="1" applyFont="1" applyBorder="1" applyAlignment="1">
      <alignment vertical="center"/>
    </xf>
    <xf numFmtId="0" fontId="71" fillId="0" borderId="0" xfId="3100" applyFont="1" applyBorder="1" applyAlignment="1">
      <alignment vertical="center"/>
    </xf>
    <xf numFmtId="0" fontId="67" fillId="0" borderId="0" xfId="3100" applyFont="1" applyBorder="1" applyAlignment="1">
      <alignment vertical="center"/>
    </xf>
    <xf numFmtId="189" fontId="71" fillId="0" borderId="0" xfId="3100" applyNumberFormat="1" applyFont="1" applyBorder="1" applyAlignment="1">
      <alignment vertical="center"/>
    </xf>
    <xf numFmtId="0" fontId="71" fillId="0" borderId="32" xfId="3100" applyFont="1" applyBorder="1" applyAlignment="1">
      <alignment vertical="center"/>
    </xf>
    <xf numFmtId="0" fontId="71" fillId="0" borderId="30" xfId="3100" applyFont="1" applyBorder="1" applyAlignment="1">
      <alignment vertical="center"/>
    </xf>
    <xf numFmtId="0" fontId="67" fillId="0" borderId="30" xfId="3100" applyFont="1" applyBorder="1" applyAlignment="1">
      <alignment vertical="center"/>
    </xf>
    <xf numFmtId="189" fontId="71" fillId="0" borderId="30" xfId="3100" applyNumberFormat="1" applyFont="1" applyBorder="1" applyAlignment="1">
      <alignment vertical="center"/>
    </xf>
    <xf numFmtId="0" fontId="71" fillId="0" borderId="33" xfId="3100" applyFont="1" applyBorder="1" applyAlignment="1">
      <alignment vertical="center"/>
    </xf>
    <xf numFmtId="0" fontId="2" fillId="0" borderId="0" xfId="3100" applyFont="1" applyBorder="1" applyAlignment="1">
      <alignment horizontal="center" vertical="center"/>
    </xf>
    <xf numFmtId="0" fontId="4" fillId="0" borderId="52" xfId="3100" applyFont="1" applyFill="1" applyBorder="1" applyAlignment="1">
      <alignment horizontal="center" vertical="center"/>
    </xf>
    <xf numFmtId="0" fontId="2" fillId="0" borderId="13" xfId="3100" applyFont="1" applyFill="1" applyBorder="1" applyAlignment="1">
      <alignment horizontal="center" vertical="center"/>
    </xf>
    <xf numFmtId="173" fontId="106" fillId="0" borderId="13" xfId="3100" applyNumberFormat="1" applyFont="1" applyFill="1" applyBorder="1" applyAlignment="1">
      <alignment horizontal="center" vertical="center"/>
    </xf>
    <xf numFmtId="189" fontId="105" fillId="0" borderId="13" xfId="3100" applyNumberFormat="1" applyFont="1" applyFill="1" applyBorder="1" applyAlignment="1">
      <alignment horizontal="center" vertical="center"/>
    </xf>
    <xf numFmtId="0" fontId="46" fillId="0" borderId="13" xfId="0" applyFont="1" applyFill="1" applyBorder="1" applyAlignment="1" applyProtection="1">
      <alignment vertical="center" wrapText="1"/>
    </xf>
    <xf numFmtId="0" fontId="46" fillId="0" borderId="13" xfId="0" applyFont="1" applyFill="1" applyBorder="1" applyAlignment="1" applyProtection="1">
      <alignment horizontal="center" vertical="center" wrapText="1"/>
      <protection locked="0"/>
    </xf>
    <xf numFmtId="4" fontId="46" fillId="0" borderId="13" xfId="0" applyNumberFormat="1" applyFont="1" applyFill="1" applyBorder="1" applyAlignment="1" applyProtection="1">
      <alignment horizontal="center" vertical="center" wrapText="1"/>
    </xf>
    <xf numFmtId="2" fontId="46" fillId="0" borderId="13" xfId="0" applyNumberFormat="1" applyFont="1" applyFill="1" applyBorder="1" applyAlignment="1" applyProtection="1">
      <alignment horizontal="center" vertical="center" wrapText="1"/>
    </xf>
    <xf numFmtId="209" fontId="46" fillId="0" borderId="13" xfId="0" applyNumberFormat="1" applyFont="1" applyFill="1" applyBorder="1" applyAlignment="1" applyProtection="1">
      <alignment horizontal="center" vertical="center" wrapText="1"/>
    </xf>
    <xf numFmtId="0" fontId="46" fillId="0" borderId="13" xfId="0" applyFont="1" applyFill="1" applyBorder="1" applyAlignment="1" applyProtection="1">
      <alignment horizontal="center" vertical="center" wrapText="1"/>
    </xf>
    <xf numFmtId="0" fontId="111" fillId="0" borderId="13" xfId="0" applyFont="1" applyFill="1" applyBorder="1" applyAlignment="1" applyProtection="1">
      <alignment vertical="center" wrapText="1"/>
    </xf>
    <xf numFmtId="0" fontId="111" fillId="0" borderId="13" xfId="3173" applyFont="1" applyFill="1" applyBorder="1" applyAlignment="1" applyProtection="1">
      <alignment horizontal="left" vertical="center" wrapText="1"/>
    </xf>
    <xf numFmtId="0" fontId="46" fillId="31" borderId="13" xfId="0" applyFont="1" applyFill="1" applyBorder="1" applyAlignment="1" applyProtection="1">
      <alignment horizontal="center" vertical="center" wrapText="1"/>
      <protection locked="0"/>
    </xf>
    <xf numFmtId="2" fontId="46" fillId="31" borderId="13" xfId="0" applyNumberFormat="1" applyFont="1" applyFill="1" applyBorder="1" applyAlignment="1" applyProtection="1">
      <alignment horizontal="center" vertical="center" wrapText="1"/>
    </xf>
    <xf numFmtId="0" fontId="46" fillId="0" borderId="13" xfId="0" applyFont="1" applyFill="1" applyBorder="1" applyAlignment="1" applyProtection="1">
      <alignment horizontal="left" vertical="center" wrapText="1"/>
    </xf>
    <xf numFmtId="0" fontId="2" fillId="0" borderId="13" xfId="0" applyFont="1" applyFill="1" applyBorder="1" applyAlignment="1" applyProtection="1">
      <alignment horizontal="left" vertical="top" wrapText="1"/>
    </xf>
    <xf numFmtId="0" fontId="2" fillId="31" borderId="13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left" vertical="center" wrapText="1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2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3" xfId="3173" applyFont="1" applyFill="1" applyBorder="1" applyAlignment="1" applyProtection="1">
      <alignment horizontal="left" vertical="center" wrapText="1"/>
    </xf>
    <xf numFmtId="0" fontId="2" fillId="31" borderId="13" xfId="0" applyFont="1" applyFill="1" applyBorder="1" applyAlignment="1" applyProtection="1">
      <alignment horizontal="center" vertical="center" wrapText="1"/>
    </xf>
    <xf numFmtId="0" fontId="2" fillId="31" borderId="13" xfId="0" applyNumberFormat="1" applyFont="1" applyFill="1" applyBorder="1" applyAlignment="1" applyProtection="1">
      <alignment horizontal="center" vertical="center" wrapText="1"/>
    </xf>
    <xf numFmtId="0" fontId="46" fillId="0" borderId="13" xfId="0" applyFont="1" applyBorder="1" applyAlignment="1" applyProtection="1">
      <alignment vertical="center" wrapText="1"/>
    </xf>
    <xf numFmtId="210" fontId="46" fillId="0" borderId="13" xfId="0" applyNumberFormat="1" applyFont="1" applyFill="1" applyBorder="1" applyAlignment="1" applyProtection="1">
      <alignment horizontal="center" vertical="center" wrapText="1"/>
    </xf>
    <xf numFmtId="210" fontId="123" fillId="0" borderId="13" xfId="0" applyNumberFormat="1" applyFont="1" applyFill="1" applyBorder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116" fillId="0" borderId="96" xfId="0" applyFont="1" applyFill="1" applyBorder="1" applyAlignment="1" applyProtection="1">
      <alignment horizontal="center" vertical="center" wrapText="1"/>
    </xf>
    <xf numFmtId="0" fontId="117" fillId="0" borderId="98" xfId="0" applyFont="1" applyBorder="1" applyAlignment="1" applyProtection="1">
      <alignment horizontal="left" vertical="center" wrapText="1"/>
      <protection locked="0"/>
    </xf>
    <xf numFmtId="0" fontId="117" fillId="0" borderId="100" xfId="0" applyFont="1" applyBorder="1" applyAlignment="1" applyProtection="1">
      <alignment horizontal="left" vertical="center" wrapText="1"/>
      <protection locked="0"/>
    </xf>
    <xf numFmtId="0" fontId="4" fillId="30" borderId="13" xfId="0" applyFont="1" applyFill="1" applyBorder="1" applyAlignment="1" applyProtection="1">
      <alignment horizontal="center" vertical="center" wrapText="1"/>
    </xf>
    <xf numFmtId="209" fontId="4" fillId="30" borderId="13" xfId="0" applyNumberFormat="1" applyFont="1" applyFill="1" applyBorder="1" applyAlignment="1" applyProtection="1">
      <alignment horizontal="center" vertical="center" wrapText="1"/>
    </xf>
    <xf numFmtId="4" fontId="4" fillId="30" borderId="13" xfId="0" applyNumberFormat="1" applyFont="1" applyFill="1" applyBorder="1" applyAlignment="1" applyProtection="1">
      <alignment horizontal="center" vertical="center" wrapText="1"/>
    </xf>
    <xf numFmtId="1" fontId="100" fillId="26" borderId="57" xfId="3100" applyNumberFormat="1" applyFont="1" applyFill="1" applyBorder="1" applyAlignment="1">
      <alignment vertical="center"/>
    </xf>
    <xf numFmtId="0" fontId="2" fillId="26" borderId="0" xfId="3100" applyFont="1" applyFill="1" applyBorder="1" applyAlignment="1">
      <alignment vertical="center"/>
    </xf>
    <xf numFmtId="189" fontId="2" fillId="26" borderId="0" xfId="3100" applyNumberFormat="1" applyFont="1" applyFill="1" applyBorder="1" applyAlignment="1">
      <alignment vertical="center"/>
    </xf>
    <xf numFmtId="0" fontId="4" fillId="26" borderId="52" xfId="3100" applyFont="1" applyFill="1" applyBorder="1" applyAlignment="1">
      <alignment horizontal="center" vertical="center"/>
    </xf>
    <xf numFmtId="0" fontId="4" fillId="26" borderId="0" xfId="3100" applyFont="1" applyFill="1" applyBorder="1" applyAlignment="1">
      <alignment vertical="center"/>
    </xf>
    <xf numFmtId="1" fontId="100" fillId="26" borderId="58" xfId="3100" applyNumberFormat="1" applyFont="1" applyFill="1" applyBorder="1" applyAlignment="1">
      <alignment vertical="center" wrapText="1"/>
    </xf>
    <xf numFmtId="1" fontId="100" fillId="26" borderId="59" xfId="3100" applyNumberFormat="1" applyFont="1" applyFill="1" applyBorder="1" applyAlignment="1">
      <alignment vertical="center" wrapText="1"/>
    </xf>
    <xf numFmtId="0" fontId="4" fillId="26" borderId="60" xfId="3100" applyFont="1" applyFill="1" applyBorder="1" applyAlignment="1">
      <alignment vertical="center"/>
    </xf>
    <xf numFmtId="0" fontId="4" fillId="26" borderId="49" xfId="3100" applyFont="1" applyFill="1" applyBorder="1" applyAlignment="1">
      <alignment horizontal="left" vertical="top"/>
    </xf>
    <xf numFmtId="0" fontId="4" fillId="26" borderId="50" xfId="3100" applyFont="1" applyFill="1" applyBorder="1" applyAlignment="1">
      <alignment vertical="center"/>
    </xf>
    <xf numFmtId="189" fontId="2" fillId="26" borderId="51" xfId="3100" applyNumberFormat="1" applyFont="1" applyFill="1" applyBorder="1" applyAlignment="1">
      <alignment horizontal="center" vertical="center"/>
    </xf>
    <xf numFmtId="0" fontId="4" fillId="26" borderId="56" xfId="3100" applyFont="1" applyFill="1" applyBorder="1" applyAlignment="1">
      <alignment horizontal="center" vertical="center"/>
    </xf>
    <xf numFmtId="189" fontId="105" fillId="26" borderId="31" xfId="3100" applyNumberFormat="1" applyFont="1" applyFill="1" applyBorder="1" applyAlignment="1">
      <alignment horizontal="centerContinuous" vertical="center"/>
    </xf>
    <xf numFmtId="189" fontId="105" fillId="26" borderId="35" xfId="3100" applyNumberFormat="1" applyFont="1" applyFill="1" applyBorder="1" applyAlignment="1">
      <alignment horizontal="centerContinuous" vertical="center"/>
    </xf>
    <xf numFmtId="189" fontId="105" fillId="26" borderId="30" xfId="3100" applyNumberFormat="1" applyFont="1" applyFill="1" applyBorder="1" applyAlignment="1">
      <alignment horizontal="centerContinuous" vertical="center"/>
    </xf>
    <xf numFmtId="189" fontId="105" fillId="26" borderId="33" xfId="3100" applyNumberFormat="1" applyFont="1" applyFill="1" applyBorder="1" applyAlignment="1">
      <alignment horizontal="centerContinuous" vertical="center"/>
    </xf>
    <xf numFmtId="189" fontId="105" fillId="26" borderId="19" xfId="3100" applyNumberFormat="1" applyFont="1" applyFill="1" applyBorder="1" applyAlignment="1">
      <alignment horizontal="center" vertical="center"/>
    </xf>
    <xf numFmtId="0" fontId="106" fillId="26" borderId="34" xfId="3100" applyFont="1" applyFill="1" applyBorder="1" applyAlignment="1">
      <alignment horizontal="center" vertical="center"/>
    </xf>
    <xf numFmtId="0" fontId="106" fillId="26" borderId="35" xfId="3100" applyFont="1" applyFill="1" applyBorder="1" applyAlignment="1">
      <alignment horizontal="center" vertical="center"/>
    </xf>
    <xf numFmtId="0" fontId="106" fillId="26" borderId="34" xfId="3100" applyFont="1" applyFill="1" applyBorder="1" applyAlignment="1">
      <alignment vertical="center" wrapText="1"/>
    </xf>
    <xf numFmtId="0" fontId="106" fillId="26" borderId="35" xfId="3100" applyFont="1" applyFill="1" applyBorder="1" applyAlignment="1">
      <alignment vertical="center"/>
    </xf>
    <xf numFmtId="4" fontId="106" fillId="26" borderId="23" xfId="3100" applyNumberFormat="1" applyFont="1" applyFill="1" applyBorder="1" applyAlignment="1">
      <alignment horizontal="center" vertical="center"/>
    </xf>
    <xf numFmtId="0" fontId="106" fillId="26" borderId="8" xfId="3100" applyFont="1" applyFill="1" applyBorder="1" applyAlignment="1">
      <alignment horizontal="center" vertical="center"/>
    </xf>
    <xf numFmtId="0" fontId="106" fillId="26" borderId="29" xfId="3100" applyFont="1" applyFill="1" applyBorder="1" applyAlignment="1">
      <alignment horizontal="center" vertical="center"/>
    </xf>
    <xf numFmtId="0" fontId="106" fillId="26" borderId="8" xfId="3100" applyFont="1" applyFill="1" applyBorder="1" applyAlignment="1">
      <alignment vertical="center" wrapText="1"/>
    </xf>
    <xf numFmtId="0" fontId="106" fillId="26" borderId="29" xfId="3100" applyFont="1" applyFill="1" applyBorder="1" applyAlignment="1">
      <alignment vertical="center"/>
    </xf>
    <xf numFmtId="4" fontId="106" fillId="26" borderId="18" xfId="3100" applyNumberFormat="1" applyFont="1" applyFill="1" applyBorder="1" applyAlignment="1">
      <alignment horizontal="center" vertical="center"/>
    </xf>
    <xf numFmtId="0" fontId="43" fillId="35" borderId="0" xfId="0" applyFont="1" applyFill="1"/>
    <xf numFmtId="0" fontId="4" fillId="0" borderId="21" xfId="95" applyFont="1" applyBorder="1" applyAlignment="1">
      <alignment horizontal="center" vertical="center"/>
    </xf>
    <xf numFmtId="0" fontId="112" fillId="0" borderId="0" xfId="1441" applyFont="1" applyBorder="1" applyAlignment="1">
      <alignment horizontal="right" vertical="center"/>
    </xf>
    <xf numFmtId="0" fontId="2" fillId="0" borderId="0" xfId="1441" applyFont="1" applyBorder="1" applyAlignment="1">
      <alignment horizontal="left" vertical="center"/>
    </xf>
    <xf numFmtId="40" fontId="2" fillId="0" borderId="0" xfId="1441" applyNumberFormat="1" applyFont="1" applyBorder="1" applyAlignment="1">
      <alignment horizontal="center" vertical="center"/>
    </xf>
    <xf numFmtId="4" fontId="106" fillId="26" borderId="35" xfId="3100" applyNumberFormat="1" applyFont="1" applyFill="1" applyBorder="1" applyAlignment="1">
      <alignment horizontal="center" vertical="center"/>
    </xf>
    <xf numFmtId="4" fontId="106" fillId="26" borderId="29" xfId="3100" applyNumberFormat="1" applyFont="1" applyFill="1" applyBorder="1" applyAlignment="1">
      <alignment horizontal="center" vertical="center"/>
    </xf>
    <xf numFmtId="189" fontId="105" fillId="26" borderId="35" xfId="3100" applyNumberFormat="1" applyFont="1" applyFill="1" applyBorder="1" applyAlignment="1">
      <alignment horizontal="center" vertical="center"/>
    </xf>
    <xf numFmtId="0" fontId="124" fillId="26" borderId="34" xfId="110" applyFont="1" applyFill="1" applyBorder="1" applyAlignment="1">
      <alignment vertical="center"/>
    </xf>
    <xf numFmtId="0" fontId="124" fillId="26" borderId="8" xfId="110" applyFont="1" applyFill="1" applyBorder="1" applyAlignment="1">
      <alignment vertical="center"/>
    </xf>
    <xf numFmtId="0" fontId="124" fillId="26" borderId="32" xfId="110" applyFont="1" applyFill="1" applyBorder="1" applyAlignment="1">
      <alignment vertical="center"/>
    </xf>
    <xf numFmtId="0" fontId="4" fillId="0" borderId="20" xfId="95" applyFont="1" applyBorder="1" applyAlignment="1">
      <alignment vertical="center"/>
    </xf>
    <xf numFmtId="10" fontId="4" fillId="26" borderId="13" xfId="222" applyNumberFormat="1" applyFont="1" applyFill="1" applyBorder="1" applyAlignment="1">
      <alignment vertical="center"/>
    </xf>
    <xf numFmtId="10" fontId="4" fillId="26" borderId="13" xfId="144" applyNumberFormat="1" applyFont="1" applyFill="1" applyBorder="1" applyAlignment="1">
      <alignment horizontal="right" vertical="center"/>
    </xf>
    <xf numFmtId="10" fontId="2" fillId="26" borderId="13" xfId="153" applyNumberFormat="1" applyFont="1" applyFill="1" applyBorder="1" applyAlignment="1">
      <alignment horizontal="right" vertical="center" wrapText="1"/>
    </xf>
    <xf numFmtId="0" fontId="4" fillId="24" borderId="20" xfId="340" applyFont="1" applyFill="1" applyBorder="1" applyAlignment="1">
      <alignment vertical="center"/>
    </xf>
    <xf numFmtId="4" fontId="46" fillId="26" borderId="23" xfId="120" applyNumberFormat="1" applyFont="1" applyFill="1" applyBorder="1" applyAlignment="1">
      <alignment vertical="center" wrapText="1"/>
    </xf>
    <xf numFmtId="4" fontId="2" fillId="26" borderId="13" xfId="222" applyNumberFormat="1" applyFont="1" applyFill="1" applyBorder="1" applyAlignment="1">
      <alignment horizontal="right" vertical="center"/>
    </xf>
    <xf numFmtId="0" fontId="111" fillId="0" borderId="28" xfId="92" applyFont="1" applyFill="1" applyBorder="1" applyAlignment="1">
      <alignment horizontal="center" vertical="center"/>
    </xf>
    <xf numFmtId="0" fontId="111" fillId="0" borderId="25" xfId="92" applyFont="1" applyFill="1" applyBorder="1" applyAlignment="1">
      <alignment horizontal="left" vertical="center"/>
    </xf>
    <xf numFmtId="0" fontId="111" fillId="0" borderId="26" xfId="92" applyFont="1" applyFill="1" applyBorder="1" applyAlignment="1">
      <alignment horizontal="left" vertical="center"/>
    </xf>
    <xf numFmtId="0" fontId="111" fillId="0" borderId="27" xfId="92" applyFont="1" applyFill="1" applyBorder="1" applyAlignment="1">
      <alignment horizontal="left" vertical="center"/>
    </xf>
    <xf numFmtId="10" fontId="111" fillId="0" borderId="28" xfId="92" applyNumberFormat="1" applyFont="1" applyFill="1" applyBorder="1" applyAlignment="1">
      <alignment horizontal="center" vertical="center"/>
    </xf>
    <xf numFmtId="0" fontId="111" fillId="0" borderId="15" xfId="92" applyFont="1" applyFill="1" applyBorder="1" applyAlignment="1">
      <alignment horizontal="center" vertical="center"/>
    </xf>
    <xf numFmtId="0" fontId="111" fillId="0" borderId="16" xfId="92" applyFont="1" applyFill="1" applyBorder="1" applyAlignment="1">
      <alignment horizontal="left" vertical="center"/>
    </xf>
    <xf numFmtId="0" fontId="111" fillId="0" borderId="17" xfId="92" applyFont="1" applyFill="1" applyBorder="1" applyAlignment="1">
      <alignment horizontal="left" vertical="center"/>
    </xf>
    <xf numFmtId="10" fontId="4" fillId="30" borderId="22" xfId="144" applyNumberFormat="1" applyFont="1" applyFill="1" applyBorder="1" applyAlignment="1">
      <alignment horizontal="center" vertical="center"/>
    </xf>
    <xf numFmtId="0" fontId="2" fillId="26" borderId="31" xfId="0" applyFont="1" applyFill="1" applyBorder="1" applyAlignment="1">
      <alignment horizontal="left"/>
    </xf>
    <xf numFmtId="0" fontId="2" fillId="0" borderId="8" xfId="1441" applyFont="1" applyBorder="1"/>
    <xf numFmtId="0" fontId="2" fillId="0" borderId="29" xfId="1441" applyFont="1" applyBorder="1"/>
    <xf numFmtId="0" fontId="2" fillId="0" borderId="32" xfId="1441" applyFont="1" applyBorder="1"/>
    <xf numFmtId="9" fontId="2" fillId="0" borderId="30" xfId="1441" applyNumberFormat="1" applyFont="1" applyBorder="1" applyAlignment="1">
      <alignment horizontal="center" vertical="center"/>
    </xf>
    <xf numFmtId="0" fontId="2" fillId="0" borderId="30" xfId="1441" applyFont="1" applyBorder="1" applyAlignment="1">
      <alignment horizontal="left" vertical="center"/>
    </xf>
    <xf numFmtId="0" fontId="2" fillId="0" borderId="30" xfId="1441" applyFont="1" applyBorder="1"/>
    <xf numFmtId="0" fontId="2" fillId="0" borderId="33" xfId="1441" applyFont="1" applyBorder="1"/>
    <xf numFmtId="10" fontId="2" fillId="0" borderId="20" xfId="1441" applyNumberFormat="1" applyFont="1" applyBorder="1" applyAlignment="1">
      <alignment horizontal="center" vertical="center"/>
    </xf>
    <xf numFmtId="0" fontId="71" fillId="0" borderId="34" xfId="1441" applyFont="1" applyBorder="1"/>
    <xf numFmtId="0" fontId="71" fillId="0" borderId="8" xfId="1441" applyFont="1" applyBorder="1"/>
    <xf numFmtId="0" fontId="71" fillId="0" borderId="32" xfId="1441" applyFont="1" applyBorder="1"/>
    <xf numFmtId="4" fontId="106" fillId="0" borderId="13" xfId="3100" applyNumberFormat="1" applyFont="1" applyFill="1" applyBorder="1" applyAlignment="1">
      <alignment horizontal="center" vertical="center"/>
    </xf>
    <xf numFmtId="189" fontId="105" fillId="26" borderId="13" xfId="3100" applyNumberFormat="1" applyFont="1" applyFill="1" applyBorder="1" applyAlignment="1">
      <alignment horizontal="center" vertical="center"/>
    </xf>
    <xf numFmtId="189" fontId="105" fillId="0" borderId="35" xfId="3100" applyNumberFormat="1" applyFont="1" applyFill="1" applyBorder="1" applyAlignment="1">
      <alignment horizontal="center" vertical="center"/>
    </xf>
    <xf numFmtId="1" fontId="106" fillId="0" borderId="20" xfId="3100" applyNumberFormat="1" applyFont="1" applyFill="1" applyBorder="1" applyAlignment="1">
      <alignment horizontal="center" vertical="center"/>
    </xf>
    <xf numFmtId="2" fontId="46" fillId="26" borderId="23" xfId="120" applyNumberFormat="1" applyFont="1" applyFill="1" applyBorder="1" applyAlignment="1">
      <alignment vertical="center" wrapText="1"/>
    </xf>
    <xf numFmtId="0" fontId="106" fillId="0" borderId="20" xfId="3174" applyNumberFormat="1" applyFont="1" applyFill="1" applyBorder="1" applyAlignment="1">
      <alignment horizontal="center" vertical="center"/>
    </xf>
    <xf numFmtId="0" fontId="106" fillId="0" borderId="20" xfId="3174" applyFont="1" applyFill="1" applyBorder="1" applyAlignment="1">
      <alignment horizontal="center" vertical="center"/>
    </xf>
    <xf numFmtId="207" fontId="111" fillId="0" borderId="28" xfId="92" applyNumberFormat="1" applyFont="1" applyFill="1" applyBorder="1" applyAlignment="1">
      <alignment horizontal="center" vertical="center"/>
    </xf>
    <xf numFmtId="207" fontId="111" fillId="0" borderId="15" xfId="92" applyNumberFormat="1" applyFont="1" applyFill="1" applyBorder="1" applyAlignment="1">
      <alignment horizontal="center" vertical="center"/>
    </xf>
    <xf numFmtId="0" fontId="101" fillId="26" borderId="0" xfId="110" applyFont="1" applyFill="1" applyBorder="1" applyAlignment="1">
      <alignment horizontal="center" vertical="center"/>
    </xf>
    <xf numFmtId="0" fontId="102" fillId="0" borderId="0" xfId="3100" applyFont="1" applyAlignment="1">
      <alignment vertical="center"/>
    </xf>
    <xf numFmtId="0" fontId="102" fillId="0" borderId="0" xfId="3100" applyFont="1" applyAlignment="1">
      <alignment horizontal="center" vertical="center"/>
    </xf>
    <xf numFmtId="4" fontId="102" fillId="0" borderId="0" xfId="3100" applyNumberFormat="1" applyFont="1" applyAlignment="1">
      <alignment horizontal="center" vertical="center"/>
    </xf>
    <xf numFmtId="0" fontId="102" fillId="0" borderId="0" xfId="1441" applyFont="1"/>
    <xf numFmtId="44" fontId="102" fillId="0" borderId="0" xfId="3255" applyFont="1" applyBorder="1"/>
    <xf numFmtId="44" fontId="102" fillId="0" borderId="0" xfId="95" applyNumberFormat="1" applyFont="1" applyBorder="1"/>
    <xf numFmtId="44" fontId="43" fillId="0" borderId="0" xfId="0" applyNumberFormat="1" applyFont="1"/>
    <xf numFmtId="0" fontId="46" fillId="26" borderId="13" xfId="120" applyFont="1" applyFill="1" applyBorder="1" applyAlignment="1">
      <alignment horizontal="center" vertical="center" wrapText="1"/>
    </xf>
    <xf numFmtId="0" fontId="106" fillId="30" borderId="22" xfId="3100" applyNumberFormat="1" applyFont="1" applyFill="1" applyBorder="1" applyAlignment="1">
      <alignment vertical="center"/>
    </xf>
    <xf numFmtId="0" fontId="2" fillId="30" borderId="13" xfId="3100" applyFont="1" applyFill="1" applyBorder="1" applyAlignment="1">
      <alignment horizontal="center" vertical="center"/>
    </xf>
    <xf numFmtId="0" fontId="106" fillId="30" borderId="13" xfId="3100" applyFont="1" applyFill="1" applyBorder="1" applyAlignment="1">
      <alignment vertical="center" wrapText="1"/>
    </xf>
    <xf numFmtId="4" fontId="106" fillId="30" borderId="13" xfId="3100" applyNumberFormat="1" applyFont="1" applyFill="1" applyBorder="1" applyAlignment="1">
      <alignment horizontal="center" vertical="center"/>
    </xf>
    <xf numFmtId="0" fontId="106" fillId="30" borderId="20" xfId="3100" applyFont="1" applyFill="1" applyBorder="1" applyAlignment="1">
      <alignment horizontal="center" vertical="center"/>
    </xf>
    <xf numFmtId="0" fontId="106" fillId="30" borderId="22" xfId="3100" applyFont="1" applyFill="1" applyBorder="1" applyAlignment="1">
      <alignment vertical="center"/>
    </xf>
    <xf numFmtId="173" fontId="106" fillId="30" borderId="13" xfId="3100" applyNumberFormat="1" applyFont="1" applyFill="1" applyBorder="1" applyAlignment="1">
      <alignment horizontal="center" vertical="center"/>
    </xf>
    <xf numFmtId="2" fontId="2" fillId="26" borderId="13" xfId="120" applyNumberFormat="1" applyFont="1" applyFill="1" applyBorder="1" applyAlignment="1">
      <alignment vertical="center" wrapText="1"/>
    </xf>
    <xf numFmtId="0" fontId="46" fillId="26" borderId="13" xfId="120" applyFont="1" applyFill="1" applyBorder="1" applyAlignment="1">
      <alignment vertical="center" wrapText="1"/>
    </xf>
    <xf numFmtId="205" fontId="112" fillId="30" borderId="13" xfId="110" applyNumberFormat="1" applyFont="1" applyFill="1" applyBorder="1" applyAlignment="1">
      <alignment horizontal="center" vertical="center"/>
    </xf>
    <xf numFmtId="0" fontId="99" fillId="0" borderId="65" xfId="340" applyFont="1" applyFill="1" applyBorder="1" applyAlignment="1">
      <alignment horizontal="center" vertical="center"/>
    </xf>
    <xf numFmtId="0" fontId="99" fillId="0" borderId="66" xfId="340" applyFont="1" applyFill="1" applyBorder="1" applyAlignment="1">
      <alignment horizontal="center" vertical="center"/>
    </xf>
    <xf numFmtId="0" fontId="99" fillId="0" borderId="63" xfId="340" applyFont="1" applyFill="1" applyBorder="1" applyAlignment="1">
      <alignment horizontal="center" vertical="center"/>
    </xf>
    <xf numFmtId="0" fontId="99" fillId="0" borderId="64" xfId="340" applyFont="1" applyFill="1" applyBorder="1" applyAlignment="1">
      <alignment horizontal="center" vertical="center"/>
    </xf>
    <xf numFmtId="0" fontId="112" fillId="30" borderId="75" xfId="340" applyFont="1" applyFill="1" applyBorder="1" applyAlignment="1">
      <alignment horizontal="center" vertical="center"/>
    </xf>
    <xf numFmtId="205" fontId="112" fillId="30" borderId="76" xfId="110" applyNumberFormat="1" applyFont="1" applyFill="1" applyBorder="1" applyAlignment="1">
      <alignment horizontal="center" vertical="center"/>
    </xf>
    <xf numFmtId="4" fontId="106" fillId="0" borderId="13" xfId="3100" applyNumberFormat="1" applyFont="1" applyFill="1" applyBorder="1" applyAlignment="1">
      <alignment horizontal="center" vertical="center"/>
    </xf>
    <xf numFmtId="189" fontId="105" fillId="0" borderId="35" xfId="3100" applyNumberFormat="1" applyFont="1" applyFill="1" applyBorder="1" applyAlignment="1">
      <alignment horizontal="center" vertical="center"/>
    </xf>
    <xf numFmtId="0" fontId="85" fillId="0" borderId="0" xfId="3100" applyFont="1" applyBorder="1" applyAlignment="1">
      <alignment horizontal="center" vertical="center"/>
    </xf>
    <xf numFmtId="4" fontId="106" fillId="0" borderId="13" xfId="3100" applyNumberFormat="1" applyFont="1" applyFill="1" applyBorder="1" applyAlignment="1">
      <alignment horizontal="center" vertical="center"/>
    </xf>
    <xf numFmtId="17" fontId="0" fillId="26" borderId="91" xfId="0" applyNumberFormat="1" applyFill="1" applyBorder="1" applyAlignment="1">
      <alignment horizontal="center" vertical="center"/>
    </xf>
    <xf numFmtId="0" fontId="0" fillId="26" borderId="91" xfId="0" applyFont="1" applyFill="1" applyBorder="1" applyAlignment="1">
      <alignment horizontal="center" vertical="center"/>
    </xf>
    <xf numFmtId="175" fontId="0" fillId="0" borderId="91" xfId="0" applyNumberFormat="1" applyBorder="1" applyAlignment="1">
      <alignment horizontal="center" vertical="center"/>
    </xf>
    <xf numFmtId="2" fontId="2" fillId="26" borderId="23" xfId="120" applyNumberFormat="1" applyFont="1" applyFill="1" applyBorder="1" applyAlignment="1">
      <alignment vertical="center" wrapText="1"/>
    </xf>
    <xf numFmtId="4" fontId="4" fillId="30" borderId="13" xfId="95" applyNumberFormat="1" applyFont="1" applyFill="1" applyBorder="1" applyAlignment="1">
      <alignment horizontal="right" vertical="center"/>
    </xf>
    <xf numFmtId="10" fontId="4" fillId="30" borderId="22" xfId="144" applyNumberFormat="1" applyFont="1" applyFill="1" applyBorder="1" applyAlignment="1">
      <alignment vertical="center"/>
    </xf>
    <xf numFmtId="0" fontId="2" fillId="26" borderId="23" xfId="120" applyFont="1" applyFill="1" applyBorder="1" applyAlignment="1">
      <alignment vertical="center" wrapText="1"/>
    </xf>
    <xf numFmtId="0" fontId="2" fillId="26" borderId="23" xfId="120" applyFont="1" applyFill="1" applyBorder="1" applyAlignment="1">
      <alignment horizontal="center" vertical="center" wrapText="1"/>
    </xf>
    <xf numFmtId="17" fontId="0" fillId="36" borderId="91" xfId="0" applyNumberFormat="1" applyFill="1" applyBorder="1" applyAlignment="1">
      <alignment horizontal="center" vertical="center"/>
    </xf>
    <xf numFmtId="0" fontId="0" fillId="36" borderId="91" xfId="0" applyFont="1" applyFill="1" applyBorder="1" applyAlignment="1">
      <alignment horizontal="center" vertical="center"/>
    </xf>
    <xf numFmtId="175" fontId="0" fillId="36" borderId="91" xfId="0" applyNumberFormat="1" applyFill="1" applyBorder="1" applyAlignment="1">
      <alignment horizontal="center" vertical="center"/>
    </xf>
    <xf numFmtId="44" fontId="72" fillId="0" borderId="13" xfId="3255" applyFont="1" applyBorder="1"/>
    <xf numFmtId="44" fontId="72" fillId="0" borderId="13" xfId="0" applyNumberFormat="1" applyFont="1" applyBorder="1"/>
    <xf numFmtId="10" fontId="101" fillId="30" borderId="13" xfId="144" applyNumberFormat="1" applyFont="1" applyFill="1" applyBorder="1" applyAlignment="1">
      <alignment horizontal="center" vertical="center"/>
    </xf>
    <xf numFmtId="9" fontId="72" fillId="0" borderId="13" xfId="144" applyFont="1" applyBorder="1"/>
    <xf numFmtId="207" fontId="0" fillId="0" borderId="0" xfId="0" applyNumberFormat="1"/>
    <xf numFmtId="43" fontId="43" fillId="0" borderId="35" xfId="219" applyNumberFormat="1" applyFont="1" applyFill="1" applyBorder="1"/>
    <xf numFmtId="43" fontId="43" fillId="0" borderId="29" xfId="219" applyNumberFormat="1" applyFont="1" applyFill="1" applyBorder="1"/>
    <xf numFmtId="43" fontId="43" fillId="0" borderId="33" xfId="219" applyNumberFormat="1" applyFont="1" applyFill="1" applyBorder="1"/>
    <xf numFmtId="43" fontId="2" fillId="26" borderId="13" xfId="219" applyNumberFormat="1" applyFont="1" applyFill="1" applyBorder="1" applyAlignment="1">
      <alignment horizontal="right" vertical="center"/>
    </xf>
    <xf numFmtId="43" fontId="4" fillId="0" borderId="21" xfId="219" applyNumberFormat="1" applyFont="1" applyBorder="1" applyAlignment="1">
      <alignment vertical="center"/>
    </xf>
    <xf numFmtId="43" fontId="2" fillId="26" borderId="23" xfId="219" applyNumberFormat="1" applyFont="1" applyFill="1" applyBorder="1" applyAlignment="1">
      <alignment horizontal="right" vertical="center"/>
    </xf>
    <xf numFmtId="43" fontId="46" fillId="26" borderId="23" xfId="120" applyNumberFormat="1" applyFont="1" applyFill="1" applyBorder="1" applyAlignment="1">
      <alignment vertical="center" wrapText="1"/>
    </xf>
    <xf numFmtId="43" fontId="2" fillId="26" borderId="31" xfId="0" applyNumberFormat="1" applyFont="1" applyFill="1" applyBorder="1" applyAlignment="1">
      <alignment vertical="center"/>
    </xf>
    <xf numFmtId="43" fontId="102" fillId="0" borderId="0" xfId="219" applyNumberFormat="1" applyFont="1" applyBorder="1"/>
    <xf numFmtId="43" fontId="53" fillId="0" borderId="0" xfId="219" applyNumberFormat="1" applyFont="1" applyBorder="1"/>
    <xf numFmtId="43" fontId="53" fillId="0" borderId="0" xfId="219" applyNumberFormat="1" applyFont="1"/>
    <xf numFmtId="43" fontId="44" fillId="0" borderId="0" xfId="219" applyNumberFormat="1" applyFont="1"/>
    <xf numFmtId="43" fontId="44" fillId="0" borderId="0" xfId="0" applyNumberFormat="1" applyFont="1"/>
    <xf numFmtId="0" fontId="4" fillId="37" borderId="30" xfId="95" applyFont="1" applyFill="1" applyBorder="1" applyAlignment="1">
      <alignment horizontal="center" vertical="center"/>
    </xf>
    <xf numFmtId="0" fontId="2" fillId="37" borderId="30" xfId="95" applyFont="1" applyFill="1" applyBorder="1" applyAlignment="1">
      <alignment horizontal="center" vertical="center"/>
    </xf>
    <xf numFmtId="43" fontId="2" fillId="37" borderId="30" xfId="219" applyNumberFormat="1" applyFont="1" applyFill="1" applyBorder="1" applyAlignment="1">
      <alignment vertical="center"/>
    </xf>
    <xf numFmtId="2" fontId="2" fillId="37" borderId="30" xfId="222" applyNumberFormat="1" applyFont="1" applyFill="1" applyBorder="1" applyAlignment="1">
      <alignment vertical="center"/>
    </xf>
    <xf numFmtId="2" fontId="2" fillId="37" borderId="30" xfId="222" applyNumberFormat="1" applyFont="1" applyFill="1" applyBorder="1" applyAlignment="1">
      <alignment horizontal="right" vertical="center"/>
    </xf>
    <xf numFmtId="165" fontId="2" fillId="37" borderId="30" xfId="222" applyNumberFormat="1" applyFont="1" applyFill="1" applyBorder="1" applyAlignment="1">
      <alignment vertical="center"/>
    </xf>
    <xf numFmtId="0" fontId="2" fillId="37" borderId="33" xfId="95" applyFont="1" applyFill="1" applyBorder="1" applyAlignment="1">
      <alignment vertical="center"/>
    </xf>
    <xf numFmtId="49" fontId="4" fillId="37" borderId="32" xfId="95" applyNumberFormat="1" applyFont="1" applyFill="1" applyBorder="1" applyAlignment="1">
      <alignment horizontal="center" vertical="center"/>
    </xf>
    <xf numFmtId="49" fontId="4" fillId="37" borderId="30" xfId="95" applyNumberFormat="1" applyFont="1" applyFill="1" applyBorder="1" applyAlignment="1">
      <alignment horizontal="center" vertical="center"/>
    </xf>
    <xf numFmtId="167" fontId="105" fillId="37" borderId="13" xfId="92" applyNumberFormat="1" applyFont="1" applyFill="1" applyBorder="1" applyAlignment="1">
      <alignment horizontal="center" vertical="center"/>
    </xf>
    <xf numFmtId="0" fontId="105" fillId="37" borderId="13" xfId="92" applyFont="1" applyFill="1" applyBorder="1" applyAlignment="1">
      <alignment horizontal="center" vertical="center"/>
    </xf>
    <xf numFmtId="0" fontId="133" fillId="26" borderId="0" xfId="90" applyFont="1" applyFill="1"/>
    <xf numFmtId="0" fontId="136" fillId="38" borderId="76" xfId="90" applyFont="1" applyFill="1" applyBorder="1" applyAlignment="1">
      <alignment horizontal="center" vertical="center"/>
    </xf>
    <xf numFmtId="0" fontId="138" fillId="39" borderId="75" xfId="90" applyFont="1" applyFill="1" applyBorder="1" applyAlignment="1">
      <alignment horizontal="left"/>
    </xf>
    <xf numFmtId="4" fontId="138" fillId="39" borderId="13" xfId="90" applyNumberFormat="1" applyFont="1" applyFill="1" applyBorder="1" applyAlignment="1">
      <alignment horizontal="center" vertical="center"/>
    </xf>
    <xf numFmtId="212" fontId="138" fillId="39" borderId="13" xfId="90" applyNumberFormat="1" applyFont="1" applyFill="1" applyBorder="1" applyAlignment="1">
      <alignment horizontal="center" vertical="center"/>
    </xf>
    <xf numFmtId="2" fontId="138" fillId="39" borderId="13" xfId="90" applyNumberFormat="1" applyFont="1" applyFill="1" applyBorder="1" applyAlignment="1">
      <alignment horizontal="center" vertical="center"/>
    </xf>
    <xf numFmtId="2" fontId="138" fillId="39" borderId="13" xfId="90" applyNumberFormat="1" applyFont="1" applyFill="1" applyBorder="1" applyAlignment="1">
      <alignment horizontal="center" vertical="center" wrapText="1"/>
    </xf>
    <xf numFmtId="0" fontId="138" fillId="39" borderId="13" xfId="90" applyFont="1" applyFill="1" applyBorder="1" applyAlignment="1">
      <alignment horizontal="center" vertical="center"/>
    </xf>
    <xf numFmtId="2" fontId="138" fillId="39" borderId="76" xfId="90" applyNumberFormat="1" applyFont="1" applyFill="1" applyBorder="1" applyAlignment="1">
      <alignment horizontal="center" vertical="center"/>
    </xf>
    <xf numFmtId="204" fontId="138" fillId="39" borderId="13" xfId="90" applyNumberFormat="1" applyFont="1" applyFill="1" applyBorder="1" applyAlignment="1">
      <alignment horizontal="center" vertical="center"/>
    </xf>
    <xf numFmtId="4" fontId="136" fillId="39" borderId="12" xfId="90" applyNumberFormat="1" applyFont="1" applyFill="1" applyBorder="1" applyAlignment="1">
      <alignment horizontal="center" vertical="center"/>
    </xf>
    <xf numFmtId="4" fontId="138" fillId="39" borderId="12" xfId="90" applyNumberFormat="1" applyFont="1" applyFill="1" applyBorder="1" applyAlignment="1">
      <alignment horizontal="right" vertical="center"/>
    </xf>
    <xf numFmtId="212" fontId="138" fillId="39" borderId="12" xfId="90" applyNumberFormat="1" applyFont="1" applyFill="1" applyBorder="1" applyAlignment="1">
      <alignment vertical="center"/>
    </xf>
    <xf numFmtId="4" fontId="138" fillId="39" borderId="12" xfId="90" applyNumberFormat="1" applyFont="1" applyFill="1" applyBorder="1" applyAlignment="1">
      <alignment vertical="center"/>
    </xf>
    <xf numFmtId="4" fontId="136" fillId="39" borderId="78" xfId="90" applyNumberFormat="1" applyFont="1" applyFill="1" applyBorder="1" applyAlignment="1">
      <alignment horizontal="center" vertical="center"/>
    </xf>
    <xf numFmtId="212" fontId="138" fillId="39" borderId="22" xfId="90" applyNumberFormat="1" applyFont="1" applyFill="1" applyBorder="1" applyAlignment="1">
      <alignment horizontal="center" vertical="center"/>
    </xf>
    <xf numFmtId="4" fontId="138" fillId="39" borderId="13" xfId="90" applyNumberFormat="1" applyFont="1" applyFill="1" applyBorder="1" applyAlignment="1">
      <alignment horizontal="right" vertical="center"/>
    </xf>
    <xf numFmtId="0" fontId="136" fillId="39" borderId="13" xfId="90" applyFont="1" applyFill="1" applyBorder="1" applyAlignment="1">
      <alignment horizontal="right" vertical="center"/>
    </xf>
    <xf numFmtId="0" fontId="136" fillId="39" borderId="76" xfId="90" applyFont="1" applyFill="1" applyBorder="1" applyAlignment="1">
      <alignment horizontal="right" vertical="center"/>
    </xf>
    <xf numFmtId="0" fontId="136" fillId="39" borderId="12" xfId="90" applyFont="1" applyFill="1" applyBorder="1" applyAlignment="1">
      <alignment vertical="center"/>
    </xf>
    <xf numFmtId="212" fontId="138" fillId="39" borderId="78" xfId="90" applyNumberFormat="1" applyFont="1" applyFill="1" applyBorder="1" applyAlignment="1">
      <alignment horizontal="right" vertical="center"/>
    </xf>
    <xf numFmtId="2" fontId="138" fillId="39" borderId="13" xfId="90" applyNumberFormat="1" applyFont="1" applyFill="1" applyBorder="1" applyAlignment="1">
      <alignment horizontal="right" vertical="center"/>
    </xf>
    <xf numFmtId="0" fontId="138" fillId="39" borderId="13" xfId="90" applyFont="1" applyFill="1" applyBorder="1" applyAlignment="1">
      <alignment horizontal="right" vertical="center"/>
    </xf>
    <xf numFmtId="0" fontId="138" fillId="39" borderId="13" xfId="90" applyFont="1" applyFill="1" applyBorder="1" applyAlignment="1">
      <alignment horizontal="center" vertical="center" wrapText="1"/>
    </xf>
    <xf numFmtId="0" fontId="138" fillId="39" borderId="69" xfId="90" applyFont="1" applyFill="1" applyBorder="1" applyAlignment="1">
      <alignment horizontal="left"/>
    </xf>
    <xf numFmtId="4" fontId="136" fillId="39" borderId="108" xfId="90" applyNumberFormat="1" applyFont="1" applyFill="1" applyBorder="1" applyAlignment="1">
      <alignment horizontal="center" vertical="center"/>
    </xf>
    <xf numFmtId="4" fontId="138" fillId="39" borderId="22" xfId="90" applyNumberFormat="1" applyFont="1" applyFill="1" applyBorder="1" applyAlignment="1">
      <alignment horizontal="center" vertical="center"/>
    </xf>
    <xf numFmtId="168" fontId="138" fillId="39" borderId="20" xfId="90" applyNumberFormat="1" applyFont="1" applyFill="1" applyBorder="1" applyAlignment="1">
      <alignment horizontal="center" vertical="center"/>
    </xf>
    <xf numFmtId="212" fontId="133" fillId="26" borderId="76" xfId="90" applyNumberFormat="1" applyFont="1" applyFill="1" applyBorder="1" applyAlignment="1">
      <alignment horizontal="center" vertical="center"/>
    </xf>
    <xf numFmtId="4" fontId="138" fillId="39" borderId="12" xfId="90" applyNumberFormat="1" applyFont="1" applyFill="1" applyBorder="1" applyAlignment="1">
      <alignment horizontal="center" vertical="center"/>
    </xf>
    <xf numFmtId="168" fontId="140" fillId="39" borderId="107" xfId="90" applyNumberFormat="1" applyFont="1" applyFill="1" applyBorder="1" applyAlignment="1">
      <alignment horizontal="center" vertical="center"/>
    </xf>
    <xf numFmtId="212" fontId="135" fillId="26" borderId="78" xfId="90" applyNumberFormat="1" applyFont="1" applyFill="1" applyBorder="1" applyAlignment="1">
      <alignment horizontal="center" vertical="center"/>
    </xf>
    <xf numFmtId="173" fontId="133" fillId="39" borderId="13" xfId="90" applyNumberFormat="1" applyFont="1" applyFill="1" applyBorder="1" applyAlignment="1">
      <alignment horizontal="center" vertical="center"/>
    </xf>
    <xf numFmtId="168" fontId="133" fillId="39" borderId="20" xfId="90" applyNumberFormat="1" applyFont="1" applyFill="1" applyBorder="1" applyAlignment="1">
      <alignment horizontal="center" vertical="center"/>
    </xf>
    <xf numFmtId="212" fontId="141" fillId="26" borderId="111" xfId="90" applyNumberFormat="1" applyFont="1" applyFill="1" applyBorder="1" applyAlignment="1">
      <alignment horizontal="center" vertical="center"/>
    </xf>
    <xf numFmtId="212" fontId="138" fillId="39" borderId="12" xfId="90" applyNumberFormat="1" applyFont="1" applyFill="1" applyBorder="1" applyAlignment="1">
      <alignment horizontal="right" vertical="center"/>
    </xf>
    <xf numFmtId="4" fontId="135" fillId="39" borderId="12" xfId="90" applyNumberFormat="1" applyFont="1" applyFill="1" applyBorder="1" applyAlignment="1">
      <alignment vertical="center"/>
    </xf>
    <xf numFmtId="212" fontId="135" fillId="39" borderId="111" xfId="90" applyNumberFormat="1" applyFont="1" applyFill="1" applyBorder="1" applyAlignment="1">
      <alignment vertical="center"/>
    </xf>
    <xf numFmtId="168" fontId="138" fillId="39" borderId="13" xfId="90" applyNumberFormat="1" applyFont="1" applyFill="1" applyBorder="1" applyAlignment="1">
      <alignment horizontal="center" vertical="center"/>
    </xf>
    <xf numFmtId="0" fontId="143" fillId="0" borderId="0" xfId="3256" applyFont="1"/>
    <xf numFmtId="0" fontId="144" fillId="0" borderId="0" xfId="3256" applyFont="1"/>
    <xf numFmtId="0" fontId="137" fillId="0" borderId="106" xfId="340" applyFont="1" applyBorder="1" applyAlignment="1">
      <alignment vertical="center"/>
    </xf>
    <xf numFmtId="0" fontId="143" fillId="0" borderId="107" xfId="3256" applyFont="1" applyBorder="1"/>
    <xf numFmtId="4" fontId="143" fillId="0" borderId="115" xfId="3256" applyNumberFormat="1" applyFont="1" applyBorder="1"/>
    <xf numFmtId="0" fontId="146" fillId="0" borderId="0" xfId="3256" applyFont="1"/>
    <xf numFmtId="205" fontId="136" fillId="40" borderId="19" xfId="110" applyNumberFormat="1" applyFont="1" applyFill="1" applyBorder="1" applyAlignment="1">
      <alignment horizontal="center" vertical="center"/>
    </xf>
    <xf numFmtId="205" fontId="136" fillId="40" borderId="33" xfId="110" applyNumberFormat="1" applyFont="1" applyFill="1" applyBorder="1" applyAlignment="1">
      <alignment horizontal="center" vertical="center"/>
    </xf>
    <xf numFmtId="205" fontId="136" fillId="40" borderId="114" xfId="110" applyNumberFormat="1" applyFont="1" applyFill="1" applyBorder="1" applyAlignment="1">
      <alignment horizontal="center" vertical="center"/>
    </xf>
    <xf numFmtId="4" fontId="138" fillId="41" borderId="13" xfId="340" applyNumberFormat="1" applyFont="1" applyFill="1" applyBorder="1" applyAlignment="1">
      <alignment horizontal="center" vertical="center"/>
    </xf>
    <xf numFmtId="4" fontId="135" fillId="40" borderId="12" xfId="340" applyNumberFormat="1" applyFont="1" applyFill="1" applyBorder="1" applyAlignment="1">
      <alignment horizontal="center" vertical="center"/>
    </xf>
    <xf numFmtId="49" fontId="135" fillId="40" borderId="108" xfId="340" applyNumberFormat="1" applyFont="1" applyFill="1" applyBorder="1" applyAlignment="1">
      <alignment vertical="center"/>
    </xf>
    <xf numFmtId="2" fontId="135" fillId="40" borderId="78" xfId="340" applyNumberFormat="1" applyFont="1" applyFill="1" applyBorder="1" applyAlignment="1">
      <alignment horizontal="center" vertical="center"/>
    </xf>
    <xf numFmtId="0" fontId="148" fillId="40" borderId="23" xfId="3256" applyFont="1" applyFill="1" applyBorder="1" applyAlignment="1">
      <alignment horizontal="center" vertical="center" wrapText="1"/>
    </xf>
    <xf numFmtId="0" fontId="148" fillId="40" borderId="114" xfId="3256" applyFont="1" applyFill="1" applyBorder="1" applyAlignment="1">
      <alignment horizontal="center" vertical="center"/>
    </xf>
    <xf numFmtId="173" fontId="144" fillId="0" borderId="22" xfId="3257" applyNumberFormat="1" applyFont="1" applyBorder="1" applyAlignment="1">
      <alignment horizontal="center" vertical="center"/>
    </xf>
    <xf numFmtId="1" fontId="144" fillId="0" borderId="22" xfId="3257" applyNumberFormat="1" applyFont="1" applyFill="1" applyBorder="1" applyAlignment="1">
      <alignment horizontal="center" vertical="center"/>
    </xf>
    <xf numFmtId="2" fontId="144" fillId="0" borderId="22" xfId="3257" applyNumberFormat="1" applyFont="1" applyBorder="1" applyAlignment="1">
      <alignment horizontal="center" vertical="center"/>
    </xf>
    <xf numFmtId="2" fontId="144" fillId="0" borderId="22" xfId="3256" applyNumberFormat="1" applyFont="1" applyBorder="1" applyAlignment="1">
      <alignment horizontal="center" vertical="center"/>
    </xf>
    <xf numFmtId="2" fontId="144" fillId="0" borderId="22" xfId="3257" applyNumberFormat="1" applyFont="1" applyFill="1" applyBorder="1" applyAlignment="1">
      <alignment horizontal="center" vertical="center"/>
    </xf>
    <xf numFmtId="2" fontId="144" fillId="0" borderId="24" xfId="3257" applyNumberFormat="1" applyFont="1" applyFill="1" applyBorder="1" applyAlignment="1">
      <alignment horizontal="center" vertical="center"/>
    </xf>
    <xf numFmtId="3" fontId="148" fillId="40" borderId="107" xfId="3256" applyNumberFormat="1" applyFont="1" applyFill="1" applyBorder="1" applyAlignment="1">
      <alignment horizontal="center" vertical="center"/>
    </xf>
    <xf numFmtId="4" fontId="148" fillId="40" borderId="12" xfId="3256" applyNumberFormat="1" applyFont="1" applyFill="1" applyBorder="1" applyAlignment="1">
      <alignment horizontal="right" vertical="center"/>
    </xf>
    <xf numFmtId="4" fontId="148" fillId="40" borderId="111" xfId="3256" applyNumberFormat="1" applyFont="1" applyFill="1" applyBorder="1" applyAlignment="1">
      <alignment horizontal="center" vertical="center"/>
    </xf>
    <xf numFmtId="1" fontId="148" fillId="40" borderId="111" xfId="3256" applyNumberFormat="1" applyFont="1" applyFill="1" applyBorder="1" applyAlignment="1">
      <alignment horizontal="center" vertical="center"/>
    </xf>
    <xf numFmtId="4" fontId="148" fillId="40" borderId="78" xfId="3256" applyNumberFormat="1" applyFont="1" applyFill="1" applyBorder="1" applyAlignment="1">
      <alignment horizontal="center" vertical="center"/>
    </xf>
    <xf numFmtId="0" fontId="133" fillId="0" borderId="0" xfId="340" applyFont="1"/>
    <xf numFmtId="0" fontId="135" fillId="0" borderId="0" xfId="340" applyFont="1"/>
    <xf numFmtId="2" fontId="133" fillId="0" borderId="0" xfId="340" applyNumberFormat="1" applyFont="1"/>
    <xf numFmtId="0" fontId="133" fillId="0" borderId="0" xfId="340" applyFont="1" applyAlignment="1">
      <alignment horizontal="center"/>
    </xf>
    <xf numFmtId="43" fontId="133" fillId="0" borderId="0" xfId="340" applyNumberFormat="1" applyFont="1"/>
    <xf numFmtId="205" fontId="136" fillId="0" borderId="18" xfId="110" applyNumberFormat="1" applyFont="1" applyBorder="1" applyAlignment="1">
      <alignment horizontal="center" vertical="center" wrapText="1"/>
    </xf>
    <xf numFmtId="205" fontId="136" fillId="0" borderId="19" xfId="110" applyNumberFormat="1" applyFont="1" applyBorder="1" applyAlignment="1">
      <alignment horizontal="center" vertical="center"/>
    </xf>
    <xf numFmtId="0" fontId="138" fillId="0" borderId="23" xfId="340" applyFont="1" applyBorder="1" applyAlignment="1">
      <alignment horizontal="center" vertical="center"/>
    </xf>
    <xf numFmtId="2" fontId="138" fillId="26" borderId="23" xfId="340" applyNumberFormat="1" applyFont="1" applyFill="1" applyBorder="1" applyAlignment="1">
      <alignment horizontal="center" vertical="center"/>
    </xf>
    <xf numFmtId="2" fontId="138" fillId="26" borderId="34" xfId="340" applyNumberFormat="1" applyFont="1" applyFill="1" applyBorder="1" applyAlignment="1">
      <alignment horizontal="center" vertical="center"/>
    </xf>
    <xf numFmtId="2" fontId="138" fillId="0" borderId="23" xfId="340" applyNumberFormat="1" applyFont="1" applyBorder="1" applyAlignment="1">
      <alignment horizontal="center" vertical="center"/>
    </xf>
    <xf numFmtId="4" fontId="149" fillId="0" borderId="13" xfId="340" applyNumberFormat="1" applyFont="1" applyBorder="1" applyAlignment="1">
      <alignment horizontal="center" vertical="center"/>
    </xf>
    <xf numFmtId="0" fontId="144" fillId="0" borderId="35" xfId="3256" applyFont="1" applyBorder="1"/>
    <xf numFmtId="0" fontId="144" fillId="0" borderId="29" xfId="3256" applyFont="1" applyBorder="1"/>
    <xf numFmtId="0" fontId="145" fillId="0" borderId="33" xfId="340" applyFont="1" applyBorder="1" applyAlignment="1">
      <alignment vertical="center"/>
    </xf>
    <xf numFmtId="0" fontId="138" fillId="0" borderId="13" xfId="340" applyFont="1" applyBorder="1" applyAlignment="1">
      <alignment horizontal="center" vertical="center"/>
    </xf>
    <xf numFmtId="0" fontId="143" fillId="0" borderId="0" xfId="3256" applyFont="1" applyAlignment="1">
      <alignment horizontal="center"/>
    </xf>
    <xf numFmtId="0" fontId="136" fillId="38" borderId="13" xfId="90" applyFont="1" applyFill="1" applyBorder="1" applyAlignment="1">
      <alignment horizontal="center" vertical="center" wrapText="1"/>
    </xf>
    <xf numFmtId="0" fontId="136" fillId="38" borderId="13" xfId="90" applyFont="1" applyFill="1" applyBorder="1" applyAlignment="1">
      <alignment horizontal="center" vertical="center"/>
    </xf>
    <xf numFmtId="0" fontId="136" fillId="38" borderId="76" xfId="90" applyFont="1" applyFill="1" applyBorder="1" applyAlignment="1">
      <alignment horizontal="center" vertical="center" wrapText="1"/>
    </xf>
    <xf numFmtId="0" fontId="136" fillId="38" borderId="23" xfId="90" applyFont="1" applyFill="1" applyBorder="1" applyAlignment="1">
      <alignment horizontal="center" vertical="center" wrapText="1"/>
    </xf>
    <xf numFmtId="205" fontId="136" fillId="40" borderId="18" xfId="110" applyNumberFormat="1" applyFont="1" applyFill="1" applyBorder="1" applyAlignment="1">
      <alignment horizontal="center" vertical="center"/>
    </xf>
    <xf numFmtId="0" fontId="148" fillId="40" borderId="19" xfId="3256" applyFont="1" applyFill="1" applyBorder="1" applyAlignment="1">
      <alignment horizontal="center" vertical="center"/>
    </xf>
    <xf numFmtId="0" fontId="148" fillId="40" borderId="18" xfId="3256" applyFont="1" applyFill="1" applyBorder="1" applyAlignment="1">
      <alignment horizontal="center" vertical="center" wrapText="1"/>
    </xf>
    <xf numFmtId="205" fontId="136" fillId="0" borderId="34" xfId="110" applyNumberFormat="1" applyFont="1" applyBorder="1" applyAlignment="1">
      <alignment horizontal="left" vertical="top" wrapText="1"/>
    </xf>
    <xf numFmtId="205" fontId="136" fillId="0" borderId="8" xfId="110" applyNumberFormat="1" applyFont="1" applyBorder="1" applyAlignment="1">
      <alignment horizontal="left" vertical="top" wrapText="1"/>
    </xf>
    <xf numFmtId="205" fontId="136" fillId="0" borderId="32" xfId="110" applyNumberFormat="1" applyFont="1" applyBorder="1" applyAlignment="1">
      <alignment horizontal="left" vertical="top" wrapText="1"/>
    </xf>
    <xf numFmtId="205" fontId="136" fillId="0" borderId="34" xfId="110" applyNumberFormat="1" applyFont="1" applyBorder="1" applyAlignment="1">
      <alignment horizontal="center" vertical="center"/>
    </xf>
    <xf numFmtId="205" fontId="136" fillId="0" borderId="32" xfId="110" applyNumberFormat="1" applyFont="1" applyBorder="1" applyAlignment="1">
      <alignment horizontal="center" vertical="center"/>
    </xf>
    <xf numFmtId="0" fontId="135" fillId="26" borderId="0" xfId="90" applyFont="1" applyFill="1" applyBorder="1" applyAlignment="1">
      <alignment horizontal="center" vertical="center"/>
    </xf>
    <xf numFmtId="0" fontId="133" fillId="26" borderId="0" xfId="90" applyFont="1" applyFill="1" applyBorder="1" applyAlignment="1">
      <alignment horizontal="center" vertical="center"/>
    </xf>
    <xf numFmtId="0" fontId="137" fillId="26" borderId="0" xfId="90" applyFont="1" applyFill="1" applyBorder="1" applyAlignment="1">
      <alignment horizontal="center" vertical="center"/>
    </xf>
    <xf numFmtId="212" fontId="137" fillId="26" borderId="0" xfId="90" applyNumberFormat="1" applyFont="1" applyFill="1" applyBorder="1" applyAlignment="1">
      <alignment horizontal="center" vertical="center"/>
    </xf>
    <xf numFmtId="4" fontId="137" fillId="26" borderId="0" xfId="90" applyNumberFormat="1" applyFont="1" applyFill="1" applyBorder="1" applyAlignment="1">
      <alignment horizontal="center" vertical="center"/>
    </xf>
    <xf numFmtId="212" fontId="137" fillId="26" borderId="0" xfId="90" applyNumberFormat="1" applyFont="1" applyFill="1" applyBorder="1" applyAlignment="1">
      <alignment horizontal="center"/>
    </xf>
    <xf numFmtId="4" fontId="137" fillId="26" borderId="0" xfId="90" applyNumberFormat="1" applyFont="1" applyFill="1" applyBorder="1" applyAlignment="1">
      <alignment horizontal="center"/>
    </xf>
    <xf numFmtId="0" fontId="137" fillId="26" borderId="0" xfId="90" applyFont="1" applyFill="1" applyBorder="1" applyAlignment="1">
      <alignment horizontal="center"/>
    </xf>
    <xf numFmtId="0" fontId="138" fillId="39" borderId="20" xfId="90" applyNumberFormat="1" applyFont="1" applyFill="1" applyBorder="1" applyAlignment="1">
      <alignment horizontal="center" vertical="center"/>
    </xf>
    <xf numFmtId="49" fontId="138" fillId="0" borderId="21" xfId="90" applyNumberFormat="1" applyFont="1" applyFill="1" applyBorder="1" applyAlignment="1">
      <alignment horizontal="center" vertical="center"/>
    </xf>
    <xf numFmtId="204" fontId="138" fillId="0" borderId="22" xfId="90" applyNumberFormat="1" applyFont="1" applyFill="1" applyBorder="1" applyAlignment="1">
      <alignment horizontal="center" vertical="center"/>
    </xf>
    <xf numFmtId="1" fontId="138" fillId="0" borderId="20" xfId="90" applyNumberFormat="1" applyFont="1" applyFill="1" applyBorder="1" applyAlignment="1">
      <alignment horizontal="center" vertical="center"/>
    </xf>
    <xf numFmtId="3" fontId="138" fillId="0" borderId="21" xfId="90" quotePrefix="1" applyNumberFormat="1" applyFont="1" applyFill="1" applyBorder="1" applyAlignment="1">
      <alignment horizontal="center" vertical="center"/>
    </xf>
    <xf numFmtId="49" fontId="138" fillId="39" borderId="20" xfId="90" applyNumberFormat="1" applyFont="1" applyFill="1" applyBorder="1" applyAlignment="1">
      <alignment horizontal="center" vertical="center"/>
    </xf>
    <xf numFmtId="204" fontId="138" fillId="39" borderId="22" xfId="90" applyNumberFormat="1" applyFont="1" applyFill="1" applyBorder="1" applyAlignment="1">
      <alignment horizontal="center" vertical="center"/>
    </xf>
    <xf numFmtId="1" fontId="138" fillId="26" borderId="20" xfId="90" applyNumberFormat="1" applyFont="1" applyFill="1" applyBorder="1" applyAlignment="1">
      <alignment horizontal="center" vertical="center"/>
    </xf>
    <xf numFmtId="212" fontId="138" fillId="39" borderId="76" xfId="90" applyNumberFormat="1" applyFont="1" applyFill="1" applyBorder="1" applyAlignment="1">
      <alignment horizontal="right" vertical="center"/>
    </xf>
    <xf numFmtId="0" fontId="138" fillId="0" borderId="20" xfId="90" applyNumberFormat="1" applyFont="1" applyFill="1" applyBorder="1" applyAlignment="1">
      <alignment horizontal="center" vertical="center"/>
    </xf>
    <xf numFmtId="212" fontId="138" fillId="0" borderId="22" xfId="90" applyNumberFormat="1" applyFont="1" applyFill="1" applyBorder="1" applyAlignment="1">
      <alignment horizontal="center" vertical="center"/>
    </xf>
    <xf numFmtId="213" fontId="137" fillId="26" borderId="0" xfId="90" applyNumberFormat="1" applyFont="1" applyFill="1" applyBorder="1" applyAlignment="1">
      <alignment horizontal="center" vertical="center"/>
    </xf>
    <xf numFmtId="213" fontId="137" fillId="26" borderId="0" xfId="90" applyNumberFormat="1" applyFont="1" applyFill="1" applyBorder="1" applyAlignment="1">
      <alignment horizontal="center"/>
    </xf>
    <xf numFmtId="0" fontId="138" fillId="39" borderId="75" xfId="90" applyFont="1" applyFill="1" applyBorder="1" applyAlignment="1">
      <alignment horizontal="center"/>
    </xf>
    <xf numFmtId="212" fontId="138" fillId="39" borderId="13" xfId="90" applyNumberFormat="1" applyFont="1" applyFill="1" applyBorder="1" applyAlignment="1">
      <alignment horizontal="right" vertical="center"/>
    </xf>
    <xf numFmtId="212" fontId="138" fillId="39" borderId="76" xfId="90" applyNumberFormat="1" applyFont="1" applyFill="1" applyBorder="1" applyAlignment="1">
      <alignment horizontal="center" vertical="center"/>
    </xf>
    <xf numFmtId="0" fontId="138" fillId="0" borderId="21" xfId="90" applyNumberFormat="1" applyFont="1" applyFill="1" applyBorder="1" applyAlignment="1">
      <alignment horizontal="center" vertical="center"/>
    </xf>
    <xf numFmtId="204" fontId="138" fillId="0" borderId="21" xfId="90" applyNumberFormat="1" applyFont="1" applyFill="1" applyBorder="1" applyAlignment="1">
      <alignment horizontal="center" vertical="center"/>
    </xf>
    <xf numFmtId="1" fontId="138" fillId="0" borderId="21" xfId="90" applyNumberFormat="1" applyFont="1" applyFill="1" applyBorder="1" applyAlignment="1">
      <alignment horizontal="center" vertical="center"/>
    </xf>
    <xf numFmtId="212" fontId="138" fillId="0" borderId="21" xfId="90" applyNumberFormat="1" applyFont="1" applyFill="1" applyBorder="1" applyAlignment="1">
      <alignment horizontal="center" vertical="center"/>
    </xf>
    <xf numFmtId="4" fontId="138" fillId="39" borderId="21" xfId="90" applyNumberFormat="1" applyFont="1" applyFill="1" applyBorder="1" applyAlignment="1">
      <alignment horizontal="right" vertical="center"/>
    </xf>
    <xf numFmtId="4" fontId="138" fillId="39" borderId="21" xfId="90" applyNumberFormat="1" applyFont="1" applyFill="1" applyBorder="1" applyAlignment="1">
      <alignment horizontal="center" vertical="center"/>
    </xf>
    <xf numFmtId="212" fontId="138" fillId="39" borderId="21" xfId="90" applyNumberFormat="1" applyFont="1" applyFill="1" applyBorder="1" applyAlignment="1">
      <alignment horizontal="right" vertical="center"/>
    </xf>
    <xf numFmtId="212" fontId="138" fillId="39" borderId="21" xfId="90" applyNumberFormat="1" applyFont="1" applyFill="1" applyBorder="1" applyAlignment="1">
      <alignment horizontal="center" vertical="center"/>
    </xf>
    <xf numFmtId="204" fontId="138" fillId="39" borderId="21" xfId="90" applyNumberFormat="1" applyFont="1" applyFill="1" applyBorder="1" applyAlignment="1">
      <alignment horizontal="center" vertical="center"/>
    </xf>
    <xf numFmtId="212" fontId="138" fillId="39" borderId="24" xfId="90" applyNumberFormat="1" applyFont="1" applyFill="1" applyBorder="1" applyAlignment="1">
      <alignment horizontal="center" vertical="center"/>
    </xf>
    <xf numFmtId="0" fontId="133" fillId="26" borderId="0" xfId="90" applyFont="1" applyFill="1" applyBorder="1"/>
    <xf numFmtId="0" fontId="138" fillId="39" borderId="13" xfId="90" applyNumberFormat="1" applyFont="1" applyFill="1" applyBorder="1" applyAlignment="1">
      <alignment horizontal="center" vertical="center"/>
    </xf>
    <xf numFmtId="0" fontId="136" fillId="0" borderId="31" xfId="340" applyFont="1" applyFill="1" applyBorder="1" applyAlignment="1">
      <alignment horizontal="left" vertical="center"/>
    </xf>
    <xf numFmtId="0" fontId="138" fillId="0" borderId="31" xfId="340" applyFont="1" applyFill="1" applyBorder="1" applyAlignment="1">
      <alignment horizontal="left" vertical="center" wrapText="1"/>
    </xf>
    <xf numFmtId="0" fontId="138" fillId="0" borderId="31" xfId="340" applyFont="1" applyFill="1" applyBorder="1" applyAlignment="1">
      <alignment horizontal="left" vertical="center"/>
    </xf>
    <xf numFmtId="0" fontId="138" fillId="0" borderId="109" xfId="340" applyFont="1" applyFill="1" applyBorder="1" applyAlignment="1">
      <alignment horizontal="center" vertical="center"/>
    </xf>
    <xf numFmtId="2" fontId="138" fillId="0" borderId="113" xfId="340" applyNumberFormat="1" applyFont="1" applyFill="1" applyBorder="1" applyAlignment="1">
      <alignment horizontal="center" vertical="center"/>
    </xf>
    <xf numFmtId="0" fontId="145" fillId="0" borderId="0" xfId="340" applyFont="1" applyFill="1" applyBorder="1" applyAlignment="1">
      <alignment vertical="center"/>
    </xf>
    <xf numFmtId="167" fontId="145" fillId="0" borderId="0" xfId="340" applyNumberFormat="1" applyFont="1" applyFill="1" applyBorder="1" applyAlignment="1">
      <alignment vertical="center"/>
    </xf>
    <xf numFmtId="49" fontId="145" fillId="0" borderId="0" xfId="340" applyNumberFormat="1" applyFont="1" applyFill="1" applyBorder="1" applyAlignment="1">
      <alignment vertical="center"/>
    </xf>
    <xf numFmtId="0" fontId="137" fillId="0" borderId="0" xfId="340" applyFont="1" applyBorder="1" applyAlignment="1">
      <alignment vertical="center"/>
    </xf>
    <xf numFmtId="0" fontId="143" fillId="0" borderId="0" xfId="3256" applyFont="1" applyBorder="1"/>
    <xf numFmtId="0" fontId="138" fillId="0" borderId="0" xfId="340" applyFont="1" applyFill="1" applyBorder="1" applyAlignment="1">
      <alignment horizontal="left" vertical="center"/>
    </xf>
    <xf numFmtId="0" fontId="138" fillId="0" borderId="75" xfId="340" applyFont="1" applyFill="1" applyBorder="1" applyAlignment="1">
      <alignment horizontal="center" vertical="center"/>
    </xf>
    <xf numFmtId="2" fontId="138" fillId="0" borderId="13" xfId="340" applyNumberFormat="1" applyFont="1" applyFill="1" applyBorder="1" applyAlignment="1">
      <alignment horizontal="center" vertical="center"/>
    </xf>
    <xf numFmtId="4" fontId="138" fillId="0" borderId="13" xfId="340" applyNumberFormat="1" applyFont="1" applyFill="1" applyBorder="1" applyAlignment="1">
      <alignment horizontal="center" vertical="center"/>
    </xf>
    <xf numFmtId="2" fontId="138" fillId="0" borderId="76" xfId="340" applyNumberFormat="1" applyFont="1" applyFill="1" applyBorder="1" applyAlignment="1">
      <alignment horizontal="center" vertical="center"/>
    </xf>
    <xf numFmtId="2" fontId="138" fillId="0" borderId="34" xfId="340" applyNumberFormat="1" applyFont="1" applyFill="1" applyBorder="1" applyAlignment="1">
      <alignment horizontal="center" vertical="center"/>
    </xf>
    <xf numFmtId="4" fontId="138" fillId="0" borderId="34" xfId="340" applyNumberFormat="1" applyFont="1" applyFill="1" applyBorder="1" applyAlignment="1">
      <alignment horizontal="center" vertical="center"/>
    </xf>
    <xf numFmtId="0" fontId="144" fillId="0" borderId="75" xfId="3256" applyNumberFormat="1" applyFont="1" applyBorder="1" applyAlignment="1">
      <alignment horizontal="center" vertical="center"/>
    </xf>
    <xf numFmtId="1" fontId="133" fillId="0" borderId="22" xfId="3256" applyNumberFormat="1" applyFont="1" applyFill="1" applyBorder="1" applyAlignment="1">
      <alignment horizontal="center" vertical="center"/>
    </xf>
    <xf numFmtId="205" fontId="136" fillId="0" borderId="18" xfId="110" applyNumberFormat="1" applyFont="1" applyFill="1" applyBorder="1" applyAlignment="1">
      <alignment horizontal="center" vertical="center" wrapText="1"/>
    </xf>
    <xf numFmtId="205" fontId="136" fillId="0" borderId="19" xfId="110" applyNumberFormat="1" applyFont="1" applyFill="1" applyBorder="1" applyAlignment="1">
      <alignment horizontal="center" vertical="center"/>
    </xf>
    <xf numFmtId="0" fontId="138" fillId="0" borderId="23" xfId="340" applyFont="1" applyFill="1" applyBorder="1" applyAlignment="1">
      <alignment horizontal="center" vertical="center"/>
    </xf>
    <xf numFmtId="2" fontId="138" fillId="0" borderId="23" xfId="340" applyNumberFormat="1" applyFont="1" applyFill="1" applyBorder="1" applyAlignment="1">
      <alignment horizontal="center" vertical="center"/>
    </xf>
    <xf numFmtId="4" fontId="149" fillId="0" borderId="13" xfId="340" applyNumberFormat="1" applyFont="1" applyFill="1" applyBorder="1" applyAlignment="1">
      <alignment horizontal="center" vertical="center"/>
    </xf>
    <xf numFmtId="205" fontId="136" fillId="0" borderId="34" xfId="110" applyNumberFormat="1" applyFont="1" applyFill="1" applyBorder="1" applyAlignment="1">
      <alignment horizontal="center" vertical="center"/>
    </xf>
    <xf numFmtId="205" fontId="136" fillId="0" borderId="34" xfId="110" applyNumberFormat="1" applyFont="1" applyFill="1" applyBorder="1" applyAlignment="1">
      <alignment horizontal="left" vertical="top" wrapText="1"/>
    </xf>
    <xf numFmtId="0" fontId="144" fillId="0" borderId="35" xfId="3256" applyFont="1" applyBorder="1" applyAlignment="1"/>
    <xf numFmtId="205" fontId="136" fillId="0" borderId="32" xfId="110" applyNumberFormat="1" applyFont="1" applyFill="1" applyBorder="1" applyAlignment="1">
      <alignment horizontal="center" vertical="center"/>
    </xf>
    <xf numFmtId="205" fontId="136" fillId="0" borderId="0" xfId="110" applyNumberFormat="1" applyFont="1" applyFill="1" applyBorder="1" applyAlignment="1">
      <alignment horizontal="left" vertical="top" wrapText="1"/>
    </xf>
    <xf numFmtId="0" fontId="144" fillId="0" borderId="29" xfId="3256" applyFont="1" applyBorder="1" applyAlignment="1"/>
    <xf numFmtId="205" fontId="136" fillId="0" borderId="30" xfId="110" applyNumberFormat="1" applyFont="1" applyFill="1" applyBorder="1" applyAlignment="1">
      <alignment horizontal="left" vertical="top" wrapText="1"/>
    </xf>
    <xf numFmtId="0" fontId="145" fillId="0" borderId="33" xfId="340" applyFont="1" applyFill="1" applyBorder="1" applyAlignment="1">
      <alignment vertical="center"/>
    </xf>
    <xf numFmtId="205" fontId="136" fillId="0" borderId="31" xfId="110" applyNumberFormat="1" applyFont="1" applyFill="1" applyBorder="1" applyAlignment="1">
      <alignment vertical="center"/>
    </xf>
    <xf numFmtId="205" fontId="136" fillId="0" borderId="30" xfId="110" applyNumberFormat="1" applyFont="1" applyFill="1" applyBorder="1" applyAlignment="1">
      <alignment vertical="center"/>
    </xf>
    <xf numFmtId="205" fontId="136" fillId="0" borderId="8" xfId="110" applyNumberFormat="1" applyFont="1" applyFill="1" applyBorder="1" applyAlignment="1">
      <alignment horizontal="left" vertical="top" wrapText="1"/>
    </xf>
    <xf numFmtId="2" fontId="133" fillId="0" borderId="13" xfId="340" applyNumberFormat="1" applyFont="1" applyFill="1" applyBorder="1" applyAlignment="1">
      <alignment horizontal="center" vertical="center"/>
    </xf>
    <xf numFmtId="0" fontId="138" fillId="0" borderId="22" xfId="340" applyFont="1" applyFill="1" applyBorder="1" applyAlignment="1">
      <alignment horizontal="center" vertical="center"/>
    </xf>
    <xf numFmtId="0" fontId="138" fillId="0" borderId="13" xfId="340" applyFont="1" applyFill="1" applyBorder="1" applyAlignment="1">
      <alignment horizontal="center" vertical="center"/>
    </xf>
    <xf numFmtId="205" fontId="136" fillId="0" borderId="32" xfId="110" applyNumberFormat="1" applyFont="1" applyFill="1" applyBorder="1" applyAlignment="1">
      <alignment horizontal="left" vertical="top" wrapText="1"/>
    </xf>
    <xf numFmtId="0" fontId="150" fillId="0" borderId="20" xfId="340" applyFont="1" applyFill="1" applyBorder="1" applyAlignment="1">
      <alignment horizontal="right" vertical="center"/>
    </xf>
    <xf numFmtId="0" fontId="150" fillId="0" borderId="21" xfId="340" applyFont="1" applyFill="1" applyBorder="1" applyAlignment="1">
      <alignment horizontal="right" vertical="center"/>
    </xf>
    <xf numFmtId="4" fontId="150" fillId="0" borderId="21" xfId="340" applyNumberFormat="1" applyFont="1" applyFill="1" applyBorder="1" applyAlignment="1">
      <alignment horizontal="right" vertical="center"/>
    </xf>
    <xf numFmtId="0" fontId="151" fillId="0" borderId="22" xfId="3256" applyFont="1" applyFill="1" applyBorder="1" applyAlignment="1">
      <alignment horizontal="left" vertical="center"/>
    </xf>
    <xf numFmtId="205" fontId="136" fillId="0" borderId="31" xfId="110" applyNumberFormat="1" applyFont="1" applyFill="1" applyBorder="1" applyAlignment="1">
      <alignment horizontal="left" vertical="top" wrapText="1"/>
    </xf>
    <xf numFmtId="0" fontId="152" fillId="0" borderId="23" xfId="340" applyFont="1" applyFill="1" applyBorder="1" applyAlignment="1">
      <alignment horizontal="center" vertical="center"/>
    </xf>
    <xf numFmtId="0" fontId="71" fillId="0" borderId="34" xfId="3174" applyFont="1" applyBorder="1" applyAlignment="1">
      <alignment vertical="center"/>
    </xf>
    <xf numFmtId="0" fontId="71" fillId="0" borderId="31" xfId="3174" applyFont="1" applyBorder="1" applyAlignment="1">
      <alignment vertical="center"/>
    </xf>
    <xf numFmtId="0" fontId="67" fillId="0" borderId="31" xfId="3174" applyFont="1" applyBorder="1" applyAlignment="1">
      <alignment vertical="center"/>
    </xf>
    <xf numFmtId="189" fontId="71" fillId="0" borderId="31" xfId="3174" applyNumberFormat="1" applyFont="1" applyBorder="1" applyAlignment="1">
      <alignment vertical="center"/>
    </xf>
    <xf numFmtId="0" fontId="71" fillId="0" borderId="35" xfId="3174" applyFont="1" applyBorder="1" applyAlignment="1">
      <alignment vertical="center"/>
    </xf>
    <xf numFmtId="0" fontId="2" fillId="0" borderId="0" xfId="3174" applyFont="1" applyAlignment="1">
      <alignment vertical="center"/>
    </xf>
    <xf numFmtId="0" fontId="71" fillId="0" borderId="8" xfId="3174" applyFont="1" applyBorder="1" applyAlignment="1">
      <alignment vertical="center"/>
    </xf>
    <xf numFmtId="0" fontId="71" fillId="0" borderId="0" xfId="3174" applyFont="1" applyBorder="1" applyAlignment="1">
      <alignment vertical="center"/>
    </xf>
    <xf numFmtId="0" fontId="67" fillId="0" borderId="0" xfId="3174" applyFont="1" applyBorder="1" applyAlignment="1">
      <alignment vertical="center"/>
    </xf>
    <xf numFmtId="189" fontId="71" fillId="0" borderId="0" xfId="3174" applyNumberFormat="1" applyFont="1" applyBorder="1" applyAlignment="1">
      <alignment vertical="center"/>
    </xf>
    <xf numFmtId="0" fontId="71" fillId="0" borderId="29" xfId="3174" applyFont="1" applyBorder="1" applyAlignment="1">
      <alignment vertical="center"/>
    </xf>
    <xf numFmtId="0" fontId="71" fillId="0" borderId="32" xfId="3174" applyFont="1" applyBorder="1" applyAlignment="1">
      <alignment vertical="center"/>
    </xf>
    <xf numFmtId="0" fontId="71" fillId="0" borderId="30" xfId="3174" applyFont="1" applyBorder="1" applyAlignment="1">
      <alignment vertical="center"/>
    </xf>
    <xf numFmtId="189" fontId="71" fillId="0" borderId="30" xfId="3174" applyNumberFormat="1" applyFont="1" applyBorder="1" applyAlignment="1">
      <alignment vertical="center"/>
    </xf>
    <xf numFmtId="0" fontId="71" fillId="0" borderId="33" xfId="3174" applyFont="1" applyBorder="1" applyAlignment="1">
      <alignment vertical="center"/>
    </xf>
    <xf numFmtId="189" fontId="101" fillId="0" borderId="8" xfId="3174" applyNumberFormat="1" applyFont="1" applyBorder="1" applyAlignment="1">
      <alignment horizontal="center" vertical="center"/>
    </xf>
    <xf numFmtId="189" fontId="101" fillId="0" borderId="0" xfId="3174" applyNumberFormat="1" applyFont="1" applyBorder="1" applyAlignment="1">
      <alignment horizontal="center" vertical="center"/>
    </xf>
    <xf numFmtId="189" fontId="101" fillId="0" borderId="31" xfId="3174" applyNumberFormat="1" applyFont="1" applyBorder="1" applyAlignment="1">
      <alignment horizontal="center" vertical="center"/>
    </xf>
    <xf numFmtId="0" fontId="2" fillId="0" borderId="29" xfId="3174" applyFont="1" applyBorder="1" applyAlignment="1">
      <alignment vertical="center"/>
    </xf>
    <xf numFmtId="0" fontId="2" fillId="0" borderId="8" xfId="3174" applyFont="1" applyBorder="1" applyAlignment="1">
      <alignment vertical="center"/>
    </xf>
    <xf numFmtId="0" fontId="2" fillId="0" borderId="0" xfId="3174" applyFont="1" applyFill="1" applyBorder="1" applyAlignment="1">
      <alignment vertical="center"/>
    </xf>
    <xf numFmtId="189" fontId="2" fillId="0" borderId="0" xfId="3174" applyNumberFormat="1" applyFont="1" applyFill="1" applyBorder="1" applyAlignment="1">
      <alignment vertical="center"/>
    </xf>
    <xf numFmtId="0" fontId="2" fillId="0" borderId="0" xfId="3174" applyFont="1" applyFill="1" applyBorder="1" applyAlignment="1">
      <alignment horizontal="center" vertical="center"/>
    </xf>
    <xf numFmtId="0" fontId="4" fillId="0" borderId="52" xfId="3174" applyFont="1" applyFill="1" applyBorder="1" applyAlignment="1">
      <alignment horizontal="center" vertical="center"/>
    </xf>
    <xf numFmtId="0" fontId="4" fillId="0" borderId="0" xfId="3174" applyFont="1" applyFill="1" applyBorder="1" applyAlignment="1">
      <alignment vertical="center"/>
    </xf>
    <xf numFmtId="1" fontId="100" fillId="0" borderId="57" xfId="3174" applyNumberFormat="1" applyFont="1" applyFill="1" applyBorder="1" applyAlignment="1">
      <alignment vertical="center"/>
    </xf>
    <xf numFmtId="1" fontId="100" fillId="0" borderId="58" xfId="3174" applyNumberFormat="1" applyFont="1" applyFill="1" applyBorder="1" applyAlignment="1">
      <alignment vertical="center" wrapText="1"/>
    </xf>
    <xf numFmtId="1" fontId="100" fillId="0" borderId="59" xfId="3174" applyNumberFormat="1" applyFont="1" applyFill="1" applyBorder="1" applyAlignment="1">
      <alignment vertical="center" wrapText="1"/>
    </xf>
    <xf numFmtId="0" fontId="4" fillId="0" borderId="60" xfId="3174" applyFont="1" applyFill="1" applyBorder="1" applyAlignment="1">
      <alignment vertical="center"/>
    </xf>
    <xf numFmtId="0" fontId="2" fillId="0" borderId="51" xfId="3174" applyNumberFormat="1" applyFont="1" applyFill="1" applyBorder="1" applyAlignment="1">
      <alignment horizontal="center" vertical="center"/>
    </xf>
    <xf numFmtId="0" fontId="4" fillId="0" borderId="56" xfId="3174" applyFont="1" applyFill="1" applyBorder="1" applyAlignment="1">
      <alignment horizontal="center" vertical="center"/>
    </xf>
    <xf numFmtId="189" fontId="105" fillId="0" borderId="31" xfId="3174" applyNumberFormat="1" applyFont="1" applyFill="1" applyBorder="1" applyAlignment="1">
      <alignment horizontal="centerContinuous" vertical="center"/>
    </xf>
    <xf numFmtId="189" fontId="105" fillId="0" borderId="35" xfId="3174" applyNumberFormat="1" applyFont="1" applyFill="1" applyBorder="1" applyAlignment="1">
      <alignment horizontal="centerContinuous" vertical="center"/>
    </xf>
    <xf numFmtId="189" fontId="105" fillId="0" borderId="35" xfId="3174" applyNumberFormat="1" applyFont="1" applyFill="1" applyBorder="1" applyAlignment="1">
      <alignment horizontal="center" vertical="center"/>
    </xf>
    <xf numFmtId="189" fontId="105" fillId="0" borderId="30" xfId="3174" applyNumberFormat="1" applyFont="1" applyFill="1" applyBorder="1" applyAlignment="1">
      <alignment horizontal="centerContinuous" vertical="center"/>
    </xf>
    <xf numFmtId="189" fontId="105" fillId="0" borderId="33" xfId="3174" applyNumberFormat="1" applyFont="1" applyFill="1" applyBorder="1" applyAlignment="1">
      <alignment horizontal="centerContinuous" vertical="center"/>
    </xf>
    <xf numFmtId="189" fontId="105" fillId="0" borderId="19" xfId="3174" applyNumberFormat="1" applyFont="1" applyFill="1" applyBorder="1" applyAlignment="1">
      <alignment horizontal="center" vertical="center"/>
    </xf>
    <xf numFmtId="0" fontId="102" fillId="0" borderId="0" xfId="3174" applyFont="1" applyAlignment="1">
      <alignment vertical="center"/>
    </xf>
    <xf numFmtId="0" fontId="106" fillId="0" borderId="22" xfId="3174" applyNumberFormat="1" applyFont="1" applyFill="1" applyBorder="1" applyAlignment="1">
      <alignment vertical="center"/>
    </xf>
    <xf numFmtId="0" fontId="2" fillId="0" borderId="13" xfId="3174" applyFont="1" applyFill="1" applyBorder="1" applyAlignment="1">
      <alignment horizontal="center" vertical="center"/>
    </xf>
    <xf numFmtId="0" fontId="106" fillId="0" borderId="13" xfId="3174" applyFont="1" applyFill="1" applyBorder="1" applyAlignment="1">
      <alignment vertical="center" wrapText="1"/>
    </xf>
    <xf numFmtId="4" fontId="106" fillId="0" borderId="13" xfId="3174" applyNumberFormat="1" applyFont="1" applyFill="1" applyBorder="1" applyAlignment="1">
      <alignment horizontal="center" vertical="center"/>
    </xf>
    <xf numFmtId="0" fontId="2" fillId="0" borderId="0" xfId="3174" applyNumberFormat="1" applyFont="1" applyAlignment="1">
      <alignment vertical="center"/>
    </xf>
    <xf numFmtId="0" fontId="102" fillId="0" borderId="0" xfId="3174" applyFont="1" applyAlignment="1">
      <alignment horizontal="center" vertical="center"/>
    </xf>
    <xf numFmtId="4" fontId="102" fillId="0" borderId="0" xfId="3174" applyNumberFormat="1" applyFont="1" applyAlignment="1">
      <alignment horizontal="center" vertical="center"/>
    </xf>
    <xf numFmtId="0" fontId="106" fillId="0" borderId="22" xfId="3174" applyFont="1" applyFill="1" applyBorder="1" applyAlignment="1">
      <alignment vertical="center"/>
    </xf>
    <xf numFmtId="0" fontId="2" fillId="0" borderId="32" xfId="3174" applyFont="1" applyBorder="1" applyAlignment="1">
      <alignment vertical="center"/>
    </xf>
    <xf numFmtId="189" fontId="105" fillId="0" borderId="13" xfId="3174" applyNumberFormat="1" applyFont="1" applyFill="1" applyBorder="1" applyAlignment="1">
      <alignment horizontal="center" vertical="center"/>
    </xf>
    <xf numFmtId="0" fontId="2" fillId="0" borderId="33" xfId="3174" applyFont="1" applyBorder="1" applyAlignment="1">
      <alignment vertical="center"/>
    </xf>
    <xf numFmtId="0" fontId="85" fillId="0" borderId="63" xfId="3174" applyFont="1" applyBorder="1" applyAlignment="1">
      <alignment vertical="center"/>
    </xf>
    <xf numFmtId="0" fontId="85" fillId="0" borderId="0" xfId="3174" applyFont="1" applyBorder="1" applyAlignment="1">
      <alignment vertical="center"/>
    </xf>
    <xf numFmtId="0" fontId="85" fillId="0" borderId="0" xfId="3174" applyFont="1" applyBorder="1" applyAlignment="1">
      <alignment horizontal="center" vertical="center"/>
    </xf>
    <xf numFmtId="189" fontId="85" fillId="0" borderId="0" xfId="3174" applyNumberFormat="1" applyFont="1" applyBorder="1" applyAlignment="1">
      <alignment vertical="center"/>
    </xf>
    <xf numFmtId="0" fontId="85" fillId="0" borderId="64" xfId="3174" applyFont="1" applyBorder="1" applyAlignment="1">
      <alignment vertical="center"/>
    </xf>
    <xf numFmtId="0" fontId="85" fillId="0" borderId="0" xfId="3174" applyFont="1" applyAlignment="1">
      <alignment vertical="center"/>
    </xf>
    <xf numFmtId="189" fontId="85" fillId="0" borderId="0" xfId="3174" applyNumberFormat="1" applyFont="1" applyAlignment="1">
      <alignment vertical="center"/>
    </xf>
    <xf numFmtId="49" fontId="67" fillId="0" borderId="30" xfId="3174" applyNumberFormat="1" applyFont="1" applyBorder="1" applyAlignment="1">
      <alignment vertical="center"/>
    </xf>
    <xf numFmtId="0" fontId="2" fillId="26" borderId="61" xfId="104" applyFont="1" applyFill="1" applyBorder="1" applyAlignment="1">
      <alignment horizontal="left" vertical="center"/>
    </xf>
    <xf numFmtId="0" fontId="4" fillId="26" borderId="40" xfId="110" applyFont="1" applyFill="1" applyBorder="1" applyAlignment="1">
      <alignment vertical="center"/>
    </xf>
    <xf numFmtId="0" fontId="4" fillId="26" borderId="62" xfId="110" applyFont="1" applyFill="1" applyBorder="1" applyAlignment="1">
      <alignment vertical="center"/>
    </xf>
    <xf numFmtId="0" fontId="2" fillId="26" borderId="63" xfId="104" applyFont="1" applyFill="1" applyBorder="1" applyAlignment="1">
      <alignment horizontal="left" vertical="center"/>
    </xf>
    <xf numFmtId="0" fontId="4" fillId="26" borderId="0" xfId="110" applyFont="1" applyFill="1" applyBorder="1" applyAlignment="1">
      <alignment vertical="center"/>
    </xf>
    <xf numFmtId="0" fontId="4" fillId="26" borderId="64" xfId="110" applyFont="1" applyFill="1" applyBorder="1" applyAlignment="1">
      <alignment vertical="center"/>
    </xf>
    <xf numFmtId="0" fontId="2" fillId="26" borderId="70" xfId="104" applyFont="1" applyFill="1" applyBorder="1" applyAlignment="1">
      <alignment horizontal="left" vertical="center"/>
    </xf>
    <xf numFmtId="0" fontId="4" fillId="26" borderId="41" xfId="110" applyFont="1" applyFill="1" applyBorder="1" applyAlignment="1">
      <alignment vertical="center"/>
    </xf>
    <xf numFmtId="49" fontId="4" fillId="26" borderId="41" xfId="110" applyNumberFormat="1" applyFont="1" applyFill="1" applyBorder="1" applyAlignment="1">
      <alignment horizontal="left" vertical="center"/>
    </xf>
    <xf numFmtId="0" fontId="4" fillId="26" borderId="41" xfId="110" applyNumberFormat="1" applyFont="1" applyFill="1" applyBorder="1" applyAlignment="1">
      <alignment vertical="center"/>
    </xf>
    <xf numFmtId="0" fontId="4" fillId="26" borderId="41" xfId="110" applyNumberFormat="1" applyFont="1" applyFill="1" applyBorder="1" applyAlignment="1">
      <alignment horizontal="left" vertical="center"/>
    </xf>
    <xf numFmtId="0" fontId="0" fillId="0" borderId="63" xfId="0" applyBorder="1"/>
    <xf numFmtId="0" fontId="0" fillId="0" borderId="0" xfId="0" applyBorder="1"/>
    <xf numFmtId="0" fontId="0" fillId="0" borderId="64" xfId="0" applyBorder="1"/>
    <xf numFmtId="0" fontId="99" fillId="0" borderId="63" xfId="340" applyFont="1" applyFill="1" applyBorder="1" applyAlignment="1">
      <alignment vertical="center"/>
    </xf>
    <xf numFmtId="0" fontId="99" fillId="0" borderId="64" xfId="340" applyFont="1" applyFill="1" applyBorder="1" applyAlignment="1">
      <alignment vertical="center"/>
    </xf>
    <xf numFmtId="0" fontId="112" fillId="0" borderId="63" xfId="340" applyFont="1" applyFill="1" applyBorder="1" applyAlignment="1">
      <alignment horizontal="center" vertical="center"/>
    </xf>
    <xf numFmtId="205" fontId="112" fillId="30" borderId="117" xfId="110" applyNumberFormat="1" applyFont="1" applyFill="1" applyBorder="1" applyAlignment="1">
      <alignment horizontal="center" vertical="center" wrapText="1"/>
    </xf>
    <xf numFmtId="205" fontId="112" fillId="30" borderId="118" xfId="110" applyNumberFormat="1" applyFont="1" applyFill="1" applyBorder="1" applyAlignment="1">
      <alignment horizontal="center" vertical="center" wrapText="1"/>
    </xf>
    <xf numFmtId="205" fontId="112" fillId="30" borderId="119" xfId="110" applyNumberFormat="1" applyFont="1" applyFill="1" applyBorder="1" applyAlignment="1">
      <alignment horizontal="center" vertical="center" wrapText="1"/>
    </xf>
    <xf numFmtId="205" fontId="112" fillId="0" borderId="64" xfId="110" applyNumberFormat="1" applyFont="1" applyFill="1" applyBorder="1" applyAlignment="1">
      <alignment horizontal="center" vertical="center" wrapText="1"/>
    </xf>
    <xf numFmtId="0" fontId="43" fillId="0" borderId="72" xfId="0" applyFont="1" applyFill="1" applyBorder="1" applyAlignment="1" applyProtection="1">
      <alignment horizontal="center" vertical="center"/>
    </xf>
    <xf numFmtId="0" fontId="43" fillId="0" borderId="73" xfId="0" applyFont="1" applyFill="1" applyBorder="1" applyAlignment="1" applyProtection="1">
      <alignment horizontal="center" vertical="center"/>
    </xf>
    <xf numFmtId="0" fontId="154" fillId="0" borderId="73" xfId="0" applyNumberFormat="1" applyFont="1" applyFill="1" applyBorder="1" applyAlignment="1" applyProtection="1">
      <alignment horizontal="center" vertical="center"/>
      <protection locked="0"/>
    </xf>
    <xf numFmtId="0" fontId="102" fillId="0" borderId="73" xfId="0" applyNumberFormat="1" applyFont="1" applyFill="1" applyBorder="1" applyAlignment="1" applyProtection="1">
      <alignment horizontal="center" vertical="center"/>
      <protection locked="0"/>
    </xf>
    <xf numFmtId="2" fontId="154" fillId="0" borderId="73" xfId="0" applyNumberFormat="1" applyFont="1" applyFill="1" applyBorder="1" applyAlignment="1" applyProtection="1">
      <alignment horizontal="center" vertical="center"/>
      <protection locked="0"/>
    </xf>
    <xf numFmtId="2" fontId="154" fillId="0" borderId="74" xfId="0" applyNumberFormat="1" applyFont="1" applyFill="1" applyBorder="1" applyAlignment="1" applyProtection="1">
      <alignment horizontal="center" vertical="center"/>
      <protection locked="0"/>
    </xf>
    <xf numFmtId="4" fontId="0" fillId="0" borderId="64" xfId="0" applyNumberFormat="1" applyBorder="1"/>
    <xf numFmtId="0" fontId="111" fillId="0" borderId="63" xfId="340" applyFont="1" applyFill="1" applyBorder="1" applyAlignment="1">
      <alignment horizontal="left" vertical="center"/>
    </xf>
    <xf numFmtId="0" fontId="43" fillId="0" borderId="75" xfId="0" applyFont="1" applyFill="1" applyBorder="1" applyAlignment="1" applyProtection="1">
      <alignment horizontal="center" vertical="center"/>
    </xf>
    <xf numFmtId="0" fontId="43" fillId="0" borderId="13" xfId="0" applyFont="1" applyFill="1" applyBorder="1" applyAlignment="1" applyProtection="1">
      <alignment horizontal="center" vertical="center"/>
    </xf>
    <xf numFmtId="0" fontId="154" fillId="0" borderId="13" xfId="0" applyNumberFormat="1" applyFont="1" applyFill="1" applyBorder="1" applyAlignment="1" applyProtection="1">
      <alignment horizontal="center" vertical="center"/>
      <protection locked="0"/>
    </xf>
    <xf numFmtId="0" fontId="102" fillId="0" borderId="13" xfId="0" applyNumberFormat="1" applyFont="1" applyFill="1" applyBorder="1" applyAlignment="1" applyProtection="1">
      <alignment horizontal="center" vertical="center"/>
      <protection locked="0"/>
    </xf>
    <xf numFmtId="2" fontId="154" fillId="0" borderId="13" xfId="0" applyNumberFormat="1" applyFont="1" applyFill="1" applyBorder="1" applyAlignment="1" applyProtection="1">
      <alignment horizontal="center" vertical="center"/>
      <protection locked="0"/>
    </xf>
    <xf numFmtId="2" fontId="154" fillId="0" borderId="76" xfId="0" applyNumberFormat="1" applyFont="1" applyFill="1" applyBorder="1" applyAlignment="1" applyProtection="1">
      <alignment horizontal="center" vertical="center"/>
      <protection locked="0"/>
    </xf>
    <xf numFmtId="0" fontId="2" fillId="0" borderId="0" xfId="928"/>
    <xf numFmtId="173" fontId="2" fillId="0" borderId="0" xfId="928" applyNumberFormat="1"/>
    <xf numFmtId="0" fontId="106" fillId="0" borderId="0" xfId="928" applyFont="1"/>
    <xf numFmtId="0" fontId="2" fillId="0" borderId="0" xfId="928" applyBorder="1"/>
    <xf numFmtId="0" fontId="100" fillId="0" borderId="61" xfId="928" applyFont="1" applyBorder="1" applyAlignment="1">
      <alignment horizontal="left"/>
    </xf>
    <xf numFmtId="0" fontId="100" fillId="0" borderId="40" xfId="928" applyFont="1" applyBorder="1" applyAlignment="1">
      <alignment horizontal="left" vertical="center"/>
    </xf>
    <xf numFmtId="0" fontId="100" fillId="0" borderId="40" xfId="928" applyFont="1" applyBorder="1" applyAlignment="1">
      <alignment horizontal="center" vertical="center"/>
    </xf>
    <xf numFmtId="0" fontId="100" fillId="0" borderId="62" xfId="928" applyFont="1" applyBorder="1" applyAlignment="1">
      <alignment horizontal="center" vertical="center"/>
    </xf>
    <xf numFmtId="0" fontId="100" fillId="0" borderId="63" xfId="928" applyFont="1" applyBorder="1" applyAlignment="1">
      <alignment horizontal="left"/>
    </xf>
    <xf numFmtId="0" fontId="100" fillId="0" borderId="0" xfId="928" applyFont="1" applyBorder="1" applyAlignment="1">
      <alignment horizontal="left" vertical="center"/>
    </xf>
    <xf numFmtId="0" fontId="100" fillId="0" borderId="0" xfId="928" applyFont="1" applyBorder="1" applyAlignment="1">
      <alignment horizontal="center" vertical="center"/>
    </xf>
    <xf numFmtId="0" fontId="100" fillId="0" borderId="64" xfId="928" applyFont="1" applyBorder="1" applyAlignment="1">
      <alignment horizontal="center" vertical="center"/>
    </xf>
    <xf numFmtId="0" fontId="100" fillId="0" borderId="0" xfId="928" applyFont="1" applyFill="1" applyBorder="1" applyAlignment="1"/>
    <xf numFmtId="0" fontId="101" fillId="0" borderId="0" xfId="928" applyFont="1" applyFill="1" applyBorder="1" applyAlignment="1"/>
    <xf numFmtId="173" fontId="101" fillId="0" borderId="0" xfId="928" applyNumberFormat="1" applyFont="1" applyFill="1" applyBorder="1" applyAlignment="1"/>
    <xf numFmtId="0" fontId="101" fillId="0" borderId="64" xfId="928" applyFont="1" applyFill="1" applyBorder="1" applyAlignment="1"/>
    <xf numFmtId="0" fontId="100" fillId="0" borderId="70" xfId="928" applyFont="1" applyBorder="1" applyAlignment="1">
      <alignment horizontal="left"/>
    </xf>
    <xf numFmtId="0" fontId="100" fillId="0" borderId="41" xfId="928" applyFont="1" applyBorder="1" applyAlignment="1">
      <alignment horizontal="left" vertical="center"/>
    </xf>
    <xf numFmtId="0" fontId="101" fillId="0" borderId="41" xfId="928" applyFont="1" applyBorder="1" applyAlignment="1">
      <alignment vertical="center"/>
    </xf>
    <xf numFmtId="0" fontId="101" fillId="0" borderId="41" xfId="928" applyFont="1" applyBorder="1" applyAlignment="1">
      <alignment vertical="center" wrapText="1"/>
    </xf>
    <xf numFmtId="0" fontId="101" fillId="0" borderId="71" xfId="928" applyFont="1" applyBorder="1" applyAlignment="1">
      <alignment vertical="center" wrapText="1"/>
    </xf>
    <xf numFmtId="0" fontId="2" fillId="0" borderId="13" xfId="928" applyBorder="1"/>
    <xf numFmtId="0" fontId="2" fillId="0" borderId="0" xfId="928" applyFill="1" applyBorder="1"/>
    <xf numFmtId="0" fontId="101" fillId="26" borderId="72" xfId="928" applyNumberFormat="1" applyFont="1" applyFill="1" applyBorder="1" applyAlignment="1">
      <alignment horizontal="center" vertical="center" wrapText="1"/>
    </xf>
    <xf numFmtId="1" fontId="100" fillId="26" borderId="73" xfId="928" applyNumberFormat="1" applyFont="1" applyFill="1" applyBorder="1" applyAlignment="1">
      <alignment horizontal="center" vertical="center" wrapText="1"/>
    </xf>
    <xf numFmtId="0" fontId="100" fillId="26" borderId="73" xfId="928" applyNumberFormat="1" applyFont="1" applyFill="1" applyBorder="1" applyAlignment="1">
      <alignment horizontal="center" vertical="center" wrapText="1"/>
    </xf>
    <xf numFmtId="2" fontId="100" fillId="26" borderId="73" xfId="928" applyNumberFormat="1" applyFont="1" applyFill="1" applyBorder="1" applyAlignment="1">
      <alignment horizontal="center" vertical="center" wrapText="1"/>
    </xf>
    <xf numFmtId="173" fontId="100" fillId="26" borderId="73" xfId="928" applyNumberFormat="1" applyFont="1" applyFill="1" applyBorder="1" applyAlignment="1">
      <alignment horizontal="center" vertical="center" wrapText="1"/>
    </xf>
    <xf numFmtId="4" fontId="100" fillId="26" borderId="74" xfId="928" applyNumberFormat="1" applyFont="1" applyFill="1" applyBorder="1" applyAlignment="1">
      <alignment horizontal="center" vertical="center" wrapText="1"/>
    </xf>
    <xf numFmtId="49" fontId="101" fillId="26" borderId="75" xfId="928" applyNumberFormat="1" applyFont="1" applyFill="1" applyBorder="1" applyAlignment="1">
      <alignment horizontal="center" vertical="center" wrapText="1"/>
    </xf>
    <xf numFmtId="1" fontId="100" fillId="26" borderId="13" xfId="928" applyNumberFormat="1" applyFont="1" applyFill="1" applyBorder="1" applyAlignment="1">
      <alignment horizontal="center" vertical="center" wrapText="1"/>
    </xf>
    <xf numFmtId="4" fontId="100" fillId="26" borderId="13" xfId="928" applyNumberFormat="1" applyFont="1" applyFill="1" applyBorder="1" applyAlignment="1">
      <alignment horizontal="center" vertical="center" wrapText="1"/>
    </xf>
    <xf numFmtId="204" fontId="100" fillId="26" borderId="13" xfId="928" applyNumberFormat="1" applyFont="1" applyFill="1" applyBorder="1" applyAlignment="1">
      <alignment horizontal="center" vertical="center" wrapText="1"/>
    </xf>
    <xf numFmtId="0" fontId="100" fillId="26" borderId="13" xfId="928" applyNumberFormat="1" applyFont="1" applyFill="1" applyBorder="1" applyAlignment="1">
      <alignment horizontal="center" vertical="center" wrapText="1"/>
    </xf>
    <xf numFmtId="2" fontId="100" fillId="26" borderId="13" xfId="928" applyNumberFormat="1" applyFont="1" applyFill="1" applyBorder="1" applyAlignment="1">
      <alignment horizontal="center" vertical="center" wrapText="1"/>
    </xf>
    <xf numFmtId="4" fontId="100" fillId="26" borderId="76" xfId="928" applyNumberFormat="1" applyFont="1" applyFill="1" applyBorder="1" applyAlignment="1">
      <alignment horizontal="center" vertical="center" wrapText="1"/>
    </xf>
    <xf numFmtId="0" fontId="101" fillId="26" borderId="75" xfId="928" applyNumberFormat="1" applyFont="1" applyFill="1" applyBorder="1" applyAlignment="1">
      <alignment horizontal="center" vertical="center" wrapText="1"/>
    </xf>
    <xf numFmtId="173" fontId="100" fillId="26" borderId="13" xfId="928" applyNumberFormat="1" applyFont="1" applyFill="1" applyBorder="1" applyAlignment="1">
      <alignment horizontal="center" vertical="center" wrapText="1"/>
    </xf>
    <xf numFmtId="0" fontId="100" fillId="0" borderId="75" xfId="928" applyNumberFormat="1" applyFont="1" applyBorder="1" applyAlignment="1">
      <alignment horizontal="center" vertical="center"/>
    </xf>
    <xf numFmtId="0" fontId="100" fillId="0" borderId="13" xfId="928" applyFont="1" applyBorder="1" applyAlignment="1">
      <alignment horizontal="center" vertical="center"/>
    </xf>
    <xf numFmtId="0" fontId="100" fillId="0" borderId="13" xfId="928" applyNumberFormat="1" applyFont="1" applyBorder="1" applyAlignment="1">
      <alignment horizontal="center" vertical="center"/>
    </xf>
    <xf numFmtId="173" fontId="100" fillId="0" borderId="13" xfId="928" applyNumberFormat="1" applyFont="1" applyBorder="1" applyAlignment="1">
      <alignment horizontal="center" vertical="center"/>
    </xf>
    <xf numFmtId="0" fontId="100" fillId="0" borderId="76" xfId="928" applyFont="1" applyBorder="1" applyAlignment="1">
      <alignment horizontal="center" vertical="center"/>
    </xf>
    <xf numFmtId="0" fontId="100" fillId="0" borderId="75" xfId="928" applyFont="1" applyBorder="1" applyAlignment="1">
      <alignment horizontal="center" vertical="center"/>
    </xf>
    <xf numFmtId="0" fontId="100" fillId="0" borderId="77" xfId="928" applyFont="1" applyBorder="1" applyAlignment="1">
      <alignment horizontal="center" vertical="center"/>
    </xf>
    <xf numFmtId="0" fontId="100" fillId="0" borderId="12" xfId="928" applyFont="1" applyBorder="1" applyAlignment="1">
      <alignment horizontal="center" vertical="center"/>
    </xf>
    <xf numFmtId="0" fontId="100" fillId="0" borderId="12" xfId="928" applyNumberFormat="1" applyFont="1" applyBorder="1" applyAlignment="1">
      <alignment horizontal="center" vertical="center"/>
    </xf>
    <xf numFmtId="0" fontId="100" fillId="0" borderId="78" xfId="928" applyFont="1" applyBorder="1" applyAlignment="1">
      <alignment horizontal="center" vertical="center"/>
    </xf>
    <xf numFmtId="0" fontId="4" fillId="26" borderId="71" xfId="110" applyNumberFormat="1" applyFont="1" applyFill="1" applyBorder="1" applyAlignment="1">
      <alignment vertical="center"/>
    </xf>
    <xf numFmtId="0" fontId="4" fillId="0" borderId="117" xfId="928" applyFont="1" applyFill="1" applyBorder="1" applyAlignment="1" applyProtection="1">
      <alignment horizontal="center" vertical="center" wrapText="1"/>
      <protection locked="0"/>
    </xf>
    <xf numFmtId="0" fontId="4" fillId="0" borderId="118" xfId="928" applyFont="1" applyFill="1" applyBorder="1" applyAlignment="1" applyProtection="1">
      <alignment horizontal="center" vertical="center" wrapText="1"/>
      <protection locked="0"/>
    </xf>
    <xf numFmtId="2" fontId="4" fillId="0" borderId="118" xfId="928" applyNumberFormat="1" applyFont="1" applyFill="1" applyBorder="1" applyAlignment="1" applyProtection="1">
      <alignment horizontal="center" vertical="center" wrapText="1"/>
      <protection locked="0"/>
    </xf>
    <xf numFmtId="173" fontId="4" fillId="0" borderId="118" xfId="928" applyNumberFormat="1" applyFont="1" applyFill="1" applyBorder="1" applyAlignment="1" applyProtection="1">
      <alignment horizontal="center" vertical="center" wrapText="1"/>
      <protection locked="0"/>
    </xf>
    <xf numFmtId="204" fontId="4" fillId="0" borderId="118" xfId="928" applyNumberFormat="1" applyFont="1" applyFill="1" applyBorder="1" applyAlignment="1" applyProtection="1">
      <alignment horizontal="center" vertical="center" wrapText="1"/>
      <protection locked="0"/>
    </xf>
    <xf numFmtId="2" fontId="4" fillId="0" borderId="119" xfId="928" applyNumberFormat="1" applyFont="1" applyFill="1" applyBorder="1" applyAlignment="1" applyProtection="1">
      <alignment horizontal="center" vertical="center" wrapText="1"/>
      <protection locked="0"/>
    </xf>
    <xf numFmtId="0" fontId="45" fillId="26" borderId="75" xfId="0" applyFont="1" applyFill="1" applyBorder="1" applyAlignment="1" applyProtection="1">
      <alignment horizontal="center" vertical="center"/>
    </xf>
    <xf numFmtId="4" fontId="100" fillId="26" borderId="13" xfId="0" applyNumberFormat="1" applyFont="1" applyFill="1" applyBorder="1" applyAlignment="1">
      <alignment horizontal="center" vertical="center" wrapText="1"/>
    </xf>
    <xf numFmtId="2" fontId="100" fillId="26" borderId="13" xfId="0" applyNumberFormat="1" applyFont="1" applyFill="1" applyBorder="1" applyAlignment="1">
      <alignment horizontal="center" vertical="center" wrapText="1"/>
    </xf>
    <xf numFmtId="4" fontId="100" fillId="26" borderId="76" xfId="0" applyNumberFormat="1" applyFont="1" applyFill="1" applyBorder="1" applyAlignment="1">
      <alignment horizontal="center" vertical="center" wrapText="1"/>
    </xf>
    <xf numFmtId="2" fontId="155" fillId="27" borderId="13" xfId="0" applyNumberFormat="1" applyFont="1" applyFill="1" applyBorder="1" applyAlignment="1" applyProtection="1">
      <alignment horizontal="center" vertical="center"/>
      <protection locked="0"/>
    </xf>
    <xf numFmtId="0" fontId="153" fillId="0" borderId="13" xfId="0" applyFont="1" applyBorder="1"/>
    <xf numFmtId="4" fontId="0" fillId="0" borderId="63" xfId="0" applyNumberFormat="1" applyBorder="1"/>
    <xf numFmtId="4" fontId="156" fillId="0" borderId="70" xfId="0" applyNumberFormat="1" applyFont="1" applyFill="1" applyBorder="1" applyAlignment="1">
      <alignment vertical="center"/>
    </xf>
    <xf numFmtId="4" fontId="101" fillId="0" borderId="41" xfId="0" applyNumberFormat="1" applyFont="1" applyFill="1" applyBorder="1" applyAlignment="1">
      <alignment vertical="center" wrapText="1"/>
    </xf>
    <xf numFmtId="4" fontId="101" fillId="0" borderId="120" xfId="0" applyNumberFormat="1" applyFont="1" applyFill="1" applyBorder="1" applyAlignment="1">
      <alignment horizontal="right" vertical="center" wrapText="1"/>
    </xf>
    <xf numFmtId="4" fontId="101" fillId="0" borderId="120" xfId="0" applyNumberFormat="1" applyFont="1" applyFill="1" applyBorder="1" applyAlignment="1">
      <alignment horizontal="center" vertical="center" wrapText="1"/>
    </xf>
    <xf numFmtId="4" fontId="101" fillId="0" borderId="71" xfId="0" applyNumberFormat="1" applyFont="1" applyFill="1" applyBorder="1" applyAlignment="1">
      <alignment horizontal="center" vertical="center" wrapText="1"/>
    </xf>
    <xf numFmtId="4" fontId="156" fillId="0" borderId="72" xfId="0" applyNumberFormat="1" applyFont="1" applyFill="1" applyBorder="1" applyAlignment="1">
      <alignment vertical="center"/>
    </xf>
    <xf numFmtId="4" fontId="101" fillId="0" borderId="73" xfId="0" applyNumberFormat="1" applyFont="1" applyFill="1" applyBorder="1" applyAlignment="1">
      <alignment horizontal="right" vertical="center" wrapText="1"/>
    </xf>
    <xf numFmtId="4" fontId="101" fillId="0" borderId="73" xfId="0" applyNumberFormat="1" applyFont="1" applyFill="1" applyBorder="1" applyAlignment="1">
      <alignment horizontal="center" vertical="center" wrapText="1"/>
    </xf>
    <xf numFmtId="4" fontId="101" fillId="0" borderId="74" xfId="0" applyNumberFormat="1" applyFont="1" applyFill="1" applyBorder="1" applyAlignment="1">
      <alignment horizontal="center" vertical="center" wrapText="1"/>
    </xf>
    <xf numFmtId="4" fontId="156" fillId="0" borderId="75" xfId="0" applyNumberFormat="1" applyFont="1" applyFill="1" applyBorder="1" applyAlignment="1">
      <alignment vertical="center"/>
    </xf>
    <xf numFmtId="4" fontId="101" fillId="0" borderId="13" xfId="0" applyNumberFormat="1" applyFont="1" applyFill="1" applyBorder="1" applyAlignment="1">
      <alignment horizontal="right" vertical="center" wrapText="1"/>
    </xf>
    <xf numFmtId="4" fontId="101" fillId="0" borderId="13" xfId="0" applyNumberFormat="1" applyFont="1" applyFill="1" applyBorder="1" applyAlignment="1">
      <alignment horizontal="center" vertical="center" wrapText="1"/>
    </xf>
    <xf numFmtId="4" fontId="101" fillId="0" borderId="76" xfId="0" applyNumberFormat="1" applyFont="1" applyFill="1" applyBorder="1" applyAlignment="1">
      <alignment horizontal="center" vertical="center" wrapText="1"/>
    </xf>
    <xf numFmtId="4" fontId="156" fillId="0" borderId="77" xfId="0" applyNumberFormat="1" applyFont="1" applyFill="1" applyBorder="1" applyAlignment="1">
      <alignment vertical="center"/>
    </xf>
    <xf numFmtId="4" fontId="101" fillId="0" borderId="12" xfId="0" applyNumberFormat="1" applyFont="1" applyFill="1" applyBorder="1" applyAlignment="1">
      <alignment vertical="center" wrapText="1"/>
    </xf>
    <xf numFmtId="4" fontId="101" fillId="0" borderId="12" xfId="0" applyNumberFormat="1" applyFont="1" applyFill="1" applyBorder="1" applyAlignment="1">
      <alignment horizontal="right" vertical="center" wrapText="1"/>
    </xf>
    <xf numFmtId="4" fontId="101" fillId="0" borderId="12" xfId="0" applyNumberFormat="1" applyFont="1" applyFill="1" applyBorder="1" applyAlignment="1">
      <alignment horizontal="center" vertical="center" wrapText="1"/>
    </xf>
    <xf numFmtId="4" fontId="101" fillId="0" borderId="78" xfId="0" applyNumberFormat="1" applyFont="1" applyFill="1" applyBorder="1" applyAlignment="1">
      <alignment horizontal="center" vertical="center" wrapText="1"/>
    </xf>
    <xf numFmtId="0" fontId="0" fillId="0" borderId="70" xfId="0" applyBorder="1"/>
    <xf numFmtId="0" fontId="157" fillId="0" borderId="41" xfId="0" applyFont="1" applyBorder="1"/>
    <xf numFmtId="0" fontId="0" fillId="0" borderId="41" xfId="0" applyBorder="1"/>
    <xf numFmtId="0" fontId="0" fillId="0" borderId="71" xfId="0" applyBorder="1"/>
    <xf numFmtId="0" fontId="0" fillId="0" borderId="61" xfId="0" applyBorder="1"/>
    <xf numFmtId="0" fontId="0" fillId="0" borderId="40" xfId="0" applyBorder="1"/>
    <xf numFmtId="0" fontId="0" fillId="0" borderId="62" xfId="0" applyBorder="1"/>
    <xf numFmtId="49" fontId="101" fillId="0" borderId="72" xfId="0" applyNumberFormat="1" applyFont="1" applyFill="1" applyBorder="1" applyAlignment="1">
      <alignment horizontal="center" vertical="center" wrapText="1"/>
    </xf>
    <xf numFmtId="49" fontId="101" fillId="0" borderId="73" xfId="0" applyNumberFormat="1" applyFont="1" applyFill="1" applyBorder="1" applyAlignment="1">
      <alignment horizontal="center" vertical="center" wrapText="1"/>
    </xf>
    <xf numFmtId="204" fontId="101" fillId="0" borderId="73" xfId="0" applyNumberFormat="1" applyFont="1" applyFill="1" applyBorder="1" applyAlignment="1">
      <alignment vertical="center" wrapText="1"/>
    </xf>
    <xf numFmtId="2" fontId="101" fillId="0" borderId="73" xfId="0" applyNumberFormat="1" applyFont="1" applyFill="1" applyBorder="1" applyAlignment="1">
      <alignment vertical="center" wrapText="1"/>
    </xf>
    <xf numFmtId="2" fontId="101" fillId="0" borderId="73" xfId="0" applyNumberFormat="1" applyFont="1" applyFill="1" applyBorder="1" applyAlignment="1">
      <alignment horizontal="center" vertical="center" wrapText="1"/>
    </xf>
    <xf numFmtId="2" fontId="101" fillId="0" borderId="74" xfId="0" applyNumberFormat="1" applyFont="1" applyFill="1" applyBorder="1" applyAlignment="1">
      <alignment horizontal="center" vertical="center" wrapText="1"/>
    </xf>
    <xf numFmtId="2" fontId="100" fillId="0" borderId="75" xfId="0" applyNumberFormat="1" applyFont="1" applyFill="1" applyBorder="1" applyAlignment="1">
      <alignment horizontal="center" vertical="center" wrapText="1"/>
    </xf>
    <xf numFmtId="2" fontId="100" fillId="0" borderId="13" xfId="0" applyNumberFormat="1" applyFont="1" applyFill="1" applyBorder="1" applyAlignment="1">
      <alignment horizontal="center" vertical="center" wrapText="1"/>
    </xf>
    <xf numFmtId="4" fontId="100" fillId="0" borderId="13" xfId="0" applyNumberFormat="1" applyFont="1" applyFill="1" applyBorder="1" applyAlignment="1">
      <alignment horizontal="center" vertical="center" wrapText="1"/>
    </xf>
    <xf numFmtId="4" fontId="100" fillId="0" borderId="76" xfId="0" applyNumberFormat="1" applyFont="1" applyFill="1" applyBorder="1" applyAlignment="1">
      <alignment horizontal="center" vertical="center" wrapText="1"/>
    </xf>
    <xf numFmtId="0" fontId="101" fillId="0" borderId="72" xfId="928" applyFont="1" applyFill="1" applyBorder="1" applyAlignment="1" applyProtection="1">
      <alignment horizontal="center" vertical="center" wrapText="1"/>
      <protection locked="0"/>
    </xf>
    <xf numFmtId="0" fontId="101" fillId="0" borderId="73" xfId="928" applyFont="1" applyFill="1" applyBorder="1" applyAlignment="1" applyProtection="1">
      <alignment horizontal="center" vertical="center" wrapText="1"/>
      <protection locked="0"/>
    </xf>
    <xf numFmtId="2" fontId="101" fillId="0" borderId="73" xfId="928" applyNumberFormat="1" applyFont="1" applyFill="1" applyBorder="1" applyAlignment="1" applyProtection="1">
      <alignment horizontal="center" vertical="center" wrapText="1"/>
      <protection locked="0"/>
    </xf>
    <xf numFmtId="173" fontId="101" fillId="0" borderId="73" xfId="928" applyNumberFormat="1" applyFont="1" applyFill="1" applyBorder="1" applyAlignment="1" applyProtection="1">
      <alignment horizontal="center" vertical="center" wrapText="1"/>
      <protection locked="0"/>
    </xf>
    <xf numFmtId="204" fontId="101" fillId="0" borderId="73" xfId="928" applyNumberFormat="1" applyFont="1" applyFill="1" applyBorder="1" applyAlignment="1" applyProtection="1">
      <alignment horizontal="center" vertical="center" wrapText="1"/>
      <protection locked="0"/>
    </xf>
    <xf numFmtId="2" fontId="101" fillId="0" borderId="74" xfId="928" applyNumberFormat="1" applyFont="1" applyFill="1" applyBorder="1" applyAlignment="1" applyProtection="1">
      <alignment horizontal="center" vertical="center" wrapText="1"/>
      <protection locked="0"/>
    </xf>
    <xf numFmtId="0" fontId="100" fillId="26" borderId="75" xfId="0" applyFont="1" applyFill="1" applyBorder="1" applyAlignment="1" applyProtection="1">
      <alignment horizontal="center" vertical="center"/>
    </xf>
    <xf numFmtId="0" fontId="153" fillId="0" borderId="0" xfId="0" applyFont="1"/>
    <xf numFmtId="4" fontId="156" fillId="0" borderId="0" xfId="0" applyNumberFormat="1" applyFont="1" applyFill="1" applyBorder="1" applyAlignment="1">
      <alignment vertical="center"/>
    </xf>
    <xf numFmtId="4" fontId="101" fillId="0" borderId="0" xfId="0" applyNumberFormat="1" applyFont="1" applyFill="1" applyBorder="1" applyAlignment="1">
      <alignment vertical="center" wrapText="1"/>
    </xf>
    <xf numFmtId="4" fontId="4" fillId="0" borderId="110" xfId="0" applyNumberFormat="1" applyFont="1" applyFill="1" applyBorder="1" applyAlignment="1">
      <alignment horizontal="right" vertical="center" wrapText="1"/>
    </xf>
    <xf numFmtId="4" fontId="101" fillId="0" borderId="19" xfId="0" applyNumberFormat="1" applyFont="1" applyFill="1" applyBorder="1" applyAlignment="1">
      <alignment horizontal="center" vertical="center" wrapText="1"/>
    </xf>
    <xf numFmtId="4" fontId="101" fillId="0" borderId="114" xfId="0" applyNumberFormat="1" applyFont="1" applyFill="1" applyBorder="1" applyAlignment="1">
      <alignment horizontal="center" vertical="center" wrapText="1"/>
    </xf>
    <xf numFmtId="4" fontId="101" fillId="0" borderId="0" xfId="0" applyNumberFormat="1" applyFont="1" applyFill="1" applyBorder="1" applyAlignment="1">
      <alignment horizontal="center" vertical="center" wrapText="1"/>
    </xf>
    <xf numFmtId="4" fontId="101" fillId="0" borderId="77" xfId="0" applyNumberFormat="1" applyFont="1" applyFill="1" applyBorder="1" applyAlignment="1">
      <alignment horizontal="right" vertical="center" wrapText="1"/>
    </xf>
    <xf numFmtId="0" fontId="99" fillId="0" borderId="61" xfId="340" applyFont="1" applyFill="1" applyBorder="1" applyAlignment="1">
      <alignment vertical="center"/>
    </xf>
    <xf numFmtId="0" fontId="99" fillId="0" borderId="62" xfId="340" applyFont="1" applyFill="1" applyBorder="1" applyAlignment="1">
      <alignment vertical="center"/>
    </xf>
    <xf numFmtId="4" fontId="101" fillId="0" borderId="72" xfId="0" applyNumberFormat="1" applyFont="1" applyFill="1" applyBorder="1" applyAlignment="1">
      <alignment horizontal="center" vertical="center" wrapText="1"/>
    </xf>
    <xf numFmtId="204" fontId="101" fillId="0" borderId="73" xfId="0" applyNumberFormat="1" applyFont="1" applyFill="1" applyBorder="1" applyAlignment="1">
      <alignment horizontal="center" vertical="center" wrapText="1"/>
    </xf>
    <xf numFmtId="2" fontId="101" fillId="0" borderId="122" xfId="0" applyNumberFormat="1" applyFont="1" applyFill="1" applyBorder="1" applyAlignment="1">
      <alignment horizontal="center" vertical="center" wrapText="1"/>
    </xf>
    <xf numFmtId="2" fontId="100" fillId="0" borderId="13" xfId="0" applyNumberFormat="1" applyFont="1" applyFill="1" applyBorder="1" applyAlignment="1">
      <alignment vertical="center" wrapText="1"/>
    </xf>
    <xf numFmtId="2" fontId="100" fillId="0" borderId="76" xfId="0" applyNumberFormat="1" applyFont="1" applyFill="1" applyBorder="1" applyAlignment="1">
      <alignment vertical="center" wrapText="1"/>
    </xf>
    <xf numFmtId="2" fontId="100" fillId="0" borderId="77" xfId="0" applyNumberFormat="1" applyFont="1" applyFill="1" applyBorder="1" applyAlignment="1">
      <alignment horizontal="center" vertical="center" wrapText="1"/>
    </xf>
    <xf numFmtId="2" fontId="100" fillId="0" borderId="12" xfId="0" applyNumberFormat="1" applyFont="1" applyFill="1" applyBorder="1" applyAlignment="1">
      <alignment horizontal="center" vertical="center" wrapText="1"/>
    </xf>
    <xf numFmtId="2" fontId="100" fillId="0" borderId="12" xfId="0" applyNumberFormat="1" applyFont="1" applyFill="1" applyBorder="1" applyAlignment="1">
      <alignment vertical="center" wrapText="1"/>
    </xf>
    <xf numFmtId="2" fontId="100" fillId="0" borderId="78" xfId="0" applyNumberFormat="1" applyFont="1" applyFill="1" applyBorder="1" applyAlignment="1">
      <alignment vertical="center" wrapText="1"/>
    </xf>
    <xf numFmtId="49" fontId="101" fillId="0" borderId="70" xfId="0" applyNumberFormat="1" applyFont="1" applyFill="1" applyBorder="1" applyAlignment="1">
      <alignment vertical="center" wrapText="1"/>
    </xf>
    <xf numFmtId="49" fontId="101" fillId="0" borderId="41" xfId="0" applyNumberFormat="1" applyFont="1" applyFill="1" applyBorder="1" applyAlignment="1">
      <alignment vertical="center" wrapText="1"/>
    </xf>
    <xf numFmtId="49" fontId="101" fillId="0" borderId="120" xfId="0" applyNumberFormat="1" applyFont="1" applyFill="1" applyBorder="1" applyAlignment="1">
      <alignment horizontal="right" vertical="center" wrapText="1"/>
    </xf>
    <xf numFmtId="4" fontId="101" fillId="0" borderId="124" xfId="0" applyNumberFormat="1" applyFont="1" applyFill="1" applyBorder="1" applyAlignment="1">
      <alignment vertical="center" wrapText="1"/>
    </xf>
    <xf numFmtId="4" fontId="101" fillId="0" borderId="125" xfId="0" applyNumberFormat="1" applyFont="1" applyFill="1" applyBorder="1" applyAlignment="1">
      <alignment vertical="center" wrapText="1"/>
    </xf>
    <xf numFmtId="49" fontId="101" fillId="0" borderId="106" xfId="0" applyNumberFormat="1" applyFont="1" applyFill="1" applyBorder="1" applyAlignment="1">
      <alignment vertical="center" wrapText="1"/>
    </xf>
    <xf numFmtId="49" fontId="101" fillId="0" borderId="107" xfId="0" applyNumberFormat="1" applyFont="1" applyFill="1" applyBorder="1" applyAlignment="1">
      <alignment vertical="center" wrapText="1"/>
    </xf>
    <xf numFmtId="49" fontId="101" fillId="0" borderId="108" xfId="0" applyNumberFormat="1" applyFont="1" applyFill="1" applyBorder="1" applyAlignment="1">
      <alignment horizontal="right" vertical="center" wrapText="1"/>
    </xf>
    <xf numFmtId="2" fontId="2" fillId="26" borderId="75" xfId="95" applyNumberFormat="1" applyFont="1" applyFill="1" applyBorder="1" applyAlignment="1">
      <alignment horizontal="center" vertical="center"/>
    </xf>
    <xf numFmtId="2" fontId="46" fillId="26" borderId="13" xfId="120" applyNumberFormat="1" applyFont="1" applyFill="1" applyBorder="1" applyAlignment="1">
      <alignment vertical="center" wrapText="1"/>
    </xf>
    <xf numFmtId="0" fontId="4" fillId="0" borderId="75" xfId="95" applyFont="1" applyBorder="1" applyAlignment="1">
      <alignment vertical="center"/>
    </xf>
    <xf numFmtId="0" fontId="4" fillId="0" borderId="13" xfId="95" applyFont="1" applyBorder="1" applyAlignment="1">
      <alignment vertical="center"/>
    </xf>
    <xf numFmtId="0" fontId="4" fillId="0" borderId="13" xfId="95" applyFont="1" applyBorder="1" applyAlignment="1">
      <alignment horizontal="center" vertical="center"/>
    </xf>
    <xf numFmtId="43" fontId="4" fillId="0" borderId="13" xfId="219" applyNumberFormat="1" applyFont="1" applyBorder="1" applyAlignment="1">
      <alignment vertical="center"/>
    </xf>
    <xf numFmtId="10" fontId="4" fillId="26" borderId="76" xfId="222" applyNumberFormat="1" applyFont="1" applyFill="1" applyBorder="1" applyAlignment="1">
      <alignment vertical="center"/>
    </xf>
    <xf numFmtId="0" fontId="4" fillId="0" borderId="77" xfId="95" applyFont="1" applyBorder="1" applyAlignment="1">
      <alignment vertical="center"/>
    </xf>
    <xf numFmtId="0" fontId="4" fillId="0" borderId="12" xfId="95" applyFont="1" applyBorder="1" applyAlignment="1">
      <alignment vertical="center"/>
    </xf>
    <xf numFmtId="0" fontId="4" fillId="0" borderId="12" xfId="95" applyFont="1" applyBorder="1" applyAlignment="1">
      <alignment horizontal="center" vertical="center"/>
    </xf>
    <xf numFmtId="43" fontId="4" fillId="0" borderId="12" xfId="219" applyNumberFormat="1" applyFont="1" applyBorder="1" applyAlignment="1">
      <alignment vertical="center"/>
    </xf>
    <xf numFmtId="4" fontId="4" fillId="26" borderId="12" xfId="95" applyNumberFormat="1" applyFont="1" applyFill="1" applyBorder="1" applyAlignment="1">
      <alignment horizontal="right" vertical="center"/>
    </xf>
    <xf numFmtId="10" fontId="4" fillId="26" borderId="78" xfId="222" applyNumberFormat="1" applyFont="1" applyFill="1" applyBorder="1" applyAlignment="1">
      <alignment vertical="center"/>
    </xf>
    <xf numFmtId="0" fontId="101" fillId="42" borderId="112" xfId="928" applyFont="1" applyFill="1" applyBorder="1" applyAlignment="1" applyProtection="1">
      <alignment horizontal="center" vertical="center" wrapText="1"/>
      <protection locked="0"/>
    </xf>
    <xf numFmtId="0" fontId="101" fillId="42" borderId="18" xfId="928" applyFont="1" applyFill="1" applyBorder="1" applyAlignment="1" applyProtection="1">
      <alignment horizontal="center" vertical="center" wrapText="1"/>
      <protection locked="0"/>
    </xf>
    <xf numFmtId="2" fontId="101" fillId="42" borderId="18" xfId="928" applyNumberFormat="1" applyFont="1" applyFill="1" applyBorder="1" applyAlignment="1" applyProtection="1">
      <alignment horizontal="center" vertical="center" wrapText="1"/>
      <protection locked="0"/>
    </xf>
    <xf numFmtId="173" fontId="101" fillId="42" borderId="18" xfId="928" applyNumberFormat="1" applyFont="1" applyFill="1" applyBorder="1" applyAlignment="1" applyProtection="1">
      <alignment horizontal="center" vertical="center" wrapText="1"/>
      <protection locked="0"/>
    </xf>
    <xf numFmtId="204" fontId="101" fillId="42" borderId="18" xfId="928" applyNumberFormat="1" applyFont="1" applyFill="1" applyBorder="1" applyAlignment="1" applyProtection="1">
      <alignment horizontal="center" vertical="center" wrapText="1"/>
      <protection locked="0"/>
    </xf>
    <xf numFmtId="2" fontId="101" fillId="42" borderId="116" xfId="928" applyNumberFormat="1" applyFont="1" applyFill="1" applyBorder="1" applyAlignment="1" applyProtection="1">
      <alignment horizontal="center" vertical="center" wrapText="1"/>
      <protection locked="0"/>
    </xf>
    <xf numFmtId="4" fontId="106" fillId="0" borderId="13" xfId="3100" applyNumberFormat="1" applyFont="1" applyFill="1" applyBorder="1" applyAlignment="1">
      <alignment horizontal="center" vertical="center"/>
    </xf>
    <xf numFmtId="4" fontId="106" fillId="30" borderId="13" xfId="3100" applyNumberFormat="1" applyFont="1" applyFill="1" applyBorder="1" applyAlignment="1">
      <alignment horizontal="center" vertical="center"/>
    </xf>
    <xf numFmtId="4" fontId="106" fillId="0" borderId="13" xfId="3174" applyNumberFormat="1" applyFont="1" applyFill="1" applyBorder="1" applyAlignment="1">
      <alignment horizontal="center" vertical="center"/>
    </xf>
    <xf numFmtId="189" fontId="105" fillId="0" borderId="35" xfId="3174" applyNumberFormat="1" applyFont="1" applyFill="1" applyBorder="1" applyAlignment="1">
      <alignment horizontal="center" vertical="center"/>
    </xf>
    <xf numFmtId="0" fontId="106" fillId="30" borderId="20" xfId="3174" applyNumberFormat="1" applyFont="1" applyFill="1" applyBorder="1" applyAlignment="1">
      <alignment horizontal="center" vertical="center"/>
    </xf>
    <xf numFmtId="0" fontId="106" fillId="30" borderId="13" xfId="3174" applyFont="1" applyFill="1" applyBorder="1" applyAlignment="1">
      <alignment vertical="center" wrapText="1"/>
    </xf>
    <xf numFmtId="4" fontId="106" fillId="30" borderId="13" xfId="3174" applyNumberFormat="1" applyFont="1" applyFill="1" applyBorder="1" applyAlignment="1">
      <alignment horizontal="center" vertical="center"/>
    </xf>
    <xf numFmtId="211" fontId="0" fillId="0" borderId="0" xfId="0" applyNumberFormat="1"/>
    <xf numFmtId="0" fontId="138" fillId="0" borderId="109" xfId="340" applyFont="1" applyFill="1" applyBorder="1" applyAlignment="1">
      <alignment horizontal="center" vertical="center"/>
    </xf>
    <xf numFmtId="2" fontId="138" fillId="0" borderId="113" xfId="340" applyNumberFormat="1" applyFont="1" applyFill="1" applyBorder="1" applyAlignment="1">
      <alignment horizontal="center" vertical="center"/>
    </xf>
    <xf numFmtId="0" fontId="138" fillId="0" borderId="31" xfId="340" applyFont="1" applyFill="1" applyBorder="1" applyAlignment="1">
      <alignment horizontal="left" vertical="center"/>
    </xf>
    <xf numFmtId="205" fontId="136" fillId="0" borderId="8" xfId="110" applyNumberFormat="1" applyFont="1" applyFill="1" applyBorder="1" applyAlignment="1">
      <alignment horizontal="left" vertical="top" wrapText="1"/>
    </xf>
    <xf numFmtId="4" fontId="106" fillId="0" borderId="13" xfId="3100" applyNumberFormat="1" applyFont="1" applyFill="1" applyBorder="1" applyAlignment="1">
      <alignment horizontal="center" vertical="center"/>
    </xf>
    <xf numFmtId="0" fontId="43" fillId="0" borderId="75" xfId="0" applyFont="1" applyBorder="1" applyAlignment="1">
      <alignment horizontal="center"/>
    </xf>
    <xf numFmtId="0" fontId="43" fillId="0" borderId="13" xfId="0" applyFont="1" applyBorder="1" applyAlignment="1">
      <alignment horizontal="center"/>
    </xf>
    <xf numFmtId="0" fontId="43" fillId="0" borderId="13" xfId="0" applyNumberFormat="1" applyFont="1" applyBorder="1" applyAlignment="1">
      <alignment horizontal="center"/>
    </xf>
    <xf numFmtId="0" fontId="43" fillId="0" borderId="77" xfId="0" applyFont="1" applyBorder="1" applyAlignment="1">
      <alignment horizontal="center"/>
    </xf>
    <xf numFmtId="0" fontId="43" fillId="0" borderId="12" xfId="0" applyFont="1" applyBorder="1" applyAlignment="1">
      <alignment horizontal="center"/>
    </xf>
    <xf numFmtId="0" fontId="43" fillId="0" borderId="12" xfId="0" applyNumberFormat="1" applyFont="1" applyBorder="1" applyAlignment="1">
      <alignment horizontal="center"/>
    </xf>
    <xf numFmtId="2" fontId="43" fillId="0" borderId="13" xfId="0" applyNumberFormat="1" applyFont="1" applyBorder="1" applyAlignment="1">
      <alignment horizontal="center"/>
    </xf>
    <xf numFmtId="2" fontId="43" fillId="0" borderId="12" xfId="0" applyNumberFormat="1" applyFont="1" applyBorder="1" applyAlignment="1">
      <alignment horizontal="center"/>
    </xf>
    <xf numFmtId="0" fontId="4" fillId="26" borderId="0" xfId="110" applyNumberFormat="1" applyFont="1" applyFill="1" applyBorder="1" applyAlignment="1">
      <alignment horizontal="left" vertical="center"/>
    </xf>
    <xf numFmtId="0" fontId="99" fillId="0" borderId="0" xfId="340" applyFont="1" applyFill="1" applyBorder="1" applyAlignment="1">
      <alignment vertical="center"/>
    </xf>
    <xf numFmtId="205" fontId="112" fillId="0" borderId="0" xfId="110" applyNumberFormat="1" applyFont="1" applyFill="1" applyBorder="1" applyAlignment="1">
      <alignment horizontal="center" vertical="center" wrapText="1"/>
    </xf>
    <xf numFmtId="0" fontId="46" fillId="0" borderId="0" xfId="0" applyFont="1" applyBorder="1" applyAlignment="1"/>
    <xf numFmtId="4" fontId="0" fillId="0" borderId="0" xfId="0" applyNumberFormat="1" applyBorder="1"/>
    <xf numFmtId="2" fontId="155" fillId="27" borderId="0" xfId="0" applyNumberFormat="1" applyFont="1" applyFill="1" applyBorder="1" applyAlignment="1" applyProtection="1">
      <alignment horizontal="center" vertical="center"/>
      <protection locked="0"/>
    </xf>
    <xf numFmtId="0" fontId="153" fillId="0" borderId="0" xfId="0" applyFont="1" applyBorder="1"/>
    <xf numFmtId="0" fontId="157" fillId="0" borderId="0" xfId="0" applyFont="1" applyBorder="1"/>
    <xf numFmtId="0" fontId="4" fillId="37" borderId="30" xfId="95" applyFont="1" applyFill="1" applyBorder="1" applyAlignment="1">
      <alignment vertical="center"/>
    </xf>
    <xf numFmtId="0" fontId="4" fillId="0" borderId="34" xfId="95" applyFont="1" applyBorder="1" applyAlignment="1">
      <alignment vertical="center"/>
    </xf>
    <xf numFmtId="0" fontId="4" fillId="0" borderId="31" xfId="95" applyFont="1" applyBorder="1" applyAlignment="1">
      <alignment vertical="center"/>
    </xf>
    <xf numFmtId="0" fontId="4" fillId="0" borderId="31" xfId="95" applyFont="1" applyBorder="1" applyAlignment="1">
      <alignment horizontal="center" vertical="center"/>
    </xf>
    <xf numFmtId="43" fontId="4" fillId="0" borderId="31" xfId="219" applyNumberFormat="1" applyFont="1" applyBorder="1" applyAlignment="1">
      <alignment vertical="center"/>
    </xf>
    <xf numFmtId="4" fontId="4" fillId="26" borderId="23" xfId="95" applyNumberFormat="1" applyFont="1" applyFill="1" applyBorder="1" applyAlignment="1">
      <alignment horizontal="right" vertical="center"/>
    </xf>
    <xf numFmtId="10" fontId="4" fillId="26" borderId="35" xfId="222" applyNumberFormat="1" applyFont="1" applyFill="1" applyBorder="1" applyAlignment="1">
      <alignment vertical="center"/>
    </xf>
    <xf numFmtId="10" fontId="2" fillId="26" borderId="76" xfId="153" applyNumberFormat="1" applyFont="1" applyFill="1" applyBorder="1" applyAlignment="1">
      <alignment horizontal="right" vertical="center" wrapText="1"/>
    </xf>
    <xf numFmtId="2" fontId="154" fillId="0" borderId="78" xfId="0" applyNumberFormat="1" applyFont="1" applyFill="1" applyBorder="1" applyAlignment="1" applyProtection="1">
      <alignment horizontal="center" vertical="center"/>
      <protection locked="0"/>
    </xf>
    <xf numFmtId="0" fontId="158" fillId="0" borderId="0" xfId="0" applyFont="1" applyAlignment="1">
      <alignment vertical="center"/>
    </xf>
    <xf numFmtId="4" fontId="106" fillId="26" borderId="29" xfId="3100" applyNumberFormat="1" applyFont="1" applyFill="1" applyBorder="1" applyAlignment="1">
      <alignment horizontal="center" vertical="center"/>
    </xf>
    <xf numFmtId="4" fontId="106" fillId="0" borderId="13" xfId="3100" applyNumberFormat="1" applyFont="1" applyFill="1" applyBorder="1" applyAlignment="1">
      <alignment horizontal="center" vertical="center"/>
    </xf>
    <xf numFmtId="189" fontId="105" fillId="0" borderId="35" xfId="3100" applyNumberFormat="1" applyFont="1" applyFill="1" applyBorder="1" applyAlignment="1">
      <alignment horizontal="center" vertical="center"/>
    </xf>
    <xf numFmtId="4" fontId="106" fillId="30" borderId="13" xfId="3100" applyNumberFormat="1" applyFont="1" applyFill="1" applyBorder="1" applyAlignment="1">
      <alignment horizontal="center" vertical="center"/>
    </xf>
    <xf numFmtId="0" fontId="136" fillId="30" borderId="20" xfId="340" applyFont="1" applyFill="1" applyBorder="1" applyAlignment="1">
      <alignment vertical="center"/>
    </xf>
    <xf numFmtId="0" fontId="136" fillId="30" borderId="21" xfId="340" applyFont="1" applyFill="1" applyBorder="1" applyAlignment="1">
      <alignment vertical="center"/>
    </xf>
    <xf numFmtId="0" fontId="136" fillId="30" borderId="21" xfId="340" applyFont="1" applyFill="1" applyBorder="1" applyAlignment="1">
      <alignment horizontal="center" vertical="center"/>
    </xf>
    <xf numFmtId="0" fontId="142" fillId="30" borderId="21" xfId="340" applyFont="1" applyFill="1" applyBorder="1" applyAlignment="1">
      <alignment vertical="center"/>
    </xf>
    <xf numFmtId="0" fontId="142" fillId="30" borderId="22" xfId="340" applyFont="1" applyFill="1" applyBorder="1" applyAlignment="1">
      <alignment vertical="center"/>
    </xf>
    <xf numFmtId="4" fontId="150" fillId="30" borderId="21" xfId="340" applyNumberFormat="1" applyFont="1" applyFill="1" applyBorder="1" applyAlignment="1">
      <alignment horizontal="right" vertical="center"/>
    </xf>
    <xf numFmtId="0" fontId="151" fillId="30" borderId="22" xfId="3256" applyFont="1" applyFill="1" applyBorder="1" applyAlignment="1">
      <alignment horizontal="left" vertical="center"/>
    </xf>
    <xf numFmtId="0" fontId="136" fillId="30" borderId="21" xfId="340" applyFont="1" applyFill="1" applyBorder="1" applyAlignment="1">
      <alignment horizontal="right" vertical="center"/>
    </xf>
    <xf numFmtId="0" fontId="149" fillId="30" borderId="22" xfId="3256" applyFont="1" applyFill="1" applyBorder="1"/>
    <xf numFmtId="0" fontId="136" fillId="43" borderId="13" xfId="90" applyFont="1" applyFill="1" applyBorder="1" applyAlignment="1">
      <alignment horizontal="center" vertical="center"/>
    </xf>
    <xf numFmtId="0" fontId="136" fillId="43" borderId="13" xfId="90" applyFont="1" applyFill="1" applyBorder="1" applyAlignment="1">
      <alignment horizontal="center" vertical="center" wrapText="1"/>
    </xf>
    <xf numFmtId="0" fontId="136" fillId="43" borderId="76" xfId="90" applyFont="1" applyFill="1" applyBorder="1" applyAlignment="1">
      <alignment horizontal="center" vertical="center"/>
    </xf>
    <xf numFmtId="0" fontId="136" fillId="43" borderId="76" xfId="90" applyFont="1" applyFill="1" applyBorder="1" applyAlignment="1">
      <alignment horizontal="center" vertical="center" wrapText="1"/>
    </xf>
    <xf numFmtId="0" fontId="136" fillId="43" borderId="19" xfId="90" applyFont="1" applyFill="1" applyBorder="1" applyAlignment="1">
      <alignment horizontal="center" vertical="center"/>
    </xf>
    <xf numFmtId="0" fontId="136" fillId="43" borderId="32" xfId="90" applyFont="1" applyFill="1" applyBorder="1" applyAlignment="1">
      <alignment horizontal="center" vertical="center"/>
    </xf>
    <xf numFmtId="0" fontId="139" fillId="30" borderId="76" xfId="90" applyFont="1" applyFill="1" applyBorder="1" applyAlignment="1">
      <alignment horizontal="center" vertical="center"/>
    </xf>
    <xf numFmtId="0" fontId="106" fillId="30" borderId="20" xfId="3100" applyNumberFormat="1" applyFont="1" applyFill="1" applyBorder="1" applyAlignment="1">
      <alignment horizontal="center" vertical="center"/>
    </xf>
    <xf numFmtId="0" fontId="2" fillId="0" borderId="0" xfId="3100" applyNumberFormat="1" applyFont="1" applyAlignment="1">
      <alignment vertical="center"/>
    </xf>
    <xf numFmtId="203" fontId="133" fillId="39" borderId="20" xfId="90" applyNumberFormat="1" applyFont="1" applyFill="1" applyBorder="1" applyAlignment="1">
      <alignment horizontal="center" vertical="center"/>
    </xf>
    <xf numFmtId="203" fontId="138" fillId="39" borderId="13" xfId="90" applyNumberFormat="1" applyFont="1" applyFill="1" applyBorder="1" applyAlignment="1">
      <alignment horizontal="center" vertical="center"/>
    </xf>
    <xf numFmtId="0" fontId="139" fillId="30" borderId="20" xfId="90" applyFont="1" applyFill="1" applyBorder="1" applyAlignment="1">
      <alignment horizontal="center" vertical="center"/>
    </xf>
    <xf numFmtId="212" fontId="133" fillId="26" borderId="20" xfId="90" applyNumberFormat="1" applyFont="1" applyFill="1" applyBorder="1" applyAlignment="1">
      <alignment horizontal="center" vertical="center"/>
    </xf>
    <xf numFmtId="0" fontId="139" fillId="30" borderId="32" xfId="90" applyFont="1" applyFill="1" applyBorder="1" applyAlignment="1">
      <alignment horizontal="center" vertical="center"/>
    </xf>
    <xf numFmtId="0" fontId="139" fillId="30" borderId="32" xfId="90" applyFont="1" applyFill="1" applyBorder="1" applyAlignment="1">
      <alignment horizontal="center" vertical="center" wrapText="1"/>
    </xf>
    <xf numFmtId="0" fontId="139" fillId="30" borderId="76" xfId="90" applyFont="1" applyFill="1" applyBorder="1" applyAlignment="1">
      <alignment horizontal="center" vertical="center" wrapText="1"/>
    </xf>
    <xf numFmtId="0" fontId="4" fillId="30" borderId="13" xfId="1441" applyFont="1" applyFill="1" applyBorder="1" applyAlignment="1">
      <alignment horizontal="center"/>
    </xf>
    <xf numFmtId="4" fontId="4" fillId="30" borderId="13" xfId="92" applyNumberFormat="1" applyFont="1" applyFill="1" applyBorder="1" applyAlignment="1">
      <alignment horizontal="center" vertical="center"/>
    </xf>
    <xf numFmtId="0" fontId="112" fillId="30" borderId="103" xfId="92" applyFont="1" applyFill="1" applyBorder="1" applyAlignment="1">
      <alignment horizontal="center" vertical="center"/>
    </xf>
    <xf numFmtId="167" fontId="4" fillId="30" borderId="73" xfId="92" applyNumberFormat="1" applyFont="1" applyFill="1" applyBorder="1" applyAlignment="1">
      <alignment horizontal="center" vertical="center"/>
    </xf>
    <xf numFmtId="205" fontId="112" fillId="30" borderId="73" xfId="110" applyNumberFormat="1" applyFont="1" applyFill="1" applyBorder="1" applyAlignment="1">
      <alignment horizontal="center" vertical="center"/>
    </xf>
    <xf numFmtId="167" fontId="4" fillId="30" borderId="104" xfId="92" applyNumberFormat="1" applyFont="1" applyFill="1" applyBorder="1" applyAlignment="1">
      <alignment horizontal="center" vertical="center"/>
    </xf>
    <xf numFmtId="167" fontId="4" fillId="30" borderId="105" xfId="92" applyNumberFormat="1" applyFont="1" applyFill="1" applyBorder="1" applyAlignment="1">
      <alignment horizontal="center" vertical="center"/>
    </xf>
    <xf numFmtId="0" fontId="111" fillId="0" borderId="126" xfId="92" applyFont="1" applyFill="1" applyBorder="1" applyAlignment="1">
      <alignment horizontal="center" vertical="center"/>
    </xf>
    <xf numFmtId="10" fontId="111" fillId="0" borderId="127" xfId="144" applyNumberFormat="1" applyFont="1" applyFill="1" applyBorder="1" applyAlignment="1">
      <alignment horizontal="center" vertical="center"/>
    </xf>
    <xf numFmtId="0" fontId="111" fillId="0" borderId="128" xfId="92" applyFont="1" applyFill="1" applyBorder="1" applyAlignment="1">
      <alignment horizontal="center" vertical="center"/>
    </xf>
    <xf numFmtId="10" fontId="4" fillId="30" borderId="76" xfId="144" applyNumberFormat="1" applyFont="1" applyFill="1" applyBorder="1" applyAlignment="1">
      <alignment horizontal="center" vertical="center"/>
    </xf>
    <xf numFmtId="4" fontId="4" fillId="30" borderId="12" xfId="92" applyNumberFormat="1" applyFont="1" applyFill="1" applyBorder="1" applyAlignment="1">
      <alignment horizontal="center" vertical="center"/>
    </xf>
    <xf numFmtId="10" fontId="4" fillId="30" borderId="12" xfId="144" applyNumberFormat="1" applyFont="1" applyFill="1" applyBorder="1" applyAlignment="1">
      <alignment horizontal="center" vertical="center"/>
    </xf>
    <xf numFmtId="10" fontId="4" fillId="30" borderId="78" xfId="144" applyNumberFormat="1" applyFont="1" applyFill="1" applyBorder="1" applyAlignment="1">
      <alignment horizontal="center" vertical="center"/>
    </xf>
    <xf numFmtId="0" fontId="4" fillId="0" borderId="21" xfId="95" applyFont="1" applyBorder="1" applyAlignment="1">
      <alignment horizontal="center" vertical="center"/>
    </xf>
    <xf numFmtId="0" fontId="4" fillId="26" borderId="0" xfId="110" applyFont="1" applyFill="1" applyBorder="1" applyAlignment="1">
      <alignment horizontal="center" vertical="center"/>
    </xf>
    <xf numFmtId="0" fontId="136" fillId="43" borderId="13" xfId="90" applyFont="1" applyFill="1" applyBorder="1" applyAlignment="1">
      <alignment horizontal="center" vertical="center"/>
    </xf>
    <xf numFmtId="0" fontId="136" fillId="43" borderId="22" xfId="90" applyFont="1" applyFill="1" applyBorder="1" applyAlignment="1">
      <alignment horizontal="center" vertical="center"/>
    </xf>
    <xf numFmtId="0" fontId="136" fillId="43" borderId="13" xfId="90" applyFont="1" applyFill="1" applyBorder="1" applyAlignment="1">
      <alignment horizontal="center" vertical="center" wrapText="1"/>
    </xf>
    <xf numFmtId="0" fontId="136" fillId="43" borderId="22" xfId="90" applyFont="1" applyFill="1" applyBorder="1" applyAlignment="1">
      <alignment horizontal="center" vertical="center" wrapText="1"/>
    </xf>
    <xf numFmtId="205" fontId="136" fillId="30" borderId="66" xfId="110" applyNumberFormat="1" applyFont="1" applyFill="1" applyBorder="1" applyAlignment="1">
      <alignment horizontal="center" vertical="center"/>
    </xf>
    <xf numFmtId="205" fontId="136" fillId="30" borderId="64" xfId="110" applyNumberFormat="1" applyFont="1" applyFill="1" applyBorder="1" applyAlignment="1">
      <alignment horizontal="center" vertical="center"/>
    </xf>
    <xf numFmtId="4" fontId="136" fillId="30" borderId="24" xfId="340" applyNumberFormat="1" applyFont="1" applyFill="1" applyBorder="1" applyAlignment="1">
      <alignment horizontal="center" vertical="center"/>
    </xf>
    <xf numFmtId="2" fontId="136" fillId="30" borderId="24" xfId="340" applyNumberFormat="1" applyFont="1" applyFill="1" applyBorder="1" applyAlignment="1">
      <alignment horizontal="center" vertical="center"/>
    </xf>
    <xf numFmtId="2" fontId="4" fillId="30" borderId="20" xfId="95" applyNumberFormat="1" applyFont="1" applyFill="1" applyBorder="1" applyAlignment="1">
      <alignment horizontal="center" vertical="center"/>
    </xf>
    <xf numFmtId="0" fontId="4" fillId="30" borderId="21" xfId="95" applyFont="1" applyFill="1" applyBorder="1" applyAlignment="1">
      <alignment horizontal="center" vertical="center"/>
    </xf>
    <xf numFmtId="2" fontId="4" fillId="30" borderId="21" xfId="95" applyNumberFormat="1" applyFont="1" applyFill="1" applyBorder="1" applyAlignment="1">
      <alignment horizontal="center" vertical="center"/>
    </xf>
    <xf numFmtId="206" fontId="4" fillId="30" borderId="21" xfId="95" applyNumberFormat="1" applyFont="1" applyFill="1" applyBorder="1" applyAlignment="1">
      <alignment horizontal="center" vertical="center"/>
    </xf>
    <xf numFmtId="0" fontId="4" fillId="30" borderId="21" xfId="95" applyFont="1" applyFill="1" applyBorder="1" applyAlignment="1">
      <alignment vertical="center"/>
    </xf>
    <xf numFmtId="0" fontId="2" fillId="30" borderId="21" xfId="95" applyFont="1" applyFill="1" applyBorder="1" applyAlignment="1">
      <alignment horizontal="center" vertical="center"/>
    </xf>
    <xf numFmtId="43" fontId="2" fillId="30" borderId="21" xfId="219" applyNumberFormat="1" applyFont="1" applyFill="1" applyBorder="1" applyAlignment="1">
      <alignment vertical="center"/>
    </xf>
    <xf numFmtId="2" fontId="4" fillId="30" borderId="8" xfId="95" applyNumberFormat="1" applyFont="1" applyFill="1" applyBorder="1" applyAlignment="1">
      <alignment horizontal="center" vertical="center"/>
    </xf>
    <xf numFmtId="0" fontId="4" fillId="30" borderId="0" xfId="95" applyFont="1" applyFill="1" applyBorder="1" applyAlignment="1">
      <alignment horizontal="center" vertical="center"/>
    </xf>
    <xf numFmtId="2" fontId="4" fillId="30" borderId="0" xfId="95" applyNumberFormat="1" applyFont="1" applyFill="1" applyBorder="1" applyAlignment="1">
      <alignment horizontal="center" vertical="center"/>
    </xf>
    <xf numFmtId="0" fontId="2" fillId="30" borderId="0" xfId="95" applyFont="1" applyFill="1" applyBorder="1" applyAlignment="1">
      <alignment horizontal="center" vertical="center"/>
    </xf>
    <xf numFmtId="43" fontId="2" fillId="30" borderId="0" xfId="219" applyNumberFormat="1" applyFont="1" applyFill="1" applyBorder="1" applyAlignment="1">
      <alignment vertical="center"/>
    </xf>
    <xf numFmtId="2" fontId="4" fillId="30" borderId="32" xfId="95" applyNumberFormat="1" applyFont="1" applyFill="1" applyBorder="1" applyAlignment="1">
      <alignment horizontal="center" vertical="center"/>
    </xf>
    <xf numFmtId="0" fontId="4" fillId="30" borderId="30" xfId="95" applyFont="1" applyFill="1" applyBorder="1" applyAlignment="1">
      <alignment horizontal="center" vertical="center"/>
    </xf>
    <xf numFmtId="2" fontId="4" fillId="30" borderId="30" xfId="95" applyNumberFormat="1" applyFont="1" applyFill="1" applyBorder="1" applyAlignment="1">
      <alignment horizontal="center" vertical="center"/>
    </xf>
    <xf numFmtId="0" fontId="2" fillId="30" borderId="30" xfId="95" applyFont="1" applyFill="1" applyBorder="1" applyAlignment="1">
      <alignment horizontal="center" vertical="center"/>
    </xf>
    <xf numFmtId="43" fontId="2" fillId="30" borderId="30" xfId="219" applyNumberFormat="1" applyFont="1" applyFill="1" applyBorder="1" applyAlignment="1">
      <alignment vertical="center"/>
    </xf>
    <xf numFmtId="49" fontId="4" fillId="30" borderId="32" xfId="95" applyNumberFormat="1" applyFont="1" applyFill="1" applyBorder="1" applyAlignment="1">
      <alignment horizontal="center" vertical="center"/>
    </xf>
    <xf numFmtId="49" fontId="4" fillId="30" borderId="30" xfId="95" applyNumberFormat="1" applyFont="1" applyFill="1" applyBorder="1" applyAlignment="1">
      <alignment horizontal="center" vertical="center"/>
    </xf>
    <xf numFmtId="0" fontId="4" fillId="30" borderId="31" xfId="95" applyFont="1" applyFill="1" applyBorder="1" applyAlignment="1">
      <alignment vertical="center"/>
    </xf>
    <xf numFmtId="49" fontId="4" fillId="30" borderId="72" xfId="95" applyNumberFormat="1" applyFont="1" applyFill="1" applyBorder="1" applyAlignment="1">
      <alignment horizontal="center" vertical="center"/>
    </xf>
    <xf numFmtId="0" fontId="4" fillId="30" borderId="73" xfId="95" applyFont="1" applyFill="1" applyBorder="1" applyAlignment="1">
      <alignment horizontal="center" vertical="center"/>
    </xf>
    <xf numFmtId="49" fontId="4" fillId="30" borderId="73" xfId="95" applyNumberFormat="1" applyFont="1" applyFill="1" applyBorder="1" applyAlignment="1">
      <alignment horizontal="center" vertical="center"/>
    </xf>
    <xf numFmtId="0" fontId="4" fillId="30" borderId="73" xfId="95" applyFont="1" applyFill="1" applyBorder="1" applyAlignment="1">
      <alignment vertical="center"/>
    </xf>
    <xf numFmtId="0" fontId="2" fillId="30" borderId="73" xfId="95" applyFont="1" applyFill="1" applyBorder="1" applyAlignment="1">
      <alignment horizontal="center" vertical="center"/>
    </xf>
    <xf numFmtId="43" fontId="2" fillId="30" borderId="73" xfId="219" applyNumberFormat="1" applyFont="1" applyFill="1" applyBorder="1" applyAlignment="1">
      <alignment vertical="center"/>
    </xf>
    <xf numFmtId="49" fontId="4" fillId="30" borderId="20" xfId="95" applyNumberFormat="1" applyFont="1" applyFill="1" applyBorder="1" applyAlignment="1">
      <alignment horizontal="center" vertical="center"/>
    </xf>
    <xf numFmtId="49" fontId="4" fillId="30" borderId="21" xfId="95" applyNumberFormat="1" applyFont="1" applyFill="1" applyBorder="1" applyAlignment="1">
      <alignment horizontal="center" vertical="center"/>
    </xf>
    <xf numFmtId="0" fontId="112" fillId="30" borderId="20" xfId="92" applyFont="1" applyFill="1" applyBorder="1" applyAlignment="1">
      <alignment horizontal="center" vertical="center"/>
    </xf>
    <xf numFmtId="167" fontId="4" fillId="30" borderId="21" xfId="92" applyNumberFormat="1" applyFont="1" applyFill="1" applyBorder="1" applyAlignment="1">
      <alignment horizontal="center" vertical="center"/>
    </xf>
    <xf numFmtId="0" fontId="4" fillId="30" borderId="13" xfId="92" applyFont="1" applyFill="1" applyBorder="1" applyAlignment="1">
      <alignment horizontal="center" vertical="center"/>
    </xf>
    <xf numFmtId="207" fontId="4" fillId="30" borderId="13" xfId="92" applyNumberFormat="1" applyFont="1" applyFill="1" applyBorder="1" applyAlignment="1">
      <alignment horizontal="center" vertical="center"/>
    </xf>
    <xf numFmtId="165" fontId="4" fillId="30" borderId="23" xfId="222" applyNumberFormat="1" applyFont="1" applyFill="1" applyBorder="1" applyAlignment="1">
      <alignment horizontal="center" vertical="center" wrapText="1"/>
    </xf>
    <xf numFmtId="0" fontId="4" fillId="30" borderId="23" xfId="95" applyFont="1" applyFill="1" applyBorder="1" applyAlignment="1">
      <alignment horizontal="center" vertical="center" wrapText="1"/>
    </xf>
    <xf numFmtId="165" fontId="2" fillId="30" borderId="21" xfId="222" applyNumberFormat="1" applyFont="1" applyFill="1" applyBorder="1" applyAlignment="1">
      <alignment vertical="center"/>
    </xf>
    <xf numFmtId="165" fontId="2" fillId="30" borderId="21" xfId="222" applyNumberFormat="1" applyFont="1" applyFill="1" applyBorder="1" applyAlignment="1">
      <alignment horizontal="right" vertical="center"/>
    </xf>
    <xf numFmtId="0" fontId="2" fillId="30" borderId="22" xfId="95" applyFont="1" applyFill="1" applyBorder="1" applyAlignment="1">
      <alignment vertical="center"/>
    </xf>
    <xf numFmtId="2" fontId="2" fillId="30" borderId="21" xfId="222" applyNumberFormat="1" applyFont="1" applyFill="1" applyBorder="1" applyAlignment="1">
      <alignment vertical="center"/>
    </xf>
    <xf numFmtId="2" fontId="2" fillId="30" borderId="21" xfId="222" applyNumberFormat="1" applyFont="1" applyFill="1" applyBorder="1" applyAlignment="1">
      <alignment horizontal="right" vertical="center"/>
    </xf>
    <xf numFmtId="2" fontId="2" fillId="30" borderId="0" xfId="222" applyNumberFormat="1" applyFont="1" applyFill="1" applyBorder="1" applyAlignment="1">
      <alignment vertical="center"/>
    </xf>
    <xf numFmtId="2" fontId="2" fillId="30" borderId="0" xfId="222" applyNumberFormat="1" applyFont="1" applyFill="1" applyBorder="1" applyAlignment="1">
      <alignment horizontal="right" vertical="center"/>
    </xf>
    <xf numFmtId="165" fontId="2" fillId="30" borderId="0" xfId="222" applyNumberFormat="1" applyFont="1" applyFill="1" applyBorder="1" applyAlignment="1">
      <alignment vertical="center"/>
    </xf>
    <xf numFmtId="0" fontId="2" fillId="30" borderId="29" xfId="95" applyFont="1" applyFill="1" applyBorder="1" applyAlignment="1">
      <alignment vertical="center"/>
    </xf>
    <xf numFmtId="2" fontId="2" fillId="30" borderId="30" xfId="222" applyNumberFormat="1" applyFont="1" applyFill="1" applyBorder="1" applyAlignment="1">
      <alignment vertical="center"/>
    </xf>
    <xf numFmtId="2" fontId="2" fillId="30" borderId="30" xfId="222" applyNumberFormat="1" applyFont="1" applyFill="1" applyBorder="1" applyAlignment="1">
      <alignment horizontal="right" vertical="center"/>
    </xf>
    <xf numFmtId="165" fontId="2" fillId="30" borderId="30" xfId="222" applyNumberFormat="1" applyFont="1" applyFill="1" applyBorder="1" applyAlignment="1">
      <alignment vertical="center"/>
    </xf>
    <xf numFmtId="0" fontId="2" fillId="30" borderId="33" xfId="95" applyFont="1" applyFill="1" applyBorder="1" applyAlignment="1">
      <alignment vertical="center"/>
    </xf>
    <xf numFmtId="2" fontId="2" fillId="30" borderId="73" xfId="222" applyNumberFormat="1" applyFont="1" applyFill="1" applyBorder="1" applyAlignment="1">
      <alignment vertical="center"/>
    </xf>
    <xf numFmtId="2" fontId="2" fillId="30" borderId="73" xfId="222" applyNumberFormat="1" applyFont="1" applyFill="1" applyBorder="1" applyAlignment="1">
      <alignment horizontal="right" vertical="center"/>
    </xf>
    <xf numFmtId="165" fontId="2" fillId="30" borderId="73" xfId="222" applyNumberFormat="1" applyFont="1" applyFill="1" applyBorder="1" applyAlignment="1">
      <alignment vertical="center"/>
    </xf>
    <xf numFmtId="0" fontId="2" fillId="30" borderId="74" xfId="95" applyFont="1" applyFill="1" applyBorder="1" applyAlignment="1">
      <alignment vertical="center"/>
    </xf>
    <xf numFmtId="0" fontId="67" fillId="0" borderId="31" xfId="110" applyFont="1" applyFill="1" applyBorder="1" applyAlignment="1">
      <alignment horizontal="left" vertical="center"/>
    </xf>
    <xf numFmtId="0" fontId="67" fillId="0" borderId="35" xfId="110" applyFont="1" applyFill="1" applyBorder="1" applyAlignment="1">
      <alignment horizontal="left" vertical="center"/>
    </xf>
    <xf numFmtId="0" fontId="67" fillId="0" borderId="0" xfId="110" applyFont="1" applyFill="1" applyBorder="1" applyAlignment="1">
      <alignment horizontal="left" vertical="center"/>
    </xf>
    <xf numFmtId="0" fontId="67" fillId="0" borderId="29" xfId="110" applyFont="1" applyFill="1" applyBorder="1" applyAlignment="1">
      <alignment horizontal="left" vertical="center"/>
    </xf>
    <xf numFmtId="49" fontId="67" fillId="0" borderId="30" xfId="110" applyNumberFormat="1" applyFont="1" applyFill="1" applyBorder="1" applyAlignment="1">
      <alignment horizontal="left" vertical="center"/>
    </xf>
    <xf numFmtId="49" fontId="67" fillId="0" borderId="33" xfId="110" applyNumberFormat="1" applyFont="1" applyFill="1" applyBorder="1" applyAlignment="1">
      <alignment horizontal="left" vertical="center"/>
    </xf>
    <xf numFmtId="0" fontId="125" fillId="37" borderId="20" xfId="92" applyFont="1" applyFill="1" applyBorder="1" applyAlignment="1">
      <alignment horizontal="center" vertical="center"/>
    </xf>
    <xf numFmtId="0" fontId="125" fillId="37" borderId="21" xfId="92" applyFont="1" applyFill="1" applyBorder="1" applyAlignment="1">
      <alignment horizontal="center" vertical="center"/>
    </xf>
    <xf numFmtId="0" fontId="125" fillId="37" borderId="22" xfId="92" applyFont="1" applyFill="1" applyBorder="1" applyAlignment="1">
      <alignment horizontal="center" vertical="center"/>
    </xf>
    <xf numFmtId="49" fontId="4" fillId="0" borderId="32" xfId="92" applyNumberFormat="1" applyFont="1" applyFill="1" applyBorder="1" applyAlignment="1">
      <alignment horizontal="right" vertical="center"/>
    </xf>
    <xf numFmtId="49" fontId="4" fillId="0" borderId="30" xfId="92" applyNumberFormat="1" applyFont="1" applyFill="1" applyBorder="1" applyAlignment="1">
      <alignment horizontal="right" vertical="center"/>
    </xf>
    <xf numFmtId="49" fontId="4" fillId="0" borderId="33" xfId="92" applyNumberFormat="1" applyFont="1" applyFill="1" applyBorder="1" applyAlignment="1">
      <alignment horizontal="right" vertical="center"/>
    </xf>
    <xf numFmtId="0" fontId="132" fillId="37" borderId="13" xfId="92" applyFont="1" applyFill="1" applyBorder="1" applyAlignment="1">
      <alignment horizontal="center" vertical="center"/>
    </xf>
    <xf numFmtId="0" fontId="105" fillId="37" borderId="13" xfId="92" applyFont="1" applyFill="1" applyBorder="1" applyAlignment="1">
      <alignment horizontal="center" vertical="center"/>
    </xf>
    <xf numFmtId="167" fontId="105" fillId="37" borderId="13" xfId="92" applyNumberFormat="1" applyFont="1" applyFill="1" applyBorder="1" applyAlignment="1">
      <alignment horizontal="center" vertical="center"/>
    </xf>
    <xf numFmtId="0" fontId="111" fillId="0" borderId="8" xfId="92" applyFont="1" applyFill="1" applyBorder="1" applyAlignment="1">
      <alignment horizontal="center" vertical="center"/>
    </xf>
    <xf numFmtId="0" fontId="111" fillId="0" borderId="0" xfId="92" applyFont="1" applyFill="1" applyBorder="1" applyAlignment="1">
      <alignment horizontal="center" vertical="center"/>
    </xf>
    <xf numFmtId="0" fontId="111" fillId="0" borderId="30" xfId="92" applyFont="1" applyFill="1" applyBorder="1" applyAlignment="1">
      <alignment horizontal="center" vertical="center"/>
    </xf>
    <xf numFmtId="0" fontId="111" fillId="0" borderId="33" xfId="92" applyFont="1" applyFill="1" applyBorder="1" applyAlignment="1">
      <alignment horizontal="center" vertical="center"/>
    </xf>
    <xf numFmtId="0" fontId="127" fillId="0" borderId="20" xfId="340" applyFont="1" applyFill="1" applyBorder="1" applyAlignment="1">
      <alignment horizontal="left" vertical="center" wrapText="1"/>
    </xf>
    <xf numFmtId="0" fontId="127" fillId="0" borderId="21" xfId="340" applyFont="1" applyFill="1" applyBorder="1" applyAlignment="1">
      <alignment horizontal="left" vertical="center" wrapText="1"/>
    </xf>
    <xf numFmtId="0" fontId="127" fillId="0" borderId="22" xfId="340" applyFont="1" applyFill="1" applyBorder="1" applyAlignment="1">
      <alignment horizontal="left" vertical="center" wrapText="1"/>
    </xf>
    <xf numFmtId="0" fontId="4" fillId="0" borderId="20" xfId="95" applyFont="1" applyBorder="1" applyAlignment="1">
      <alignment horizontal="center" vertical="center"/>
    </xf>
    <xf numFmtId="0" fontId="4" fillId="0" borderId="21" xfId="95" applyFont="1" applyBorder="1" applyAlignment="1">
      <alignment horizontal="center" vertical="center"/>
    </xf>
    <xf numFmtId="0" fontId="4" fillId="30" borderId="13" xfId="95" applyFont="1" applyFill="1" applyBorder="1" applyAlignment="1">
      <alignment horizontal="center" vertical="center" wrapText="1"/>
    </xf>
    <xf numFmtId="0" fontId="4" fillId="30" borderId="23" xfId="95" applyFont="1" applyFill="1" applyBorder="1" applyAlignment="1">
      <alignment horizontal="center" vertical="center" wrapText="1"/>
    </xf>
    <xf numFmtId="43" fontId="4" fillId="30" borderId="13" xfId="219" applyNumberFormat="1" applyFont="1" applyFill="1" applyBorder="1" applyAlignment="1">
      <alignment horizontal="center" vertical="center"/>
    </xf>
    <xf numFmtId="43" fontId="4" fillId="30" borderId="23" xfId="219" applyNumberFormat="1" applyFont="1" applyFill="1" applyBorder="1" applyAlignment="1">
      <alignment horizontal="center" vertical="center"/>
    </xf>
    <xf numFmtId="0" fontId="4" fillId="26" borderId="0" xfId="110" applyFont="1" applyFill="1" applyBorder="1" applyAlignment="1">
      <alignment horizontal="center" vertical="center"/>
    </xf>
    <xf numFmtId="0" fontId="5" fillId="30" borderId="34" xfId="95" applyFont="1" applyFill="1" applyBorder="1" applyAlignment="1">
      <alignment horizontal="center" vertical="center" wrapText="1"/>
    </xf>
    <xf numFmtId="0" fontId="5" fillId="30" borderId="31" xfId="95" applyFont="1" applyFill="1" applyBorder="1" applyAlignment="1">
      <alignment horizontal="center" vertical="center" wrapText="1"/>
    </xf>
    <xf numFmtId="0" fontId="4" fillId="30" borderId="13" xfId="95" applyFont="1" applyFill="1" applyBorder="1" applyAlignment="1">
      <alignment horizontal="center" vertical="center"/>
    </xf>
    <xf numFmtId="0" fontId="4" fillId="30" borderId="23" xfId="95" applyFont="1" applyFill="1" applyBorder="1" applyAlignment="1">
      <alignment horizontal="center" vertical="center"/>
    </xf>
    <xf numFmtId="0" fontId="122" fillId="0" borderId="0" xfId="0" applyFont="1" applyAlignment="1">
      <alignment horizontal="center" vertical="center"/>
    </xf>
    <xf numFmtId="0" fontId="122" fillId="0" borderId="95" xfId="0" applyFont="1" applyBorder="1" applyAlignment="1">
      <alignment horizontal="center" vertical="center"/>
    </xf>
    <xf numFmtId="0" fontId="121" fillId="0" borderId="92" xfId="0" applyFont="1" applyBorder="1" applyAlignment="1">
      <alignment horizontal="center"/>
    </xf>
    <xf numFmtId="0" fontId="121" fillId="0" borderId="93" xfId="0" applyFont="1" applyBorder="1" applyAlignment="1">
      <alignment horizontal="center"/>
    </xf>
    <xf numFmtId="0" fontId="121" fillId="0" borderId="94" xfId="0" applyFont="1" applyBorder="1" applyAlignment="1">
      <alignment horizontal="center"/>
    </xf>
    <xf numFmtId="0" fontId="70" fillId="26" borderId="34" xfId="110" applyFont="1" applyFill="1" applyBorder="1" applyAlignment="1">
      <alignment horizontal="center" vertical="center"/>
    </xf>
    <xf numFmtId="0" fontId="70" fillId="26" borderId="31" xfId="110" applyFont="1" applyFill="1" applyBorder="1" applyAlignment="1">
      <alignment horizontal="center" vertical="center"/>
    </xf>
    <xf numFmtId="0" fontId="68" fillId="26" borderId="8" xfId="110" applyFont="1" applyFill="1" applyBorder="1" applyAlignment="1">
      <alignment horizontal="center" vertical="center"/>
    </xf>
    <xf numFmtId="0" fontId="68" fillId="26" borderId="0" xfId="110" applyFont="1" applyFill="1" applyBorder="1" applyAlignment="1">
      <alignment horizontal="center" vertical="center"/>
    </xf>
    <xf numFmtId="0" fontId="69" fillId="26" borderId="8" xfId="110" applyFont="1" applyFill="1" applyBorder="1" applyAlignment="1">
      <alignment horizontal="center" vertical="center"/>
    </xf>
    <xf numFmtId="0" fontId="69" fillId="26" borderId="0" xfId="110" applyFont="1" applyFill="1" applyBorder="1" applyAlignment="1">
      <alignment horizontal="center" vertical="center"/>
    </xf>
    <xf numFmtId="0" fontId="69" fillId="26" borderId="32" xfId="110" applyFont="1" applyFill="1" applyBorder="1" applyAlignment="1">
      <alignment horizontal="center" vertical="center"/>
    </xf>
    <xf numFmtId="0" fontId="69" fillId="26" borderId="30" xfId="110" applyFont="1" applyFill="1" applyBorder="1" applyAlignment="1">
      <alignment horizontal="center" vertical="center"/>
    </xf>
    <xf numFmtId="0" fontId="67" fillId="26" borderId="31" xfId="110" applyFont="1" applyFill="1" applyBorder="1" applyAlignment="1">
      <alignment horizontal="left" vertical="center"/>
    </xf>
    <xf numFmtId="0" fontId="67" fillId="26" borderId="35" xfId="110" applyFont="1" applyFill="1" applyBorder="1" applyAlignment="1">
      <alignment horizontal="left" vertical="center"/>
    </xf>
    <xf numFmtId="49" fontId="4" fillId="30" borderId="20" xfId="92" applyNumberFormat="1" applyFont="1" applyFill="1" applyBorder="1" applyAlignment="1">
      <alignment horizontal="right" vertical="center"/>
    </xf>
    <xf numFmtId="49" fontId="4" fillId="30" borderId="21" xfId="92" applyNumberFormat="1" applyFont="1" applyFill="1" applyBorder="1" applyAlignment="1">
      <alignment horizontal="right" vertical="center"/>
    </xf>
    <xf numFmtId="0" fontId="130" fillId="30" borderId="20" xfId="92" applyFont="1" applyFill="1" applyBorder="1" applyAlignment="1">
      <alignment horizontal="center" vertical="center"/>
    </xf>
    <xf numFmtId="0" fontId="130" fillId="30" borderId="21" xfId="92" applyFont="1" applyFill="1" applyBorder="1" applyAlignment="1">
      <alignment horizontal="center" vertical="center"/>
    </xf>
    <xf numFmtId="0" fontId="130" fillId="30" borderId="22" xfId="92" applyFont="1" applyFill="1" applyBorder="1" applyAlignment="1">
      <alignment horizontal="center" vertical="center"/>
    </xf>
    <xf numFmtId="0" fontId="67" fillId="26" borderId="0" xfId="110" applyFont="1" applyFill="1" applyBorder="1" applyAlignment="1">
      <alignment horizontal="left" vertical="center"/>
    </xf>
    <xf numFmtId="0" fontId="67" fillId="26" borderId="29" xfId="110" applyFont="1" applyFill="1" applyBorder="1" applyAlignment="1">
      <alignment horizontal="left" vertical="center"/>
    </xf>
    <xf numFmtId="49" fontId="67" fillId="26" borderId="30" xfId="110" applyNumberFormat="1" applyFont="1" applyFill="1" applyBorder="1" applyAlignment="1">
      <alignment horizontal="left" vertical="center"/>
    </xf>
    <xf numFmtId="0" fontId="67" fillId="26" borderId="30" xfId="110" applyNumberFormat="1" applyFont="1" applyFill="1" applyBorder="1" applyAlignment="1">
      <alignment horizontal="left" vertical="center"/>
    </xf>
    <xf numFmtId="0" fontId="67" fillId="26" borderId="33" xfId="110" applyNumberFormat="1" applyFont="1" applyFill="1" applyBorder="1" applyAlignment="1">
      <alignment horizontal="left" vertical="center"/>
    </xf>
    <xf numFmtId="0" fontId="4" fillId="30" borderId="20" xfId="92" applyFont="1" applyFill="1" applyBorder="1" applyAlignment="1">
      <alignment horizontal="center" vertical="center"/>
    </xf>
    <xf numFmtId="0" fontId="4" fillId="30" borderId="21" xfId="92" applyFont="1" applyFill="1" applyBorder="1" applyAlignment="1">
      <alignment horizontal="center" vertical="center"/>
    </xf>
    <xf numFmtId="0" fontId="4" fillId="30" borderId="22" xfId="92" applyFont="1" applyFill="1" applyBorder="1" applyAlignment="1">
      <alignment horizontal="center" vertical="center"/>
    </xf>
    <xf numFmtId="0" fontId="2" fillId="26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2" fontId="4" fillId="26" borderId="21" xfId="95" applyNumberFormat="1" applyFont="1" applyFill="1" applyBorder="1" applyAlignment="1">
      <alignment horizontal="right" vertical="center"/>
    </xf>
    <xf numFmtId="2" fontId="4" fillId="26" borderId="22" xfId="95" applyNumberFormat="1" applyFont="1" applyFill="1" applyBorder="1" applyAlignment="1">
      <alignment horizontal="right" vertical="center"/>
    </xf>
    <xf numFmtId="2" fontId="4" fillId="26" borderId="31" xfId="95" applyNumberFormat="1" applyFont="1" applyFill="1" applyBorder="1" applyAlignment="1">
      <alignment horizontal="right" vertical="center"/>
    </xf>
    <xf numFmtId="2" fontId="4" fillId="26" borderId="35" xfId="95" applyNumberFormat="1" applyFont="1" applyFill="1" applyBorder="1" applyAlignment="1">
      <alignment horizontal="right" vertical="center"/>
    </xf>
    <xf numFmtId="0" fontId="4" fillId="24" borderId="21" xfId="340" applyFont="1" applyFill="1" applyBorder="1" applyAlignment="1">
      <alignment horizontal="center" vertical="center"/>
    </xf>
    <xf numFmtId="0" fontId="4" fillId="24" borderId="22" xfId="340" applyFont="1" applyFill="1" applyBorder="1" applyAlignment="1">
      <alignment horizontal="center" vertical="center"/>
    </xf>
    <xf numFmtId="2" fontId="4" fillId="26" borderId="13" xfId="95" applyNumberFormat="1" applyFont="1" applyFill="1" applyBorder="1" applyAlignment="1">
      <alignment horizontal="right" vertical="center"/>
    </xf>
    <xf numFmtId="2" fontId="4" fillId="26" borderId="12" xfId="95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4" fillId="30" borderId="20" xfId="95" applyFont="1" applyFill="1" applyBorder="1" applyAlignment="1">
      <alignment horizontal="right" vertical="center"/>
    </xf>
    <xf numFmtId="0" fontId="4" fillId="30" borderId="21" xfId="95" applyFont="1" applyFill="1" applyBorder="1" applyAlignment="1">
      <alignment horizontal="right" vertical="center"/>
    </xf>
    <xf numFmtId="0" fontId="70" fillId="26" borderId="35" xfId="110" applyFont="1" applyFill="1" applyBorder="1" applyAlignment="1">
      <alignment horizontal="center" vertical="center"/>
    </xf>
    <xf numFmtId="0" fontId="68" fillId="26" borderId="29" xfId="110" applyFont="1" applyFill="1" applyBorder="1" applyAlignment="1">
      <alignment horizontal="center" vertical="center"/>
    </xf>
    <xf numFmtId="0" fontId="69" fillId="26" borderId="29" xfId="110" applyFont="1" applyFill="1" applyBorder="1" applyAlignment="1">
      <alignment horizontal="center" vertical="center"/>
    </xf>
    <xf numFmtId="0" fontId="5" fillId="30" borderId="35" xfId="95" applyFont="1" applyFill="1" applyBorder="1" applyAlignment="1">
      <alignment horizontal="center" vertical="center" wrapText="1"/>
    </xf>
    <xf numFmtId="0" fontId="69" fillId="26" borderId="33" xfId="11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wrapText="1"/>
    </xf>
    <xf numFmtId="0" fontId="4" fillId="0" borderId="35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 vertical="center" wrapText="1"/>
    </xf>
    <xf numFmtId="0" fontId="4" fillId="26" borderId="34" xfId="0" applyNumberFormat="1" applyFont="1" applyFill="1" applyBorder="1" applyAlignment="1">
      <alignment horizontal="center" vertical="center" wrapText="1"/>
    </xf>
    <xf numFmtId="0" fontId="4" fillId="26" borderId="35" xfId="0" applyNumberFormat="1" applyFont="1" applyFill="1" applyBorder="1" applyAlignment="1">
      <alignment horizontal="center" vertical="center" wrapText="1"/>
    </xf>
    <xf numFmtId="0" fontId="4" fillId="26" borderId="32" xfId="0" applyNumberFormat="1" applyFont="1" applyFill="1" applyBorder="1" applyAlignment="1">
      <alignment horizontal="center" vertical="center" wrapText="1"/>
    </xf>
    <xf numFmtId="0" fontId="4" fillId="26" borderId="33" xfId="0" applyNumberFormat="1" applyFont="1" applyFill="1" applyBorder="1" applyAlignment="1">
      <alignment horizontal="center" vertical="center" wrapText="1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10" fontId="4" fillId="0" borderId="34" xfId="144" applyNumberFormat="1" applyFont="1" applyFill="1" applyBorder="1" applyAlignment="1">
      <alignment horizontal="center" vertical="center" wrapText="1"/>
    </xf>
    <xf numFmtId="10" fontId="4" fillId="0" borderId="35" xfId="144" applyNumberFormat="1" applyFont="1" applyFill="1" applyBorder="1" applyAlignment="1">
      <alignment horizontal="center" vertical="center" wrapText="1"/>
    </xf>
    <xf numFmtId="0" fontId="70" fillId="30" borderId="13" xfId="125" applyNumberFormat="1" applyFont="1" applyFill="1" applyBorder="1" applyAlignment="1">
      <alignment horizontal="center" vertical="center" wrapText="1"/>
    </xf>
    <xf numFmtId="0" fontId="131" fillId="30" borderId="13" xfId="125" applyNumberFormat="1" applyFont="1" applyFill="1" applyBorder="1" applyAlignment="1">
      <alignment horizontal="center" vertical="center" wrapText="1"/>
    </xf>
    <xf numFmtId="0" fontId="4" fillId="30" borderId="13" xfId="1441" applyFont="1" applyFill="1" applyBorder="1" applyAlignment="1">
      <alignment horizontal="center" vertical="center"/>
    </xf>
    <xf numFmtId="0" fontId="4" fillId="30" borderId="13" xfId="1441" applyFont="1" applyFill="1" applyBorder="1" applyAlignment="1">
      <alignment horizontal="center"/>
    </xf>
    <xf numFmtId="1" fontId="4" fillId="30" borderId="13" xfId="1441" applyNumberFormat="1" applyFont="1" applyFill="1" applyBorder="1" applyAlignment="1">
      <alignment horizontal="center"/>
    </xf>
    <xf numFmtId="4" fontId="4" fillId="30" borderId="13" xfId="1441" applyNumberFormat="1" applyFont="1" applyFill="1" applyBorder="1" applyAlignment="1">
      <alignment horizontal="center"/>
    </xf>
    <xf numFmtId="1" fontId="2" fillId="0" borderId="13" xfId="1441" applyNumberFormat="1" applyFont="1" applyBorder="1" applyAlignment="1">
      <alignment horizontal="left"/>
    </xf>
    <xf numFmtId="4" fontId="2" fillId="26" borderId="13" xfId="1441" applyNumberFormat="1" applyFont="1" applyFill="1" applyBorder="1" applyAlignment="1">
      <alignment horizontal="center"/>
    </xf>
    <xf numFmtId="0" fontId="2" fillId="0" borderId="8" xfId="1441" applyFont="1" applyBorder="1" applyAlignment="1">
      <alignment horizontal="center"/>
    </xf>
    <xf numFmtId="0" fontId="2" fillId="0" borderId="0" xfId="1441" applyFont="1" applyBorder="1" applyAlignment="1">
      <alignment horizontal="center"/>
    </xf>
    <xf numFmtId="0" fontId="2" fillId="0" borderId="29" xfId="1441" applyFont="1" applyBorder="1" applyAlignment="1">
      <alignment horizontal="center"/>
    </xf>
    <xf numFmtId="0" fontId="2" fillId="0" borderId="8" xfId="1441" applyFont="1" applyFill="1" applyBorder="1" applyAlignment="1">
      <alignment horizontal="center"/>
    </xf>
    <xf numFmtId="0" fontId="2" fillId="0" borderId="0" xfId="1441" applyFont="1" applyFill="1" applyBorder="1" applyAlignment="1">
      <alignment horizontal="center"/>
    </xf>
    <xf numFmtId="0" fontId="2" fillId="0" borderId="29" xfId="1441" applyFont="1" applyFill="1" applyBorder="1" applyAlignment="1">
      <alignment horizontal="center"/>
    </xf>
    <xf numFmtId="0" fontId="2" fillId="0" borderId="8" xfId="1441" applyFont="1" applyFill="1" applyBorder="1" applyAlignment="1">
      <alignment horizontal="center" vertical="center"/>
    </xf>
    <xf numFmtId="0" fontId="2" fillId="0" borderId="0" xfId="1441" applyFont="1" applyFill="1" applyBorder="1" applyAlignment="1">
      <alignment horizontal="center" vertical="center"/>
    </xf>
    <xf numFmtId="0" fontId="2" fillId="0" borderId="29" xfId="1441" applyFont="1" applyFill="1" applyBorder="1" applyAlignment="1">
      <alignment horizontal="center" vertical="center"/>
    </xf>
    <xf numFmtId="0" fontId="112" fillId="30" borderId="13" xfId="1441" applyFont="1" applyFill="1" applyBorder="1" applyAlignment="1">
      <alignment horizontal="center" vertical="center" wrapText="1"/>
    </xf>
    <xf numFmtId="10" fontId="4" fillId="30" borderId="13" xfId="1441" applyNumberFormat="1" applyFont="1" applyFill="1" applyBorder="1" applyAlignment="1">
      <alignment horizontal="center" vertical="center"/>
    </xf>
    <xf numFmtId="0" fontId="4" fillId="0" borderId="13" xfId="1441" applyFont="1" applyBorder="1" applyAlignment="1">
      <alignment horizontal="center" vertical="center"/>
    </xf>
    <xf numFmtId="207" fontId="4" fillId="0" borderId="13" xfId="564" applyNumberFormat="1" applyFont="1" applyBorder="1" applyAlignment="1">
      <alignment horizontal="center" vertical="center"/>
    </xf>
    <xf numFmtId="1" fontId="4" fillId="0" borderId="20" xfId="1441" applyNumberFormat="1" applyFont="1" applyBorder="1" applyAlignment="1">
      <alignment horizontal="center" vertical="center"/>
    </xf>
    <xf numFmtId="1" fontId="4" fillId="0" borderId="21" xfId="1441" applyNumberFormat="1" applyFont="1" applyBorder="1" applyAlignment="1">
      <alignment horizontal="center" vertical="center"/>
    </xf>
    <xf numFmtId="1" fontId="4" fillId="0" borderId="22" xfId="1441" applyNumberFormat="1" applyFont="1" applyBorder="1" applyAlignment="1">
      <alignment horizontal="center" vertical="center"/>
    </xf>
    <xf numFmtId="0" fontId="2" fillId="0" borderId="21" xfId="1441" applyFont="1" applyBorder="1" applyAlignment="1">
      <alignment horizontal="left" vertical="center"/>
    </xf>
    <xf numFmtId="0" fontId="2" fillId="0" borderId="22" xfId="1441" applyFont="1" applyBorder="1" applyAlignment="1">
      <alignment horizontal="left" vertical="center"/>
    </xf>
    <xf numFmtId="1" fontId="4" fillId="0" borderId="8" xfId="1441" applyNumberFormat="1" applyFont="1" applyBorder="1" applyAlignment="1">
      <alignment horizontal="center" vertical="center"/>
    </xf>
    <xf numFmtId="1" fontId="4" fillId="0" borderId="0" xfId="1441" applyNumberFormat="1" applyFont="1" applyBorder="1" applyAlignment="1">
      <alignment horizontal="center" vertical="center"/>
    </xf>
    <xf numFmtId="1" fontId="4" fillId="0" borderId="29" xfId="1441" applyNumberFormat="1" applyFont="1" applyBorder="1" applyAlignment="1">
      <alignment horizontal="center" vertical="center"/>
    </xf>
    <xf numFmtId="0" fontId="112" fillId="0" borderId="13" xfId="1441" applyFont="1" applyBorder="1" applyAlignment="1">
      <alignment horizontal="center" vertical="center"/>
    </xf>
    <xf numFmtId="0" fontId="112" fillId="0" borderId="0" xfId="1441" applyFont="1" applyBorder="1" applyAlignment="1">
      <alignment horizontal="right" vertical="center"/>
    </xf>
    <xf numFmtId="0" fontId="2" fillId="0" borderId="30" xfId="1441" applyFont="1" applyBorder="1" applyAlignment="1">
      <alignment horizontal="center" vertical="center"/>
    </xf>
    <xf numFmtId="0" fontId="2" fillId="0" borderId="0" xfId="1441" applyFont="1" applyBorder="1" applyAlignment="1">
      <alignment horizontal="left" vertical="center"/>
    </xf>
    <xf numFmtId="40" fontId="2" fillId="0" borderId="0" xfId="1441" applyNumberFormat="1" applyFont="1" applyBorder="1" applyAlignment="1">
      <alignment horizontal="center" vertical="center"/>
    </xf>
    <xf numFmtId="0" fontId="67" fillId="0" borderId="30" xfId="1441" applyFont="1" applyBorder="1" applyAlignment="1">
      <alignment horizontal="left"/>
    </xf>
    <xf numFmtId="0" fontId="67" fillId="0" borderId="33" xfId="1441" applyFont="1" applyBorder="1" applyAlignment="1">
      <alignment horizontal="left"/>
    </xf>
    <xf numFmtId="0" fontId="70" fillId="0" borderId="34" xfId="1441" applyFont="1" applyBorder="1" applyAlignment="1">
      <alignment horizontal="center"/>
    </xf>
    <xf numFmtId="0" fontId="70" fillId="0" borderId="31" xfId="1441" applyFont="1" applyBorder="1" applyAlignment="1">
      <alignment horizontal="center"/>
    </xf>
    <xf numFmtId="0" fontId="70" fillId="0" borderId="35" xfId="1441" applyFont="1" applyBorder="1" applyAlignment="1">
      <alignment horizontal="center"/>
    </xf>
    <xf numFmtId="0" fontId="68" fillId="0" borderId="8" xfId="1441" applyFont="1" applyBorder="1" applyAlignment="1">
      <alignment horizontal="center"/>
    </xf>
    <xf numFmtId="0" fontId="68" fillId="0" borderId="0" xfId="1441" applyFont="1" applyBorder="1" applyAlignment="1">
      <alignment horizontal="center"/>
    </xf>
    <xf numFmtId="0" fontId="68" fillId="0" borderId="29" xfId="1441" applyFont="1" applyBorder="1" applyAlignment="1">
      <alignment horizontal="center"/>
    </xf>
    <xf numFmtId="0" fontId="69" fillId="0" borderId="8" xfId="1441" applyFont="1" applyBorder="1" applyAlignment="1">
      <alignment horizontal="center"/>
    </xf>
    <xf numFmtId="0" fontId="69" fillId="0" borderId="0" xfId="1441" applyFont="1" applyBorder="1" applyAlignment="1">
      <alignment horizontal="center"/>
    </xf>
    <xf numFmtId="0" fontId="69" fillId="0" borderId="29" xfId="1441" applyFont="1" applyBorder="1" applyAlignment="1">
      <alignment horizontal="center"/>
    </xf>
    <xf numFmtId="0" fontId="69" fillId="0" borderId="32" xfId="1441" applyFont="1" applyBorder="1" applyAlignment="1">
      <alignment horizontal="center"/>
    </xf>
    <xf numFmtId="0" fontId="69" fillId="0" borderId="30" xfId="1441" applyFont="1" applyBorder="1" applyAlignment="1">
      <alignment horizontal="center"/>
    </xf>
    <xf numFmtId="0" fontId="69" fillId="0" borderId="33" xfId="1441" applyFont="1" applyBorder="1" applyAlignment="1">
      <alignment horizontal="center"/>
    </xf>
    <xf numFmtId="0" fontId="67" fillId="0" borderId="31" xfId="1441" applyFont="1" applyBorder="1" applyAlignment="1">
      <alignment horizontal="left"/>
    </xf>
    <xf numFmtId="0" fontId="67" fillId="0" borderId="35" xfId="1441" applyFont="1" applyBorder="1" applyAlignment="1">
      <alignment horizontal="left"/>
    </xf>
    <xf numFmtId="0" fontId="67" fillId="0" borderId="0" xfId="1441" applyFont="1" applyBorder="1" applyAlignment="1">
      <alignment horizontal="left"/>
    </xf>
    <xf numFmtId="0" fontId="67" fillId="0" borderId="29" xfId="1441" applyFont="1" applyBorder="1" applyAlignment="1">
      <alignment horizontal="left"/>
    </xf>
    <xf numFmtId="0" fontId="4" fillId="0" borderId="31" xfId="1441" applyFont="1" applyBorder="1" applyAlignment="1">
      <alignment horizontal="left"/>
    </xf>
    <xf numFmtId="0" fontId="4" fillId="0" borderId="35" xfId="1441" applyFont="1" applyBorder="1" applyAlignment="1">
      <alignment horizontal="left"/>
    </xf>
    <xf numFmtId="0" fontId="5" fillId="0" borderId="34" xfId="1441" applyFont="1" applyBorder="1" applyAlignment="1">
      <alignment horizontal="center"/>
    </xf>
    <xf numFmtId="0" fontId="5" fillId="0" borderId="31" xfId="1441" applyFont="1" applyBorder="1" applyAlignment="1">
      <alignment horizontal="center"/>
    </xf>
    <xf numFmtId="0" fontId="5" fillId="0" borderId="35" xfId="1441" applyFont="1" applyBorder="1" applyAlignment="1">
      <alignment horizontal="center"/>
    </xf>
    <xf numFmtId="0" fontId="101" fillId="0" borderId="8" xfId="1441" applyFont="1" applyBorder="1" applyAlignment="1">
      <alignment horizontal="center"/>
    </xf>
    <xf numFmtId="0" fontId="101" fillId="0" borderId="0" xfId="1441" applyFont="1" applyBorder="1" applyAlignment="1">
      <alignment horizontal="center"/>
    </xf>
    <xf numFmtId="0" fontId="101" fillId="0" borderId="29" xfId="1441" applyFont="1" applyBorder="1" applyAlignment="1">
      <alignment horizontal="center"/>
    </xf>
    <xf numFmtId="0" fontId="106" fillId="0" borderId="8" xfId="1441" applyFont="1" applyBorder="1" applyAlignment="1">
      <alignment horizontal="center"/>
    </xf>
    <xf numFmtId="0" fontId="106" fillId="0" borderId="0" xfId="1441" applyFont="1" applyBorder="1" applyAlignment="1">
      <alignment horizontal="center"/>
    </xf>
    <xf numFmtId="0" fontId="106" fillId="0" borderId="29" xfId="1441" applyFont="1" applyBorder="1" applyAlignment="1">
      <alignment horizontal="center"/>
    </xf>
    <xf numFmtId="0" fontId="106" fillId="0" borderId="32" xfId="1441" applyFont="1" applyBorder="1" applyAlignment="1">
      <alignment horizontal="center"/>
    </xf>
    <xf numFmtId="0" fontId="106" fillId="0" borderId="30" xfId="1441" applyFont="1" applyBorder="1" applyAlignment="1">
      <alignment horizontal="center"/>
    </xf>
    <xf numFmtId="0" fontId="106" fillId="0" borderId="33" xfId="1441" applyFont="1" applyBorder="1" applyAlignment="1">
      <alignment horizontal="center"/>
    </xf>
    <xf numFmtId="0" fontId="4" fillId="0" borderId="0" xfId="1441" applyFont="1" applyBorder="1" applyAlignment="1">
      <alignment horizontal="left"/>
    </xf>
    <xf numFmtId="0" fontId="4" fillId="0" borderId="29" xfId="1441" applyFont="1" applyBorder="1" applyAlignment="1">
      <alignment horizontal="left"/>
    </xf>
    <xf numFmtId="0" fontId="4" fillId="0" borderId="30" xfId="1441" applyFont="1" applyBorder="1" applyAlignment="1">
      <alignment horizontal="left"/>
    </xf>
    <xf numFmtId="0" fontId="4" fillId="0" borderId="33" xfId="1441" applyFont="1" applyBorder="1" applyAlignment="1">
      <alignment horizontal="left"/>
    </xf>
    <xf numFmtId="0" fontId="5" fillId="30" borderId="13" xfId="125" applyNumberFormat="1" applyFont="1" applyFill="1" applyBorder="1" applyAlignment="1">
      <alignment horizontal="center" vertical="center" wrapText="1"/>
    </xf>
    <xf numFmtId="0" fontId="109" fillId="30" borderId="13" xfId="125" applyNumberFormat="1" applyFont="1" applyFill="1" applyBorder="1" applyAlignment="1">
      <alignment horizontal="center" vertical="center" wrapText="1"/>
    </xf>
    <xf numFmtId="0" fontId="4" fillId="0" borderId="13" xfId="1441" applyFont="1" applyBorder="1" applyAlignment="1">
      <alignment horizontal="center"/>
    </xf>
    <xf numFmtId="4" fontId="2" fillId="30" borderId="13" xfId="1441" applyNumberFormat="1" applyFont="1" applyFill="1" applyBorder="1" applyAlignment="1">
      <alignment horizontal="center"/>
    </xf>
    <xf numFmtId="0" fontId="2" fillId="0" borderId="63" xfId="1441" applyFont="1" applyBorder="1" applyAlignment="1">
      <alignment horizontal="center"/>
    </xf>
    <xf numFmtId="0" fontId="2" fillId="0" borderId="64" xfId="1441" applyFont="1" applyBorder="1" applyAlignment="1">
      <alignment horizontal="center"/>
    </xf>
    <xf numFmtId="4" fontId="2" fillId="0" borderId="13" xfId="1441" applyNumberFormat="1" applyFont="1" applyBorder="1" applyAlignment="1">
      <alignment horizontal="center"/>
    </xf>
    <xf numFmtId="0" fontId="2" fillId="0" borderId="63" xfId="1441" applyFont="1" applyFill="1" applyBorder="1" applyAlignment="1">
      <alignment horizontal="center"/>
    </xf>
    <xf numFmtId="0" fontId="2" fillId="0" borderId="64" xfId="1441" applyFont="1" applyFill="1" applyBorder="1" applyAlignment="1">
      <alignment horizontal="center"/>
    </xf>
    <xf numFmtId="0" fontId="2" fillId="0" borderId="63" xfId="1441" applyFont="1" applyFill="1" applyBorder="1" applyAlignment="1">
      <alignment horizontal="center" vertical="center"/>
    </xf>
    <xf numFmtId="0" fontId="2" fillId="0" borderId="64" xfId="1441" applyFont="1" applyFill="1" applyBorder="1" applyAlignment="1">
      <alignment horizontal="center" vertical="center"/>
    </xf>
    <xf numFmtId="166" fontId="4" fillId="0" borderId="13" xfId="564" applyFont="1" applyBorder="1" applyAlignment="1">
      <alignment horizontal="center" vertical="center"/>
    </xf>
    <xf numFmtId="1" fontId="4" fillId="0" borderId="83" xfId="1441" applyNumberFormat="1" applyFont="1" applyBorder="1" applyAlignment="1">
      <alignment horizontal="center" vertical="center"/>
    </xf>
    <xf numFmtId="1" fontId="4" fillId="0" borderId="84" xfId="1441" applyNumberFormat="1" applyFont="1" applyBorder="1" applyAlignment="1">
      <alignment horizontal="center" vertical="center"/>
    </xf>
    <xf numFmtId="1" fontId="4" fillId="0" borderId="85" xfId="1441" applyNumberFormat="1" applyFont="1" applyBorder="1" applyAlignment="1">
      <alignment horizontal="center" vertical="center"/>
    </xf>
    <xf numFmtId="0" fontId="2" fillId="0" borderId="84" xfId="1441" applyFont="1" applyBorder="1" applyAlignment="1">
      <alignment horizontal="left" vertical="center"/>
    </xf>
    <xf numFmtId="0" fontId="2" fillId="0" borderId="85" xfId="1441" applyFont="1" applyBorder="1" applyAlignment="1">
      <alignment horizontal="left" vertical="center"/>
    </xf>
    <xf numFmtId="1" fontId="4" fillId="0" borderId="63" xfId="1441" applyNumberFormat="1" applyFont="1" applyBorder="1" applyAlignment="1">
      <alignment horizontal="center" vertical="center"/>
    </xf>
    <xf numFmtId="1" fontId="4" fillId="0" borderId="64" xfId="1441" applyNumberFormat="1" applyFont="1" applyBorder="1" applyAlignment="1">
      <alignment horizontal="center" vertical="center"/>
    </xf>
    <xf numFmtId="0" fontId="111" fillId="0" borderId="14" xfId="92" applyFont="1" applyFill="1" applyBorder="1" applyAlignment="1">
      <alignment vertical="center"/>
    </xf>
    <xf numFmtId="0" fontId="111" fillId="0" borderId="16" xfId="92" applyFont="1" applyFill="1" applyBorder="1" applyAlignment="1">
      <alignment vertical="center"/>
    </xf>
    <xf numFmtId="0" fontId="111" fillId="0" borderId="17" xfId="92" applyFont="1" applyFill="1" applyBorder="1" applyAlignment="1">
      <alignment vertical="center"/>
    </xf>
    <xf numFmtId="49" fontId="4" fillId="30" borderId="69" xfId="92" applyNumberFormat="1" applyFont="1" applyFill="1" applyBorder="1" applyAlignment="1">
      <alignment horizontal="right" vertical="center"/>
    </xf>
    <xf numFmtId="49" fontId="4" fillId="30" borderId="106" xfId="92" applyNumberFormat="1" applyFont="1" applyFill="1" applyBorder="1" applyAlignment="1">
      <alignment horizontal="right" vertical="center"/>
    </xf>
    <xf numFmtId="49" fontId="4" fillId="30" borderId="107" xfId="92" applyNumberFormat="1" applyFont="1" applyFill="1" applyBorder="1" applyAlignment="1">
      <alignment horizontal="right" vertical="center"/>
    </xf>
    <xf numFmtId="0" fontId="4" fillId="30" borderId="122" xfId="92" applyFont="1" applyFill="1" applyBorder="1" applyAlignment="1">
      <alignment horizontal="center" vertical="center"/>
    </xf>
    <xf numFmtId="0" fontId="4" fillId="30" borderId="104" xfId="92" applyFont="1" applyFill="1" applyBorder="1" applyAlignment="1">
      <alignment horizontal="center" vertical="center"/>
    </xf>
    <xf numFmtId="0" fontId="4" fillId="30" borderId="123" xfId="92" applyFont="1" applyFill="1" applyBorder="1" applyAlignment="1">
      <alignment horizontal="center" vertical="center"/>
    </xf>
    <xf numFmtId="0" fontId="111" fillId="0" borderId="87" xfId="92" applyFont="1" applyFill="1" applyBorder="1" applyAlignment="1">
      <alignment vertical="center"/>
    </xf>
    <xf numFmtId="0" fontId="111" fillId="0" borderId="88" xfId="92" applyFont="1" applyFill="1" applyBorder="1" applyAlignment="1">
      <alignment vertical="center"/>
    </xf>
    <xf numFmtId="0" fontId="111" fillId="0" borderId="89" xfId="92" applyFont="1" applyFill="1" applyBorder="1" applyAlignment="1">
      <alignment vertical="center"/>
    </xf>
    <xf numFmtId="49" fontId="67" fillId="26" borderId="0" xfId="110" applyNumberFormat="1" applyFont="1" applyFill="1" applyBorder="1" applyAlignment="1">
      <alignment horizontal="left" vertical="center"/>
    </xf>
    <xf numFmtId="0" fontId="67" fillId="26" borderId="0" xfId="110" applyNumberFormat="1" applyFont="1" applyFill="1" applyBorder="1" applyAlignment="1">
      <alignment horizontal="left" vertical="center"/>
    </xf>
    <xf numFmtId="0" fontId="67" fillId="26" borderId="29" xfId="110" applyNumberFormat="1" applyFont="1" applyFill="1" applyBorder="1" applyAlignment="1">
      <alignment horizontal="left" vertical="center"/>
    </xf>
    <xf numFmtId="0" fontId="125" fillId="30" borderId="83" xfId="92" applyFont="1" applyFill="1" applyBorder="1" applyAlignment="1">
      <alignment horizontal="center" vertical="center"/>
    </xf>
    <xf numFmtId="0" fontId="125" fillId="30" borderId="84" xfId="92" applyFont="1" applyFill="1" applyBorder="1" applyAlignment="1">
      <alignment horizontal="center" vertical="center"/>
    </xf>
    <xf numFmtId="0" fontId="125" fillId="30" borderId="85" xfId="92" applyFont="1" applyFill="1" applyBorder="1" applyAlignment="1">
      <alignment horizontal="center" vertical="center"/>
    </xf>
    <xf numFmtId="0" fontId="118" fillId="0" borderId="101" xfId="0" applyFont="1" applyBorder="1" applyAlignment="1" applyProtection="1">
      <alignment horizontal="left" vertical="center" wrapText="1"/>
      <protection locked="0"/>
    </xf>
    <xf numFmtId="0" fontId="118" fillId="0" borderId="102" xfId="0" applyFont="1" applyBorder="1" applyAlignment="1" applyProtection="1">
      <alignment horizontal="left" vertical="center" wrapText="1"/>
      <protection locked="0"/>
    </xf>
    <xf numFmtId="0" fontId="70" fillId="30" borderId="13" xfId="0" applyFont="1" applyFill="1" applyBorder="1" applyAlignment="1" applyProtection="1">
      <alignment horizontal="center" vertical="center"/>
    </xf>
    <xf numFmtId="0" fontId="129" fillId="31" borderId="13" xfId="0" applyFont="1" applyFill="1" applyBorder="1" applyAlignment="1" applyProtection="1">
      <alignment horizontal="center" vertical="center"/>
    </xf>
    <xf numFmtId="0" fontId="123" fillId="0" borderId="13" xfId="0" applyFont="1" applyFill="1" applyBorder="1" applyAlignment="1" applyProtection="1">
      <alignment horizontal="right" vertical="center" wrapText="1"/>
    </xf>
    <xf numFmtId="0" fontId="46" fillId="0" borderId="13" xfId="0" applyFont="1" applyFill="1" applyBorder="1" applyAlignment="1" applyProtection="1">
      <alignment horizontal="right" vertical="center" wrapText="1"/>
    </xf>
    <xf numFmtId="0" fontId="43" fillId="0" borderId="90" xfId="0" applyFont="1" applyFill="1" applyBorder="1" applyAlignment="1" applyProtection="1">
      <alignment horizontal="center" vertical="center" wrapText="1"/>
    </xf>
    <xf numFmtId="0" fontId="43" fillId="0" borderId="97" xfId="0" applyFont="1" applyFill="1" applyBorder="1" applyAlignment="1" applyProtection="1">
      <alignment horizontal="center" vertical="center" wrapText="1"/>
    </xf>
    <xf numFmtId="0" fontId="118" fillId="0" borderId="91" xfId="0" applyFont="1" applyBorder="1" applyAlignment="1" applyProtection="1">
      <alignment horizontal="left" vertical="center" wrapText="1"/>
      <protection locked="0"/>
    </xf>
    <xf numFmtId="0" fontId="118" fillId="0" borderId="99" xfId="0" applyFont="1" applyBorder="1" applyAlignment="1" applyProtection="1">
      <alignment horizontal="left" vertical="center" wrapText="1"/>
      <protection locked="0"/>
    </xf>
    <xf numFmtId="0" fontId="128" fillId="0" borderId="30" xfId="0" applyFont="1" applyBorder="1" applyAlignment="1" applyProtection="1">
      <alignment horizontal="left"/>
      <protection locked="0"/>
    </xf>
    <xf numFmtId="0" fontId="128" fillId="0" borderId="33" xfId="0" applyFont="1" applyBorder="1" applyAlignment="1" applyProtection="1">
      <alignment horizontal="left"/>
      <protection locked="0"/>
    </xf>
    <xf numFmtId="0" fontId="114" fillId="0" borderId="34" xfId="0" applyFont="1" applyBorder="1" applyAlignment="1" applyProtection="1">
      <alignment horizontal="center" vertical="center"/>
      <protection locked="0"/>
    </xf>
    <xf numFmtId="0" fontId="114" fillId="0" borderId="31" xfId="0" applyFont="1" applyBorder="1" applyAlignment="1" applyProtection="1">
      <alignment horizontal="center" vertical="center"/>
      <protection locked="0"/>
    </xf>
    <xf numFmtId="0" fontId="114" fillId="0" borderId="35" xfId="0" applyFont="1" applyBorder="1" applyAlignment="1" applyProtection="1">
      <alignment horizontal="center" vertical="center"/>
      <protection locked="0"/>
    </xf>
    <xf numFmtId="0" fontId="113" fillId="0" borderId="8" xfId="0" applyFont="1" applyBorder="1" applyAlignment="1" applyProtection="1">
      <alignment horizontal="center" vertical="center"/>
      <protection locked="0"/>
    </xf>
    <xf numFmtId="0" fontId="113" fillId="0" borderId="0" xfId="0" applyFont="1" applyBorder="1" applyAlignment="1" applyProtection="1">
      <alignment horizontal="center" vertical="center"/>
      <protection locked="0"/>
    </xf>
    <xf numFmtId="0" fontId="113" fillId="0" borderId="29" xfId="0" applyFont="1" applyBorder="1" applyAlignment="1" applyProtection="1">
      <alignment horizontal="center" vertical="center"/>
      <protection locked="0"/>
    </xf>
    <xf numFmtId="0" fontId="115" fillId="0" borderId="8" xfId="0" applyFont="1" applyBorder="1" applyAlignment="1" applyProtection="1">
      <alignment horizontal="center" vertical="center"/>
      <protection locked="0"/>
    </xf>
    <xf numFmtId="0" fontId="115" fillId="0" borderId="0" xfId="0" applyFont="1" applyBorder="1" applyAlignment="1" applyProtection="1">
      <alignment horizontal="center" vertical="center"/>
      <protection locked="0"/>
    </xf>
    <xf numFmtId="0" fontId="115" fillId="0" borderId="29" xfId="0" applyFont="1" applyBorder="1" applyAlignment="1" applyProtection="1">
      <alignment horizontal="center" vertical="center"/>
      <protection locked="0"/>
    </xf>
    <xf numFmtId="0" fontId="128" fillId="0" borderId="31" xfId="0" applyFont="1" applyBorder="1" applyAlignment="1" applyProtection="1">
      <alignment horizontal="left"/>
      <protection locked="0"/>
    </xf>
    <xf numFmtId="0" fontId="128" fillId="0" borderId="35" xfId="0" applyFont="1" applyBorder="1" applyAlignment="1" applyProtection="1">
      <alignment horizontal="left"/>
      <protection locked="0"/>
    </xf>
    <xf numFmtId="0" fontId="128" fillId="0" borderId="0" xfId="0" applyFont="1" applyBorder="1" applyAlignment="1" applyProtection="1">
      <alignment horizontal="left"/>
      <protection locked="0"/>
    </xf>
    <xf numFmtId="0" fontId="128" fillId="0" borderId="29" xfId="0" applyFont="1" applyBorder="1" applyAlignment="1" applyProtection="1">
      <alignment horizontal="left"/>
      <protection locked="0"/>
    </xf>
    <xf numFmtId="0" fontId="113" fillId="0" borderId="32" xfId="0" applyFont="1" applyBorder="1" applyAlignment="1" applyProtection="1">
      <alignment horizontal="center" vertical="center"/>
      <protection locked="0"/>
    </xf>
    <xf numFmtId="0" fontId="113" fillId="0" borderId="30" xfId="0" applyFont="1" applyBorder="1" applyAlignment="1" applyProtection="1">
      <alignment horizontal="center" vertical="center"/>
      <protection locked="0"/>
    </xf>
    <xf numFmtId="0" fontId="113" fillId="0" borderId="33" xfId="0" applyFont="1" applyBorder="1" applyAlignment="1" applyProtection="1">
      <alignment horizontal="center" vertical="center"/>
      <protection locked="0"/>
    </xf>
    <xf numFmtId="0" fontId="136" fillId="39" borderId="77" xfId="90" applyFont="1" applyFill="1" applyBorder="1" applyAlignment="1">
      <alignment horizontal="right" vertical="center"/>
    </xf>
    <xf numFmtId="0" fontId="136" fillId="39" borderId="12" xfId="90" applyFont="1" applyFill="1" applyBorder="1" applyAlignment="1">
      <alignment horizontal="right" vertical="center"/>
    </xf>
    <xf numFmtId="0" fontId="134" fillId="43" borderId="103" xfId="90" applyFont="1" applyFill="1" applyBorder="1" applyAlignment="1">
      <alignment horizontal="center" vertical="center"/>
    </xf>
    <xf numFmtId="0" fontId="134" fillId="43" borderId="104" xfId="90" applyFont="1" applyFill="1" applyBorder="1" applyAlignment="1">
      <alignment horizontal="center" vertical="center"/>
    </xf>
    <xf numFmtId="0" fontId="134" fillId="43" borderId="105" xfId="90" applyFont="1" applyFill="1" applyBorder="1" applyAlignment="1">
      <alignment horizontal="center" vertical="center"/>
    </xf>
    <xf numFmtId="0" fontId="136" fillId="43" borderId="75" xfId="90" applyFont="1" applyFill="1" applyBorder="1" applyAlignment="1">
      <alignment horizontal="center" vertical="center"/>
    </xf>
    <xf numFmtId="0" fontId="136" fillId="43" borderId="13" xfId="90" applyFont="1" applyFill="1" applyBorder="1" applyAlignment="1">
      <alignment horizontal="center" vertical="center" wrapText="1"/>
    </xf>
    <xf numFmtId="0" fontId="136" fillId="43" borderId="13" xfId="90" applyFont="1" applyFill="1" applyBorder="1" applyAlignment="1">
      <alignment horizontal="center" vertical="center"/>
    </xf>
    <xf numFmtId="0" fontId="136" fillId="43" borderId="22" xfId="90" applyFont="1" applyFill="1" applyBorder="1" applyAlignment="1">
      <alignment horizontal="center" vertical="center" wrapText="1"/>
    </xf>
    <xf numFmtId="0" fontId="136" fillId="43" borderId="76" xfId="90" applyFont="1" applyFill="1" applyBorder="1" applyAlignment="1">
      <alignment horizontal="center" vertical="center" wrapText="1"/>
    </xf>
    <xf numFmtId="0" fontId="136" fillId="43" borderId="23" xfId="90" applyFont="1" applyFill="1" applyBorder="1" applyAlignment="1">
      <alignment horizontal="center" vertical="center" wrapText="1"/>
    </xf>
    <xf numFmtId="0" fontId="136" fillId="43" borderId="18" xfId="90" applyFont="1" applyFill="1" applyBorder="1" applyAlignment="1">
      <alignment horizontal="center" vertical="center" wrapText="1"/>
    </xf>
    <xf numFmtId="0" fontId="136" fillId="43" borderId="19" xfId="90" applyFont="1" applyFill="1" applyBorder="1" applyAlignment="1">
      <alignment horizontal="center" vertical="center" wrapText="1"/>
    </xf>
    <xf numFmtId="0" fontId="136" fillId="39" borderId="106" xfId="90" applyFont="1" applyFill="1" applyBorder="1" applyAlignment="1">
      <alignment horizontal="right" vertical="center"/>
    </xf>
    <xf numFmtId="0" fontId="136" fillId="39" borderId="107" xfId="90" applyFont="1" applyFill="1" applyBorder="1" applyAlignment="1">
      <alignment horizontal="right" vertical="center"/>
    </xf>
    <xf numFmtId="0" fontId="136" fillId="39" borderId="108" xfId="90" applyFont="1" applyFill="1" applyBorder="1" applyAlignment="1">
      <alignment horizontal="right" vertical="center"/>
    </xf>
    <xf numFmtId="0" fontId="134" fillId="43" borderId="72" xfId="90" applyFont="1" applyFill="1" applyBorder="1" applyAlignment="1">
      <alignment horizontal="center" vertical="center"/>
    </xf>
    <xf numFmtId="0" fontId="134" fillId="43" borderId="73" xfId="90" applyFont="1" applyFill="1" applyBorder="1" applyAlignment="1">
      <alignment horizontal="center" vertical="center"/>
    </xf>
    <xf numFmtId="0" fontId="134" fillId="43" borderId="74" xfId="90" applyFont="1" applyFill="1" applyBorder="1" applyAlignment="1">
      <alignment horizontal="center" vertical="center"/>
    </xf>
    <xf numFmtId="0" fontId="134" fillId="38" borderId="103" xfId="90" applyFont="1" applyFill="1" applyBorder="1" applyAlignment="1">
      <alignment horizontal="center" vertical="center"/>
    </xf>
    <xf numFmtId="0" fontId="134" fillId="38" borderId="104" xfId="90" applyFont="1" applyFill="1" applyBorder="1" applyAlignment="1">
      <alignment horizontal="center" vertical="center"/>
    </xf>
    <xf numFmtId="0" fontId="134" fillId="38" borderId="105" xfId="90" applyFont="1" applyFill="1" applyBorder="1" applyAlignment="1">
      <alignment horizontal="center" vertical="center"/>
    </xf>
    <xf numFmtId="0" fontId="136" fillId="38" borderId="109" xfId="90" applyFont="1" applyFill="1" applyBorder="1" applyAlignment="1">
      <alignment horizontal="center" vertical="center"/>
    </xf>
    <xf numFmtId="0" fontId="136" fillId="38" borderId="110" xfId="90" applyFont="1" applyFill="1" applyBorder="1" applyAlignment="1">
      <alignment horizontal="center" vertical="center"/>
    </xf>
    <xf numFmtId="0" fontId="136" fillId="38" borderId="20" xfId="90" applyFont="1" applyFill="1" applyBorder="1" applyAlignment="1">
      <alignment horizontal="center" vertical="center"/>
    </xf>
    <xf numFmtId="0" fontId="136" fillId="38" borderId="21" xfId="90" applyFont="1" applyFill="1" applyBorder="1" applyAlignment="1">
      <alignment horizontal="center" vertical="center"/>
    </xf>
    <xf numFmtId="0" fontId="136" fillId="38" borderId="22" xfId="90" applyFont="1" applyFill="1" applyBorder="1" applyAlignment="1">
      <alignment horizontal="center" vertical="center"/>
    </xf>
    <xf numFmtId="0" fontId="136" fillId="38" borderId="13" xfId="90" applyFont="1" applyFill="1" applyBorder="1" applyAlignment="1">
      <alignment horizontal="center" vertical="center" wrapText="1"/>
    </xf>
    <xf numFmtId="0" fontId="136" fillId="38" borderId="20" xfId="90" applyFont="1" applyFill="1" applyBorder="1" applyAlignment="1">
      <alignment horizontal="center" vertical="center" wrapText="1"/>
    </xf>
    <xf numFmtId="0" fontId="136" fillId="38" borderId="22" xfId="90" applyFont="1" applyFill="1" applyBorder="1" applyAlignment="1">
      <alignment horizontal="center" vertical="center" wrapText="1"/>
    </xf>
    <xf numFmtId="0" fontId="136" fillId="38" borderId="24" xfId="90" applyFont="1" applyFill="1" applyBorder="1" applyAlignment="1">
      <alignment horizontal="center" vertical="center" wrapText="1"/>
    </xf>
    <xf numFmtId="0" fontId="136" fillId="43" borderId="20" xfId="90" applyFont="1" applyFill="1" applyBorder="1" applyAlignment="1">
      <alignment horizontal="center" vertical="center"/>
    </xf>
    <xf numFmtId="0" fontId="136" fillId="43" borderId="21" xfId="90" applyFont="1" applyFill="1" applyBorder="1" applyAlignment="1">
      <alignment horizontal="center" vertical="center"/>
    </xf>
    <xf numFmtId="0" fontId="136" fillId="43" borderId="22" xfId="90" applyFont="1" applyFill="1" applyBorder="1" applyAlignment="1">
      <alignment horizontal="center" vertical="center"/>
    </xf>
    <xf numFmtId="0" fontId="136" fillId="43" borderId="20" xfId="90" applyFont="1" applyFill="1" applyBorder="1" applyAlignment="1">
      <alignment horizontal="center" vertical="center" wrapText="1"/>
    </xf>
    <xf numFmtId="0" fontId="136" fillId="43" borderId="24" xfId="90" applyFont="1" applyFill="1" applyBorder="1" applyAlignment="1">
      <alignment horizontal="center" vertical="center" wrapText="1"/>
    </xf>
    <xf numFmtId="0" fontId="136" fillId="43" borderId="24" xfId="90" applyFont="1" applyFill="1" applyBorder="1" applyAlignment="1">
      <alignment horizontal="center" vertical="center"/>
    </xf>
    <xf numFmtId="0" fontId="142" fillId="43" borderId="69" xfId="90" applyFont="1" applyFill="1" applyBorder="1" applyAlignment="1">
      <alignment horizontal="center" vertical="center"/>
    </xf>
    <xf numFmtId="0" fontId="142" fillId="43" borderId="21" xfId="90" applyFont="1" applyFill="1" applyBorder="1" applyAlignment="1">
      <alignment horizontal="center" vertical="center"/>
    </xf>
    <xf numFmtId="0" fontId="142" fillId="43" borderId="24" xfId="90" applyFont="1" applyFill="1" applyBorder="1" applyAlignment="1">
      <alignment horizontal="center" vertical="center"/>
    </xf>
    <xf numFmtId="0" fontId="142" fillId="43" borderId="103" xfId="90" applyFont="1" applyFill="1" applyBorder="1" applyAlignment="1">
      <alignment horizontal="center" vertical="center"/>
    </xf>
    <xf numFmtId="0" fontId="142" fillId="43" borderId="104" xfId="90" applyFont="1" applyFill="1" applyBorder="1" applyAlignment="1">
      <alignment horizontal="center" vertical="center"/>
    </xf>
    <xf numFmtId="0" fontId="142" fillId="43" borderId="105" xfId="90" applyFont="1" applyFill="1" applyBorder="1" applyAlignment="1">
      <alignment horizontal="center" vertical="center"/>
    </xf>
    <xf numFmtId="0" fontId="142" fillId="38" borderId="103" xfId="90" applyFont="1" applyFill="1" applyBorder="1" applyAlignment="1">
      <alignment horizontal="center" vertical="center"/>
    </xf>
    <xf numFmtId="0" fontId="142" fillId="38" borderId="104" xfId="90" applyFont="1" applyFill="1" applyBorder="1" applyAlignment="1">
      <alignment horizontal="center" vertical="center"/>
    </xf>
    <xf numFmtId="0" fontId="142" fillId="38" borderId="105" xfId="90" applyFont="1" applyFill="1" applyBorder="1" applyAlignment="1">
      <alignment horizontal="center" vertical="center"/>
    </xf>
    <xf numFmtId="0" fontId="136" fillId="38" borderId="75" xfId="90" applyFont="1" applyFill="1" applyBorder="1" applyAlignment="1">
      <alignment horizontal="center" vertical="center"/>
    </xf>
    <xf numFmtId="0" fontId="136" fillId="38" borderId="23" xfId="90" applyFont="1" applyFill="1" applyBorder="1" applyAlignment="1">
      <alignment horizontal="center" vertical="center" wrapText="1"/>
    </xf>
    <xf numFmtId="0" fontId="136" fillId="38" borderId="19" xfId="90" applyFont="1" applyFill="1" applyBorder="1" applyAlignment="1">
      <alignment horizontal="center" vertical="center" wrapText="1"/>
    </xf>
    <xf numFmtId="0" fontId="138" fillId="0" borderId="20" xfId="340" applyFont="1" applyFill="1" applyBorder="1" applyAlignment="1">
      <alignment horizontal="left" vertical="center"/>
    </xf>
    <xf numFmtId="0" fontId="138" fillId="0" borderId="22" xfId="340" applyFont="1" applyFill="1" applyBorder="1" applyAlignment="1">
      <alignment horizontal="left" vertical="center"/>
    </xf>
    <xf numFmtId="0" fontId="138" fillId="0" borderId="20" xfId="340" applyFont="1" applyFill="1" applyBorder="1" applyAlignment="1">
      <alignment horizontal="left" vertical="center" wrapText="1"/>
    </xf>
    <xf numFmtId="0" fontId="138" fillId="0" borderId="22" xfId="340" applyFont="1" applyFill="1" applyBorder="1" applyAlignment="1">
      <alignment horizontal="left" vertical="center" wrapText="1"/>
    </xf>
    <xf numFmtId="0" fontId="138" fillId="0" borderId="109" xfId="340" applyFont="1" applyFill="1" applyBorder="1" applyAlignment="1">
      <alignment horizontal="center" vertical="center"/>
    </xf>
    <xf numFmtId="0" fontId="138" fillId="0" borderId="110" xfId="340" applyFont="1" applyFill="1" applyBorder="1" applyAlignment="1">
      <alignment horizontal="center" vertical="center"/>
    </xf>
    <xf numFmtId="0" fontId="138" fillId="0" borderId="34" xfId="340" applyFont="1" applyFill="1" applyBorder="1" applyAlignment="1">
      <alignment horizontal="left" vertical="center"/>
    </xf>
    <xf numFmtId="0" fontId="138" fillId="0" borderId="35" xfId="340" applyFont="1" applyFill="1" applyBorder="1" applyAlignment="1">
      <alignment horizontal="left" vertical="center"/>
    </xf>
    <xf numFmtId="0" fontId="138" fillId="0" borderId="32" xfId="340" applyFont="1" applyFill="1" applyBorder="1" applyAlignment="1">
      <alignment horizontal="left" vertical="center"/>
    </xf>
    <xf numFmtId="0" fontId="138" fillId="0" borderId="33" xfId="340" applyFont="1" applyFill="1" applyBorder="1" applyAlignment="1">
      <alignment horizontal="left" vertical="center"/>
    </xf>
    <xf numFmtId="2" fontId="138" fillId="0" borderId="113" xfId="340" applyNumberFormat="1" applyFont="1" applyFill="1" applyBorder="1" applyAlignment="1">
      <alignment horizontal="center" vertical="center"/>
    </xf>
    <xf numFmtId="2" fontId="138" fillId="0" borderId="114" xfId="340" applyNumberFormat="1" applyFont="1" applyFill="1" applyBorder="1" applyAlignment="1">
      <alignment horizontal="center" vertical="center"/>
    </xf>
    <xf numFmtId="49" fontId="135" fillId="30" borderId="69" xfId="340" applyNumberFormat="1" applyFont="1" applyFill="1" applyBorder="1" applyAlignment="1">
      <alignment horizontal="right" vertical="center"/>
    </xf>
    <xf numFmtId="49" fontId="135" fillId="30" borderId="21" xfId="340" applyNumberFormat="1" applyFont="1" applyFill="1" applyBorder="1" applyAlignment="1">
      <alignment horizontal="right" vertical="center"/>
    </xf>
    <xf numFmtId="0" fontId="136" fillId="30" borderId="112" xfId="340" applyFont="1" applyFill="1" applyBorder="1" applyAlignment="1">
      <alignment horizontal="center" vertical="center"/>
    </xf>
    <xf numFmtId="0" fontId="135" fillId="30" borderId="8" xfId="340" applyFont="1" applyFill="1" applyBorder="1" applyAlignment="1">
      <alignment horizontal="center" vertical="center"/>
    </xf>
    <xf numFmtId="0" fontId="135" fillId="30" borderId="0" xfId="340" applyFont="1" applyFill="1" applyBorder="1" applyAlignment="1">
      <alignment horizontal="center" vertical="center"/>
    </xf>
    <xf numFmtId="0" fontId="135" fillId="30" borderId="34" xfId="340" applyFont="1" applyFill="1" applyBorder="1" applyAlignment="1">
      <alignment horizontal="center" vertical="center"/>
    </xf>
    <xf numFmtId="0" fontId="135" fillId="30" borderId="35" xfId="340" applyFont="1" applyFill="1" applyBorder="1" applyAlignment="1">
      <alignment horizontal="center" vertical="center"/>
    </xf>
    <xf numFmtId="0" fontId="135" fillId="30" borderId="32" xfId="340" applyFont="1" applyFill="1" applyBorder="1" applyAlignment="1">
      <alignment horizontal="center" vertical="center"/>
    </xf>
    <xf numFmtId="0" fontId="135" fillId="30" borderId="33" xfId="340" applyFont="1" applyFill="1" applyBorder="1" applyAlignment="1">
      <alignment horizontal="center" vertical="center"/>
    </xf>
    <xf numFmtId="0" fontId="142" fillId="30" borderId="69" xfId="340" applyFont="1" applyFill="1" applyBorder="1" applyAlignment="1">
      <alignment horizontal="center" vertical="center"/>
    </xf>
    <xf numFmtId="0" fontId="142" fillId="30" borderId="21" xfId="340" applyFont="1" applyFill="1" applyBorder="1" applyAlignment="1">
      <alignment horizontal="center" vertical="center"/>
    </xf>
    <xf numFmtId="0" fontId="142" fillId="30" borderId="24" xfId="340" applyFont="1" applyFill="1" applyBorder="1" applyAlignment="1">
      <alignment horizontal="center" vertical="center"/>
    </xf>
    <xf numFmtId="0" fontId="138" fillId="0" borderId="69" xfId="340" applyFont="1" applyFill="1" applyBorder="1" applyAlignment="1">
      <alignment horizontal="center" vertical="center"/>
    </xf>
    <xf numFmtId="0" fontId="138" fillId="0" borderId="21" xfId="340" applyFont="1" applyFill="1" applyBorder="1" applyAlignment="1">
      <alignment horizontal="center" vertical="center"/>
    </xf>
    <xf numFmtId="0" fontId="138" fillId="0" borderId="24" xfId="340" applyFont="1" applyFill="1" applyBorder="1" applyAlignment="1">
      <alignment horizontal="center" vertical="center"/>
    </xf>
    <xf numFmtId="0" fontId="142" fillId="30" borderId="103" xfId="340" applyFont="1" applyFill="1" applyBorder="1" applyAlignment="1">
      <alignment horizontal="center" vertical="center"/>
    </xf>
    <xf numFmtId="0" fontId="142" fillId="30" borderId="104" xfId="340" applyFont="1" applyFill="1" applyBorder="1" applyAlignment="1">
      <alignment horizontal="center" vertical="center"/>
    </xf>
    <xf numFmtId="0" fontId="142" fillId="30" borderId="105" xfId="340" applyFont="1" applyFill="1" applyBorder="1" applyAlignment="1">
      <alignment horizontal="center" vertical="center"/>
    </xf>
    <xf numFmtId="0" fontId="138" fillId="0" borderId="13" xfId="340" applyFont="1" applyFill="1" applyBorder="1" applyAlignment="1">
      <alignment horizontal="left" vertical="center"/>
    </xf>
    <xf numFmtId="49" fontId="135" fillId="40" borderId="106" xfId="340" applyNumberFormat="1" applyFont="1" applyFill="1" applyBorder="1" applyAlignment="1">
      <alignment horizontal="right" vertical="center"/>
    </xf>
    <xf numFmtId="49" fontId="135" fillId="40" borderId="107" xfId="340" applyNumberFormat="1" applyFont="1" applyFill="1" applyBorder="1" applyAlignment="1">
      <alignment horizontal="right" vertical="center"/>
    </xf>
    <xf numFmtId="49" fontId="135" fillId="40" borderId="108" xfId="340" applyNumberFormat="1" applyFont="1" applyFill="1" applyBorder="1" applyAlignment="1">
      <alignment horizontal="right" vertical="center"/>
    </xf>
    <xf numFmtId="205" fontId="136" fillId="40" borderId="113" xfId="110" applyNumberFormat="1" applyFont="1" applyFill="1" applyBorder="1" applyAlignment="1">
      <alignment horizontal="center" vertical="center" wrapText="1"/>
    </xf>
    <xf numFmtId="205" fontId="136" fillId="40" borderId="116" xfId="110" applyNumberFormat="1" applyFont="1" applyFill="1" applyBorder="1" applyAlignment="1">
      <alignment horizontal="center" vertical="center" wrapText="1"/>
    </xf>
    <xf numFmtId="0" fontId="138" fillId="0" borderId="31" xfId="340" applyFont="1" applyFill="1" applyBorder="1" applyAlignment="1">
      <alignment horizontal="left" vertical="center"/>
    </xf>
    <xf numFmtId="4" fontId="138" fillId="41" borderId="20" xfId="340" applyNumberFormat="1" applyFont="1" applyFill="1" applyBorder="1" applyAlignment="1">
      <alignment horizontal="center" vertical="center"/>
    </xf>
    <xf numFmtId="4" fontId="138" fillId="41" borderId="22" xfId="340" applyNumberFormat="1" applyFont="1" applyFill="1" applyBorder="1" applyAlignment="1">
      <alignment horizontal="center" vertical="center"/>
    </xf>
    <xf numFmtId="0" fontId="134" fillId="40" borderId="103" xfId="340" applyFont="1" applyFill="1" applyBorder="1" applyAlignment="1">
      <alignment horizontal="center" vertical="center"/>
    </xf>
    <xf numFmtId="0" fontId="134" fillId="40" borderId="104" xfId="340" applyFont="1" applyFill="1" applyBorder="1" applyAlignment="1">
      <alignment horizontal="center" vertical="center"/>
    </xf>
    <xf numFmtId="0" fontId="134" fillId="40" borderId="105" xfId="340" applyFont="1" applyFill="1" applyBorder="1" applyAlignment="1">
      <alignment horizontal="center" vertical="center"/>
    </xf>
    <xf numFmtId="0" fontId="136" fillId="40" borderId="112" xfId="340" applyFont="1" applyFill="1" applyBorder="1" applyAlignment="1">
      <alignment horizontal="center" vertical="center"/>
    </xf>
    <xf numFmtId="0" fontId="136" fillId="40" borderId="110" xfId="340" applyFont="1" applyFill="1" applyBorder="1" applyAlignment="1">
      <alignment horizontal="center" vertical="center"/>
    </xf>
    <xf numFmtId="0" fontId="135" fillId="40" borderId="8" xfId="340" applyFont="1" applyFill="1" applyBorder="1" applyAlignment="1">
      <alignment horizontal="center" vertical="center"/>
    </xf>
    <xf numFmtId="0" fontId="135" fillId="40" borderId="0" xfId="340" applyFont="1" applyFill="1" applyBorder="1" applyAlignment="1">
      <alignment horizontal="center" vertical="center"/>
    </xf>
    <xf numFmtId="0" fontId="135" fillId="40" borderId="32" xfId="340" applyFont="1" applyFill="1" applyBorder="1" applyAlignment="1">
      <alignment horizontal="center" vertical="center"/>
    </xf>
    <xf numFmtId="0" fontId="135" fillId="40" borderId="30" xfId="340" applyFont="1" applyFill="1" applyBorder="1" applyAlignment="1">
      <alignment horizontal="center" vertical="center"/>
    </xf>
    <xf numFmtId="205" fontId="136" fillId="40" borderId="20" xfId="110" applyNumberFormat="1" applyFont="1" applyFill="1" applyBorder="1" applyAlignment="1">
      <alignment horizontal="center" vertical="center"/>
    </xf>
    <xf numFmtId="205" fontId="136" fillId="40" borderId="13" xfId="110" applyNumberFormat="1" applyFont="1" applyFill="1" applyBorder="1" applyAlignment="1">
      <alignment horizontal="center" vertical="center"/>
    </xf>
    <xf numFmtId="205" fontId="136" fillId="40" borderId="23" xfId="110" applyNumberFormat="1" applyFont="1" applyFill="1" applyBorder="1" applyAlignment="1">
      <alignment horizontal="center" vertical="center"/>
    </xf>
    <xf numFmtId="205" fontId="136" fillId="40" borderId="18" xfId="110" applyNumberFormat="1" applyFont="1" applyFill="1" applyBorder="1" applyAlignment="1">
      <alignment horizontal="center" vertical="center"/>
    </xf>
    <xf numFmtId="205" fontId="136" fillId="40" borderId="23" xfId="110" applyNumberFormat="1" applyFont="1" applyFill="1" applyBorder="1" applyAlignment="1">
      <alignment horizontal="center" vertical="center" wrapText="1"/>
    </xf>
    <xf numFmtId="205" fontId="136" fillId="40" borderId="18" xfId="110" applyNumberFormat="1" applyFont="1" applyFill="1" applyBorder="1" applyAlignment="1">
      <alignment horizontal="center" vertical="center" wrapText="1"/>
    </xf>
    <xf numFmtId="205" fontId="136" fillId="40" borderId="19" xfId="110" applyNumberFormat="1" applyFont="1" applyFill="1" applyBorder="1" applyAlignment="1">
      <alignment horizontal="center" vertical="center" wrapText="1"/>
    </xf>
    <xf numFmtId="0" fontId="144" fillId="0" borderId="20" xfId="3256" applyFont="1" applyBorder="1" applyAlignment="1">
      <alignment horizontal="left" vertical="center"/>
    </xf>
    <xf numFmtId="0" fontId="144" fillId="0" borderId="22" xfId="3256" applyFont="1" applyBorder="1" applyAlignment="1">
      <alignment horizontal="left" vertical="center"/>
    </xf>
    <xf numFmtId="0" fontId="148" fillId="40" borderId="106" xfId="3256" applyFont="1" applyFill="1" applyBorder="1" applyAlignment="1">
      <alignment horizontal="right" vertical="center"/>
    </xf>
    <xf numFmtId="0" fontId="148" fillId="40" borderId="107" xfId="3256" applyFont="1" applyFill="1" applyBorder="1" applyAlignment="1">
      <alignment horizontal="right" vertical="center"/>
    </xf>
    <xf numFmtId="0" fontId="148" fillId="40" borderId="108" xfId="3256" applyFont="1" applyFill="1" applyBorder="1" applyAlignment="1">
      <alignment horizontal="right" vertical="center"/>
    </xf>
    <xf numFmtId="0" fontId="147" fillId="40" borderId="103" xfId="3256" applyFont="1" applyFill="1" applyBorder="1" applyAlignment="1">
      <alignment horizontal="center" vertical="center"/>
    </xf>
    <xf numFmtId="0" fontId="147" fillId="40" borderId="104" xfId="3256" applyFont="1" applyFill="1" applyBorder="1" applyAlignment="1">
      <alignment horizontal="center" vertical="center"/>
    </xf>
    <xf numFmtId="0" fontId="147" fillId="40" borderId="105" xfId="3256" applyFont="1" applyFill="1" applyBorder="1" applyAlignment="1">
      <alignment horizontal="center" vertical="center"/>
    </xf>
    <xf numFmtId="0" fontId="148" fillId="40" borderId="110" xfId="3256" applyFont="1" applyFill="1" applyBorder="1" applyAlignment="1">
      <alignment horizontal="center" vertical="center"/>
    </xf>
    <xf numFmtId="0" fontId="148" fillId="40" borderId="75" xfId="3256" applyFont="1" applyFill="1" applyBorder="1" applyAlignment="1">
      <alignment horizontal="center" vertical="center"/>
    </xf>
    <xf numFmtId="0" fontId="148" fillId="40" borderId="19" xfId="3256" applyFont="1" applyFill="1" applyBorder="1" applyAlignment="1">
      <alignment horizontal="center" vertical="center"/>
    </xf>
    <xf numFmtId="0" fontId="148" fillId="40" borderId="13" xfId="3256" applyFont="1" applyFill="1" applyBorder="1" applyAlignment="1">
      <alignment horizontal="center" vertical="center"/>
    </xf>
    <xf numFmtId="0" fontId="148" fillId="40" borderId="18" xfId="3256" applyFont="1" applyFill="1" applyBorder="1" applyAlignment="1">
      <alignment horizontal="center" vertical="center" wrapText="1"/>
    </xf>
    <xf numFmtId="0" fontId="135" fillId="40" borderId="20" xfId="340" applyFont="1" applyFill="1" applyBorder="1" applyAlignment="1">
      <alignment horizontal="center"/>
    </xf>
    <xf numFmtId="0" fontId="135" fillId="40" borderId="21" xfId="340" applyFont="1" applyFill="1" applyBorder="1" applyAlignment="1">
      <alignment horizontal="center"/>
    </xf>
    <xf numFmtId="0" fontId="135" fillId="40" borderId="22" xfId="340" applyFont="1" applyFill="1" applyBorder="1" applyAlignment="1">
      <alignment horizontal="center"/>
    </xf>
    <xf numFmtId="0" fontId="148" fillId="40" borderId="113" xfId="3256" applyFont="1" applyFill="1" applyBorder="1" applyAlignment="1">
      <alignment horizontal="center" vertical="center" wrapText="1"/>
    </xf>
    <xf numFmtId="0" fontId="148" fillId="40" borderId="116" xfId="3256" applyFont="1" applyFill="1" applyBorder="1" applyAlignment="1">
      <alignment horizontal="center" vertical="center" wrapText="1"/>
    </xf>
    <xf numFmtId="0" fontId="138" fillId="0" borderId="20" xfId="340" applyFont="1" applyBorder="1" applyAlignment="1">
      <alignment horizontal="left" vertical="center"/>
    </xf>
    <xf numFmtId="0" fontId="138" fillId="0" borderId="21" xfId="340" applyFont="1" applyBorder="1" applyAlignment="1">
      <alignment horizontal="left" vertical="center"/>
    </xf>
    <xf numFmtId="0" fontId="138" fillId="0" borderId="22" xfId="340" applyFont="1" applyBorder="1" applyAlignment="1">
      <alignment horizontal="left" vertical="center"/>
    </xf>
    <xf numFmtId="49" fontId="149" fillId="0" borderId="20" xfId="340" applyNumberFormat="1" applyFont="1" applyFill="1" applyBorder="1" applyAlignment="1">
      <alignment horizontal="right" vertical="center"/>
    </xf>
    <xf numFmtId="49" fontId="149" fillId="0" borderId="21" xfId="340" applyNumberFormat="1" applyFont="1" applyFill="1" applyBorder="1" applyAlignment="1">
      <alignment horizontal="right" vertical="center"/>
    </xf>
    <xf numFmtId="49" fontId="149" fillId="0" borderId="22" xfId="340" applyNumberFormat="1" applyFont="1" applyFill="1" applyBorder="1" applyAlignment="1">
      <alignment horizontal="right" vertical="center"/>
    </xf>
    <xf numFmtId="0" fontId="136" fillId="0" borderId="23" xfId="340" applyFont="1" applyFill="1" applyBorder="1" applyAlignment="1">
      <alignment horizontal="center" vertical="center"/>
    </xf>
    <xf numFmtId="0" fontId="136" fillId="0" borderId="19" xfId="340" applyFont="1" applyFill="1" applyBorder="1" applyAlignment="1">
      <alignment horizontal="center" vertical="center"/>
    </xf>
    <xf numFmtId="0" fontId="135" fillId="0" borderId="34" xfId="340" applyFont="1" applyFill="1" applyBorder="1" applyAlignment="1">
      <alignment horizontal="center" vertical="center"/>
    </xf>
    <xf numFmtId="0" fontId="135" fillId="0" borderId="31" xfId="340" applyFont="1" applyFill="1" applyBorder="1" applyAlignment="1">
      <alignment horizontal="center" vertical="center"/>
    </xf>
    <xf numFmtId="0" fontId="135" fillId="0" borderId="32" xfId="340" applyFont="1" applyFill="1" applyBorder="1" applyAlignment="1">
      <alignment horizontal="center" vertical="center"/>
    </xf>
    <xf numFmtId="0" fontId="135" fillId="0" borderId="30" xfId="340" applyFont="1" applyFill="1" applyBorder="1" applyAlignment="1">
      <alignment horizontal="center" vertical="center"/>
    </xf>
    <xf numFmtId="0" fontId="135" fillId="0" borderId="8" xfId="340" applyFont="1" applyFill="1" applyBorder="1" applyAlignment="1">
      <alignment horizontal="center" vertical="center"/>
    </xf>
    <xf numFmtId="0" fontId="135" fillId="0" borderId="0" xfId="340" applyFont="1" applyFill="1" applyBorder="1" applyAlignment="1">
      <alignment horizontal="center" vertical="center"/>
    </xf>
    <xf numFmtId="0" fontId="150" fillId="30" borderId="20" xfId="340" applyFont="1" applyFill="1" applyBorder="1" applyAlignment="1">
      <alignment horizontal="right" vertical="center"/>
    </xf>
    <xf numFmtId="0" fontId="150" fillId="30" borderId="21" xfId="340" applyFont="1" applyFill="1" applyBorder="1" applyAlignment="1">
      <alignment horizontal="right" vertical="center"/>
    </xf>
    <xf numFmtId="0" fontId="136" fillId="0" borderId="23" xfId="340" applyFont="1" applyBorder="1" applyAlignment="1">
      <alignment horizontal="center" vertical="center"/>
    </xf>
    <xf numFmtId="0" fontId="136" fillId="0" borderId="19" xfId="340" applyFont="1" applyBorder="1" applyAlignment="1">
      <alignment horizontal="center" vertical="center"/>
    </xf>
    <xf numFmtId="0" fontId="135" fillId="0" borderId="34" xfId="340" applyFont="1" applyBorder="1" applyAlignment="1">
      <alignment horizontal="center" vertical="center"/>
    </xf>
    <xf numFmtId="0" fontId="135" fillId="0" borderId="31" xfId="340" applyFont="1" applyBorder="1" applyAlignment="1">
      <alignment horizontal="center" vertical="center"/>
    </xf>
    <xf numFmtId="0" fontId="135" fillId="0" borderId="35" xfId="340" applyFont="1" applyBorder="1" applyAlignment="1">
      <alignment horizontal="center" vertical="center"/>
    </xf>
    <xf numFmtId="0" fontId="135" fillId="0" borderId="32" xfId="340" applyFont="1" applyBorder="1" applyAlignment="1">
      <alignment horizontal="center" vertical="center"/>
    </xf>
    <xf numFmtId="0" fontId="135" fillId="0" borderId="30" xfId="340" applyFont="1" applyBorder="1" applyAlignment="1">
      <alignment horizontal="center" vertical="center"/>
    </xf>
    <xf numFmtId="0" fontId="135" fillId="0" borderId="33" xfId="340" applyFont="1" applyBorder="1" applyAlignment="1">
      <alignment horizontal="center" vertical="center"/>
    </xf>
    <xf numFmtId="49" fontId="149" fillId="0" borderId="20" xfId="340" applyNumberFormat="1" applyFont="1" applyBorder="1" applyAlignment="1">
      <alignment horizontal="right" vertical="center"/>
    </xf>
    <xf numFmtId="49" fontId="149" fillId="0" borderId="21" xfId="340" applyNumberFormat="1" applyFont="1" applyBorder="1" applyAlignment="1">
      <alignment horizontal="right" vertical="center"/>
    </xf>
    <xf numFmtId="49" fontId="149" fillId="0" borderId="22" xfId="340" applyNumberFormat="1" applyFont="1" applyBorder="1" applyAlignment="1">
      <alignment horizontal="right" vertical="center"/>
    </xf>
    <xf numFmtId="0" fontId="138" fillId="0" borderId="21" xfId="340" applyFont="1" applyFill="1" applyBorder="1" applyAlignment="1">
      <alignment horizontal="left" vertical="center"/>
    </xf>
    <xf numFmtId="205" fontId="136" fillId="0" borderId="8" xfId="110" applyNumberFormat="1" applyFont="1" applyFill="1" applyBorder="1" applyAlignment="1">
      <alignment horizontal="left" vertical="top" wrapText="1"/>
    </xf>
    <xf numFmtId="205" fontId="136" fillId="0" borderId="29" xfId="110" applyNumberFormat="1" applyFont="1" applyFill="1" applyBorder="1" applyAlignment="1">
      <alignment horizontal="left" vertical="top" wrapText="1"/>
    </xf>
    <xf numFmtId="205" fontId="136" fillId="0" borderId="32" xfId="110" applyNumberFormat="1" applyFont="1" applyFill="1" applyBorder="1" applyAlignment="1">
      <alignment horizontal="left" vertical="top" wrapText="1"/>
    </xf>
    <xf numFmtId="205" fontId="136" fillId="0" borderId="33" xfId="110" applyNumberFormat="1" applyFont="1" applyFill="1" applyBorder="1" applyAlignment="1">
      <alignment horizontal="left" vertical="top" wrapText="1"/>
    </xf>
    <xf numFmtId="0" fontId="135" fillId="0" borderId="35" xfId="340" applyFont="1" applyFill="1" applyBorder="1" applyAlignment="1">
      <alignment horizontal="center" vertical="center"/>
    </xf>
    <xf numFmtId="0" fontId="135" fillId="0" borderId="33" xfId="340" applyFont="1" applyFill="1" applyBorder="1" applyAlignment="1">
      <alignment horizontal="center" vertical="center"/>
    </xf>
    <xf numFmtId="0" fontId="134" fillId="30" borderId="20" xfId="340" applyFont="1" applyFill="1" applyBorder="1" applyAlignment="1">
      <alignment horizontal="center" vertical="center"/>
    </xf>
    <xf numFmtId="0" fontId="134" fillId="30" borderId="21" xfId="340" applyFont="1" applyFill="1" applyBorder="1" applyAlignment="1">
      <alignment horizontal="center" vertical="center"/>
    </xf>
    <xf numFmtId="0" fontId="134" fillId="30" borderId="22" xfId="340" applyFont="1" applyFill="1" applyBorder="1" applyAlignment="1">
      <alignment horizontal="center" vertical="center"/>
    </xf>
    <xf numFmtId="0" fontId="136" fillId="0" borderId="18" xfId="340" applyFont="1" applyFill="1" applyBorder="1" applyAlignment="1">
      <alignment horizontal="center" vertical="center"/>
    </xf>
    <xf numFmtId="205" fontId="136" fillId="0" borderId="34" xfId="110" applyNumberFormat="1" applyFont="1" applyFill="1" applyBorder="1" applyAlignment="1">
      <alignment horizontal="left" vertical="top" wrapText="1"/>
    </xf>
    <xf numFmtId="205" fontId="136" fillId="0" borderId="35" xfId="110" applyNumberFormat="1" applyFont="1" applyFill="1" applyBorder="1" applyAlignment="1">
      <alignment horizontal="left" vertical="top" wrapText="1"/>
    </xf>
    <xf numFmtId="0" fontId="152" fillId="0" borderId="34" xfId="340" applyFont="1" applyFill="1" applyBorder="1" applyAlignment="1">
      <alignment horizontal="left" vertical="center"/>
    </xf>
    <xf numFmtId="0" fontId="152" fillId="0" borderId="31" xfId="340" applyFont="1" applyFill="1" applyBorder="1" applyAlignment="1">
      <alignment horizontal="left" vertical="center"/>
    </xf>
    <xf numFmtId="0" fontId="152" fillId="0" borderId="20" xfId="340" applyFont="1" applyFill="1" applyBorder="1" applyAlignment="1">
      <alignment horizontal="center" vertical="center"/>
    </xf>
    <xf numFmtId="0" fontId="152" fillId="0" borderId="21" xfId="340" applyFont="1" applyFill="1" applyBorder="1" applyAlignment="1">
      <alignment horizontal="center" vertical="center"/>
    </xf>
    <xf numFmtId="1" fontId="152" fillId="0" borderId="20" xfId="340" applyNumberFormat="1" applyFont="1" applyFill="1" applyBorder="1" applyAlignment="1">
      <alignment horizontal="center" vertical="center"/>
    </xf>
    <xf numFmtId="1" fontId="152" fillId="0" borderId="21" xfId="340" applyNumberFormat="1" applyFont="1" applyFill="1" applyBorder="1" applyAlignment="1">
      <alignment horizontal="center" vertical="center"/>
    </xf>
    <xf numFmtId="49" fontId="145" fillId="0" borderId="20" xfId="340" applyNumberFormat="1" applyFont="1" applyFill="1" applyBorder="1" applyAlignment="1">
      <alignment horizontal="right" vertical="center"/>
    </xf>
    <xf numFmtId="49" fontId="145" fillId="0" borderId="21" xfId="340" applyNumberFormat="1" applyFont="1" applyFill="1" applyBorder="1" applyAlignment="1">
      <alignment horizontal="right" vertical="center"/>
    </xf>
    <xf numFmtId="1" fontId="145" fillId="0" borderId="20" xfId="340" applyNumberFormat="1" applyFont="1" applyFill="1" applyBorder="1" applyAlignment="1">
      <alignment horizontal="center" vertical="center"/>
    </xf>
    <xf numFmtId="1" fontId="145" fillId="0" borderId="21" xfId="340" applyNumberFormat="1" applyFont="1" applyFill="1" applyBorder="1" applyAlignment="1">
      <alignment horizontal="center" vertical="center"/>
    </xf>
    <xf numFmtId="205" fontId="136" fillId="0" borderId="34" xfId="110" applyNumberFormat="1" applyFont="1" applyFill="1" applyBorder="1" applyAlignment="1">
      <alignment horizontal="center" vertical="center"/>
    </xf>
    <xf numFmtId="205" fontId="136" fillId="0" borderId="31" xfId="110" applyNumberFormat="1" applyFont="1" applyFill="1" applyBorder="1" applyAlignment="1">
      <alignment horizontal="center" vertical="center"/>
    </xf>
    <xf numFmtId="205" fontId="136" fillId="0" borderId="32" xfId="110" applyNumberFormat="1" applyFont="1" applyFill="1" applyBorder="1" applyAlignment="1">
      <alignment horizontal="center" vertical="center"/>
    </xf>
    <xf numFmtId="205" fontId="136" fillId="0" borderId="30" xfId="110" applyNumberFormat="1" applyFont="1" applyFill="1" applyBorder="1" applyAlignment="1">
      <alignment horizontal="center" vertical="center"/>
    </xf>
    <xf numFmtId="1" fontId="150" fillId="30" borderId="21" xfId="340" applyNumberFormat="1" applyFont="1" applyFill="1" applyBorder="1" applyAlignment="1">
      <alignment horizontal="center" vertical="center"/>
    </xf>
    <xf numFmtId="0" fontId="152" fillId="0" borderId="22" xfId="340" applyFont="1" applyFill="1" applyBorder="1" applyAlignment="1">
      <alignment horizontal="center" vertical="center"/>
    </xf>
    <xf numFmtId="0" fontId="142" fillId="30" borderId="20" xfId="340" applyFont="1" applyFill="1" applyBorder="1" applyAlignment="1">
      <alignment horizontal="center" vertical="center"/>
    </xf>
    <xf numFmtId="0" fontId="142" fillId="30" borderId="22" xfId="340" applyFont="1" applyFill="1" applyBorder="1" applyAlignment="1">
      <alignment horizontal="center" vertical="center"/>
    </xf>
    <xf numFmtId="0" fontId="99" fillId="42" borderId="61" xfId="340" applyFont="1" applyFill="1" applyBorder="1" applyAlignment="1">
      <alignment horizontal="center" vertical="center"/>
    </xf>
    <xf numFmtId="0" fontId="99" fillId="42" borderId="40" xfId="340" applyFont="1" applyFill="1" applyBorder="1" applyAlignment="1">
      <alignment horizontal="center" vertical="center"/>
    </xf>
    <xf numFmtId="0" fontId="99" fillId="42" borderId="62" xfId="340" applyFont="1" applyFill="1" applyBorder="1" applyAlignment="1">
      <alignment horizontal="center" vertical="center"/>
    </xf>
    <xf numFmtId="4" fontId="101" fillId="42" borderId="70" xfId="928" applyNumberFormat="1" applyFont="1" applyFill="1" applyBorder="1" applyAlignment="1">
      <alignment horizontal="center" vertical="center" wrapText="1"/>
    </xf>
    <xf numFmtId="4" fontId="101" fillId="42" borderId="41" xfId="928" applyNumberFormat="1" applyFont="1" applyFill="1" applyBorder="1" applyAlignment="1">
      <alignment horizontal="center" vertical="center" wrapText="1"/>
    </xf>
    <xf numFmtId="4" fontId="101" fillId="42" borderId="71" xfId="928" applyNumberFormat="1" applyFont="1" applyFill="1" applyBorder="1" applyAlignment="1">
      <alignment horizontal="center" vertical="center" wrapText="1"/>
    </xf>
    <xf numFmtId="4" fontId="101" fillId="0" borderId="111" xfId="0" applyNumberFormat="1" applyFont="1" applyFill="1" applyBorder="1" applyAlignment="1">
      <alignment horizontal="center" vertical="center" wrapText="1"/>
    </xf>
    <xf numFmtId="4" fontId="101" fillId="0" borderId="115" xfId="0" applyNumberFormat="1" applyFont="1" applyFill="1" applyBorder="1" applyAlignment="1">
      <alignment horizontal="center" vertical="center" wrapText="1"/>
    </xf>
    <xf numFmtId="2" fontId="101" fillId="0" borderId="69" xfId="0" applyNumberFormat="1" applyFont="1" applyFill="1" applyBorder="1" applyAlignment="1">
      <alignment horizontal="center" vertical="center" wrapText="1"/>
    </xf>
    <xf numFmtId="2" fontId="101" fillId="0" borderId="22" xfId="0" applyNumberFormat="1" applyFont="1" applyFill="1" applyBorder="1" applyAlignment="1">
      <alignment horizontal="center" vertical="center" wrapText="1"/>
    </xf>
    <xf numFmtId="1" fontId="100" fillId="0" borderId="13" xfId="0" applyNumberFormat="1" applyFont="1" applyFill="1" applyBorder="1" applyAlignment="1">
      <alignment horizontal="center" vertical="center" wrapText="1"/>
    </xf>
    <xf numFmtId="2" fontId="100" fillId="0" borderId="13" xfId="0" applyNumberFormat="1" applyFont="1" applyFill="1" applyBorder="1" applyAlignment="1">
      <alignment horizontal="center" vertical="center" wrapText="1"/>
    </xf>
    <xf numFmtId="2" fontId="100" fillId="0" borderId="76" xfId="0" applyNumberFormat="1" applyFont="1" applyFill="1" applyBorder="1" applyAlignment="1">
      <alignment horizontal="center" vertical="center" wrapText="1"/>
    </xf>
    <xf numFmtId="2" fontId="101" fillId="0" borderId="75" xfId="0" applyNumberFormat="1" applyFont="1" applyFill="1" applyBorder="1" applyAlignment="1">
      <alignment horizontal="center" vertical="center" wrapText="1"/>
    </xf>
    <xf numFmtId="2" fontId="101" fillId="0" borderId="13" xfId="0" applyNumberFormat="1" applyFont="1" applyFill="1" applyBorder="1" applyAlignment="1">
      <alignment horizontal="center" vertical="center" wrapText="1"/>
    </xf>
    <xf numFmtId="0" fontId="99" fillId="40" borderId="83" xfId="340" applyFont="1" applyFill="1" applyBorder="1" applyAlignment="1">
      <alignment horizontal="center" vertical="center"/>
    </xf>
    <xf numFmtId="0" fontId="99" fillId="40" borderId="84" xfId="340" applyFont="1" applyFill="1" applyBorder="1" applyAlignment="1">
      <alignment horizontal="center" vertical="center"/>
    </xf>
    <xf numFmtId="0" fontId="99" fillId="40" borderId="85" xfId="340" applyFont="1" applyFill="1" applyBorder="1" applyAlignment="1">
      <alignment horizontal="center" vertical="center"/>
    </xf>
    <xf numFmtId="4" fontId="101" fillId="0" borderId="110" xfId="0" applyNumberFormat="1" applyFont="1" applyFill="1" applyBorder="1" applyAlignment="1">
      <alignment horizontal="center" vertical="center" wrapText="1"/>
    </xf>
    <xf numFmtId="4" fontId="101" fillId="0" borderId="19" xfId="0" applyNumberFormat="1" applyFont="1" applyFill="1" applyBorder="1" applyAlignment="1">
      <alignment horizontal="center" vertical="center" wrapText="1"/>
    </xf>
    <xf numFmtId="4" fontId="101" fillId="0" borderId="114" xfId="0" applyNumberFormat="1" applyFont="1" applyFill="1" applyBorder="1" applyAlignment="1">
      <alignment horizontal="center" vertical="center" wrapText="1"/>
    </xf>
    <xf numFmtId="2" fontId="101" fillId="0" borderId="111" xfId="0" applyNumberFormat="1" applyFont="1" applyFill="1" applyBorder="1" applyAlignment="1">
      <alignment horizontal="center" vertical="center" wrapText="1"/>
    </xf>
    <xf numFmtId="2" fontId="101" fillId="0" borderId="108" xfId="0" applyNumberFormat="1" applyFont="1" applyFill="1" applyBorder="1" applyAlignment="1">
      <alignment horizontal="center" vertical="center" wrapText="1"/>
    </xf>
    <xf numFmtId="2" fontId="100" fillId="0" borderId="12" xfId="0" applyNumberFormat="1" applyFont="1" applyFill="1" applyBorder="1" applyAlignment="1">
      <alignment horizontal="center" vertical="center" wrapText="1"/>
    </xf>
    <xf numFmtId="4" fontId="101" fillId="0" borderId="124" xfId="0" applyNumberFormat="1" applyFont="1" applyFill="1" applyBorder="1" applyAlignment="1">
      <alignment horizontal="center" vertical="center" wrapText="1"/>
    </xf>
    <xf numFmtId="4" fontId="101" fillId="0" borderId="71" xfId="0" applyNumberFormat="1" applyFont="1" applyFill="1" applyBorder="1" applyAlignment="1">
      <alignment horizontal="center" vertical="center" wrapText="1"/>
    </xf>
    <xf numFmtId="0" fontId="99" fillId="40" borderId="61" xfId="340" applyFont="1" applyFill="1" applyBorder="1" applyAlignment="1">
      <alignment horizontal="center" vertical="center"/>
    </xf>
    <xf numFmtId="0" fontId="99" fillId="40" borderId="40" xfId="340" applyFont="1" applyFill="1" applyBorder="1" applyAlignment="1">
      <alignment horizontal="center" vertical="center"/>
    </xf>
    <xf numFmtId="0" fontId="99" fillId="40" borderId="62" xfId="340" applyFont="1" applyFill="1" applyBorder="1" applyAlignment="1">
      <alignment horizontal="center" vertical="center"/>
    </xf>
    <xf numFmtId="0" fontId="99" fillId="40" borderId="121" xfId="340" applyFont="1" applyFill="1" applyBorder="1" applyAlignment="1">
      <alignment horizontal="center" vertical="center"/>
    </xf>
    <xf numFmtId="49" fontId="101" fillId="0" borderId="77" xfId="0" applyNumberFormat="1" applyFont="1" applyFill="1" applyBorder="1" applyAlignment="1">
      <alignment horizontal="right" vertical="center" wrapText="1"/>
    </xf>
    <xf numFmtId="49" fontId="101" fillId="0" borderId="12" xfId="0" applyNumberFormat="1" applyFont="1" applyFill="1" applyBorder="1" applyAlignment="1">
      <alignment horizontal="right" vertical="center" wrapText="1"/>
    </xf>
    <xf numFmtId="4" fontId="101" fillId="0" borderId="122" xfId="0" applyNumberFormat="1" applyFont="1" applyFill="1" applyBorder="1" applyAlignment="1">
      <alignment horizontal="center" vertical="center" wrapText="1"/>
    </xf>
    <xf numFmtId="4" fontId="101" fillId="0" borderId="123" xfId="0" applyNumberFormat="1" applyFont="1" applyFill="1" applyBorder="1" applyAlignment="1">
      <alignment horizontal="center" vertical="center" wrapText="1"/>
    </xf>
    <xf numFmtId="2" fontId="100" fillId="0" borderId="20" xfId="0" applyNumberFormat="1" applyFont="1" applyFill="1" applyBorder="1" applyAlignment="1">
      <alignment horizontal="center" vertical="center" wrapText="1"/>
    </xf>
    <xf numFmtId="2" fontId="100" fillId="0" borderId="22" xfId="0" applyNumberFormat="1" applyFont="1" applyFill="1" applyBorder="1" applyAlignment="1">
      <alignment horizontal="center" vertical="center" wrapText="1"/>
    </xf>
    <xf numFmtId="0" fontId="126" fillId="26" borderId="103" xfId="340" applyFont="1" applyFill="1" applyBorder="1" applyAlignment="1">
      <alignment horizontal="center" vertical="center" wrapText="1"/>
    </xf>
    <xf numFmtId="0" fontId="126" fillId="26" borderId="104" xfId="340" applyFont="1" applyFill="1" applyBorder="1" applyAlignment="1">
      <alignment horizontal="center" vertical="center" wrapText="1"/>
    </xf>
    <xf numFmtId="0" fontId="126" fillId="26" borderId="105" xfId="340" applyFont="1" applyFill="1" applyBorder="1" applyAlignment="1">
      <alignment horizontal="center" vertical="center" wrapText="1"/>
    </xf>
    <xf numFmtId="189" fontId="106" fillId="26" borderId="8" xfId="3100" applyNumberFormat="1" applyFont="1" applyFill="1" applyBorder="1" applyAlignment="1">
      <alignment horizontal="center" vertical="center"/>
    </xf>
    <xf numFmtId="189" fontId="106" fillId="26" borderId="0" xfId="3100" applyNumberFormat="1" applyFont="1" applyFill="1" applyBorder="1" applyAlignment="1">
      <alignment horizontal="center" vertical="center"/>
    </xf>
    <xf numFmtId="189" fontId="106" fillId="26" borderId="29" xfId="3100" applyNumberFormat="1" applyFont="1" applyFill="1" applyBorder="1" applyAlignment="1">
      <alignment horizontal="center" vertical="center"/>
    </xf>
    <xf numFmtId="4" fontId="106" fillId="26" borderId="8" xfId="3100" applyNumberFormat="1" applyFont="1" applyFill="1" applyBorder="1" applyAlignment="1">
      <alignment horizontal="center" vertical="center"/>
    </xf>
    <xf numFmtId="4" fontId="106" fillId="26" borderId="0" xfId="3100" applyNumberFormat="1" applyFont="1" applyFill="1" applyBorder="1" applyAlignment="1">
      <alignment horizontal="center" vertical="center"/>
    </xf>
    <xf numFmtId="4" fontId="106" fillId="26" borderId="29" xfId="3100" applyNumberFormat="1" applyFont="1" applyFill="1" applyBorder="1" applyAlignment="1">
      <alignment horizontal="center" vertical="center"/>
    </xf>
    <xf numFmtId="0" fontId="4" fillId="26" borderId="43" xfId="3100" applyFont="1" applyFill="1" applyBorder="1" applyAlignment="1">
      <alignment horizontal="left" vertical="center"/>
    </xf>
    <xf numFmtId="0" fontId="4" fillId="26" borderId="44" xfId="3100" applyFont="1" applyFill="1" applyBorder="1" applyAlignment="1">
      <alignment horizontal="left" vertical="center"/>
    </xf>
    <xf numFmtId="0" fontId="4" fillId="26" borderId="45" xfId="3100" applyFont="1" applyFill="1" applyBorder="1" applyAlignment="1">
      <alignment horizontal="left" vertical="center"/>
    </xf>
    <xf numFmtId="0" fontId="4" fillId="26" borderId="53" xfId="3100" applyFont="1" applyFill="1" applyBorder="1" applyAlignment="1">
      <alignment horizontal="left" vertical="center"/>
    </xf>
    <xf numFmtId="0" fontId="4" fillId="26" borderId="54" xfId="3100" applyFont="1" applyFill="1" applyBorder="1" applyAlignment="1">
      <alignment horizontal="left" vertical="center"/>
    </xf>
    <xf numFmtId="0" fontId="4" fillId="26" borderId="55" xfId="3100" applyFont="1" applyFill="1" applyBorder="1" applyAlignment="1">
      <alignment horizontal="left" vertical="center"/>
    </xf>
    <xf numFmtId="0" fontId="2" fillId="26" borderId="47" xfId="3100" applyFont="1" applyFill="1" applyBorder="1" applyAlignment="1">
      <alignment horizontal="center" vertical="center"/>
    </xf>
    <xf numFmtId="0" fontId="2" fillId="26" borderId="48" xfId="3100" applyFont="1" applyFill="1" applyBorder="1" applyAlignment="1">
      <alignment horizontal="center" vertical="center"/>
    </xf>
    <xf numFmtId="189" fontId="70" fillId="30" borderId="20" xfId="3100" applyNumberFormat="1" applyFont="1" applyFill="1" applyBorder="1" applyAlignment="1">
      <alignment horizontal="center" vertical="center"/>
    </xf>
    <xf numFmtId="189" fontId="70" fillId="30" borderId="21" xfId="3100" applyNumberFormat="1" applyFont="1" applyFill="1" applyBorder="1" applyAlignment="1">
      <alignment horizontal="center" vertical="center"/>
    </xf>
    <xf numFmtId="189" fontId="70" fillId="30" borderId="22" xfId="3100" applyNumberFormat="1" applyFont="1" applyFill="1" applyBorder="1" applyAlignment="1">
      <alignment horizontal="center" vertical="center"/>
    </xf>
    <xf numFmtId="0" fontId="4" fillId="26" borderId="42" xfId="3100" applyFont="1" applyFill="1" applyBorder="1" applyAlignment="1">
      <alignment horizontal="center" vertical="center"/>
    </xf>
    <xf numFmtId="0" fontId="4" fillId="26" borderId="46" xfId="3100" applyFont="1" applyFill="1" applyBorder="1" applyAlignment="1">
      <alignment horizontal="center" vertical="center"/>
    </xf>
    <xf numFmtId="189" fontId="105" fillId="26" borderId="20" xfId="3100" applyNumberFormat="1" applyFont="1" applyFill="1" applyBorder="1" applyAlignment="1">
      <alignment horizontal="right" vertical="center"/>
    </xf>
    <xf numFmtId="189" fontId="105" fillId="26" borderId="21" xfId="3100" applyNumberFormat="1" applyFont="1" applyFill="1" applyBorder="1" applyAlignment="1">
      <alignment horizontal="right" vertical="center"/>
    </xf>
    <xf numFmtId="189" fontId="105" fillId="26" borderId="22" xfId="3100" applyNumberFormat="1" applyFont="1" applyFill="1" applyBorder="1" applyAlignment="1">
      <alignment horizontal="right" vertical="center"/>
    </xf>
    <xf numFmtId="4" fontId="106" fillId="26" borderId="34" xfId="3100" applyNumberFormat="1" applyFont="1" applyFill="1" applyBorder="1" applyAlignment="1">
      <alignment horizontal="center" vertical="center"/>
    </xf>
    <xf numFmtId="4" fontId="106" fillId="26" borderId="31" xfId="3100" applyNumberFormat="1" applyFont="1" applyFill="1" applyBorder="1" applyAlignment="1">
      <alignment horizontal="center" vertical="center"/>
    </xf>
    <xf numFmtId="4" fontId="106" fillId="26" borderId="35" xfId="3100" applyNumberFormat="1" applyFont="1" applyFill="1" applyBorder="1" applyAlignment="1">
      <alignment horizontal="center" vertical="center"/>
    </xf>
    <xf numFmtId="189" fontId="105" fillId="26" borderId="23" xfId="3100" applyNumberFormat="1" applyFont="1" applyFill="1" applyBorder="1" applyAlignment="1">
      <alignment horizontal="center" vertical="center" wrapText="1"/>
    </xf>
    <xf numFmtId="189" fontId="105" fillId="26" borderId="19" xfId="3100" applyNumberFormat="1" applyFont="1" applyFill="1" applyBorder="1" applyAlignment="1">
      <alignment horizontal="center" vertical="center" wrapText="1"/>
    </xf>
    <xf numFmtId="0" fontId="105" fillId="26" borderId="34" xfId="3100" applyFont="1" applyFill="1" applyBorder="1" applyAlignment="1">
      <alignment horizontal="center" vertical="center"/>
    </xf>
    <xf numFmtId="0" fontId="105" fillId="26" borderId="35" xfId="3100" applyFont="1" applyFill="1" applyBorder="1" applyAlignment="1">
      <alignment horizontal="center" vertical="center"/>
    </xf>
    <xf numFmtId="0" fontId="105" fillId="26" borderId="32" xfId="3100" applyFont="1" applyFill="1" applyBorder="1" applyAlignment="1">
      <alignment horizontal="center" vertical="center"/>
    </xf>
    <xf numFmtId="0" fontId="105" fillId="26" borderId="33" xfId="3100" applyFont="1" applyFill="1" applyBorder="1" applyAlignment="1">
      <alignment horizontal="center" vertical="center"/>
    </xf>
    <xf numFmtId="189" fontId="105" fillId="26" borderId="34" xfId="3100" applyNumberFormat="1" applyFont="1" applyFill="1" applyBorder="1" applyAlignment="1">
      <alignment horizontal="center" vertical="center"/>
    </xf>
    <xf numFmtId="189" fontId="105" fillId="26" borderId="31" xfId="3100" applyNumberFormat="1" applyFont="1" applyFill="1" applyBorder="1" applyAlignment="1">
      <alignment horizontal="center" vertical="center"/>
    </xf>
    <xf numFmtId="189" fontId="105" fillId="26" borderId="35" xfId="3100" applyNumberFormat="1" applyFont="1" applyFill="1" applyBorder="1" applyAlignment="1">
      <alignment horizontal="center" vertical="center"/>
    </xf>
    <xf numFmtId="189" fontId="105" fillId="26" borderId="32" xfId="3100" applyNumberFormat="1" applyFont="1" applyFill="1" applyBorder="1" applyAlignment="1">
      <alignment horizontal="center" vertical="center"/>
    </xf>
    <xf numFmtId="189" fontId="105" fillId="26" borderId="30" xfId="3100" applyNumberFormat="1" applyFont="1" applyFill="1" applyBorder="1" applyAlignment="1">
      <alignment horizontal="center" vertical="center"/>
    </xf>
    <xf numFmtId="189" fontId="105" fillId="26" borderId="33" xfId="3100" applyNumberFormat="1" applyFont="1" applyFill="1" applyBorder="1" applyAlignment="1">
      <alignment horizontal="center" vertical="center"/>
    </xf>
    <xf numFmtId="189" fontId="106" fillId="26" borderId="34" xfId="3100" applyNumberFormat="1" applyFont="1" applyFill="1" applyBorder="1" applyAlignment="1">
      <alignment horizontal="center" vertical="center"/>
    </xf>
    <xf numFmtId="189" fontId="106" fillId="26" borderId="31" xfId="3100" applyNumberFormat="1" applyFont="1" applyFill="1" applyBorder="1" applyAlignment="1">
      <alignment horizontal="center" vertical="center"/>
    </xf>
    <xf numFmtId="189" fontId="106" fillId="26" borderId="35" xfId="3100" applyNumberFormat="1" applyFont="1" applyFill="1" applyBorder="1" applyAlignment="1">
      <alignment horizontal="center" vertical="center"/>
    </xf>
    <xf numFmtId="189" fontId="105" fillId="0" borderId="20" xfId="3174" applyNumberFormat="1" applyFont="1" applyBorder="1" applyAlignment="1">
      <alignment horizontal="right" vertical="center"/>
    </xf>
    <xf numFmtId="189" fontId="105" fillId="0" borderId="21" xfId="3174" applyNumberFormat="1" applyFont="1" applyBorder="1" applyAlignment="1">
      <alignment horizontal="right" vertical="center"/>
    </xf>
    <xf numFmtId="189" fontId="105" fillId="0" borderId="21" xfId="3174" applyNumberFormat="1" applyFont="1" applyBorder="1" applyAlignment="1">
      <alignment horizontal="center" vertical="center"/>
    </xf>
    <xf numFmtId="189" fontId="105" fillId="0" borderId="22" xfId="3174" applyNumberFormat="1" applyFont="1" applyBorder="1" applyAlignment="1">
      <alignment horizontal="right" vertical="center"/>
    </xf>
    <xf numFmtId="202" fontId="106" fillId="0" borderId="20" xfId="3174" applyNumberFormat="1" applyFont="1" applyFill="1" applyBorder="1" applyAlignment="1">
      <alignment horizontal="center" vertical="center"/>
    </xf>
    <xf numFmtId="202" fontId="106" fillId="0" borderId="21" xfId="3174" applyNumberFormat="1" applyFont="1" applyFill="1" applyBorder="1" applyAlignment="1">
      <alignment horizontal="center" vertical="center"/>
    </xf>
    <xf numFmtId="202" fontId="106" fillId="0" borderId="22" xfId="3174" applyNumberFormat="1" applyFont="1" applyFill="1" applyBorder="1" applyAlignment="1">
      <alignment horizontal="center" vertical="center"/>
    </xf>
    <xf numFmtId="4" fontId="106" fillId="0" borderId="13" xfId="3174" applyNumberFormat="1" applyFont="1" applyFill="1" applyBorder="1" applyAlignment="1">
      <alignment horizontal="center" vertical="center"/>
    </xf>
    <xf numFmtId="0" fontId="105" fillId="0" borderId="34" xfId="3174" applyFont="1" applyFill="1" applyBorder="1" applyAlignment="1">
      <alignment horizontal="center" vertical="center"/>
    </xf>
    <xf numFmtId="0" fontId="105" fillId="0" borderId="35" xfId="3174" applyFont="1" applyFill="1" applyBorder="1" applyAlignment="1">
      <alignment horizontal="center" vertical="center"/>
    </xf>
    <xf numFmtId="0" fontId="105" fillId="0" borderId="32" xfId="3174" applyFont="1" applyFill="1" applyBorder="1" applyAlignment="1">
      <alignment horizontal="center" vertical="center"/>
    </xf>
    <xf numFmtId="0" fontId="105" fillId="0" borderId="33" xfId="3174" applyFont="1" applyFill="1" applyBorder="1" applyAlignment="1">
      <alignment horizontal="center" vertical="center"/>
    </xf>
    <xf numFmtId="189" fontId="105" fillId="0" borderId="23" xfId="3174" applyNumberFormat="1" applyFont="1" applyFill="1" applyBorder="1" applyAlignment="1">
      <alignment horizontal="center" vertical="center" wrapText="1"/>
    </xf>
    <xf numFmtId="189" fontId="105" fillId="0" borderId="19" xfId="3174" applyNumberFormat="1" applyFont="1" applyFill="1" applyBorder="1" applyAlignment="1">
      <alignment horizontal="center" vertical="center" wrapText="1"/>
    </xf>
    <xf numFmtId="189" fontId="105" fillId="0" borderId="34" xfId="3174" applyNumberFormat="1" applyFont="1" applyFill="1" applyBorder="1" applyAlignment="1">
      <alignment horizontal="center" vertical="center"/>
    </xf>
    <xf numFmtId="189" fontId="105" fillId="0" borderId="31" xfId="3174" applyNumberFormat="1" applyFont="1" applyFill="1" applyBorder="1" applyAlignment="1">
      <alignment horizontal="center" vertical="center"/>
    </xf>
    <xf numFmtId="189" fontId="105" fillId="0" borderId="35" xfId="3174" applyNumberFormat="1" applyFont="1" applyFill="1" applyBorder="1" applyAlignment="1">
      <alignment horizontal="center" vertical="center"/>
    </xf>
    <xf numFmtId="189" fontId="105" fillId="0" borderId="32" xfId="3174" applyNumberFormat="1" applyFont="1" applyFill="1" applyBorder="1" applyAlignment="1">
      <alignment horizontal="center" vertical="center"/>
    </xf>
    <xf numFmtId="189" fontId="105" fillId="0" borderId="30" xfId="3174" applyNumberFormat="1" applyFont="1" applyFill="1" applyBorder="1" applyAlignment="1">
      <alignment horizontal="center" vertical="center"/>
    </xf>
    <xf numFmtId="189" fontId="105" fillId="0" borderId="33" xfId="3174" applyNumberFormat="1" applyFont="1" applyFill="1" applyBorder="1" applyAlignment="1">
      <alignment horizontal="center" vertical="center"/>
    </xf>
    <xf numFmtId="0" fontId="4" fillId="0" borderId="49" xfId="3174" applyFont="1" applyFill="1" applyBorder="1" applyAlignment="1">
      <alignment horizontal="left" vertical="top" wrapText="1"/>
    </xf>
    <xf numFmtId="0" fontId="4" fillId="0" borderId="50" xfId="3174" applyFont="1" applyFill="1" applyBorder="1" applyAlignment="1">
      <alignment horizontal="left" vertical="top" wrapText="1"/>
    </xf>
    <xf numFmtId="189" fontId="70" fillId="30" borderId="20" xfId="3174" applyNumberFormat="1" applyFont="1" applyFill="1" applyBorder="1" applyAlignment="1">
      <alignment horizontal="center" vertical="center"/>
    </xf>
    <xf numFmtId="189" fontId="70" fillId="30" borderId="21" xfId="3174" applyNumberFormat="1" applyFont="1" applyFill="1" applyBorder="1" applyAlignment="1">
      <alignment horizontal="center" vertical="center"/>
    </xf>
    <xf numFmtId="189" fontId="70" fillId="30" borderId="22" xfId="3174" applyNumberFormat="1" applyFont="1" applyFill="1" applyBorder="1" applyAlignment="1">
      <alignment horizontal="center" vertical="center"/>
    </xf>
    <xf numFmtId="0" fontId="4" fillId="0" borderId="42" xfId="3174" applyFont="1" applyFill="1" applyBorder="1" applyAlignment="1">
      <alignment horizontal="center" vertical="center"/>
    </xf>
    <xf numFmtId="0" fontId="4" fillId="0" borderId="46" xfId="3174" applyFont="1" applyFill="1" applyBorder="1" applyAlignment="1">
      <alignment horizontal="center" vertical="center"/>
    </xf>
    <xf numFmtId="0" fontId="4" fillId="0" borderId="43" xfId="3174" applyFont="1" applyFill="1" applyBorder="1" applyAlignment="1">
      <alignment horizontal="left" vertical="center" wrapText="1"/>
    </xf>
    <xf numFmtId="0" fontId="4" fillId="0" borderId="44" xfId="3174" applyFont="1" applyFill="1" applyBorder="1" applyAlignment="1">
      <alignment horizontal="left" vertical="center" wrapText="1"/>
    </xf>
    <xf numFmtId="0" fontId="4" fillId="0" borderId="45" xfId="3174" applyFont="1" applyFill="1" applyBorder="1" applyAlignment="1">
      <alignment horizontal="left" vertical="center" wrapText="1"/>
    </xf>
    <xf numFmtId="0" fontId="4" fillId="0" borderId="53" xfId="3174" applyFont="1" applyFill="1" applyBorder="1" applyAlignment="1">
      <alignment horizontal="left" vertical="center" wrapText="1"/>
    </xf>
    <xf numFmtId="0" fontId="4" fillId="0" borderId="54" xfId="3174" applyFont="1" applyFill="1" applyBorder="1" applyAlignment="1">
      <alignment horizontal="left" vertical="center" wrapText="1"/>
    </xf>
    <xf numFmtId="0" fontId="4" fillId="0" borderId="55" xfId="3174" applyFont="1" applyFill="1" applyBorder="1" applyAlignment="1">
      <alignment horizontal="left" vertical="center" wrapText="1"/>
    </xf>
    <xf numFmtId="0" fontId="4" fillId="0" borderId="43" xfId="3174" applyFont="1" applyFill="1" applyBorder="1" applyAlignment="1">
      <alignment horizontal="left" vertical="center"/>
    </xf>
    <xf numFmtId="0" fontId="4" fillId="0" borderId="45" xfId="3174" applyFont="1" applyFill="1" applyBorder="1" applyAlignment="1">
      <alignment horizontal="left" vertical="center"/>
    </xf>
    <xf numFmtId="0" fontId="2" fillId="0" borderId="47" xfId="3174" applyFont="1" applyFill="1" applyBorder="1" applyAlignment="1">
      <alignment horizontal="center" vertical="center"/>
    </xf>
    <xf numFmtId="0" fontId="2" fillId="0" borderId="48" xfId="3174" applyFont="1" applyFill="1" applyBorder="1" applyAlignment="1">
      <alignment horizontal="center" vertical="center"/>
    </xf>
    <xf numFmtId="4" fontId="106" fillId="0" borderId="13" xfId="3100" applyNumberFormat="1" applyFont="1" applyFill="1" applyBorder="1" applyAlignment="1">
      <alignment horizontal="center" vertical="center"/>
    </xf>
    <xf numFmtId="0" fontId="4" fillId="0" borderId="43" xfId="3100" applyFont="1" applyFill="1" applyBorder="1" applyAlignment="1">
      <alignment horizontal="left" vertical="center"/>
    </xf>
    <xf numFmtId="0" fontId="4" fillId="0" borderId="44" xfId="3100" applyFont="1" applyFill="1" applyBorder="1" applyAlignment="1">
      <alignment horizontal="left" vertical="center"/>
    </xf>
    <xf numFmtId="0" fontId="4" fillId="0" borderId="45" xfId="3100" applyFont="1" applyFill="1" applyBorder="1" applyAlignment="1">
      <alignment horizontal="left" vertical="center"/>
    </xf>
    <xf numFmtId="0" fontId="4" fillId="0" borderId="53" xfId="3100" applyFont="1" applyFill="1" applyBorder="1" applyAlignment="1">
      <alignment horizontal="left" vertical="center"/>
    </xf>
    <xf numFmtId="0" fontId="4" fillId="0" borderId="54" xfId="3100" applyFont="1" applyFill="1" applyBorder="1" applyAlignment="1">
      <alignment horizontal="left" vertical="center"/>
    </xf>
    <xf numFmtId="0" fontId="4" fillId="0" borderId="55" xfId="3100" applyFont="1" applyFill="1" applyBorder="1" applyAlignment="1">
      <alignment horizontal="left" vertical="center"/>
    </xf>
    <xf numFmtId="0" fontId="2" fillId="0" borderId="47" xfId="3100" applyFont="1" applyFill="1" applyBorder="1" applyAlignment="1">
      <alignment horizontal="center" vertical="center"/>
    </xf>
    <xf numFmtId="0" fontId="2" fillId="0" borderId="48" xfId="3100" applyFont="1" applyFill="1" applyBorder="1" applyAlignment="1">
      <alignment horizontal="center" vertical="center"/>
    </xf>
    <xf numFmtId="0" fontId="105" fillId="0" borderId="34" xfId="3100" applyFont="1" applyFill="1" applyBorder="1" applyAlignment="1">
      <alignment horizontal="center" vertical="center"/>
    </xf>
    <xf numFmtId="0" fontId="105" fillId="0" borderId="35" xfId="3100" applyFont="1" applyFill="1" applyBorder="1" applyAlignment="1">
      <alignment horizontal="center" vertical="center"/>
    </xf>
    <xf numFmtId="0" fontId="105" fillId="0" borderId="32" xfId="3100" applyFont="1" applyFill="1" applyBorder="1" applyAlignment="1">
      <alignment horizontal="center" vertical="center"/>
    </xf>
    <xf numFmtId="0" fontId="105" fillId="0" borderId="33" xfId="3100" applyFont="1" applyFill="1" applyBorder="1" applyAlignment="1">
      <alignment horizontal="center" vertical="center"/>
    </xf>
    <xf numFmtId="189" fontId="105" fillId="0" borderId="23" xfId="3100" applyNumberFormat="1" applyFont="1" applyFill="1" applyBorder="1" applyAlignment="1">
      <alignment horizontal="center" vertical="center" wrapText="1"/>
    </xf>
    <xf numFmtId="189" fontId="105" fillId="0" borderId="19" xfId="3100" applyNumberFormat="1" applyFont="1" applyFill="1" applyBorder="1" applyAlignment="1">
      <alignment horizontal="center" vertical="center" wrapText="1"/>
    </xf>
    <xf numFmtId="189" fontId="105" fillId="0" borderId="34" xfId="3100" applyNumberFormat="1" applyFont="1" applyFill="1" applyBorder="1" applyAlignment="1">
      <alignment horizontal="center" vertical="center"/>
    </xf>
    <xf numFmtId="189" fontId="105" fillId="0" borderId="31" xfId="3100" applyNumberFormat="1" applyFont="1" applyFill="1" applyBorder="1" applyAlignment="1">
      <alignment horizontal="center" vertical="center"/>
    </xf>
    <xf numFmtId="189" fontId="105" fillId="0" borderId="35" xfId="3100" applyNumberFormat="1" applyFont="1" applyFill="1" applyBorder="1" applyAlignment="1">
      <alignment horizontal="center" vertical="center"/>
    </xf>
    <xf numFmtId="189" fontId="105" fillId="0" borderId="32" xfId="3100" applyNumberFormat="1" applyFont="1" applyFill="1" applyBorder="1" applyAlignment="1">
      <alignment horizontal="center" vertical="center"/>
    </xf>
    <xf numFmtId="189" fontId="105" fillId="0" borderId="30" xfId="3100" applyNumberFormat="1" applyFont="1" applyFill="1" applyBorder="1" applyAlignment="1">
      <alignment horizontal="center" vertical="center"/>
    </xf>
    <xf numFmtId="189" fontId="105" fillId="0" borderId="33" xfId="3100" applyNumberFormat="1" applyFont="1" applyFill="1" applyBorder="1" applyAlignment="1">
      <alignment horizontal="center" vertical="center"/>
    </xf>
    <xf numFmtId="0" fontId="4" fillId="0" borderId="42" xfId="3100" applyFont="1" applyFill="1" applyBorder="1" applyAlignment="1">
      <alignment horizontal="center" vertical="center"/>
    </xf>
    <xf numFmtId="0" fontId="4" fillId="0" borderId="46" xfId="3100" applyFont="1" applyFill="1" applyBorder="1" applyAlignment="1">
      <alignment horizontal="center" vertical="center"/>
    </xf>
    <xf numFmtId="173" fontId="106" fillId="0" borderId="20" xfId="3174" applyNumberFormat="1" applyFont="1" applyFill="1" applyBorder="1" applyAlignment="1">
      <alignment horizontal="center" vertical="center"/>
    </xf>
    <xf numFmtId="173" fontId="106" fillId="0" borderId="21" xfId="3174" applyNumberFormat="1" applyFont="1" applyFill="1" applyBorder="1" applyAlignment="1">
      <alignment horizontal="center" vertical="center"/>
    </xf>
    <xf numFmtId="173" fontId="106" fillId="0" borderId="22" xfId="3174" applyNumberFormat="1" applyFont="1" applyFill="1" applyBorder="1" applyAlignment="1">
      <alignment horizontal="center" vertical="center"/>
    </xf>
    <xf numFmtId="189" fontId="105" fillId="0" borderId="20" xfId="3100" applyNumberFormat="1" applyFont="1" applyBorder="1" applyAlignment="1">
      <alignment horizontal="right" vertical="center"/>
    </xf>
    <xf numFmtId="189" fontId="105" fillId="0" borderId="21" xfId="3100" applyNumberFormat="1" applyFont="1" applyBorder="1" applyAlignment="1">
      <alignment horizontal="right" vertical="center"/>
    </xf>
    <xf numFmtId="189" fontId="105" fillId="0" borderId="22" xfId="3100" applyNumberFormat="1" applyFont="1" applyBorder="1" applyAlignment="1">
      <alignment horizontal="right" vertical="center"/>
    </xf>
    <xf numFmtId="173" fontId="106" fillId="30" borderId="20" xfId="3174" applyNumberFormat="1" applyFont="1" applyFill="1" applyBorder="1" applyAlignment="1">
      <alignment horizontal="center" vertical="center"/>
    </xf>
    <xf numFmtId="173" fontId="106" fillId="30" borderId="21" xfId="3174" applyNumberFormat="1" applyFont="1" applyFill="1" applyBorder="1" applyAlignment="1">
      <alignment horizontal="center" vertical="center"/>
    </xf>
    <xf numFmtId="173" fontId="106" fillId="30" borderId="22" xfId="3174" applyNumberFormat="1" applyFont="1" applyFill="1" applyBorder="1" applyAlignment="1">
      <alignment horizontal="center" vertical="center"/>
    </xf>
    <xf numFmtId="4" fontId="106" fillId="30" borderId="13" xfId="3100" applyNumberFormat="1" applyFont="1" applyFill="1" applyBorder="1" applyAlignment="1">
      <alignment horizontal="center" vertical="center"/>
    </xf>
    <xf numFmtId="175" fontId="106" fillId="0" borderId="20" xfId="3174" applyNumberFormat="1" applyFont="1" applyFill="1" applyBorder="1" applyAlignment="1">
      <alignment horizontal="center" vertical="center"/>
    </xf>
    <xf numFmtId="175" fontId="106" fillId="0" borderId="21" xfId="3174" applyNumberFormat="1" applyFont="1" applyFill="1" applyBorder="1" applyAlignment="1">
      <alignment horizontal="center" vertical="center"/>
    </xf>
    <xf numFmtId="175" fontId="106" fillId="0" borderId="22" xfId="3174" applyNumberFormat="1" applyFont="1" applyFill="1" applyBorder="1" applyAlignment="1">
      <alignment horizontal="center" vertical="center"/>
    </xf>
    <xf numFmtId="175" fontId="106" fillId="30" borderId="20" xfId="3174" applyNumberFormat="1" applyFont="1" applyFill="1" applyBorder="1" applyAlignment="1">
      <alignment horizontal="center" vertical="center"/>
    </xf>
    <xf numFmtId="175" fontId="106" fillId="30" borderId="21" xfId="3174" applyNumberFormat="1" applyFont="1" applyFill="1" applyBorder="1" applyAlignment="1">
      <alignment horizontal="center" vertical="center"/>
    </xf>
    <xf numFmtId="175" fontId="106" fillId="30" borderId="22" xfId="3174" applyNumberFormat="1" applyFont="1" applyFill="1" applyBorder="1" applyAlignment="1">
      <alignment horizontal="center" vertical="center"/>
    </xf>
    <xf numFmtId="4" fontId="106" fillId="0" borderId="20" xfId="3100" applyNumberFormat="1" applyFont="1" applyFill="1" applyBorder="1" applyAlignment="1">
      <alignment horizontal="center" vertical="center"/>
    </xf>
    <xf numFmtId="4" fontId="106" fillId="0" borderId="21" xfId="3100" applyNumberFormat="1" applyFont="1" applyFill="1" applyBorder="1" applyAlignment="1">
      <alignment horizontal="center" vertical="center"/>
    </xf>
    <xf numFmtId="4" fontId="106" fillId="0" borderId="22" xfId="3100" applyNumberFormat="1" applyFont="1" applyFill="1" applyBorder="1" applyAlignment="1">
      <alignment horizontal="center" vertical="center"/>
    </xf>
    <xf numFmtId="0" fontId="4" fillId="0" borderId="43" xfId="3100" applyFont="1" applyFill="1" applyBorder="1" applyAlignment="1">
      <alignment horizontal="left" vertical="center" wrapText="1"/>
    </xf>
    <xf numFmtId="0" fontId="4" fillId="0" borderId="44" xfId="3100" applyFont="1" applyFill="1" applyBorder="1" applyAlignment="1">
      <alignment horizontal="left" vertical="center" wrapText="1"/>
    </xf>
    <xf numFmtId="0" fontId="4" fillId="0" borderId="45" xfId="3100" applyFont="1" applyFill="1" applyBorder="1" applyAlignment="1">
      <alignment horizontal="left" vertical="center" wrapText="1"/>
    </xf>
    <xf numFmtId="0" fontId="4" fillId="0" borderId="53" xfId="3100" applyFont="1" applyFill="1" applyBorder="1" applyAlignment="1">
      <alignment horizontal="left" vertical="center" wrapText="1"/>
    </xf>
    <xf numFmtId="0" fontId="4" fillId="0" borderId="54" xfId="3100" applyFont="1" applyFill="1" applyBorder="1" applyAlignment="1">
      <alignment horizontal="left" vertical="center" wrapText="1"/>
    </xf>
    <xf numFmtId="0" fontId="4" fillId="0" borderId="55" xfId="3100" applyFont="1" applyFill="1" applyBorder="1" applyAlignment="1">
      <alignment horizontal="left" vertical="center" wrapText="1"/>
    </xf>
    <xf numFmtId="0" fontId="4" fillId="0" borderId="43" xfId="3100" applyFont="1" applyBorder="1" applyAlignment="1">
      <alignment horizontal="left" vertical="center"/>
    </xf>
    <xf numFmtId="0" fontId="4" fillId="0" borderId="45" xfId="3100" applyFont="1" applyBorder="1" applyAlignment="1">
      <alignment horizontal="left" vertical="center"/>
    </xf>
    <xf numFmtId="173" fontId="106" fillId="0" borderId="20" xfId="3100" applyNumberFormat="1" applyFont="1" applyFill="1" applyBorder="1" applyAlignment="1">
      <alignment horizontal="center" vertical="center"/>
    </xf>
    <xf numFmtId="173" fontId="106" fillId="0" borderId="21" xfId="3100" applyNumberFormat="1" applyFont="1" applyFill="1" applyBorder="1" applyAlignment="1">
      <alignment horizontal="center" vertical="center"/>
    </xf>
    <xf numFmtId="173" fontId="106" fillId="0" borderId="22" xfId="3100" applyNumberFormat="1" applyFont="1" applyFill="1" applyBorder="1" applyAlignment="1">
      <alignment horizontal="center" vertical="center"/>
    </xf>
    <xf numFmtId="0" fontId="4" fillId="0" borderId="49" xfId="3100" applyFont="1" applyFill="1" applyBorder="1" applyAlignment="1">
      <alignment horizontal="left" vertical="top" wrapText="1"/>
    </xf>
    <xf numFmtId="0" fontId="4" fillId="0" borderId="50" xfId="3100" applyFont="1" applyFill="1" applyBorder="1" applyAlignment="1">
      <alignment horizontal="left" vertical="top" wrapText="1"/>
    </xf>
    <xf numFmtId="189" fontId="70" fillId="42" borderId="20" xfId="3100" applyNumberFormat="1" applyFont="1" applyFill="1" applyBorder="1" applyAlignment="1">
      <alignment horizontal="center" vertical="center"/>
    </xf>
    <xf numFmtId="189" fontId="70" fillId="42" borderId="21" xfId="3100" applyNumberFormat="1" applyFont="1" applyFill="1" applyBorder="1" applyAlignment="1">
      <alignment horizontal="center" vertical="center"/>
    </xf>
    <xf numFmtId="189" fontId="70" fillId="42" borderId="22" xfId="3100" applyNumberFormat="1" applyFont="1" applyFill="1" applyBorder="1" applyAlignment="1">
      <alignment horizontal="center" vertical="center"/>
    </xf>
    <xf numFmtId="0" fontId="70" fillId="0" borderId="31" xfId="3100" applyFont="1" applyBorder="1" applyAlignment="1">
      <alignment horizontal="center" vertical="center"/>
    </xf>
    <xf numFmtId="0" fontId="68" fillId="0" borderId="0" xfId="3100" applyFont="1" applyBorder="1" applyAlignment="1">
      <alignment horizontal="center" vertical="center"/>
    </xf>
    <xf numFmtId="0" fontId="69" fillId="0" borderId="0" xfId="3100" applyFont="1" applyBorder="1" applyAlignment="1">
      <alignment horizontal="center" vertical="center"/>
    </xf>
    <xf numFmtId="189" fontId="105" fillId="0" borderId="21" xfId="3100" applyNumberFormat="1" applyFont="1" applyBorder="1" applyAlignment="1">
      <alignment horizontal="center" vertical="center"/>
    </xf>
    <xf numFmtId="202" fontId="106" fillId="0" borderId="20" xfId="3100" applyNumberFormat="1" applyFont="1" applyFill="1" applyBorder="1" applyAlignment="1">
      <alignment horizontal="center" vertical="center"/>
    </xf>
    <xf numFmtId="202" fontId="106" fillId="0" borderId="21" xfId="3100" applyNumberFormat="1" applyFont="1" applyFill="1" applyBorder="1" applyAlignment="1">
      <alignment horizontal="center" vertical="center"/>
    </xf>
    <xf numFmtId="202" fontId="106" fillId="0" borderId="22" xfId="3100" applyNumberFormat="1" applyFont="1" applyFill="1" applyBorder="1" applyAlignment="1">
      <alignment horizontal="center" vertical="center"/>
    </xf>
    <xf numFmtId="189" fontId="90" fillId="31" borderId="69" xfId="3100" applyNumberFormat="1" applyFont="1" applyFill="1" applyBorder="1" applyAlignment="1">
      <alignment horizontal="center" vertical="center"/>
    </xf>
    <xf numFmtId="189" fontId="90" fillId="31" borderId="21" xfId="3100" applyNumberFormat="1" applyFont="1" applyFill="1" applyBorder="1" applyAlignment="1">
      <alignment horizontal="center" vertical="center"/>
    </xf>
    <xf numFmtId="189" fontId="90" fillId="31" borderId="24" xfId="3100" applyNumberFormat="1" applyFont="1" applyFill="1" applyBorder="1" applyAlignment="1">
      <alignment horizontal="center" vertical="center"/>
    </xf>
    <xf numFmtId="0" fontId="85" fillId="0" borderId="40" xfId="3100" applyFont="1" applyBorder="1" applyAlignment="1">
      <alignment horizontal="center" vertical="center"/>
    </xf>
    <xf numFmtId="0" fontId="85" fillId="0" borderId="0" xfId="3100" applyFont="1" applyBorder="1" applyAlignment="1">
      <alignment horizontal="center" vertical="center"/>
    </xf>
    <xf numFmtId="0" fontId="91" fillId="0" borderId="0" xfId="3100" applyFont="1" applyFill="1" applyBorder="1" applyAlignment="1">
      <alignment horizontal="center" vertical="center" wrapText="1"/>
    </xf>
    <xf numFmtId="0" fontId="85" fillId="0" borderId="72" xfId="3100" applyFont="1" applyFill="1" applyBorder="1" applyAlignment="1">
      <alignment horizontal="center" vertical="center" wrapText="1"/>
    </xf>
    <xf numFmtId="0" fontId="85" fillId="0" borderId="73" xfId="3100" applyFont="1" applyFill="1" applyBorder="1" applyAlignment="1">
      <alignment horizontal="center" vertical="center" wrapText="1"/>
    </xf>
    <xf numFmtId="0" fontId="85" fillId="0" borderId="74" xfId="3100" applyFont="1" applyFill="1" applyBorder="1" applyAlignment="1">
      <alignment horizontal="center" vertical="center" wrapText="1"/>
    </xf>
    <xf numFmtId="0" fontId="85" fillId="0" borderId="75" xfId="3100" applyFont="1" applyFill="1" applyBorder="1" applyAlignment="1">
      <alignment horizontal="center" vertical="center" wrapText="1"/>
    </xf>
    <xf numFmtId="0" fontId="85" fillId="0" borderId="13" xfId="3100" applyFont="1" applyFill="1" applyBorder="1" applyAlignment="1">
      <alignment horizontal="center" vertical="center" wrapText="1"/>
    </xf>
    <xf numFmtId="0" fontId="85" fillId="0" borderId="76" xfId="3100" applyFont="1" applyFill="1" applyBorder="1" applyAlignment="1">
      <alignment horizontal="center" vertical="center" wrapText="1"/>
    </xf>
    <xf numFmtId="0" fontId="85" fillId="0" borderId="77" xfId="3100" applyFont="1" applyFill="1" applyBorder="1" applyAlignment="1">
      <alignment horizontal="center" vertical="center" wrapText="1"/>
    </xf>
    <xf numFmtId="0" fontId="85" fillId="0" borderId="12" xfId="3100" applyFont="1" applyFill="1" applyBorder="1" applyAlignment="1">
      <alignment horizontal="center" vertical="center" wrapText="1"/>
    </xf>
    <xf numFmtId="0" fontId="85" fillId="0" borderId="78" xfId="3100" applyFont="1" applyFill="1" applyBorder="1" applyAlignment="1">
      <alignment horizontal="center" vertical="center" wrapText="1"/>
    </xf>
    <xf numFmtId="0" fontId="92" fillId="0" borderId="72" xfId="3100" applyFont="1" applyFill="1" applyBorder="1" applyAlignment="1">
      <alignment horizontal="right" vertical="center"/>
    </xf>
    <xf numFmtId="0" fontId="92" fillId="0" borderId="73" xfId="3100" applyFont="1" applyFill="1" applyBorder="1" applyAlignment="1">
      <alignment horizontal="right" vertical="center"/>
    </xf>
    <xf numFmtId="0" fontId="92" fillId="31" borderId="73" xfId="3100" applyFont="1" applyFill="1" applyBorder="1" applyAlignment="1">
      <alignment horizontal="center" vertical="center"/>
    </xf>
    <xf numFmtId="0" fontId="92" fillId="31" borderId="74" xfId="3100" applyFont="1" applyFill="1" applyBorder="1" applyAlignment="1">
      <alignment horizontal="center" vertical="center"/>
    </xf>
    <xf numFmtId="202" fontId="93" fillId="0" borderId="0" xfId="3100" applyNumberFormat="1" applyFont="1" applyFill="1" applyBorder="1" applyAlignment="1">
      <alignment horizontal="center" vertical="center"/>
    </xf>
    <xf numFmtId="0" fontId="92" fillId="0" borderId="75" xfId="3100" applyFont="1" applyFill="1" applyBorder="1" applyAlignment="1">
      <alignment horizontal="right" vertical="center"/>
    </xf>
    <xf numFmtId="0" fontId="92" fillId="0" borderId="13" xfId="3100" applyFont="1" applyFill="1" applyBorder="1" applyAlignment="1">
      <alignment horizontal="right" vertical="center"/>
    </xf>
    <xf numFmtId="10" fontId="92" fillId="0" borderId="13" xfId="3100" applyNumberFormat="1" applyFont="1" applyFill="1" applyBorder="1" applyAlignment="1">
      <alignment horizontal="center" vertical="center"/>
    </xf>
    <xf numFmtId="10" fontId="92" fillId="0" borderId="76" xfId="3100" applyNumberFormat="1" applyFont="1" applyFill="1" applyBorder="1" applyAlignment="1">
      <alignment horizontal="center" vertical="center"/>
    </xf>
    <xf numFmtId="189" fontId="93" fillId="0" borderId="0" xfId="3100" applyNumberFormat="1" applyFont="1" applyFill="1" applyBorder="1" applyAlignment="1">
      <alignment horizontal="center" vertical="center"/>
    </xf>
    <xf numFmtId="10" fontId="92" fillId="0" borderId="20" xfId="144" applyNumberFormat="1" applyFont="1" applyFill="1" applyBorder="1" applyAlignment="1">
      <alignment horizontal="center" vertical="center"/>
    </xf>
    <xf numFmtId="10" fontId="92" fillId="0" borderId="24" xfId="144" applyNumberFormat="1" applyFont="1" applyFill="1" applyBorder="1" applyAlignment="1">
      <alignment horizontal="center" vertical="center"/>
    </xf>
    <xf numFmtId="0" fontId="92" fillId="0" borderId="69" xfId="3100" applyFont="1" applyFill="1" applyBorder="1" applyAlignment="1">
      <alignment horizontal="right" vertical="center"/>
    </xf>
    <xf numFmtId="0" fontId="92" fillId="0" borderId="22" xfId="3100" applyFont="1" applyFill="1" applyBorder="1" applyAlignment="1">
      <alignment horizontal="right" vertical="center"/>
    </xf>
    <xf numFmtId="0" fontId="92" fillId="0" borderId="0" xfId="3100" applyFont="1" applyFill="1" applyBorder="1" applyAlignment="1">
      <alignment horizontal="center" vertical="center"/>
    </xf>
    <xf numFmtId="189" fontId="92" fillId="0" borderId="0" xfId="3100" applyNumberFormat="1" applyFont="1" applyFill="1" applyBorder="1" applyAlignment="1">
      <alignment horizontal="center" vertical="center"/>
    </xf>
    <xf numFmtId="189" fontId="92" fillId="0" borderId="0" xfId="3100" applyNumberFormat="1" applyFont="1" applyFill="1" applyBorder="1" applyAlignment="1">
      <alignment horizontal="center" vertical="center" wrapText="1"/>
    </xf>
    <xf numFmtId="175" fontId="93" fillId="0" borderId="0" xfId="3100" applyNumberFormat="1" applyFont="1" applyFill="1" applyBorder="1" applyAlignment="1">
      <alignment horizontal="center" vertical="center"/>
    </xf>
    <xf numFmtId="168" fontId="93" fillId="0" borderId="0" xfId="3100" applyNumberFormat="1" applyFont="1" applyFill="1" applyBorder="1" applyAlignment="1">
      <alignment horizontal="center" vertical="center"/>
    </xf>
    <xf numFmtId="0" fontId="93" fillId="0" borderId="0" xfId="3100" applyFont="1" applyFill="1" applyBorder="1" applyAlignment="1">
      <alignment horizontal="center" vertical="center"/>
    </xf>
    <xf numFmtId="0" fontId="82" fillId="0" borderId="0" xfId="3100" applyFont="1" applyFill="1" applyBorder="1" applyAlignment="1">
      <alignment horizontal="left" vertical="center" wrapText="1"/>
    </xf>
    <xf numFmtId="0" fontId="91" fillId="0" borderId="0" xfId="3100" applyFont="1" applyFill="1" applyBorder="1" applyAlignment="1">
      <alignment horizontal="left" vertical="center" wrapText="1"/>
    </xf>
    <xf numFmtId="10" fontId="92" fillId="31" borderId="13" xfId="144" applyNumberFormat="1" applyFont="1" applyFill="1" applyBorder="1" applyAlignment="1">
      <alignment horizontal="center" vertical="center"/>
    </xf>
    <xf numFmtId="10" fontId="92" fillId="0" borderId="13" xfId="3100" applyNumberFormat="1" applyFont="1" applyFill="1" applyBorder="1" applyAlignment="1">
      <alignment horizontal="right" vertical="center"/>
    </xf>
    <xf numFmtId="0" fontId="92" fillId="0" borderId="77" xfId="3100" applyFont="1" applyFill="1" applyBorder="1" applyAlignment="1">
      <alignment horizontal="right" vertical="center"/>
    </xf>
    <xf numFmtId="0" fontId="92" fillId="0" borderId="12" xfId="3100" applyFont="1" applyFill="1" applyBorder="1" applyAlignment="1">
      <alignment horizontal="right" vertical="center"/>
    </xf>
    <xf numFmtId="10" fontId="92" fillId="0" borderId="12" xfId="3100" applyNumberFormat="1" applyFont="1" applyFill="1" applyBorder="1" applyAlignment="1">
      <alignment horizontal="center" vertical="center"/>
    </xf>
    <xf numFmtId="10" fontId="92" fillId="0" borderId="78" xfId="3100" applyNumberFormat="1" applyFont="1" applyFill="1" applyBorder="1" applyAlignment="1">
      <alignment horizontal="center" vertical="center"/>
    </xf>
  </cellXfs>
  <cellStyles count="3260">
    <cellStyle name="_x000d__x000a_JournalTemplate=C:\COMFO\CTALK\JOURSTD.TPL_x000d__x000a_LbStateAddress=3 3 0 251 1 89 2 311_x000d__x000a_LbStateJou" xfId="474"/>
    <cellStyle name="0,00###" xfId="1"/>
    <cellStyle name="0.0" xfId="2"/>
    <cellStyle name="12" xfId="3"/>
    <cellStyle name="12 2" xfId="405"/>
    <cellStyle name="12 2 2" xfId="3188"/>
    <cellStyle name="20% - Accent1" xfId="4"/>
    <cellStyle name="20% - Accent2" xfId="5"/>
    <cellStyle name="20% - Accent3" xfId="6"/>
    <cellStyle name="20% - Accent4" xfId="7"/>
    <cellStyle name="20% - Accent5" xfId="8"/>
    <cellStyle name="20% - Accent6" xfId="9"/>
    <cellStyle name="20% - Ênfase1 100" xfId="475"/>
    <cellStyle name="20% - Ênfase1 2" xfId="10"/>
    <cellStyle name="20% - Ênfase1 2 2" xfId="476"/>
    <cellStyle name="20% - Ênfase1 3" xfId="248"/>
    <cellStyle name="20% - Ênfase2 2" xfId="11"/>
    <cellStyle name="20% - Ênfase2 2 2" xfId="477"/>
    <cellStyle name="20% - Ênfase2 3" xfId="249"/>
    <cellStyle name="20% - Ênfase3 2" xfId="12"/>
    <cellStyle name="20% - Ênfase3 2 2" xfId="478"/>
    <cellStyle name="20% - Ênfase3 3" xfId="250"/>
    <cellStyle name="20% - Ênfase4 2" xfId="13"/>
    <cellStyle name="20% - Ênfase4 2 2" xfId="479"/>
    <cellStyle name="20% - Ênfase4 3" xfId="251"/>
    <cellStyle name="20% - Ênfase5 2" xfId="14"/>
    <cellStyle name="20% - Ênfase5 2 2" xfId="480"/>
    <cellStyle name="20% - Ênfase5 3" xfId="252"/>
    <cellStyle name="20% - Ênfase6 2" xfId="15"/>
    <cellStyle name="20% - Ênfase6 2 2" xfId="481"/>
    <cellStyle name="20% - Ênfase6 3" xfId="253"/>
    <cellStyle name="40% - Accent1" xfId="16"/>
    <cellStyle name="40% - Accent2" xfId="17"/>
    <cellStyle name="40% - Accent3" xfId="18"/>
    <cellStyle name="40% - Accent4" xfId="19"/>
    <cellStyle name="40% - Accent5" xfId="20"/>
    <cellStyle name="40% - Accent6" xfId="21"/>
    <cellStyle name="40% - Ênfase1 2" xfId="22"/>
    <cellStyle name="40% - Ênfase1 2 2" xfId="482"/>
    <cellStyle name="40% - Ênfase1 3" xfId="254"/>
    <cellStyle name="40% - Ênfase2 2" xfId="23"/>
    <cellStyle name="40% - Ênfase2 2 2" xfId="483"/>
    <cellStyle name="40% - Ênfase2 3" xfId="255"/>
    <cellStyle name="40% - Ênfase3 2" xfId="24"/>
    <cellStyle name="40% - Ênfase3 2 2" xfId="484"/>
    <cellStyle name="40% - Ênfase3 3" xfId="256"/>
    <cellStyle name="40% - Ênfase4 2" xfId="25"/>
    <cellStyle name="40% - Ênfase4 2 2" xfId="485"/>
    <cellStyle name="40% - Ênfase4 3" xfId="257"/>
    <cellStyle name="40% - Ênfase5 2" xfId="26"/>
    <cellStyle name="40% - Ênfase5 2 2" xfId="486"/>
    <cellStyle name="40% - Ênfase5 3" xfId="258"/>
    <cellStyle name="40% - Ênfase6 2" xfId="27"/>
    <cellStyle name="40% - Ênfase6 2 2" xfId="487"/>
    <cellStyle name="40% - Ênfase6 3" xfId="259"/>
    <cellStyle name="60% - Accent1" xfId="28"/>
    <cellStyle name="60% - Accent2" xfId="29"/>
    <cellStyle name="60% - Accent3" xfId="30"/>
    <cellStyle name="60% - Accent4" xfId="31"/>
    <cellStyle name="60% - Accent5" xfId="32"/>
    <cellStyle name="60% - Accent6" xfId="33"/>
    <cellStyle name="60% - Ênfase1 2" xfId="34"/>
    <cellStyle name="60% - Ênfase1 2 2" xfId="488"/>
    <cellStyle name="60% - Ênfase1 3" xfId="260"/>
    <cellStyle name="60% - Ênfase2 2" xfId="35"/>
    <cellStyle name="60% - Ênfase2 2 2" xfId="489"/>
    <cellStyle name="60% - Ênfase2 3" xfId="261"/>
    <cellStyle name="60% - Ênfase3 2" xfId="36"/>
    <cellStyle name="60% - Ênfase3 2 2" xfId="490"/>
    <cellStyle name="60% - Ênfase3 3" xfId="262"/>
    <cellStyle name="60% - Ênfase4 2" xfId="37"/>
    <cellStyle name="60% - Ênfase4 2 2" xfId="491"/>
    <cellStyle name="60% - Ênfase4 3" xfId="263"/>
    <cellStyle name="60% - Ênfase5 2" xfId="38"/>
    <cellStyle name="60% - Ênfase5 2 2" xfId="492"/>
    <cellStyle name="60% - Ênfase5 3" xfId="264"/>
    <cellStyle name="60% - Ênfase6 2" xfId="39"/>
    <cellStyle name="60% - Ênfase6 2 2" xfId="493"/>
    <cellStyle name="60% - Ênfase6 3" xfId="265"/>
    <cellStyle name="60% - Ênfase6 37" xfId="494"/>
    <cellStyle name="Accent1" xfId="40"/>
    <cellStyle name="Accent2" xfId="41"/>
    <cellStyle name="Accent3" xfId="42"/>
    <cellStyle name="Accent4" xfId="43"/>
    <cellStyle name="Accent5" xfId="44"/>
    <cellStyle name="Accent6" xfId="45"/>
    <cellStyle name="Bad" xfId="46"/>
    <cellStyle name="Bom 2" xfId="47"/>
    <cellStyle name="Bom 2 2" xfId="495"/>
    <cellStyle name="Bom 3" xfId="266"/>
    <cellStyle name="Cabe‡alho 1" xfId="3101"/>
    <cellStyle name="Cabe‡alho 2" xfId="3102"/>
    <cellStyle name="Cabeçalho 1" xfId="3103"/>
    <cellStyle name="Cabeçalho 2" xfId="3104"/>
    <cellStyle name="Calculation" xfId="48"/>
    <cellStyle name="Cálculo 2" xfId="49"/>
    <cellStyle name="Cálculo 2 2" xfId="496"/>
    <cellStyle name="Cálculo 3" xfId="267"/>
    <cellStyle name="Cancel" xfId="294"/>
    <cellStyle name="Cancel 2" xfId="295"/>
    <cellStyle name="Célula de Verificação 2" xfId="50"/>
    <cellStyle name="Célula de Verificação 2 2" xfId="497"/>
    <cellStyle name="Célula de Verificação 3" xfId="268"/>
    <cellStyle name="Célula Vinculada 2" xfId="51"/>
    <cellStyle name="Célula Vinculada 2 2" xfId="498"/>
    <cellStyle name="Célula Vinculada 3" xfId="269"/>
    <cellStyle name="Check Cell" xfId="233"/>
    <cellStyle name="Comma_Arauco Piping list" xfId="499"/>
    <cellStyle name="Comma0" xfId="500"/>
    <cellStyle name="CORES" xfId="501"/>
    <cellStyle name="Currency [0]_Arauco Piping list" xfId="502"/>
    <cellStyle name="Currency 2 2" xfId="503"/>
    <cellStyle name="Currency_Arauco Piping list" xfId="504"/>
    <cellStyle name="Currency0" xfId="505"/>
    <cellStyle name="Data" xfId="506"/>
    <cellStyle name="Date" xfId="507"/>
    <cellStyle name="Ênfase1 2" xfId="52"/>
    <cellStyle name="Ênfase1 2 2" xfId="508"/>
    <cellStyle name="Ênfase1 3" xfId="270"/>
    <cellStyle name="Ênfase2 2" xfId="53"/>
    <cellStyle name="Ênfase2 2 2" xfId="509"/>
    <cellStyle name="Ênfase2 3" xfId="271"/>
    <cellStyle name="Ênfase3 2" xfId="54"/>
    <cellStyle name="Ênfase3 2 2" xfId="510"/>
    <cellStyle name="Ênfase3 3" xfId="272"/>
    <cellStyle name="Ênfase4 2" xfId="55"/>
    <cellStyle name="Ênfase4 2 2" xfId="511"/>
    <cellStyle name="Ênfase4 3" xfId="273"/>
    <cellStyle name="Ênfase5 2" xfId="56"/>
    <cellStyle name="Ênfase5 2 2" xfId="512"/>
    <cellStyle name="Ênfase5 3" xfId="274"/>
    <cellStyle name="Ênfase6 2" xfId="57"/>
    <cellStyle name="Ênfase6 2 2" xfId="513"/>
    <cellStyle name="Ênfase6 3" xfId="275"/>
    <cellStyle name="Entrada 2" xfId="58"/>
    <cellStyle name="Entrada 2 2" xfId="514"/>
    <cellStyle name="Entrada 3" xfId="276"/>
    <cellStyle name="Estilo 1" xfId="3105"/>
    <cellStyle name="Euro" xfId="59"/>
    <cellStyle name="Euro 2" xfId="60"/>
    <cellStyle name="Euro 3" xfId="61"/>
    <cellStyle name="Euro 4" xfId="62"/>
    <cellStyle name="Euro 5" xfId="63"/>
    <cellStyle name="Euro 6" xfId="64"/>
    <cellStyle name="Euro 7" xfId="65"/>
    <cellStyle name="Euro 8" xfId="515"/>
    <cellStyle name="Excel Built-in Excel Built-in Excel Built-in Excel Built-in Excel Built-in Excel Built-in Excel Built-in Excel Built-in Separador de milhares 4" xfId="516"/>
    <cellStyle name="Excel Built-in Excel Built-in Excel Built-in Excel Built-in Excel Built-in Excel Built-in Excel Built-in Separador de milhares 4" xfId="517"/>
    <cellStyle name="Excel Built-in Normal" xfId="66"/>
    <cellStyle name="Excel Built-in Normal 1" xfId="518"/>
    <cellStyle name="Excel Built-in Normal 2" xfId="67"/>
    <cellStyle name="Excel Built-in Normal 2 2" xfId="519"/>
    <cellStyle name="Excel Built-in Normal 3" xfId="520"/>
    <cellStyle name="Excel Built-in Normal 4" xfId="521"/>
    <cellStyle name="Excel_BuiltIn_Comma" xfId="522"/>
    <cellStyle name="Explanatory Text" xfId="68"/>
    <cellStyle name="Fixed" xfId="523"/>
    <cellStyle name="Fixo" xfId="524"/>
    <cellStyle name="Followed Hyperlink" xfId="525"/>
    <cellStyle name="Good" xfId="234"/>
    <cellStyle name="Grey" xfId="526"/>
    <cellStyle name="Heading" xfId="527"/>
    <cellStyle name="Heading 1" xfId="69"/>
    <cellStyle name="Heading 1 2" xfId="528"/>
    <cellStyle name="Heading 2" xfId="70"/>
    <cellStyle name="Heading 2 2" xfId="529"/>
    <cellStyle name="Heading 3" xfId="71"/>
    <cellStyle name="Heading 4" xfId="72"/>
    <cellStyle name="Heading1" xfId="530"/>
    <cellStyle name="Hiperlink 2" xfId="296"/>
    <cellStyle name="Hiperlink 2 2" xfId="531"/>
    <cellStyle name="Hiperlink 2 3" xfId="532"/>
    <cellStyle name="Hiperlink 3" xfId="297"/>
    <cellStyle name="Hiperlink 4" xfId="533"/>
    <cellStyle name="Hiperlink 4 2" xfId="534"/>
    <cellStyle name="Hiperlink 4 3" xfId="535"/>
    <cellStyle name="Hiperlink 4 4" xfId="536"/>
    <cellStyle name="Hiperlink 5" xfId="537"/>
    <cellStyle name="Hyperlink 2" xfId="73"/>
    <cellStyle name="Incorreto 2" xfId="74"/>
    <cellStyle name="Incorreto 2 2" xfId="538"/>
    <cellStyle name="Incorreto 3" xfId="277"/>
    <cellStyle name="Indefinido" xfId="75"/>
    <cellStyle name="Input" xfId="235"/>
    <cellStyle name="Input [yellow]" xfId="539"/>
    <cellStyle name="Linked Cell" xfId="236"/>
    <cellStyle name="material" xfId="540"/>
    <cellStyle name="material 2" xfId="541"/>
    <cellStyle name="MINIPG" xfId="542"/>
    <cellStyle name="Moeda" xfId="3255" builtinId="4"/>
    <cellStyle name="Moeda 10" xfId="543"/>
    <cellStyle name="Moeda 10 2" xfId="544"/>
    <cellStyle name="Moeda 11" xfId="545"/>
    <cellStyle name="Moeda 11 2" xfId="546"/>
    <cellStyle name="Moeda 11 2 2" xfId="547"/>
    <cellStyle name="Moeda 11 3" xfId="548"/>
    <cellStyle name="Moeda 11 3 2" xfId="549"/>
    <cellStyle name="Moeda 11 3 3" xfId="550"/>
    <cellStyle name="Moeda 11 4" xfId="551"/>
    <cellStyle name="Moeda 11 5" xfId="552"/>
    <cellStyle name="Moeda 11 6" xfId="553"/>
    <cellStyle name="Moeda 11 7" xfId="554"/>
    <cellStyle name="Moeda 12" xfId="555"/>
    <cellStyle name="Moeda 13" xfId="556"/>
    <cellStyle name="Moeda 14" xfId="557"/>
    <cellStyle name="Moeda 15" xfId="558"/>
    <cellStyle name="Moeda 16" xfId="559"/>
    <cellStyle name="Moeda 17" xfId="560"/>
    <cellStyle name="Moeda 18" xfId="561"/>
    <cellStyle name="Moeda 2" xfId="76"/>
    <cellStyle name="Moeda 2 10" xfId="562"/>
    <cellStyle name="Moeda 2 11" xfId="563"/>
    <cellStyle name="Moeda 2 2" xfId="77"/>
    <cellStyle name="Moeda 2 2 10" xfId="564"/>
    <cellStyle name="Moeda 2 2 2" xfId="78"/>
    <cellStyle name="Moeda 2 2 2 10" xfId="565"/>
    <cellStyle name="Moeda 2 2 2 2" xfId="385"/>
    <cellStyle name="Moeda 2 2 2 2 2" xfId="566"/>
    <cellStyle name="Moeda 2 2 2 2 3" xfId="567"/>
    <cellStyle name="Moeda 2 2 2 2 4" xfId="568"/>
    <cellStyle name="Moeda 2 2 2 2 5" xfId="569"/>
    <cellStyle name="Moeda 2 2 2 2 6" xfId="570"/>
    <cellStyle name="Moeda 2 2 2 2 7" xfId="571"/>
    <cellStyle name="Moeda 2 2 2 2 8" xfId="572"/>
    <cellStyle name="Moeda 2 2 2 2 9" xfId="573"/>
    <cellStyle name="Moeda 2 2 2 3" xfId="574"/>
    <cellStyle name="Moeda 2 2 2 3 2" xfId="575"/>
    <cellStyle name="Moeda 2 2 2 4" xfId="576"/>
    <cellStyle name="Moeda 2 2 2 5" xfId="577"/>
    <cellStyle name="Moeda 2 2 2 6" xfId="578"/>
    <cellStyle name="Moeda 2 2 2 7" xfId="579"/>
    <cellStyle name="Moeda 2 2 2 8" xfId="580"/>
    <cellStyle name="Moeda 2 2 2 9" xfId="581"/>
    <cellStyle name="Moeda 2 2 3" xfId="298"/>
    <cellStyle name="Moeda 2 2 3 2" xfId="582"/>
    <cellStyle name="Moeda 2 2 4" xfId="583"/>
    <cellStyle name="Moeda 2 2 5" xfId="584"/>
    <cellStyle name="Moeda 2 2 6" xfId="585"/>
    <cellStyle name="Moeda 2 2 7" xfId="586"/>
    <cellStyle name="Moeda 2 2 8" xfId="587"/>
    <cellStyle name="Moeda 2 2 9" xfId="588"/>
    <cellStyle name="Moeda 2 3" xfId="79"/>
    <cellStyle name="Moeda 2 3 2" xfId="386"/>
    <cellStyle name="Moeda 2 3 3" xfId="589"/>
    <cellStyle name="Moeda 2 3 3 2" xfId="590"/>
    <cellStyle name="Moeda 2 3 4" xfId="591"/>
    <cellStyle name="Moeda 2 3 5" xfId="592"/>
    <cellStyle name="Moeda 2 3 6" xfId="593"/>
    <cellStyle name="Moeda 2 3 7" xfId="594"/>
    <cellStyle name="Moeda 2 3 8" xfId="595"/>
    <cellStyle name="Moeda 2 3 9" xfId="596"/>
    <cellStyle name="Moeda 2 4" xfId="80"/>
    <cellStyle name="Moeda 2 4 2" xfId="597"/>
    <cellStyle name="Moeda 2 5" xfId="598"/>
    <cellStyle name="Moeda 2 5 2" xfId="599"/>
    <cellStyle name="Moeda 2 5 3" xfId="600"/>
    <cellStyle name="Moeda 2 5 4" xfId="601"/>
    <cellStyle name="Moeda 2 5 5" xfId="602"/>
    <cellStyle name="Moeda 2 6" xfId="603"/>
    <cellStyle name="Moeda 2 7" xfId="604"/>
    <cellStyle name="Moeda 2 8" xfId="605"/>
    <cellStyle name="Moeda 2 9" xfId="606"/>
    <cellStyle name="Moeda 2_Cálculo de IGG - IGGE" xfId="3106"/>
    <cellStyle name="Moeda 3" xfId="81"/>
    <cellStyle name="Moeda 3 10" xfId="607"/>
    <cellStyle name="Moeda 3 11" xfId="608"/>
    <cellStyle name="Moeda 3 12" xfId="609"/>
    <cellStyle name="Moeda 3 2" xfId="82"/>
    <cellStyle name="Moeda 3 2 10" xfId="610"/>
    <cellStyle name="Moeda 3 2 11" xfId="611"/>
    <cellStyle name="Moeda 3 2 2" xfId="387"/>
    <cellStyle name="Moeda 3 2 2 2" xfId="612"/>
    <cellStyle name="Moeda 3 2 2 2 2" xfId="613"/>
    <cellStyle name="Moeda 3 2 2 3" xfId="614"/>
    <cellStyle name="Moeda 3 2 2 4" xfId="615"/>
    <cellStyle name="Moeda 3 2 2 5" xfId="616"/>
    <cellStyle name="Moeda 3 2 2 6" xfId="617"/>
    <cellStyle name="Moeda 3 2 2 7" xfId="618"/>
    <cellStyle name="Moeda 3 2 2 8" xfId="619"/>
    <cellStyle name="Moeda 3 2 2 9" xfId="620"/>
    <cellStyle name="Moeda 3 2 3" xfId="388"/>
    <cellStyle name="Moeda 3 2 3 10" xfId="621"/>
    <cellStyle name="Moeda 3 2 3 2" xfId="622"/>
    <cellStyle name="Moeda 3 2 3 2 2" xfId="623"/>
    <cellStyle name="Moeda 3 2 3 2 3" xfId="624"/>
    <cellStyle name="Moeda 3 2 3 2 4" xfId="625"/>
    <cellStyle name="Moeda 3 2 3 2 5" xfId="626"/>
    <cellStyle name="Moeda 3 2 3 2 6" xfId="627"/>
    <cellStyle name="Moeda 3 2 3 2 7" xfId="628"/>
    <cellStyle name="Moeda 3 2 3 2 8" xfId="629"/>
    <cellStyle name="Moeda 3 2 3 2 9" xfId="630"/>
    <cellStyle name="Moeda 3 2 3 3" xfId="631"/>
    <cellStyle name="Moeda 3 2 3 4" xfId="632"/>
    <cellStyle name="Moeda 3 2 3 5" xfId="633"/>
    <cellStyle name="Moeda 3 2 3 6" xfId="634"/>
    <cellStyle name="Moeda 3 2 3 7" xfId="635"/>
    <cellStyle name="Moeda 3 2 3 8" xfId="636"/>
    <cellStyle name="Moeda 3 2 3 9" xfId="637"/>
    <cellStyle name="Moeda 3 2 4" xfId="638"/>
    <cellStyle name="Moeda 3 2 5" xfId="639"/>
    <cellStyle name="Moeda 3 2 6" xfId="640"/>
    <cellStyle name="Moeda 3 2 7" xfId="641"/>
    <cellStyle name="Moeda 3 2 8" xfId="642"/>
    <cellStyle name="Moeda 3 2 9" xfId="643"/>
    <cellStyle name="Moeda 3 3" xfId="83"/>
    <cellStyle name="Moeda 3 3 2" xfId="644"/>
    <cellStyle name="Moeda 3 3 3" xfId="645"/>
    <cellStyle name="Moeda 3 3 4" xfId="646"/>
    <cellStyle name="Moeda 3 3 5" xfId="647"/>
    <cellStyle name="Moeda 3 3 6" xfId="648"/>
    <cellStyle name="Moeda 3 3 7" xfId="649"/>
    <cellStyle name="Moeda 3 3 8" xfId="650"/>
    <cellStyle name="Moeda 3 3 9" xfId="651"/>
    <cellStyle name="Moeda 3 4" xfId="84"/>
    <cellStyle name="Moeda 3 4 2" xfId="652"/>
    <cellStyle name="Moeda 3 4 3" xfId="653"/>
    <cellStyle name="Moeda 3 4 4" xfId="654"/>
    <cellStyle name="Moeda 3 4 5" xfId="655"/>
    <cellStyle name="Moeda 3 4 6" xfId="656"/>
    <cellStyle name="Moeda 3 4 7" xfId="657"/>
    <cellStyle name="Moeda 3 4 8" xfId="658"/>
    <cellStyle name="Moeda 3 4 9" xfId="659"/>
    <cellStyle name="Moeda 3 5" xfId="85"/>
    <cellStyle name="Moeda 3 6" xfId="86"/>
    <cellStyle name="Moeda 3 7" xfId="87"/>
    <cellStyle name="Moeda 3 8" xfId="660"/>
    <cellStyle name="Moeda 3 9" xfId="661"/>
    <cellStyle name="Moeda 4" xfId="88"/>
    <cellStyle name="Moeda 4 10" xfId="662"/>
    <cellStyle name="Moeda 4 11" xfId="663"/>
    <cellStyle name="Moeda 4 12" xfId="3176"/>
    <cellStyle name="Moeda 4 2" xfId="237"/>
    <cellStyle name="Moeda 4 2 2" xfId="664"/>
    <cellStyle name="Moeda 4 2 3" xfId="665"/>
    <cellStyle name="Moeda 4 2 4" xfId="666"/>
    <cellStyle name="Moeda 4 2 5" xfId="667"/>
    <cellStyle name="Moeda 4 2 6" xfId="668"/>
    <cellStyle name="Moeda 4 2 7" xfId="669"/>
    <cellStyle name="Moeda 4 2 8" xfId="670"/>
    <cellStyle name="Moeda 4 2 9" xfId="671"/>
    <cellStyle name="Moeda 4 3" xfId="389"/>
    <cellStyle name="Moeda 4 3 10" xfId="672"/>
    <cellStyle name="Moeda 4 3 11" xfId="3189"/>
    <cellStyle name="Moeda 4 3 2" xfId="673"/>
    <cellStyle name="Moeda 4 3 3" xfId="674"/>
    <cellStyle name="Moeda 4 3 4" xfId="675"/>
    <cellStyle name="Moeda 4 3 5" xfId="676"/>
    <cellStyle name="Moeda 4 3 6" xfId="677"/>
    <cellStyle name="Moeda 4 3 7" xfId="678"/>
    <cellStyle name="Moeda 4 3 8" xfId="679"/>
    <cellStyle name="Moeda 4 3 9" xfId="680"/>
    <cellStyle name="Moeda 4 4" xfId="681"/>
    <cellStyle name="Moeda 4 5" xfId="682"/>
    <cellStyle name="Moeda 4 6" xfId="683"/>
    <cellStyle name="Moeda 4 7" xfId="684"/>
    <cellStyle name="Moeda 4 8" xfId="685"/>
    <cellStyle name="Moeda 4 9" xfId="686"/>
    <cellStyle name="Moeda 4_Cálculo de IGG - IGGE" xfId="3107"/>
    <cellStyle name="Moeda 5" xfId="299"/>
    <cellStyle name="Moeda 5 10" xfId="687"/>
    <cellStyle name="Moeda 5 2" xfId="688"/>
    <cellStyle name="Moeda 5 2 2" xfId="689"/>
    <cellStyle name="Moeda 5 2 2 2" xfId="690"/>
    <cellStyle name="Moeda 5 2 2 2 2" xfId="691"/>
    <cellStyle name="Moeda 5 2 2 3" xfId="692"/>
    <cellStyle name="Moeda 5 2 2 4" xfId="693"/>
    <cellStyle name="Moeda 5 2 2 5" xfId="694"/>
    <cellStyle name="Moeda 5 2 3" xfId="695"/>
    <cellStyle name="Moeda 5 2 4" xfId="696"/>
    <cellStyle name="Moeda 5 2 5" xfId="697"/>
    <cellStyle name="Moeda 5 2 5 2" xfId="698"/>
    <cellStyle name="Moeda 5 2 5 3" xfId="699"/>
    <cellStyle name="Moeda 5 2 6" xfId="700"/>
    <cellStyle name="Moeda 5 2 7" xfId="701"/>
    <cellStyle name="Moeda 5 2 8" xfId="702"/>
    <cellStyle name="Moeda 5 2 9" xfId="703"/>
    <cellStyle name="Moeda 5 3" xfId="704"/>
    <cellStyle name="Moeda 5 4" xfId="705"/>
    <cellStyle name="Moeda 5 5" xfId="706"/>
    <cellStyle name="Moeda 5 6" xfId="707"/>
    <cellStyle name="Moeda 5 7" xfId="708"/>
    <cellStyle name="Moeda 5 8" xfId="709"/>
    <cellStyle name="Moeda 5 9" xfId="710"/>
    <cellStyle name="Moeda 6" xfId="300"/>
    <cellStyle name="Moeda 6 10" xfId="711"/>
    <cellStyle name="Moeda 6 2" xfId="712"/>
    <cellStyle name="Moeda 6 2 2" xfId="713"/>
    <cellStyle name="Moeda 6 2 3" xfId="714"/>
    <cellStyle name="Moeda 6 2 4" xfId="715"/>
    <cellStyle name="Moeda 6 2 5" xfId="716"/>
    <cellStyle name="Moeda 6 2 6" xfId="717"/>
    <cellStyle name="Moeda 6 2 7" xfId="718"/>
    <cellStyle name="Moeda 6 2 8" xfId="719"/>
    <cellStyle name="Moeda 6 2 9" xfId="720"/>
    <cellStyle name="Moeda 6 3" xfId="721"/>
    <cellStyle name="Moeda 6 4" xfId="722"/>
    <cellStyle name="Moeda 6 5" xfId="723"/>
    <cellStyle name="Moeda 6 6" xfId="724"/>
    <cellStyle name="Moeda 6 7" xfId="725"/>
    <cellStyle name="Moeda 6 8" xfId="726"/>
    <cellStyle name="Moeda 6 9" xfId="727"/>
    <cellStyle name="Moeda 7" xfId="301"/>
    <cellStyle name="Moeda 7 2" xfId="728"/>
    <cellStyle name="Moeda 7 3" xfId="729"/>
    <cellStyle name="Moeda 7 4" xfId="730"/>
    <cellStyle name="Moeda 7 5" xfId="731"/>
    <cellStyle name="Moeda 7 6" xfId="732"/>
    <cellStyle name="Moeda 7 7" xfId="733"/>
    <cellStyle name="Moeda 7 8" xfId="734"/>
    <cellStyle name="Moeda 7 9" xfId="735"/>
    <cellStyle name="Moeda 8" xfId="390"/>
    <cellStyle name="Moeda 8 10" xfId="736"/>
    <cellStyle name="Moeda 8 11" xfId="737"/>
    <cellStyle name="Moeda 8 12" xfId="3190"/>
    <cellStyle name="Moeda 8 2" xfId="738"/>
    <cellStyle name="Moeda 8 2 2" xfId="739"/>
    <cellStyle name="Moeda 8 2 3" xfId="740"/>
    <cellStyle name="Moeda 8 2 4" xfId="741"/>
    <cellStyle name="Moeda 8 2 5" xfId="742"/>
    <cellStyle name="Moeda 8 2 6" xfId="743"/>
    <cellStyle name="Moeda 8 2 7" xfId="744"/>
    <cellStyle name="Moeda 8 2 8" xfId="745"/>
    <cellStyle name="Moeda 8 2 9" xfId="746"/>
    <cellStyle name="Moeda 8 3" xfId="747"/>
    <cellStyle name="Moeda 8 3 10" xfId="748"/>
    <cellStyle name="Moeda 8 3 10 2" xfId="749"/>
    <cellStyle name="Moeda 8 3 10 3" xfId="750"/>
    <cellStyle name="Moeda 8 3 11" xfId="751"/>
    <cellStyle name="Moeda 8 3 11 2" xfId="752"/>
    <cellStyle name="Moeda 8 3 11 3" xfId="753"/>
    <cellStyle name="Moeda 8 3 12" xfId="754"/>
    <cellStyle name="Moeda 8 3 12 2" xfId="755"/>
    <cellStyle name="Moeda 8 3 12 3" xfId="756"/>
    <cellStyle name="Moeda 8 3 12 4" xfId="757"/>
    <cellStyle name="Moeda 8 3 12 5" xfId="758"/>
    <cellStyle name="Moeda 8 3 2" xfId="759"/>
    <cellStyle name="Moeda 8 3 2 2" xfId="760"/>
    <cellStyle name="Moeda 8 3 2 3" xfId="761"/>
    <cellStyle name="Moeda 8 3 2 4" xfId="762"/>
    <cellStyle name="Moeda 8 3 2 5" xfId="763"/>
    <cellStyle name="Moeda 8 3 2 6" xfId="764"/>
    <cellStyle name="Moeda 8 3 2 7" xfId="765"/>
    <cellStyle name="Moeda 8 3 2 8" xfId="766"/>
    <cellStyle name="Moeda 8 3 2 9" xfId="767"/>
    <cellStyle name="Moeda 8 3 3" xfId="768"/>
    <cellStyle name="Moeda 8 3 3 2" xfId="769"/>
    <cellStyle name="Moeda 8 3 3 2 2" xfId="770"/>
    <cellStyle name="Moeda 8 3 3 3" xfId="771"/>
    <cellStyle name="Moeda 8 3 3 3 2" xfId="772"/>
    <cellStyle name="Moeda 8 3 3 3 2 2" xfId="773"/>
    <cellStyle name="Moeda 8 3 3 3 2 3" xfId="774"/>
    <cellStyle name="Moeda 8 3 3 3 2 4" xfId="775"/>
    <cellStyle name="Moeda 8 3 3 3 2 5" xfId="776"/>
    <cellStyle name="Moeda 8 3 3 4" xfId="777"/>
    <cellStyle name="Moeda 8 3 3 4 2" xfId="778"/>
    <cellStyle name="Moeda 8 3 3 4 3" xfId="779"/>
    <cellStyle name="Moeda 8 3 3 5" xfId="780"/>
    <cellStyle name="Moeda 8 3 3 5 2" xfId="781"/>
    <cellStyle name="Moeda 8 3 3 5 3" xfId="782"/>
    <cellStyle name="Moeda 8 3 3 5 4" xfId="783"/>
    <cellStyle name="Moeda 8 3 3 5 5" xfId="784"/>
    <cellStyle name="Moeda 8 3 4" xfId="785"/>
    <cellStyle name="Moeda 8 3 4 2" xfId="786"/>
    <cellStyle name="Moeda 8 3 4 2 2" xfId="787"/>
    <cellStyle name="Moeda 8 3 4 3" xfId="788"/>
    <cellStyle name="Moeda 8 3 5" xfId="789"/>
    <cellStyle name="Moeda 8 3 5 2" xfId="790"/>
    <cellStyle name="Moeda 8 3 5 2 2" xfId="791"/>
    <cellStyle name="Moeda 8 3 5 3" xfId="792"/>
    <cellStyle name="Moeda 8 3 5 3 2" xfId="793"/>
    <cellStyle name="Moeda 8 3 5 3 3" xfId="794"/>
    <cellStyle name="Moeda 8 3 5 3 4" xfId="795"/>
    <cellStyle name="Moeda 8 3 5 3 5" xfId="796"/>
    <cellStyle name="Moeda 8 3 6" xfId="797"/>
    <cellStyle name="Moeda 8 3 6 2" xfId="798"/>
    <cellStyle name="Moeda 8 3 6 2 2" xfId="799"/>
    <cellStyle name="Moeda 8 3 6 3" xfId="800"/>
    <cellStyle name="Moeda 8 3 6 3 2" xfId="801"/>
    <cellStyle name="Moeda 8 3 6 3 2 2" xfId="802"/>
    <cellStyle name="Moeda 8 3 6 3 2 3" xfId="803"/>
    <cellStyle name="Moeda 8 3 6 3 2 4" xfId="804"/>
    <cellStyle name="Moeda 8 3 6 3 2 5" xfId="805"/>
    <cellStyle name="Moeda 8 3 6 4" xfId="806"/>
    <cellStyle name="Moeda 8 3 6 4 2" xfId="807"/>
    <cellStyle name="Moeda 8 3 6 4 3" xfId="808"/>
    <cellStyle name="Moeda 8 3 6 5" xfId="809"/>
    <cellStyle name="Moeda 8 3 6 5 2" xfId="810"/>
    <cellStyle name="Moeda 8 3 6 5 3" xfId="811"/>
    <cellStyle name="Moeda 8 3 6 5 4" xfId="812"/>
    <cellStyle name="Moeda 8 3 6 5 5" xfId="813"/>
    <cellStyle name="Moeda 8 3 7" xfId="814"/>
    <cellStyle name="Moeda 8 3 7 2" xfId="815"/>
    <cellStyle name="Moeda 8 3 7 3" xfId="816"/>
    <cellStyle name="Moeda 8 3 7 3 2" xfId="817"/>
    <cellStyle name="Moeda 8 3 7 3 3" xfId="818"/>
    <cellStyle name="Moeda 8 3 7 3 4" xfId="819"/>
    <cellStyle name="Moeda 8 3 7 3 5" xfId="820"/>
    <cellStyle name="Moeda 8 3 8" xfId="821"/>
    <cellStyle name="Moeda 8 3 8 2" xfId="822"/>
    <cellStyle name="Moeda 8 3 8 3" xfId="823"/>
    <cellStyle name="Moeda 8 3 8 4" xfId="824"/>
    <cellStyle name="Moeda 8 3 8 4 2" xfId="825"/>
    <cellStyle name="Moeda 8 3 8 4 3" xfId="826"/>
    <cellStyle name="Moeda 8 3 8 5" xfId="827"/>
    <cellStyle name="Moeda 8 3 9" xfId="828"/>
    <cellStyle name="Moeda 8 3 9 2" xfId="829"/>
    <cellStyle name="Moeda 8 3 9 2 2" xfId="830"/>
    <cellStyle name="Moeda 8 3 9 2 3" xfId="831"/>
    <cellStyle name="Moeda 8 3 9 2 4" xfId="832"/>
    <cellStyle name="Moeda 8 3 9 2 5" xfId="833"/>
    <cellStyle name="Moeda 8 4" xfId="834"/>
    <cellStyle name="Moeda 8 5" xfId="835"/>
    <cellStyle name="Moeda 8 6" xfId="836"/>
    <cellStyle name="Moeda 8 7" xfId="837"/>
    <cellStyle name="Moeda 8 8" xfId="838"/>
    <cellStyle name="Moeda 8 9" xfId="839"/>
    <cellStyle name="Moeda 9" xfId="391"/>
    <cellStyle name="Moeda 9 10" xfId="840"/>
    <cellStyle name="Moeda 9 10 2" xfId="841"/>
    <cellStyle name="Moeda 9 10 3" xfId="842"/>
    <cellStyle name="Moeda 9 11" xfId="843"/>
    <cellStyle name="Moeda 9 11 2" xfId="844"/>
    <cellStyle name="Moeda 9 11 3" xfId="845"/>
    <cellStyle name="Moeda 9 12" xfId="846"/>
    <cellStyle name="Moeda 9 12 2" xfId="847"/>
    <cellStyle name="Moeda 9 12 3" xfId="848"/>
    <cellStyle name="Moeda 9 12 4" xfId="849"/>
    <cellStyle name="Moeda 9 12 5" xfId="850"/>
    <cellStyle name="Moeda 9 13" xfId="3191"/>
    <cellStyle name="Moeda 9 2" xfId="851"/>
    <cellStyle name="Moeda 9 2 2" xfId="852"/>
    <cellStyle name="Moeda 9 2 3" xfId="853"/>
    <cellStyle name="Moeda 9 2 4" xfId="854"/>
    <cellStyle name="Moeda 9 2 5" xfId="855"/>
    <cellStyle name="Moeda 9 2 6" xfId="856"/>
    <cellStyle name="Moeda 9 2 7" xfId="857"/>
    <cellStyle name="Moeda 9 2 8" xfId="858"/>
    <cellStyle name="Moeda 9 2 9" xfId="859"/>
    <cellStyle name="Moeda 9 3" xfId="860"/>
    <cellStyle name="Moeda 9 3 2" xfId="861"/>
    <cellStyle name="Moeda 9 3 2 2" xfId="862"/>
    <cellStyle name="Moeda 9 3 3" xfId="863"/>
    <cellStyle name="Moeda 9 3 3 2" xfId="864"/>
    <cellStyle name="Moeda 9 3 3 2 2" xfId="865"/>
    <cellStyle name="Moeda 9 3 3 2 3" xfId="866"/>
    <cellStyle name="Moeda 9 3 3 2 4" xfId="867"/>
    <cellStyle name="Moeda 9 3 3 2 5" xfId="868"/>
    <cellStyle name="Moeda 9 3 4" xfId="869"/>
    <cellStyle name="Moeda 9 3 4 2" xfId="870"/>
    <cellStyle name="Moeda 9 3 4 3" xfId="871"/>
    <cellStyle name="Moeda 9 3 5" xfId="872"/>
    <cellStyle name="Moeda 9 3 5 2" xfId="873"/>
    <cellStyle name="Moeda 9 3 5 3" xfId="874"/>
    <cellStyle name="Moeda 9 3 5 4" xfId="875"/>
    <cellStyle name="Moeda 9 3 5 5" xfId="876"/>
    <cellStyle name="Moeda 9 4" xfId="877"/>
    <cellStyle name="Moeda 9 4 2" xfId="878"/>
    <cellStyle name="Moeda 9 4 2 2" xfId="879"/>
    <cellStyle name="Moeda 9 4 3" xfId="880"/>
    <cellStyle name="Moeda 9 5" xfId="881"/>
    <cellStyle name="Moeda 9 5 2" xfId="882"/>
    <cellStyle name="Moeda 9 5 2 2" xfId="883"/>
    <cellStyle name="Moeda 9 5 3" xfId="884"/>
    <cellStyle name="Moeda 9 5 3 2" xfId="885"/>
    <cellStyle name="Moeda 9 5 3 3" xfId="886"/>
    <cellStyle name="Moeda 9 5 3 4" xfId="887"/>
    <cellStyle name="Moeda 9 5 3 5" xfId="888"/>
    <cellStyle name="Moeda 9 6" xfId="889"/>
    <cellStyle name="Moeda 9 6 2" xfId="890"/>
    <cellStyle name="Moeda 9 6 2 2" xfId="891"/>
    <cellStyle name="Moeda 9 6 3" xfId="892"/>
    <cellStyle name="Moeda 9 6 3 2" xfId="893"/>
    <cellStyle name="Moeda 9 6 3 2 2" xfId="894"/>
    <cellStyle name="Moeda 9 6 3 2 3" xfId="895"/>
    <cellStyle name="Moeda 9 6 3 2 4" xfId="896"/>
    <cellStyle name="Moeda 9 6 3 2 5" xfId="897"/>
    <cellStyle name="Moeda 9 6 4" xfId="898"/>
    <cellStyle name="Moeda 9 6 4 2" xfId="899"/>
    <cellStyle name="Moeda 9 6 4 3" xfId="900"/>
    <cellStyle name="Moeda 9 6 5" xfId="901"/>
    <cellStyle name="Moeda 9 6 5 2" xfId="902"/>
    <cellStyle name="Moeda 9 6 5 3" xfId="903"/>
    <cellStyle name="Moeda 9 6 5 4" xfId="904"/>
    <cellStyle name="Moeda 9 6 5 5" xfId="905"/>
    <cellStyle name="Moeda 9 7" xfId="906"/>
    <cellStyle name="Moeda 9 7 2" xfId="907"/>
    <cellStyle name="Moeda 9 7 3" xfId="908"/>
    <cellStyle name="Moeda 9 7 3 2" xfId="909"/>
    <cellStyle name="Moeda 9 7 3 3" xfId="910"/>
    <cellStyle name="Moeda 9 7 3 4" xfId="911"/>
    <cellStyle name="Moeda 9 7 3 5" xfId="912"/>
    <cellStyle name="Moeda 9 8" xfId="913"/>
    <cellStyle name="Moeda 9 8 2" xfId="914"/>
    <cellStyle name="Moeda 9 8 3" xfId="915"/>
    <cellStyle name="Moeda 9 8 4" xfId="916"/>
    <cellStyle name="Moeda 9 8 4 2" xfId="917"/>
    <cellStyle name="Moeda 9 8 4 3" xfId="918"/>
    <cellStyle name="Moeda 9 8 5" xfId="919"/>
    <cellStyle name="Moeda 9 9" xfId="920"/>
    <cellStyle name="Moeda 9 9 2" xfId="921"/>
    <cellStyle name="Moeda 9 9 2 2" xfId="922"/>
    <cellStyle name="Moeda 9 9 2 3" xfId="923"/>
    <cellStyle name="Moeda 9 9 2 4" xfId="924"/>
    <cellStyle name="Moeda 9 9 2 5" xfId="925"/>
    <cellStyle name="Moeda0" xfId="3108"/>
    <cellStyle name="mpenho" xfId="3109"/>
    <cellStyle name="Neutra 2" xfId="89"/>
    <cellStyle name="Neutra 2 2" xfId="926"/>
    <cellStyle name="Neutra 3" xfId="278"/>
    <cellStyle name="Neutral" xfId="238"/>
    <cellStyle name="Normal" xfId="0" builtinId="0"/>
    <cellStyle name="Normal - Style1" xfId="927"/>
    <cellStyle name="Normal 10" xfId="90"/>
    <cellStyle name="Normal 10 2" xfId="312"/>
    <cellStyle name="Normal 10 2 2" xfId="928"/>
    <cellStyle name="Normal 10 3" xfId="313"/>
    <cellStyle name="Normal 10 3 2" xfId="929"/>
    <cellStyle name="Normal 10 4" xfId="314"/>
    <cellStyle name="Normal 10 5" xfId="930"/>
    <cellStyle name="Normal 10_CREMA - CÁCERES - PORTO ESPERIDIÃO" xfId="3110"/>
    <cellStyle name="Normal 100" xfId="931"/>
    <cellStyle name="Normal 101" xfId="932"/>
    <cellStyle name="Normal 102" xfId="933"/>
    <cellStyle name="Normal 103" xfId="934"/>
    <cellStyle name="Normal 104" xfId="935"/>
    <cellStyle name="Normal 105" xfId="936"/>
    <cellStyle name="Normal 106" xfId="937"/>
    <cellStyle name="Normal 107" xfId="938"/>
    <cellStyle name="Normal 108" xfId="939"/>
    <cellStyle name="Normal 109" xfId="940"/>
    <cellStyle name="Normal 11" xfId="292"/>
    <cellStyle name="Normal 11 2" xfId="91"/>
    <cellStyle name="Normal 11 2 2" xfId="315"/>
    <cellStyle name="Normal 11 3" xfId="316"/>
    <cellStyle name="Normal 11 3 2" xfId="941"/>
    <cellStyle name="Normal 11 4" xfId="317"/>
    <cellStyle name="Normal 11 4 2" xfId="942"/>
    <cellStyle name="Normal 11 5" xfId="943"/>
    <cellStyle name="Normal 11 6" xfId="944"/>
    <cellStyle name="Normal 11 7" xfId="945"/>
    <cellStyle name="Normal 11 7 2" xfId="946"/>
    <cellStyle name="Normal 11_CREMA - CÁCERES - PORTO ESPERIDIÃO" xfId="3111"/>
    <cellStyle name="Normal 110" xfId="947"/>
    <cellStyle name="Normal 111" xfId="948"/>
    <cellStyle name="Normal 112" xfId="949"/>
    <cellStyle name="Normal 113" xfId="950"/>
    <cellStyle name="Normal 114" xfId="951"/>
    <cellStyle name="Normal 115" xfId="952"/>
    <cellStyle name="Normal 116" xfId="953"/>
    <cellStyle name="Normal 117" xfId="954"/>
    <cellStyle name="Normal 118" xfId="955"/>
    <cellStyle name="Normal 119" xfId="956"/>
    <cellStyle name="Normal 12" xfId="239"/>
    <cellStyle name="Normal 12 2" xfId="240"/>
    <cellStyle name="Normal 12 2 2" xfId="406"/>
    <cellStyle name="Normal 12 2 3" xfId="471"/>
    <cellStyle name="Normal 12 3" xfId="293"/>
    <cellStyle name="Normal 12 3 2" xfId="407"/>
    <cellStyle name="Normal 12 3 2 2" xfId="957"/>
    <cellStyle name="Normal 12 3 2 3" xfId="958"/>
    <cellStyle name="Normal 12 3 2 4" xfId="959"/>
    <cellStyle name="Normal 12 3 2 5" xfId="960"/>
    <cellStyle name="Normal 12 4" xfId="318"/>
    <cellStyle name="Normal 12 4 2" xfId="961"/>
    <cellStyle name="Normal 12 4 3" xfId="962"/>
    <cellStyle name="Normal 12 5" xfId="408"/>
    <cellStyle name="Normal 12 5 2" xfId="963"/>
    <cellStyle name="Normal 12 5 3" xfId="964"/>
    <cellStyle name="Normal 12 5 4" xfId="965"/>
    <cellStyle name="Normal 12 5 5" xfId="966"/>
    <cellStyle name="Normal 120" xfId="967"/>
    <cellStyle name="Normal 121" xfId="968"/>
    <cellStyle name="Normal 122" xfId="969"/>
    <cellStyle name="Normal 123" xfId="970"/>
    <cellStyle name="Normal 124" xfId="971"/>
    <cellStyle name="Normal 125" xfId="972"/>
    <cellStyle name="Normal 125 2" xfId="973"/>
    <cellStyle name="Normal 125 2 2" xfId="974"/>
    <cellStyle name="Normal 125 3" xfId="975"/>
    <cellStyle name="Normal 125 4" xfId="976"/>
    <cellStyle name="Normal 125 5" xfId="977"/>
    <cellStyle name="Normal 126" xfId="978"/>
    <cellStyle name="Normal 126 2" xfId="979"/>
    <cellStyle name="Normal 126 2 2" xfId="980"/>
    <cellStyle name="Normal 126 3" xfId="981"/>
    <cellStyle name="Normal 126 4" xfId="982"/>
    <cellStyle name="Normal 126 5" xfId="983"/>
    <cellStyle name="Normal 127" xfId="984"/>
    <cellStyle name="Normal 127 2" xfId="985"/>
    <cellStyle name="Normal 127 2 2" xfId="986"/>
    <cellStyle name="Normal 127 3" xfId="987"/>
    <cellStyle name="Normal 127 4" xfId="988"/>
    <cellStyle name="Normal 127 5" xfId="989"/>
    <cellStyle name="Normal 127 6" xfId="990"/>
    <cellStyle name="Normal 128" xfId="991"/>
    <cellStyle name="Normal 128 2" xfId="992"/>
    <cellStyle name="Normal 128 2 2" xfId="993"/>
    <cellStyle name="Normal 128 3" xfId="994"/>
    <cellStyle name="Normal 128 4" xfId="995"/>
    <cellStyle name="Normal 128 5" xfId="996"/>
    <cellStyle name="Normal 128 6" xfId="997"/>
    <cellStyle name="Normal 129" xfId="998"/>
    <cellStyle name="Normal 129 2" xfId="999"/>
    <cellStyle name="Normal 13" xfId="279"/>
    <cellStyle name="Normal 13 2" xfId="319"/>
    <cellStyle name="Normal 13 2 2" xfId="1000"/>
    <cellStyle name="Normal 13 2 3" xfId="1001"/>
    <cellStyle name="Normal 13 2 4" xfId="1002"/>
    <cellStyle name="Normal 13 2 5" xfId="1003"/>
    <cellStyle name="Normal 13 3" xfId="320"/>
    <cellStyle name="Normal 13 4" xfId="321"/>
    <cellStyle name="Normal 13 4 2" xfId="1004"/>
    <cellStyle name="Normal 13 4 3" xfId="1005"/>
    <cellStyle name="Normal 13 5" xfId="1006"/>
    <cellStyle name="Normal 13 5 2" xfId="1007"/>
    <cellStyle name="Normal 13 5 3" xfId="1008"/>
    <cellStyle name="Normal 13 6" xfId="1009"/>
    <cellStyle name="Normal 13 6 2" xfId="1010"/>
    <cellStyle name="Normal 13 6 3" xfId="1011"/>
    <cellStyle name="Normal 13 6 4" xfId="1012"/>
    <cellStyle name="Normal 13 6 5" xfId="1013"/>
    <cellStyle name="Normal 130" xfId="1014"/>
    <cellStyle name="Normal 130 2" xfId="1015"/>
    <cellStyle name="Normal 131" xfId="1016"/>
    <cellStyle name="Normal 131 2" xfId="1017"/>
    <cellStyle name="Normal 131 2 2" xfId="1018"/>
    <cellStyle name="Normal 131 3" xfId="1019"/>
    <cellStyle name="Normal 131 4" xfId="1020"/>
    <cellStyle name="Normal 131 5" xfId="1021"/>
    <cellStyle name="Normal 131 6" xfId="1022"/>
    <cellStyle name="Normal 132" xfId="1023"/>
    <cellStyle name="Normal 132 2" xfId="1024"/>
    <cellStyle name="Normal 133" xfId="1025"/>
    <cellStyle name="Normal 133 2" xfId="1026"/>
    <cellStyle name="Normal 134" xfId="1027"/>
    <cellStyle name="Normal 134 2" xfId="1028"/>
    <cellStyle name="Normal 134 2 2" xfId="1029"/>
    <cellStyle name="Normal 134 3" xfId="1030"/>
    <cellStyle name="Normal 134 4" xfId="1031"/>
    <cellStyle name="Normal 134 5" xfId="1032"/>
    <cellStyle name="Normal 134 6" xfId="1033"/>
    <cellStyle name="Normal 135" xfId="1034"/>
    <cellStyle name="Normal 135 2" xfId="1035"/>
    <cellStyle name="Normal 136" xfId="1036"/>
    <cellStyle name="Normal 136 2" xfId="1037"/>
    <cellStyle name="Normal 137" xfId="1038"/>
    <cellStyle name="Normal 137 2" xfId="1039"/>
    <cellStyle name="Normal 137 2 2" xfId="1040"/>
    <cellStyle name="Normal 137 3" xfId="1041"/>
    <cellStyle name="Normal 137 4" xfId="1042"/>
    <cellStyle name="Normal 137 5" xfId="1043"/>
    <cellStyle name="Normal 137 6" xfId="1044"/>
    <cellStyle name="Normal 138" xfId="1045"/>
    <cellStyle name="Normal 138 2" xfId="1046"/>
    <cellStyle name="Normal 139" xfId="1047"/>
    <cellStyle name="Normal 139 2" xfId="1048"/>
    <cellStyle name="Normal 14" xfId="280"/>
    <cellStyle name="Normal 14 2" xfId="302"/>
    <cellStyle name="Normal 14 3" xfId="322"/>
    <cellStyle name="Normal 14 4" xfId="323"/>
    <cellStyle name="Normal 14 5" xfId="1049"/>
    <cellStyle name="Normal 14 5 2" xfId="1050"/>
    <cellStyle name="Normal 14 5 3" xfId="1051"/>
    <cellStyle name="Normal 14 6" xfId="1052"/>
    <cellStyle name="Normal 14 6 2" xfId="1053"/>
    <cellStyle name="Normal 14 6 3" xfId="1054"/>
    <cellStyle name="Normal 14 7" xfId="1055"/>
    <cellStyle name="Normal 14 7 2" xfId="1056"/>
    <cellStyle name="Normal 14 7 3" xfId="1057"/>
    <cellStyle name="Normal 14 7 4" xfId="1058"/>
    <cellStyle name="Normal 14 7 5" xfId="1059"/>
    <cellStyle name="Normal 140" xfId="1060"/>
    <cellStyle name="Normal 140 2" xfId="1061"/>
    <cellStyle name="Normal 140 2 2" xfId="1062"/>
    <cellStyle name="Normal 140 3" xfId="1063"/>
    <cellStyle name="Normal 140 4" xfId="1064"/>
    <cellStyle name="Normal 140 5" xfId="1065"/>
    <cellStyle name="Normal 140 6" xfId="1066"/>
    <cellStyle name="Normal 141" xfId="1067"/>
    <cellStyle name="Normal 141 2" xfId="1068"/>
    <cellStyle name="Normal 141 3" xfId="1069"/>
    <cellStyle name="Normal 141 3 2" xfId="1070"/>
    <cellStyle name="Normal 141 3 3" xfId="1071"/>
    <cellStyle name="Normal 141 4" xfId="1072"/>
    <cellStyle name="Normal 141 5" xfId="1073"/>
    <cellStyle name="Normal 142" xfId="1074"/>
    <cellStyle name="Normal 142 2" xfId="1075"/>
    <cellStyle name="Normal 142 3" xfId="1076"/>
    <cellStyle name="Normal 142 3 2" xfId="1077"/>
    <cellStyle name="Normal 142 3 3" xfId="1078"/>
    <cellStyle name="Normal 142 4" xfId="1079"/>
    <cellStyle name="Normal 142 5" xfId="1080"/>
    <cellStyle name="Normal 143" xfId="1081"/>
    <cellStyle name="Normal 143 2" xfId="1082"/>
    <cellStyle name="Normal 143 2 2" xfId="1083"/>
    <cellStyle name="Normal 143 3" xfId="1084"/>
    <cellStyle name="Normal 143 4" xfId="1085"/>
    <cellStyle name="Normal 143 5" xfId="1086"/>
    <cellStyle name="Normal 143 6" xfId="1087"/>
    <cellStyle name="Normal 144" xfId="1088"/>
    <cellStyle name="Normal 144 2" xfId="1089"/>
    <cellStyle name="Normal 144 3" xfId="1090"/>
    <cellStyle name="Normal 144 3 2" xfId="1091"/>
    <cellStyle name="Normal 144 3 3" xfId="1092"/>
    <cellStyle name="Normal 144 4" xfId="1093"/>
    <cellStyle name="Normal 144 5" xfId="1094"/>
    <cellStyle name="Normal 145" xfId="1095"/>
    <cellStyle name="Normal 145 2" xfId="1096"/>
    <cellStyle name="Normal 145 3" xfId="1097"/>
    <cellStyle name="Normal 145 3 2" xfId="1098"/>
    <cellStyle name="Normal 145 3 3" xfId="1099"/>
    <cellStyle name="Normal 145 4" xfId="1100"/>
    <cellStyle name="Normal 145 5" xfId="1101"/>
    <cellStyle name="Normal 146" xfId="1102"/>
    <cellStyle name="Normal 146 2" xfId="1103"/>
    <cellStyle name="Normal 146 3" xfId="1104"/>
    <cellStyle name="Normal 146 4" xfId="1105"/>
    <cellStyle name="Normal 146 4 2" xfId="1106"/>
    <cellStyle name="Normal 146 4 3" xfId="1107"/>
    <cellStyle name="Normal 146 5" xfId="1108"/>
    <cellStyle name="Normal 147" xfId="1109"/>
    <cellStyle name="Normal 147 2" xfId="1110"/>
    <cellStyle name="Normal 147 3" xfId="1111"/>
    <cellStyle name="Normal 147 3 2" xfId="1112"/>
    <cellStyle name="Normal 147 3 3" xfId="1113"/>
    <cellStyle name="Normal 147 4" xfId="1114"/>
    <cellStyle name="Normal 147 5" xfId="1115"/>
    <cellStyle name="Normal 148" xfId="1116"/>
    <cellStyle name="Normal 148 2" xfId="1117"/>
    <cellStyle name="Normal 148 3" xfId="1118"/>
    <cellStyle name="Normal 148 3 2" xfId="1119"/>
    <cellStyle name="Normal 148 3 3" xfId="1120"/>
    <cellStyle name="Normal 148 4" xfId="1121"/>
    <cellStyle name="Normal 148 5" xfId="1122"/>
    <cellStyle name="Normal 149" xfId="1123"/>
    <cellStyle name="Normal 149 2" xfId="1124"/>
    <cellStyle name="Normal 149 3" xfId="1125"/>
    <cellStyle name="Normal 149 4" xfId="1126"/>
    <cellStyle name="Normal 149 4 2" xfId="1127"/>
    <cellStyle name="Normal 149 4 3" xfId="1128"/>
    <cellStyle name="Normal 149 5" xfId="1129"/>
    <cellStyle name="Normal 15" xfId="1130"/>
    <cellStyle name="Normal 15 2" xfId="324"/>
    <cellStyle name="Normal 15 3" xfId="325"/>
    <cellStyle name="Normal 15 4" xfId="326"/>
    <cellStyle name="Normal 15 4 2" xfId="1131"/>
    <cellStyle name="Normal 15 4 3" xfId="1132"/>
    <cellStyle name="Normal 15 5" xfId="1133"/>
    <cellStyle name="Normal 150" xfId="1134"/>
    <cellStyle name="Normal 150 2" xfId="1135"/>
    <cellStyle name="Normal 150 3" xfId="1136"/>
    <cellStyle name="Normal 150 3 2" xfId="1137"/>
    <cellStyle name="Normal 150 3 3" xfId="1138"/>
    <cellStyle name="Normal 150 4" xfId="1139"/>
    <cellStyle name="Normal 150 5" xfId="1140"/>
    <cellStyle name="Normal 151" xfId="1141"/>
    <cellStyle name="Normal 151 2" xfId="1142"/>
    <cellStyle name="Normal 151 3" xfId="1143"/>
    <cellStyle name="Normal 151 3 2" xfId="1144"/>
    <cellStyle name="Normal 151 3 3" xfId="1145"/>
    <cellStyle name="Normal 151 4" xfId="1146"/>
    <cellStyle name="Normal 151 5" xfId="1147"/>
    <cellStyle name="Normal 152" xfId="1148"/>
    <cellStyle name="Normal 152 2" xfId="1149"/>
    <cellStyle name="Normal 152 3" xfId="1150"/>
    <cellStyle name="Normal 152 4" xfId="1151"/>
    <cellStyle name="Normal 152 4 2" xfId="1152"/>
    <cellStyle name="Normal 152 4 3" xfId="1153"/>
    <cellStyle name="Normal 152 5" xfId="1154"/>
    <cellStyle name="Normal 153" xfId="1155"/>
    <cellStyle name="Normal 153 2" xfId="1156"/>
    <cellStyle name="Normal 153 3" xfId="1157"/>
    <cellStyle name="Normal 153 3 2" xfId="1158"/>
    <cellStyle name="Normal 153 3 3" xfId="1159"/>
    <cellStyle name="Normal 153 4" xfId="1160"/>
    <cellStyle name="Normal 153 5" xfId="1161"/>
    <cellStyle name="Normal 154" xfId="1162"/>
    <cellStyle name="Normal 154 2" xfId="1163"/>
    <cellStyle name="Normal 154 3" xfId="1164"/>
    <cellStyle name="Normal 154 3 2" xfId="1165"/>
    <cellStyle name="Normal 154 3 3" xfId="1166"/>
    <cellStyle name="Normal 154 4" xfId="1167"/>
    <cellStyle name="Normal 154 5" xfId="1168"/>
    <cellStyle name="Normal 155" xfId="1169"/>
    <cellStyle name="Normal 155 2" xfId="1170"/>
    <cellStyle name="Normal 155 3" xfId="1171"/>
    <cellStyle name="Normal 155 4" xfId="1172"/>
    <cellStyle name="Normal 155 5" xfId="1173"/>
    <cellStyle name="Normal 155 5 2" xfId="1174"/>
    <cellStyle name="Normal 155 5 3" xfId="1175"/>
    <cellStyle name="Normal 155 6" xfId="1176"/>
    <cellStyle name="Normal 155 7" xfId="1177"/>
    <cellStyle name="Normal 156" xfId="1178"/>
    <cellStyle name="Normal 156 2" xfId="1179"/>
    <cellStyle name="Normal 156 3" xfId="1180"/>
    <cellStyle name="Normal 156 3 2" xfId="1181"/>
    <cellStyle name="Normal 156 3 3" xfId="1182"/>
    <cellStyle name="Normal 156 4" xfId="1183"/>
    <cellStyle name="Normal 156 5" xfId="1184"/>
    <cellStyle name="Normal 157" xfId="1185"/>
    <cellStyle name="Normal 157 2" xfId="1186"/>
    <cellStyle name="Normal 157 3" xfId="1187"/>
    <cellStyle name="Normal 157 3 2" xfId="1188"/>
    <cellStyle name="Normal 157 3 3" xfId="1189"/>
    <cellStyle name="Normal 157 4" xfId="1190"/>
    <cellStyle name="Normal 158" xfId="1191"/>
    <cellStyle name="Normal 158 2" xfId="1192"/>
    <cellStyle name="Normal 158 3" xfId="1193"/>
    <cellStyle name="Normal 158 3 2" xfId="1194"/>
    <cellStyle name="Normal 158 3 3" xfId="1195"/>
    <cellStyle name="Normal 158 4" xfId="1196"/>
    <cellStyle name="Normal 159" xfId="1197"/>
    <cellStyle name="Normal 159 2" xfId="1198"/>
    <cellStyle name="Normal 159 3" xfId="1199"/>
    <cellStyle name="Normal 159 3 2" xfId="1200"/>
    <cellStyle name="Normal 159 3 3" xfId="1201"/>
    <cellStyle name="Normal 159 4" xfId="1202"/>
    <cellStyle name="Normal 159 5" xfId="1203"/>
    <cellStyle name="Normal 16" xfId="1204"/>
    <cellStyle name="Normal 16 2" xfId="327"/>
    <cellStyle name="Normal 16 3" xfId="328"/>
    <cellStyle name="Normal 16 4" xfId="329"/>
    <cellStyle name="Normal 160" xfId="1205"/>
    <cellStyle name="Normal 160 2" xfId="1206"/>
    <cellStyle name="Normal 160 3" xfId="1207"/>
    <cellStyle name="Normal 160 3 2" xfId="1208"/>
    <cellStyle name="Normal 160 3 3" xfId="1209"/>
    <cellStyle name="Normal 160 4" xfId="1210"/>
    <cellStyle name="Normal 160 5" xfId="1211"/>
    <cellStyle name="Normal 161" xfId="1212"/>
    <cellStyle name="Normal 161 2" xfId="1213"/>
    <cellStyle name="Normal 161 3" xfId="1214"/>
    <cellStyle name="Normal 161 3 2" xfId="1215"/>
    <cellStyle name="Normal 161 3 3" xfId="1216"/>
    <cellStyle name="Normal 161 4" xfId="1217"/>
    <cellStyle name="Normal 161 5" xfId="1218"/>
    <cellStyle name="Normal 162" xfId="1219"/>
    <cellStyle name="Normal 162 2" xfId="1220"/>
    <cellStyle name="Normal 162 3" xfId="1221"/>
    <cellStyle name="Normal 162 3 2" xfId="1222"/>
    <cellStyle name="Normal 162 3 3" xfId="1223"/>
    <cellStyle name="Normal 162 4" xfId="1224"/>
    <cellStyle name="Normal 162 5" xfId="1225"/>
    <cellStyle name="Normal 163" xfId="1226"/>
    <cellStyle name="Normal 163 2" xfId="1227"/>
    <cellStyle name="Normal 163 3" xfId="1228"/>
    <cellStyle name="Normal 163 3 2" xfId="1229"/>
    <cellStyle name="Normal 163 3 3" xfId="1230"/>
    <cellStyle name="Normal 163 4" xfId="1231"/>
    <cellStyle name="Normal 163 5" xfId="1232"/>
    <cellStyle name="Normal 164" xfId="1233"/>
    <cellStyle name="Normal 164 2" xfId="1234"/>
    <cellStyle name="Normal 164 3" xfId="1235"/>
    <cellStyle name="Normal 164 4" xfId="1236"/>
    <cellStyle name="Normal 164 4 2" xfId="1237"/>
    <cellStyle name="Normal 164 4 3" xfId="1238"/>
    <cellStyle name="Normal 164 5" xfId="1239"/>
    <cellStyle name="Normal 165" xfId="1240"/>
    <cellStyle name="Normal 165 2" xfId="1241"/>
    <cellStyle name="Normal 165 3" xfId="1242"/>
    <cellStyle name="Normal 165 4" xfId="1243"/>
    <cellStyle name="Normal 165 4 2" xfId="1244"/>
    <cellStyle name="Normal 165 4 3" xfId="1245"/>
    <cellStyle name="Normal 165 5" xfId="1246"/>
    <cellStyle name="Normal 166" xfId="1247"/>
    <cellStyle name="Normal 166 2" xfId="1248"/>
    <cellStyle name="Normal 166 3" xfId="1249"/>
    <cellStyle name="Normal 166 3 2" xfId="1250"/>
    <cellStyle name="Normal 166 3 3" xfId="1251"/>
    <cellStyle name="Normal 166 4" xfId="1252"/>
    <cellStyle name="Normal 166 5" xfId="1253"/>
    <cellStyle name="Normal 167" xfId="1254"/>
    <cellStyle name="Normal 167 2" xfId="1255"/>
    <cellStyle name="Normal 167 3" xfId="1256"/>
    <cellStyle name="Normal 167 3 2" xfId="1257"/>
    <cellStyle name="Normal 167 3 3" xfId="1258"/>
    <cellStyle name="Normal 167 4" xfId="1259"/>
    <cellStyle name="Normal 167 5" xfId="1260"/>
    <cellStyle name="Normal 168" xfId="1261"/>
    <cellStyle name="Normal 168 2" xfId="1262"/>
    <cellStyle name="Normal 168 3" xfId="1263"/>
    <cellStyle name="Normal 168 4" xfId="1264"/>
    <cellStyle name="Normal 168 4 2" xfId="1265"/>
    <cellStyle name="Normal 168 4 3" xfId="1266"/>
    <cellStyle name="Normal 168 5" xfId="1267"/>
    <cellStyle name="Normal 169" xfId="1268"/>
    <cellStyle name="Normal 169 2" xfId="1269"/>
    <cellStyle name="Normal 169 3" xfId="1270"/>
    <cellStyle name="Normal 169 3 2" xfId="1271"/>
    <cellStyle name="Normal 169 3 3" xfId="1272"/>
    <cellStyle name="Normal 169 4" xfId="1273"/>
    <cellStyle name="Normal 169 5" xfId="1274"/>
    <cellStyle name="Normal 17" xfId="330"/>
    <cellStyle name="Normal 17 2" xfId="331"/>
    <cellStyle name="Normal 17 3" xfId="332"/>
    <cellStyle name="Normal 17 4" xfId="333"/>
    <cellStyle name="Normal 170" xfId="1275"/>
    <cellStyle name="Normal 170 2" xfId="1276"/>
    <cellStyle name="Normal 170 3" xfId="1277"/>
    <cellStyle name="Normal 170 4" xfId="1278"/>
    <cellStyle name="Normal 170 4 2" xfId="1279"/>
    <cellStyle name="Normal 170 4 3" xfId="1280"/>
    <cellStyle name="Normal 170 5" xfId="1281"/>
    <cellStyle name="Normal 171" xfId="1282"/>
    <cellStyle name="Normal 171 2" xfId="1283"/>
    <cellStyle name="Normal 171 3" xfId="1284"/>
    <cellStyle name="Normal 171 3 2" xfId="1285"/>
    <cellStyle name="Normal 171 3 3" xfId="1286"/>
    <cellStyle name="Normal 171 4" xfId="1287"/>
    <cellStyle name="Normal 171 5" xfId="1288"/>
    <cellStyle name="Normal 172" xfId="1289"/>
    <cellStyle name="Normal 172 2" xfId="1290"/>
    <cellStyle name="Normal 172 3" xfId="1291"/>
    <cellStyle name="Normal 172 4" xfId="1292"/>
    <cellStyle name="Normal 172 4 2" xfId="1293"/>
    <cellStyle name="Normal 172 4 3" xfId="1294"/>
    <cellStyle name="Normal 172 5" xfId="1295"/>
    <cellStyle name="Normal 173" xfId="1296"/>
    <cellStyle name="Normal 173 2" xfId="1297"/>
    <cellStyle name="Normal 173 3" xfId="1298"/>
    <cellStyle name="Normal 173 3 2" xfId="1299"/>
    <cellStyle name="Normal 173 3 3" xfId="1300"/>
    <cellStyle name="Normal 173 4" xfId="1301"/>
    <cellStyle name="Normal 173 5" xfId="1302"/>
    <cellStyle name="Normal 174" xfId="1303"/>
    <cellStyle name="Normal 174 2" xfId="1304"/>
    <cellStyle name="Normal 174 3" xfId="1305"/>
    <cellStyle name="Normal 174 4" xfId="1306"/>
    <cellStyle name="Normal 174 4 2" xfId="1307"/>
    <cellStyle name="Normal 174 4 3" xfId="1308"/>
    <cellStyle name="Normal 174 5" xfId="1309"/>
    <cellStyle name="Normal 175" xfId="1310"/>
    <cellStyle name="Normal 176" xfId="1311"/>
    <cellStyle name="Normal 176 2" xfId="1312"/>
    <cellStyle name="Normal 176 3" xfId="1313"/>
    <cellStyle name="Normal 176 4" xfId="1314"/>
    <cellStyle name="Normal 176 4 2" xfId="1315"/>
    <cellStyle name="Normal 176 4 3" xfId="1316"/>
    <cellStyle name="Normal 176 5" xfId="1317"/>
    <cellStyle name="Normal 177" xfId="1318"/>
    <cellStyle name="Normal 177 2" xfId="1319"/>
    <cellStyle name="Normal 177 3" xfId="1320"/>
    <cellStyle name="Normal 177 3 2" xfId="1321"/>
    <cellStyle name="Normal 177 3 3" xfId="1322"/>
    <cellStyle name="Normal 177 4" xfId="1323"/>
    <cellStyle name="Normal 177 5" xfId="1324"/>
    <cellStyle name="Normal 178" xfId="1325"/>
    <cellStyle name="Normal 178 2" xfId="1326"/>
    <cellStyle name="Normal 178 3" xfId="1327"/>
    <cellStyle name="Normal 178 3 2" xfId="1328"/>
    <cellStyle name="Normal 178 3 3" xfId="1329"/>
    <cellStyle name="Normal 178 4" xfId="1330"/>
    <cellStyle name="Normal 178 5" xfId="1331"/>
    <cellStyle name="Normal 179" xfId="1332"/>
    <cellStyle name="Normal 179 2" xfId="1333"/>
    <cellStyle name="Normal 179 3" xfId="1334"/>
    <cellStyle name="Normal 179 4" xfId="1335"/>
    <cellStyle name="Normal 179 4 2" xfId="1336"/>
    <cellStyle name="Normal 179 4 3" xfId="1337"/>
    <cellStyle name="Normal 179 5" xfId="1338"/>
    <cellStyle name="Normal 18" xfId="1339"/>
    <cellStyle name="Normal 18 2" xfId="334"/>
    <cellStyle name="Normal 18 3" xfId="335"/>
    <cellStyle name="Normal 18 4" xfId="336"/>
    <cellStyle name="Normal 180" xfId="1340"/>
    <cellStyle name="Normal 180 2" xfId="1341"/>
    <cellStyle name="Normal 180 3" xfId="1342"/>
    <cellStyle name="Normal 180 3 2" xfId="1343"/>
    <cellStyle name="Normal 180 3 3" xfId="1344"/>
    <cellStyle name="Normal 180 4" xfId="1345"/>
    <cellStyle name="Normal 180 5" xfId="1346"/>
    <cellStyle name="Normal 181" xfId="1347"/>
    <cellStyle name="Normal 181 2" xfId="1348"/>
    <cellStyle name="Normal 181 3" xfId="1349"/>
    <cellStyle name="Normal 181 3 2" xfId="1350"/>
    <cellStyle name="Normal 181 3 3" xfId="1351"/>
    <cellStyle name="Normal 181 4" xfId="1352"/>
    <cellStyle name="Normal 181 5" xfId="1353"/>
    <cellStyle name="Normal 182" xfId="1354"/>
    <cellStyle name="Normal 182 2" xfId="1355"/>
    <cellStyle name="Normal 182 3" xfId="1356"/>
    <cellStyle name="Normal 182 4" xfId="1357"/>
    <cellStyle name="Normal 182 4 2" xfId="1358"/>
    <cellStyle name="Normal 182 4 3" xfId="1359"/>
    <cellStyle name="Normal 182 5" xfId="1360"/>
    <cellStyle name="Normal 183" xfId="1361"/>
    <cellStyle name="Normal 183 2" xfId="1362"/>
    <cellStyle name="Normal 183 3" xfId="1363"/>
    <cellStyle name="Normal 183 3 2" xfId="1364"/>
    <cellStyle name="Normal 183 3 3" xfId="1365"/>
    <cellStyle name="Normal 183 4" xfId="1366"/>
    <cellStyle name="Normal 183 5" xfId="1367"/>
    <cellStyle name="Normal 184" xfId="1368"/>
    <cellStyle name="Normal 184 2" xfId="1369"/>
    <cellStyle name="Normal 184 3" xfId="1370"/>
    <cellStyle name="Normal 184 4" xfId="1371"/>
    <cellStyle name="Normal 184 4 2" xfId="1372"/>
    <cellStyle name="Normal 184 4 3" xfId="1373"/>
    <cellStyle name="Normal 184 5" xfId="1374"/>
    <cellStyle name="Normal 185" xfId="1375"/>
    <cellStyle name="Normal 185 2" xfId="1376"/>
    <cellStyle name="Normal 185 3" xfId="1377"/>
    <cellStyle name="Normal 185 3 2" xfId="1378"/>
    <cellStyle name="Normal 185 3 3" xfId="1379"/>
    <cellStyle name="Normal 185 4" xfId="1380"/>
    <cellStyle name="Normal 185 5" xfId="1381"/>
    <cellStyle name="Normal 186" xfId="1382"/>
    <cellStyle name="Normal 186 2" xfId="1383"/>
    <cellStyle name="Normal 186 3" xfId="1384"/>
    <cellStyle name="Normal 186 4" xfId="1385"/>
    <cellStyle name="Normal 186 4 2" xfId="1386"/>
    <cellStyle name="Normal 186 4 3" xfId="1387"/>
    <cellStyle name="Normal 186 5" xfId="1388"/>
    <cellStyle name="Normal 187" xfId="1389"/>
    <cellStyle name="Normal 188" xfId="1390"/>
    <cellStyle name="Normal 188 2" xfId="1391"/>
    <cellStyle name="Normal 188 3" xfId="1392"/>
    <cellStyle name="Normal 188 4" xfId="1393"/>
    <cellStyle name="Normal 188 5" xfId="1394"/>
    <cellStyle name="Normal 188 6" xfId="1395"/>
    <cellStyle name="Normal 189" xfId="1396"/>
    <cellStyle name="Normal 189 2" xfId="1397"/>
    <cellStyle name="Normal 189 3" xfId="1398"/>
    <cellStyle name="Normal 189 3 2" xfId="1399"/>
    <cellStyle name="Normal 189 3 3" xfId="1400"/>
    <cellStyle name="Normal 189 4" xfId="1401"/>
    <cellStyle name="Normal 189 5" xfId="1402"/>
    <cellStyle name="Normal 19" xfId="1403"/>
    <cellStyle name="Normal 19 2" xfId="337"/>
    <cellStyle name="Normal 19 3" xfId="338"/>
    <cellStyle name="Normal 19 4" xfId="339"/>
    <cellStyle name="Normal 190" xfId="1404"/>
    <cellStyle name="Normal 190 2" xfId="1405"/>
    <cellStyle name="Normal 190 3" xfId="1406"/>
    <cellStyle name="Normal 190 4" xfId="1407"/>
    <cellStyle name="Normal 190 5" xfId="1408"/>
    <cellStyle name="Normal 190 6" xfId="1409"/>
    <cellStyle name="Normal 191" xfId="1410"/>
    <cellStyle name="Normal 192" xfId="1411"/>
    <cellStyle name="Normal 192 2" xfId="1412"/>
    <cellStyle name="Normal 192 3" xfId="1413"/>
    <cellStyle name="Normal 192 3 2" xfId="1414"/>
    <cellStyle name="Normal 192 3 3" xfId="1415"/>
    <cellStyle name="Normal 192 4" xfId="1416"/>
    <cellStyle name="Normal 192 5" xfId="1417"/>
    <cellStyle name="Normal 193" xfId="1418"/>
    <cellStyle name="Normal 193 2" xfId="1419"/>
    <cellStyle name="Normal 193 3" xfId="1420"/>
    <cellStyle name="Normal 193 4" xfId="1421"/>
    <cellStyle name="Normal 193 5" xfId="1422"/>
    <cellStyle name="Normal 193 6" xfId="1423"/>
    <cellStyle name="Normal 194" xfId="1424"/>
    <cellStyle name="Normal 195" xfId="1425"/>
    <cellStyle name="Normal 195 2" xfId="1426"/>
    <cellStyle name="Normal 195 3" xfId="1427"/>
    <cellStyle name="Normal 195 3 2" xfId="1428"/>
    <cellStyle name="Normal 195 3 3" xfId="1429"/>
    <cellStyle name="Normal 195 4" xfId="1430"/>
    <cellStyle name="Normal 195 5" xfId="1431"/>
    <cellStyle name="Normal 196" xfId="1432"/>
    <cellStyle name="Normal 196 2" xfId="1433"/>
    <cellStyle name="Normal 196 3" xfId="1434"/>
    <cellStyle name="Normal 196 4" xfId="1435"/>
    <cellStyle name="Normal 196 5" xfId="1436"/>
    <cellStyle name="Normal 197" xfId="1437"/>
    <cellStyle name="Normal 198" xfId="1438"/>
    <cellStyle name="Normal 198 2" xfId="1439"/>
    <cellStyle name="Normal 199" xfId="1440"/>
    <cellStyle name="Normal 2" xfId="92"/>
    <cellStyle name="Normal 2 10" xfId="340"/>
    <cellStyle name="Normal 2 11" xfId="341"/>
    <cellStyle name="Normal 2 12" xfId="342"/>
    <cellStyle name="Normal 2 13" xfId="343"/>
    <cellStyle name="Normal 2 14" xfId="344"/>
    <cellStyle name="Normal 2 15" xfId="345"/>
    <cellStyle name="Normal 2 16" xfId="346"/>
    <cellStyle name="Normal 2 17" xfId="347"/>
    <cellStyle name="Normal 2 18" xfId="348"/>
    <cellStyle name="Normal 2 19" xfId="349"/>
    <cellStyle name="Normal 2 2" xfId="93"/>
    <cellStyle name="Normal 2 2 10" xfId="1441"/>
    <cellStyle name="Normal 2 2 11" xfId="1442"/>
    <cellStyle name="Normal 2 2 2" xfId="94"/>
    <cellStyle name="Normal 2 2 2 10" xfId="1443"/>
    <cellStyle name="Normal 2 2 2 2" xfId="95"/>
    <cellStyle name="Normal 2 2 2 2 2" xfId="1444"/>
    <cellStyle name="Normal 2 2 2 2 3" xfId="1445"/>
    <cellStyle name="Normal 2 2 2 2 4" xfId="1446"/>
    <cellStyle name="Normal 2 2 2 2 5" xfId="1447"/>
    <cellStyle name="Normal 2 2 2 2 6" xfId="1448"/>
    <cellStyle name="Normal 2 2 2 2 7" xfId="1449"/>
    <cellStyle name="Normal 2 2 2 2 8" xfId="1450"/>
    <cellStyle name="Normal 2 2 2 2 9" xfId="1451"/>
    <cellStyle name="Normal 2 2 2 3" xfId="1452"/>
    <cellStyle name="Normal 2 2 2 4" xfId="1453"/>
    <cellStyle name="Normal 2 2 2 5" xfId="1454"/>
    <cellStyle name="Normal 2 2 2 6" xfId="1455"/>
    <cellStyle name="Normal 2 2 2 7" xfId="1456"/>
    <cellStyle name="Normal 2 2 2 8" xfId="1457"/>
    <cellStyle name="Normal 2 2 2 9" xfId="1458"/>
    <cellStyle name="Normal 2 2 3" xfId="96"/>
    <cellStyle name="Normal 2 2 3 10" xfId="1459"/>
    <cellStyle name="Normal 2 2 3 2" xfId="97"/>
    <cellStyle name="Normal 2 2 3 2 2" xfId="1460"/>
    <cellStyle name="Normal 2 2 3 2 3" xfId="1461"/>
    <cellStyle name="Normal 2 2 3 3" xfId="98"/>
    <cellStyle name="Normal 2 2 3 3 2" xfId="1462"/>
    <cellStyle name="Normal 2 2 3 4" xfId="99"/>
    <cellStyle name="Normal 2 2 3 4 2" xfId="1463"/>
    <cellStyle name="Normal 2 2 3 5" xfId="100"/>
    <cellStyle name="Normal 2 2 3 5 2" xfId="1464"/>
    <cellStyle name="Normal 2 2 3 6" xfId="101"/>
    <cellStyle name="Normal 2 2 3 6 2" xfId="1465"/>
    <cellStyle name="Normal 2 2 3 7" xfId="102"/>
    <cellStyle name="Normal 2 2 3 7 2" xfId="1466"/>
    <cellStyle name="Normal 2 2 3 8" xfId="392"/>
    <cellStyle name="Normal 2 2 3 9" xfId="1467"/>
    <cellStyle name="Normal 2 2 3 9 2" xfId="1468"/>
    <cellStyle name="Normal 2 2 3_cálculo da esp das camadas" xfId="103"/>
    <cellStyle name="Normal 2 2 4" xfId="104"/>
    <cellStyle name="Normal 2 2 5" xfId="105"/>
    <cellStyle name="Normal 2 2 6" xfId="106"/>
    <cellStyle name="Normal 2 2 7" xfId="107"/>
    <cellStyle name="Normal 2 2 8" xfId="108"/>
    <cellStyle name="Normal 2 2 9" xfId="1469"/>
    <cellStyle name="Normal 2 2_cálculo da esp das camadas" xfId="109"/>
    <cellStyle name="Normal 2 20" xfId="350"/>
    <cellStyle name="Normal 2 21" xfId="351"/>
    <cellStyle name="Normal 2 22" xfId="3172"/>
    <cellStyle name="Normal 2 3" xfId="110"/>
    <cellStyle name="Normal 2 3 10" xfId="1470"/>
    <cellStyle name="Normal 2 3 2" xfId="1471"/>
    <cellStyle name="Normal 2 3 2 2" xfId="1472"/>
    <cellStyle name="Normal 2 3 2 3" xfId="1473"/>
    <cellStyle name="Normal 2 3 2 4" xfId="1474"/>
    <cellStyle name="Normal 2 3 2 5" xfId="1475"/>
    <cellStyle name="Normal 2 3 2 6" xfId="1476"/>
    <cellStyle name="Normal 2 3 2 7" xfId="1477"/>
    <cellStyle name="Normal 2 3 2 8" xfId="1478"/>
    <cellStyle name="Normal 2 3 2 9" xfId="1479"/>
    <cellStyle name="Normal 2 3 3" xfId="1480"/>
    <cellStyle name="Normal 2 3 4" xfId="1481"/>
    <cellStyle name="Normal 2 3 5" xfId="1482"/>
    <cellStyle name="Normal 2 3 6" xfId="1483"/>
    <cellStyle name="Normal 2 3 7" xfId="1484"/>
    <cellStyle name="Normal 2 3 8" xfId="1485"/>
    <cellStyle name="Normal 2 3 9" xfId="1486"/>
    <cellStyle name="Normal 2 4" xfId="111"/>
    <cellStyle name="Normal 2 4 10" xfId="1487"/>
    <cellStyle name="Normal 2 4 2" xfId="393"/>
    <cellStyle name="Normal 2 4 2 2" xfId="1488"/>
    <cellStyle name="Normal 2 4 2 3" xfId="1489"/>
    <cellStyle name="Normal 2 4 2 4" xfId="1490"/>
    <cellStyle name="Normal 2 4 2 5" xfId="1491"/>
    <cellStyle name="Normal 2 4 2 6" xfId="1492"/>
    <cellStyle name="Normal 2 4 2 7" xfId="1493"/>
    <cellStyle name="Normal 2 4 2 8" xfId="1494"/>
    <cellStyle name="Normal 2 4 2 9" xfId="1495"/>
    <cellStyle name="Normal 2 4 3" xfId="1496"/>
    <cellStyle name="Normal 2 4 3 2" xfId="1497"/>
    <cellStyle name="Normal 2 4 4" xfId="1498"/>
    <cellStyle name="Normal 2 4 5" xfId="1499"/>
    <cellStyle name="Normal 2 4 6" xfId="1500"/>
    <cellStyle name="Normal 2 4 7" xfId="1501"/>
    <cellStyle name="Normal 2 4 8" xfId="1502"/>
    <cellStyle name="Normal 2 4 9" xfId="1503"/>
    <cellStyle name="Normal 2 5" xfId="352"/>
    <cellStyle name="Normal 2 5 10" xfId="1504"/>
    <cellStyle name="Normal 2 5 11" xfId="1505"/>
    <cellStyle name="Normal 2 5 2" xfId="1506"/>
    <cellStyle name="Normal 2 5 2 10" xfId="1507"/>
    <cellStyle name="Normal 2 5 2 11" xfId="1508"/>
    <cellStyle name="Normal 2 5 2 2" xfId="1509"/>
    <cellStyle name="Normal 2 5 2 2 2" xfId="1510"/>
    <cellStyle name="Normal 2 5 2 2 3" xfId="1511"/>
    <cellStyle name="Normal 2 5 2 2 4" xfId="1512"/>
    <cellStyle name="Normal 2 5 2 2 5" xfId="1513"/>
    <cellStyle name="Normal 2 5 2 2 6" xfId="1514"/>
    <cellStyle name="Normal 2 5 2 2 7" xfId="1515"/>
    <cellStyle name="Normal 2 5 2 2 8" xfId="1516"/>
    <cellStyle name="Normal 2 5 2 2 9" xfId="1517"/>
    <cellStyle name="Normal 2 5 2 3" xfId="1518"/>
    <cellStyle name="Normal 2 5 2 3 2" xfId="1519"/>
    <cellStyle name="Normal 2 5 2 4" xfId="1520"/>
    <cellStyle name="Normal 2 5 2 5" xfId="1521"/>
    <cellStyle name="Normal 2 5 2 6" xfId="1522"/>
    <cellStyle name="Normal 2 5 2 7" xfId="1523"/>
    <cellStyle name="Normal 2 5 2 8" xfId="1524"/>
    <cellStyle name="Normal 2 5 2 9" xfId="1525"/>
    <cellStyle name="Normal 2 5 3" xfId="1526"/>
    <cellStyle name="Normal 2 5 3 10" xfId="1527"/>
    <cellStyle name="Normal 2 5 3 2" xfId="1528"/>
    <cellStyle name="Normal 2 5 3 2 10" xfId="1529"/>
    <cellStyle name="Normal 2 5 3 2 11" xfId="1530"/>
    <cellStyle name="Normal 2 5 3 2 12" xfId="1531"/>
    <cellStyle name="Normal 2 5 3 2 13" xfId="1532"/>
    <cellStyle name="Normal 2 5 3 2 2" xfId="1533"/>
    <cellStyle name="Normal 2 5 3 2 2 2" xfId="1534"/>
    <cellStyle name="Normal 2 5 3 2 3" xfId="1535"/>
    <cellStyle name="Normal 2 5 3 2 4" xfId="1536"/>
    <cellStyle name="Normal 2 5 3 2 5" xfId="1537"/>
    <cellStyle name="Normal 2 5 3 2 6" xfId="1538"/>
    <cellStyle name="Normal 2 5 3 2 7" xfId="1539"/>
    <cellStyle name="Normal 2 5 3 2 8" xfId="1540"/>
    <cellStyle name="Normal 2 5 3 2 9" xfId="1541"/>
    <cellStyle name="Normal 2 5 3 3" xfId="1542"/>
    <cellStyle name="Normal 2 5 3 3 2" xfId="1543"/>
    <cellStyle name="Normal 2 5 3 4" xfId="1544"/>
    <cellStyle name="Normal 2 5 3 4 2" xfId="1545"/>
    <cellStyle name="Normal 2 5 3 5" xfId="1546"/>
    <cellStyle name="Normal 2 5 3 5 2" xfId="1547"/>
    <cellStyle name="Normal 2 5 3 6" xfId="1548"/>
    <cellStyle name="Normal 2 5 3 7" xfId="1549"/>
    <cellStyle name="Normal 2 5 3 8" xfId="1550"/>
    <cellStyle name="Normal 2 5 3 9" xfId="1551"/>
    <cellStyle name="Normal 2 5 4" xfId="1552"/>
    <cellStyle name="Normal 2 5 4 2" xfId="1553"/>
    <cellStyle name="Normal 2 5 4 3" xfId="1554"/>
    <cellStyle name="Normal 2 5 5" xfId="1555"/>
    <cellStyle name="Normal 2 5 6" xfId="1556"/>
    <cellStyle name="Normal 2 5 7" xfId="1557"/>
    <cellStyle name="Normal 2 5 8" xfId="1558"/>
    <cellStyle name="Normal 2 5 9" xfId="1559"/>
    <cellStyle name="Normal 2 6" xfId="353"/>
    <cellStyle name="Normal 2 6 10" xfId="1560"/>
    <cellStyle name="Normal 2 6 11" xfId="1561"/>
    <cellStyle name="Normal 2 6 2" xfId="1562"/>
    <cellStyle name="Normal 2 6 2 2" xfId="1563"/>
    <cellStyle name="Normal 2 6 2 3" xfId="1564"/>
    <cellStyle name="Normal 2 6 2 4" xfId="1565"/>
    <cellStyle name="Normal 2 6 2 5" xfId="1566"/>
    <cellStyle name="Normal 2 6 2 6" xfId="1567"/>
    <cellStyle name="Normal 2 6 2 7" xfId="1568"/>
    <cellStyle name="Normal 2 6 2 8" xfId="1569"/>
    <cellStyle name="Normal 2 6 2 9" xfId="1570"/>
    <cellStyle name="Normal 2 6 3" xfId="1571"/>
    <cellStyle name="Normal 2 6 3 2" xfId="1572"/>
    <cellStyle name="Normal 2 6 3 3" xfId="1573"/>
    <cellStyle name="Normal 2 6 3 4" xfId="1574"/>
    <cellStyle name="Normal 2 6 3 5" xfId="1575"/>
    <cellStyle name="Normal 2 6 3 6" xfId="1576"/>
    <cellStyle name="Normal 2 6 3 7" xfId="1577"/>
    <cellStyle name="Normal 2 6 3 8" xfId="1578"/>
    <cellStyle name="Normal 2 6 3 9" xfId="1579"/>
    <cellStyle name="Normal 2 6 4" xfId="1580"/>
    <cellStyle name="Normal 2 6 5" xfId="1581"/>
    <cellStyle name="Normal 2 6 6" xfId="1582"/>
    <cellStyle name="Normal 2 6 7" xfId="1583"/>
    <cellStyle name="Normal 2 6 8" xfId="1584"/>
    <cellStyle name="Normal 2 6 9" xfId="1585"/>
    <cellStyle name="Normal 2 7" xfId="354"/>
    <cellStyle name="Normal 2 7 2" xfId="1586"/>
    <cellStyle name="Normal 2 7 3" xfId="1587"/>
    <cellStyle name="Normal 2 7 4" xfId="1588"/>
    <cellStyle name="Normal 2 7 5" xfId="1589"/>
    <cellStyle name="Normal 2 7 6" xfId="1590"/>
    <cellStyle name="Normal 2 7 7" xfId="1591"/>
    <cellStyle name="Normal 2 7 8" xfId="1592"/>
    <cellStyle name="Normal 2 7 9" xfId="1593"/>
    <cellStyle name="Normal 2 8" xfId="355"/>
    <cellStyle name="Normal 2 9" xfId="356"/>
    <cellStyle name="Normal 2_comp sicro mt setembro 2010 - brita corrigida" xfId="3112"/>
    <cellStyle name="Normal 20" xfId="1594"/>
    <cellStyle name="Normal 20 2" xfId="1595"/>
    <cellStyle name="Normal 200" xfId="1596"/>
    <cellStyle name="Normal 201" xfId="1597"/>
    <cellStyle name="Normal 201 2" xfId="1598"/>
    <cellStyle name="Normal 201 2 2" xfId="1599"/>
    <cellStyle name="Normal 201 2 3" xfId="1600"/>
    <cellStyle name="Normal 201 2 4" xfId="1601"/>
    <cellStyle name="Normal 201 2 5" xfId="1602"/>
    <cellStyle name="Normal 202" xfId="1603"/>
    <cellStyle name="Normal 202 2" xfId="1604"/>
    <cellStyle name="Normal 203" xfId="1605"/>
    <cellStyle name="Normal 203 2" xfId="1606"/>
    <cellStyle name="Normal 203 2 2" xfId="1607"/>
    <cellStyle name="Normal 203 2 3" xfId="1608"/>
    <cellStyle name="Normal 203 2 4" xfId="1609"/>
    <cellStyle name="Normal 203 2 5" xfId="1610"/>
    <cellStyle name="Normal 204" xfId="1611"/>
    <cellStyle name="Normal 204 2" xfId="1612"/>
    <cellStyle name="Normal 205" xfId="1613"/>
    <cellStyle name="Normal 205 2" xfId="1614"/>
    <cellStyle name="Normal 206" xfId="1615"/>
    <cellStyle name="Normal 206 2" xfId="1616"/>
    <cellStyle name="Normal 207" xfId="1617"/>
    <cellStyle name="Normal 207 2" xfId="1618"/>
    <cellStyle name="Normal 208" xfId="1619"/>
    <cellStyle name="Normal 208 2" xfId="1620"/>
    <cellStyle name="Normal 209" xfId="1621"/>
    <cellStyle name="Normal 209 2" xfId="1622"/>
    <cellStyle name="Normal 21" xfId="1623"/>
    <cellStyle name="Normal 21 2" xfId="1624"/>
    <cellStyle name="Normal 210" xfId="1625"/>
    <cellStyle name="Normal 210 2" xfId="1626"/>
    <cellStyle name="Normal 210 2 2" xfId="1627"/>
    <cellStyle name="Normal 211" xfId="1628"/>
    <cellStyle name="Normal 211 2" xfId="1629"/>
    <cellStyle name="Normal 211 3" xfId="1630"/>
    <cellStyle name="Normal 211 4" xfId="1631"/>
    <cellStyle name="Normal 211 4 2" xfId="1632"/>
    <cellStyle name="Normal 211 4 3" xfId="1633"/>
    <cellStyle name="Normal 211 4 4" xfId="1634"/>
    <cellStyle name="Normal 211 4 5" xfId="1635"/>
    <cellStyle name="Normal 212" xfId="1636"/>
    <cellStyle name="Normal 212 2" xfId="1637"/>
    <cellStyle name="Normal 212 3" xfId="1638"/>
    <cellStyle name="Normal 213" xfId="1639"/>
    <cellStyle name="Normal 213 2" xfId="1640"/>
    <cellStyle name="Normal 213 3" xfId="1641"/>
    <cellStyle name="Normal 214" xfId="1642"/>
    <cellStyle name="Normal 214 2" xfId="1643"/>
    <cellStyle name="Normal 214 3" xfId="1644"/>
    <cellStyle name="Normal 214 4" xfId="1645"/>
    <cellStyle name="Normal 214 4 2" xfId="1646"/>
    <cellStyle name="Normal 214 4 3" xfId="1647"/>
    <cellStyle name="Normal 214 4 4" xfId="1648"/>
    <cellStyle name="Normal 214 4 5" xfId="1649"/>
    <cellStyle name="Normal 215" xfId="1650"/>
    <cellStyle name="Normal 215 2" xfId="1651"/>
    <cellStyle name="Normal 215 3" xfId="1652"/>
    <cellStyle name="Normal 216" xfId="1653"/>
    <cellStyle name="Normal 216 2" xfId="1654"/>
    <cellStyle name="Normal 216 3" xfId="1655"/>
    <cellStyle name="Normal 217" xfId="1656"/>
    <cellStyle name="Normal 217 2" xfId="1657"/>
    <cellStyle name="Normal 217 3" xfId="1658"/>
    <cellStyle name="Normal 217 3 2" xfId="1659"/>
    <cellStyle name="Normal 217 3 3" xfId="1660"/>
    <cellStyle name="Normal 217 3 4" xfId="1661"/>
    <cellStyle name="Normal 217 3 5" xfId="1662"/>
    <cellStyle name="Normal 218" xfId="1663"/>
    <cellStyle name="Normal 218 2" xfId="1664"/>
    <cellStyle name="Normal 218 3" xfId="1665"/>
    <cellStyle name="Normal 219" xfId="1666"/>
    <cellStyle name="Normal 219 2" xfId="1667"/>
    <cellStyle name="Normal 219 3" xfId="1668"/>
    <cellStyle name="Normal 22" xfId="1669"/>
    <cellStyle name="Normal 22 2" xfId="1670"/>
    <cellStyle name="Normal 220" xfId="1671"/>
    <cellStyle name="Normal 220 2" xfId="1672"/>
    <cellStyle name="Normal 220 3" xfId="1673"/>
    <cellStyle name="Normal 220 4" xfId="1674"/>
    <cellStyle name="Normal 220 4 2" xfId="1675"/>
    <cellStyle name="Normal 220 4 3" xfId="1676"/>
    <cellStyle name="Normal 220 4 4" xfId="1677"/>
    <cellStyle name="Normal 220 4 5" xfId="1678"/>
    <cellStyle name="Normal 221" xfId="1679"/>
    <cellStyle name="Normal 221 2" xfId="1680"/>
    <cellStyle name="Normal 221 3" xfId="1681"/>
    <cellStyle name="Normal 222" xfId="1682"/>
    <cellStyle name="Normal 222 2" xfId="1683"/>
    <cellStyle name="Normal 222 3" xfId="1684"/>
    <cellStyle name="Normal 223" xfId="1685"/>
    <cellStyle name="Normal 223 2" xfId="1686"/>
    <cellStyle name="Normal 223 3" xfId="1687"/>
    <cellStyle name="Normal 223 3 2" xfId="1688"/>
    <cellStyle name="Normal 223 3 3" xfId="1689"/>
    <cellStyle name="Normal 223 3 4" xfId="1690"/>
    <cellStyle name="Normal 223 3 5" xfId="1691"/>
    <cellStyle name="Normal 224" xfId="1692"/>
    <cellStyle name="Normal 224 2" xfId="1693"/>
    <cellStyle name="Normal 224 3" xfId="1694"/>
    <cellStyle name="Normal 225" xfId="1695"/>
    <cellStyle name="Normal 225 2" xfId="1696"/>
    <cellStyle name="Normal 225 3" xfId="1697"/>
    <cellStyle name="Normal 226" xfId="1698"/>
    <cellStyle name="Normal 226 2" xfId="1699"/>
    <cellStyle name="Normal 226 3" xfId="1700"/>
    <cellStyle name="Normal 227" xfId="1701"/>
    <cellStyle name="Normal 227 2" xfId="1702"/>
    <cellStyle name="Normal 227 3" xfId="1703"/>
    <cellStyle name="Normal 228" xfId="1704"/>
    <cellStyle name="Normal 228 2" xfId="1705"/>
    <cellStyle name="Normal 228 3" xfId="1706"/>
    <cellStyle name="Normal 228 4" xfId="1707"/>
    <cellStyle name="Normal 228 4 2" xfId="1708"/>
    <cellStyle name="Normal 228 4 3" xfId="1709"/>
    <cellStyle name="Normal 228 4 4" xfId="1710"/>
    <cellStyle name="Normal 228 4 5" xfId="1711"/>
    <cellStyle name="Normal 229" xfId="1712"/>
    <cellStyle name="Normal 229 2" xfId="1713"/>
    <cellStyle name="Normal 229 3" xfId="1714"/>
    <cellStyle name="Normal 23" xfId="1715"/>
    <cellStyle name="Normal 23 2" xfId="1716"/>
    <cellStyle name="Normal 230" xfId="1717"/>
    <cellStyle name="Normal 230 2" xfId="1718"/>
    <cellStyle name="Normal 230 2 2" xfId="1719"/>
    <cellStyle name="Normal 230 3" xfId="1720"/>
    <cellStyle name="Normal 231" xfId="1721"/>
    <cellStyle name="Normal 231 2" xfId="1722"/>
    <cellStyle name="Normal 231 3" xfId="1723"/>
    <cellStyle name="Normal 232" xfId="1724"/>
    <cellStyle name="Normal 232 2" xfId="1725"/>
    <cellStyle name="Normal 232 3" xfId="1726"/>
    <cellStyle name="Normal 233" xfId="1727"/>
    <cellStyle name="Normal 233 2" xfId="1728"/>
    <cellStyle name="Normal 233 3" xfId="1729"/>
    <cellStyle name="Normal 233 3 2" xfId="1730"/>
    <cellStyle name="Normal 233 3 3" xfId="1731"/>
    <cellStyle name="Normal 233 3 4" xfId="1732"/>
    <cellStyle name="Normal 233 3 5" xfId="1733"/>
    <cellStyle name="Normal 234" xfId="1734"/>
    <cellStyle name="Normal 234 2" xfId="1735"/>
    <cellStyle name="Normal 234 3" xfId="1736"/>
    <cellStyle name="Normal 235" xfId="1737"/>
    <cellStyle name="Normal 235 2" xfId="1738"/>
    <cellStyle name="Normal 235 3" xfId="1739"/>
    <cellStyle name="Normal 235 3 2" xfId="1740"/>
    <cellStyle name="Normal 235 3 3" xfId="1741"/>
    <cellStyle name="Normal 235 3 4" xfId="1742"/>
    <cellStyle name="Normal 235 3 5" xfId="1743"/>
    <cellStyle name="Normal 236" xfId="1744"/>
    <cellStyle name="Normal 236 2" xfId="1745"/>
    <cellStyle name="Normal 236 3" xfId="1746"/>
    <cellStyle name="Normal 236 3 2" xfId="1747"/>
    <cellStyle name="Normal 236 3 3" xfId="1748"/>
    <cellStyle name="Normal 236 3 4" xfId="1749"/>
    <cellStyle name="Normal 236 3 5" xfId="1750"/>
    <cellStyle name="Normal 237" xfId="1751"/>
    <cellStyle name="Normal 237 2" xfId="1752"/>
    <cellStyle name="Normal 238" xfId="1753"/>
    <cellStyle name="Normal 238 2" xfId="1754"/>
    <cellStyle name="Normal 239" xfId="1755"/>
    <cellStyle name="Normal 239 2" xfId="1756"/>
    <cellStyle name="Normal 24" xfId="1757"/>
    <cellStyle name="Normal 24 2" xfId="1758"/>
    <cellStyle name="Normal 240" xfId="1759"/>
    <cellStyle name="Normal 240 2" xfId="1760"/>
    <cellStyle name="Normal 241" xfId="1761"/>
    <cellStyle name="Normal 241 2" xfId="1762"/>
    <cellStyle name="Normal 242" xfId="1763"/>
    <cellStyle name="Normal 242 2" xfId="1764"/>
    <cellStyle name="Normal 243" xfId="1765"/>
    <cellStyle name="Normal 243 2" xfId="1766"/>
    <cellStyle name="Normal 244" xfId="1767"/>
    <cellStyle name="Normal 244 2" xfId="1768"/>
    <cellStyle name="Normal 245" xfId="1769"/>
    <cellStyle name="Normal 245 2" xfId="1770"/>
    <cellStyle name="Normal 246" xfId="1771"/>
    <cellStyle name="Normal 246 2" xfId="1772"/>
    <cellStyle name="Normal 247" xfId="1773"/>
    <cellStyle name="Normal 248" xfId="1774"/>
    <cellStyle name="Normal 248 2" xfId="1775"/>
    <cellStyle name="Normal 249" xfId="1776"/>
    <cellStyle name="Normal 25" xfId="1777"/>
    <cellStyle name="Normal 25 2" xfId="1778"/>
    <cellStyle name="Normal 250" xfId="1779"/>
    <cellStyle name="Normal 250 2" xfId="1780"/>
    <cellStyle name="Normal 251" xfId="1781"/>
    <cellStyle name="Normal 251 2" xfId="1782"/>
    <cellStyle name="Normal 252" xfId="1783"/>
    <cellStyle name="Normal 252 2" xfId="1784"/>
    <cellStyle name="Normal 253" xfId="1785"/>
    <cellStyle name="Normal 253 2" xfId="1786"/>
    <cellStyle name="Normal 254" xfId="1787"/>
    <cellStyle name="Normal 254 2" xfId="1788"/>
    <cellStyle name="Normal 255" xfId="1789"/>
    <cellStyle name="Normal 255 2" xfId="1790"/>
    <cellStyle name="Normal 256" xfId="1791"/>
    <cellStyle name="Normal 257" xfId="1792"/>
    <cellStyle name="Normal 257 2" xfId="1793"/>
    <cellStyle name="Normal 258" xfId="1794"/>
    <cellStyle name="Normal 258 2" xfId="1795"/>
    <cellStyle name="Normal 259" xfId="1796"/>
    <cellStyle name="Normal 26" xfId="1797"/>
    <cellStyle name="Normal 26 2" xfId="1798"/>
    <cellStyle name="Normal 260" xfId="1799"/>
    <cellStyle name="Normal 260 2" xfId="1800"/>
    <cellStyle name="Normal 261" xfId="1801"/>
    <cellStyle name="Normal 262" xfId="1802"/>
    <cellStyle name="Normal 262 2" xfId="1803"/>
    <cellStyle name="Normal 263" xfId="1804"/>
    <cellStyle name="Normal 264" xfId="1805"/>
    <cellStyle name="Normal 265" xfId="1806"/>
    <cellStyle name="Normal 266" xfId="1807"/>
    <cellStyle name="Normal 267" xfId="1808"/>
    <cellStyle name="Normal 268" xfId="1809"/>
    <cellStyle name="Normal 269" xfId="1810"/>
    <cellStyle name="Normal 27" xfId="1811"/>
    <cellStyle name="Normal 27 2" xfId="1812"/>
    <cellStyle name="Normal 270" xfId="1813"/>
    <cellStyle name="Normal 271" xfId="1814"/>
    <cellStyle name="Normal 272" xfId="1815"/>
    <cellStyle name="Normal 273" xfId="1816"/>
    <cellStyle name="Normal 274" xfId="1817"/>
    <cellStyle name="Normal 275" xfId="1818"/>
    <cellStyle name="Normal 276" xfId="1819"/>
    <cellStyle name="Normal 277" xfId="1820"/>
    <cellStyle name="Normal 278" xfId="1821"/>
    <cellStyle name="Normal 279" xfId="1822"/>
    <cellStyle name="Normal 28" xfId="1823"/>
    <cellStyle name="Normal 28 2" xfId="1824"/>
    <cellStyle name="Normal 280" xfId="1825"/>
    <cellStyle name="Normal 281" xfId="1826"/>
    <cellStyle name="Normal 282" xfId="3100"/>
    <cellStyle name="Normal 282 2" xfId="3174"/>
    <cellStyle name="Normal 283" xfId="3258"/>
    <cellStyle name="Normal 284" xfId="3259"/>
    <cellStyle name="Normal 29" xfId="1827"/>
    <cellStyle name="Normal 29 2" xfId="1828"/>
    <cellStyle name="Normal 299" xfId="1829"/>
    <cellStyle name="Normal 3" xfId="112"/>
    <cellStyle name="Normal 3 10" xfId="1830"/>
    <cellStyle name="Normal 3 11" xfId="1831"/>
    <cellStyle name="Normal 3 12" xfId="3256"/>
    <cellStyle name="Normal 3 2" xfId="113"/>
    <cellStyle name="Normal 3 2 2" xfId="114"/>
    <cellStyle name="Normal 3 2 2 2" xfId="1832"/>
    <cellStyle name="Normal 3 2 3" xfId="303"/>
    <cellStyle name="Normal 3 2 4" xfId="1833"/>
    <cellStyle name="Normal 3 3" xfId="115"/>
    <cellStyle name="Normal 3 3 2" xfId="1834"/>
    <cellStyle name="Normal 3 3 2 2" xfId="1835"/>
    <cellStyle name="Normal 3 3 2 3" xfId="1836"/>
    <cellStyle name="Normal 3 3 2 4" xfId="1837"/>
    <cellStyle name="Normal 3 3 2 5" xfId="1838"/>
    <cellStyle name="Normal 3 3 3" xfId="1839"/>
    <cellStyle name="Normal 3 3 4" xfId="1840"/>
    <cellStyle name="Normal 3 3 5" xfId="1841"/>
    <cellStyle name="Normal 3 3 5 2" xfId="1842"/>
    <cellStyle name="Normal 3 3 5 3" xfId="1843"/>
    <cellStyle name="Normal 3 3 6" xfId="1844"/>
    <cellStyle name="Normal 3 3 7" xfId="1845"/>
    <cellStyle name="Normal 3 3 8" xfId="1846"/>
    <cellStyle name="Normal 3 3 9" xfId="1847"/>
    <cellStyle name="Normal 3 4" xfId="1848"/>
    <cellStyle name="Normal 3 4 2" xfId="1849"/>
    <cellStyle name="Normal 3 5" xfId="1850"/>
    <cellStyle name="Normal 3 6" xfId="1851"/>
    <cellStyle name="Normal 3 7" xfId="1852"/>
    <cellStyle name="Normal 3 8" xfId="1853"/>
    <cellStyle name="Normal 3 9" xfId="1854"/>
    <cellStyle name="Normal 3_Cálculo de IGG - IGGE" xfId="3113"/>
    <cellStyle name="Normal 30" xfId="1855"/>
    <cellStyle name="Normal 30 2" xfId="1856"/>
    <cellStyle name="Normal 31" xfId="1857"/>
    <cellStyle name="Normal 31 2" xfId="1858"/>
    <cellStyle name="Normal 32" xfId="1859"/>
    <cellStyle name="Normal 32 2" xfId="1860"/>
    <cellStyle name="Normal 33" xfId="1861"/>
    <cellStyle name="Normal 33 2" xfId="1862"/>
    <cellStyle name="Normal 34" xfId="1863"/>
    <cellStyle name="Normal 34 2" xfId="1864"/>
    <cellStyle name="Normal 35" xfId="1865"/>
    <cellStyle name="Normal 35 2" xfId="1866"/>
    <cellStyle name="Normal 36" xfId="1867"/>
    <cellStyle name="Normal 36 2" xfId="1868"/>
    <cellStyle name="Normal 37" xfId="1869"/>
    <cellStyle name="Normal 37 2" xfId="1870"/>
    <cellStyle name="Normal 38" xfId="1871"/>
    <cellStyle name="Normal 38 2" xfId="1872"/>
    <cellStyle name="Normal 39" xfId="1873"/>
    <cellStyle name="Normal 4" xfId="116"/>
    <cellStyle name="Normal 4 10" xfId="357"/>
    <cellStyle name="Normal 4 11" xfId="358"/>
    <cellStyle name="Normal 4 2" xfId="117"/>
    <cellStyle name="Normal 4 2 10" xfId="1874"/>
    <cellStyle name="Normal 4 2 2" xfId="118"/>
    <cellStyle name="Normal 4 2 2 2" xfId="1875"/>
    <cellStyle name="Normal 4 2 2 3" xfId="1876"/>
    <cellStyle name="Normal 4 2 2 4" xfId="1877"/>
    <cellStyle name="Normal 4 2 2 5" xfId="1878"/>
    <cellStyle name="Normal 4 2 2 6" xfId="1879"/>
    <cellStyle name="Normal 4 2 3" xfId="241"/>
    <cellStyle name="Normal 4 2 4" xfId="1880"/>
    <cellStyle name="Normal 4 2 5" xfId="1881"/>
    <cellStyle name="Normal 4 2 5 2" xfId="1882"/>
    <cellStyle name="Normal 4 2 5 3" xfId="1883"/>
    <cellStyle name="Normal 4 2 6" xfId="1884"/>
    <cellStyle name="Normal 4 2 7" xfId="1885"/>
    <cellStyle name="Normal 4 2 8" xfId="1886"/>
    <cellStyle name="Normal 4 2 9" xfId="1887"/>
    <cellStyle name="Normal 4 3" xfId="119"/>
    <cellStyle name="Normal 4 3 2" xfId="359"/>
    <cellStyle name="Normal 4 3 3" xfId="1888"/>
    <cellStyle name="Normal 4 4" xfId="360"/>
    <cellStyle name="Normal 4 4 2" xfId="1889"/>
    <cellStyle name="Normal 4 5" xfId="361"/>
    <cellStyle name="Normal 4 6" xfId="362"/>
    <cellStyle name="Normal 4 7" xfId="363"/>
    <cellStyle name="Normal 4 8" xfId="364"/>
    <cellStyle name="Normal 4 9" xfId="365"/>
    <cellStyle name="Normal 4_Cálculo de IGG - IGGE" xfId="3114"/>
    <cellStyle name="Normal 40" xfId="1890"/>
    <cellStyle name="Normal 409" xfId="1891"/>
    <cellStyle name="Normal 41" xfId="1892"/>
    <cellStyle name="Normal 42" xfId="1893"/>
    <cellStyle name="Normal 43" xfId="1894"/>
    <cellStyle name="Normal 44" xfId="1895"/>
    <cellStyle name="Normal 45" xfId="1896"/>
    <cellStyle name="Normal 451" xfId="1897"/>
    <cellStyle name="Normal 46" xfId="1898"/>
    <cellStyle name="Normal 47" xfId="1899"/>
    <cellStyle name="Normal 48" xfId="1900"/>
    <cellStyle name="Normal 49" xfId="1901"/>
    <cellStyle name="Normal 5" xfId="120"/>
    <cellStyle name="Normal 5 2" xfId="121"/>
    <cellStyle name="Normal 5 2 2" xfId="122"/>
    <cellStyle name="Normal 5 2 2 10" xfId="1902"/>
    <cellStyle name="Normal 5 2 2 11" xfId="1903"/>
    <cellStyle name="Normal 5 2 2 12" xfId="1904"/>
    <cellStyle name="Normal 5 2 2 2" xfId="394"/>
    <cellStyle name="Normal 5 2 2 2 2" xfId="1905"/>
    <cellStyle name="Normal 5 2 2 2 3" xfId="1906"/>
    <cellStyle name="Normal 5 2 2 2 4" xfId="1907"/>
    <cellStyle name="Normal 5 2 2 2 5" xfId="1908"/>
    <cellStyle name="Normal 5 2 2 2 6" xfId="1909"/>
    <cellStyle name="Normal 5 2 2 2 7" xfId="1910"/>
    <cellStyle name="Normal 5 2 2 2 8" xfId="1911"/>
    <cellStyle name="Normal 5 2 2 2 9" xfId="1912"/>
    <cellStyle name="Normal 5 2 2 3" xfId="1913"/>
    <cellStyle name="Normal 5 2 2 4" xfId="1914"/>
    <cellStyle name="Normal 5 2 2 4 2" xfId="1915"/>
    <cellStyle name="Normal 5 2 2 4 3" xfId="1916"/>
    <cellStyle name="Normal 5 2 2 4 4" xfId="1917"/>
    <cellStyle name="Normal 5 2 2 4 5" xfId="1918"/>
    <cellStyle name="Normal 5 2 2 5" xfId="1919"/>
    <cellStyle name="Normal 5 2 2 6" xfId="1920"/>
    <cellStyle name="Normal 5 2 2 7" xfId="1921"/>
    <cellStyle name="Normal 5 2 2 8" xfId="1922"/>
    <cellStyle name="Normal 5 2 2 9" xfId="1923"/>
    <cellStyle name="Normal 5 2 3" xfId="123"/>
    <cellStyle name="Normal 5 2 3 2" xfId="1924"/>
    <cellStyle name="Normal 5 2 3 2 2" xfId="1925"/>
    <cellStyle name="Normal 5 2 3 2 2 2" xfId="1926"/>
    <cellStyle name="Normal 5 2 3 2 3" xfId="1927"/>
    <cellStyle name="Normal 5 2 3 2 4" xfId="1928"/>
    <cellStyle name="Normal 5 2 3 2 5" xfId="1929"/>
    <cellStyle name="Normal 5 2 3 3" xfId="1930"/>
    <cellStyle name="Normal 5 2 3 3 2" xfId="1931"/>
    <cellStyle name="Normal 5 2 4" xfId="1932"/>
    <cellStyle name="Normal 5 2 4 10" xfId="1933"/>
    <cellStyle name="Normal 5 2 4 2" xfId="1934"/>
    <cellStyle name="Normal 5 2 4 3" xfId="1935"/>
    <cellStyle name="Normal 5 2 4 4" xfId="1936"/>
    <cellStyle name="Normal 5 2 4 5" xfId="1937"/>
    <cellStyle name="Normal 5 2 4 6" xfId="1938"/>
    <cellStyle name="Normal 5 2 4 7" xfId="1939"/>
    <cellStyle name="Normal 5 2 4 8" xfId="1940"/>
    <cellStyle name="Normal 5 2 4 9" xfId="1941"/>
    <cellStyle name="Normal 5 2 5" xfId="1942"/>
    <cellStyle name="Normal 5 2 6" xfId="1943"/>
    <cellStyle name="Normal 5 3" xfId="366"/>
    <cellStyle name="Normal 5 3 10" xfId="1944"/>
    <cellStyle name="Normal 5 3 2" xfId="395"/>
    <cellStyle name="Normal 5 3 2 2" xfId="1945"/>
    <cellStyle name="Normal 5 3 3" xfId="1946"/>
    <cellStyle name="Normal 5 3 4" xfId="1947"/>
    <cellStyle name="Normal 5 3 5" xfId="1948"/>
    <cellStyle name="Normal 5 3 6" xfId="1949"/>
    <cellStyle name="Normal 5 3 7" xfId="1950"/>
    <cellStyle name="Normal 5 3 8" xfId="1951"/>
    <cellStyle name="Normal 5 3 9" xfId="1952"/>
    <cellStyle name="Normal 5 4" xfId="367"/>
    <cellStyle name="Normal 5 4 2" xfId="1953"/>
    <cellStyle name="Normal 5 5" xfId="368"/>
    <cellStyle name="Normal 5 5 2" xfId="1954"/>
    <cellStyle name="Normal 5 6" xfId="369"/>
    <cellStyle name="Normal 5 7" xfId="370"/>
    <cellStyle name="Normal 5_CREMA 1ª ETAPA - PORTO ESPERIDIÃO - PONTES E LACERDA FINAL" xfId="3115"/>
    <cellStyle name="Normal 50" xfId="1955"/>
    <cellStyle name="Normal 51" xfId="1956"/>
    <cellStyle name="Normal 52" xfId="1957"/>
    <cellStyle name="Normal 53" xfId="1958"/>
    <cellStyle name="Normal 54" xfId="1959"/>
    <cellStyle name="Normal 55" xfId="1960"/>
    <cellStyle name="Normal 56" xfId="1961"/>
    <cellStyle name="Normal 57" xfId="1962"/>
    <cellStyle name="Normal 58" xfId="1963"/>
    <cellStyle name="Normal 59" xfId="1964"/>
    <cellStyle name="Normal 6" xfId="124"/>
    <cellStyle name="Normal 6 2" xfId="125"/>
    <cellStyle name="Normal 6 2 2" xfId="1965"/>
    <cellStyle name="Normal 6 2 2 2" xfId="1966"/>
    <cellStyle name="Normal 6 2 3" xfId="1967"/>
    <cellStyle name="Normal 6 2 4" xfId="1968"/>
    <cellStyle name="Normal 6 2 4 2" xfId="1969"/>
    <cellStyle name="Normal 6 3" xfId="371"/>
    <cellStyle name="Normal 6 3 10" xfId="1970"/>
    <cellStyle name="Normal 6 3 11" xfId="1971"/>
    <cellStyle name="Normal 6 3 2" xfId="372"/>
    <cellStyle name="Normal 6 3 2 10" xfId="1972"/>
    <cellStyle name="Normal 6 3 2 11" xfId="1973"/>
    <cellStyle name="Normal 6 3 2 12" xfId="1974"/>
    <cellStyle name="Normal 6 3 2 2" xfId="1975"/>
    <cellStyle name="Normal 6 3 2 2 2" xfId="1976"/>
    <cellStyle name="Normal 6 3 2 2 3" xfId="1977"/>
    <cellStyle name="Normal 6 3 2 2 4" xfId="1978"/>
    <cellStyle name="Normal 6 3 2 2 5" xfId="1979"/>
    <cellStyle name="Normal 6 3 2 3" xfId="1980"/>
    <cellStyle name="Normal 6 3 2 4" xfId="1981"/>
    <cellStyle name="Normal 6 3 2 5" xfId="1982"/>
    <cellStyle name="Normal 6 3 2 5 2" xfId="1983"/>
    <cellStyle name="Normal 6 3 2 5 3" xfId="1984"/>
    <cellStyle name="Normal 6 3 2 6" xfId="1985"/>
    <cellStyle name="Normal 6 3 2 7" xfId="1986"/>
    <cellStyle name="Normal 6 3 2 8" xfId="1987"/>
    <cellStyle name="Normal 6 3 2 9" xfId="1988"/>
    <cellStyle name="Normal 6 3 3" xfId="1989"/>
    <cellStyle name="Normal 6 3 4" xfId="1990"/>
    <cellStyle name="Normal 6 3 5" xfId="1991"/>
    <cellStyle name="Normal 6 3 6" xfId="1992"/>
    <cellStyle name="Normal 6 3 7" xfId="1993"/>
    <cellStyle name="Normal 6 3 8" xfId="1994"/>
    <cellStyle name="Normal 6 3 9" xfId="1995"/>
    <cellStyle name="Normal 6 4" xfId="373"/>
    <cellStyle name="Normal 6 4 10" xfId="1996"/>
    <cellStyle name="Normal 6 4 11" xfId="1997"/>
    <cellStyle name="Normal 6 4 2" xfId="1998"/>
    <cellStyle name="Normal 6 4 2 2" xfId="1999"/>
    <cellStyle name="Normal 6 4 3" xfId="2000"/>
    <cellStyle name="Normal 6 4 3 2" xfId="2001"/>
    <cellStyle name="Normal 6 4 3 3" xfId="2002"/>
    <cellStyle name="Normal 6 4 3 4" xfId="2003"/>
    <cellStyle name="Normal 6 4 3 5" xfId="2004"/>
    <cellStyle name="Normal 6 4 3 6" xfId="2005"/>
    <cellStyle name="Normal 6 4 3 7" xfId="2006"/>
    <cellStyle name="Normal 6 4 3 8" xfId="2007"/>
    <cellStyle name="Normal 6 4 3 9" xfId="2008"/>
    <cellStyle name="Normal 6 4 4" xfId="2009"/>
    <cellStyle name="Normal 6 4 4 2" xfId="2010"/>
    <cellStyle name="Normal 6 4 5" xfId="2011"/>
    <cellStyle name="Normal 6 4 6" xfId="2012"/>
    <cellStyle name="Normal 6 4 7" xfId="2013"/>
    <cellStyle name="Normal 6 4 8" xfId="2014"/>
    <cellStyle name="Normal 6 4 9" xfId="2015"/>
    <cellStyle name="Normal 6 5" xfId="374"/>
    <cellStyle name="Normal 6 5 2" xfId="2016"/>
    <cellStyle name="Normal 6 6" xfId="375"/>
    <cellStyle name="Normal 6 6 2" xfId="2017"/>
    <cellStyle name="Normal 6 6 2 2" xfId="2018"/>
    <cellStyle name="Normal 6 6 3" xfId="2019"/>
    <cellStyle name="Normal 6 6 4" xfId="2020"/>
    <cellStyle name="Normal 6 6 4 2" xfId="2021"/>
    <cellStyle name="Normal 6 6 4 3" xfId="2022"/>
    <cellStyle name="Normal 6 6 5" xfId="2023"/>
    <cellStyle name="Normal 6 6 6" xfId="2024"/>
    <cellStyle name="Normal 6 7" xfId="376"/>
    <cellStyle name="Normal 6 7 2" xfId="2025"/>
    <cellStyle name="Normal 6 7 2 2" xfId="2026"/>
    <cellStyle name="Normal 6 7 2 2 2" xfId="2027"/>
    <cellStyle name="Normal 6 7 2 2 2 2" xfId="2028"/>
    <cellStyle name="Normal 6 7 2 2 2 3" xfId="2029"/>
    <cellStyle name="Normal 6 7 2 2 2 4" xfId="2030"/>
    <cellStyle name="Normal 6 7 2 2 2 5" xfId="2031"/>
    <cellStyle name="Normal 6 7 2 3" xfId="2032"/>
    <cellStyle name="Normal 6 7 2 4" xfId="2033"/>
    <cellStyle name="Normal 6 7 2 4 2" xfId="2034"/>
    <cellStyle name="Normal 6 7 2 4 3" xfId="2035"/>
    <cellStyle name="Normal 6 7 2 5" xfId="2036"/>
    <cellStyle name="Normal 6 7 2 5 2" xfId="2037"/>
    <cellStyle name="Normal 6 7 2 5 3" xfId="2038"/>
    <cellStyle name="Normal 6 7 2 5 4" xfId="2039"/>
    <cellStyle name="Normal 6 7 2 5 5" xfId="2040"/>
    <cellStyle name="Normal 6 7 3" xfId="2041"/>
    <cellStyle name="Normal 6 8" xfId="2042"/>
    <cellStyle name="Normal 6 8 2" xfId="2043"/>
    <cellStyle name="Normal 6 8 2 2" xfId="2044"/>
    <cellStyle name="Normal 6 8 2 2 2" xfId="2045"/>
    <cellStyle name="Normal 6 8 2 2 2 2" xfId="2046"/>
    <cellStyle name="Normal 6 8 2 2 2 3" xfId="2047"/>
    <cellStyle name="Normal 6 8 2 2 2 4" xfId="2048"/>
    <cellStyle name="Normal 6 8 2 2 2 5" xfId="2049"/>
    <cellStyle name="Normal 6 8 2 3" xfId="2050"/>
    <cellStyle name="Normal 6 8 2 4" xfId="2051"/>
    <cellStyle name="Normal 6 8 2 4 2" xfId="2052"/>
    <cellStyle name="Normal 6 8 2 4 3" xfId="2053"/>
    <cellStyle name="Normal 6 8 2 5" xfId="2054"/>
    <cellStyle name="Normal 6 8 2 5 2" xfId="2055"/>
    <cellStyle name="Normal 6 8 2 5 3" xfId="2056"/>
    <cellStyle name="Normal 6 8 2 5 4" xfId="2057"/>
    <cellStyle name="Normal 6 8 2 5 5" xfId="2058"/>
    <cellStyle name="Normal 6 9" xfId="2059"/>
    <cellStyle name="Normal 60" xfId="2060"/>
    <cellStyle name="Normal 61" xfId="2061"/>
    <cellStyle name="Normal 62" xfId="2062"/>
    <cellStyle name="Normal 63" xfId="2063"/>
    <cellStyle name="Normal 64" xfId="2064"/>
    <cellStyle name="Normal 65" xfId="2065"/>
    <cellStyle name="Normal 66" xfId="2066"/>
    <cellStyle name="Normal 67" xfId="2067"/>
    <cellStyle name="Normal 68" xfId="2068"/>
    <cellStyle name="Normal 69" xfId="2069"/>
    <cellStyle name="Normal 7" xfId="126"/>
    <cellStyle name="Normal 7 2" xfId="127"/>
    <cellStyle name="Normal 7 2 2" xfId="377"/>
    <cellStyle name="Normal 7 2 3" xfId="2070"/>
    <cellStyle name="Normal 7 3" xfId="128"/>
    <cellStyle name="Normal 7 3 2" xfId="378"/>
    <cellStyle name="Normal 7 4" xfId="129"/>
    <cellStyle name="Normal 7 4 2" xfId="379"/>
    <cellStyle name="Normal 7 5" xfId="130"/>
    <cellStyle name="Normal 7 5 2" xfId="380"/>
    <cellStyle name="Normal 7 6" xfId="131"/>
    <cellStyle name="Normal 7 6 2" xfId="381"/>
    <cellStyle name="Normal 7 7" xfId="132"/>
    <cellStyle name="Normal 7 7 2" xfId="382"/>
    <cellStyle name="Normal 7 8" xfId="2071"/>
    <cellStyle name="Normal 7 8 2" xfId="2072"/>
    <cellStyle name="Normal 7 9" xfId="2073"/>
    <cellStyle name="Normal 7_cálculo da esp das camadas" xfId="133"/>
    <cellStyle name="Normal 70" xfId="2074"/>
    <cellStyle name="Normal 71" xfId="2075"/>
    <cellStyle name="Normal 72" xfId="2076"/>
    <cellStyle name="Normal 73" xfId="2077"/>
    <cellStyle name="Normal 74" xfId="2078"/>
    <cellStyle name="Normal 75" xfId="2079"/>
    <cellStyle name="Normal 76" xfId="2080"/>
    <cellStyle name="Normal 77" xfId="2081"/>
    <cellStyle name="Normal 78" xfId="2082"/>
    <cellStyle name="Normal 79" xfId="2083"/>
    <cellStyle name="Normal 8" xfId="134"/>
    <cellStyle name="Normal 8 2" xfId="135"/>
    <cellStyle name="Normal 8 2 2" xfId="2084"/>
    <cellStyle name="Normal 8 3" xfId="136"/>
    <cellStyle name="Normal 8 4" xfId="137"/>
    <cellStyle name="Normal 8 5" xfId="138"/>
    <cellStyle name="Normal 8 5 2" xfId="139"/>
    <cellStyle name="Normal 8 6" xfId="2085"/>
    <cellStyle name="Normal 8 7" xfId="2086"/>
    <cellStyle name="Normal 8 8" xfId="2087"/>
    <cellStyle name="Normal 8 9" xfId="2088"/>
    <cellStyle name="Normal 80" xfId="2089"/>
    <cellStyle name="Normal 81" xfId="2090"/>
    <cellStyle name="Normal 82" xfId="2091"/>
    <cellStyle name="Normal 83" xfId="2092"/>
    <cellStyle name="Normal 84" xfId="2093"/>
    <cellStyle name="Normal 85" xfId="2094"/>
    <cellStyle name="Normal 86" xfId="2095"/>
    <cellStyle name="Normal 87" xfId="2096"/>
    <cellStyle name="Normal 88" xfId="2097"/>
    <cellStyle name="Normal 89" xfId="2098"/>
    <cellStyle name="Normal 9" xfId="140"/>
    <cellStyle name="Normal 9 2" xfId="242"/>
    <cellStyle name="Normal 9 2 2" xfId="2099"/>
    <cellStyle name="Normal 9 3" xfId="409"/>
    <cellStyle name="Normal 9 3 2" xfId="2100"/>
    <cellStyle name="Normal 9 4" xfId="2101"/>
    <cellStyle name="Normal 9 5" xfId="2102"/>
    <cellStyle name="Normal 9 6" xfId="2103"/>
    <cellStyle name="Normal 9_CREMA 1ª ETAPA - PORTO ESPERIDIÃO - PONTES E LACERDA FINAL" xfId="3116"/>
    <cellStyle name="Normal 90" xfId="2104"/>
    <cellStyle name="Normal 91" xfId="2105"/>
    <cellStyle name="Normal 92" xfId="2106"/>
    <cellStyle name="Normal 93" xfId="2107"/>
    <cellStyle name="Normal 94" xfId="2108"/>
    <cellStyle name="Normal 95" xfId="2109"/>
    <cellStyle name="Normal 96" xfId="2110"/>
    <cellStyle name="Normal 97" xfId="2111"/>
    <cellStyle name="Normal 98" xfId="2112"/>
    <cellStyle name="Normal 99" xfId="2113"/>
    <cellStyle name="Normal_Pesquisa no referencial 10 de maio de 2013" xfId="3173"/>
    <cellStyle name="Normal1" xfId="2114"/>
    <cellStyle name="Normal2" xfId="2115"/>
    <cellStyle name="Normal3" xfId="2116"/>
    <cellStyle name="Nota 2" xfId="141"/>
    <cellStyle name="Nota 2 2" xfId="2117"/>
    <cellStyle name="Nota 3" xfId="281"/>
    <cellStyle name="Nota 3 2" xfId="304"/>
    <cellStyle name="Note" xfId="243"/>
    <cellStyle name="Note 2" xfId="282"/>
    <cellStyle name="Numero" xfId="142"/>
    <cellStyle name="Output" xfId="143"/>
    <cellStyle name="Percent [2]" xfId="2118"/>
    <cellStyle name="Percent [2] 2" xfId="2119"/>
    <cellStyle name="Percent_Sheet1" xfId="2120"/>
    <cellStyle name="Percentual" xfId="2121"/>
    <cellStyle name="Percentual 2" xfId="3117"/>
    <cellStyle name="Ponto" xfId="2122"/>
    <cellStyle name="Ponto 2" xfId="3118"/>
    <cellStyle name="Porcentagem" xfId="144" builtinId="5"/>
    <cellStyle name="Porcentagem 10" xfId="2123"/>
    <cellStyle name="Porcentagem 11" xfId="2124"/>
    <cellStyle name="Porcentagem 12" xfId="2125"/>
    <cellStyle name="Porcentagem 13" xfId="2126"/>
    <cellStyle name="Porcentagem 14" xfId="2127"/>
    <cellStyle name="Porcentagem 15" xfId="2128"/>
    <cellStyle name="Porcentagem 2" xfId="145"/>
    <cellStyle name="Porcentagem 2 10" xfId="2129"/>
    <cellStyle name="Porcentagem 2 11" xfId="2130"/>
    <cellStyle name="Porcentagem 2 12" xfId="2131"/>
    <cellStyle name="Porcentagem 2 2" xfId="146"/>
    <cellStyle name="Porcentagem 2 2 10" xfId="2132"/>
    <cellStyle name="Porcentagem 2 2 2" xfId="147"/>
    <cellStyle name="Porcentagem 2 2 2 2" xfId="2133"/>
    <cellStyle name="Porcentagem 2 2 2 3" xfId="2134"/>
    <cellStyle name="Porcentagem 2 2 2 4" xfId="2135"/>
    <cellStyle name="Porcentagem 2 2 2 5" xfId="2136"/>
    <cellStyle name="Porcentagem 2 2 2 6" xfId="2137"/>
    <cellStyle name="Porcentagem 2 2 2 7" xfId="2138"/>
    <cellStyle name="Porcentagem 2 2 2 8" xfId="2139"/>
    <cellStyle name="Porcentagem 2 2 2 9" xfId="2140"/>
    <cellStyle name="Porcentagem 2 2 3" xfId="2141"/>
    <cellStyle name="Porcentagem 2 2 4" xfId="2142"/>
    <cellStyle name="Porcentagem 2 2 5" xfId="2143"/>
    <cellStyle name="Porcentagem 2 2 6" xfId="2144"/>
    <cellStyle name="Porcentagem 2 2 7" xfId="2145"/>
    <cellStyle name="Porcentagem 2 2 8" xfId="2146"/>
    <cellStyle name="Porcentagem 2 2 9" xfId="2147"/>
    <cellStyle name="Porcentagem 2 3" xfId="148"/>
    <cellStyle name="Porcentagem 2 3 2" xfId="149"/>
    <cellStyle name="Porcentagem 2 3 3" xfId="2148"/>
    <cellStyle name="Porcentagem 2 3 4" xfId="2149"/>
    <cellStyle name="Porcentagem 2 3 5" xfId="2150"/>
    <cellStyle name="Porcentagem 2 3 6" xfId="2151"/>
    <cellStyle name="Porcentagem 2 3 7" xfId="2152"/>
    <cellStyle name="Porcentagem 2 3 8" xfId="2153"/>
    <cellStyle name="Porcentagem 2 3 9" xfId="2154"/>
    <cellStyle name="Porcentagem 2 4" xfId="150"/>
    <cellStyle name="Porcentagem 2 4 10" xfId="2155"/>
    <cellStyle name="Porcentagem 2 4 2" xfId="2156"/>
    <cellStyle name="Porcentagem 2 4 2 2" xfId="2157"/>
    <cellStyle name="Porcentagem 2 4 2 3" xfId="2158"/>
    <cellStyle name="Porcentagem 2 4 2 4" xfId="2159"/>
    <cellStyle name="Porcentagem 2 4 2 5" xfId="2160"/>
    <cellStyle name="Porcentagem 2 4 2 6" xfId="2161"/>
    <cellStyle name="Porcentagem 2 4 2 7" xfId="2162"/>
    <cellStyle name="Porcentagem 2 4 2 8" xfId="2163"/>
    <cellStyle name="Porcentagem 2 4 2 9" xfId="2164"/>
    <cellStyle name="Porcentagem 2 4 3" xfId="2165"/>
    <cellStyle name="Porcentagem 2 4 4" xfId="2166"/>
    <cellStyle name="Porcentagem 2 4 5" xfId="2167"/>
    <cellStyle name="Porcentagem 2 4 6" xfId="2168"/>
    <cellStyle name="Porcentagem 2 4 7" xfId="2169"/>
    <cellStyle name="Porcentagem 2 4 8" xfId="2170"/>
    <cellStyle name="Porcentagem 2 4 9" xfId="2171"/>
    <cellStyle name="Porcentagem 2 5" xfId="2172"/>
    <cellStyle name="Porcentagem 2 6" xfId="2173"/>
    <cellStyle name="Porcentagem 2 7" xfId="2174"/>
    <cellStyle name="Porcentagem 2 8" xfId="2175"/>
    <cellStyle name="Porcentagem 2 9" xfId="2176"/>
    <cellStyle name="Porcentagem 2_comp sicro mt setembro 2010 - brita corrigida" xfId="3119"/>
    <cellStyle name="Porcentagem 3" xfId="151"/>
    <cellStyle name="Porcentagem 3 10" xfId="2177"/>
    <cellStyle name="Porcentagem 3 11" xfId="2178"/>
    <cellStyle name="Porcentagem 3 12" xfId="2179"/>
    <cellStyle name="Porcentagem 3 2" xfId="152"/>
    <cellStyle name="Porcentagem 3 2 10" xfId="2180"/>
    <cellStyle name="Porcentagem 3 2 11" xfId="2181"/>
    <cellStyle name="Porcentagem 3 2 2" xfId="153"/>
    <cellStyle name="Porcentagem 3 2 2 2" xfId="2182"/>
    <cellStyle name="Porcentagem 3 2 2 3" xfId="2183"/>
    <cellStyle name="Porcentagem 3 2 2 4" xfId="2184"/>
    <cellStyle name="Porcentagem 3 2 2 5" xfId="2185"/>
    <cellStyle name="Porcentagem 3 2 2 6" xfId="2186"/>
    <cellStyle name="Porcentagem 3 2 2 7" xfId="2187"/>
    <cellStyle name="Porcentagem 3 2 2 8" xfId="2188"/>
    <cellStyle name="Porcentagem 3 2 2 9" xfId="2189"/>
    <cellStyle name="Porcentagem 3 2 3" xfId="2190"/>
    <cellStyle name="Porcentagem 3 2 3 10" xfId="2191"/>
    <cellStyle name="Porcentagem 3 2 3 10 2" xfId="2192"/>
    <cellStyle name="Porcentagem 3 2 3 2" xfId="2193"/>
    <cellStyle name="Porcentagem 3 2 3 2 2" xfId="2194"/>
    <cellStyle name="Porcentagem 3 2 3 2 3" xfId="2195"/>
    <cellStyle name="Porcentagem 3 2 3 2 3 2" xfId="2196"/>
    <cellStyle name="Porcentagem 3 2 3 2 4" xfId="2197"/>
    <cellStyle name="Porcentagem 3 2 3 2 5" xfId="2198"/>
    <cellStyle name="Porcentagem 3 2 3 2 6" xfId="2199"/>
    <cellStyle name="Porcentagem 3 2 3 3" xfId="2200"/>
    <cellStyle name="Porcentagem 3 2 3 4" xfId="2201"/>
    <cellStyle name="Porcentagem 3 2 3 5" xfId="2202"/>
    <cellStyle name="Porcentagem 3 2 3 5 2" xfId="2203"/>
    <cellStyle name="Porcentagem 3 2 3 5 2 2" xfId="2204"/>
    <cellStyle name="Porcentagem 3 2 3 5 3" xfId="2205"/>
    <cellStyle name="Porcentagem 3 2 3 5 4" xfId="2206"/>
    <cellStyle name="Porcentagem 3 2 3 6" xfId="2207"/>
    <cellStyle name="Porcentagem 3 2 3 7" xfId="2208"/>
    <cellStyle name="Porcentagem 3 2 3 8" xfId="2209"/>
    <cellStyle name="Porcentagem 3 2 3 9" xfId="2210"/>
    <cellStyle name="Porcentagem 3 2 4" xfId="2211"/>
    <cellStyle name="Porcentagem 3 2 4 2" xfId="2212"/>
    <cellStyle name="Porcentagem 3 2 5" xfId="2213"/>
    <cellStyle name="Porcentagem 3 2 6" xfId="2214"/>
    <cellStyle name="Porcentagem 3 2 7" xfId="2215"/>
    <cellStyle name="Porcentagem 3 2 8" xfId="2216"/>
    <cellStyle name="Porcentagem 3 2 9" xfId="2217"/>
    <cellStyle name="Porcentagem 3 3" xfId="154"/>
    <cellStyle name="Porcentagem 3 3 2" xfId="396"/>
    <cellStyle name="Porcentagem 3 3 3" xfId="2218"/>
    <cellStyle name="Porcentagem 3 3 3 2" xfId="2219"/>
    <cellStyle name="Porcentagem 3 3 4" xfId="2220"/>
    <cellStyle name="Porcentagem 3 3 5" xfId="2221"/>
    <cellStyle name="Porcentagem 3 3 6" xfId="2222"/>
    <cellStyle name="Porcentagem 3 3 7" xfId="2223"/>
    <cellStyle name="Porcentagem 3 3 8" xfId="2224"/>
    <cellStyle name="Porcentagem 3 3 9" xfId="2225"/>
    <cellStyle name="Porcentagem 3 4" xfId="155"/>
    <cellStyle name="Porcentagem 3 4 2" xfId="2226"/>
    <cellStyle name="Porcentagem 3 4 2 2" xfId="2227"/>
    <cellStyle name="Porcentagem 3 4 2 3" xfId="2228"/>
    <cellStyle name="Porcentagem 3 4 2 4" xfId="2229"/>
    <cellStyle name="Porcentagem 3 4 2 5" xfId="2230"/>
    <cellStyle name="Porcentagem 3 4 3" xfId="2231"/>
    <cellStyle name="Porcentagem 3 4 4" xfId="2232"/>
    <cellStyle name="Porcentagem 3 4 5" xfId="2233"/>
    <cellStyle name="Porcentagem 3 4 5 2" xfId="2234"/>
    <cellStyle name="Porcentagem 3 4 5 3" xfId="2235"/>
    <cellStyle name="Porcentagem 3 4 6" xfId="2236"/>
    <cellStyle name="Porcentagem 3 4 7" xfId="2237"/>
    <cellStyle name="Porcentagem 3 4 8" xfId="2238"/>
    <cellStyle name="Porcentagem 3 4 9" xfId="2239"/>
    <cellStyle name="Porcentagem 3 5" xfId="2240"/>
    <cellStyle name="Porcentagem 3 5 2" xfId="2241"/>
    <cellStyle name="Porcentagem 3 6" xfId="2242"/>
    <cellStyle name="Porcentagem 3 7" xfId="2243"/>
    <cellStyle name="Porcentagem 3 8" xfId="2244"/>
    <cellStyle name="Porcentagem 3 9" xfId="2245"/>
    <cellStyle name="Porcentagem 4" xfId="156"/>
    <cellStyle name="Porcentagem 4 2" xfId="157"/>
    <cellStyle name="Porcentagem 4 2 2" xfId="2246"/>
    <cellStyle name="Porcentagem 4 3" xfId="158"/>
    <cellStyle name="Porcentagem 4 4" xfId="159"/>
    <cellStyle name="Porcentagem 4 5" xfId="160"/>
    <cellStyle name="Porcentagem 4 6" xfId="161"/>
    <cellStyle name="Porcentagem 4 7" xfId="162"/>
    <cellStyle name="Porcentagem 4 8" xfId="383"/>
    <cellStyle name="Porcentagem 4 9" xfId="2247"/>
    <cellStyle name="Porcentagem 5" xfId="163"/>
    <cellStyle name="Porcentagem 5 10" xfId="2248"/>
    <cellStyle name="Porcentagem 5 11" xfId="2249"/>
    <cellStyle name="Porcentagem 5 2" xfId="164"/>
    <cellStyle name="Porcentagem 5 2 10" xfId="2250"/>
    <cellStyle name="Porcentagem 5 2 2" xfId="305"/>
    <cellStyle name="Porcentagem 5 2 2 2" xfId="397"/>
    <cellStyle name="Porcentagem 5 2 2 3" xfId="2251"/>
    <cellStyle name="Porcentagem 5 2 2 4" xfId="2252"/>
    <cellStyle name="Porcentagem 5 2 2 5" xfId="2253"/>
    <cellStyle name="Porcentagem 5 2 3" xfId="2254"/>
    <cellStyle name="Porcentagem 5 2 4" xfId="2255"/>
    <cellStyle name="Porcentagem 5 2 5" xfId="2256"/>
    <cellStyle name="Porcentagem 5 2 5 2" xfId="2257"/>
    <cellStyle name="Porcentagem 5 2 5 3" xfId="2258"/>
    <cellStyle name="Porcentagem 5 2 6" xfId="2259"/>
    <cellStyle name="Porcentagem 5 2 7" xfId="2260"/>
    <cellStyle name="Porcentagem 5 2 8" xfId="2261"/>
    <cellStyle name="Porcentagem 5 2 9" xfId="2262"/>
    <cellStyle name="Porcentagem 5 3" xfId="165"/>
    <cellStyle name="Porcentagem 5 3 10" xfId="2263"/>
    <cellStyle name="Porcentagem 5 3 10 2" xfId="2264"/>
    <cellStyle name="Porcentagem 5 3 10 3" xfId="2265"/>
    <cellStyle name="Porcentagem 5 3 11" xfId="2266"/>
    <cellStyle name="Porcentagem 5 3 11 2" xfId="2267"/>
    <cellStyle name="Porcentagem 5 3 11 3" xfId="2268"/>
    <cellStyle name="Porcentagem 5 3 12" xfId="2269"/>
    <cellStyle name="Porcentagem 5 3 12 2" xfId="2270"/>
    <cellStyle name="Porcentagem 5 3 12 3" xfId="2271"/>
    <cellStyle name="Porcentagem 5 3 12 4" xfId="2272"/>
    <cellStyle name="Porcentagem 5 3 12 5" xfId="2273"/>
    <cellStyle name="Porcentagem 5 3 13" xfId="2274"/>
    <cellStyle name="Porcentagem 5 3 2" xfId="398"/>
    <cellStyle name="Porcentagem 5 3 2 2" xfId="2275"/>
    <cellStyle name="Porcentagem 5 3 2 3" xfId="2276"/>
    <cellStyle name="Porcentagem 5 3 2 4" xfId="2277"/>
    <cellStyle name="Porcentagem 5 3 2 5" xfId="2278"/>
    <cellStyle name="Porcentagem 5 3 2 6" xfId="2279"/>
    <cellStyle name="Porcentagem 5 3 2 7" xfId="2280"/>
    <cellStyle name="Porcentagem 5 3 2 8" xfId="2281"/>
    <cellStyle name="Porcentagem 5 3 2 9" xfId="2282"/>
    <cellStyle name="Porcentagem 5 3 3" xfId="2283"/>
    <cellStyle name="Porcentagem 5 3 3 2" xfId="2284"/>
    <cellStyle name="Porcentagem 5 3 3 2 2" xfId="2285"/>
    <cellStyle name="Porcentagem 5 3 3 3" xfId="2286"/>
    <cellStyle name="Porcentagem 5 3 3 3 2" xfId="2287"/>
    <cellStyle name="Porcentagem 5 3 3 3 2 2" xfId="2288"/>
    <cellStyle name="Porcentagem 5 3 3 3 2 3" xfId="2289"/>
    <cellStyle name="Porcentagem 5 3 3 3 2 4" xfId="2290"/>
    <cellStyle name="Porcentagem 5 3 3 3 2 5" xfId="2291"/>
    <cellStyle name="Porcentagem 5 3 3 4" xfId="2292"/>
    <cellStyle name="Porcentagem 5 3 3 4 2" xfId="2293"/>
    <cellStyle name="Porcentagem 5 3 3 4 3" xfId="2294"/>
    <cellStyle name="Porcentagem 5 3 3 5" xfId="2295"/>
    <cellStyle name="Porcentagem 5 3 3 5 2" xfId="2296"/>
    <cellStyle name="Porcentagem 5 3 3 5 3" xfId="2297"/>
    <cellStyle name="Porcentagem 5 3 3 5 4" xfId="2298"/>
    <cellStyle name="Porcentagem 5 3 3 5 5" xfId="2299"/>
    <cellStyle name="Porcentagem 5 3 4" xfId="2300"/>
    <cellStyle name="Porcentagem 5 3 4 2" xfId="2301"/>
    <cellStyle name="Porcentagem 5 3 4 2 2" xfId="2302"/>
    <cellStyle name="Porcentagem 5 3 4 3" xfId="2303"/>
    <cellStyle name="Porcentagem 5 3 5" xfId="2304"/>
    <cellStyle name="Porcentagem 5 3 5 2" xfId="2305"/>
    <cellStyle name="Porcentagem 5 3 5 2 2" xfId="2306"/>
    <cellStyle name="Porcentagem 5 3 5 3" xfId="2307"/>
    <cellStyle name="Porcentagem 5 3 5 3 2" xfId="2308"/>
    <cellStyle name="Porcentagem 5 3 5 3 3" xfId="2309"/>
    <cellStyle name="Porcentagem 5 3 5 3 4" xfId="2310"/>
    <cellStyle name="Porcentagem 5 3 5 3 5" xfId="2311"/>
    <cellStyle name="Porcentagem 5 3 6" xfId="2312"/>
    <cellStyle name="Porcentagem 5 3 6 2" xfId="2313"/>
    <cellStyle name="Porcentagem 5 3 6 2 2" xfId="2314"/>
    <cellStyle name="Porcentagem 5 3 6 3" xfId="2315"/>
    <cellStyle name="Porcentagem 5 3 6 3 2" xfId="2316"/>
    <cellStyle name="Porcentagem 5 3 6 3 2 2" xfId="2317"/>
    <cellStyle name="Porcentagem 5 3 6 3 2 3" xfId="2318"/>
    <cellStyle name="Porcentagem 5 3 6 3 2 4" xfId="2319"/>
    <cellStyle name="Porcentagem 5 3 6 3 2 5" xfId="2320"/>
    <cellStyle name="Porcentagem 5 3 6 4" xfId="2321"/>
    <cellStyle name="Porcentagem 5 3 6 4 2" xfId="2322"/>
    <cellStyle name="Porcentagem 5 3 6 4 3" xfId="2323"/>
    <cellStyle name="Porcentagem 5 3 6 5" xfId="2324"/>
    <cellStyle name="Porcentagem 5 3 6 5 2" xfId="2325"/>
    <cellStyle name="Porcentagem 5 3 6 5 3" xfId="2326"/>
    <cellStyle name="Porcentagem 5 3 6 5 4" xfId="2327"/>
    <cellStyle name="Porcentagem 5 3 6 5 5" xfId="2328"/>
    <cellStyle name="Porcentagem 5 3 7" xfId="2329"/>
    <cellStyle name="Porcentagem 5 3 7 2" xfId="2330"/>
    <cellStyle name="Porcentagem 5 3 7 3" xfId="2331"/>
    <cellStyle name="Porcentagem 5 3 7 3 2" xfId="2332"/>
    <cellStyle name="Porcentagem 5 3 7 3 3" xfId="2333"/>
    <cellStyle name="Porcentagem 5 3 7 3 4" xfId="2334"/>
    <cellStyle name="Porcentagem 5 3 7 3 5" xfId="2335"/>
    <cellStyle name="Porcentagem 5 3 8" xfId="2336"/>
    <cellStyle name="Porcentagem 5 3 8 2" xfId="2337"/>
    <cellStyle name="Porcentagem 5 3 8 3" xfId="2338"/>
    <cellStyle name="Porcentagem 5 3 8 4" xfId="2339"/>
    <cellStyle name="Porcentagem 5 3 8 4 2" xfId="2340"/>
    <cellStyle name="Porcentagem 5 3 8 4 3" xfId="2341"/>
    <cellStyle name="Porcentagem 5 3 8 5" xfId="2342"/>
    <cellStyle name="Porcentagem 5 3 9" xfId="2343"/>
    <cellStyle name="Porcentagem 5 3 9 2" xfId="2344"/>
    <cellStyle name="Porcentagem 5 3 9 2 2" xfId="2345"/>
    <cellStyle name="Porcentagem 5 3 9 2 3" xfId="2346"/>
    <cellStyle name="Porcentagem 5 3 9 2 4" xfId="2347"/>
    <cellStyle name="Porcentagem 5 3 9 2 5" xfId="2348"/>
    <cellStyle name="Porcentagem 5 4" xfId="306"/>
    <cellStyle name="Porcentagem 5 4 2" xfId="410"/>
    <cellStyle name="Porcentagem 5 5" xfId="2349"/>
    <cellStyle name="Porcentagem 5 6" xfId="2350"/>
    <cellStyle name="Porcentagem 5 7" xfId="2351"/>
    <cellStyle name="Porcentagem 5 8" xfId="2352"/>
    <cellStyle name="Porcentagem 5 9" xfId="2353"/>
    <cellStyle name="Porcentagem 6" xfId="166"/>
    <cellStyle name="Porcentagem 6 2" xfId="167"/>
    <cellStyle name="Porcentagem 6 2 2" xfId="2354"/>
    <cellStyle name="Porcentagem 6 3" xfId="168"/>
    <cellStyle name="Porcentagem 6 3 2" xfId="2355"/>
    <cellStyle name="Porcentagem 6 3 2 2" xfId="2356"/>
    <cellStyle name="Porcentagem 6 3 3" xfId="2357"/>
    <cellStyle name="Porcentagem 6 3 3 2" xfId="2358"/>
    <cellStyle name="Porcentagem 6 3 3 3" xfId="2359"/>
    <cellStyle name="Porcentagem 6 3 4" xfId="2360"/>
    <cellStyle name="Porcentagem 6 3 5" xfId="2361"/>
    <cellStyle name="Porcentagem 6 3 6" xfId="2362"/>
    <cellStyle name="Porcentagem 6 3 7" xfId="2363"/>
    <cellStyle name="Porcentagem 6 4" xfId="169"/>
    <cellStyle name="Porcentagem 6 5" xfId="170"/>
    <cellStyle name="Porcentagem 6 6" xfId="171"/>
    <cellStyle name="Porcentagem 6 7" xfId="172"/>
    <cellStyle name="Porcentagem 6 8" xfId="2364"/>
    <cellStyle name="Porcentagem 6 9" xfId="2365"/>
    <cellStyle name="Porcentagem 7" xfId="173"/>
    <cellStyle name="Porcentagem 7 10" xfId="2366"/>
    <cellStyle name="Porcentagem 7 10 2" xfId="2367"/>
    <cellStyle name="Porcentagem 7 10 2 2" xfId="2368"/>
    <cellStyle name="Porcentagem 7 10 2 3" xfId="2369"/>
    <cellStyle name="Porcentagem 7 10 2 4" xfId="2370"/>
    <cellStyle name="Porcentagem 7 10 2 5" xfId="2371"/>
    <cellStyle name="Porcentagem 7 11" xfId="2372"/>
    <cellStyle name="Porcentagem 7 11 2" xfId="2373"/>
    <cellStyle name="Porcentagem 7 11 3" xfId="2374"/>
    <cellStyle name="Porcentagem 7 12" xfId="2375"/>
    <cellStyle name="Porcentagem 7 12 2" xfId="2376"/>
    <cellStyle name="Porcentagem 7 13" xfId="2377"/>
    <cellStyle name="Porcentagem 7 13 2" xfId="2378"/>
    <cellStyle name="Porcentagem 7 13 3" xfId="2379"/>
    <cellStyle name="Porcentagem 7 13 4" xfId="2380"/>
    <cellStyle name="Porcentagem 7 13 5" xfId="2381"/>
    <cellStyle name="Porcentagem 7 14" xfId="2382"/>
    <cellStyle name="Porcentagem 7 2" xfId="307"/>
    <cellStyle name="Porcentagem 7 2 2" xfId="411"/>
    <cellStyle name="Porcentagem 7 2 3" xfId="412"/>
    <cellStyle name="Porcentagem 7 2 4" xfId="2383"/>
    <cellStyle name="Porcentagem 7 2 5" xfId="2384"/>
    <cellStyle name="Porcentagem 7 2 6" xfId="2385"/>
    <cellStyle name="Porcentagem 7 2 7" xfId="2386"/>
    <cellStyle name="Porcentagem 7 2 8" xfId="2387"/>
    <cellStyle name="Porcentagem 7 2 9" xfId="2388"/>
    <cellStyle name="Porcentagem 7 3" xfId="413"/>
    <cellStyle name="Porcentagem 7 3 2" xfId="2389"/>
    <cellStyle name="Porcentagem 7 3 2 2" xfId="2390"/>
    <cellStyle name="Porcentagem 7 3 3" xfId="2391"/>
    <cellStyle name="Porcentagem 7 3 3 2" xfId="2392"/>
    <cellStyle name="Porcentagem 7 3 3 3" xfId="2393"/>
    <cellStyle name="Porcentagem 7 3 3 3 2" xfId="2394"/>
    <cellStyle name="Porcentagem 7 3 3 3 3" xfId="2395"/>
    <cellStyle name="Porcentagem 7 3 3 3 4" xfId="2396"/>
    <cellStyle name="Porcentagem 7 3 3 3 5" xfId="2397"/>
    <cellStyle name="Porcentagem 7 3 4" xfId="2398"/>
    <cellStyle name="Porcentagem 7 3 5" xfId="2399"/>
    <cellStyle name="Porcentagem 7 3 5 2" xfId="2400"/>
    <cellStyle name="Porcentagem 7 3 5 3" xfId="2401"/>
    <cellStyle name="Porcentagem 7 3 6" xfId="2402"/>
    <cellStyle name="Porcentagem 7 3 6 2" xfId="2403"/>
    <cellStyle name="Porcentagem 7 3 6 3" xfId="2404"/>
    <cellStyle name="Porcentagem 7 3 6 4" xfId="2405"/>
    <cellStyle name="Porcentagem 7 3 6 5" xfId="2406"/>
    <cellStyle name="Porcentagem 7 4" xfId="2407"/>
    <cellStyle name="Porcentagem 7 4 2" xfId="2408"/>
    <cellStyle name="Porcentagem 7 4 2 2" xfId="2409"/>
    <cellStyle name="Porcentagem 7 4 3" xfId="2410"/>
    <cellStyle name="Porcentagem 7 5" xfId="2411"/>
    <cellStyle name="Porcentagem 7 5 2" xfId="2412"/>
    <cellStyle name="Porcentagem 7 5 2 2" xfId="2413"/>
    <cellStyle name="Porcentagem 7 5 3" xfId="2414"/>
    <cellStyle name="Porcentagem 7 5 3 2" xfId="2415"/>
    <cellStyle name="Porcentagem 7 5 3 3" xfId="2416"/>
    <cellStyle name="Porcentagem 7 5 3 4" xfId="2417"/>
    <cellStyle name="Porcentagem 7 5 3 5" xfId="2418"/>
    <cellStyle name="Porcentagem 7 6" xfId="2419"/>
    <cellStyle name="Porcentagem 7 6 2" xfId="2420"/>
    <cellStyle name="Porcentagem 7 6 2 2" xfId="2421"/>
    <cellStyle name="Porcentagem 7 6 3" xfId="2422"/>
    <cellStyle name="Porcentagem 7 6 3 2" xfId="2423"/>
    <cellStyle name="Porcentagem 7 6 3 2 2" xfId="2424"/>
    <cellStyle name="Porcentagem 7 6 3 2 3" xfId="2425"/>
    <cellStyle name="Porcentagem 7 6 3 2 4" xfId="2426"/>
    <cellStyle name="Porcentagem 7 6 3 2 5" xfId="2427"/>
    <cellStyle name="Porcentagem 7 6 4" xfId="2428"/>
    <cellStyle name="Porcentagem 7 6 4 2" xfId="2429"/>
    <cellStyle name="Porcentagem 7 6 4 3" xfId="2430"/>
    <cellStyle name="Porcentagem 7 6 5" xfId="2431"/>
    <cellStyle name="Porcentagem 7 6 5 2" xfId="2432"/>
    <cellStyle name="Porcentagem 7 6 5 3" xfId="2433"/>
    <cellStyle name="Porcentagem 7 6 5 4" xfId="2434"/>
    <cellStyle name="Porcentagem 7 6 5 5" xfId="2435"/>
    <cellStyle name="Porcentagem 7 7" xfId="2436"/>
    <cellStyle name="Porcentagem 7 7 2" xfId="2437"/>
    <cellStyle name="Porcentagem 7 7 2 2" xfId="2438"/>
    <cellStyle name="Porcentagem 7 7 3" xfId="2439"/>
    <cellStyle name="Porcentagem 7 7 3 2" xfId="2440"/>
    <cellStyle name="Porcentagem 7 7 3 3" xfId="2441"/>
    <cellStyle name="Porcentagem 7 7 4" xfId="2442"/>
    <cellStyle name="Porcentagem 7 7 5" xfId="2443"/>
    <cellStyle name="Porcentagem 7 8" xfId="2444"/>
    <cellStyle name="Porcentagem 7 8 2" xfId="2445"/>
    <cellStyle name="Porcentagem 7 8 3" xfId="2446"/>
    <cellStyle name="Porcentagem 7 8 4" xfId="2447"/>
    <cellStyle name="Porcentagem 7 8 4 2" xfId="2448"/>
    <cellStyle name="Porcentagem 7 8 4 3" xfId="2449"/>
    <cellStyle name="Porcentagem 7 8 5" xfId="2450"/>
    <cellStyle name="Porcentagem 7 9" xfId="2451"/>
    <cellStyle name="Porcentagem 7 9 2" xfId="2452"/>
    <cellStyle name="Porcentagem 7 9 2 2" xfId="2453"/>
    <cellStyle name="Porcentagem 7 9 2 3" xfId="2454"/>
    <cellStyle name="Porcentagem 7 9 2 4" xfId="2455"/>
    <cellStyle name="Porcentagem 7 9 2 5" xfId="2456"/>
    <cellStyle name="Porcentagem 8" xfId="308"/>
    <cellStyle name="Porcentagem 8 2" xfId="414"/>
    <cellStyle name="Porcentagem 9" xfId="2457"/>
    <cellStyle name="Result" xfId="2458"/>
    <cellStyle name="Result2" xfId="2459"/>
    <cellStyle name="Saída 2" xfId="174"/>
    <cellStyle name="Saída 2 2" xfId="2460"/>
    <cellStyle name="Saída 3" xfId="283"/>
    <cellStyle name="Sep. milhar [0]" xfId="2461"/>
    <cellStyle name="Separador de m" xfId="2462"/>
    <cellStyle name="Separador de m 2" xfId="3120"/>
    <cellStyle name="Separador de milhares 10" xfId="3121"/>
    <cellStyle name="Separador de milhares 11" xfId="3122"/>
    <cellStyle name="Separador de milhares 12" xfId="3123"/>
    <cellStyle name="Separador de milhares 12 2" xfId="3124"/>
    <cellStyle name="Separador de milhares 12_comp sicro mt setembro 2010 - brita corrigida" xfId="3125"/>
    <cellStyle name="Separador de milhares 13" xfId="3126"/>
    <cellStyle name="Separador de milhares 14" xfId="3127"/>
    <cellStyle name="Separador de milhares 14 2" xfId="3128"/>
    <cellStyle name="Separador de milhares 14 2 2" xfId="3129"/>
    <cellStyle name="Separador de milhares 14_comp sicro mt setembro 2010 - brita corrigida" xfId="3130"/>
    <cellStyle name="Separador de milhares 15" xfId="3131"/>
    <cellStyle name="Separador de milhares 15 2" xfId="3132"/>
    <cellStyle name="Separador de milhares 16" xfId="3133"/>
    <cellStyle name="Separador de milhares 17" xfId="3134"/>
    <cellStyle name="Separador de milhares 17 2" xfId="3135"/>
    <cellStyle name="Separador de milhares 17 3" xfId="3136"/>
    <cellStyle name="Separador de milhares 17 4" xfId="3137"/>
    <cellStyle name="Separador de milhares 17_comp sicro mt setembro 2010 - brita corrigida" xfId="3138"/>
    <cellStyle name="Separador de milhares 18" xfId="3139"/>
    <cellStyle name="Separador de milhares 18 2" xfId="3140"/>
    <cellStyle name="Separador de milhares 18_comp sicro mt setembro 2010 - brita corrigida" xfId="3141"/>
    <cellStyle name="Separador de milhares 19" xfId="3142"/>
    <cellStyle name="Separador de milhares 19 2" xfId="3143"/>
    <cellStyle name="Separador de milhares 19_PATO_km614,4_km799,3 - rev07 - sicro mt set -10 (alt betuminosos)" xfId="3144"/>
    <cellStyle name="Separador de milhares 2" xfId="175"/>
    <cellStyle name="Separador de milhares 2 10" xfId="2463"/>
    <cellStyle name="Separador de milhares 2 11" xfId="2464"/>
    <cellStyle name="Separador de milhares 2 12" xfId="2465"/>
    <cellStyle name="Separador de milhares 2 2" xfId="176"/>
    <cellStyle name="Separador de milhares 2 2 10" xfId="2466"/>
    <cellStyle name="Separador de milhares 2 2 2" xfId="177"/>
    <cellStyle name="Separador de milhares 2 2 2 2" xfId="178"/>
    <cellStyle name="Separador de milhares 2 2 2 2 2" xfId="2467"/>
    <cellStyle name="Separador de milhares 2 2 2 3" xfId="179"/>
    <cellStyle name="Separador de milhares 2 2 2 3 2" xfId="415"/>
    <cellStyle name="Separador de milhares 2 2 2 3 2 2" xfId="3192"/>
    <cellStyle name="Separador de milhares 2 2 2 4" xfId="416"/>
    <cellStyle name="Separador de milhares 2 2 2 4 2" xfId="3193"/>
    <cellStyle name="Separador de milhares 2 2 2 5" xfId="2468"/>
    <cellStyle name="Separador de milhares 2 2 2 6" xfId="2469"/>
    <cellStyle name="Separador de milhares 2 2 2 7" xfId="2470"/>
    <cellStyle name="Separador de milhares 2 2 2 8" xfId="2471"/>
    <cellStyle name="Separador de milhares 2 2 2 9" xfId="2472"/>
    <cellStyle name="Separador de milhares 2 2 3" xfId="180"/>
    <cellStyle name="Separador de milhares 2 2 3 2" xfId="417"/>
    <cellStyle name="Separador de milhares 2 2 3 2 2" xfId="3194"/>
    <cellStyle name="Separador de milhares 2 2 4" xfId="181"/>
    <cellStyle name="Separador de milhares 2 2 4 2" xfId="418"/>
    <cellStyle name="Separador de milhares 2 2 4 2 2" xfId="3195"/>
    <cellStyle name="Separador de milhares 2 2 5" xfId="182"/>
    <cellStyle name="Separador de milhares 2 2 5 2" xfId="419"/>
    <cellStyle name="Separador de milhares 2 2 5 2 2" xfId="3196"/>
    <cellStyle name="Separador de milhares 2 2 6" xfId="183"/>
    <cellStyle name="Separador de milhares 2 2 6 2" xfId="420"/>
    <cellStyle name="Separador de milhares 2 2 6 2 2" xfId="3197"/>
    <cellStyle name="Separador de milhares 2 2 7" xfId="421"/>
    <cellStyle name="Separador de milhares 2 2 7 2" xfId="3198"/>
    <cellStyle name="Separador de milhares 2 2 8" xfId="2473"/>
    <cellStyle name="Separador de milhares 2 2 9" xfId="2474"/>
    <cellStyle name="Separador de milhares 2 3" xfId="184"/>
    <cellStyle name="Separador de milhares 2 3 10" xfId="2475"/>
    <cellStyle name="Separador de milhares 2 3 2" xfId="185"/>
    <cellStyle name="Separador de milhares 2 3 2 2" xfId="422"/>
    <cellStyle name="Separador de milhares 2 3 2 2 2" xfId="3199"/>
    <cellStyle name="Separador de milhares 2 3 2 3" xfId="2476"/>
    <cellStyle name="Separador de milhares 2 3 2 4" xfId="2477"/>
    <cellStyle name="Separador de milhares 2 3 2 5" xfId="2478"/>
    <cellStyle name="Separador de milhares 2 3 2 6" xfId="2479"/>
    <cellStyle name="Separador de milhares 2 3 2 7" xfId="2480"/>
    <cellStyle name="Separador de milhares 2 3 2 8" xfId="2481"/>
    <cellStyle name="Separador de milhares 2 3 2 9" xfId="2482"/>
    <cellStyle name="Separador de milhares 2 3 3" xfId="423"/>
    <cellStyle name="Separador de milhares 2 3 3 2" xfId="3200"/>
    <cellStyle name="Separador de milhares 2 3 4" xfId="2483"/>
    <cellStyle name="Separador de milhares 2 3 5" xfId="2484"/>
    <cellStyle name="Separador de milhares 2 3 6" xfId="2485"/>
    <cellStyle name="Separador de milhares 2 3 7" xfId="2486"/>
    <cellStyle name="Separador de milhares 2 3 8" xfId="2487"/>
    <cellStyle name="Separador de milhares 2 3 9" xfId="2488"/>
    <cellStyle name="Separador de milhares 2 4" xfId="186"/>
    <cellStyle name="Separador de milhares 2 4 2" xfId="399"/>
    <cellStyle name="Separador de milhares 2 4 2 2" xfId="3201"/>
    <cellStyle name="Separador de milhares 2 4 3" xfId="2489"/>
    <cellStyle name="Separador de milhares 2 4 3 2" xfId="2490"/>
    <cellStyle name="Separador de milhares 2 4 4" xfId="2491"/>
    <cellStyle name="Separador de milhares 2 4 5" xfId="2492"/>
    <cellStyle name="Separador de milhares 2 4 6" xfId="2493"/>
    <cellStyle name="Separador de milhares 2 4 7" xfId="2494"/>
    <cellStyle name="Separador de milhares 2 4 8" xfId="2495"/>
    <cellStyle name="Separador de milhares 2 4 9" xfId="2496"/>
    <cellStyle name="Separador de milhares 2 5" xfId="187"/>
    <cellStyle name="Separador de milhares 2 5 2" xfId="188"/>
    <cellStyle name="Separador de milhares 2 5 2 2" xfId="424"/>
    <cellStyle name="Separador de milhares 2 5 2 2 2" xfId="3202"/>
    <cellStyle name="Separador de milhares 2 5 3" xfId="244"/>
    <cellStyle name="Separador de milhares 2 5 4" xfId="425"/>
    <cellStyle name="Separador de milhares 2 5 4 2" xfId="3203"/>
    <cellStyle name="Separador de milhares 2 6" xfId="384"/>
    <cellStyle name="Separador de milhares 2 6 2" xfId="3187"/>
    <cellStyle name="Separador de milhares 2 7" xfId="426"/>
    <cellStyle name="Separador de milhares 2 7 2" xfId="3204"/>
    <cellStyle name="Separador de milhares 2 8" xfId="427"/>
    <cellStyle name="Separador de milhares 2 8 2" xfId="3205"/>
    <cellStyle name="Separador de milhares 2 9" xfId="472"/>
    <cellStyle name="Separador de milhares 2_comp sicro mt setembro 2010 - brita corrigida" xfId="3145"/>
    <cellStyle name="Separador de milhares 20" xfId="3146"/>
    <cellStyle name="Separador de milhares 21" xfId="3147"/>
    <cellStyle name="Separador de milhares 22" xfId="3148"/>
    <cellStyle name="Separador de milhares 23" xfId="3149"/>
    <cellStyle name="Separador de milhares 24" xfId="3150"/>
    <cellStyle name="Separador de milhares 3" xfId="189"/>
    <cellStyle name="Separador de milhares 3 10" xfId="2497"/>
    <cellStyle name="Separador de milhares 3 2" xfId="190"/>
    <cellStyle name="Separador de milhares 3 2 10" xfId="2498"/>
    <cellStyle name="Separador de milhares 3 2 11" xfId="2499"/>
    <cellStyle name="Separador de milhares 3 2 2" xfId="191"/>
    <cellStyle name="Separador de milhares 3 2 2 2" xfId="428"/>
    <cellStyle name="Separador de milhares 3 2 2 2 2" xfId="3206"/>
    <cellStyle name="Separador de milhares 3 2 2 3" xfId="2500"/>
    <cellStyle name="Separador de milhares 3 2 3" xfId="429"/>
    <cellStyle name="Separador de milhares 3 2 3 2" xfId="2501"/>
    <cellStyle name="Separador de milhares 3 2 3 2 2" xfId="2502"/>
    <cellStyle name="Separador de milhares 3 2 3 3" xfId="2503"/>
    <cellStyle name="Separador de milhares 3 2 3 3 2" xfId="2504"/>
    <cellStyle name="Separador de milhares 3 2 3 4" xfId="3207"/>
    <cellStyle name="Separador de milhares 3 2 4" xfId="2505"/>
    <cellStyle name="Separador de milhares 3 2 4 2" xfId="2506"/>
    <cellStyle name="Separador de milhares 3 2 4 2 2" xfId="2507"/>
    <cellStyle name="Separador de milhares 3 2 4 3" xfId="2508"/>
    <cellStyle name="Separador de milhares 3 2 4 4" xfId="2509"/>
    <cellStyle name="Separador de milhares 3 2 4 5" xfId="2510"/>
    <cellStyle name="Separador de milhares 3 2 4 6" xfId="2511"/>
    <cellStyle name="Separador de milhares 3 2 5" xfId="2512"/>
    <cellStyle name="Separador de milhares 3 2 5 2" xfId="2513"/>
    <cellStyle name="Separador de milhares 3 2 5 2 2" xfId="2514"/>
    <cellStyle name="Separador de milhares 3 2 5 3" xfId="2515"/>
    <cellStyle name="Separador de milhares 3 2 5 4" xfId="2516"/>
    <cellStyle name="Separador de milhares 3 2 5 5" xfId="2517"/>
    <cellStyle name="Separador de milhares 3 2 6" xfId="2518"/>
    <cellStyle name="Separador de milhares 3 2 6 2" xfId="2519"/>
    <cellStyle name="Separador de milhares 3 2 6 3" xfId="2520"/>
    <cellStyle name="Separador de milhares 3 2 7" xfId="2521"/>
    <cellStyle name="Separador de milhares 3 2 7 2" xfId="2522"/>
    <cellStyle name="Separador de milhares 3 2 7 3" xfId="2523"/>
    <cellStyle name="Separador de milhares 3 2 8" xfId="2524"/>
    <cellStyle name="Separador de milhares 3 2 8 2" xfId="2525"/>
    <cellStyle name="Separador de milhares 3 2 9" xfId="2526"/>
    <cellStyle name="Separador de milhares 3 2 9 2" xfId="2527"/>
    <cellStyle name="Separador de milhares 3 3" xfId="192"/>
    <cellStyle name="Separador de milhares 3 3 2" xfId="2528"/>
    <cellStyle name="Separador de milhares 3 3 2 2" xfId="2529"/>
    <cellStyle name="Separador de milhares 3 3 2 2 2" xfId="2530"/>
    <cellStyle name="Separador de milhares 3 3 2 3" xfId="2531"/>
    <cellStyle name="Separador de milhares 3 3 2 3 2" xfId="2532"/>
    <cellStyle name="Separador de milhares 3 3 2 3 2 2" xfId="2533"/>
    <cellStyle name="Separador de milhares 3 3 3" xfId="2534"/>
    <cellStyle name="Separador de milhares 3 3 3 2" xfId="2535"/>
    <cellStyle name="Separador de milhares 3 3 3 3" xfId="2536"/>
    <cellStyle name="Separador de milhares 3 3 4" xfId="2537"/>
    <cellStyle name="Separador de milhares 3 4" xfId="400"/>
    <cellStyle name="Separador de milhares 3 4 2" xfId="2538"/>
    <cellStyle name="Separador de milhares 3 5" xfId="473"/>
    <cellStyle name="Separador de milhares 3 5 2" xfId="2539"/>
    <cellStyle name="Separador de milhares 3 5 3" xfId="2540"/>
    <cellStyle name="Separador de milhares 3 6" xfId="2541"/>
    <cellStyle name="Separador de milhares 3 6 2" xfId="2542"/>
    <cellStyle name="Separador de milhares 3 6 2 2" xfId="2543"/>
    <cellStyle name="Separador de milhares 3 6 3" xfId="2544"/>
    <cellStyle name="Separador de milhares 3 7" xfId="2545"/>
    <cellStyle name="Separador de milhares 3 7 2" xfId="2546"/>
    <cellStyle name="Separador de milhares 3 7 2 2" xfId="2547"/>
    <cellStyle name="Separador de milhares 3 8" xfId="2548"/>
    <cellStyle name="Separador de milhares 3 8 2" xfId="2549"/>
    <cellStyle name="Separador de milhares 3 8 2 2" xfId="2550"/>
    <cellStyle name="Separador de milhares 3 8 3" xfId="2551"/>
    <cellStyle name="Separador de milhares 3 9" xfId="2552"/>
    <cellStyle name="Separador de milhares 3 9 2" xfId="2553"/>
    <cellStyle name="Separador de milhares 3_comp sicro mt setembro 2010 - brita corrigida" xfId="3151"/>
    <cellStyle name="Separador de milhares 4" xfId="193"/>
    <cellStyle name="Separador de milhares 4 2" xfId="194"/>
    <cellStyle name="Separador de milhares 4 2 2" xfId="195"/>
    <cellStyle name="Separador de milhares 4 2 2 2" xfId="430"/>
    <cellStyle name="Separador de milhares 4 2 2 2 2" xfId="3208"/>
    <cellStyle name="Separador de milhares 4 2 3" xfId="431"/>
    <cellStyle name="Separador de milhares 4 2 3 2" xfId="3209"/>
    <cellStyle name="Separador de milhares 4 2 4" xfId="432"/>
    <cellStyle name="Separador de milhares 4 2 4 2" xfId="3210"/>
    <cellStyle name="Separador de milhares 4 2 5" xfId="433"/>
    <cellStyle name="Separador de milhares 4 2 5 2" xfId="3211"/>
    <cellStyle name="Separador de milhares 4 2 6" xfId="3177"/>
    <cellStyle name="Separador de milhares 4 3" xfId="196"/>
    <cellStyle name="Separador de milhares 4 3 2" xfId="434"/>
    <cellStyle name="Separador de milhares 4 3 2 2" xfId="3212"/>
    <cellStyle name="Separador de milhares 4_comp sicro mt setembro 2010 - brita corrigida" xfId="3152"/>
    <cellStyle name="Separador de milhares 5" xfId="197"/>
    <cellStyle name="Separador de milhares 5 2" xfId="198"/>
    <cellStyle name="Separador de milhares 5 2 2" xfId="3153"/>
    <cellStyle name="Separador de milhares 5 2 3" xfId="3154"/>
    <cellStyle name="Separador de milhares 5 3" xfId="435"/>
    <cellStyle name="Separador de milhares 5 3 2" xfId="3213"/>
    <cellStyle name="Separador de milhares 5 4" xfId="3155"/>
    <cellStyle name="Separador de milhares 5 5" xfId="3156"/>
    <cellStyle name="Separador de milhares 5_comp sicro mt setembro 2010 - brita corrigida" xfId="3157"/>
    <cellStyle name="Separador de milhares 6" xfId="199"/>
    <cellStyle name="Separador de milhares 6 2" xfId="3158"/>
    <cellStyle name="Separador de milhares 6 2 2" xfId="3159"/>
    <cellStyle name="Separador de milhares 6_comp sicro mt setembro 2010 - brita corrigida" xfId="3160"/>
    <cellStyle name="Separador de milhares 7" xfId="200"/>
    <cellStyle name="Separador de milhares 7 2" xfId="201"/>
    <cellStyle name="Separador de milhares 7 2 2" xfId="436"/>
    <cellStyle name="Separador de milhares 7 2 2 2" xfId="3214"/>
    <cellStyle name="Separador de milhares 7 3" xfId="202"/>
    <cellStyle name="Separador de milhares 7 3 2" xfId="437"/>
    <cellStyle name="Separador de milhares 7 3 2 2" xfId="3215"/>
    <cellStyle name="Separador de milhares 7 4" xfId="203"/>
    <cellStyle name="Separador de milhares 7 4 2" xfId="438"/>
    <cellStyle name="Separador de milhares 7 4 2 2" xfId="3216"/>
    <cellStyle name="Separador de milhares 7 5" xfId="204"/>
    <cellStyle name="Separador de milhares 7 5 2" xfId="439"/>
    <cellStyle name="Separador de milhares 7 5 2 2" xfId="3217"/>
    <cellStyle name="Separador de milhares 7 6" xfId="205"/>
    <cellStyle name="Separador de milhares 7 6 2" xfId="440"/>
    <cellStyle name="Separador de milhares 7 6 2 2" xfId="3218"/>
    <cellStyle name="Separador de milhares 7 7" xfId="206"/>
    <cellStyle name="Separador de milhares 7 7 2" xfId="441"/>
    <cellStyle name="Separador de milhares 7 7 2 2" xfId="3219"/>
    <cellStyle name="Separador de milhares 7 8" xfId="442"/>
    <cellStyle name="Separador de milhares 7 8 2" xfId="3220"/>
    <cellStyle name="Separador de milhares 7_comp sicro mt setembro 2010 - brita corrigida" xfId="3161"/>
    <cellStyle name="Separador de milhares 8" xfId="207"/>
    <cellStyle name="Separador de milhares 8 2" xfId="3162"/>
    <cellStyle name="Separador de milhares 8_comp sicro mt setembro 2010 - brita corrigida" xfId="3163"/>
    <cellStyle name="Separador de milhares 9" xfId="3164"/>
    <cellStyle name="Sepavador de milhares [0]_Pasta2" xfId="2554"/>
    <cellStyle name="Standard_RP100_01 (metr.)" xfId="2555"/>
    <cellStyle name="sub-total" xfId="208"/>
    <cellStyle name="sub-total 2" xfId="443"/>
    <cellStyle name="sub-total 2 2" xfId="3221"/>
    <cellStyle name="sub-total 3" xfId="444"/>
    <cellStyle name="sub-total 3 2" xfId="3222"/>
    <cellStyle name="sub-total 4" xfId="445"/>
    <cellStyle name="sub-total 4 2" xfId="3223"/>
    <cellStyle name="sub-total 5" xfId="3178"/>
    <cellStyle name="Texto de Aviso 2" xfId="209"/>
    <cellStyle name="Texto de Aviso 2 2" xfId="2556"/>
    <cellStyle name="Texto de Aviso 3" xfId="284"/>
    <cellStyle name="Texto Explicativo 2" xfId="210"/>
    <cellStyle name="Texto Explicativo 2 2" xfId="2557"/>
    <cellStyle name="Texto Explicativo 3" xfId="285"/>
    <cellStyle name="Title" xfId="211"/>
    <cellStyle name="Título 1 1" xfId="212"/>
    <cellStyle name="Título 1 1 1" xfId="3165"/>
    <cellStyle name="Título 1 1_PATO BR-364 KM 0,0 AO KM 112,9" xfId="3166"/>
    <cellStyle name="Título 1 2" xfId="213"/>
    <cellStyle name="Título 1 2 2" xfId="2558"/>
    <cellStyle name="Título 1 3" xfId="286"/>
    <cellStyle name="Título 2 2" xfId="214"/>
    <cellStyle name="Título 2 2 2" xfId="2559"/>
    <cellStyle name="Título 2 3" xfId="287"/>
    <cellStyle name="Título 3 2" xfId="215"/>
    <cellStyle name="Título 3 2 2" xfId="2560"/>
    <cellStyle name="Título 3 3" xfId="288"/>
    <cellStyle name="Título 4 2" xfId="216"/>
    <cellStyle name="Título 4 2 2" xfId="2561"/>
    <cellStyle name="Título 4 3" xfId="289"/>
    <cellStyle name="Título 5" xfId="217"/>
    <cellStyle name="Título 5 2" xfId="2562"/>
    <cellStyle name="Título 6" xfId="290"/>
    <cellStyle name="Titulo1" xfId="2563"/>
    <cellStyle name="Titulo1 2" xfId="3167"/>
    <cellStyle name="Titulo2" xfId="2564"/>
    <cellStyle name="Titulo2 2" xfId="3168"/>
    <cellStyle name="Total 2" xfId="218"/>
    <cellStyle name="Total 2 2" xfId="2565"/>
    <cellStyle name="Total 3" xfId="291"/>
    <cellStyle name="V¡rgula" xfId="3169"/>
    <cellStyle name="V¡rgula0" xfId="3170"/>
    <cellStyle name="Vírgula" xfId="219" builtinId="3"/>
    <cellStyle name="Vírgula 10" xfId="446"/>
    <cellStyle name="Vírgula 10 2" xfId="2566"/>
    <cellStyle name="Vírgula 10 2 2" xfId="2567"/>
    <cellStyle name="Vírgula 10 2 2 2" xfId="2568"/>
    <cellStyle name="Vírgula 10 2 3" xfId="2569"/>
    <cellStyle name="Vírgula 10 2 3 2" xfId="2570"/>
    <cellStyle name="Vírgula 10 2 3 3" xfId="2571"/>
    <cellStyle name="Vírgula 10 2 4" xfId="2572"/>
    <cellStyle name="Vírgula 10 3" xfId="2573"/>
    <cellStyle name="Vírgula 10 3 2" xfId="2574"/>
    <cellStyle name="Vírgula 10 4" xfId="2575"/>
    <cellStyle name="Vírgula 10 4 2" xfId="2576"/>
    <cellStyle name="Vírgula 10 4 3" xfId="2577"/>
    <cellStyle name="Vírgula 10 5" xfId="2578"/>
    <cellStyle name="Vírgula 10 6" xfId="2579"/>
    <cellStyle name="Vírgula 10 7" xfId="2580"/>
    <cellStyle name="Vírgula 10 8" xfId="2581"/>
    <cellStyle name="Vírgula 10 9" xfId="3224"/>
    <cellStyle name="Vírgula 11" xfId="447"/>
    <cellStyle name="Vírgula 11 2" xfId="2582"/>
    <cellStyle name="Vírgula 11 3" xfId="2583"/>
    <cellStyle name="Vírgula 11 4" xfId="3225"/>
    <cellStyle name="Vírgula 12" xfId="2584"/>
    <cellStyle name="Vírgula 12 2" xfId="2585"/>
    <cellStyle name="Vírgula 13" xfId="2586"/>
    <cellStyle name="Vírgula 13 2" xfId="2587"/>
    <cellStyle name="Vírgula 13 3" xfId="2588"/>
    <cellStyle name="Vírgula 14" xfId="2589"/>
    <cellStyle name="Vírgula 14 2" xfId="2590"/>
    <cellStyle name="Vírgula 15" xfId="2591"/>
    <cellStyle name="Vírgula 16" xfId="2592"/>
    <cellStyle name="Vírgula 17" xfId="3179"/>
    <cellStyle name="Vírgula 2" xfId="220"/>
    <cellStyle name="Vírgula 2 10" xfId="2593"/>
    <cellStyle name="Vírgula 2 11" xfId="2594"/>
    <cellStyle name="Vírgula 2 2" xfId="221"/>
    <cellStyle name="Vírgula 2 2 10" xfId="2595"/>
    <cellStyle name="Vírgula 2 2 2" xfId="232"/>
    <cellStyle name="Vírgula 2 2 2 10" xfId="2596"/>
    <cellStyle name="Vírgula 2 2 2 2" xfId="448"/>
    <cellStyle name="Vírgula 2 2 2 2 10" xfId="3226"/>
    <cellStyle name="Vírgula 2 2 2 2 2" xfId="2597"/>
    <cellStyle name="Vírgula 2 2 2 2 3" xfId="2598"/>
    <cellStyle name="Vírgula 2 2 2 2 3 2" xfId="2599"/>
    <cellStyle name="Vírgula 2 2 2 2 4" xfId="2600"/>
    <cellStyle name="Vírgula 2 2 2 2 5" xfId="2601"/>
    <cellStyle name="Vírgula 2 2 2 2 6" xfId="2602"/>
    <cellStyle name="Vírgula 2 2 2 2 7" xfId="2603"/>
    <cellStyle name="Vírgula 2 2 2 2 8" xfId="2604"/>
    <cellStyle name="Vírgula 2 2 2 2 9" xfId="2605"/>
    <cellStyle name="Vírgula 2 2 2 3" xfId="2606"/>
    <cellStyle name="Vírgula 2 2 2 3 2" xfId="2607"/>
    <cellStyle name="Vírgula 2 2 2 4" xfId="2608"/>
    <cellStyle name="Vírgula 2 2 2 5" xfId="2609"/>
    <cellStyle name="Vírgula 2 2 2 6" xfId="2610"/>
    <cellStyle name="Vírgula 2 2 2 7" xfId="2611"/>
    <cellStyle name="Vírgula 2 2 2 8" xfId="2612"/>
    <cellStyle name="Vírgula 2 2 2 9" xfId="2613"/>
    <cellStyle name="Vírgula 2 2 3" xfId="2614"/>
    <cellStyle name="Vírgula 2 2 3 2" xfId="2615"/>
    <cellStyle name="Vírgula 2 2 3 3" xfId="2616"/>
    <cellStyle name="Vírgula 2 2 4" xfId="2617"/>
    <cellStyle name="Vírgula 2 2 5" xfId="2618"/>
    <cellStyle name="Vírgula 2 2 6" xfId="2619"/>
    <cellStyle name="Vírgula 2 2 7" xfId="2620"/>
    <cellStyle name="Vírgula 2 2 8" xfId="2621"/>
    <cellStyle name="Vírgula 2 2 9" xfId="2622"/>
    <cellStyle name="Vírgula 2 3" xfId="222"/>
    <cellStyle name="Vírgula 2 3 2" xfId="245"/>
    <cellStyle name="Vírgula 2 3 2 2" xfId="2623"/>
    <cellStyle name="Vírgula 2 3 2 2 2" xfId="3253"/>
    <cellStyle name="Vírgula 2 3 2 3" xfId="2624"/>
    <cellStyle name="Vírgula 2 3 3" xfId="449"/>
    <cellStyle name="Vírgula 2 3 3 2" xfId="3227"/>
    <cellStyle name="Vírgula 2 3 4" xfId="2625"/>
    <cellStyle name="Vírgula 2 3 4 2" xfId="2626"/>
    <cellStyle name="Vírgula 2 3 5" xfId="2627"/>
    <cellStyle name="Vírgula 2 3 6" xfId="2628"/>
    <cellStyle name="Vírgula 2 3 7" xfId="2629"/>
    <cellStyle name="Vírgula 2 3 8" xfId="2630"/>
    <cellStyle name="Vírgula 2 3 9" xfId="2631"/>
    <cellStyle name="Vírgula 2 4" xfId="246"/>
    <cellStyle name="Vírgula 2 4 2" xfId="450"/>
    <cellStyle name="Vírgula 2 4 2 2" xfId="3175"/>
    <cellStyle name="Vírgula 2 4 2 2 2" xfId="3254"/>
    <cellStyle name="Vírgula 2 4 2 3" xfId="3228"/>
    <cellStyle name="Vírgula 2 4 3" xfId="451"/>
    <cellStyle name="Vírgula 2 4 3 2" xfId="3229"/>
    <cellStyle name="Vírgula 2 4 4" xfId="3184"/>
    <cellStyle name="Vírgula 2 5" xfId="452"/>
    <cellStyle name="Vírgula 2 5 2" xfId="2632"/>
    <cellStyle name="Vírgula 2 5 2 2" xfId="2633"/>
    <cellStyle name="Vírgula 2 5 3" xfId="2634"/>
    <cellStyle name="Vírgula 2 5 4" xfId="2635"/>
    <cellStyle name="Vírgula 2 5 5" xfId="2636"/>
    <cellStyle name="Vírgula 2 5 6" xfId="3230"/>
    <cellStyle name="Vírgula 2 6" xfId="2637"/>
    <cellStyle name="Vírgula 2 6 2" xfId="2638"/>
    <cellStyle name="Vírgula 2 7" xfId="2639"/>
    <cellStyle name="Vírgula 2 8" xfId="2640"/>
    <cellStyle name="Vírgula 2 9" xfId="2641"/>
    <cellStyle name="Vírgula 3" xfId="223"/>
    <cellStyle name="Vírgula 3 10" xfId="2642"/>
    <cellStyle name="Vírgula 3 11" xfId="2643"/>
    <cellStyle name="Vírgula 3 12" xfId="2644"/>
    <cellStyle name="Vírgula 3 13" xfId="3257"/>
    <cellStyle name="Vírgula 3 2" xfId="224"/>
    <cellStyle name="Vírgula 3 2 10" xfId="2645"/>
    <cellStyle name="Vírgula 3 2 11" xfId="2646"/>
    <cellStyle name="Vírgula 3 2 12" xfId="3180"/>
    <cellStyle name="Vírgula 3 2 2" xfId="401"/>
    <cellStyle name="Vírgula 3 2 2 10" xfId="3231"/>
    <cellStyle name="Vírgula 3 2 2 2" xfId="2647"/>
    <cellStyle name="Vírgula 3 2 2 3" xfId="2648"/>
    <cellStyle name="Vírgula 3 2 2 4" xfId="2649"/>
    <cellStyle name="Vírgula 3 2 2 5" xfId="2650"/>
    <cellStyle name="Vírgula 3 2 2 6" xfId="2651"/>
    <cellStyle name="Vírgula 3 2 2 7" xfId="2652"/>
    <cellStyle name="Vírgula 3 2 2 8" xfId="2653"/>
    <cellStyle name="Vírgula 3 2 2 9" xfId="2654"/>
    <cellStyle name="Vírgula 3 2 3" xfId="2655"/>
    <cellStyle name="Vírgula 3 2 3 2" xfId="2656"/>
    <cellStyle name="Vírgula 3 2 3 3" xfId="2657"/>
    <cellStyle name="Vírgula 3 2 3 4" xfId="2658"/>
    <cellStyle name="Vírgula 3 2 3 5" xfId="2659"/>
    <cellStyle name="Vírgula 3 2 3 6" xfId="2660"/>
    <cellStyle name="Vírgula 3 2 3 7" xfId="2661"/>
    <cellStyle name="Vírgula 3 2 3 8" xfId="2662"/>
    <cellStyle name="Vírgula 3 2 3 9" xfId="2663"/>
    <cellStyle name="Vírgula 3 2 4" xfId="2664"/>
    <cellStyle name="Vírgula 3 2 5" xfId="2665"/>
    <cellStyle name="Vírgula 3 2 6" xfId="2666"/>
    <cellStyle name="Vírgula 3 2 7" xfId="2667"/>
    <cellStyle name="Vírgula 3 2 8" xfId="2668"/>
    <cellStyle name="Vírgula 3 2 9" xfId="2669"/>
    <cellStyle name="Vírgula 3 3" xfId="225"/>
    <cellStyle name="Vírgula 3 3 10" xfId="3181"/>
    <cellStyle name="Vírgula 3 3 2" xfId="402"/>
    <cellStyle name="Vírgula 3 3 2 2" xfId="3232"/>
    <cellStyle name="Vírgula 3 3 3" xfId="453"/>
    <cellStyle name="Vírgula 3 3 3 2" xfId="2670"/>
    <cellStyle name="Vírgula 3 3 3 3" xfId="3233"/>
    <cellStyle name="Vírgula 3 3 4" xfId="454"/>
    <cellStyle name="Vírgula 3 3 4 2" xfId="3234"/>
    <cellStyle name="Vírgula 3 3 5" xfId="2671"/>
    <cellStyle name="Vírgula 3 3 6" xfId="2672"/>
    <cellStyle name="Vírgula 3 3 7" xfId="2673"/>
    <cellStyle name="Vírgula 3 3 8" xfId="2674"/>
    <cellStyle name="Vírgula 3 3 9" xfId="2675"/>
    <cellStyle name="Vírgula 3 4" xfId="455"/>
    <cellStyle name="Vírgula 3 4 10" xfId="3235"/>
    <cellStyle name="Vírgula 3 4 2" xfId="2676"/>
    <cellStyle name="Vírgula 3 4 3" xfId="2677"/>
    <cellStyle name="Vírgula 3 4 4" xfId="2678"/>
    <cellStyle name="Vírgula 3 4 5" xfId="2679"/>
    <cellStyle name="Vírgula 3 4 6" xfId="2680"/>
    <cellStyle name="Vírgula 3 4 7" xfId="2681"/>
    <cellStyle name="Vírgula 3 4 8" xfId="2682"/>
    <cellStyle name="Vírgula 3 4 9" xfId="2683"/>
    <cellStyle name="Vírgula 3 5" xfId="2684"/>
    <cellStyle name="Vírgula 3 6" xfId="2685"/>
    <cellStyle name="Vírgula 3 7" xfId="2686"/>
    <cellStyle name="Vírgula 3 8" xfId="2687"/>
    <cellStyle name="Vírgula 3 9" xfId="2688"/>
    <cellStyle name="Vírgula 4" xfId="226"/>
    <cellStyle name="Vírgula 4 10" xfId="2689"/>
    <cellStyle name="Vírgula 4 11" xfId="2690"/>
    <cellStyle name="Vírgula 4 12" xfId="2691"/>
    <cellStyle name="Vírgula 4 2" xfId="227"/>
    <cellStyle name="Vírgula 4 2 10" xfId="2692"/>
    <cellStyle name="Vírgula 4 2 11" xfId="3182"/>
    <cellStyle name="Vírgula 4 2 2" xfId="309"/>
    <cellStyle name="Vírgula 4 2 2 2" xfId="456"/>
    <cellStyle name="Vírgula 4 2 2 2 2" xfId="3236"/>
    <cellStyle name="Vírgula 4 2 2 3" xfId="457"/>
    <cellStyle name="Vírgula 4 2 2 3 2" xfId="3237"/>
    <cellStyle name="Vírgula 4 2 2 4" xfId="2693"/>
    <cellStyle name="Vírgula 4 2 2 5" xfId="2694"/>
    <cellStyle name="Vírgula 4 2 2 6" xfId="2695"/>
    <cellStyle name="Vírgula 4 2 2 7" xfId="2696"/>
    <cellStyle name="Vírgula 4 2 2 8" xfId="2697"/>
    <cellStyle name="Vírgula 4 2 2 9" xfId="2698"/>
    <cellStyle name="Vírgula 4 2 3" xfId="310"/>
    <cellStyle name="Vírgula 4 2 3 2" xfId="458"/>
    <cellStyle name="Vírgula 4 2 3 2 2" xfId="3238"/>
    <cellStyle name="Vírgula 4 2 3 3" xfId="459"/>
    <cellStyle name="Vírgula 4 2 3 3 2" xfId="3239"/>
    <cellStyle name="Vírgula 4 2 3 4" xfId="3185"/>
    <cellStyle name="Vírgula 4 2 4" xfId="460"/>
    <cellStyle name="Vírgula 4 2 4 2" xfId="3240"/>
    <cellStyle name="Vírgula 4 2 5" xfId="461"/>
    <cellStyle name="Vírgula 4 2 5 2" xfId="3241"/>
    <cellStyle name="Vírgula 4 2 6" xfId="462"/>
    <cellStyle name="Vírgula 4 2 6 2" xfId="3242"/>
    <cellStyle name="Vírgula 4 2 7" xfId="2699"/>
    <cellStyle name="Vírgula 4 2 8" xfId="2700"/>
    <cellStyle name="Vírgula 4 2 9" xfId="2701"/>
    <cellStyle name="Vírgula 4 3" xfId="403"/>
    <cellStyle name="Vírgula 4 3 10" xfId="3243"/>
    <cellStyle name="Vírgula 4 3 2" xfId="2702"/>
    <cellStyle name="Vírgula 4 3 3" xfId="2703"/>
    <cellStyle name="Vírgula 4 3 4" xfId="2704"/>
    <cellStyle name="Vírgula 4 3 5" xfId="2705"/>
    <cellStyle name="Vírgula 4 3 6" xfId="2706"/>
    <cellStyle name="Vírgula 4 3 7" xfId="2707"/>
    <cellStyle name="Vírgula 4 3 8" xfId="2708"/>
    <cellStyle name="Vírgula 4 3 9" xfId="2709"/>
    <cellStyle name="Vírgula 4 4" xfId="2710"/>
    <cellStyle name="Vírgula 4 4 10" xfId="2711"/>
    <cellStyle name="Vírgula 4 4 11" xfId="2712"/>
    <cellStyle name="Vírgula 4 4 12" xfId="2713"/>
    <cellStyle name="Vírgula 4 4 2" xfId="2714"/>
    <cellStyle name="Vírgula 4 4 2 2" xfId="2715"/>
    <cellStyle name="Vírgula 4 4 2 2 2" xfId="2716"/>
    <cellStyle name="Vírgula 4 4 2 3" xfId="2717"/>
    <cellStyle name="Vírgula 4 4 2 4" xfId="2718"/>
    <cellStyle name="Vírgula 4 4 2 5" xfId="2719"/>
    <cellStyle name="Vírgula 4 4 3" xfId="2720"/>
    <cellStyle name="Vírgula 4 4 3 2" xfId="2721"/>
    <cellStyle name="Vírgula 4 4 4" xfId="2722"/>
    <cellStyle name="Vírgula 4 4 5" xfId="2723"/>
    <cellStyle name="Vírgula 4 4 5 2" xfId="2724"/>
    <cellStyle name="Vírgula 4 4 5 3" xfId="2725"/>
    <cellStyle name="Vírgula 4 4 6" xfId="2726"/>
    <cellStyle name="Vírgula 4 4 7" xfId="2727"/>
    <cellStyle name="Vírgula 4 4 8" xfId="2728"/>
    <cellStyle name="Vírgula 4 4 9" xfId="2729"/>
    <cellStyle name="Vírgula 4 5" xfId="2730"/>
    <cellStyle name="Vírgula 4 6" xfId="2731"/>
    <cellStyle name="Vírgula 4 7" xfId="2732"/>
    <cellStyle name="Vírgula 4 8" xfId="2733"/>
    <cellStyle name="Vírgula 4 9" xfId="2734"/>
    <cellStyle name="Vírgula 5" xfId="228"/>
    <cellStyle name="Vírgula 5 10" xfId="2735"/>
    <cellStyle name="Vírgula 5 11" xfId="3183"/>
    <cellStyle name="Vírgula 5 2" xfId="404"/>
    <cellStyle name="Vírgula 5 2 10" xfId="3244"/>
    <cellStyle name="Vírgula 5 2 2" xfId="2736"/>
    <cellStyle name="Vírgula 5 2 3" xfId="2737"/>
    <cellStyle name="Vírgula 5 2 4" xfId="2738"/>
    <cellStyle name="Vírgula 5 2 5" xfId="2739"/>
    <cellStyle name="Vírgula 5 2 6" xfId="2740"/>
    <cellStyle name="Vírgula 5 2 7" xfId="2741"/>
    <cellStyle name="Vírgula 5 2 8" xfId="2742"/>
    <cellStyle name="Vírgula 5 2 9" xfId="2743"/>
    <cellStyle name="Vírgula 5 3" xfId="463"/>
    <cellStyle name="Vírgula 5 3 2" xfId="2744"/>
    <cellStyle name="Vírgula 5 3 3" xfId="3245"/>
    <cellStyle name="Vírgula 5 4" xfId="464"/>
    <cellStyle name="Vírgula 5 4 2" xfId="3246"/>
    <cellStyle name="Vírgula 5 5" xfId="2745"/>
    <cellStyle name="Vírgula 5 6" xfId="2746"/>
    <cellStyle name="Vírgula 5 7" xfId="2747"/>
    <cellStyle name="Vírgula 5 8" xfId="2748"/>
    <cellStyle name="Vírgula 5 9" xfId="2749"/>
    <cellStyle name="Vírgula 6" xfId="229"/>
    <cellStyle name="Vírgula 6 10" xfId="2750"/>
    <cellStyle name="Vírgula 6 11" xfId="2751"/>
    <cellStyle name="Vírgula 6 2" xfId="465"/>
    <cellStyle name="Vírgula 6 2 10" xfId="2752"/>
    <cellStyle name="Vírgula 6 2 11" xfId="3247"/>
    <cellStyle name="Vírgula 6 2 2" xfId="466"/>
    <cellStyle name="Vírgula 6 2 2 2" xfId="3248"/>
    <cellStyle name="Vírgula 6 2 3" xfId="2753"/>
    <cellStyle name="Vírgula 6 2 4" xfId="2754"/>
    <cellStyle name="Vírgula 6 2 5" xfId="2755"/>
    <cellStyle name="Vírgula 6 2 6" xfId="2756"/>
    <cellStyle name="Vírgula 6 2 7" xfId="2757"/>
    <cellStyle name="Vírgula 6 2 8" xfId="2758"/>
    <cellStyle name="Vírgula 6 2 9" xfId="2759"/>
    <cellStyle name="Vírgula 6 3" xfId="2760"/>
    <cellStyle name="Vírgula 6 3 10" xfId="2761"/>
    <cellStyle name="Vírgula 6 3 10 2" xfId="2762"/>
    <cellStyle name="Vírgula 6 3 10 2 2" xfId="2763"/>
    <cellStyle name="Vírgula 6 3 10 2 3" xfId="2764"/>
    <cellStyle name="Vírgula 6 3 10 2 4" xfId="2765"/>
    <cellStyle name="Vírgula 6 3 10 2 5" xfId="2766"/>
    <cellStyle name="Vírgula 6 3 10 3" xfId="2767"/>
    <cellStyle name="Vírgula 6 3 11" xfId="2768"/>
    <cellStyle name="Vírgula 6 3 11 2" xfId="2769"/>
    <cellStyle name="Vírgula 6 3 11 3" xfId="2770"/>
    <cellStyle name="Vírgula 6 3 12" xfId="2771"/>
    <cellStyle name="Vírgula 6 3 12 2" xfId="2772"/>
    <cellStyle name="Vírgula 6 3 12 3" xfId="2773"/>
    <cellStyle name="Vírgula 6 3 12 4" xfId="2774"/>
    <cellStyle name="Vírgula 6 3 12 5" xfId="2775"/>
    <cellStyle name="Vírgula 6 3 2" xfId="2776"/>
    <cellStyle name="Vírgula 6 3 2 2" xfId="2777"/>
    <cellStyle name="Vírgula 6 3 2 3" xfId="2778"/>
    <cellStyle name="Vírgula 6 3 2 4" xfId="2779"/>
    <cellStyle name="Vírgula 6 3 2 5" xfId="2780"/>
    <cellStyle name="Vírgula 6 3 2 6" xfId="2781"/>
    <cellStyle name="Vírgula 6 3 2 7" xfId="2782"/>
    <cellStyle name="Vírgula 6 3 2 8" xfId="2783"/>
    <cellStyle name="Vírgula 6 3 2 9" xfId="2784"/>
    <cellStyle name="Vírgula 6 3 3" xfId="2785"/>
    <cellStyle name="Vírgula 6 3 3 2" xfId="2786"/>
    <cellStyle name="Vírgula 6 3 3 2 2" xfId="2787"/>
    <cellStyle name="Vírgula 6 3 3 3" xfId="2788"/>
    <cellStyle name="Vírgula 6 3 3 3 2" xfId="2789"/>
    <cellStyle name="Vírgula 6 3 3 3 2 2" xfId="2790"/>
    <cellStyle name="Vírgula 6 3 3 3 2 3" xfId="2791"/>
    <cellStyle name="Vírgula 6 3 3 3 2 4" xfId="2792"/>
    <cellStyle name="Vírgula 6 3 3 3 2 5" xfId="2793"/>
    <cellStyle name="Vírgula 6 3 3 4" xfId="2794"/>
    <cellStyle name="Vírgula 6 3 3 4 2" xfId="2795"/>
    <cellStyle name="Vírgula 6 3 3 4 3" xfId="2796"/>
    <cellStyle name="Vírgula 6 3 3 5" xfId="2797"/>
    <cellStyle name="Vírgula 6 3 3 5 2" xfId="2798"/>
    <cellStyle name="Vírgula 6 3 3 5 3" xfId="2799"/>
    <cellStyle name="Vírgula 6 3 3 5 4" xfId="2800"/>
    <cellStyle name="Vírgula 6 3 3 5 5" xfId="2801"/>
    <cellStyle name="Vírgula 6 3 4" xfId="2802"/>
    <cellStyle name="Vírgula 6 3 4 2" xfId="2803"/>
    <cellStyle name="Vírgula 6 3 4 2 2" xfId="2804"/>
    <cellStyle name="Vírgula 6 3 4 3" xfId="2805"/>
    <cellStyle name="Vírgula 6 3 5" xfId="2806"/>
    <cellStyle name="Vírgula 6 3 5 2" xfId="2807"/>
    <cellStyle name="Vírgula 6 3 5 2 2" xfId="2808"/>
    <cellStyle name="Vírgula 6 3 5 3" xfId="2809"/>
    <cellStyle name="Vírgula 6 3 5 4" xfId="2810"/>
    <cellStyle name="Vírgula 6 3 5 4 2" xfId="2811"/>
    <cellStyle name="Vírgula 6 3 5 4 3" xfId="2812"/>
    <cellStyle name="Vírgula 6 3 5 4 4" xfId="2813"/>
    <cellStyle name="Vírgula 6 3 5 4 5" xfId="2814"/>
    <cellStyle name="Vírgula 6 3 6" xfId="2815"/>
    <cellStyle name="Vírgula 6 3 6 2" xfId="2816"/>
    <cellStyle name="Vírgula 6 3 6 2 2" xfId="2817"/>
    <cellStyle name="Vírgula 6 3 6 3" xfId="2818"/>
    <cellStyle name="Vírgula 6 3 6 3 2" xfId="2819"/>
    <cellStyle name="Vírgula 6 3 6 3 2 2" xfId="2820"/>
    <cellStyle name="Vírgula 6 3 6 3 2 3" xfId="2821"/>
    <cellStyle name="Vírgula 6 3 6 3 2 4" xfId="2822"/>
    <cellStyle name="Vírgula 6 3 6 3 2 5" xfId="2823"/>
    <cellStyle name="Vírgula 6 3 6 4" xfId="2824"/>
    <cellStyle name="Vírgula 6 3 6 4 2" xfId="2825"/>
    <cellStyle name="Vírgula 6 3 6 4 3" xfId="2826"/>
    <cellStyle name="Vírgula 6 3 6 5" xfId="2827"/>
    <cellStyle name="Vírgula 6 3 6 5 2" xfId="2828"/>
    <cellStyle name="Vírgula 6 3 6 5 3" xfId="2829"/>
    <cellStyle name="Vírgula 6 3 6 5 4" xfId="2830"/>
    <cellStyle name="Vírgula 6 3 6 5 5" xfId="2831"/>
    <cellStyle name="Vírgula 6 3 7" xfId="2832"/>
    <cellStyle name="Vírgula 6 3 7 2" xfId="2833"/>
    <cellStyle name="Vírgula 6 3 7 2 2" xfId="2834"/>
    <cellStyle name="Vírgula 6 3 7 3" xfId="2835"/>
    <cellStyle name="Vírgula 6 3 7 3 2" xfId="2836"/>
    <cellStyle name="Vírgula 6 3 7 3 3" xfId="2837"/>
    <cellStyle name="Vírgula 6 3 7 3 4" xfId="2838"/>
    <cellStyle name="Vírgula 6 3 7 3 5" xfId="2839"/>
    <cellStyle name="Vírgula 6 3 8" xfId="2840"/>
    <cellStyle name="Vírgula 6 3 8 2" xfId="2841"/>
    <cellStyle name="Vírgula 6 3 8 2 2" xfId="2842"/>
    <cellStyle name="Vírgula 6 3 8 3" xfId="2843"/>
    <cellStyle name="Vírgula 6 3 8 4" xfId="2844"/>
    <cellStyle name="Vírgula 6 3 8 4 2" xfId="2845"/>
    <cellStyle name="Vírgula 6 3 8 4 3" xfId="2846"/>
    <cellStyle name="Vírgula 6 3 8 5" xfId="2847"/>
    <cellStyle name="Vírgula 6 3 9" xfId="2848"/>
    <cellStyle name="Vírgula 6 3 9 2" xfId="2849"/>
    <cellStyle name="Vírgula 6 3 9 3" xfId="2850"/>
    <cellStyle name="Vírgula 6 3 9 3 2" xfId="2851"/>
    <cellStyle name="Vírgula 6 3 9 3 3" xfId="2852"/>
    <cellStyle name="Vírgula 6 3 9 3 4" xfId="2853"/>
    <cellStyle name="Vírgula 6 3 9 3 5" xfId="2854"/>
    <cellStyle name="Vírgula 6 4" xfId="2855"/>
    <cellStyle name="Vírgula 6 4 2" xfId="2856"/>
    <cellStyle name="Vírgula 6 5" xfId="2857"/>
    <cellStyle name="Vírgula 6 6" xfId="2858"/>
    <cellStyle name="Vírgula 6 7" xfId="2859"/>
    <cellStyle name="Vírgula 6 8" xfId="2860"/>
    <cellStyle name="Vírgula 6 9" xfId="2861"/>
    <cellStyle name="Vírgula 7" xfId="311"/>
    <cellStyle name="Vírgula 7 10" xfId="2862"/>
    <cellStyle name="Vírgula 7 10 2" xfId="2863"/>
    <cellStyle name="Vírgula 7 11" xfId="2864"/>
    <cellStyle name="Vírgula 7 11 2" xfId="2865"/>
    <cellStyle name="Vírgula 7 11 3" xfId="2866"/>
    <cellStyle name="Vírgula 7 12" xfId="2867"/>
    <cellStyle name="Vírgula 7 12 2" xfId="2868"/>
    <cellStyle name="Vírgula 7 13" xfId="2869"/>
    <cellStyle name="Vírgula 7 13 2" xfId="2870"/>
    <cellStyle name="Vírgula 7 14" xfId="2871"/>
    <cellStyle name="Vírgula 7 14 2" xfId="2872"/>
    <cellStyle name="Vírgula 7 14 3" xfId="2873"/>
    <cellStyle name="Vírgula 7 15" xfId="2874"/>
    <cellStyle name="Vírgula 7 15 2" xfId="2875"/>
    <cellStyle name="Vírgula 7 16" xfId="2876"/>
    <cellStyle name="Vírgula 7 16 2" xfId="2877"/>
    <cellStyle name="Vírgula 7 17" xfId="2878"/>
    <cellStyle name="Vírgula 7 17 2" xfId="2879"/>
    <cellStyle name="Vírgula 7 17 3" xfId="2880"/>
    <cellStyle name="Vírgula 7 18" xfId="2881"/>
    <cellStyle name="Vírgula 7 18 2" xfId="2882"/>
    <cellStyle name="Vírgula 7 19" xfId="2883"/>
    <cellStyle name="Vírgula 7 19 2" xfId="2884"/>
    <cellStyle name="Vírgula 7 19 3" xfId="2885"/>
    <cellStyle name="Vírgula 7 2" xfId="467"/>
    <cellStyle name="Vírgula 7 2 10" xfId="2886"/>
    <cellStyle name="Vírgula 7 2 10 2" xfId="2887"/>
    <cellStyle name="Vírgula 7 2 11" xfId="2888"/>
    <cellStyle name="Vírgula 7 2 11 2" xfId="2889"/>
    <cellStyle name="Vírgula 7 2 12" xfId="2890"/>
    <cellStyle name="Vírgula 7 2 13" xfId="2891"/>
    <cellStyle name="Vírgula 7 2 13 2" xfId="2892"/>
    <cellStyle name="Vírgula 7 2 14" xfId="2893"/>
    <cellStyle name="Vírgula 7 2 15" xfId="3249"/>
    <cellStyle name="Vírgula 7 2 2" xfId="2894"/>
    <cellStyle name="Vírgula 7 2 2 10" xfId="2895"/>
    <cellStyle name="Vírgula 7 2 2 11" xfId="2896"/>
    <cellStyle name="Vírgula 7 2 2 12" xfId="2897"/>
    <cellStyle name="Vírgula 7 2 2 13" xfId="2898"/>
    <cellStyle name="Vírgula 7 2 2 2" xfId="2899"/>
    <cellStyle name="Vírgula 7 2 2 2 2" xfId="2900"/>
    <cellStyle name="Vírgula 7 2 2 3" xfId="2901"/>
    <cellStyle name="Vírgula 7 2 2 3 2" xfId="2902"/>
    <cellStyle name="Vírgula 7 2 2 4" xfId="2903"/>
    <cellStyle name="Vírgula 7 2 2 5" xfId="2904"/>
    <cellStyle name="Vírgula 7 2 2 6" xfId="2905"/>
    <cellStyle name="Vírgula 7 2 2 7" xfId="2906"/>
    <cellStyle name="Vírgula 7 2 2 8" xfId="2907"/>
    <cellStyle name="Vírgula 7 2 2 9" xfId="2908"/>
    <cellStyle name="Vírgula 7 2 3" xfId="2909"/>
    <cellStyle name="Vírgula 7 2 3 10" xfId="2910"/>
    <cellStyle name="Vírgula 7 2 3 11" xfId="2911"/>
    <cellStyle name="Vírgula 7 2 3 11 2" xfId="2912"/>
    <cellStyle name="Vírgula 7 2 3 12" xfId="2913"/>
    <cellStyle name="Vírgula 7 2 3 13" xfId="2914"/>
    <cellStyle name="Vírgula 7 2 3 2" xfId="2915"/>
    <cellStyle name="Vírgula 7 2 3 2 2" xfId="2916"/>
    <cellStyle name="Vírgula 7 2 3 3" xfId="2917"/>
    <cellStyle name="Vírgula 7 2 3 3 2" xfId="2918"/>
    <cellStyle name="Vírgula 7 2 3 3 2 2" xfId="2919"/>
    <cellStyle name="Vírgula 7 2 3 3 3" xfId="2920"/>
    <cellStyle name="Vírgula 7 2 3 4" xfId="2921"/>
    <cellStyle name="Vírgula 7 2 3 4 2" xfId="2922"/>
    <cellStyle name="Vírgula 7 2 3 5" xfId="2923"/>
    <cellStyle name="Vírgula 7 2 3 5 2" xfId="2924"/>
    <cellStyle name="Vírgula 7 2 3 6" xfId="2925"/>
    <cellStyle name="Vírgula 7 2 3 6 2" xfId="2926"/>
    <cellStyle name="Vírgula 7 2 3 7" xfId="2927"/>
    <cellStyle name="Vírgula 7 2 3 7 2" xfId="2928"/>
    <cellStyle name="Vírgula 7 2 3 8" xfId="2929"/>
    <cellStyle name="Vírgula 7 2 3 8 2" xfId="2930"/>
    <cellStyle name="Vírgula 7 2 3 8 3" xfId="2931"/>
    <cellStyle name="Vírgula 7 2 3 9" xfId="2932"/>
    <cellStyle name="Vírgula 7 2 3 9 2" xfId="2933"/>
    <cellStyle name="Vírgula 7 2 4" xfId="2934"/>
    <cellStyle name="Vírgula 7 2 4 2" xfId="2935"/>
    <cellStyle name="Vírgula 7 2 4 2 2" xfId="2936"/>
    <cellStyle name="Vírgula 7 2 4 3" xfId="2937"/>
    <cellStyle name="Vírgula 7 2 5" xfId="2938"/>
    <cellStyle name="Vírgula 7 2 5 2" xfId="2939"/>
    <cellStyle name="Vírgula 7 2 5 2 2" xfId="2940"/>
    <cellStyle name="Vírgula 7 2 5 3" xfId="2941"/>
    <cellStyle name="Vírgula 7 2 5 4" xfId="2942"/>
    <cellStyle name="Vírgula 7 2 5 5" xfId="2943"/>
    <cellStyle name="Vírgula 7 2 5 6" xfId="2944"/>
    <cellStyle name="Vírgula 7 2 6" xfId="2945"/>
    <cellStyle name="Vírgula 7 2 6 2" xfId="2946"/>
    <cellStyle name="Vírgula 7 2 6 2 2" xfId="2947"/>
    <cellStyle name="Vírgula 7 2 6 3" xfId="2948"/>
    <cellStyle name="Vírgula 7 2 7" xfId="2949"/>
    <cellStyle name="Vírgula 7 2 7 2" xfId="2950"/>
    <cellStyle name="Vírgula 7 2 8" xfId="2951"/>
    <cellStyle name="Vírgula 7 2 8 2" xfId="2952"/>
    <cellStyle name="Vírgula 7 2 9" xfId="2953"/>
    <cellStyle name="Vírgula 7 20" xfId="2954"/>
    <cellStyle name="Vírgula 7 21" xfId="2955"/>
    <cellStyle name="Vírgula 7 21 2" xfId="2956"/>
    <cellStyle name="Vírgula 7 21 3" xfId="2957"/>
    <cellStyle name="Vírgula 7 21 4" xfId="2958"/>
    <cellStyle name="Vírgula 7 21 5" xfId="2959"/>
    <cellStyle name="Vírgula 7 22" xfId="3186"/>
    <cellStyle name="Vírgula 7 3" xfId="468"/>
    <cellStyle name="Vírgula 7 3 10" xfId="2960"/>
    <cellStyle name="Vírgula 7 3 11" xfId="3250"/>
    <cellStyle name="Vírgula 7 3 2" xfId="2961"/>
    <cellStyle name="Vírgula 7 3 2 2" xfId="2962"/>
    <cellStyle name="Vírgula 7 3 2 2 2" xfId="2963"/>
    <cellStyle name="Vírgula 7 3 2 3" xfId="2964"/>
    <cellStyle name="Vírgula 7 3 3" xfId="2965"/>
    <cellStyle name="Vírgula 7 3 3 2" xfId="2966"/>
    <cellStyle name="Vírgula 7 3 4" xfId="2967"/>
    <cellStyle name="Vírgula 7 3 4 2" xfId="2968"/>
    <cellStyle name="Vírgula 7 3 4 2 2" xfId="2969"/>
    <cellStyle name="Vírgula 7 3 4 3" xfId="2970"/>
    <cellStyle name="Vírgula 7 3 4 3 2" xfId="2971"/>
    <cellStyle name="Vírgula 7 3 4 3 2 2" xfId="2972"/>
    <cellStyle name="Vírgula 7 3 4 3 2 3" xfId="2973"/>
    <cellStyle name="Vírgula 7 3 4 3 2 4" xfId="2974"/>
    <cellStyle name="Vírgula 7 3 4 3 2 5" xfId="2975"/>
    <cellStyle name="Vírgula 7 3 4 3 3" xfId="2976"/>
    <cellStyle name="Vírgula 7 3 5" xfId="2977"/>
    <cellStyle name="Vírgula 7 3 5 2" xfId="2978"/>
    <cellStyle name="Vírgula 7 3 5 2 2" xfId="2979"/>
    <cellStyle name="Vírgula 7 3 5 3" xfId="2980"/>
    <cellStyle name="Vírgula 7 3 5 3 2" xfId="2981"/>
    <cellStyle name="Vírgula 7 3 5 3 2 2" xfId="2982"/>
    <cellStyle name="Vírgula 7 3 5 3 2 3" xfId="2983"/>
    <cellStyle name="Vírgula 7 3 5 3 2 4" xfId="2984"/>
    <cellStyle name="Vírgula 7 3 5 3 2 5" xfId="2985"/>
    <cellStyle name="Vírgula 7 3 5 3 3" xfId="2986"/>
    <cellStyle name="Vírgula 7 3 6" xfId="2987"/>
    <cellStyle name="Vírgula 7 3 6 2" xfId="2988"/>
    <cellStyle name="Vírgula 7 3 6 2 2" xfId="2989"/>
    <cellStyle name="Vírgula 7 3 6 3" xfId="2990"/>
    <cellStyle name="Vírgula 7 3 7" xfId="2991"/>
    <cellStyle name="Vírgula 7 3 7 2" xfId="2992"/>
    <cellStyle name="Vírgula 7 3 7 2 2" xfId="2993"/>
    <cellStyle name="Vírgula 7 3 7 3" xfId="2994"/>
    <cellStyle name="Vírgula 7 3 7 3 2" xfId="2995"/>
    <cellStyle name="Vírgula 7 3 7 3 3" xfId="2996"/>
    <cellStyle name="Vírgula 7 3 7 4" xfId="2997"/>
    <cellStyle name="Vírgula 7 3 8" xfId="2998"/>
    <cellStyle name="Vírgula 7 3 8 2" xfId="2999"/>
    <cellStyle name="Vírgula 7 3 8 2 2" xfId="3000"/>
    <cellStyle name="Vírgula 7 3 8 3" xfId="3001"/>
    <cellStyle name="Vírgula 7 3 8 3 2" xfId="3002"/>
    <cellStyle name="Vírgula 7 3 8 3 3" xfId="3003"/>
    <cellStyle name="Vírgula 7 3 8 4" xfId="3004"/>
    <cellStyle name="Vírgula 7 3 9" xfId="3005"/>
    <cellStyle name="Vírgula 7 3 9 2" xfId="3006"/>
    <cellStyle name="Vírgula 7 3 9 2 2" xfId="3007"/>
    <cellStyle name="Vírgula 7 3 9 3" xfId="3008"/>
    <cellStyle name="Vírgula 7 3 9 3 2" xfId="3009"/>
    <cellStyle name="Vírgula 7 3 9 3 3" xfId="3010"/>
    <cellStyle name="Vírgula 7 3 9 4" xfId="3011"/>
    <cellStyle name="Vírgula 7 4" xfId="3012"/>
    <cellStyle name="Vírgula 7 4 2" xfId="3013"/>
    <cellStyle name="Vírgula 7 5" xfId="3014"/>
    <cellStyle name="Vírgula 7 5 10" xfId="3015"/>
    <cellStyle name="Vírgula 7 5 11" xfId="3016"/>
    <cellStyle name="Vírgula 7 5 11 2" xfId="3017"/>
    <cellStyle name="Vírgula 7 5 12" xfId="3018"/>
    <cellStyle name="Vírgula 7 5 13" xfId="3019"/>
    <cellStyle name="Vírgula 7 5 2" xfId="3020"/>
    <cellStyle name="Vírgula 7 5 2 2" xfId="3021"/>
    <cellStyle name="Vírgula 7 5 3" xfId="3022"/>
    <cellStyle name="Vírgula 7 5 3 2" xfId="3023"/>
    <cellStyle name="Vírgula 7 5 3 2 2" xfId="3024"/>
    <cellStyle name="Vírgula 7 5 3 3" xfId="3025"/>
    <cellStyle name="Vírgula 7 5 4" xfId="3026"/>
    <cellStyle name="Vírgula 7 5 4 2" xfId="3027"/>
    <cellStyle name="Vírgula 7 5 5" xfId="3028"/>
    <cellStyle name="Vírgula 7 5 5 2" xfId="3029"/>
    <cellStyle name="Vírgula 7 5 6" xfId="3030"/>
    <cellStyle name="Vírgula 7 5 6 2" xfId="3031"/>
    <cellStyle name="Vírgula 7 5 7" xfId="3032"/>
    <cellStyle name="Vírgula 7 5 7 2" xfId="3033"/>
    <cellStyle name="Vírgula 7 5 8" xfId="3034"/>
    <cellStyle name="Vírgula 7 5 8 2" xfId="3035"/>
    <cellStyle name="Vírgula 7 5 8 3" xfId="3036"/>
    <cellStyle name="Vírgula 7 5 9" xfId="3037"/>
    <cellStyle name="Vírgula 7 5 9 2" xfId="3038"/>
    <cellStyle name="Vírgula 7 6" xfId="3039"/>
    <cellStyle name="Vírgula 7 6 2" xfId="3040"/>
    <cellStyle name="Vírgula 7 6 2 2" xfId="3041"/>
    <cellStyle name="Vírgula 7 6 2 2 2" xfId="3042"/>
    <cellStyle name="Vírgula 7 6 2 3" xfId="3043"/>
    <cellStyle name="Vírgula 7 6 2 4" xfId="3044"/>
    <cellStyle name="Vírgula 7 6 2 5" xfId="3045"/>
    <cellStyle name="Vírgula 7 6 3" xfId="3046"/>
    <cellStyle name="Vírgula 7 6 3 2" xfId="3047"/>
    <cellStyle name="Vírgula 7 6 3 2 2" xfId="3048"/>
    <cellStyle name="Vírgula 7 6 3 2 3" xfId="3049"/>
    <cellStyle name="Vírgula 7 6 3 2 4" xfId="3050"/>
    <cellStyle name="Vírgula 7 6 3 2 5" xfId="3051"/>
    <cellStyle name="Vírgula 7 6 3 3" xfId="3052"/>
    <cellStyle name="Vírgula 7 6 4" xfId="3053"/>
    <cellStyle name="Vírgula 7 6 5" xfId="3054"/>
    <cellStyle name="Vírgula 7 6 5 2" xfId="3055"/>
    <cellStyle name="Vírgula 7 6 5 3" xfId="3056"/>
    <cellStyle name="Vírgula 7 6 6" xfId="3057"/>
    <cellStyle name="Vírgula 7 6 6 2" xfId="3058"/>
    <cellStyle name="Vírgula 7 6 6 3" xfId="3059"/>
    <cellStyle name="Vírgula 7 6 6 4" xfId="3060"/>
    <cellStyle name="Vírgula 7 6 6 5" xfId="3061"/>
    <cellStyle name="Vírgula 7 7" xfId="3062"/>
    <cellStyle name="Vírgula 7 7 2" xfId="3063"/>
    <cellStyle name="Vírgula 7 8" xfId="3064"/>
    <cellStyle name="Vírgula 7 8 2" xfId="3065"/>
    <cellStyle name="Vírgula 7 8 2 2" xfId="3066"/>
    <cellStyle name="Vírgula 7 8 3" xfId="3067"/>
    <cellStyle name="Vírgula 7 8 3 2" xfId="3068"/>
    <cellStyle name="Vírgula 7 8 3 3" xfId="3069"/>
    <cellStyle name="Vírgula 7 8 3 4" xfId="3070"/>
    <cellStyle name="Vírgula 7 8 3 5" xfId="3071"/>
    <cellStyle name="Vírgula 7 9" xfId="3072"/>
    <cellStyle name="Vírgula 7 9 2" xfId="3073"/>
    <cellStyle name="Vírgula 7 9 3" xfId="3074"/>
    <cellStyle name="Vírgula 7 9 3 2" xfId="3075"/>
    <cellStyle name="Vírgula 7 9 3 3" xfId="3076"/>
    <cellStyle name="Vírgula 7 9 3 4" xfId="3077"/>
    <cellStyle name="Vírgula 7 9 3 5" xfId="3078"/>
    <cellStyle name="Vírgula 8" xfId="469"/>
    <cellStyle name="Vírgula 8 2" xfId="3079"/>
    <cellStyle name="Vírgula 8 2 2" xfId="3080"/>
    <cellStyle name="Vírgula 8 2 2 2" xfId="3081"/>
    <cellStyle name="Vírgula 8 2 3" xfId="3082"/>
    <cellStyle name="Vírgula 8 2 3 2" xfId="3083"/>
    <cellStyle name="Vírgula 8 2 3 3" xfId="3084"/>
    <cellStyle name="Vírgula 8 2 4" xfId="3085"/>
    <cellStyle name="Vírgula 8 3" xfId="3086"/>
    <cellStyle name="Vírgula 8 3 2" xfId="3087"/>
    <cellStyle name="Vírgula 8 4" xfId="3088"/>
    <cellStyle name="Vírgula 8 4 2" xfId="3089"/>
    <cellStyle name="Vírgula 8 4 3" xfId="3090"/>
    <cellStyle name="Vírgula 8 5" xfId="3091"/>
    <cellStyle name="Vírgula 8 6" xfId="3092"/>
    <cellStyle name="Vírgula 8 7" xfId="3093"/>
    <cellStyle name="Vírgula 8 8" xfId="3094"/>
    <cellStyle name="Vírgula 8 9" xfId="3251"/>
    <cellStyle name="Vírgula 9" xfId="470"/>
    <cellStyle name="Vírgula 9 2" xfId="3095"/>
    <cellStyle name="Vírgula 9 2 2" xfId="3096"/>
    <cellStyle name="Vírgula 9 3" xfId="3097"/>
    <cellStyle name="Vírgula 9 4" xfId="3098"/>
    <cellStyle name="Vírgula 9 5" xfId="3099"/>
    <cellStyle name="Vírgula 9 6" xfId="3252"/>
    <cellStyle name="Vírgula0" xfId="3171"/>
    <cellStyle name="Währung" xfId="230"/>
    <cellStyle name="Währung 2" xfId="231"/>
    <cellStyle name="Warning Text" xfId="247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77.xml"/><Relationship Id="rId21" Type="http://schemas.openxmlformats.org/officeDocument/2006/relationships/worksheet" Target="worksheets/sheet21.xml"/><Relationship Id="rId42" Type="http://schemas.openxmlformats.org/officeDocument/2006/relationships/externalLink" Target="externalLinks/externalLink2.xml"/><Relationship Id="rId63" Type="http://schemas.openxmlformats.org/officeDocument/2006/relationships/externalLink" Target="externalLinks/externalLink23.xml"/><Relationship Id="rId84" Type="http://schemas.openxmlformats.org/officeDocument/2006/relationships/externalLink" Target="externalLinks/externalLink44.xml"/><Relationship Id="rId138" Type="http://schemas.openxmlformats.org/officeDocument/2006/relationships/externalLink" Target="externalLinks/externalLink98.xml"/><Relationship Id="rId159" Type="http://schemas.openxmlformats.org/officeDocument/2006/relationships/theme" Target="theme/theme1.xml"/><Relationship Id="rId107" Type="http://schemas.openxmlformats.org/officeDocument/2006/relationships/externalLink" Target="externalLinks/externalLink6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externalLink" Target="externalLinks/externalLink13.xml"/><Relationship Id="rId74" Type="http://schemas.openxmlformats.org/officeDocument/2006/relationships/externalLink" Target="externalLinks/externalLink34.xml"/><Relationship Id="rId128" Type="http://schemas.openxmlformats.org/officeDocument/2006/relationships/externalLink" Target="externalLinks/externalLink88.xml"/><Relationship Id="rId149" Type="http://schemas.openxmlformats.org/officeDocument/2006/relationships/externalLink" Target="externalLinks/externalLink109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55.xml"/><Relationship Id="rId160" Type="http://schemas.openxmlformats.org/officeDocument/2006/relationships/styles" Target="styles.xml"/><Relationship Id="rId22" Type="http://schemas.openxmlformats.org/officeDocument/2006/relationships/worksheet" Target="worksheets/sheet22.xml"/><Relationship Id="rId43" Type="http://schemas.openxmlformats.org/officeDocument/2006/relationships/externalLink" Target="externalLinks/externalLink3.xml"/><Relationship Id="rId64" Type="http://schemas.openxmlformats.org/officeDocument/2006/relationships/externalLink" Target="externalLinks/externalLink24.xml"/><Relationship Id="rId118" Type="http://schemas.openxmlformats.org/officeDocument/2006/relationships/externalLink" Target="externalLinks/externalLink78.xml"/><Relationship Id="rId139" Type="http://schemas.openxmlformats.org/officeDocument/2006/relationships/externalLink" Target="externalLinks/externalLink99.xml"/><Relationship Id="rId85" Type="http://schemas.openxmlformats.org/officeDocument/2006/relationships/externalLink" Target="externalLinks/externalLink45.xml"/><Relationship Id="rId150" Type="http://schemas.openxmlformats.org/officeDocument/2006/relationships/externalLink" Target="externalLinks/externalLink11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externalLink" Target="externalLinks/externalLink19.xml"/><Relationship Id="rId103" Type="http://schemas.openxmlformats.org/officeDocument/2006/relationships/externalLink" Target="externalLinks/externalLink63.xml"/><Relationship Id="rId108" Type="http://schemas.openxmlformats.org/officeDocument/2006/relationships/externalLink" Target="externalLinks/externalLink68.xml"/><Relationship Id="rId124" Type="http://schemas.openxmlformats.org/officeDocument/2006/relationships/externalLink" Target="externalLinks/externalLink84.xml"/><Relationship Id="rId129" Type="http://schemas.openxmlformats.org/officeDocument/2006/relationships/externalLink" Target="externalLinks/externalLink89.xml"/><Relationship Id="rId54" Type="http://schemas.openxmlformats.org/officeDocument/2006/relationships/externalLink" Target="externalLinks/externalLink14.xml"/><Relationship Id="rId70" Type="http://schemas.openxmlformats.org/officeDocument/2006/relationships/externalLink" Target="externalLinks/externalLink30.xml"/><Relationship Id="rId75" Type="http://schemas.openxmlformats.org/officeDocument/2006/relationships/externalLink" Target="externalLinks/externalLink35.xml"/><Relationship Id="rId91" Type="http://schemas.openxmlformats.org/officeDocument/2006/relationships/externalLink" Target="externalLinks/externalLink51.xml"/><Relationship Id="rId96" Type="http://schemas.openxmlformats.org/officeDocument/2006/relationships/externalLink" Target="externalLinks/externalLink56.xml"/><Relationship Id="rId140" Type="http://schemas.openxmlformats.org/officeDocument/2006/relationships/externalLink" Target="externalLinks/externalLink100.xml"/><Relationship Id="rId145" Type="http://schemas.openxmlformats.org/officeDocument/2006/relationships/externalLink" Target="externalLinks/externalLink105.xml"/><Relationship Id="rId16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externalLink" Target="externalLinks/externalLink9.xml"/><Relationship Id="rId114" Type="http://schemas.openxmlformats.org/officeDocument/2006/relationships/externalLink" Target="externalLinks/externalLink74.xml"/><Relationship Id="rId119" Type="http://schemas.openxmlformats.org/officeDocument/2006/relationships/externalLink" Target="externalLinks/externalLink79.xml"/><Relationship Id="rId44" Type="http://schemas.openxmlformats.org/officeDocument/2006/relationships/externalLink" Target="externalLinks/externalLink4.xml"/><Relationship Id="rId60" Type="http://schemas.openxmlformats.org/officeDocument/2006/relationships/externalLink" Target="externalLinks/externalLink20.xml"/><Relationship Id="rId65" Type="http://schemas.openxmlformats.org/officeDocument/2006/relationships/externalLink" Target="externalLinks/externalLink25.xml"/><Relationship Id="rId81" Type="http://schemas.openxmlformats.org/officeDocument/2006/relationships/externalLink" Target="externalLinks/externalLink41.xml"/><Relationship Id="rId86" Type="http://schemas.openxmlformats.org/officeDocument/2006/relationships/externalLink" Target="externalLinks/externalLink46.xml"/><Relationship Id="rId130" Type="http://schemas.openxmlformats.org/officeDocument/2006/relationships/externalLink" Target="externalLinks/externalLink90.xml"/><Relationship Id="rId135" Type="http://schemas.openxmlformats.org/officeDocument/2006/relationships/externalLink" Target="externalLinks/externalLink95.xml"/><Relationship Id="rId151" Type="http://schemas.openxmlformats.org/officeDocument/2006/relationships/externalLink" Target="externalLinks/externalLink111.xml"/><Relationship Id="rId156" Type="http://schemas.openxmlformats.org/officeDocument/2006/relationships/externalLink" Target="externalLinks/externalLink11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externalLink" Target="externalLinks/externalLink69.xml"/><Relationship Id="rId34" Type="http://schemas.openxmlformats.org/officeDocument/2006/relationships/worksheet" Target="worksheets/sheet34.xml"/><Relationship Id="rId50" Type="http://schemas.openxmlformats.org/officeDocument/2006/relationships/externalLink" Target="externalLinks/externalLink10.xml"/><Relationship Id="rId55" Type="http://schemas.openxmlformats.org/officeDocument/2006/relationships/externalLink" Target="externalLinks/externalLink15.xml"/><Relationship Id="rId76" Type="http://schemas.openxmlformats.org/officeDocument/2006/relationships/externalLink" Target="externalLinks/externalLink36.xml"/><Relationship Id="rId97" Type="http://schemas.openxmlformats.org/officeDocument/2006/relationships/externalLink" Target="externalLinks/externalLink57.xml"/><Relationship Id="rId104" Type="http://schemas.openxmlformats.org/officeDocument/2006/relationships/externalLink" Target="externalLinks/externalLink64.xml"/><Relationship Id="rId120" Type="http://schemas.openxmlformats.org/officeDocument/2006/relationships/externalLink" Target="externalLinks/externalLink80.xml"/><Relationship Id="rId125" Type="http://schemas.openxmlformats.org/officeDocument/2006/relationships/externalLink" Target="externalLinks/externalLink85.xml"/><Relationship Id="rId141" Type="http://schemas.openxmlformats.org/officeDocument/2006/relationships/externalLink" Target="externalLinks/externalLink101.xml"/><Relationship Id="rId146" Type="http://schemas.openxmlformats.org/officeDocument/2006/relationships/externalLink" Target="externalLinks/externalLink106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31.xml"/><Relationship Id="rId92" Type="http://schemas.openxmlformats.org/officeDocument/2006/relationships/externalLink" Target="externalLinks/externalLink52.xml"/><Relationship Id="rId162" Type="http://schemas.openxmlformats.org/officeDocument/2006/relationships/calcChain" Target="calcChain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externalLink" Target="externalLinks/externalLink5.xml"/><Relationship Id="rId66" Type="http://schemas.openxmlformats.org/officeDocument/2006/relationships/externalLink" Target="externalLinks/externalLink26.xml"/><Relationship Id="rId87" Type="http://schemas.openxmlformats.org/officeDocument/2006/relationships/externalLink" Target="externalLinks/externalLink47.xml"/><Relationship Id="rId110" Type="http://schemas.openxmlformats.org/officeDocument/2006/relationships/externalLink" Target="externalLinks/externalLink70.xml"/><Relationship Id="rId115" Type="http://schemas.openxmlformats.org/officeDocument/2006/relationships/externalLink" Target="externalLinks/externalLink75.xml"/><Relationship Id="rId131" Type="http://schemas.openxmlformats.org/officeDocument/2006/relationships/externalLink" Target="externalLinks/externalLink91.xml"/><Relationship Id="rId136" Type="http://schemas.openxmlformats.org/officeDocument/2006/relationships/externalLink" Target="externalLinks/externalLink96.xml"/><Relationship Id="rId157" Type="http://schemas.openxmlformats.org/officeDocument/2006/relationships/externalLink" Target="externalLinks/externalLink117.xml"/><Relationship Id="rId61" Type="http://schemas.openxmlformats.org/officeDocument/2006/relationships/externalLink" Target="externalLinks/externalLink21.xml"/><Relationship Id="rId82" Type="http://schemas.openxmlformats.org/officeDocument/2006/relationships/externalLink" Target="externalLinks/externalLink42.xml"/><Relationship Id="rId152" Type="http://schemas.openxmlformats.org/officeDocument/2006/relationships/externalLink" Target="externalLinks/externalLink11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externalLink" Target="externalLinks/externalLink16.xml"/><Relationship Id="rId77" Type="http://schemas.openxmlformats.org/officeDocument/2006/relationships/externalLink" Target="externalLinks/externalLink37.xml"/><Relationship Id="rId100" Type="http://schemas.openxmlformats.org/officeDocument/2006/relationships/externalLink" Target="externalLinks/externalLink60.xml"/><Relationship Id="rId105" Type="http://schemas.openxmlformats.org/officeDocument/2006/relationships/externalLink" Target="externalLinks/externalLink65.xml"/><Relationship Id="rId126" Type="http://schemas.openxmlformats.org/officeDocument/2006/relationships/externalLink" Target="externalLinks/externalLink86.xml"/><Relationship Id="rId147" Type="http://schemas.openxmlformats.org/officeDocument/2006/relationships/externalLink" Target="externalLinks/externalLink107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11.xml"/><Relationship Id="rId72" Type="http://schemas.openxmlformats.org/officeDocument/2006/relationships/externalLink" Target="externalLinks/externalLink32.xml"/><Relationship Id="rId93" Type="http://schemas.openxmlformats.org/officeDocument/2006/relationships/externalLink" Target="externalLinks/externalLink53.xml"/><Relationship Id="rId98" Type="http://schemas.openxmlformats.org/officeDocument/2006/relationships/externalLink" Target="externalLinks/externalLink58.xml"/><Relationship Id="rId121" Type="http://schemas.openxmlformats.org/officeDocument/2006/relationships/externalLink" Target="externalLinks/externalLink81.xml"/><Relationship Id="rId142" Type="http://schemas.openxmlformats.org/officeDocument/2006/relationships/externalLink" Target="externalLinks/externalLink102.xml"/><Relationship Id="rId163" Type="http://schemas.microsoft.com/office/2006/relationships/vbaProject" Target="vbaProject.bin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externalLink" Target="externalLinks/externalLink6.xml"/><Relationship Id="rId67" Type="http://schemas.openxmlformats.org/officeDocument/2006/relationships/externalLink" Target="externalLinks/externalLink27.xml"/><Relationship Id="rId116" Type="http://schemas.openxmlformats.org/officeDocument/2006/relationships/externalLink" Target="externalLinks/externalLink76.xml"/><Relationship Id="rId137" Type="http://schemas.openxmlformats.org/officeDocument/2006/relationships/externalLink" Target="externalLinks/externalLink97.xml"/><Relationship Id="rId158" Type="http://schemas.openxmlformats.org/officeDocument/2006/relationships/externalLink" Target="externalLinks/externalLink118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Relationship Id="rId62" Type="http://schemas.openxmlformats.org/officeDocument/2006/relationships/externalLink" Target="externalLinks/externalLink22.xml"/><Relationship Id="rId83" Type="http://schemas.openxmlformats.org/officeDocument/2006/relationships/externalLink" Target="externalLinks/externalLink43.xml"/><Relationship Id="rId88" Type="http://schemas.openxmlformats.org/officeDocument/2006/relationships/externalLink" Target="externalLinks/externalLink48.xml"/><Relationship Id="rId111" Type="http://schemas.openxmlformats.org/officeDocument/2006/relationships/externalLink" Target="externalLinks/externalLink71.xml"/><Relationship Id="rId132" Type="http://schemas.openxmlformats.org/officeDocument/2006/relationships/externalLink" Target="externalLinks/externalLink92.xml"/><Relationship Id="rId153" Type="http://schemas.openxmlformats.org/officeDocument/2006/relationships/externalLink" Target="externalLinks/externalLink11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externalLink" Target="externalLinks/externalLink17.xml"/><Relationship Id="rId106" Type="http://schemas.openxmlformats.org/officeDocument/2006/relationships/externalLink" Target="externalLinks/externalLink66.xml"/><Relationship Id="rId127" Type="http://schemas.openxmlformats.org/officeDocument/2006/relationships/externalLink" Target="externalLinks/externalLink8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externalLink" Target="externalLinks/externalLink12.xml"/><Relationship Id="rId73" Type="http://schemas.openxmlformats.org/officeDocument/2006/relationships/externalLink" Target="externalLinks/externalLink33.xml"/><Relationship Id="rId78" Type="http://schemas.openxmlformats.org/officeDocument/2006/relationships/externalLink" Target="externalLinks/externalLink38.xml"/><Relationship Id="rId94" Type="http://schemas.openxmlformats.org/officeDocument/2006/relationships/externalLink" Target="externalLinks/externalLink54.xml"/><Relationship Id="rId99" Type="http://schemas.openxmlformats.org/officeDocument/2006/relationships/externalLink" Target="externalLinks/externalLink59.xml"/><Relationship Id="rId101" Type="http://schemas.openxmlformats.org/officeDocument/2006/relationships/externalLink" Target="externalLinks/externalLink61.xml"/><Relationship Id="rId122" Type="http://schemas.openxmlformats.org/officeDocument/2006/relationships/externalLink" Target="externalLinks/externalLink82.xml"/><Relationship Id="rId143" Type="http://schemas.openxmlformats.org/officeDocument/2006/relationships/externalLink" Target="externalLinks/externalLink103.xml"/><Relationship Id="rId148" Type="http://schemas.openxmlformats.org/officeDocument/2006/relationships/externalLink" Target="externalLinks/externalLink10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externalLink" Target="externalLinks/externalLink7.xml"/><Relationship Id="rId68" Type="http://schemas.openxmlformats.org/officeDocument/2006/relationships/externalLink" Target="externalLinks/externalLink28.xml"/><Relationship Id="rId89" Type="http://schemas.openxmlformats.org/officeDocument/2006/relationships/externalLink" Target="externalLinks/externalLink49.xml"/><Relationship Id="rId112" Type="http://schemas.openxmlformats.org/officeDocument/2006/relationships/externalLink" Target="externalLinks/externalLink72.xml"/><Relationship Id="rId133" Type="http://schemas.openxmlformats.org/officeDocument/2006/relationships/externalLink" Target="externalLinks/externalLink93.xml"/><Relationship Id="rId154" Type="http://schemas.openxmlformats.org/officeDocument/2006/relationships/externalLink" Target="externalLinks/externalLink11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externalLink" Target="externalLinks/externalLink18.xml"/><Relationship Id="rId79" Type="http://schemas.openxmlformats.org/officeDocument/2006/relationships/externalLink" Target="externalLinks/externalLink39.xml"/><Relationship Id="rId102" Type="http://schemas.openxmlformats.org/officeDocument/2006/relationships/externalLink" Target="externalLinks/externalLink62.xml"/><Relationship Id="rId123" Type="http://schemas.openxmlformats.org/officeDocument/2006/relationships/externalLink" Target="externalLinks/externalLink83.xml"/><Relationship Id="rId144" Type="http://schemas.openxmlformats.org/officeDocument/2006/relationships/externalLink" Target="externalLinks/externalLink104.xml"/><Relationship Id="rId90" Type="http://schemas.openxmlformats.org/officeDocument/2006/relationships/externalLink" Target="externalLinks/externalLink50.xml"/><Relationship Id="rId27" Type="http://schemas.openxmlformats.org/officeDocument/2006/relationships/worksheet" Target="worksheets/sheet27.xml"/><Relationship Id="rId48" Type="http://schemas.openxmlformats.org/officeDocument/2006/relationships/externalLink" Target="externalLinks/externalLink8.xml"/><Relationship Id="rId69" Type="http://schemas.openxmlformats.org/officeDocument/2006/relationships/externalLink" Target="externalLinks/externalLink29.xml"/><Relationship Id="rId113" Type="http://schemas.openxmlformats.org/officeDocument/2006/relationships/externalLink" Target="externalLinks/externalLink73.xml"/><Relationship Id="rId134" Type="http://schemas.openxmlformats.org/officeDocument/2006/relationships/externalLink" Target="externalLinks/externalLink94.xml"/><Relationship Id="rId80" Type="http://schemas.openxmlformats.org/officeDocument/2006/relationships/externalLink" Target="externalLinks/externalLink40.xml"/><Relationship Id="rId155" Type="http://schemas.openxmlformats.org/officeDocument/2006/relationships/externalLink" Target="externalLinks/externalLink1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pt-BR" sz="1800" b="1" i="0" u="none" strike="noStrike" baseline="0"/>
              <a:t>Modelo matemático para cálculo do FIT</a:t>
            </a:r>
            <a:endParaRPr lang="pt-BR"/>
          </a:p>
        </c:rich>
      </c:tx>
      <c:overlay val="0"/>
    </c:title>
    <c:autoTitleDeleted val="0"/>
    <c:plotArea>
      <c:layout/>
      <c:lineChart>
        <c:grouping val="stacked"/>
        <c:varyColors val="0"/>
        <c:ser>
          <c:idx val="0"/>
          <c:order val="0"/>
          <c:dPt>
            <c:idx val="9"/>
            <c:marker>
              <c:symbol val="diamond"/>
              <c:size val="7"/>
            </c:marker>
            <c:bubble3D val="0"/>
            <c:extLst xmlns:c16r2="http://schemas.microsoft.com/office/drawing/2015/06/chart">
              <c:ext xmlns:c16="http://schemas.microsoft.com/office/drawing/2014/chart" uri="{C3380CC4-5D6E-409C-BE32-E72D297353CC}">
                <c16:uniqueId val="{00000000-B17C-40D6-9F5A-9FD8D9B2512A}"/>
              </c:ext>
            </c:extLst>
          </c:dPt>
          <c:dLbls>
            <c:dLbl>
              <c:idx val="1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1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4"/>
              <c:layout>
                <c:manualLayout>
                  <c:x val="-5.1567880489383329E-2"/>
                  <c:y val="-1.6861897887330682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2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6"/>
              <c:layout>
                <c:manualLayout>
                  <c:x val="-4.6426193615279956E-2"/>
                  <c:y val="-2.4963749000824931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3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8"/>
              <c:layout>
                <c:manualLayout>
                  <c:x val="-3.4166509278416926E-2"/>
                  <c:y val="-2.9014674557571944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4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9"/>
              <c:layout>
                <c:manualLayout>
                  <c:x val="-4.2621345328443465E-2"/>
                  <c:y val="-4.319291400618678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0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10"/>
              <c:layout>
                <c:manualLayout>
                  <c:x val="-5.2904719076650203E-2"/>
                  <c:y val="-5.5345690676428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5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12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13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14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8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15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9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16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A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17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B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18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C-B17C-40D6-9F5A-9FD8D9B2512A}"/>
                </c:ext>
                <c:ext xmlns:c15="http://schemas.microsoft.com/office/drawing/2012/chart" uri="{CE6537A1-D6FC-4f65-9D91-7224C49458BB}"/>
              </c:extLst>
            </c:dLbl>
            <c:dLbl>
              <c:idx val="19"/>
              <c:delete val="1"/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D-B17C-40D6-9F5A-9FD8D9B2512A}"/>
                </c:ext>
                <c:ext xmlns:c15="http://schemas.microsoft.com/office/drawing/2012/chart" uri="{CE6537A1-D6FC-4f65-9D91-7224C49458BB}"/>
              </c:extLst>
            </c:dLbl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1200"/>
                </a:pPr>
                <a:endParaRPr lang="pt-B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FIT!$R$29:$R$49</c:f>
              <c:numCache>
                <c:formatCode>#,##0</c:formatCode>
                <c:ptCount val="21"/>
                <c:pt idx="0" formatCode="General">
                  <c:v>0</c:v>
                </c:pt>
                <c:pt idx="1">
                  <c:v>1000</c:v>
                </c:pt>
                <c:pt idx="2">
                  <c:v>2000</c:v>
                </c:pt>
                <c:pt idx="3">
                  <c:v>3000</c:v>
                </c:pt>
                <c:pt idx="4">
                  <c:v>4000</c:v>
                </c:pt>
                <c:pt idx="5">
                  <c:v>5000</c:v>
                </c:pt>
                <c:pt idx="6">
                  <c:v>6000</c:v>
                </c:pt>
                <c:pt idx="7">
                  <c:v>7000</c:v>
                </c:pt>
                <c:pt idx="8">
                  <c:v>8000</c:v>
                </c:pt>
                <c:pt idx="9">
                  <c:v>9000</c:v>
                </c:pt>
                <c:pt idx="10">
                  <c:v>10000</c:v>
                </c:pt>
                <c:pt idx="11">
                  <c:v>11000</c:v>
                </c:pt>
                <c:pt idx="12">
                  <c:v>12000</c:v>
                </c:pt>
                <c:pt idx="13">
                  <c:v>13000</c:v>
                </c:pt>
                <c:pt idx="14">
                  <c:v>14000</c:v>
                </c:pt>
                <c:pt idx="15">
                  <c:v>15000</c:v>
                </c:pt>
                <c:pt idx="16">
                  <c:v>16000</c:v>
                </c:pt>
                <c:pt idx="17">
                  <c:v>17000</c:v>
                </c:pt>
                <c:pt idx="18">
                  <c:v>18000</c:v>
                </c:pt>
                <c:pt idx="19">
                  <c:v>19000</c:v>
                </c:pt>
                <c:pt idx="20">
                  <c:v>20000</c:v>
                </c:pt>
              </c:numCache>
            </c:numRef>
          </c:cat>
          <c:val>
            <c:numRef>
              <c:f>FIT!$S$29:$S$49</c:f>
              <c:numCache>
                <c:formatCode>General</c:formatCode>
                <c:ptCount val="2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1.66</c:v>
                </c:pt>
                <c:pt idx="4">
                  <c:v>3.33</c:v>
                </c:pt>
                <c:pt idx="5">
                  <c:v>5</c:v>
                </c:pt>
                <c:pt idx="6">
                  <c:v>6.66</c:v>
                </c:pt>
                <c:pt idx="7">
                  <c:v>8.33</c:v>
                </c:pt>
                <c:pt idx="8">
                  <c:v>10</c:v>
                </c:pt>
                <c:pt idx="9">
                  <c:v>11.66</c:v>
                </c:pt>
                <c:pt idx="10">
                  <c:v>13.33</c:v>
                </c:pt>
                <c:pt idx="11">
                  <c:v>15</c:v>
                </c:pt>
                <c:pt idx="12">
                  <c:v>15</c:v>
                </c:pt>
                <c:pt idx="13">
                  <c:v>15</c:v>
                </c:pt>
                <c:pt idx="14">
                  <c:v>15</c:v>
                </c:pt>
                <c:pt idx="15">
                  <c:v>15</c:v>
                </c:pt>
                <c:pt idx="16">
                  <c:v>15</c:v>
                </c:pt>
                <c:pt idx="17">
                  <c:v>15</c:v>
                </c:pt>
                <c:pt idx="18">
                  <c:v>15</c:v>
                </c:pt>
                <c:pt idx="19">
                  <c:v>15</c:v>
                </c:pt>
                <c:pt idx="20">
                  <c:v>15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E-B17C-40D6-9F5A-9FD8D9B251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-1858767568"/>
        <c:axId val="-1858764848"/>
      </c:lineChart>
      <c:catAx>
        <c:axId val="-1858767568"/>
        <c:scaling>
          <c:orientation val="minMax"/>
        </c:scaling>
        <c:delete val="0"/>
        <c:axPos val="b"/>
        <c:majorGridlines/>
        <c:minorGridlines>
          <c:spPr>
            <a:ln>
              <a:noFill/>
            </a:ln>
          </c:spPr>
        </c:min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pt-BR" sz="1200"/>
                  <a:t>Volume Médio Diário de Tráfego (VMD)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solidFill>
              <a:schemeClr val="tx1"/>
            </a:solidFill>
          </a:ln>
        </c:spPr>
        <c:txPr>
          <a:bodyPr/>
          <a:lstStyle/>
          <a:p>
            <a:pPr>
              <a:defRPr sz="1200"/>
            </a:pPr>
            <a:endParaRPr lang="pt-BR"/>
          </a:p>
        </c:txPr>
        <c:crossAx val="-1858764848"/>
        <c:crosses val="autoZero"/>
        <c:auto val="1"/>
        <c:lblAlgn val="ctr"/>
        <c:lblOffset val="100"/>
        <c:tickLblSkip val="2"/>
        <c:tickMarkSkip val="2"/>
        <c:noMultiLvlLbl val="0"/>
      </c:catAx>
      <c:valAx>
        <c:axId val="-1858764848"/>
        <c:scaling>
          <c:orientation val="minMax"/>
        </c:scaling>
        <c:delete val="0"/>
        <c:axPos val="l"/>
        <c:majorGridlines>
          <c:spPr>
            <a:ln cap="rnd">
              <a:solidFill>
                <a:schemeClr val="tx1"/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200"/>
                </a:pPr>
                <a:r>
                  <a:rPr lang="pt-BR" sz="1200" b="1" i="0" u="none" strike="noStrike" baseline="0"/>
                  <a:t>Fator de Interferência de Tráfego (%)</a:t>
                </a:r>
                <a:endParaRPr lang="pt-BR" sz="1200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pt-BR"/>
          </a:p>
        </c:txPr>
        <c:crossAx val="-1858767568"/>
        <c:crosses val="autoZero"/>
        <c:crossBetween val="midCat"/>
      </c:valAx>
    </c:plotArea>
    <c:plotVisOnly val="1"/>
    <c:dispBlanksAs val="zero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jpeg"/><Relationship Id="rId2" Type="http://schemas.openxmlformats.org/officeDocument/2006/relationships/image" Target="../media/image5.jpeg"/><Relationship Id="rId1" Type="http://schemas.openxmlformats.org/officeDocument/2006/relationships/image" Target="../media/image4.jpeg"/><Relationship Id="rId6" Type="http://schemas.openxmlformats.org/officeDocument/2006/relationships/image" Target="../media/image9.JPG"/><Relationship Id="rId5" Type="http://schemas.openxmlformats.org/officeDocument/2006/relationships/image" Target="../media/image8.png"/><Relationship Id="rId4" Type="http://schemas.openxmlformats.org/officeDocument/2006/relationships/image" Target="../media/image7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11.jpeg"/><Relationship Id="rId1" Type="http://schemas.openxmlformats.org/officeDocument/2006/relationships/image" Target="../media/image10.png"/><Relationship Id="rId4" Type="http://schemas.openxmlformats.org/officeDocument/2006/relationships/image" Target="../media/image13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704850</xdr:colOff>
          <xdr:row>6</xdr:row>
          <xdr:rowOff>66675</xdr:rowOff>
        </xdr:from>
        <xdr:to>
          <xdr:col>10</xdr:col>
          <xdr:colOff>1162050</xdr:colOff>
          <xdr:row>9</xdr:row>
          <xdr:rowOff>0</xdr:rowOff>
        </xdr:to>
        <xdr:sp macro="" textlink="">
          <xdr:nvSpPr>
            <xdr:cNvPr id="144385" name="Button 1" hidden="1">
              <a:extLst>
                <a:ext uri="{63B3BB69-23CF-44E3-9099-C40C66FF867C}">
                  <a14:compatExt spid="_x0000_s144385"/>
                </a:ext>
                <a:ext uri="{FF2B5EF4-FFF2-40B4-BE49-F238E27FC236}">
                  <a16:creationId xmlns="" xmlns:a16="http://schemas.microsoft.com/office/drawing/2014/main" id="{00000000-0008-0000-05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PLANILHA PARA ENVIO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704850</xdr:colOff>
          <xdr:row>6</xdr:row>
          <xdr:rowOff>66675</xdr:rowOff>
        </xdr:from>
        <xdr:to>
          <xdr:col>14</xdr:col>
          <xdr:colOff>1162050</xdr:colOff>
          <xdr:row>9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="" xmlns:a16="http://schemas.microsoft.com/office/drawing/2014/main" id="{00000000-0008-0000-05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pt-B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PLANILHA PARA ENVIO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116315</xdr:colOff>
      <xdr:row>33</xdr:row>
      <xdr:rowOff>118783</xdr:rowOff>
    </xdr:from>
    <xdr:to>
      <xdr:col>10</xdr:col>
      <xdr:colOff>786090</xdr:colOff>
      <xdr:row>36</xdr:row>
      <xdr:rowOff>52879</xdr:rowOff>
    </xdr:to>
    <xdr:sp macro="" textlink="">
      <xdr:nvSpPr>
        <xdr:cNvPr id="2" name="Retângulo de cantos arredondados 1"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SpPr/>
      </xdr:nvSpPr>
      <xdr:spPr>
        <a:xfrm>
          <a:off x="3364340" y="8453158"/>
          <a:ext cx="9347050" cy="457971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t-B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116315</xdr:colOff>
      <xdr:row>33</xdr:row>
      <xdr:rowOff>118783</xdr:rowOff>
    </xdr:from>
    <xdr:to>
      <xdr:col>10</xdr:col>
      <xdr:colOff>786090</xdr:colOff>
      <xdr:row>36</xdr:row>
      <xdr:rowOff>52879</xdr:rowOff>
    </xdr:to>
    <xdr:sp macro="" textlink="">
      <xdr:nvSpPr>
        <xdr:cNvPr id="2" name="Retângulo de cantos arredondados 1"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SpPr/>
      </xdr:nvSpPr>
      <xdr:spPr>
        <a:xfrm>
          <a:off x="3364340" y="6481483"/>
          <a:ext cx="9347050" cy="467496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pt-BR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174172</xdr:colOff>
      <xdr:row>44</xdr:row>
      <xdr:rowOff>38100</xdr:rowOff>
    </xdr:from>
    <xdr:to>
      <xdr:col>1</xdr:col>
      <xdr:colOff>3279322</xdr:colOff>
      <xdr:row>44</xdr:row>
      <xdr:rowOff>466725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422" y="11522529"/>
          <a:ext cx="310515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176892</xdr:colOff>
      <xdr:row>0</xdr:row>
      <xdr:rowOff>204107</xdr:rowOff>
    </xdr:from>
    <xdr:to>
      <xdr:col>1</xdr:col>
      <xdr:colOff>762782</xdr:colOff>
      <xdr:row>4</xdr:row>
      <xdr:rowOff>0</xdr:rowOff>
    </xdr:to>
    <xdr:pic>
      <xdr:nvPicPr>
        <xdr:cNvPr id="5" name="Imagem 3" descr="LOGO NEURILAN 900 X 636.png">
          <a:extLst>
            <a:ext uri="{FF2B5EF4-FFF2-40B4-BE49-F238E27FC236}">
              <a16:creationId xmlns="" xmlns:a16="http://schemas.microsoft.com/office/drawing/2014/main" id="{00000000-0008-0000-0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6892" y="204107"/>
          <a:ext cx="1519340" cy="8300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792036</xdr:colOff>
      <xdr:row>1</xdr:row>
      <xdr:rowOff>9865</xdr:rowOff>
    </xdr:from>
    <xdr:to>
      <xdr:col>13</xdr:col>
      <xdr:colOff>2000250</xdr:colOff>
      <xdr:row>4</xdr:row>
      <xdr:rowOff>49134</xdr:rowOff>
    </xdr:to>
    <xdr:pic>
      <xdr:nvPicPr>
        <xdr:cNvPr id="6" name="Imagem 2">
          <a:extLst>
            <a:ext uri="{FF2B5EF4-FFF2-40B4-BE49-F238E27FC236}">
              <a16:creationId xmlns="" xmlns:a16="http://schemas.microsoft.com/office/drawing/2014/main" id="{00000000-0008-0000-09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94036" y="336436"/>
          <a:ext cx="1208214" cy="7468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330062</xdr:colOff>
      <xdr:row>23</xdr:row>
      <xdr:rowOff>137478</xdr:rowOff>
    </xdr:from>
    <xdr:ext cx="2041663" cy="1750995"/>
    <xdr:pic>
      <xdr:nvPicPr>
        <xdr:cNvPr id="2" name="Imagem 11">
          <a:extLst>
            <a:ext uri="{FF2B5EF4-FFF2-40B4-BE49-F238E27FC236}">
              <a16:creationId xmlns=""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45287" y="2899728"/>
          <a:ext cx="2041663" cy="17509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160475</xdr:colOff>
      <xdr:row>45</xdr:row>
      <xdr:rowOff>47625</xdr:rowOff>
    </xdr:from>
    <xdr:to>
      <xdr:col>8</xdr:col>
      <xdr:colOff>1247495</xdr:colOff>
      <xdr:row>50</xdr:row>
      <xdr:rowOff>221145</xdr:rowOff>
    </xdr:to>
    <xdr:pic>
      <xdr:nvPicPr>
        <xdr:cNvPr id="3" name="Imagem 6" descr="linha de bordo.JPG">
          <a:extLst>
            <a:ext uri="{FF2B5EF4-FFF2-40B4-BE49-F238E27FC236}">
              <a16:creationId xmlns=""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75700" y="5286375"/>
          <a:ext cx="2334795" cy="14117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523875</xdr:colOff>
      <xdr:row>86</xdr:row>
      <xdr:rowOff>76199</xdr:rowOff>
    </xdr:from>
    <xdr:to>
      <xdr:col>8</xdr:col>
      <xdr:colOff>1028700</xdr:colOff>
      <xdr:row>92</xdr:row>
      <xdr:rowOff>100271</xdr:rowOff>
    </xdr:to>
    <xdr:pic>
      <xdr:nvPicPr>
        <xdr:cNvPr id="4" name="Imagem 3">
          <a:extLst>
            <a:ext uri="{FF2B5EF4-FFF2-40B4-BE49-F238E27FC236}">
              <a16:creationId xmlns="" xmlns:a16="http://schemas.microsoft.com/office/drawing/2014/main" id="{00000000-0008-0000-1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39100" y="9524999"/>
          <a:ext cx="1752600" cy="15099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61552</xdr:colOff>
      <xdr:row>66</xdr:row>
      <xdr:rowOff>96604</xdr:rowOff>
    </xdr:from>
    <xdr:to>
      <xdr:col>8</xdr:col>
      <xdr:colOff>1241000</xdr:colOff>
      <xdr:row>71</xdr:row>
      <xdr:rowOff>151985</xdr:rowOff>
    </xdr:to>
    <xdr:pic>
      <xdr:nvPicPr>
        <xdr:cNvPr id="5" name="Imagem 8" descr="LRE.JPG">
          <a:extLst>
            <a:ext uri="{FF2B5EF4-FFF2-40B4-BE49-F238E27FC236}">
              <a16:creationId xmlns="" xmlns:a16="http://schemas.microsoft.com/office/drawing/2014/main" id="{00000000-0008-0000-1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76777" y="7564204"/>
          <a:ext cx="2427223" cy="129363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92731</xdr:colOff>
      <xdr:row>2</xdr:row>
      <xdr:rowOff>245578</xdr:rowOff>
    </xdr:from>
    <xdr:ext cx="2285654" cy="1442847"/>
    <xdr:pic>
      <xdr:nvPicPr>
        <xdr:cNvPr id="6" name="Imagem 1">
          <a:extLst>
            <a:ext uri="{FF2B5EF4-FFF2-40B4-BE49-F238E27FC236}">
              <a16:creationId xmlns="" xmlns:a16="http://schemas.microsoft.com/office/drawing/2014/main" id="{00000000-0008-0000-1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6200000">
          <a:off x="8029359" y="357575"/>
          <a:ext cx="1442847" cy="228565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323851</xdr:colOff>
      <xdr:row>107</xdr:row>
      <xdr:rowOff>78921</xdr:rowOff>
    </xdr:from>
    <xdr:to>
      <xdr:col>8</xdr:col>
      <xdr:colOff>962026</xdr:colOff>
      <xdr:row>113</xdr:row>
      <xdr:rowOff>152400</xdr:rowOff>
    </xdr:to>
    <xdr:pic>
      <xdr:nvPicPr>
        <xdr:cNvPr id="7" name="Imagem 6">
          <a:extLst>
            <a:ext uri="{FF2B5EF4-FFF2-40B4-BE49-F238E27FC236}">
              <a16:creationId xmlns="" xmlns:a16="http://schemas.microsoft.com/office/drawing/2014/main" id="{00000000-0008-0000-1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39076" y="11508921"/>
          <a:ext cx="1885950" cy="155937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92068</xdr:colOff>
      <xdr:row>46</xdr:row>
      <xdr:rowOff>104946</xdr:rowOff>
    </xdr:from>
    <xdr:to>
      <xdr:col>7</xdr:col>
      <xdr:colOff>1490383</xdr:colOff>
      <xdr:row>52</xdr:row>
      <xdr:rowOff>9524</xdr:rowOff>
    </xdr:to>
    <xdr:pic>
      <xdr:nvPicPr>
        <xdr:cNvPr id="2" name="Imagem 1">
          <a:extLst>
            <a:ext uri="{FF2B5EF4-FFF2-40B4-BE49-F238E27FC236}">
              <a16:creationId xmlns=""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14372" y="6606794"/>
          <a:ext cx="2922315" cy="1395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490344</xdr:colOff>
      <xdr:row>2</xdr:row>
      <xdr:rowOff>142853</xdr:rowOff>
    </xdr:from>
    <xdr:to>
      <xdr:col>7</xdr:col>
      <xdr:colOff>1134595</xdr:colOff>
      <xdr:row>11</xdr:row>
      <xdr:rowOff>76200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7520" y="680735"/>
          <a:ext cx="2168251" cy="2152112"/>
        </a:xfrm>
        <a:prstGeom prst="rect">
          <a:avLst/>
        </a:prstGeom>
      </xdr:spPr>
    </xdr:pic>
    <xdr:clientData/>
  </xdr:twoCellAnchor>
  <xdr:twoCellAnchor editAs="oneCell">
    <xdr:from>
      <xdr:col>5</xdr:col>
      <xdr:colOff>429745</xdr:colOff>
      <xdr:row>23</xdr:row>
      <xdr:rowOff>47643</xdr:rowOff>
    </xdr:from>
    <xdr:to>
      <xdr:col>7</xdr:col>
      <xdr:colOff>1277470</xdr:colOff>
      <xdr:row>32</xdr:row>
      <xdr:rowOff>231571</xdr:rowOff>
    </xdr:to>
    <xdr:pic>
      <xdr:nvPicPr>
        <xdr:cNvPr id="4" name="Imagem 6" descr="Resultado de imagem para placa pare">
          <a:extLst>
            <a:ext uri="{FF2B5EF4-FFF2-40B4-BE49-F238E27FC236}">
              <a16:creationId xmlns="" xmlns:a16="http://schemas.microsoft.com/office/drawing/2014/main" id="{00000000-0008-0000-1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4120" y="3305193"/>
          <a:ext cx="2371725" cy="24127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499393</xdr:colOff>
      <xdr:row>65</xdr:row>
      <xdr:rowOff>174423</xdr:rowOff>
    </xdr:from>
    <xdr:to>
      <xdr:col>7</xdr:col>
      <xdr:colOff>875521</xdr:colOff>
      <xdr:row>73</xdr:row>
      <xdr:rowOff>230451</xdr:rowOff>
    </xdr:to>
    <xdr:pic>
      <xdr:nvPicPr>
        <xdr:cNvPr id="5" name="Picture 1990">
          <a:extLst>
            <a:ext uri="{FF2B5EF4-FFF2-40B4-BE49-F238E27FC236}">
              <a16:creationId xmlns="" xmlns:a16="http://schemas.microsoft.com/office/drawing/2014/main" id="{00000000-0008-0000-16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23768" y="8880273"/>
          <a:ext cx="1900128" cy="2037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786847</xdr:colOff>
      <xdr:row>33</xdr:row>
      <xdr:rowOff>148313</xdr:rowOff>
    </xdr:from>
    <xdr:to>
      <xdr:col>9</xdr:col>
      <xdr:colOff>480390</xdr:colOff>
      <xdr:row>50</xdr:row>
      <xdr:rowOff>120860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89412" y="7147117"/>
          <a:ext cx="5648739" cy="4055873"/>
        </a:xfrm>
        <a:prstGeom prst="rect">
          <a:avLst/>
        </a:prstGeom>
        <a:ln w="3175">
          <a:solidFill>
            <a:schemeClr val="tx1"/>
          </a:solidFill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1</xdr:row>
          <xdr:rowOff>19050</xdr:rowOff>
        </xdr:from>
        <xdr:to>
          <xdr:col>0</xdr:col>
          <xdr:colOff>647700</xdr:colOff>
          <xdr:row>5</xdr:row>
          <xdr:rowOff>47625</xdr:rowOff>
        </xdr:to>
        <xdr:sp macro="" textlink="">
          <xdr:nvSpPr>
            <xdr:cNvPr id="103426" name="Object 2" hidden="1">
              <a:extLst>
                <a:ext uri="{63B3BB69-23CF-44E3-9099-C40C66FF867C}">
                  <a14:compatExt spid="_x0000_s103426"/>
                </a:ext>
                <a:ext uri="{FF2B5EF4-FFF2-40B4-BE49-F238E27FC236}">
                  <a16:creationId xmlns="" xmlns:a16="http://schemas.microsoft.com/office/drawing/2014/main" id="{00000000-0008-0000-1A00-0000029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57150</xdr:rowOff>
    </xdr:from>
    <xdr:to>
      <xdr:col>3</xdr:col>
      <xdr:colOff>480627</xdr:colOff>
      <xdr:row>4</xdr:row>
      <xdr:rowOff>133350</xdr:rowOff>
    </xdr:to>
    <xdr:pic>
      <xdr:nvPicPr>
        <xdr:cNvPr id="2" name="Imagem 3" descr="LOGO NEURILAN 900 X 636.png">
          <a:extLst>
            <a:ext uri="{FF2B5EF4-FFF2-40B4-BE49-F238E27FC236}">
              <a16:creationId xmlns="" xmlns:a16="http://schemas.microsoft.com/office/drawing/2014/main" id="{00000000-0008-0000-2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57150"/>
          <a:ext cx="1375977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294937</xdr:colOff>
      <xdr:row>0</xdr:row>
      <xdr:rowOff>135460</xdr:rowOff>
    </xdr:from>
    <xdr:to>
      <xdr:col>12</xdr:col>
      <xdr:colOff>1123117</xdr:colOff>
      <xdr:row>4</xdr:row>
      <xdr:rowOff>89807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00000000-0008-0000-2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81687" y="135460"/>
          <a:ext cx="1266330" cy="7163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0</xdr:row>
      <xdr:rowOff>57150</xdr:rowOff>
    </xdr:from>
    <xdr:to>
      <xdr:col>3</xdr:col>
      <xdr:colOff>480627</xdr:colOff>
      <xdr:row>4</xdr:row>
      <xdr:rowOff>133350</xdr:rowOff>
    </xdr:to>
    <xdr:pic>
      <xdr:nvPicPr>
        <xdr:cNvPr id="2" name="Imagem 3" descr="LOGO NEURILAN 900 X 636.png">
          <a:extLst>
            <a:ext uri="{FF2B5EF4-FFF2-40B4-BE49-F238E27FC236}">
              <a16:creationId xmlns="" xmlns:a16="http://schemas.microsoft.com/office/drawing/2014/main" id="{00000000-0008-0000-2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9550" y="57150"/>
          <a:ext cx="1375977" cy="838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847726</xdr:colOff>
      <xdr:row>0</xdr:row>
      <xdr:rowOff>121853</xdr:rowOff>
    </xdr:from>
    <xdr:to>
      <xdr:col>12</xdr:col>
      <xdr:colOff>1012557</xdr:colOff>
      <xdr:row>4</xdr:row>
      <xdr:rowOff>76200</xdr:rowOff>
    </xdr:to>
    <xdr:pic>
      <xdr:nvPicPr>
        <xdr:cNvPr id="3" name="Imagem 2">
          <a:extLst>
            <a:ext uri="{FF2B5EF4-FFF2-40B4-BE49-F238E27FC236}">
              <a16:creationId xmlns="" xmlns:a16="http://schemas.microsoft.com/office/drawing/2014/main" id="{00000000-0008-0000-2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63101" y="121853"/>
          <a:ext cx="1279256" cy="7163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502223</xdr:colOff>
      <xdr:row>29</xdr:row>
      <xdr:rowOff>29934</xdr:rowOff>
    </xdr:from>
    <xdr:to>
      <xdr:col>12</xdr:col>
      <xdr:colOff>571499</xdr:colOff>
      <xdr:row>66</xdr:row>
      <xdr:rowOff>108856</xdr:rowOff>
    </xdr:to>
    <xdr:graphicFrame macro="">
      <xdr:nvGraphicFramePr>
        <xdr:cNvPr id="4" name="Gráfico 3">
          <a:extLst>
            <a:ext uri="{FF2B5EF4-FFF2-40B4-BE49-F238E27FC236}">
              <a16:creationId xmlns="" xmlns:a16="http://schemas.microsoft.com/office/drawing/2014/main" id="{00000000-0008-0000-29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Meus%20documentos\Obras%20da%20Construtora%20Visor\Or&#231;amentos\Ds32\Meus%20documentos\Outros\Meus%20documentos%20Visor\Prefeituras\Pref%20Mun%20Campo%20Belo\Museu%20Campo%20Belo\Planilha%20Museu%20Revis&#227;o%20Mai-0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ATO%20-%20BR%20-%20425%20aditiv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nato\mt-220\Meus%20documentos\Obra%20326AS\Medi&#231;&#245;es\DVOP\6&#170;%20Medi&#231;&#227;o%20DVOP\6&#170;%20Medi&#231;ao%20DVOP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2.brturbo.com/MT-170%20(BRASNORTE%20-%20AGRIMAT)/2&#170;%20medi&#231;&#227;o%20Agrima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2.brturbo.com/Diversos/PROTOTIPO%20DE%20MEDI&#199;&#195;O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exandre\c\ARQXLS\PR\Conservas%20dez-02\Pato%20PRRTN%20-%20BR47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uriney\c\Meus%20documentos\geosolo\1&#170;%20M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tos%20F&#225;bio\tra&#231;o%20cbuq%20faixa%20c%20Carpizza%20CONT.%20LEST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to\c\PROJETOS\SINFRA\PROJETO%20BRASIL-BOL&#205;VIA%20(CORIXA)\VOLUME-04\composi&#231;ao%20%20corixa%20final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to\c\PROJETOS\SINFRA\PROJETO%20BRASIL-BOL&#205;VIA%20(CORIXA)\VOLUME-04\composi&#231;ao%20%20corixa%20fim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afael\ENPA\Estudos\Mato%20Grosso\Estudo%20PATO.MT.PA\2011\PATO'S\BR158%20-%20%20km%20637%20ao%20697%20(pinda&#237;ba)\antigos\comp%20sicro%20mt%20setembro%202010%20-%20brita%20corrigida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rata-03\Projetos\Marcelo\docs\PP003%20-%20Restauracao%20-%20PROMG%20-%20DERMG\Levantamentos%20de%20Campo\PRIORIDADES\20CRG\Resultados\CARACT%20PAV%20EXISTENTE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SETOR%20DE%20PROJETOS/PATO/PATO%20Ricardo%20-%20BR-262_km%20466,5%20-%20km%20600,8/Meus%20documentos/pato2004br262/composi&#231;&#227;opadr&#227;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cgi-bin/webmail.exe/Meus%20documentos/ANAST%C3%81CIO/SERCEL/BR26299060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JBS\JBS\Mob%20e%20Desmobiliza&#231;&#227;o_Aripuan&#227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11.1.7\engenharia\Users\ULCAC\Desktop\BR-174-PATO%20km%201093,90%20ao%20km%201258,9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f01945\Configura&#231;&#245;es%20locais\Temporary%20Internet%20Files\Content.IE5\QXPOF0PY\OR&#199;AMENTO..(2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_001\c\Meus%20documentos\Excel\DVOP\8_97%20-%20S&#227;o%20Vicente\Prod.%20Equip.%20Mec.1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R&#199;AMENTO%20LAMA%20ASF&#193;LTICA%20MT170%2078,2%20KM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Concorrencia\LICITA&#199;&#195;O\DNIT\BR-101%20-%20SC%20EDITAL%200003-02\LOTE%2028%20apresenta&#231;&#227;o\cd\Lote%2028%20SC\gelson\XLS\CUSTOS\DNER398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PATO%20-%20BR%20-%20425%20aditivo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PATO%20-%20BR%20-%20425%20aditiv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_PROSUL2\APPL\USR\GELSON\XLS\CONSAPPE\SISNORTE\REORDENA\11BR28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11.1.7\engenharia\Users\ULCAC\Desktop\Diversos%20DNIT\TRABALHO\TECNICA%20VIARIA%20CONSTRU&#199;&#213;ES\1%20-%20DOC%20CONTRATO\C&#243;pia%20de%20Pato%20163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windows\TEMP\1&#170;%20MED%20PROV%20B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windows\TEMP\1&#170;%20MED%20PROV%20B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windows\TEMP\1&#170;%20MED%20PROV%20B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Users\operador\Documents\DNIT\PATO%202011\MODELOS\patos\diamantino(andr&#233;)\PATO_km614,4_km799,3%20-%20rev07%20-%20sicro%20mt%20set%20-10%20(alt%20betuminosos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ec_1\tec1\ARQ\SOLOTEC\BR-476\VIGA\ANALIS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Tec_1\tec1\ARQ\SOLOTEC\BR-476\VIGA\ANALISE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gito\c\Meus%20documentos\Projetos\6&#186;%20DRF\C%20378%20%20BR%20040%20Paraopeba\AnteProjeto\Volume%202\Terraplenagem\C378%20Distribuicao%20de%20Massas%20Lote%2002%20-%200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11.1.7\engenharia\ENGENHARIA\Lucio%20Pinheiro%20-%2054112\PATOs\2014\PATO364%20502_588\PATO%20BR_364%20Alterado%2013_03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-F1\Projetos\Trabalho\Planilha%20de%20Quantitativo%20em%20Branco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-jbs\projetos%20(d)\MT%20423%20UNI&#195;O%20DO%20SUL%20-%20CLAUDIA\Or&#231;amento%2045,0%20km\Or&#231;amento%20Minuta%20(Uni&#227;o%20do%20Sul%20-%20Claudia)%2043,021%20Km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&#233;cnico\c-tecnico\T&#201;CNICA\DNER\19%20DISTRITO%20RODOVI&#193;RIO%20FEDERAL\CARTA%20CONVITE%20N&#176;%200129-98-19\CARTA%20CONVITE%20N&#176;%200129-98-19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Meus%20documentos\Arquivos%20BR-459%20TCM%20EDEMILSON\Projeto%20Executivo%20BR-459%20COPAVEL\04-03-2004\Meus%20Documentos\FV-DNER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FV-DNER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Users\FLVIOE~1\AppData\Local\Temp\Meus%20Documentos\FV-DNER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Meus%20documentos\Arquivos%20BR-459%20TCM%20EDEMILSON\Projeto%20Executivo%20BR-459%20COPAVEL\04-03-2004\0798\TECNICO\TEACOMP\LOTE06\P09\P10\RELAT610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798\TECNICO\TEACOMP\LOTE06\P09\P10\RELAT61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Users\FLVIOE~1\AppData\Local\Temp\0798\TECNICO\TEACOMP\LOTE06\P09\P10\RELAT61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elso\PLANILHAS%20LAB\Faixa%20C\PROJ.CBUQ%20F-B-1160602200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ra&#231;o%20cbuq%20faixa%20c%20Carpizza%20CONT.%20LESTE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ELEANDRO\Meus%20documentos\LICITA&#199;&#213;ES\DNIT\CP%20220-2006-MT\Edital\ANEXOS%20-%20BR_364_MT_2006%20CONSERVA&#199;&#195;O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email.terra.com.br/cgi-bin/webmail.exe/Meus%20documentos/ANAST%C3%81CIO/SERCEL/BR262990800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PROJETOS\SINFRA\PROJETO%20BRASIL-BOL&#205;VIA%20(CORIXA)\VOLUME-04\composi&#231;ao%20%20corixa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\Conseva\Cons-116\MEDICOES\61MCBMI.DNIT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guaribe\c\TEMP\Fabio\Campanario_agua\Campanario\Agua\Volume4e5\Memorial-Orcamneto\Orc_Automacao%20agu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ditais\Users\JOSEMA~1.SIL\AppData\Local\Temp\Rar$DIa0.357\PATO%20BR158%20-%2085,00%20ao%20201,13%20-%20Corre&#231;&#227;o%2030.04.15%20-%20SICRO%20JAN.15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Projeto%20Alvorada\Projeto%20B&#225;sico%20Croat&#225;\&#193;gua\quadros\Orca_Esgoto_Col&#244;nia%202a%20ETAPA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Meus%20documentos\DER-SP\PLANILHA%20OFICIAL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RAPHAE~1.POR/CONFIG~1/Temp/Rar$DI00.610/Acabamentos24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~1\RAPHAE~1.POR\CONFIG~1\Temp\Rar$DI00.610\Acabamentos24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2\SECOR2\MT%20-%20249%20Ent&#176;%20235%20-%20BR%20-%20163%20(nova%20mutun)%20-%20Lote%20I\MEDI&#199;&#213;ES\4&#170;_MEDI&#199;&#195;O_MT-249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PRODUCAO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OBRAS%20EM%20EXECU&#199;&#195;O\Obra%20114%20-%20Estrada%20do%20Moinho\Obra\pROJETOS\Arquimedes%20Pereira%20Lima\VOLUME%204%20-%20OR&#199;AMENTO\OR&#199;AMENTO%20ARCHIMEDES%20PEREIRA_COMPLETO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&#233;cnico\C-T&#201;CNICO\Nossos%20Documentos\Licita&#231;&#245;es\DNER%20-%2019&#186;\Concorr&#234;ncia%20N.&#186;%20187.2000\Quadros%20para%20Licita&#231;&#245;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U.%20LOT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Alex%20-%2054143\Pato%20Edital%20Ricardo\NOVO%20PATO%20DA%20BR%20364%20(REV03)%2005.10.2015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Users\jackson\Documents\DNIT\Patos\PATOS%20modelos%202008%20dnit\Patos%20-%20Luiz%20Ant&#244;nio\BR-070\Laptop%20-%20Arquivos\DNIT\PATOs\Rondon&#243;polis\PATO_BR-364_km_000_ao_km_11290_LICITA&#199;&#195;O%20MAIO%20DE%202007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Users\Paulo%20Vicente\Desktop\Pasta2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OS\MT-129\EXECUTIVO\VOLUME%204\SETEMBRO\COM%20DESONERA&#199;&#195;O\OR&#199;AMENTOS\LOTE%2001\Or&#231;amento_MT%20129%20-%20LOTE%2001%201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Users\jackson\Documents\DNIT\Patos\PATOS%20modelos%202008%20dnit\Patos%20-%20Luiz%20Ant&#244;nio\BR-070\Laptop%20-%20Arquivos\DNIT\PATOs\Rondon&#243;polis\PATO_BR-364_km_0,00_ao_km_112,90_LICITA&#199;&#195;O%20Rev%20mario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Anel%20-%20Conserva\62&#170;%20Med.%20Prov.%20Dez.12%20-%20Anel%20Rodovi&#225;rio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S%20-%20OGU_SET09%20(BM)\27%20-%20BR-452%20(58,4%20a%2091,8%20&amp;%20173,9%20a%20224,9)\PROJETO%20FINAL\Projeto%20%20CREMA%20BR-45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0.132.171\check_list_csd$\Lote%2002\MG\27%20PROJETO%20BANCO%20MUNDIAL\1%20-%20BR-040(471,5%20ao%20532,9)-LOTE%205\Projeto%20Nova%20solu&#231;&#227;o%20(28-07-09)_SINAL.-MB\Projeto%20CREMA%20BR-040(471,5%20ao%20532,9)-LOTE%205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RQUIVOS\SharedDocs\Documents%20and%20Settings\jose.s.pinto\Desktop\DOCUMENTOS%20DA%20UL%2006-03\DIVERSOS\PATOS%20DIVERSOS-EMERGENCIAS\PATO%20%20BR-356%20(Ref.%20Mar.%202008)%20(20-06-2008)%20(1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BR-163\6&#170;%20ap&#243;s%20repac.%20LOTE%202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BR-163\6&#170;%20ap&#243;s%20repac.%20LOTE%202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.B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Projetos%20em%20andamento\DNIT\DNIT%20CREMA%20RN%20Planservi\Levantamento%20de%20Campo\Acostamento\Dynatestms_01\meus%20documentos\Meus%20documentos\Egesa-antigos\TO-134\Meus%20Documentos\FV-DNER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Meus%20Documentos\FV-DNER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Or&#231;amentos\Orc%20381\Orc%20Trevo%20Takono\OR960887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T%20170%20(Brasnorte%20-%20Rio%20Juruena%20AGRIMAT)\Medi&#231;&#245;es%20Agrimat%20SINFRA\2&#170;%20Medi&#231;&#227;o%20Oficial%20Agrimat%20IC-001%20Set_2005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T%20170%20(Brasnorte%20-%20Rio%20Juruena%20AGRIMAT)\Medi&#231;&#245;es%20Agrimat%20SINFRA\2&#170;%20Medi&#231;&#227;o%20Oficial%20Agrimat%20IC-001%20Set_2005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o.filho/Desktop/PATO%20BR_364%20_588_799_BASE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D%20TURMA%20CUSTOS%20RODOVIARIOS\PLANILHA%20OR&#199;AMENT&#193;RIA.xlsx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ercio-jbs\projetos%20(d)\Prefeituras%20Licita&#231;&#245;es\Nova%20Mutum\Or&#231;amento%20CP%20006-2007%20(Pref%20Nova%20Mutum)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ebmail2.brturbo.com/MT-170%20(BRASNORTE%20-%20AGRIMAT%20100km)/Medi&#231;&#245;es%20Agrimat/Triunfo/Obra/Obra%20n&#186;%20199/2&#170;%20Repactua&#231;&#227;o/4&#170;%20medi&#231;&#227;o%20199%20ap&#243;s%202&#170;%20repactua&#231;&#227;o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PROJETOS\SINFRA\PROJETO%20BRASIL-BOL&#205;VIA%20(CORIXA)\VOLUME-04\composi&#231;ao%20%20corixa%20fim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emi-tec-01\C-Tec\Documents%20and%20Settings\lcardoso\Meus%20documentos\P\s_c\45000_49620_ServAux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Projetos%20em%20andamento\DNIT%20Construtoras\DNIT%20PIR-IV%20Corredor%202007\SP%20-%208a%20UNIT\PIR%20IV%20BR-116\PASSO%20FUNDO%20COMPOSI&#199;&#213;ES\Documents%20and%20Settings\Pedro\Meus%20documentos\CPU%20Extra%20em%20excel%20de%20Br11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uliana\projetos\Meus%20documentos\Egesa-antigos\TO-134\0798\TECNICO\TEACOMP\LOTE06\P09\P10\RELAT610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GESA-Projetos\TO-050PALMAS-TAQUARALTO\Meus%20documentos\EGESA\Br-482mg\Volume1\CANA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2\secor2\MT%20-%20370%20POCON&#201;%20-%20PORTO%20CERCADO%20(PARTE%20URBANA)\ALA&#205;NE\EXCEL\TRANSPORTES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nanceiro\c\WINDOWS\Temporary%20Internet%20Files\Content.IE5\O1QRGHI7\Planiha%20Santa%20Luzia%20-%20atualizad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TCM%20Engenharia%20e%20Empreendimentos\BR-459%20Obra%20260\Medi&#231;&#245;es%20DNIT\Medi&#231;&#227;o%2015.2004%20-%20Fevereiro2004\TCM\BR-459%20Obra%20260\Medi&#231;&#245;es%20TCM\Medi&#231;&#227;o%2009.2003%20-%20Agosto2003\MEDI&#199;&#195;O%2008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Rib%20Casc\PA%20Guerreiro\Planilha%20Quantifica&#231;&#227;o%20Guerreiro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Concorrencia\PLANEJAMENTO\PL%202004\Amap&#225;\BR-156-AP%20SUL\PL%20BR-156%20AP%20SUL%20atual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Meus%20documentos\Arquivos%20BR-459%20TCM%20EDEMILSON\Projeto%20Executivo%20BR-459%20COPAVEL\04-03-2004\Meus%20documentos\EGESA\Br-482mg\Volume2\CANA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eus%20documentos\EGESA\Br-482mg\Volume1\CANAA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Users\FLVIOE~1\AppData\Local\Temp\Meus%20documentos\EGESA\Br-482mg\Volume2\CANA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c$\Documents%20and%20Settings\C%20arlos%20%20Machado\My%20Documents\Disco%201\BR-262-MS(3)\Anexos%20PGQ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nexos%20PGQ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fbsa00535\dyna01\Documents%20and%20Settings\C%20arlos%20%20Machado\My%20Documents\Disco%201\BR-262-MS(3)\Anexos%20PGQ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jeto\c\PROJETOS\SINFRA\PROJETO%20BRASIL-BOL&#205;VIA%20(CORIXA)\VOLUME-04\composi&#231;ao%20corixa%20fina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11.1.7\engenharia\1%20-%20DOC%20CONTRATO\BR-267-PATO%20km%20290,10%20ao%20396,4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/Diversos/PROTOTIPO%20DE%20MEDI&#199;&#195;O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iversos\PROTOTIPO%20DE%20MEDI&#199;&#195;O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ODOVIAS%20FEDERAIS\BR%20163%20GUARANT&#195;%20-%20DIVISA%20MT-PA%20fernando\PLANO%20TRABALHO%20VIGENTE\BR%20163%20CALMON%20FINAL\Oramento_Ago_2005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RODOVIAS%20FEDERAIS\BR%20163%20GUARANT&#195;%20-%20DIVISA%20MT-PA%20fernando\PLANO%20TRABALHO%20VIGENTE\BR%20163%20CALMON%20FINAL\Oramento_Ago_2005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BR163PD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2\secor2\MT%20-%20249%20-Lote%20II\Ala&#237;ne\EXCEL\LOTE%2002\OR&#199;AMENTO-MT-249%20(Km%2011-Rio%20Arinos-Entr.%20MT-010)%20-%2016,80%20km_PROJETO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2\secor3\MT%20-%20351-241%20(MANSO)\ALA&#205;NE\EXCEL\OR&#199;AMENTO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&#233;cnico\C-T&#201;CNICO\Nossos%20Documentos\Licita&#231;&#245;es\DNER%20-%2019&#186;\Concorr&#234;ncia%20N.&#186;%20670.00\Equipamento%20e%20M&#227;o%20de%20Obra%20670.00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2\secor5\MT%20-%20249%20%20-%20Lote%20II\ALA&#205;NE\EXCEL\LOTE%2002\OR&#199;AMENTO-MT-249%20(Km%2011-Rio%20Arinos-Entr.%20MT-010)%20-%2030%20km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2\secor5\MT-270%20(COLONIA%20-%20MIMOSO)\OR&#199;AMENTO%20E%20PLANO%20DE%20TRABALHO\OR&#199;AMENTO%20MT-23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EONARDO\01_SEDUC\01_Boletins\Boletim%20Abril%202005_R02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TEMP\Or&#231;amento%20Sta%20Helena%20Guaranta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Users\FLVIOE~1\AppData\Local\Temp\Documents%20and%20Settings\gas\Configura&#231;&#245;es%20locais\Temporary%20Internet%20Files\Content.Outlook\NY2PGIY1\Documents%20and%20Settings\emsa\Meus%20documentos\Medicao-Obra71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-b.uol.com.br/cgi-bin/webmail/ARQUIVOS/OR&#199;AMENTO/Guia%20Lopes%20BR267/OR&#199;AMENTO%20E%20CRONOGRAMA%20GLL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-b.uol.com.br/cgi-bin/webmail/ARQUIVOS/OR&#199;AMENTO/Resumo_Cronograma_Maracaju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Jos&#233;%20Marcos%20Monteiro%20-%2054172\RODOVIAS\BR%20364\01.PATO\01.Editais\BR364%20-%20KM%20799,3%20ao%20879,3\Pato%20-%20BR-364%20(Itanorte)\03.Pato%20Itanorte%20-%20Campo%20Novo%20(FINAL)%20(FINAL).xlsx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1\engenharia\Projetos%20em%20andamento\DNIT\DNIT%20CREMA%20RN%20Planservi\Levantamento%20de%20Campo\Acostamento\Dynatestms_01\meus%20documentos\Meus%20documentos\Egesa-antigos\TO-134\0798\TECNICO\TEACOMP\LOTE06\P09\P10\RELAT610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Administrador\Meus%20documentos\TERCIO\MT%20370%20ESTRADA%20PARQUE\22_JUN\Ultima%20do%20Everaldo%2022_06_05\TRANSPORTES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Administrador\Meus%20documentos\TERCIO\MT%20370%20ESTRADA%20PARQUE\22_JUN\Ultima%20do%20Everaldo%2022_06_05\TRANSPORTES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NIT-CBA-SR-F02\Grupos\Meus%20Documentos\FV-DNER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MUSEU Rev Jul-00"/>
      <sheetName val="BDI"/>
      <sheetName val="PLMUSEU Rev Mai-00 (Med)"/>
      <sheetName val="QUANTMU"/>
      <sheetName val="PLMUSEU"/>
      <sheetName val="Cálculo"/>
      <sheetName val="PLMUSEU (3)"/>
      <sheetName val="Planilha Aprese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ício"/>
      <sheetName val="RELATÓRIO"/>
      <sheetName val="RESUMO-DVOP"/>
      <sheetName val="REAJU"/>
      <sheetName val="Mat Asf"/>
      <sheetName val="Crono Físico-Financeiro"/>
      <sheetName val="Plan1"/>
      <sheetName val="terraplenagem"/>
      <sheetName val="preench rebaixo em rocha"/>
      <sheetName val="DMT"/>
      <sheetName val="remoção de base antiga"/>
      <sheetName val="subbase (1)"/>
      <sheetName val="base (1)"/>
      <sheetName val="Imprimação (1)"/>
      <sheetName val="pintura de ligação (1)"/>
      <sheetName val="CBUQ (1)"/>
      <sheetName val="Binder (1)"/>
      <sheetName val="Transp-Massa (1)"/>
      <sheetName val="Transp-Brita (1)"/>
      <sheetName val="remoção de pavim (1)"/>
      <sheetName val="dreno transversal (1)"/>
      <sheetName val="meio fio com sarjeta conjug (1)"/>
      <sheetName val="base (2)"/>
      <sheetName val="transp mat jaz (2)"/>
      <sheetName val="remoçao de pavim (1)"/>
      <sheetName val="Pintura de ligação (2)"/>
      <sheetName val="CBUQ (2)"/>
      <sheetName val="Transp-Massa (2)"/>
      <sheetName val="Transp-Brita (2)"/>
      <sheetName val="RESUMO_DVOP"/>
      <sheetName val="Desmat"/>
      <sheetName val="Aux.da anterior"/>
      <sheetName val="Cubação"/>
      <sheetName val="Croqui"/>
      <sheetName val="CALCULOS AUXILIARES"/>
      <sheetName val="Pato"/>
    </sheetNames>
    <sheetDataSet>
      <sheetData sheetId="0" refreshError="1"/>
      <sheetData sheetId="1" refreshError="1">
        <row r="2">
          <cell r="B2" t="str">
            <v>OBRA: Complementação da Restauração de Rodovias Pavimentadas e Melhoramentos</v>
          </cell>
        </row>
        <row r="3">
          <cell r="B3" t="str">
            <v>RODOVIA/PROGRAMA: MT-358</v>
          </cell>
        </row>
        <row r="4">
          <cell r="B4" t="str">
            <v>TRECHO: Tangará da Serra - Assari</v>
          </cell>
        </row>
        <row r="5">
          <cell r="B5" t="str">
            <v>SUB-TRECHO: Tangará da Serra - Entrº MT-343</v>
          </cell>
        </row>
        <row r="6">
          <cell r="B6" t="str">
            <v>CONTRATO: 005/2001/00/00-P.Jur.</v>
          </cell>
        </row>
        <row r="7">
          <cell r="B7" t="str">
            <v>REFERÊNCIA (nº ordem med./aval): 6ª Medição Provisória</v>
          </cell>
        </row>
        <row r="8">
          <cell r="B8" t="str">
            <v>PERÍODO SIMPLES: 01/08/01 à 31/08/01</v>
          </cell>
        </row>
        <row r="9">
          <cell r="B9" t="str">
            <v>FIRMA: CONSTRUTORA TRIUNFO S/A</v>
          </cell>
        </row>
        <row r="10">
          <cell r="B10" t="str">
            <v>RELATÓRIO  DOS  SERVIÇOS  EXECUTADOS</v>
          </cell>
        </row>
        <row r="11">
          <cell r="B11" t="str">
            <v>CÓDIGO</v>
          </cell>
          <cell r="C11" t="str">
            <v>DISCRIMINAÇÃO</v>
          </cell>
          <cell r="D11" t="str">
            <v>UNID.</v>
          </cell>
        </row>
        <row r="12">
          <cell r="C12" t="str">
            <v>MELHORAMENTOS</v>
          </cell>
        </row>
        <row r="13">
          <cell r="B13">
            <v>40000</v>
          </cell>
          <cell r="C13" t="str">
            <v>TERRAPLENAGEM</v>
          </cell>
        </row>
        <row r="14">
          <cell r="B14">
            <v>40110</v>
          </cell>
          <cell r="C14" t="str">
            <v>Desmatamento, destocamento e limpeza em mata</v>
          </cell>
          <cell r="D14" t="str">
            <v>m²</v>
          </cell>
        </row>
        <row r="15">
          <cell r="B15">
            <v>40140</v>
          </cell>
          <cell r="C15" t="str">
            <v>Remoção e limpeza da camada vegetal</v>
          </cell>
          <cell r="D15" t="str">
            <v>m²</v>
          </cell>
        </row>
        <row r="16">
          <cell r="B16">
            <v>40201</v>
          </cell>
          <cell r="C16" t="str">
            <v>Escavação, carga e transp. de mat. de 1ª cat. DMT &lt; 50 m</v>
          </cell>
          <cell r="D16" t="str">
            <v>m³</v>
          </cell>
        </row>
        <row r="17">
          <cell r="B17">
            <v>40202</v>
          </cell>
          <cell r="C17" t="str">
            <v>Escavação, carga e transp. de mat. de 1ª cat. 50 &lt; DMT &lt; 200 m</v>
          </cell>
          <cell r="D17" t="str">
            <v>m³</v>
          </cell>
        </row>
        <row r="18">
          <cell r="B18">
            <v>40203</v>
          </cell>
          <cell r="C18" t="str">
            <v>Escavação, carga e transp. de mat. de 1ª cat. 200 &lt; DMT &lt; 400 m</v>
          </cell>
          <cell r="D18" t="str">
            <v>m³</v>
          </cell>
        </row>
        <row r="19">
          <cell r="B19">
            <v>40204</v>
          </cell>
          <cell r="C19" t="str">
            <v>Escavação, carga e transp. de mat. de 1ª cat. 400 &lt; DMT &lt; 600 m</v>
          </cell>
          <cell r="D19" t="str">
            <v>m³</v>
          </cell>
        </row>
        <row r="20">
          <cell r="B20">
            <v>40205</v>
          </cell>
          <cell r="C20" t="str">
            <v>Escavação, carga e transp. de mat. de 1ª cat. 600 &lt; DMT &lt; 800 m</v>
          </cell>
          <cell r="D20" t="str">
            <v>m³</v>
          </cell>
        </row>
        <row r="21">
          <cell r="B21">
            <v>40206</v>
          </cell>
          <cell r="C21" t="str">
            <v>Escavação, carga e transp. de mat. de 1ª cat. 800 &lt; DMT &lt; 1000 m</v>
          </cell>
          <cell r="D21" t="str">
            <v>m³</v>
          </cell>
        </row>
        <row r="22">
          <cell r="B22">
            <v>40207</v>
          </cell>
          <cell r="C22" t="str">
            <v>Escavação, carga e transp. de mat. de 1ª cat. 1000 &lt; DMT &lt; 1200 m</v>
          </cell>
          <cell r="D22" t="str">
            <v>m³</v>
          </cell>
        </row>
        <row r="23">
          <cell r="B23">
            <v>40209</v>
          </cell>
          <cell r="C23" t="str">
            <v>Escavação, carga e transp. de mat. de 1ª cat. 1400 &lt; DMT &lt; 1600 m</v>
          </cell>
          <cell r="D23" t="str">
            <v>m³</v>
          </cell>
        </row>
        <row r="24">
          <cell r="B24">
            <v>40211</v>
          </cell>
          <cell r="C24" t="str">
            <v>Escavação, carga e transp. de mat. de 1ª cat. 1800 &lt; DMT &lt; 2000 m</v>
          </cell>
          <cell r="D24" t="str">
            <v>m³</v>
          </cell>
        </row>
        <row r="25">
          <cell r="B25">
            <v>40212</v>
          </cell>
          <cell r="C25" t="str">
            <v>Escavação, carga e transp. de mat. de 1ª cat. 2000 &lt; DMT &lt; 3000 m</v>
          </cell>
          <cell r="D25" t="str">
            <v>m³</v>
          </cell>
        </row>
        <row r="26">
          <cell r="B26">
            <v>40301</v>
          </cell>
          <cell r="C26" t="str">
            <v>Escavação, carga e transp. de mat. de 2ª cat. DMT &lt; 50 m</v>
          </cell>
          <cell r="D26" t="str">
            <v>m³</v>
          </cell>
        </row>
        <row r="27">
          <cell r="B27">
            <v>40302</v>
          </cell>
          <cell r="C27" t="str">
            <v>Escavação, carga e transp. de mat. de 2ª cat. 50 &lt; DMT &lt; 200 m</v>
          </cell>
          <cell r="D27" t="str">
            <v>m³</v>
          </cell>
        </row>
        <row r="28">
          <cell r="B28">
            <v>40303</v>
          </cell>
          <cell r="C28" t="str">
            <v>Escavação, carga e transp. de mat. de 2ª cat. 200 &lt; DMT &lt; 400 m</v>
          </cell>
          <cell r="D28" t="str">
            <v>m³</v>
          </cell>
        </row>
        <row r="29">
          <cell r="B29">
            <v>40304</v>
          </cell>
          <cell r="C29" t="str">
            <v>Escavação, carga e transp. de mat. de 2ª cat. 400 &lt; DMT &lt; 600 m</v>
          </cell>
          <cell r="D29" t="str">
            <v>m³</v>
          </cell>
        </row>
        <row r="30">
          <cell r="B30">
            <v>40305</v>
          </cell>
          <cell r="C30" t="str">
            <v>Escavação, carga e transp. de mat. de 2ª cat. 600 &lt; DMT &lt; 800 m</v>
          </cell>
          <cell r="D30" t="str">
            <v>m³</v>
          </cell>
          <cell r="I30">
            <v>6159.39</v>
          </cell>
        </row>
        <row r="31">
          <cell r="B31">
            <v>40306</v>
          </cell>
          <cell r="C31" t="str">
            <v>Escavação, carga e transp. de mat. de 2ª cat. 800 &lt; DMT &lt; 1000 m</v>
          </cell>
          <cell r="D31" t="str">
            <v>m³</v>
          </cell>
          <cell r="I31">
            <v>1052.415</v>
          </cell>
        </row>
        <row r="32">
          <cell r="B32">
            <v>40401</v>
          </cell>
          <cell r="C32" t="str">
            <v>Escavação, carga e transp. de mat. de 3ª cat. DMT &lt; 50 m</v>
          </cell>
          <cell r="D32" t="str">
            <v>m³</v>
          </cell>
        </row>
        <row r="33">
          <cell r="B33">
            <v>40402</v>
          </cell>
          <cell r="C33" t="str">
            <v>Escavação, carga e transp. de mat. de 3ª cat. 50 &lt; DMT &lt; 200 m</v>
          </cell>
          <cell r="D33" t="str">
            <v>m³</v>
          </cell>
        </row>
        <row r="34">
          <cell r="B34">
            <v>40403</v>
          </cell>
          <cell r="C34" t="str">
            <v>Escavação, carga e transp. de mat. de 3ª cat. 200 &lt; DMT &lt; 400 m</v>
          </cell>
          <cell r="D34" t="str">
            <v>m³</v>
          </cell>
        </row>
        <row r="35">
          <cell r="B35">
            <v>40404</v>
          </cell>
          <cell r="C35" t="str">
            <v>Escavação, carga e transp. de mat. de 3ª cat. 400 &lt; DMT &lt; 600 m</v>
          </cell>
          <cell r="D35" t="str">
            <v>m³</v>
          </cell>
        </row>
        <row r="36">
          <cell r="B36">
            <v>40405</v>
          </cell>
          <cell r="C36" t="str">
            <v>Escavação, carga e transp. de mat. de 3ª cat. 600 &lt; DMT &lt; 800 m</v>
          </cell>
          <cell r="D36" t="str">
            <v>m³</v>
          </cell>
        </row>
        <row r="37">
          <cell r="B37">
            <v>40406</v>
          </cell>
          <cell r="C37" t="str">
            <v>Escavação, carga e transp. de mat. de 3ª cat. 800 &lt; DMT &lt; 1000 m</v>
          </cell>
          <cell r="D37" t="str">
            <v>m³</v>
          </cell>
        </row>
        <row r="38">
          <cell r="B38">
            <v>40407</v>
          </cell>
          <cell r="C38" t="str">
            <v>Escavação, carga e transp. de mat. de 3ª cat. 1000 &lt; DMT &lt; 1200 m</v>
          </cell>
          <cell r="D38" t="str">
            <v>m³</v>
          </cell>
        </row>
        <row r="39">
          <cell r="B39">
            <v>40510</v>
          </cell>
          <cell r="C39" t="str">
            <v>Compactação de aterros a 95% do Proctor Normal</v>
          </cell>
          <cell r="D39" t="str">
            <v>m³</v>
          </cell>
        </row>
        <row r="40">
          <cell r="B40">
            <v>40520</v>
          </cell>
          <cell r="C40" t="str">
            <v>Compactação de aterros a 100% do Proctor Normal</v>
          </cell>
          <cell r="D40" t="str">
            <v>m³</v>
          </cell>
        </row>
        <row r="41">
          <cell r="B41">
            <v>40710</v>
          </cell>
          <cell r="C41" t="str">
            <v>Preenchimento de rebaixo em rocha</v>
          </cell>
          <cell r="D41" t="str">
            <v>m³</v>
          </cell>
        </row>
        <row r="43">
          <cell r="B43">
            <v>50000</v>
          </cell>
          <cell r="C43" t="str">
            <v>PAVIMENTAÇÃO</v>
          </cell>
        </row>
        <row r="44">
          <cell r="B44">
            <v>50100</v>
          </cell>
          <cell r="C44" t="str">
            <v>Regularização do sub-leito</v>
          </cell>
          <cell r="D44" t="str">
            <v>m²</v>
          </cell>
        </row>
        <row r="45">
          <cell r="B45">
            <v>50210</v>
          </cell>
          <cell r="C45" t="str">
            <v>Sub-base de solo estabilizado sem mistura</v>
          </cell>
          <cell r="D45" t="str">
            <v>m³</v>
          </cell>
        </row>
        <row r="46">
          <cell r="B46">
            <v>50230</v>
          </cell>
          <cell r="C46" t="str">
            <v>Base de solo estabilizado sem mistura</v>
          </cell>
          <cell r="D46" t="str">
            <v>m³</v>
          </cell>
        </row>
        <row r="47">
          <cell r="B47">
            <v>50610</v>
          </cell>
          <cell r="C47" t="str">
            <v>Imprimação asfáltica - execução</v>
          </cell>
          <cell r="D47" t="str">
            <v>m²</v>
          </cell>
        </row>
        <row r="48">
          <cell r="B48">
            <v>50620</v>
          </cell>
          <cell r="C48" t="str">
            <v>Pintura de ligação - execução</v>
          </cell>
          <cell r="D48" t="str">
            <v>m²</v>
          </cell>
        </row>
        <row r="49">
          <cell r="B49">
            <v>50740</v>
          </cell>
          <cell r="C49" t="str">
            <v>Concreto betuminoso usinado a quente</v>
          </cell>
          <cell r="D49" t="str">
            <v>m³</v>
          </cell>
        </row>
        <row r="50">
          <cell r="B50">
            <v>50745</v>
          </cell>
          <cell r="C50" t="str">
            <v>Concreto betuminoso usinado a quente para Binder</v>
          </cell>
          <cell r="D50" t="str">
            <v>m³</v>
          </cell>
        </row>
        <row r="51">
          <cell r="B51">
            <v>52010</v>
          </cell>
          <cell r="C51" t="str">
            <v>Transporte de material de jazida para sub-base e base</v>
          </cell>
          <cell r="D51" t="str">
            <v>m³xkm</v>
          </cell>
        </row>
        <row r="52">
          <cell r="B52">
            <v>52100</v>
          </cell>
          <cell r="C52" t="str">
            <v>Fornecimento e transporte de cimento asfáltico penetração CAP-20</v>
          </cell>
          <cell r="D52" t="str">
            <v>t</v>
          </cell>
        </row>
        <row r="53">
          <cell r="B53">
            <v>52200</v>
          </cell>
          <cell r="C53" t="str">
            <v>Fornecimento e transporte de asfalto CM-30</v>
          </cell>
          <cell r="D53" t="str">
            <v>t</v>
          </cell>
        </row>
        <row r="54">
          <cell r="B54">
            <v>52300</v>
          </cell>
          <cell r="C54" t="str">
            <v>Fornecimento e transporte de emulsão asfáltica RR-2C</v>
          </cell>
          <cell r="D54" t="str">
            <v>t</v>
          </cell>
        </row>
        <row r="55">
          <cell r="B55">
            <v>90219</v>
          </cell>
          <cell r="C55" t="str">
            <v>Remoção de pavimento</v>
          </cell>
          <cell r="D55" t="str">
            <v>m³</v>
          </cell>
        </row>
        <row r="56">
          <cell r="B56">
            <v>90543</v>
          </cell>
          <cell r="C56" t="str">
            <v>Transporte de C.B.U.Q. / Binder</v>
          </cell>
          <cell r="D56" t="str">
            <v>txkm</v>
          </cell>
        </row>
        <row r="58">
          <cell r="B58">
            <v>55000</v>
          </cell>
          <cell r="C58" t="str">
            <v>DRENAGEM</v>
          </cell>
        </row>
        <row r="59">
          <cell r="B59">
            <v>55110</v>
          </cell>
          <cell r="C59" t="str">
            <v>Dreno longitudinal para corte em rocha</v>
          </cell>
          <cell r="D59" t="str">
            <v>m</v>
          </cell>
        </row>
        <row r="60">
          <cell r="B60">
            <v>55130</v>
          </cell>
          <cell r="C60" t="str">
            <v>Dreno longitudinal para corte em solo tipo B (com Bidim)</v>
          </cell>
          <cell r="D60" t="str">
            <v>m</v>
          </cell>
        </row>
        <row r="61">
          <cell r="B61">
            <v>55150</v>
          </cell>
          <cell r="C61" t="str">
            <v>Dreno transversal de base</v>
          </cell>
          <cell r="D61" t="str">
            <v>m</v>
          </cell>
        </row>
        <row r="62">
          <cell r="B62">
            <v>55310</v>
          </cell>
          <cell r="C62" t="str">
            <v>Valeta de proteção sem revestimento</v>
          </cell>
          <cell r="D62" t="str">
            <v>m</v>
          </cell>
        </row>
        <row r="63">
          <cell r="B63">
            <v>55320</v>
          </cell>
          <cell r="C63" t="str">
            <v>Valeta de proteção com revestimento vegetal</v>
          </cell>
          <cell r="D63" t="str">
            <v>m</v>
          </cell>
        </row>
        <row r="64">
          <cell r="B64">
            <v>55330</v>
          </cell>
          <cell r="C64" t="str">
            <v>Valeta de proteção com revestimento em concreto para corte</v>
          </cell>
          <cell r="D64" t="str">
            <v>m</v>
          </cell>
        </row>
        <row r="65">
          <cell r="C65" t="str">
            <v>COMISSÃO DE FISCALIZAÇÃO</v>
          </cell>
        </row>
        <row r="72">
          <cell r="B72">
            <v>55340</v>
          </cell>
          <cell r="C72" t="str">
            <v>Valeta de proteção com revestimento em concreto para aterro</v>
          </cell>
          <cell r="D72" t="str">
            <v>m</v>
          </cell>
        </row>
        <row r="73">
          <cell r="B73">
            <v>55410</v>
          </cell>
          <cell r="C73" t="str">
            <v>Meio fio simples</v>
          </cell>
          <cell r="D73" t="str">
            <v>m</v>
          </cell>
        </row>
        <row r="74">
          <cell r="B74">
            <v>55500</v>
          </cell>
          <cell r="C74" t="str">
            <v>Meio fio com sarjeta conjugada</v>
          </cell>
          <cell r="D74" t="str">
            <v>m</v>
          </cell>
        </row>
        <row r="75">
          <cell r="B75">
            <v>55501</v>
          </cell>
          <cell r="C75" t="str">
            <v>Entrada d'água tipo I</v>
          </cell>
          <cell r="D75" t="str">
            <v>ud</v>
          </cell>
        </row>
        <row r="76">
          <cell r="B76">
            <v>55502</v>
          </cell>
          <cell r="C76" t="str">
            <v>Entrada d'água tipo II</v>
          </cell>
          <cell r="D76" t="str">
            <v>ud</v>
          </cell>
        </row>
        <row r="77">
          <cell r="B77">
            <v>55503</v>
          </cell>
          <cell r="C77" t="str">
            <v>Descida d'água tipo I</v>
          </cell>
          <cell r="D77" t="str">
            <v>m</v>
          </cell>
        </row>
        <row r="78">
          <cell r="B78">
            <v>55504</v>
          </cell>
          <cell r="C78" t="str">
            <v>Descida d'água tipo II</v>
          </cell>
          <cell r="D78" t="str">
            <v>m</v>
          </cell>
        </row>
        <row r="79">
          <cell r="B79">
            <v>55505</v>
          </cell>
          <cell r="C79" t="str">
            <v>Bacia de amortecimento tipo I e II</v>
          </cell>
          <cell r="D79" t="str">
            <v>ud</v>
          </cell>
        </row>
        <row r="80">
          <cell r="B80">
            <v>55510</v>
          </cell>
          <cell r="C80" t="str">
            <v>Sarjeta de corte tipo A</v>
          </cell>
          <cell r="D80" t="str">
            <v>m</v>
          </cell>
        </row>
        <row r="81">
          <cell r="B81">
            <v>55610</v>
          </cell>
          <cell r="C81" t="str">
            <v>Saída d'água de sarjeta tipo A</v>
          </cell>
          <cell r="D81" t="str">
            <v>ud</v>
          </cell>
        </row>
        <row r="82">
          <cell r="B82">
            <v>55720</v>
          </cell>
          <cell r="C82" t="str">
            <v>Caixa coletora tipo B</v>
          </cell>
          <cell r="D82" t="str">
            <v>ud</v>
          </cell>
        </row>
        <row r="84">
          <cell r="B84">
            <v>60000</v>
          </cell>
          <cell r="C84" t="str">
            <v>OBRAS DE ARTE CORRENTES</v>
          </cell>
        </row>
        <row r="85">
          <cell r="B85">
            <v>60103</v>
          </cell>
          <cell r="C85" t="str">
            <v>Corpo de BSTC ø = 0,80 m, tipo CA-1, inclusive berço</v>
          </cell>
          <cell r="D85" t="str">
            <v>m</v>
          </cell>
        </row>
        <row r="86">
          <cell r="B86">
            <v>60104</v>
          </cell>
          <cell r="C86" t="str">
            <v>Corpo de BSTC ø = 1,00 m, tipo CA-1, inclusive berço</v>
          </cell>
          <cell r="D86" t="str">
            <v>m</v>
          </cell>
        </row>
        <row r="87">
          <cell r="B87">
            <v>60105</v>
          </cell>
          <cell r="C87" t="str">
            <v>Corpo de BSTC ø = 1,20 m, tipo CA-1, inclusive berço</v>
          </cell>
          <cell r="D87" t="str">
            <v>m</v>
          </cell>
        </row>
        <row r="88">
          <cell r="B88">
            <v>60108</v>
          </cell>
          <cell r="C88" t="str">
            <v>Corpo de BDTC ø = 1,20 m, tipo CA-1, inclusive berço</v>
          </cell>
          <cell r="D88" t="str">
            <v>m</v>
          </cell>
        </row>
        <row r="89">
          <cell r="B89">
            <v>60111</v>
          </cell>
          <cell r="C89" t="str">
            <v>Corpo de BTTC ø = 1,00 m, tipo CA-1, inclusive berço</v>
          </cell>
          <cell r="D89" t="str">
            <v>m</v>
          </cell>
        </row>
        <row r="90">
          <cell r="B90">
            <v>60112</v>
          </cell>
          <cell r="C90" t="str">
            <v>Corpo de BTTC ø = 1,20 m, tipo CA-1, inclusive berço</v>
          </cell>
          <cell r="D90" t="str">
            <v>m</v>
          </cell>
        </row>
        <row r="91">
          <cell r="B91">
            <v>60203</v>
          </cell>
          <cell r="C91" t="str">
            <v>Boca de bueiro simples tubular de concreto ø = 0,80 m</v>
          </cell>
          <cell r="D91" t="str">
            <v>ud</v>
          </cell>
        </row>
        <row r="92">
          <cell r="B92">
            <v>60204</v>
          </cell>
          <cell r="C92" t="str">
            <v>Boca de bueiro simples tubular de concreto ø = 1,00 m</v>
          </cell>
          <cell r="D92" t="str">
            <v>ud</v>
          </cell>
        </row>
        <row r="93">
          <cell r="B93">
            <v>60205</v>
          </cell>
          <cell r="C93" t="str">
            <v>Boca de bueiro simples tubular de concreto ø = 1,20 m</v>
          </cell>
          <cell r="D93" t="str">
            <v>ud</v>
          </cell>
        </row>
        <row r="94">
          <cell r="B94">
            <v>60208</v>
          </cell>
          <cell r="C94" t="str">
            <v>Boca de bueiro duplo tubular de concreto ø = 1,20 m</v>
          </cell>
          <cell r="D94" t="str">
            <v>ud</v>
          </cell>
        </row>
        <row r="95">
          <cell r="B95">
            <v>60211</v>
          </cell>
          <cell r="C95" t="str">
            <v>Boca de bueiro triplo tubular de concreto ø = 1,00 m</v>
          </cell>
          <cell r="D95" t="str">
            <v>ud</v>
          </cell>
        </row>
        <row r="96">
          <cell r="B96">
            <v>60212</v>
          </cell>
          <cell r="C96" t="str">
            <v>Boca de bueiro triplo tubular de concreto ø = 1,20 m</v>
          </cell>
          <cell r="D96" t="str">
            <v>ud</v>
          </cell>
        </row>
        <row r="97">
          <cell r="B97">
            <v>61130</v>
          </cell>
          <cell r="C97" t="str">
            <v>Escavação manual de valas em material de 3ª categoria</v>
          </cell>
          <cell r="D97" t="str">
            <v>m³</v>
          </cell>
        </row>
        <row r="98">
          <cell r="B98">
            <v>61140</v>
          </cell>
          <cell r="C98" t="str">
            <v>Escavação mecânica de valas em material de 1ª categoria</v>
          </cell>
          <cell r="D98" t="str">
            <v>m³</v>
          </cell>
        </row>
        <row r="99">
          <cell r="B99">
            <v>61150</v>
          </cell>
          <cell r="C99" t="str">
            <v>Escavação mecânica de valas em material de 2ª categoria</v>
          </cell>
          <cell r="D99" t="str">
            <v>m³</v>
          </cell>
        </row>
        <row r="100">
          <cell r="B100">
            <v>61160</v>
          </cell>
          <cell r="C100" t="str">
            <v>Reaterro e compactação com placa vibratória</v>
          </cell>
          <cell r="D100" t="str">
            <v>m³</v>
          </cell>
        </row>
        <row r="101">
          <cell r="B101">
            <v>61200</v>
          </cell>
          <cell r="C101" t="str">
            <v>Demolição de estrutura de concreto</v>
          </cell>
          <cell r="D101" t="str">
            <v>m³</v>
          </cell>
        </row>
        <row r="102">
          <cell r="B102">
            <v>61410</v>
          </cell>
          <cell r="C102" t="str">
            <v>Remoção de bueiros tubulares</v>
          </cell>
          <cell r="D102" t="str">
            <v>m</v>
          </cell>
        </row>
        <row r="104">
          <cell r="B104">
            <v>80000</v>
          </cell>
          <cell r="C104" t="str">
            <v>OBRAS COMPLEMENTARES</v>
          </cell>
        </row>
        <row r="105">
          <cell r="B105">
            <v>80110</v>
          </cell>
          <cell r="C105" t="str">
            <v>Remoção e reconstrução de cercas</v>
          </cell>
          <cell r="D105" t="str">
            <v>m</v>
          </cell>
        </row>
        <row r="106">
          <cell r="B106">
            <v>80210</v>
          </cell>
          <cell r="C106" t="str">
            <v>Defensa com perfil e suporte metálico</v>
          </cell>
          <cell r="D106" t="str">
            <v>m</v>
          </cell>
        </row>
        <row r="107">
          <cell r="B107">
            <v>80302</v>
          </cell>
          <cell r="C107" t="str">
            <v>Placa de regulamentação circular ø = 1,00 m</v>
          </cell>
          <cell r="D107" t="str">
            <v>ud</v>
          </cell>
        </row>
        <row r="108">
          <cell r="B108">
            <v>80304</v>
          </cell>
          <cell r="C108" t="str">
            <v>Placa de regulamentação triangular L = 1,00 m</v>
          </cell>
          <cell r="D108" t="str">
            <v>ud</v>
          </cell>
        </row>
        <row r="109">
          <cell r="B109">
            <v>80305</v>
          </cell>
          <cell r="C109" t="str">
            <v>Placa de regulamentação de parada obrigatória (octagonal)</v>
          </cell>
          <cell r="D109" t="str">
            <v>ud</v>
          </cell>
        </row>
        <row r="110">
          <cell r="B110">
            <v>80307</v>
          </cell>
          <cell r="C110" t="str">
            <v>Placa de advertência (1,00 x 1,00 m)</v>
          </cell>
          <cell r="D110" t="str">
            <v>ud</v>
          </cell>
        </row>
        <row r="111">
          <cell r="B111">
            <v>80310</v>
          </cell>
          <cell r="C111" t="str">
            <v>Placa de identificação de rodovia</v>
          </cell>
          <cell r="D111" t="str">
            <v>ud</v>
          </cell>
        </row>
        <row r="112">
          <cell r="B112">
            <v>80332</v>
          </cell>
          <cell r="C112" t="str">
            <v>Placa de indicação (2,00 x 1,00 m)</v>
          </cell>
          <cell r="D112" t="str">
            <v>ud</v>
          </cell>
        </row>
        <row r="113">
          <cell r="B113">
            <v>80415</v>
          </cell>
          <cell r="C113" t="str">
            <v>Pintura de faixas horizontais para 2 anos de duração</v>
          </cell>
          <cell r="D113" t="str">
            <v>m²</v>
          </cell>
        </row>
        <row r="114">
          <cell r="B114">
            <v>80425</v>
          </cell>
          <cell r="C114" t="str">
            <v>Pintura de setas e zebrados para 2 anos de duração</v>
          </cell>
          <cell r="D114" t="str">
            <v>m²</v>
          </cell>
        </row>
        <row r="115">
          <cell r="B115">
            <v>80430</v>
          </cell>
          <cell r="C115" t="str">
            <v>Tacha refletiva bidirecional</v>
          </cell>
          <cell r="D115" t="str">
            <v>ud</v>
          </cell>
        </row>
        <row r="116">
          <cell r="B116">
            <v>80435</v>
          </cell>
          <cell r="C116" t="str">
            <v>Tachão refletivo bidirecional</v>
          </cell>
          <cell r="D116" t="str">
            <v>ud</v>
          </cell>
        </row>
        <row r="117">
          <cell r="B117">
            <v>80512</v>
          </cell>
          <cell r="C117" t="str">
            <v>Plantio de gramas em placas</v>
          </cell>
          <cell r="D117" t="str">
            <v>m²</v>
          </cell>
        </row>
        <row r="118">
          <cell r="C118" t="str">
            <v>Barreira de concreto do tipo New Jersey</v>
          </cell>
          <cell r="D118" t="str">
            <v>m</v>
          </cell>
        </row>
        <row r="119">
          <cell r="C119" t="str">
            <v>Início/final de barreira tipo New Jersey</v>
          </cell>
          <cell r="D119" t="str">
            <v>ud</v>
          </cell>
        </row>
        <row r="121">
          <cell r="C121" t="str">
            <v>RESTAURAÇÃO</v>
          </cell>
        </row>
        <row r="122">
          <cell r="B122">
            <v>90000</v>
          </cell>
          <cell r="C122" t="str">
            <v>SERVIÇOS DE CONSERVAÇÃO</v>
          </cell>
        </row>
        <row r="123">
          <cell r="B123">
            <v>90110</v>
          </cell>
          <cell r="C123" t="str">
            <v>Tapa buraco com mistura betuminosa</v>
          </cell>
          <cell r="D123" t="str">
            <v>m³</v>
          </cell>
        </row>
        <row r="124">
          <cell r="B124">
            <v>90115</v>
          </cell>
          <cell r="C124" t="str">
            <v>Limpeza manual de vala de drenagem</v>
          </cell>
          <cell r="D124" t="str">
            <v>m</v>
          </cell>
        </row>
        <row r="125">
          <cell r="C125" t="str">
            <v>COMISSÃO DE FISCALIZAÇÃO</v>
          </cell>
        </row>
        <row r="132">
          <cell r="B132">
            <v>90118</v>
          </cell>
          <cell r="C132" t="str">
            <v>Desobstrução de bueiro</v>
          </cell>
          <cell r="D132" t="str">
            <v>m³</v>
          </cell>
        </row>
        <row r="134">
          <cell r="B134">
            <v>40000</v>
          </cell>
          <cell r="C134" t="str">
            <v>TERRAPLENAGEM</v>
          </cell>
        </row>
        <row r="135">
          <cell r="B135">
            <v>40110</v>
          </cell>
          <cell r="C135" t="str">
            <v>Desmatamento, destocamento e limpeza em mata</v>
          </cell>
          <cell r="D135" t="str">
            <v>m²</v>
          </cell>
        </row>
        <row r="136">
          <cell r="B136">
            <v>40202</v>
          </cell>
          <cell r="C136" t="str">
            <v>Escavação, carga e transp. de mat. de 1ª cat. 50 &lt; DMT &lt; 200 m</v>
          </cell>
          <cell r="D136" t="str">
            <v>m³</v>
          </cell>
        </row>
        <row r="137">
          <cell r="B137">
            <v>40203</v>
          </cell>
          <cell r="C137" t="str">
            <v>Escavação, carga e transp. de mat. de 1ª cat. 200 &lt; DMT &lt; 400 m</v>
          </cell>
          <cell r="D137" t="str">
            <v>m³</v>
          </cell>
        </row>
        <row r="138">
          <cell r="B138">
            <v>40205</v>
          </cell>
          <cell r="C138" t="str">
            <v>Escavação, carga e transp. de mat. de 1ª cat. 600 &lt; DMT &lt; 800 m</v>
          </cell>
          <cell r="D138" t="str">
            <v>m³</v>
          </cell>
        </row>
        <row r="139">
          <cell r="B139">
            <v>40206</v>
          </cell>
          <cell r="C139" t="str">
            <v>Escavação, carga e transp. de mat. de 1ª cat. 800 &lt; DMT &lt; 1000 m</v>
          </cell>
          <cell r="D139" t="str">
            <v>m³</v>
          </cell>
        </row>
        <row r="140">
          <cell r="B140">
            <v>40401</v>
          </cell>
          <cell r="C140" t="str">
            <v>Escavação, carga e transp. de mat. de 3ª cat. DMT &lt; 50 m</v>
          </cell>
          <cell r="D140" t="str">
            <v>m³</v>
          </cell>
        </row>
        <row r="141">
          <cell r="B141">
            <v>40402</v>
          </cell>
          <cell r="C141" t="str">
            <v>Escavação, carga e transp. de mat. de 3ª cat. 50 &lt; DMT &lt; 200 m</v>
          </cell>
          <cell r="D141" t="str">
            <v>m³</v>
          </cell>
        </row>
        <row r="142">
          <cell r="B142">
            <v>40403</v>
          </cell>
          <cell r="C142" t="str">
            <v>Escavação, carga e transp. de mat. de 3ª cat. 200 &lt; DMT &lt; 400 m</v>
          </cell>
          <cell r="D142" t="str">
            <v>m³</v>
          </cell>
        </row>
        <row r="143">
          <cell r="B143">
            <v>40404</v>
          </cell>
          <cell r="C143" t="str">
            <v>Escavação, carga e transp. de mat. de 3ª cat. 400 &lt; DMT &lt; 600 m</v>
          </cell>
          <cell r="D143" t="str">
            <v>m³</v>
          </cell>
        </row>
        <row r="144">
          <cell r="B144">
            <v>40510</v>
          </cell>
          <cell r="C144" t="str">
            <v>Compactação de aterros a 95% do Proctor Normal</v>
          </cell>
          <cell r="D144" t="str">
            <v>m³</v>
          </cell>
        </row>
        <row r="145">
          <cell r="B145">
            <v>40520</v>
          </cell>
          <cell r="C145" t="str">
            <v>Compactação de aterros a 100% do Proctor Normal</v>
          </cell>
          <cell r="D145" t="str">
            <v>m³</v>
          </cell>
        </row>
        <row r="147">
          <cell r="B147">
            <v>50000</v>
          </cell>
          <cell r="C147" t="str">
            <v>PAVIMENTAÇÃO</v>
          </cell>
        </row>
        <row r="148">
          <cell r="B148">
            <v>40910</v>
          </cell>
          <cell r="C148" t="str">
            <v>Transporte de brita</v>
          </cell>
          <cell r="D148" t="str">
            <v>txkm</v>
          </cell>
        </row>
        <row r="149">
          <cell r="B149">
            <v>50100</v>
          </cell>
          <cell r="C149" t="str">
            <v>Regularização do sub-leito</v>
          </cell>
          <cell r="D149" t="str">
            <v>m²</v>
          </cell>
        </row>
        <row r="150">
          <cell r="B150">
            <v>50210</v>
          </cell>
          <cell r="C150" t="str">
            <v>Sub-base de solo estabilizado sem mistura</v>
          </cell>
          <cell r="D150" t="str">
            <v>m³</v>
          </cell>
        </row>
        <row r="151">
          <cell r="B151">
            <v>50230</v>
          </cell>
          <cell r="C151" t="str">
            <v>Base de solo estabilizado sem mistura</v>
          </cell>
          <cell r="D151" t="str">
            <v>m³</v>
          </cell>
        </row>
        <row r="152">
          <cell r="B152">
            <v>50610</v>
          </cell>
          <cell r="C152" t="str">
            <v>Imprimação asfáltica - execução</v>
          </cell>
          <cell r="D152" t="str">
            <v>m²</v>
          </cell>
        </row>
        <row r="153">
          <cell r="B153">
            <v>50620</v>
          </cell>
          <cell r="C153" t="str">
            <v>Pintura de ligação - execução</v>
          </cell>
          <cell r="D153" t="str">
            <v>m²</v>
          </cell>
        </row>
        <row r="154">
          <cell r="B154">
            <v>50740</v>
          </cell>
          <cell r="C154" t="str">
            <v>Concreto betuminoso usinado a quente</v>
          </cell>
          <cell r="D154" t="str">
            <v>m³</v>
          </cell>
        </row>
        <row r="155">
          <cell r="B155">
            <v>50745</v>
          </cell>
          <cell r="C155" t="str">
            <v>Concreto betuminoso usinado a quente para Binder</v>
          </cell>
          <cell r="D155" t="str">
            <v>m³</v>
          </cell>
        </row>
        <row r="156">
          <cell r="B156">
            <v>52010</v>
          </cell>
          <cell r="C156" t="str">
            <v>Transporte de material de jazida para sub-base e base</v>
          </cell>
          <cell r="D156" t="str">
            <v>m³xkm</v>
          </cell>
        </row>
        <row r="157">
          <cell r="B157">
            <v>52100</v>
          </cell>
          <cell r="C157" t="str">
            <v>Fornecimento e transporte de cimento asfáltico penetração CAP-20</v>
          </cell>
          <cell r="D157" t="str">
            <v>t</v>
          </cell>
        </row>
        <row r="158">
          <cell r="B158">
            <v>52200</v>
          </cell>
          <cell r="C158" t="str">
            <v>Fornecimento e transporte de asfalto CM-30</v>
          </cell>
          <cell r="D158" t="str">
            <v>t</v>
          </cell>
        </row>
        <row r="159">
          <cell r="B159">
            <v>52300</v>
          </cell>
          <cell r="C159" t="str">
            <v>Fornecimento e transporte de emulsão asfáltica RR-2C</v>
          </cell>
          <cell r="D159" t="str">
            <v>t</v>
          </cell>
        </row>
        <row r="160">
          <cell r="B160">
            <v>90219</v>
          </cell>
          <cell r="C160" t="str">
            <v>Remoção de pavimento</v>
          </cell>
          <cell r="D160" t="str">
            <v>m³</v>
          </cell>
        </row>
        <row r="161">
          <cell r="B161">
            <v>90543</v>
          </cell>
          <cell r="C161" t="str">
            <v>Transporte de C.B.U.Q. / Binder</v>
          </cell>
          <cell r="D161" t="str">
            <v>txkm</v>
          </cell>
        </row>
        <row r="163">
          <cell r="B163">
            <v>55000</v>
          </cell>
          <cell r="C163" t="str">
            <v>DRENAGEM</v>
          </cell>
        </row>
        <row r="164">
          <cell r="B164">
            <v>55330</v>
          </cell>
          <cell r="C164" t="str">
            <v>Valeta de proteção com revestimento em concreto para corte</v>
          </cell>
          <cell r="D164" t="str">
            <v>m</v>
          </cell>
        </row>
        <row r="165">
          <cell r="B165">
            <v>55750</v>
          </cell>
          <cell r="C165" t="str">
            <v>Colchão drenante</v>
          </cell>
          <cell r="D165" t="str">
            <v>m³</v>
          </cell>
        </row>
        <row r="167">
          <cell r="B167">
            <v>80000</v>
          </cell>
          <cell r="C167" t="str">
            <v>OBRAS COMPLEMENTARES</v>
          </cell>
        </row>
        <row r="168">
          <cell r="B168">
            <v>80415</v>
          </cell>
          <cell r="C168" t="str">
            <v>Pintura de faixas horiz. p/ 2 anos de duração (contínua amarela)</v>
          </cell>
          <cell r="D168" t="str">
            <v>m²</v>
          </cell>
        </row>
        <row r="169">
          <cell r="B169">
            <v>80415</v>
          </cell>
          <cell r="C169" t="str">
            <v>Pintura de faixas horiz. p/ 2 anos de duração (tracejada amarela)</v>
          </cell>
          <cell r="D169" t="str">
            <v>m²</v>
          </cell>
        </row>
        <row r="170">
          <cell r="B170">
            <v>80415</v>
          </cell>
          <cell r="C170" t="str">
            <v>Pintura de faixas horiz. p/ 2 anos de duração (contínua branca)</v>
          </cell>
          <cell r="D170" t="str">
            <v>m²</v>
          </cell>
        </row>
        <row r="171">
          <cell r="B171">
            <v>80415</v>
          </cell>
          <cell r="C171" t="str">
            <v>Pintura de faixas horiz. p/ 2 anos de duração (tracejada branca)</v>
          </cell>
          <cell r="D171" t="str">
            <v>m²</v>
          </cell>
        </row>
        <row r="172">
          <cell r="B172">
            <v>80302</v>
          </cell>
          <cell r="C172" t="str">
            <v>Placa de regulamentação circular ø = 1,00 m</v>
          </cell>
          <cell r="D172" t="str">
            <v>ud</v>
          </cell>
        </row>
        <row r="173">
          <cell r="B173">
            <v>80305</v>
          </cell>
          <cell r="C173" t="str">
            <v>Placa de regulamentação de parada obrigatória (octagonal)</v>
          </cell>
          <cell r="D173" t="str">
            <v>ud</v>
          </cell>
        </row>
        <row r="174">
          <cell r="B174">
            <v>80307</v>
          </cell>
          <cell r="C174" t="str">
            <v>Placa de advertência (1,00 x 1,00 m)</v>
          </cell>
          <cell r="D174" t="str">
            <v>ud</v>
          </cell>
        </row>
        <row r="175">
          <cell r="B175">
            <v>80310</v>
          </cell>
          <cell r="C175" t="str">
            <v>Placa de identificação de rodovia</v>
          </cell>
          <cell r="D175" t="str">
            <v>ud</v>
          </cell>
        </row>
        <row r="176">
          <cell r="B176">
            <v>80320</v>
          </cell>
          <cell r="C176" t="str">
            <v>Marco quilométrico</v>
          </cell>
          <cell r="D176" t="str">
            <v>ud</v>
          </cell>
        </row>
        <row r="177">
          <cell r="B177">
            <v>80332</v>
          </cell>
          <cell r="C177" t="str">
            <v>Placa de indicação (2,00 x 1,00 m)</v>
          </cell>
          <cell r="D177" t="str">
            <v>ud</v>
          </cell>
        </row>
        <row r="178">
          <cell r="C178" t="str">
            <v>Tangará da Serra/MT, 3 de setembro de 2001.</v>
          </cell>
        </row>
        <row r="179">
          <cell r="C179" t="str">
            <v>COMISSÃO DE FISCALIZAÇÃO</v>
          </cell>
        </row>
      </sheetData>
      <sheetData sheetId="2" refreshError="1">
        <row r="36">
          <cell r="C36" t="str">
            <v>Escavação, carga e transp. de mat. de 3ª cat. 600 &lt; DMT &lt; 800 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anterior"/>
      <sheetName val="Físico_med"/>
      <sheetName val="Ofício"/>
      <sheetName val="RELATÓRIO"/>
      <sheetName val="RESUMO-DVOP_JBS"/>
      <sheetName val="RESUMO-DVOP_JBS (2)"/>
      <sheetName val="RESUMO-DVOP MOD SEET"/>
      <sheetName val="Crono Físico-Financeiro"/>
      <sheetName val="Mat Asf "/>
      <sheetName val="RESUMO-DVOP_AGRIMAT"/>
      <sheetName val="REAJU (2)"/>
      <sheetName val="Mat Asf"/>
      <sheetName val="Meio fio"/>
      <sheetName val="Desmatamento "/>
      <sheetName val="Limpeza da faixa de domínio"/>
      <sheetName val="Remoção"/>
      <sheetName val="OAC"/>
      <sheetName val="Regula"/>
      <sheetName val="Sub-base"/>
      <sheetName val="Base"/>
      <sheetName val="Imprimação"/>
      <sheetName val="TSD-FOG"/>
      <sheetName val="AGREGADOS"/>
      <sheetName val="Dreno"/>
      <sheetName val="Cerca"/>
      <sheetName val="Valeta"/>
      <sheetName val="Enleivamento"/>
      <sheetName val="Valeta (3)"/>
      <sheetName val="DMT modelo"/>
      <sheetName val="DMT modelo (2)"/>
      <sheetName val="Aterro"/>
      <sheetName val="Aterro 100%"/>
      <sheetName val="Aterro 95%"/>
      <sheetName val="Defensa"/>
      <sheetName val="Placas"/>
      <sheetName val="Grama"/>
      <sheetName val="Pintura"/>
      <sheetName val="REAJU"/>
      <sheetName val="2ª medição Agrima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ício"/>
      <sheetName val="RESUMO-DVOP"/>
      <sheetName val="REAJU"/>
      <sheetName val="Crono Físico-Financeiro"/>
      <sheetName val="Mat Asf"/>
      <sheetName val="Meio fio"/>
      <sheetName val="Limpeza da faixa de domínio"/>
      <sheetName val="Remoção"/>
      <sheetName val="Compac alas"/>
      <sheetName val="OAC (2)"/>
      <sheetName val="OAC"/>
      <sheetName val="Regula"/>
      <sheetName val="Sub e base"/>
      <sheetName val="Imprimação"/>
      <sheetName val="TSD-FOG"/>
      <sheetName val="AGREGADOS"/>
      <sheetName val="Dreno"/>
      <sheetName val="Cerca"/>
      <sheetName val="Valeta"/>
      <sheetName val="Valeta (2)"/>
      <sheetName val="Valeta (3)"/>
      <sheetName val="DMT modelo (1)"/>
      <sheetName val="DMT modelo"/>
      <sheetName val="DMT_EV"/>
      <sheetName val="CÁLC.DMT-T"/>
      <sheetName val="DIST.MAT-T"/>
      <sheetName val="Croqui terra"/>
      <sheetName val="Aterro"/>
      <sheetName val="Defensa"/>
      <sheetName val="Grama"/>
      <sheetName val="Concreto "/>
    </sheetNames>
    <sheetDataSet>
      <sheetData sheetId="0"/>
      <sheetData sheetId="1"/>
      <sheetData sheetId="2"/>
      <sheetData sheetId="3"/>
      <sheetData sheetId="4">
        <row r="36">
          <cell r="C36" t="str">
            <v>Engº. ??????????????</v>
          </cell>
        </row>
        <row r="37">
          <cell r="C37" t="str">
            <v xml:space="preserve"> Membro Port. GP Nº. ??????????????</v>
          </cell>
          <cell r="H37" t="str">
            <v>Fiscal Port. GP Nº. ????????????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uxiliar"/>
      <sheetName val="COMPOSIÇÃO A"/>
      <sheetName val="P A T O 99 B"/>
      <sheetName val="Trans 99 C"/>
      <sheetName val="Preços 99 D"/>
      <sheetName val="Cronograma 99 E"/>
      <sheetName val="Pesquisa"/>
      <sheetName val="Diagrama 476"/>
      <sheetName val="Custo do RR-2C"/>
      <sheetName val="Custo do TSD"/>
      <sheetName val="Custo do CM-30"/>
      <sheetName val="Cadastro Traços e Obras"/>
      <sheetName val="Contrato"/>
      <sheetName val="Resumo"/>
      <sheetName val="Pato PRRTN - BR476"/>
      <sheetName val="COMPOSIÇÃO_A"/>
      <sheetName val="P_A_T_O_99_B"/>
      <sheetName val="Trans_99_C"/>
      <sheetName val="Preços_99_D"/>
      <sheetName val="Cronograma_99_E"/>
      <sheetName val="Diagrama_476"/>
      <sheetName val="Custo_do_RR-2C"/>
      <sheetName val="Custo_do_TSD"/>
      <sheetName val="Custo_do_CM-30"/>
      <sheetName val="Cadastro_Traços_e_Obras"/>
      <sheetName val="Pato_PRRTN_-_BR47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MED"/>
      <sheetName val="Relatório-1ª med."/>
      <sheetName val="DRENA"/>
      <sheetName val="ESCAVOCAR"/>
      <sheetName val="TRANSPTERR"/>
      <sheetName val="REG SUBLEITO"/>
      <sheetName val="SUBBASE"/>
      <sheetName val="BASE"/>
      <sheetName val="TRANSPBASE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Relatório_1ª med_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s09.009.03"/>
      <sheetName val="2s09.009.05"/>
      <sheetName val="2S02.999.05"/>
      <sheetName val="2S02.999.03"/>
      <sheetName val="2S01.001.01"/>
      <sheetName val="1A00.902.01"/>
      <sheetName val="1A01.603.01"/>
      <sheetName val="CX COL"/>
      <sheetName val="1A00.901.51"/>
      <sheetName val="2S04.950.71"/>
      <sheetName val="2S04.942.52"/>
      <sheetName val="2S04.940.51"/>
      <sheetName val="2S04.940.52"/>
      <sheetName val="2S04.910.55"/>
      <sheetName val="1A01.894.51"/>
      <sheetName val="1A01.415.51"/>
      <sheetName val="1A01.410.51"/>
      <sheetName val="1A01.412.51"/>
      <sheetName val="2S04.910.53"/>
      <sheetName val="2S04.910.51"/>
      <sheetName val="2S04.111.51"/>
      <sheetName val="1A00.903.51"/>
      <sheetName val="2S04.110.71"/>
      <sheetName val="2S04.101.53"/>
      <sheetName val="1A01.765.51"/>
      <sheetName val="1A00.908.51"/>
      <sheetName val="2S04.100.73"/>
      <sheetName val="1A01.603.51"/>
      <sheetName val="2S04.101.52"/>
      <sheetName val="1A00.418.51"/>
      <sheetName val="1A00.717.00"/>
      <sheetName val="1A00.716.00"/>
      <sheetName val="1A01.760.51"/>
      <sheetName val="1A01.604.51"/>
      <sheetName val="1A01.401.01"/>
      <sheetName val="1A00.907.51"/>
      <sheetName val="1A01.512.60"/>
      <sheetName val="2 S 01.100.72"/>
      <sheetName val="1A01.893.01"/>
      <sheetName val="1A01.891.01"/>
      <sheetName val="2S04.400.01"/>
      <sheetName val="1A01.890.01"/>
      <sheetName val="1A01.780.01"/>
      <sheetName val="1A01.120.01"/>
      <sheetName val="1A01.105.01"/>
      <sheetName val="1A01.100.01"/>
      <sheetName val="3S01.930.00"/>
      <sheetName val="2S05.120.01"/>
      <sheetName val="2S01.100.01c"/>
      <sheetName val="2S01.100.01B"/>
      <sheetName val="2S05.102.00"/>
      <sheetName val="2S05.100.00"/>
      <sheetName val="4S06.121.01"/>
      <sheetName val="4S06.121.11"/>
      <sheetName val="4S06.200.01"/>
      <sheetName val="4S06.110.22"/>
      <sheetName val="4S06.100.21"/>
      <sheetName val="2S09.002.05"/>
      <sheetName val="2S02.501.52"/>
      <sheetName val="2S02.500.51"/>
      <sheetName val="2S02.300.00"/>
      <sheetName val="2S09.001.05"/>
      <sheetName val="2S02.200.01"/>
      <sheetName val="2S02.200.00"/>
      <sheetName val="2S02.110.00"/>
      <sheetName val="2S01.511.00"/>
      <sheetName val="2S01.100.10"/>
      <sheetName val="2S01.100.09"/>
      <sheetName val="2S01.100.01"/>
      <sheetName val="2S01.005.00"/>
      <sheetName val="DADOS"/>
      <sheetName val="eq"/>
      <sheetName val="mo"/>
      <sheetName val="mat"/>
      <sheetName val="pl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>
        <row r="4">
          <cell r="B4">
            <v>25</v>
          </cell>
        </row>
      </sheetData>
      <sheetData sheetId="71"/>
      <sheetData sheetId="72"/>
      <sheetData sheetId="73" refreshError="1">
        <row r="2">
          <cell r="A2" t="str">
            <v>M105</v>
          </cell>
          <cell r="B2" t="str">
            <v>Emulsão asfática RR-2C</v>
          </cell>
          <cell r="C2">
            <v>0</v>
          </cell>
        </row>
        <row r="3">
          <cell r="A3" t="str">
            <v>M101</v>
          </cell>
          <cell r="B3" t="str">
            <v>Cimento asfáltico CAP-20</v>
          </cell>
          <cell r="C3">
            <v>0</v>
          </cell>
        </row>
        <row r="4">
          <cell r="A4" t="str">
            <v>M103</v>
          </cell>
          <cell r="B4" t="str">
            <v>Asfalto diluído CM-30</v>
          </cell>
          <cell r="C4">
            <v>0</v>
          </cell>
        </row>
        <row r="5">
          <cell r="A5" t="str">
            <v>M202</v>
          </cell>
          <cell r="B5" t="str">
            <v>Cimento pothand CP-32</v>
          </cell>
          <cell r="C5">
            <v>0.26</v>
          </cell>
        </row>
        <row r="6">
          <cell r="A6" t="str">
            <v>M302</v>
          </cell>
          <cell r="B6" t="str">
            <v>Pregos de ferro (18x30)</v>
          </cell>
          <cell r="C6">
            <v>3.99</v>
          </cell>
        </row>
        <row r="7">
          <cell r="A7" t="str">
            <v>M321</v>
          </cell>
          <cell r="B7" t="str">
            <v>Arama farpado n°. 16 galv. simples</v>
          </cell>
          <cell r="C7">
            <v>0.4</v>
          </cell>
        </row>
        <row r="8">
          <cell r="A8" t="str">
            <v>M322</v>
          </cell>
          <cell r="B8" t="str">
            <v>Grampo para cerca galvanizado 1 x 9</v>
          </cell>
          <cell r="C8">
            <v>6.5</v>
          </cell>
        </row>
        <row r="9">
          <cell r="A9" t="str">
            <v>M334</v>
          </cell>
          <cell r="B9" t="str">
            <v>Paraf. Zinc. c/fenda 1 1/2" x 3/16"</v>
          </cell>
          <cell r="C9">
            <v>0.2</v>
          </cell>
        </row>
        <row r="10">
          <cell r="A10" t="str">
            <v>M335</v>
          </cell>
          <cell r="B10" t="str">
            <v>Paraf. Zinc. Francês 4" x 5/16"</v>
          </cell>
          <cell r="C10">
            <v>0.39</v>
          </cell>
        </row>
        <row r="11">
          <cell r="A11" t="str">
            <v>M403</v>
          </cell>
          <cell r="B11" t="str">
            <v>Mourão madeira H=2,15 m D=12 cm</v>
          </cell>
          <cell r="C11">
            <v>12</v>
          </cell>
        </row>
        <row r="12">
          <cell r="A12" t="str">
            <v>M403</v>
          </cell>
          <cell r="B12" t="str">
            <v>Mourão madeira H=2,15 m D=9 cm</v>
          </cell>
          <cell r="C12">
            <v>10</v>
          </cell>
        </row>
        <row r="13">
          <cell r="A13" t="str">
            <v>M406</v>
          </cell>
          <cell r="B13" t="str">
            <v>Caibros de 7,5 cm x 7,5 cm</v>
          </cell>
          <cell r="C13">
            <v>3.1</v>
          </cell>
        </row>
        <row r="14">
          <cell r="A14" t="str">
            <v>M408</v>
          </cell>
          <cell r="B14" t="str">
            <v>Tábua de 5ª 2,5 cm x 30,0 cm</v>
          </cell>
          <cell r="C14">
            <v>4</v>
          </cell>
        </row>
        <row r="15">
          <cell r="A15" t="str">
            <v>M413</v>
          </cell>
          <cell r="B15" t="str">
            <v>Gastalho 10 x 2,5 cm</v>
          </cell>
          <cell r="C15">
            <v>1.9</v>
          </cell>
        </row>
        <row r="16">
          <cell r="A16" t="str">
            <v>M601</v>
          </cell>
          <cell r="B16" t="str">
            <v>Tinta refletiva acrílica p/2 anos</v>
          </cell>
          <cell r="C16">
            <v>12.22</v>
          </cell>
        </row>
        <row r="17">
          <cell r="A17" t="str">
            <v>M602</v>
          </cell>
          <cell r="B17" t="str">
            <v>Adubo NPK (4.14.8)</v>
          </cell>
          <cell r="C17">
            <v>1.8</v>
          </cell>
        </row>
        <row r="18">
          <cell r="A18" t="str">
            <v>M603</v>
          </cell>
          <cell r="B18" t="str">
            <v>Inseticida</v>
          </cell>
          <cell r="C18">
            <v>31</v>
          </cell>
        </row>
        <row r="19">
          <cell r="A19" t="str">
            <v>M611</v>
          </cell>
          <cell r="B19" t="str">
            <v>Redutor tipo 2002 prim. Qualidade</v>
          </cell>
          <cell r="C19">
            <v>6.82</v>
          </cell>
        </row>
        <row r="20">
          <cell r="A20" t="str">
            <v>M615</v>
          </cell>
          <cell r="B20" t="str">
            <v>Microesfera PRE-MIX</v>
          </cell>
          <cell r="C20">
            <v>4.8</v>
          </cell>
        </row>
        <row r="21">
          <cell r="A21" t="str">
            <v>M616</v>
          </cell>
          <cell r="B21" t="str">
            <v>Microesfera DROP-ON</v>
          </cell>
          <cell r="C21">
            <v>4.8</v>
          </cell>
        </row>
        <row r="22">
          <cell r="A22" t="str">
            <v>M618</v>
          </cell>
          <cell r="B22" t="str">
            <v>Massa termoplástica para aspersão</v>
          </cell>
          <cell r="C22">
            <v>6.82</v>
          </cell>
        </row>
        <row r="23">
          <cell r="A23" t="str">
            <v>M619</v>
          </cell>
          <cell r="B23" t="str">
            <v>Cola poliester</v>
          </cell>
          <cell r="C23">
            <v>12</v>
          </cell>
        </row>
        <row r="24">
          <cell r="A24" t="str">
            <v>M621</v>
          </cell>
          <cell r="B24" t="str">
            <v>Desmoldante</v>
          </cell>
          <cell r="C24">
            <v>4.2</v>
          </cell>
        </row>
        <row r="25">
          <cell r="A25" t="str">
            <v>M624</v>
          </cell>
          <cell r="B25" t="str">
            <v>Tinta para pré-marcação</v>
          </cell>
          <cell r="C25">
            <v>11.77</v>
          </cell>
        </row>
        <row r="26">
          <cell r="A26" t="str">
            <v>M710</v>
          </cell>
          <cell r="B26" t="str">
            <v>Pedra-de-mão ou Rochão Comercial</v>
          </cell>
          <cell r="C26">
            <v>24</v>
          </cell>
        </row>
        <row r="27">
          <cell r="A27" t="str">
            <v>M715</v>
          </cell>
          <cell r="B27" t="str">
            <v>Pó calcário dolomítico</v>
          </cell>
          <cell r="C27">
            <v>0.06</v>
          </cell>
        </row>
        <row r="28">
          <cell r="A28" t="str">
            <v>M906</v>
          </cell>
          <cell r="B28" t="str">
            <v>Sementes p/ hidrossemeadura</v>
          </cell>
          <cell r="C28">
            <v>12</v>
          </cell>
        </row>
        <row r="29">
          <cell r="A29" t="str">
            <v>M907</v>
          </cell>
          <cell r="B29" t="str">
            <v>Adulbo Orgânico</v>
          </cell>
          <cell r="C29">
            <v>0.2</v>
          </cell>
        </row>
        <row r="30">
          <cell r="A30" t="str">
            <v>M915</v>
          </cell>
          <cell r="B30" t="str">
            <v>Muda de arbusto - califa; espirradeira ou similar (h=0,50m)</v>
          </cell>
          <cell r="C30">
            <v>7</v>
          </cell>
        </row>
        <row r="31">
          <cell r="A31" t="str">
            <v>M916</v>
          </cell>
          <cell r="B31" t="str">
            <v>Terra preta vegetal</v>
          </cell>
          <cell r="C31">
            <v>35</v>
          </cell>
        </row>
        <row r="32">
          <cell r="A32" t="str">
            <v>M973</v>
          </cell>
          <cell r="B32" t="str">
            <v>Tacha refletiva bidirecional</v>
          </cell>
          <cell r="C32">
            <v>7.87</v>
          </cell>
        </row>
        <row r="33">
          <cell r="A33" t="str">
            <v>M980</v>
          </cell>
          <cell r="B33" t="str">
            <v>Indenização de jazida</v>
          </cell>
          <cell r="C33">
            <v>1.1000000000000001</v>
          </cell>
        </row>
      </sheetData>
      <sheetData sheetId="7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s09.009.03"/>
      <sheetName val="2s09.009.05"/>
      <sheetName val="2S02.999.05"/>
      <sheetName val="2S02.999.03"/>
      <sheetName val="2S01.001.01"/>
      <sheetName val="1A00.902.01"/>
      <sheetName val="1A01.603.01"/>
      <sheetName val="CX COL"/>
      <sheetName val="1A00.901.51"/>
      <sheetName val="2S04.950.71"/>
      <sheetName val="2S04.942.52"/>
      <sheetName val="2S04.940.51"/>
      <sheetName val="2S04.940.52"/>
      <sheetName val="2S04.910.55"/>
      <sheetName val="1A01.894.51"/>
      <sheetName val="1A01.415.51"/>
      <sheetName val="1A01.410.51"/>
      <sheetName val="1A01.412.51"/>
      <sheetName val="2S04.910.53"/>
      <sheetName val="2S04.910.51"/>
      <sheetName val="2S04.111.51"/>
      <sheetName val="1A00.903.51"/>
      <sheetName val="2S04.110.71"/>
      <sheetName val="2S04.101.53"/>
      <sheetName val="1A01.765.51"/>
      <sheetName val="1A00.908.51"/>
      <sheetName val="2S04.100.73"/>
      <sheetName val="1A01.603.51"/>
      <sheetName val="2S04.101.52"/>
      <sheetName val="1A00.418.51"/>
      <sheetName val="1A00.717.00"/>
      <sheetName val="1A00.716.00"/>
      <sheetName val="1A01.760.51"/>
      <sheetName val="1A01.604.51"/>
      <sheetName val="1A01.401.01"/>
      <sheetName val="1A00.907.51"/>
      <sheetName val="1A01.512.60"/>
      <sheetName val="2 S 01.100.72"/>
      <sheetName val="1A01.893.01"/>
      <sheetName val="1A01.891.01"/>
      <sheetName val="2S04.400.01"/>
      <sheetName val="1A01.890.01"/>
      <sheetName val="1A01.780.01"/>
      <sheetName val="1A01.120.01"/>
      <sheetName val="1A01.105.01"/>
      <sheetName val="1A01.100.01"/>
      <sheetName val="3S01.930.00"/>
      <sheetName val="2S05.120.01"/>
      <sheetName val="2S01.100.01c"/>
      <sheetName val="2S01.100.01B"/>
      <sheetName val="2S05.102.00"/>
      <sheetName val="2S05.100.00"/>
      <sheetName val="4S06.121.01"/>
      <sheetName val="4S06.121.11"/>
      <sheetName val="4S06.200.01"/>
      <sheetName val="4S06.110.22"/>
      <sheetName val="4S06.100.21"/>
      <sheetName val="2S09.002.05"/>
      <sheetName val="2S02.501.52"/>
      <sheetName val="2S02.500.51"/>
      <sheetName val="2S02.300.00"/>
      <sheetName val="2S09.001.05"/>
      <sheetName val="2S02.200.01"/>
      <sheetName val="2S02.200.00"/>
      <sheetName val="2S02.110.00"/>
      <sheetName val="2S01.511.00"/>
      <sheetName val="2S01.100.10"/>
      <sheetName val="2S01.100.09"/>
      <sheetName val="2S01.100.01"/>
      <sheetName val="2S01.005.00"/>
      <sheetName val="DADOS"/>
      <sheetName val="eq"/>
      <sheetName val="mo"/>
      <sheetName val="mat"/>
      <sheetName val="plan"/>
      <sheetName val="C_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>
        <row r="2">
          <cell r="A2" t="str">
            <v>E001</v>
          </cell>
          <cell r="B2" t="str">
            <v>Trator de Esteiras-D41E-6- com lâmina (82 Kw)</v>
          </cell>
          <cell r="C2">
            <v>103.7694</v>
          </cell>
          <cell r="D2">
            <v>10.849399999999999</v>
          </cell>
        </row>
        <row r="3">
          <cell r="A3" t="str">
            <v>E002</v>
          </cell>
          <cell r="B3" t="str">
            <v>Trator de Esteiras D6M - com lâmina (104 kW)</v>
          </cell>
          <cell r="C3">
            <v>150.8794</v>
          </cell>
          <cell r="D3">
            <v>10.849399999999999</v>
          </cell>
        </row>
        <row r="4">
          <cell r="A4" t="str">
            <v>E003</v>
          </cell>
          <cell r="B4" t="str">
            <v>Trator de Esteiras D8R - com lâmina ( 228 kW)</v>
          </cell>
          <cell r="C4">
            <v>282.21390000000002</v>
          </cell>
          <cell r="D4">
            <v>10.849399999999999</v>
          </cell>
        </row>
        <row r="5">
          <cell r="A5" t="str">
            <v>E006</v>
          </cell>
          <cell r="B5" t="str">
            <v>Motoniveladora - 120H - (104 kW)</v>
          </cell>
          <cell r="C5">
            <v>110.3526</v>
          </cell>
          <cell r="D5">
            <v>11.4693</v>
          </cell>
        </row>
        <row r="6">
          <cell r="A6" t="str">
            <v>E007</v>
          </cell>
          <cell r="B6" t="str">
            <v>Trator Agricola - MF 292/4 - (77 kW)</v>
          </cell>
          <cell r="C6">
            <v>52.975200000000001</v>
          </cell>
          <cell r="D6">
            <v>8.3695000000000004</v>
          </cell>
        </row>
        <row r="7">
          <cell r="A7" t="str">
            <v>E010</v>
          </cell>
          <cell r="B7" t="str">
            <v>Carregadeira de Pneus - 950G - 3,1 m³ (135 kw)</v>
          </cell>
          <cell r="C7">
            <v>141.58940000000001</v>
          </cell>
          <cell r="D7">
            <v>10.849399999999999</v>
          </cell>
        </row>
        <row r="8">
          <cell r="A8" t="str">
            <v>E011</v>
          </cell>
          <cell r="B8" t="str">
            <v>Retroescavadeira - MF 86HF (57KW)</v>
          </cell>
          <cell r="C8">
            <v>52.539400000000001</v>
          </cell>
          <cell r="D8">
            <v>10.849399999999999</v>
          </cell>
        </row>
        <row r="9">
          <cell r="A9" t="str">
            <v>E013</v>
          </cell>
          <cell r="B9" t="str">
            <v>Rolo Compactador-CA-25-PP-pé de carneiro autop. 11,25t vibrat (85 kW)</v>
          </cell>
          <cell r="C9">
            <v>81.165000000000006</v>
          </cell>
          <cell r="D9">
            <v>8.3695000000000004</v>
          </cell>
        </row>
        <row r="10">
          <cell r="A10" t="str">
            <v>E016</v>
          </cell>
          <cell r="B10" t="str">
            <v>Carregadeira de Pneus - W-20 - 1,33 m³ (79 kW)</v>
          </cell>
          <cell r="C10">
            <v>80.969399999999993</v>
          </cell>
          <cell r="D10">
            <v>10.849399999999999</v>
          </cell>
        </row>
        <row r="11">
          <cell r="A11" t="str">
            <v>E062</v>
          </cell>
          <cell r="B11" t="str">
            <v>Escavadeira Hidráulica - 330 CL - com esteira - cap. 1,7 m³ (184 kM)</v>
          </cell>
          <cell r="C11">
            <v>254.59630000000001</v>
          </cell>
          <cell r="D11">
            <v>11.4693</v>
          </cell>
        </row>
        <row r="12">
          <cell r="A12" t="str">
            <v>E101</v>
          </cell>
          <cell r="B12" t="str">
            <v>Grade de Discos - GA 24 x 24</v>
          </cell>
          <cell r="C12">
            <v>1.8445</v>
          </cell>
          <cell r="D12">
            <v>0</v>
          </cell>
        </row>
        <row r="13">
          <cell r="A13" t="str">
            <v>E105</v>
          </cell>
          <cell r="B13" t="str">
            <v>Rolo Compactador-SP 8000 de pneus autoprop. 21 t (97kW)</v>
          </cell>
          <cell r="C13">
            <v>78.503500000000003</v>
          </cell>
          <cell r="D13">
            <v>8.3695000000000004</v>
          </cell>
        </row>
        <row r="14">
          <cell r="A14" t="str">
            <v>E107</v>
          </cell>
          <cell r="B14" t="str">
            <v>Vassoura Mecânica : - rebocável</v>
          </cell>
          <cell r="C14">
            <v>3.7631999999999999</v>
          </cell>
          <cell r="D14">
            <v>0</v>
          </cell>
        </row>
        <row r="15">
          <cell r="A15" t="str">
            <v>E108</v>
          </cell>
          <cell r="B15" t="str">
            <v>Distruidor de Agregados : - rebocável</v>
          </cell>
          <cell r="C15">
            <v>3.1970999999999998</v>
          </cell>
          <cell r="D15">
            <v>0</v>
          </cell>
        </row>
        <row r="16">
          <cell r="A16" t="str">
            <v>E110</v>
          </cell>
          <cell r="B16" t="str">
            <v>Tanque de Estocagem de Asfalto : - 20.000 1</v>
          </cell>
          <cell r="C16">
            <v>3.15</v>
          </cell>
          <cell r="D16">
            <v>0</v>
          </cell>
        </row>
        <row r="17">
          <cell r="A17" t="str">
            <v>E111</v>
          </cell>
          <cell r="B17" t="str">
            <v>Equip. Distribuição de Asfalto : - montado em caminhão (150 KW)</v>
          </cell>
          <cell r="C17">
            <v>90.014600000000002</v>
          </cell>
          <cell r="D17">
            <v>9.9193999999999996</v>
          </cell>
        </row>
        <row r="18">
          <cell r="A18" t="str">
            <v>E112</v>
          </cell>
          <cell r="B18" t="str">
            <v>Aquecedor de Fluido Térmico : TH III - (8 kW)</v>
          </cell>
          <cell r="C18">
            <v>14.9025</v>
          </cell>
          <cell r="D18">
            <v>0</v>
          </cell>
        </row>
        <row r="19">
          <cell r="A19" t="str">
            <v>E302</v>
          </cell>
          <cell r="B19" t="str">
            <v>Betoneira: - 320 1 (elétrica) (4 kW)</v>
          </cell>
          <cell r="C19">
            <v>8.6752000000000002</v>
          </cell>
          <cell r="D19">
            <v>8.3695000000000004</v>
          </cell>
        </row>
        <row r="20">
          <cell r="A20" t="str">
            <v>E304</v>
          </cell>
          <cell r="B20" t="str">
            <v>Transporte Manual : - carrinho de mão 80 1</v>
          </cell>
          <cell r="C20">
            <v>0.1421</v>
          </cell>
          <cell r="D20">
            <v>0</v>
          </cell>
        </row>
        <row r="21">
          <cell r="A21" t="str">
            <v>E306</v>
          </cell>
          <cell r="B21" t="str">
            <v>Vibrador de Concreto : VIP45/MT2 - de imersão (2 kW)</v>
          </cell>
          <cell r="C21">
            <v>7.8125</v>
          </cell>
          <cell r="D21">
            <v>7.4396000000000004</v>
          </cell>
        </row>
        <row r="22">
          <cell r="A22" t="str">
            <v>E311</v>
          </cell>
          <cell r="B22" t="str">
            <v>Fábric. Pré-Moldado Concreto : - tubos D=0,8m M / F (2 kW)</v>
          </cell>
          <cell r="C22">
            <v>5.0774999999999997</v>
          </cell>
          <cell r="D22">
            <v>0</v>
          </cell>
        </row>
        <row r="23">
          <cell r="A23" t="str">
            <v>E312</v>
          </cell>
          <cell r="B23" t="str">
            <v>Fábric. Pré-Moldado Concreto : - tubos D=1,00m M / F (2 kW)</v>
          </cell>
          <cell r="C23">
            <v>5.4814999999999996</v>
          </cell>
          <cell r="D23">
            <v>0</v>
          </cell>
        </row>
        <row r="24">
          <cell r="A24" t="str">
            <v>E402</v>
          </cell>
          <cell r="B24" t="str">
            <v>Caminhão Carroceria : - de madeira 15 t (170kW)</v>
          </cell>
          <cell r="C24">
            <v>88.628699999999995</v>
          </cell>
          <cell r="D24">
            <v>9.9193999999999996</v>
          </cell>
        </row>
        <row r="25">
          <cell r="A25" t="str">
            <v>E403</v>
          </cell>
          <cell r="B25" t="str">
            <v>Caminhão Carroceria : - de madeira 15 t (170 kW)</v>
          </cell>
          <cell r="C25">
            <v>88.628699999999995</v>
          </cell>
          <cell r="D25">
            <v>9.9193999999999996</v>
          </cell>
        </row>
        <row r="26">
          <cell r="A26" t="str">
            <v>E404</v>
          </cell>
          <cell r="B26" t="str">
            <v>Caminhão Basculante 2423 K - 10 m³ - 15 t (170 kW)</v>
          </cell>
          <cell r="C26">
            <v>92.033699999999996</v>
          </cell>
          <cell r="D26">
            <v>9.9193999999999996</v>
          </cell>
        </row>
        <row r="27">
          <cell r="A27" t="str">
            <v>E406</v>
          </cell>
          <cell r="B27" t="str">
            <v>Caminhão Tanque : L162/51 - 6.000 1 (150 kW)</v>
          </cell>
          <cell r="C27">
            <v>78.231999999999999</v>
          </cell>
          <cell r="D27">
            <v>9.9193999999999996</v>
          </cell>
        </row>
        <row r="28">
          <cell r="A28" t="str">
            <v>E407</v>
          </cell>
          <cell r="B28" t="str">
            <v>Caminhão Tanque : 2423 K - 10.000 1 (170 kW)</v>
          </cell>
          <cell r="C28">
            <v>89.6374</v>
          </cell>
          <cell r="D28">
            <v>9.9193999999999996</v>
          </cell>
        </row>
        <row r="29">
          <cell r="A29" t="str">
            <v>E408</v>
          </cell>
          <cell r="B29" t="str">
            <v>Caminhão carroceria : 710 / 37 - fixa 4 t (80 kW)</v>
          </cell>
          <cell r="C29">
            <v>45.011400000000002</v>
          </cell>
          <cell r="D29">
            <v>9.9193999999999996</v>
          </cell>
        </row>
        <row r="30">
          <cell r="A30" t="str">
            <v>E409</v>
          </cell>
          <cell r="B30" t="str">
            <v>Caminhão Carroceria : L1620/51 - fixa 9 t (150 kW)</v>
          </cell>
          <cell r="C30">
            <v>77.797700000000006</v>
          </cell>
          <cell r="D30">
            <v>9.9193999999999996</v>
          </cell>
        </row>
        <row r="31">
          <cell r="A31" t="str">
            <v>E416</v>
          </cell>
          <cell r="B31" t="str">
            <v>Veiculo Leve : - pick up (4 x 4) (97 kW)</v>
          </cell>
          <cell r="C31">
            <v>56.171999999999997</v>
          </cell>
          <cell r="D31">
            <v>8.9894999999999996</v>
          </cell>
        </row>
        <row r="32">
          <cell r="A32" t="str">
            <v>E432</v>
          </cell>
          <cell r="B32" t="str">
            <v>Caminhão Basculante: FM 12 6x4 - 20 t (279 kW)</v>
          </cell>
          <cell r="C32">
            <v>150.5478</v>
          </cell>
          <cell r="D32">
            <v>9.9193999999999996</v>
          </cell>
        </row>
        <row r="33">
          <cell r="A33" t="str">
            <v>E434</v>
          </cell>
          <cell r="B33" t="str">
            <v>Caminhão Carroceria : L 1620/51 - c/guindaste 6 t x m (150 kW)</v>
          </cell>
          <cell r="C33">
            <v>85.024199999999993</v>
          </cell>
          <cell r="D33">
            <v>9.9193999999999996</v>
          </cell>
        </row>
        <row r="34">
          <cell r="A34" t="str">
            <v>E508</v>
          </cell>
          <cell r="B34" t="str">
            <v>Grupo Gerador : GEHY-3 - 2,5 / 3,0 KVA (3kW)</v>
          </cell>
          <cell r="C34">
            <v>10.6907</v>
          </cell>
          <cell r="D34">
            <v>8.3695000000000004</v>
          </cell>
        </row>
        <row r="35">
          <cell r="A35" t="str">
            <v>E509</v>
          </cell>
          <cell r="B35" t="str">
            <v>Grupo Gerador : - GEHY - 18 - 16,8 / 18,5 KVA (15 kW)</v>
          </cell>
          <cell r="C35">
            <v>16.018699999999999</v>
          </cell>
          <cell r="D35">
            <v>8.3695000000000004</v>
          </cell>
        </row>
        <row r="36">
          <cell r="A36" t="str">
            <v>E904</v>
          </cell>
          <cell r="B36" t="str">
            <v>Máquina de Bancada : - serra circular de 12"</v>
          </cell>
          <cell r="C36">
            <v>0.15859999999999999</v>
          </cell>
          <cell r="D36">
            <v>0</v>
          </cell>
        </row>
        <row r="37">
          <cell r="A37" t="str">
            <v>E906</v>
          </cell>
          <cell r="B37" t="str">
            <v>Compactador Manual : ES 600 - soquete vibratório (2 kW)</v>
          </cell>
          <cell r="C37">
            <v>13.7362</v>
          </cell>
          <cell r="D37">
            <v>7.4396000000000004</v>
          </cell>
        </row>
        <row r="38">
          <cell r="A38" t="str">
            <v>E908</v>
          </cell>
          <cell r="B38" t="str">
            <v>Máquina para Pintura : - demarcação de faixas autoprop.(44 kW)</v>
          </cell>
          <cell r="C38">
            <v>52.059310000000004</v>
          </cell>
          <cell r="D38">
            <v>11.4693</v>
          </cell>
        </row>
        <row r="39">
          <cell r="A39" t="str">
            <v>E909</v>
          </cell>
          <cell r="B39" t="str">
            <v>Equip. para Hidrossemeadura : - 5.500 1 (125 kW)</v>
          </cell>
          <cell r="C39">
            <v>99.427700000000002</v>
          </cell>
          <cell r="D39">
            <v>9.9193999999999996</v>
          </cell>
        </row>
        <row r="40">
          <cell r="A40" t="str">
            <v>E920</v>
          </cell>
          <cell r="B40" t="str">
            <v>Máquina para Pintura : - de faixa a quente p/ mat. Termop. (22 kW)</v>
          </cell>
          <cell r="C40">
            <v>48.274099999999997</v>
          </cell>
          <cell r="D40">
            <v>11.4693</v>
          </cell>
        </row>
        <row r="41">
          <cell r="A41" t="str">
            <v>E921</v>
          </cell>
          <cell r="B41" t="str">
            <v>Fusor : - 600 1 (10kW)</v>
          </cell>
          <cell r="C41">
            <v>19.627500000000001</v>
          </cell>
          <cell r="D41">
            <v>0</v>
          </cell>
        </row>
        <row r="42">
          <cell r="A42" t="str">
            <v>E922</v>
          </cell>
          <cell r="B42" t="str">
            <v>Martelete : - perfurador/rompedor elétrico 11316 (1 KW)</v>
          </cell>
          <cell r="C42">
            <v>7.9108999999999998</v>
          </cell>
          <cell r="D42">
            <v>7.4396000000000004</v>
          </cell>
        </row>
      </sheetData>
      <sheetData sheetId="72" refreshError="1">
        <row r="2">
          <cell r="A2" t="str">
            <v>T314</v>
          </cell>
          <cell r="B2" t="str">
            <v>Operador de equp. Especial</v>
          </cell>
          <cell r="C2">
            <v>11.4693</v>
          </cell>
        </row>
        <row r="3">
          <cell r="A3" t="str">
            <v>T401</v>
          </cell>
          <cell r="B3" t="str">
            <v>Pré-marcador</v>
          </cell>
          <cell r="C3">
            <v>11.4693</v>
          </cell>
        </row>
        <row r="4">
          <cell r="A4" t="str">
            <v>T501</v>
          </cell>
          <cell r="B4" t="str">
            <v>Encarregado de turma</v>
          </cell>
          <cell r="C4">
            <v>10.2294</v>
          </cell>
        </row>
        <row r="5">
          <cell r="A5" t="str">
            <v>T511</v>
          </cell>
          <cell r="B5" t="str">
            <v>Encarregado De Pavimentação</v>
          </cell>
          <cell r="C5">
            <v>21.698699999999999</v>
          </cell>
        </row>
        <row r="7">
          <cell r="A7" t="str">
            <v>T602</v>
          </cell>
          <cell r="B7" t="str">
            <v>Montador</v>
          </cell>
          <cell r="C7">
            <v>7.4394999999999998</v>
          </cell>
        </row>
        <row r="8">
          <cell r="A8" t="str">
            <v>T603</v>
          </cell>
          <cell r="B8" t="str">
            <v>Carpinteiro</v>
          </cell>
          <cell r="C8">
            <v>7.4394999999999998</v>
          </cell>
        </row>
        <row r="9">
          <cell r="A9" t="str">
            <v>T604</v>
          </cell>
          <cell r="B9" t="str">
            <v>Pedreiro</v>
          </cell>
          <cell r="C9">
            <v>7.4394999999999998</v>
          </cell>
        </row>
        <row r="10">
          <cell r="A10" t="str">
            <v>T701</v>
          </cell>
          <cell r="B10" t="str">
            <v>Servente</v>
          </cell>
          <cell r="C10">
            <v>5.2697000000000003</v>
          </cell>
        </row>
      </sheetData>
      <sheetData sheetId="73"/>
      <sheetData sheetId="74"/>
      <sheetData sheetId="7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FC 01"/>
      <sheetName val="DAR 02"/>
      <sheetName val="EDA 01"/>
      <sheetName val="EDA 02"/>
      <sheetName val="DEB 01"/>
      <sheetName val="hidrossemeadura"/>
      <sheetName val="RMFD"/>
      <sheetName val="Solo-cimento"/>
      <sheetName val="recomp granular"/>
      <sheetName val="imprimação"/>
      <sheetName val="Aq. de CM 30 imp."/>
      <sheetName val="Transp. de CM 30 imp."/>
      <sheetName val="pintura ligação"/>
      <sheetName val="Aq. de RR-1C"/>
      <sheetName val="Tranp. de RR-1C "/>
      <sheetName val="MBUQ"/>
      <sheetName val="Aq. CAP50-70 "/>
      <sheetName val="Transp.CAP50-70"/>
      <sheetName val="corr def MB"/>
      <sheetName val="TB comum"/>
      <sheetName val="Aquis. RR2C TB"/>
      <sheetName val="Transp. RR2C TB"/>
      <sheetName val="rem.prof.dem.mecânica "/>
      <sheetName val="Aquisição CM-30. rem. profun"/>
      <sheetName val="Transp. CM-30 rem. profundo"/>
      <sheetName val="recomp aterro"/>
      <sheetName val="transp local 5m3 n pav"/>
      <sheetName val="transp local 5m3 pav"/>
      <sheetName val="Transp_Rem"/>
      <sheetName val="Trans_Carr_Pav"/>
      <sheetName val="transp com 10m3"/>
      <sheetName val="Limp. Ponte"/>
      <sheetName val="Selagem_Trinc AC"/>
      <sheetName val="Aquis RR Selagem"/>
      <sheetName val="Tr RR Selagem"/>
      <sheetName val="Correç_Fres_Desc"/>
      <sheetName val="Limp. sarjeta"/>
      <sheetName val="LimP_Desc_Agua"/>
      <sheetName val="LPS"/>
      <sheetName val="RPS"/>
      <sheetName val="Roç_Manual"/>
      <sheetName val="Roç_Mec"/>
      <sheetName val="Capina"/>
      <sheetName val="Defensa"/>
      <sheetName val="PIN_Faixas"/>
      <sheetName val="PIN_Setas"/>
      <sheetName val="TACHA"/>
      <sheetName val="TACHÃO"/>
      <sheetName val="PLACA"/>
      <sheetName val="Enleivamento"/>
      <sheetName val="Ob. grama Replant"/>
      <sheetName val="Micro_1,5"/>
      <sheetName val="Aquisição Emulsão_Micro"/>
      <sheetName val="Transp. Emulsão_Micro"/>
      <sheetName val="cerca"/>
      <sheetName val="mourao1"/>
      <sheetName val="mourao2"/>
      <sheetName val="formas-ca50"/>
      <sheetName val="ca50"/>
      <sheetName val="concr18bc"/>
      <sheetName val="Capa2"/>
      <sheetName val="esc e carga"/>
      <sheetName val="Fôrma comum de madeira"/>
      <sheetName val="Fornecimento de aço CA 25"/>
      <sheetName val="Concr. estr. 10 MPa "/>
      <sheetName val="brita com"/>
      <sheetName val="areia com"/>
      <sheetName val="Concr. estr. 15 MPa"/>
      <sheetName val="Lastro de Brita"/>
      <sheetName val="Escav Manual"/>
      <sheetName val="Concr. 15 MPa"/>
      <sheetName val="Alvenaria pedra (aux)"/>
      <sheetName val="Pedra de mão"/>
      <sheetName val="Arg 1_3"/>
      <sheetName val="compac manual"/>
      <sheetName val="limpeza jazida"/>
      <sheetName val="Aux_Placa"/>
      <sheetName val="Aux_Suporte"/>
      <sheetName val="comp nao utilizadas"/>
      <sheetName val="Desmat limpeza"/>
      <sheetName val="transp com 10m3 NP"/>
      <sheetName val="transp com carroc"/>
      <sheetName val="remoçao bueiro"/>
      <sheetName val="escav mecan 1 cat"/>
      <sheetName val="Corpo BDTC"/>
      <sheetName val="Boca BDTC"/>
      <sheetName val="TSD"/>
      <sheetName val="transp mat remendo"/>
      <sheetName val="Alvenaria pedra (princ)"/>
      <sheetName val="BSTC 60"/>
      <sheetName val="Corpo BSTC 1,2"/>
      <sheetName val="BLS 01"/>
      <sheetName val="STC 01"/>
      <sheetName val="escav manual cavas"/>
      <sheetName val="reaterro e compac"/>
      <sheetName val="serv compac manual"/>
      <sheetName val="concreto magro"/>
      <sheetName val="gabiao"/>
      <sheetName val="Grama em placas"/>
      <sheetName val="DAD 02"/>
      <sheetName val="DEB 02"/>
      <sheetName val="Enroncamento"/>
      <sheetName val="DEB BDA 2,00 x 2,00 m"/>
      <sheetName val="BDA D=2m"/>
      <sheetName val="Boca BSTC 60"/>
      <sheetName val="STG 02"/>
      <sheetName val="BLS 02"/>
      <sheetName val="DPS 03"/>
      <sheetName val="BSD 01"/>
      <sheetName val="STC 02"/>
      <sheetName val="DAR 03"/>
      <sheetName val="Formas CA 50"/>
      <sheetName val="Fornecimento de aço CA 50"/>
      <sheetName val="expurgo"/>
      <sheetName val="esc. e carga mat jaz"/>
      <sheetName val="dente bueiro 60"/>
      <sheetName val="Concr ciclop"/>
      <sheetName val="Arg 1_4"/>
      <sheetName val="Confec tubo 60"/>
      <sheetName val="Concr. 18 MPa"/>
      <sheetName val="formas aço_60"/>
      <sheetName val="Fornec de aço CA-60"/>
      <sheetName val="escav carga mat jazida"/>
      <sheetName val="Obtenção de Grama"/>
      <sheetName val="Alvenaria tijolos"/>
      <sheetName val="Concr. estr. 25 MPa"/>
      <sheetName val="formas aço_50"/>
      <sheetName val="Fornec de aço CA-50"/>
      <sheetName val="Selo de Argila"/>
      <sheetName val="Guia de madeira"/>
      <sheetName val="dentes bueiros simples 1,2"/>
      <sheetName val="confec tubos"/>
      <sheetName val="dentes bueiro duplo 1,2"/>
      <sheetName val="Capa3"/>
      <sheetName val="equipamentos"/>
      <sheetName val="mão de obra"/>
      <sheetName val="material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</sheetNames>
    <sheetDataSet>
      <sheetData sheetId="0" refreshError="1"/>
      <sheetData sheetId="1">
        <row r="6">
          <cell r="B6">
            <v>32.307692307692307</v>
          </cell>
          <cell r="C6">
            <v>28.846153846153843</v>
          </cell>
          <cell r="D6">
            <v>14.615384615384617</v>
          </cell>
          <cell r="E6">
            <v>6.9230769230769234</v>
          </cell>
          <cell r="F6">
            <v>17.307692307692307</v>
          </cell>
          <cell r="I6">
            <v>1.68</v>
          </cell>
          <cell r="J6">
            <v>1.5</v>
          </cell>
          <cell r="K6">
            <v>0.76</v>
          </cell>
          <cell r="L6">
            <v>0.36</v>
          </cell>
          <cell r="M6">
            <v>0.9</v>
          </cell>
        </row>
        <row r="7">
          <cell r="B7" t="str">
            <v>0 - 10</v>
          </cell>
          <cell r="C7" t="str">
            <v>10 - 20</v>
          </cell>
          <cell r="D7" t="str">
            <v>20 - 40</v>
          </cell>
          <cell r="E7" t="str">
            <v>40 - 60</v>
          </cell>
          <cell r="F7" t="str">
            <v>&gt; 60</v>
          </cell>
        </row>
        <row r="8">
          <cell r="B8">
            <v>97.307692307692307</v>
          </cell>
          <cell r="C8">
            <v>2.6923076923076925</v>
          </cell>
          <cell r="D8">
            <v>0</v>
          </cell>
          <cell r="E8">
            <v>0</v>
          </cell>
          <cell r="F8">
            <v>0</v>
          </cell>
          <cell r="I8">
            <v>5.0600000000000005</v>
          </cell>
          <cell r="J8">
            <v>0.14000000000000001</v>
          </cell>
          <cell r="K8">
            <v>0</v>
          </cell>
          <cell r="L8">
            <v>0</v>
          </cell>
          <cell r="M8">
            <v>0</v>
          </cell>
        </row>
        <row r="9">
          <cell r="B9" t="str">
            <v>0 -  10</v>
          </cell>
          <cell r="C9" t="str">
            <v>10 - 20</v>
          </cell>
          <cell r="D9" t="str">
            <v>20 - 40</v>
          </cell>
          <cell r="E9" t="str">
            <v>40 - 60</v>
          </cell>
          <cell r="F9" t="str">
            <v>&gt; 60</v>
          </cell>
        </row>
        <row r="10">
          <cell r="B10">
            <v>29.615384615384617</v>
          </cell>
          <cell r="C10">
            <v>31.538461538461537</v>
          </cell>
          <cell r="D10">
            <v>14.615384615384617</v>
          </cell>
          <cell r="E10">
            <v>6.9230769230769234</v>
          </cell>
          <cell r="F10">
            <v>17.307692307692307</v>
          </cell>
          <cell r="I10">
            <v>1.54</v>
          </cell>
          <cell r="J10">
            <v>1.6400000000000001</v>
          </cell>
          <cell r="K10">
            <v>0.76</v>
          </cell>
          <cell r="L10">
            <v>0.36</v>
          </cell>
          <cell r="M10">
            <v>0.9</v>
          </cell>
        </row>
        <row r="11">
          <cell r="B11" t="str">
            <v>0 - 10</v>
          </cell>
          <cell r="C11" t="str">
            <v>10 - 20</v>
          </cell>
          <cell r="D11" t="str">
            <v>20 - 40</v>
          </cell>
          <cell r="E11" t="str">
            <v>40 - 60</v>
          </cell>
          <cell r="F11" t="str">
            <v>&gt; 60</v>
          </cell>
        </row>
        <row r="12">
          <cell r="B12">
            <v>9.2307692307692317</v>
          </cell>
          <cell r="C12">
            <v>61.53846153846154</v>
          </cell>
          <cell r="D12">
            <v>21.153846153846153</v>
          </cell>
          <cell r="E12">
            <v>8.0769230769230766</v>
          </cell>
          <cell r="F12">
            <v>0</v>
          </cell>
          <cell r="I12">
            <v>0.48</v>
          </cell>
          <cell r="J12">
            <v>3.2</v>
          </cell>
          <cell r="K12">
            <v>1.1000000000000001</v>
          </cell>
          <cell r="L12">
            <v>0.42</v>
          </cell>
          <cell r="M12">
            <v>0</v>
          </cell>
        </row>
        <row r="13">
          <cell r="B13" t="str">
            <v>0 - 20</v>
          </cell>
          <cell r="C13" t="str">
            <v>20 - 40</v>
          </cell>
          <cell r="D13" t="str">
            <v>40 -  80</v>
          </cell>
          <cell r="E13" t="str">
            <v xml:space="preserve"> 80 - 150</v>
          </cell>
          <cell r="F13" t="str">
            <v>&gt; 150</v>
          </cell>
        </row>
        <row r="14">
          <cell r="B14">
            <v>9.2307692307692317</v>
          </cell>
          <cell r="C14">
            <v>63.84615384615384</v>
          </cell>
          <cell r="D14">
            <v>18.846153846153847</v>
          </cell>
          <cell r="E14">
            <v>8.0769230769230766</v>
          </cell>
          <cell r="F14">
            <v>0</v>
          </cell>
          <cell r="I14">
            <v>0.48</v>
          </cell>
          <cell r="J14">
            <v>3.3200000000000003</v>
          </cell>
          <cell r="K14">
            <v>0.98</v>
          </cell>
          <cell r="L14">
            <v>0.42</v>
          </cell>
          <cell r="M14">
            <v>0</v>
          </cell>
        </row>
        <row r="15">
          <cell r="B15" t="str">
            <v xml:space="preserve">  4 - 5</v>
          </cell>
          <cell r="C15" t="str">
            <v xml:space="preserve">  3 -   4</v>
          </cell>
          <cell r="D15" t="str">
            <v xml:space="preserve">  2 -   3</v>
          </cell>
          <cell r="E15" t="str">
            <v xml:space="preserve">  1 -   2</v>
          </cell>
          <cell r="F15" t="str">
            <v>0 -  1</v>
          </cell>
        </row>
        <row r="16">
          <cell r="B16">
            <v>69.230769230769226</v>
          </cell>
          <cell r="C16">
            <v>16.923076923076923</v>
          </cell>
          <cell r="D16">
            <v>13.846153846153847</v>
          </cell>
          <cell r="E16">
            <v>0</v>
          </cell>
          <cell r="F16">
            <v>0</v>
          </cell>
          <cell r="I16">
            <v>3.6</v>
          </cell>
          <cell r="J16">
            <v>0.88</v>
          </cell>
          <cell r="K16">
            <v>0.72</v>
          </cell>
          <cell r="L16">
            <v>0</v>
          </cell>
          <cell r="M16">
            <v>0</v>
          </cell>
        </row>
        <row r="17">
          <cell r="B17" t="str">
            <v>0 -  5</v>
          </cell>
          <cell r="C17" t="str">
            <v xml:space="preserve"> 5 - 10</v>
          </cell>
          <cell r="D17" t="str">
            <v>10 - 15</v>
          </cell>
          <cell r="E17" t="str">
            <v>15 - 20</v>
          </cell>
          <cell r="F17" t="str">
            <v>&gt; 20</v>
          </cell>
        </row>
        <row r="18">
          <cell r="B18">
            <v>0.76923076923076927</v>
          </cell>
          <cell r="C18">
            <v>59.615384615384613</v>
          </cell>
          <cell r="D18">
            <v>26.923076923076923</v>
          </cell>
          <cell r="E18">
            <v>12.692307692307692</v>
          </cell>
          <cell r="F18">
            <v>0</v>
          </cell>
          <cell r="I18">
            <v>0.04</v>
          </cell>
          <cell r="J18">
            <v>3.1</v>
          </cell>
          <cell r="K18">
            <v>1.4000000000000001</v>
          </cell>
          <cell r="L18">
            <v>0.66</v>
          </cell>
          <cell r="M18">
            <v>0</v>
          </cell>
        </row>
        <row r="19">
          <cell r="B19" t="str">
            <v>0 - 20</v>
          </cell>
          <cell r="C19" t="str">
            <v>20 - 40</v>
          </cell>
          <cell r="D19" t="str">
            <v>40 - 60</v>
          </cell>
          <cell r="E19" t="str">
            <v>60 - 80</v>
          </cell>
          <cell r="F19" t="str">
            <v>&gt; 80</v>
          </cell>
        </row>
        <row r="20">
          <cell r="B20">
            <v>0</v>
          </cell>
          <cell r="C20">
            <v>7.6923076923076925</v>
          </cell>
          <cell r="D20">
            <v>92.307692307692307</v>
          </cell>
          <cell r="E20">
            <v>0</v>
          </cell>
          <cell r="F20">
            <v>0</v>
          </cell>
          <cell r="I20">
            <v>0</v>
          </cell>
          <cell r="J20">
            <v>0.4</v>
          </cell>
          <cell r="K20">
            <v>4.8</v>
          </cell>
          <cell r="L20">
            <v>0</v>
          </cell>
          <cell r="M20">
            <v>0</v>
          </cell>
        </row>
        <row r="21">
          <cell r="B21" t="str">
            <v>0 - 20</v>
          </cell>
          <cell r="C21" t="str">
            <v>20 - 40</v>
          </cell>
          <cell r="D21" t="str">
            <v>40 - 80</v>
          </cell>
          <cell r="E21" t="str">
            <v>80 - 120</v>
          </cell>
          <cell r="F21" t="str">
            <v>&gt; 120</v>
          </cell>
        </row>
        <row r="22">
          <cell r="B22">
            <v>0</v>
          </cell>
          <cell r="C22">
            <v>93.07692307692308</v>
          </cell>
          <cell r="D22">
            <v>6.9230769230769234</v>
          </cell>
          <cell r="E22">
            <v>0</v>
          </cell>
          <cell r="F22">
            <v>0</v>
          </cell>
          <cell r="I22">
            <v>0</v>
          </cell>
          <cell r="J22">
            <v>4.84</v>
          </cell>
          <cell r="K22">
            <v>0.36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81.92307692307692</v>
          </cell>
          <cell r="C24">
            <v>18.076923076923077</v>
          </cell>
          <cell r="D24">
            <v>0</v>
          </cell>
          <cell r="E24">
            <v>0</v>
          </cell>
          <cell r="F24">
            <v>0</v>
          </cell>
          <cell r="I24">
            <v>4.26</v>
          </cell>
          <cell r="J24">
            <v>0.94000000000000006</v>
          </cell>
          <cell r="K24">
            <v>0</v>
          </cell>
          <cell r="L24">
            <v>0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36.538461538461533</v>
          </cell>
          <cell r="C26">
            <v>55.769230769230774</v>
          </cell>
          <cell r="D26">
            <v>7.6923076923076925</v>
          </cell>
          <cell r="E26">
            <v>0</v>
          </cell>
          <cell r="F26">
            <v>0</v>
          </cell>
          <cell r="I26">
            <v>1.9000000000000001</v>
          </cell>
          <cell r="J26">
            <v>2.9</v>
          </cell>
          <cell r="K26">
            <v>0.4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45.384615384615387</v>
          </cell>
          <cell r="D28">
            <v>54.615384615384613</v>
          </cell>
          <cell r="E28">
            <v>0</v>
          </cell>
          <cell r="F28">
            <v>0</v>
          </cell>
          <cell r="I28">
            <v>0</v>
          </cell>
          <cell r="J28">
            <v>2.36</v>
          </cell>
          <cell r="K28">
            <v>2.84</v>
          </cell>
          <cell r="L28">
            <v>0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Composições"/>
      <sheetName val="CUSTO MATERIAIS"/>
      <sheetName val="Plan1"/>
      <sheetName val="REFLEXO FINAN"/>
    </sheetNames>
    <sheetDataSet>
      <sheetData sheetId="0" refreshError="1">
        <row r="4">
          <cell r="B4" t="str">
            <v>DIV. SP/MS - ENTR. BR-163(A) (N. ALVORADA)</v>
          </cell>
        </row>
        <row r="11">
          <cell r="C11">
            <v>8</v>
          </cell>
        </row>
        <row r="13">
          <cell r="C13">
            <v>25</v>
          </cell>
        </row>
        <row r="14">
          <cell r="C14">
            <v>0.32</v>
          </cell>
        </row>
        <row r="15">
          <cell r="C15">
            <v>3.4</v>
          </cell>
        </row>
        <row r="16">
          <cell r="C16">
            <v>2.23</v>
          </cell>
        </row>
        <row r="17">
          <cell r="C17">
            <v>2.23</v>
          </cell>
        </row>
        <row r="18">
          <cell r="C18">
            <v>2.5499999999999998</v>
          </cell>
        </row>
        <row r="19">
          <cell r="C19">
            <v>2.8</v>
          </cell>
        </row>
        <row r="20">
          <cell r="C20">
            <v>3.75</v>
          </cell>
        </row>
        <row r="21">
          <cell r="C21">
            <v>1.25</v>
          </cell>
        </row>
        <row r="22">
          <cell r="C22">
            <v>5.8</v>
          </cell>
        </row>
        <row r="23">
          <cell r="C23">
            <v>4.3</v>
          </cell>
        </row>
        <row r="24">
          <cell r="C24">
            <v>0.17</v>
          </cell>
        </row>
        <row r="32">
          <cell r="C32">
            <v>667.1</v>
          </cell>
        </row>
        <row r="39">
          <cell r="B39">
            <v>1107.92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DMT modelo"/>
      <sheetName val="BR262990600"/>
    </sheetNames>
    <sheetDataSet>
      <sheetData sheetId="0"/>
      <sheetData sheetId="1" refreshError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 e Desmob"/>
      <sheetName val="Veic leves e Camin"/>
      <sheetName val="Equip pesados"/>
      <sheetName val="Plan2"/>
      <sheetName val="Plan3"/>
      <sheetName val="RELATÓRIO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DADOS PARA PASTAS"/>
      <sheetName val="materiais"/>
      <sheetName val="composições"/>
      <sheetName val="DIAGRAMA"/>
      <sheetName val="INVEN."/>
      <sheetName val="SERVIÇOS (MATRIZ)"/>
      <sheetName val="SERVIÇOS digitado"/>
      <sheetName val="ORÇAMENTO 01"/>
      <sheetName val="justificativa"/>
      <sheetName val="instalação"/>
      <sheetName val="mobilização"/>
      <sheetName val="Cronograma "/>
      <sheetName val="TLCB5"/>
      <sheetName val="TLMR"/>
      <sheetName val="TLMB"/>
      <sheetName val="TCCB10"/>
      <sheetName val="TCC4"/>
      <sheetName val="TLCB10"/>
      <sheetName val="Dados Edital"/>
      <sheetName val="calc. transporte"/>
      <sheetName val="CROQUI"/>
      <sheetName val="Q.R.DIST.TRANSP."/>
      <sheetName val="D. CUST. M."/>
      <sheetName val="comparativo mat"/>
      <sheetName val="D.CONS.M"/>
      <sheetName val="DIVISÓRIAS"/>
      <sheetName val="MAT BET"/>
      <sheetName val="ORÇAMENTO 01 (2)"/>
      <sheetName val="Pla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1">
          <cell r="G11">
            <v>718.38</v>
          </cell>
        </row>
        <row r="27">
          <cell r="G27">
            <v>18350</v>
          </cell>
        </row>
        <row r="39">
          <cell r="H39">
            <v>21.49</v>
          </cell>
        </row>
        <row r="69">
          <cell r="H69">
            <v>27.87</v>
          </cell>
        </row>
      </sheetData>
      <sheetData sheetId="8" refreshError="1">
        <row r="34">
          <cell r="F34">
            <v>1887664.46</v>
          </cell>
        </row>
        <row r="41">
          <cell r="F41">
            <v>471333.8</v>
          </cell>
        </row>
        <row r="46">
          <cell r="F46">
            <v>20347.95</v>
          </cell>
        </row>
        <row r="51">
          <cell r="F51">
            <v>41468.17</v>
          </cell>
        </row>
        <row r="79">
          <cell r="F79">
            <v>1759741.21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9">
          <cell r="I29">
            <v>0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çamento"/>
    </sheetNames>
    <sheetDataSet>
      <sheetData sheetId="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DMT modelo"/>
      <sheetName val="RESUMO"/>
      <sheetName val="REAJU"/>
      <sheetName val="Quadro Resumo"/>
      <sheetName val="TSD-FOG"/>
      <sheetName val="Sub e base"/>
      <sheetName val="AGREGADOS"/>
      <sheetName val="RELATÓRIO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Orçamento"/>
      <sheetName val="Transporte"/>
      <sheetName val="Plan2"/>
      <sheetName val="Desmat 0,15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Quadro de Quant"/>
      <sheetName val="ORÇLote28 "/>
      <sheetName val="ResBR101"/>
      <sheetName val="Gráfico2"/>
      <sheetName val="RESUMO Lote28"/>
      <sheetName val="RESUMO Lote36"/>
      <sheetName val="orcID nº1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0"/>
      <sheetName val="orc ID nº11"/>
      <sheetName val="orc ID nº12"/>
      <sheetName val="orc ID nº13"/>
      <sheetName val="orc ID nº 14"/>
      <sheetName val="orc ID nº 15"/>
      <sheetName val="orc ID nº16"/>
      <sheetName val="orc ID nº17"/>
      <sheetName val="orc ID nº 18"/>
      <sheetName val="orc ID nº19"/>
      <sheetName val="orc ID nº20"/>
      <sheetName val="orc ID Lote 36"/>
      <sheetName val="Orç Compar Viaduto 1"/>
      <sheetName val="Orç Compar Ater Estac1736"/>
      <sheetName val="orçmin nº22 (paralelo aterro)"/>
      <sheetName val="orçmin nº23 (paralelo viaduto)"/>
      <sheetName val="orçmin nº24 (contorno aterro)"/>
      <sheetName val="Resumo Orç22+23+24"/>
      <sheetName val="orçmin nº21 Meio Ambiente"/>
      <sheetName val="orçmin nº21 Meio Ambiente IME"/>
      <sheetName val="orçmin (17)AC VIA SECUND"/>
      <sheetName val="orçmin (18) abrigo de passag"/>
      <sheetName val="quantitativos e custos"/>
      <sheetName val="1CDExecServiços"/>
      <sheetName val="2ProduçMateriais"/>
      <sheetName val="3ConcretoeArgam."/>
      <sheetName val="14ConsiderGerais"/>
      <sheetName val="4Transporte"/>
      <sheetName val="5Equipamentos"/>
      <sheetName val="6Mão-de-obra"/>
      <sheetName val="7Materiais"/>
      <sheetName val="8Formas"/>
      <sheetName val="9Composição C.Unitários"/>
      <sheetName val="10ConsumoMat.Concretos"/>
      <sheetName val="11ConsumoMatServton"/>
      <sheetName val="12ConsMatServPaviment"/>
      <sheetName val="13ConsMatServComplem"/>
      <sheetName val="15Projetos"/>
      <sheetName val="16DMT"/>
      <sheetName val="17Composição(MOD)"/>
      <sheetName val="09.517.01"/>
      <sheetName val="09.517.02"/>
      <sheetName val="09.517.03"/>
      <sheetName val="09.517.04"/>
      <sheetName val="09.517.05"/>
      <sheetName val="09.519.01"/>
      <sheetName val="09.601.00"/>
      <sheetName val="09.601.01"/>
      <sheetName val="09.601.02"/>
      <sheetName val="09.999.01"/>
      <sheetName val="09.601.04"/>
      <sheetName val="02.100.00"/>
      <sheetName val="02.230.00"/>
      <sheetName val="02.300.00"/>
      <sheetName val="02.400.00"/>
      <sheetName val="02.530.00"/>
      <sheetName val="02.540.01"/>
      <sheetName val="P 02.540.01"/>
      <sheetName val="P 02.560.01"/>
      <sheetName val="02.999.03"/>
      <sheetName val="02.999.05"/>
      <sheetName val="02.999.06"/>
      <sheetName val="P 02.999.07"/>
      <sheetName val="P 02.999.08"/>
      <sheetName val="P 02.250.01"/>
      <sheetName val="P 02.250.00"/>
      <sheetName val="DER53130"/>
      <sheetName val="MACHIDRAULICO"/>
      <sheetName val="P 02.530.01"/>
      <sheetName val="03.119.01"/>
      <sheetName val="03.300.01"/>
      <sheetName val="03.310.01"/>
      <sheetName val="03.310.02"/>
      <sheetName val="03.310.03"/>
      <sheetName val="03.310.04"/>
      <sheetName val="03.321.00"/>
      <sheetName val="03.321.01"/>
      <sheetName val="03.322.00"/>
      <sheetName val="03.323.00"/>
      <sheetName val="03.323.01"/>
      <sheetName val="03.324.00"/>
      <sheetName val="03.325.00"/>
      <sheetName val="03.326.00"/>
      <sheetName val="03.327.00"/>
      <sheetName val="P 03.327.01"/>
      <sheetName val="03.328.00"/>
      <sheetName val="03.328.01"/>
      <sheetName val="03.329.01"/>
      <sheetName val="03.329.02"/>
      <sheetName val="03.329.03"/>
      <sheetName val="03.329.04"/>
      <sheetName val="03.330.00"/>
      <sheetName val="03.340.00"/>
      <sheetName val="03.341.00"/>
      <sheetName val="03.353.00"/>
      <sheetName val="03.354.00"/>
      <sheetName val="03.359.01"/>
      <sheetName val="03.370.00"/>
      <sheetName val="03.371.00"/>
      <sheetName val="03.371.01"/>
      <sheetName val="03.371.02"/>
      <sheetName val="04.999.07"/>
      <sheetName val="05.100.00"/>
      <sheetName val="05.102.00"/>
      <sheetName val="05.300.01"/>
      <sheetName val="05.300.02"/>
      <sheetName val="DER 45340"/>
      <sheetName val="05.301.00"/>
      <sheetName val="05.301.01"/>
      <sheetName val="06.210.01"/>
      <sheetName val="06.400.01"/>
      <sheetName val="DER80050"/>
      <sheetName val="06.410.00"/>
      <sheetName val="9000030"/>
      <sheetName val="9000031"/>
      <sheetName val="P02.999.10"/>
      <sheetName val="P 04.100.06"/>
      <sheetName val="P 04.100.07"/>
      <sheetName val="P 04.100.08"/>
      <sheetName val="P 04.100.08a"/>
      <sheetName val="P 04.100.09"/>
      <sheetName val="P 04.100.10"/>
      <sheetName val="P 04.100.11"/>
      <sheetName val="P 04.100.12"/>
      <sheetName val="P 04.100.13"/>
      <sheetName val="P 04.100.19"/>
      <sheetName val="P 04.100.20"/>
      <sheetName val="P 04.100.21"/>
      <sheetName val="P 04.100.22"/>
      <sheetName val="P 04.100.23"/>
      <sheetName val="P 04.100.24"/>
      <sheetName val="P 04.100.40"/>
      <sheetName val="DER92196"/>
      <sheetName val="P 10.000.05"/>
      <sheetName val="P 10.000.06"/>
      <sheetName val="P 10.000.07"/>
      <sheetName val="P 10.000.08"/>
      <sheetName val="03.993.02"/>
      <sheetName val="P 03.993.02a"/>
      <sheetName val="P 03.993.02b"/>
      <sheetName val="03.412.01"/>
      <sheetName val="03.412.02"/>
      <sheetName val="03.412.03"/>
      <sheetName val="DER53460a"/>
      <sheetName val="DER90150"/>
      <sheetName val="DER90160"/>
      <sheetName val="DER90170"/>
      <sheetName val="DER90180"/>
      <sheetName val="DER51225"/>
      <sheetName val="DER51235"/>
      <sheetName val="DER51250"/>
      <sheetName val="DER51260"/>
      <sheetName val="DER51270"/>
      <sheetName val="DER51280"/>
      <sheetName val="DER51290"/>
      <sheetName val="DER51300"/>
      <sheetName val="DER51310"/>
      <sheetName val="DER51320"/>
      <sheetName val="DER51330"/>
      <sheetName val="DER51340"/>
      <sheetName val="DER51350"/>
      <sheetName val="DER51360"/>
      <sheetName val="DER45000"/>
      <sheetName val="DER52020a"/>
      <sheetName val="DER52020b"/>
      <sheetName val="0499901a"/>
      <sheetName val="03.991.02"/>
      <sheetName val="Plan18"/>
    </sheetNames>
    <sheetDataSet>
      <sheetData sheetId="0">
        <row r="9">
          <cell r="A9" t="str">
            <v>01.000.00</v>
          </cell>
          <cell r="B9" t="str">
            <v>Desmatamento,destocamento e limpeza de área com árvore até 0,15m</v>
          </cell>
          <cell r="C9" t="str">
            <v>DNER-ES278/97</v>
          </cell>
          <cell r="D9" t="str">
            <v xml:space="preserve"> </v>
          </cell>
          <cell r="E9" t="str">
            <v>m2</v>
          </cell>
          <cell r="F9">
            <v>0.05</v>
          </cell>
          <cell r="G9">
            <v>0.02</v>
          </cell>
          <cell r="H9">
            <v>7.0000000000000007E-2</v>
          </cell>
        </row>
        <row r="10">
          <cell r="A10" t="str">
            <v>01.010.00</v>
          </cell>
          <cell r="B10" t="str">
            <v>Desmatamento e destocamento árvores de 0,15m a 0,30m</v>
          </cell>
          <cell r="C10" t="str">
            <v>DNER-ES278/97</v>
          </cell>
          <cell r="D10" t="str">
            <v xml:space="preserve"> </v>
          </cell>
          <cell r="E10" t="str">
            <v>un</v>
          </cell>
          <cell r="F10">
            <v>6.57</v>
          </cell>
          <cell r="G10">
            <v>2.35</v>
          </cell>
          <cell r="H10">
            <v>8.92</v>
          </cell>
        </row>
        <row r="11">
          <cell r="A11" t="str">
            <v>01.011.00</v>
          </cell>
          <cell r="B11" t="str">
            <v>Desmatamento e destocamento árvores superior a 0,30m</v>
          </cell>
          <cell r="C11" t="str">
            <v>DNER-ES278/97</v>
          </cell>
          <cell r="D11" t="str">
            <v xml:space="preserve"> </v>
          </cell>
          <cell r="E11" t="str">
            <v>un</v>
          </cell>
          <cell r="F11">
            <v>19.7</v>
          </cell>
          <cell r="G11">
            <v>7.05</v>
          </cell>
          <cell r="H11">
            <v>26.75</v>
          </cell>
        </row>
        <row r="12">
          <cell r="A12" t="str">
            <v>01.100.01</v>
          </cell>
          <cell r="B12" t="str">
            <v>Escavação,carga e transportes de material de 1a  categoria DMT &lt;= 50m</v>
          </cell>
          <cell r="C12" t="str">
            <v>DNER-ES280/97</v>
          </cell>
          <cell r="D12" t="str">
            <v xml:space="preserve"> </v>
          </cell>
          <cell r="E12" t="str">
            <v>m3</v>
          </cell>
          <cell r="F12">
            <v>0.46</v>
          </cell>
          <cell r="G12">
            <v>0.16</v>
          </cell>
          <cell r="H12">
            <v>0.62</v>
          </cell>
        </row>
        <row r="13">
          <cell r="A13" t="str">
            <v>01.100.02</v>
          </cell>
          <cell r="B13" t="str">
            <v>Escavação,carga e transportes de material de 1a  categoria da DMT= 50m a 200m</v>
          </cell>
          <cell r="C13" t="str">
            <v>DNER-ES280/97</v>
          </cell>
          <cell r="D13" t="str">
            <v xml:space="preserve"> </v>
          </cell>
          <cell r="E13" t="str">
            <v>m3</v>
          </cell>
          <cell r="F13">
            <v>0.86</v>
          </cell>
          <cell r="G13">
            <v>0.31</v>
          </cell>
          <cell r="H13">
            <v>1.17</v>
          </cell>
        </row>
        <row r="14">
          <cell r="A14" t="str">
            <v>01.100.03</v>
          </cell>
          <cell r="B14" t="str">
            <v>Escavação,carga e transportes de material de 1a categoria DMT= 200 a 400m</v>
          </cell>
          <cell r="C14" t="str">
            <v>DNER-ES280/97</v>
          </cell>
          <cell r="D14" t="str">
            <v xml:space="preserve"> </v>
          </cell>
          <cell r="E14" t="str">
            <v>m3</v>
          </cell>
          <cell r="F14">
            <v>1.01</v>
          </cell>
          <cell r="G14">
            <v>0.36</v>
          </cell>
          <cell r="H14">
            <v>1.37</v>
          </cell>
        </row>
        <row r="15">
          <cell r="A15" t="str">
            <v>01.100.04</v>
          </cell>
          <cell r="B15" t="str">
            <v>Escavação,carga e transportes de material de 1a categoria DMT= 400 a 600m</v>
          </cell>
          <cell r="C15" t="str">
            <v>DNER-ES280/97</v>
          </cell>
          <cell r="D15" t="str">
            <v xml:space="preserve"> </v>
          </cell>
          <cell r="E15" t="str">
            <v>m3</v>
          </cell>
          <cell r="F15">
            <v>1.18</v>
          </cell>
          <cell r="G15">
            <v>0.42</v>
          </cell>
          <cell r="H15">
            <v>1.5999999999999999</v>
          </cell>
        </row>
        <row r="16">
          <cell r="A16" t="str">
            <v>01.100.05</v>
          </cell>
          <cell r="B16" t="str">
            <v>Escavação,carga e transportes de material de 1a categoria DMT= 600 a 800m</v>
          </cell>
          <cell r="C16" t="str">
            <v>DNER-ES280/97</v>
          </cell>
          <cell r="D16" t="str">
            <v xml:space="preserve"> </v>
          </cell>
          <cell r="E16" t="str">
            <v>m3</v>
          </cell>
          <cell r="F16">
            <v>1.39</v>
          </cell>
          <cell r="G16">
            <v>0.5</v>
          </cell>
          <cell r="H16">
            <v>1.89</v>
          </cell>
        </row>
        <row r="17">
          <cell r="A17" t="str">
            <v>01.100.06</v>
          </cell>
          <cell r="B17" t="str">
            <v>Escavação,carga e transportes de material de 1a categoria DMT= 800 a  1000m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1.54</v>
          </cell>
          <cell r="G17">
            <v>0.55000000000000004</v>
          </cell>
          <cell r="H17">
            <v>2.09</v>
          </cell>
        </row>
        <row r="18">
          <cell r="A18" t="str">
            <v>01.100.07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1.74</v>
          </cell>
          <cell r="G18">
            <v>0.62</v>
          </cell>
          <cell r="H18">
            <v>2.36</v>
          </cell>
        </row>
        <row r="19">
          <cell r="A19" t="str">
            <v>01.100.08</v>
          </cell>
          <cell r="B19" t="str">
            <v>Escavação,carga e transportes de material de 1a categoria DMT= 1200 a 1400m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1.94</v>
          </cell>
          <cell r="G19">
            <v>0.69</v>
          </cell>
          <cell r="H19">
            <v>2.63</v>
          </cell>
        </row>
        <row r="20">
          <cell r="A20" t="str">
            <v>01.100.09</v>
          </cell>
          <cell r="B20" t="str">
            <v>Escavação,carga e transportes de material de 1a categoria DMT= 50 a 200m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1.39</v>
          </cell>
          <cell r="G20">
            <v>0.5</v>
          </cell>
          <cell r="H20">
            <v>1.89</v>
          </cell>
        </row>
        <row r="21">
          <cell r="A21" t="str">
            <v>01.100.10</v>
          </cell>
          <cell r="B21" t="str">
            <v>Escavação,carga e transportes de material de 1a categoria DMT= 200 a 400m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1.46</v>
          </cell>
          <cell r="G21">
            <v>0.52</v>
          </cell>
          <cell r="H21">
            <v>1.98</v>
          </cell>
        </row>
        <row r="22">
          <cell r="A22" t="str">
            <v>01.100.11</v>
          </cell>
          <cell r="B22" t="str">
            <v>Escavação,carga e transportes de material de 1a categoria DMT= 400 a 600m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1.56</v>
          </cell>
          <cell r="G22">
            <v>0.56000000000000005</v>
          </cell>
          <cell r="H22">
            <v>2.12</v>
          </cell>
        </row>
        <row r="23">
          <cell r="A23" t="str">
            <v>01.100.12</v>
          </cell>
          <cell r="B23" t="str">
            <v>Escavação,carga e transportes de material de 1a categoria DMT=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1.61</v>
          </cell>
          <cell r="G23">
            <v>0.57999999999999996</v>
          </cell>
          <cell r="H23">
            <v>2.19</v>
          </cell>
        </row>
        <row r="24">
          <cell r="A24" t="str">
            <v>01.100.13</v>
          </cell>
          <cell r="B24" t="str">
            <v>Escavação,carga e transportes de material de 1a categoria DMT= 800 a 1000m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1.74</v>
          </cell>
          <cell r="G24">
            <v>0.62</v>
          </cell>
          <cell r="H24">
            <v>2.36</v>
          </cell>
        </row>
        <row r="25">
          <cell r="A25" t="str">
            <v>01.100.14</v>
          </cell>
          <cell r="B25" t="str">
            <v>Escavação,carga e transportes de material de 1a categoria DMT= 1000 a 1200m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1.77</v>
          </cell>
          <cell r="G25">
            <v>0.63</v>
          </cell>
          <cell r="H25">
            <v>2.4</v>
          </cell>
        </row>
        <row r="26">
          <cell r="A26" t="str">
            <v>01.100.15</v>
          </cell>
          <cell r="B26" t="str">
            <v>Escavação,carga e transportes de material de 1a categoria DMT= 1200 a 1400m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1.93</v>
          </cell>
          <cell r="G26">
            <v>0.69</v>
          </cell>
          <cell r="H26">
            <v>2.62</v>
          </cell>
        </row>
        <row r="27">
          <cell r="A27" t="str">
            <v>01.100.16</v>
          </cell>
          <cell r="B27" t="str">
            <v>Escavação,carga e transportes de material de 1a  categoria DMT 1400 a 1600m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2.0099999999999998</v>
          </cell>
          <cell r="G27">
            <v>0.72</v>
          </cell>
          <cell r="H27">
            <v>2.7299999999999995</v>
          </cell>
        </row>
        <row r="28">
          <cell r="A28" t="str">
            <v>01.100.17</v>
          </cell>
          <cell r="B28" t="str">
            <v>Escavação,carga e transportes de material de 1a categoria DMT= 1600 a 1800m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2.09</v>
          </cell>
          <cell r="G28">
            <v>0.75</v>
          </cell>
          <cell r="H28">
            <v>2.84</v>
          </cell>
        </row>
        <row r="29">
          <cell r="A29" t="str">
            <v>01.100.18</v>
          </cell>
          <cell r="B29" t="str">
            <v>Escavação,carga e transportes de material de 1a categoria DMT= 1800 a 2000m</v>
          </cell>
          <cell r="C29" t="str">
            <v>DNER-ES280/97</v>
          </cell>
          <cell r="D29" t="str">
            <v xml:space="preserve"> </v>
          </cell>
          <cell r="E29" t="str">
            <v>m3</v>
          </cell>
          <cell r="F29">
            <v>2.15</v>
          </cell>
          <cell r="G29">
            <v>0.77</v>
          </cell>
          <cell r="H29">
            <v>2.92</v>
          </cell>
        </row>
        <row r="30">
          <cell r="A30" t="str">
            <v>01.100.19</v>
          </cell>
          <cell r="B30" t="str">
            <v>Escavação,carga e transportes de material de 1a categoria DMT= 2000 a 3000m</v>
          </cell>
          <cell r="C30" t="str">
            <v>DNER-ES280/97</v>
          </cell>
          <cell r="D30" t="str">
            <v xml:space="preserve"> </v>
          </cell>
          <cell r="E30" t="str">
            <v>m3</v>
          </cell>
          <cell r="F30">
            <v>2.4</v>
          </cell>
          <cell r="G30">
            <v>0.86</v>
          </cell>
          <cell r="H30">
            <v>3.26</v>
          </cell>
        </row>
        <row r="31">
          <cell r="A31" t="str">
            <v>01.100.20</v>
          </cell>
          <cell r="B31" t="str">
            <v>Escavação,carga e transportes de material de 1a categoria DMT= 3000 a 5000m</v>
          </cell>
          <cell r="C31" t="str">
            <v>DNER-ES280/97</v>
          </cell>
          <cell r="D31" t="str">
            <v xml:space="preserve"> </v>
          </cell>
          <cell r="E31" t="str">
            <v>m3</v>
          </cell>
          <cell r="F31">
            <v>3.03</v>
          </cell>
          <cell r="G31">
            <v>1.08</v>
          </cell>
          <cell r="H31">
            <v>4.1099999999999994</v>
          </cell>
        </row>
        <row r="32">
          <cell r="A32" t="str">
            <v>01.100.21</v>
          </cell>
          <cell r="B32" t="str">
            <v>Escavação,carga e transportes manual de material de 1a  categoria  DT=20m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5.17</v>
          </cell>
          <cell r="G32">
            <v>1.85</v>
          </cell>
          <cell r="H32">
            <v>7.02</v>
          </cell>
        </row>
        <row r="33">
          <cell r="A33" t="str">
            <v>01.101.01</v>
          </cell>
          <cell r="B33" t="str">
            <v>Escavação,carga e transportes de material de 2a  categoria DMT até 50m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0.94</v>
          </cell>
          <cell r="G33">
            <v>0.34</v>
          </cell>
          <cell r="H33">
            <v>1.28</v>
          </cell>
        </row>
        <row r="34">
          <cell r="A34" t="str">
            <v>01.101.02</v>
          </cell>
          <cell r="B34" t="str">
            <v>Escavação,carga e transportes de material de 2a categoria DMT 50 a 200m c/ME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1.2</v>
          </cell>
          <cell r="G34">
            <v>0.43</v>
          </cell>
          <cell r="H34">
            <v>1.63</v>
          </cell>
        </row>
        <row r="35">
          <cell r="A35" t="str">
            <v>01.101.03</v>
          </cell>
          <cell r="B35" t="str">
            <v>Escavação,carga e transportes de material de 2a categoria DMT 200 a 400m c/ME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1.33</v>
          </cell>
          <cell r="G35">
            <v>0.48</v>
          </cell>
          <cell r="H35">
            <v>1.81</v>
          </cell>
        </row>
        <row r="36">
          <cell r="A36" t="str">
            <v>01.101.04</v>
          </cell>
          <cell r="B36" t="str">
            <v>Escavação,carga e transportes de material de 2a categoria DMT 400 a 600m c/ME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1.56</v>
          </cell>
          <cell r="G36">
            <v>0.56000000000000005</v>
          </cell>
          <cell r="H36">
            <v>2.12</v>
          </cell>
        </row>
        <row r="37">
          <cell r="A37" t="str">
            <v>01.101.05</v>
          </cell>
          <cell r="B37" t="str">
            <v>Escavação,carga e transportes de material de 2a categoria DMT 600 a 800m c/ME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1.73</v>
          </cell>
          <cell r="G37">
            <v>0.62</v>
          </cell>
          <cell r="H37">
            <v>2.35</v>
          </cell>
        </row>
        <row r="38">
          <cell r="A38" t="str">
            <v>01.101.06</v>
          </cell>
          <cell r="B38" t="str">
            <v>Escavação,carga e transportes de material de 2a categoria DMT 800 a 1000m c/ME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1.91</v>
          </cell>
          <cell r="G38">
            <v>0.68</v>
          </cell>
          <cell r="H38">
            <v>2.59</v>
          </cell>
        </row>
        <row r="39">
          <cell r="A39" t="str">
            <v>01.101.07</v>
          </cell>
          <cell r="B39" t="str">
            <v>Escavação,carga e transportes de material de 2a categoria DMT 1000 a 1200m c/ME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2.12</v>
          </cell>
          <cell r="G39">
            <v>0.76</v>
          </cell>
          <cell r="H39">
            <v>2.88</v>
          </cell>
        </row>
        <row r="40">
          <cell r="A40" t="str">
            <v>01.101.08</v>
          </cell>
          <cell r="B40" t="str">
            <v>Escavação,carga e transportes de material de 2a categoria DMT 1200 a 1400m c/ME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2.38</v>
          </cell>
          <cell r="G40">
            <v>0.85</v>
          </cell>
          <cell r="H40">
            <v>3.23</v>
          </cell>
        </row>
        <row r="41">
          <cell r="A41" t="str">
            <v>01.101.09</v>
          </cell>
          <cell r="B41" t="str">
            <v>Escavação,carga e transportes de material de 2a categoria,c/CB, DMT 50 a 200m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2.1</v>
          </cell>
          <cell r="G41">
            <v>0.75</v>
          </cell>
          <cell r="H41">
            <v>2.85</v>
          </cell>
        </row>
        <row r="42">
          <cell r="A42" t="str">
            <v>01.101.10</v>
          </cell>
          <cell r="B42" t="str">
            <v>Escavação,carga e transportes de material de 2a categoria,c/CB,  DMT 200 a 400m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2.19</v>
          </cell>
          <cell r="G42">
            <v>0.78</v>
          </cell>
          <cell r="H42">
            <v>2.9699999999999998</v>
          </cell>
        </row>
        <row r="43">
          <cell r="A43" t="str">
            <v>01.101.11</v>
          </cell>
          <cell r="B43" t="str">
            <v>Escavação,carga e transportes de material de 2a categoria,c/CB,  DMT 400 a 600m</v>
          </cell>
          <cell r="C43" t="str">
            <v>DNER-ES280/97</v>
          </cell>
          <cell r="D43" t="str">
            <v xml:space="preserve"> </v>
          </cell>
          <cell r="E43" t="str">
            <v>m3</v>
          </cell>
          <cell r="F43">
            <v>2.3199999999999998</v>
          </cell>
          <cell r="G43">
            <v>0.83</v>
          </cell>
          <cell r="H43">
            <v>3.15</v>
          </cell>
        </row>
        <row r="44">
          <cell r="A44" t="str">
            <v>01.101.12</v>
          </cell>
          <cell r="B44" t="str">
            <v>Escavação,carga e transportes de material de 2a categoria,c/CB,  DMT 600 a 800m</v>
          </cell>
          <cell r="C44" t="str">
            <v>DNER-ES280/97</v>
          </cell>
          <cell r="D44" t="str">
            <v xml:space="preserve"> </v>
          </cell>
          <cell r="E44" t="str">
            <v>m3</v>
          </cell>
          <cell r="F44">
            <v>2.38</v>
          </cell>
          <cell r="G44">
            <v>0.85</v>
          </cell>
          <cell r="H44">
            <v>3.23</v>
          </cell>
        </row>
        <row r="45">
          <cell r="A45" t="str">
            <v>01.101.13</v>
          </cell>
          <cell r="B45" t="str">
            <v>Escavação,carga e transportes de material de 2a categoria,c/CB,  DMT 800 a 1 000m</v>
          </cell>
          <cell r="C45" t="str">
            <v>DNER-ES280/97</v>
          </cell>
          <cell r="D45" t="str">
            <v xml:space="preserve"> </v>
          </cell>
          <cell r="E45" t="str">
            <v>m3</v>
          </cell>
          <cell r="F45">
            <v>2.52</v>
          </cell>
          <cell r="G45">
            <v>0.9</v>
          </cell>
          <cell r="H45">
            <v>3.42</v>
          </cell>
        </row>
        <row r="46">
          <cell r="A46" t="str">
            <v>01.101.14</v>
          </cell>
          <cell r="B46" t="str">
            <v>Escavação,carga e transportes de material de 2a categoria,c/CB,  DMT 1000 a 1200m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2.57</v>
          </cell>
          <cell r="G46">
            <v>0.92</v>
          </cell>
          <cell r="H46">
            <v>3.4899999999999998</v>
          </cell>
        </row>
        <row r="47">
          <cell r="A47" t="str">
            <v>01.101.15</v>
          </cell>
          <cell r="B47" t="str">
            <v>Escavação,carga e transportes de material de 2a categoria,c/CB,  DMT 1200 a 1400m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2.75</v>
          </cell>
          <cell r="G47">
            <v>0.98</v>
          </cell>
          <cell r="H47">
            <v>3.73</v>
          </cell>
        </row>
        <row r="48">
          <cell r="A48" t="str">
            <v>01.101.16</v>
          </cell>
          <cell r="B48" t="str">
            <v>Escavação,carga e transportes de material de 2a categoria,c/CB,  DMT 1400 a 1600m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2.85</v>
          </cell>
          <cell r="G48">
            <v>1.02</v>
          </cell>
          <cell r="H48">
            <v>3.87</v>
          </cell>
        </row>
        <row r="49">
          <cell r="A49" t="str">
            <v>01.101.17</v>
          </cell>
          <cell r="B49" t="str">
            <v>Escavação,carga e transportes de material de 2a categoria,c/CB,  DMT 1600 a 1800m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2.94</v>
          </cell>
          <cell r="G49">
            <v>1.05</v>
          </cell>
          <cell r="H49">
            <v>3.99</v>
          </cell>
        </row>
        <row r="50">
          <cell r="A50" t="str">
            <v>01.101.18</v>
          </cell>
          <cell r="B50" t="str">
            <v>Escavação,carga e transportes de material de 2a categoria,c/CB,  DMT 1800 a 2000m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3.05</v>
          </cell>
          <cell r="G50">
            <v>1.0900000000000001</v>
          </cell>
          <cell r="H50">
            <v>4.1399999999999997</v>
          </cell>
        </row>
        <row r="51">
          <cell r="A51" t="str">
            <v>01.101.19</v>
          </cell>
          <cell r="B51" t="str">
            <v>Escavação,carga e transportes de material de 2a categoria,c/CB,  DMT 2000 a 3000m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3.32</v>
          </cell>
          <cell r="G51">
            <v>1.19</v>
          </cell>
          <cell r="H51">
            <v>4.51</v>
          </cell>
        </row>
        <row r="52">
          <cell r="A52" t="str">
            <v>01.101.20</v>
          </cell>
          <cell r="B52" t="str">
            <v>Escavação,carga e transportes de material de 2a categoria,c/CB,  DMT 3000 a 5000m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4.08</v>
          </cell>
          <cell r="G52">
            <v>1.46</v>
          </cell>
          <cell r="H52">
            <v>5.54</v>
          </cell>
        </row>
        <row r="53">
          <cell r="A53" t="str">
            <v>DER51225</v>
          </cell>
          <cell r="B53" t="str">
            <v>Escavação,carga e transportes de material de 2a categoria DMT 3000 a 4000m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3.36</v>
          </cell>
          <cell r="G53">
            <v>1.2</v>
          </cell>
          <cell r="H53">
            <v>4.5599999999999996</v>
          </cell>
        </row>
        <row r="54">
          <cell r="A54" t="str">
            <v>DER51235</v>
          </cell>
          <cell r="B54" t="str">
            <v>Escavação,carga e transportes de material de 2a categoria DMT 4000 a 5000m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3.79</v>
          </cell>
          <cell r="G54">
            <v>1.36</v>
          </cell>
          <cell r="H54">
            <v>5.15</v>
          </cell>
        </row>
        <row r="55">
          <cell r="A55" t="str">
            <v>DER51250</v>
          </cell>
          <cell r="B55" t="str">
            <v>Escavação,carga e transportes de material de 2a categoria DMT 5000 a 6000m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4.2</v>
          </cell>
          <cell r="G55">
            <v>1.5</v>
          </cell>
          <cell r="H55">
            <v>5.7</v>
          </cell>
        </row>
        <row r="56">
          <cell r="A56" t="str">
            <v>DER51260</v>
          </cell>
          <cell r="B56" t="str">
            <v>Escavação,carga e transportes de material de 2a categoria DMT 6000 a 7000m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4.67</v>
          </cell>
          <cell r="G56">
            <v>1.67</v>
          </cell>
          <cell r="H56">
            <v>6.34</v>
          </cell>
        </row>
        <row r="57">
          <cell r="A57" t="str">
            <v>DER51270</v>
          </cell>
          <cell r="B57" t="str">
            <v>Escavação,carga e transportes de material de 2a categoria DMT 7000 a 8000m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5.0999999999999996</v>
          </cell>
          <cell r="G57">
            <v>1.83</v>
          </cell>
          <cell r="H57">
            <v>6.93</v>
          </cell>
        </row>
        <row r="58">
          <cell r="A58" t="str">
            <v>DER51280</v>
          </cell>
          <cell r="B58" t="str">
            <v>Escavação,carga e transportes de material de 2a categoria DMT 8000 a 9000m</v>
          </cell>
          <cell r="C58" t="str">
            <v>DNER-ES280/97</v>
          </cell>
          <cell r="D58" t="str">
            <v xml:space="preserve"> </v>
          </cell>
          <cell r="E58" t="str">
            <v>m3</v>
          </cell>
          <cell r="F58">
            <v>5.51</v>
          </cell>
          <cell r="G58">
            <v>1.97</v>
          </cell>
          <cell r="H58">
            <v>7.4799999999999995</v>
          </cell>
        </row>
        <row r="59">
          <cell r="A59" t="str">
            <v>DER51290</v>
          </cell>
          <cell r="B59" t="str">
            <v>Escavação,carga e transportes de material de 2a categoria DMT 9000 a 10000m</v>
          </cell>
          <cell r="C59" t="str">
            <v>DNER-ES280/97</v>
          </cell>
          <cell r="D59" t="str">
            <v xml:space="preserve"> </v>
          </cell>
          <cell r="E59" t="str">
            <v>m3</v>
          </cell>
          <cell r="F59">
            <v>5.97</v>
          </cell>
          <cell r="G59">
            <v>2.14</v>
          </cell>
          <cell r="H59">
            <v>8.11</v>
          </cell>
        </row>
        <row r="60">
          <cell r="A60" t="str">
            <v>DER51300</v>
          </cell>
          <cell r="B60" t="str">
            <v>Escavação,carga e transportes de material de 2a categoria DMT 10000 a 12000m</v>
          </cell>
          <cell r="C60" t="str">
            <v>DNER-ES280/97</v>
          </cell>
          <cell r="D60" t="str">
            <v xml:space="preserve"> </v>
          </cell>
          <cell r="E60" t="str">
            <v>m3</v>
          </cell>
          <cell r="F60">
            <v>6.57</v>
          </cell>
          <cell r="G60">
            <v>2.35</v>
          </cell>
          <cell r="H60">
            <v>8.92</v>
          </cell>
        </row>
        <row r="61">
          <cell r="A61" t="str">
            <v>DER51310</v>
          </cell>
          <cell r="B61" t="str">
            <v>Escavação,carga e transportes de material de 2a categoria DMT 12000 a 14000m</v>
          </cell>
          <cell r="C61" t="str">
            <v>DNER-ES280/97</v>
          </cell>
          <cell r="D61" t="str">
            <v xml:space="preserve"> </v>
          </cell>
          <cell r="E61" t="str">
            <v>m3</v>
          </cell>
          <cell r="F61">
            <v>7.47</v>
          </cell>
          <cell r="G61">
            <v>2.67</v>
          </cell>
          <cell r="H61">
            <v>10.14</v>
          </cell>
        </row>
        <row r="62">
          <cell r="A62" t="str">
            <v>DER51320</v>
          </cell>
          <cell r="B62" t="str">
            <v>Escavação,carga e transportes de material de 2a categoria DMT 14000 a 16000m</v>
          </cell>
          <cell r="C62" t="str">
            <v>DNER-ES280/97</v>
          </cell>
          <cell r="D62" t="str">
            <v xml:space="preserve"> </v>
          </cell>
          <cell r="E62" t="str">
            <v>m3</v>
          </cell>
          <cell r="F62">
            <v>8.33</v>
          </cell>
          <cell r="G62">
            <v>2.98</v>
          </cell>
          <cell r="H62">
            <v>11.31</v>
          </cell>
        </row>
        <row r="63">
          <cell r="A63" t="str">
            <v>DER51330</v>
          </cell>
          <cell r="B63" t="str">
            <v>Escavação,carga e transportes de material de 2a categoria DMT 16000 a 18000m</v>
          </cell>
          <cell r="C63" t="str">
            <v>DNER-ES280/97</v>
          </cell>
          <cell r="E63" t="str">
            <v>m3</v>
          </cell>
          <cell r="F63">
            <v>9.23</v>
          </cell>
          <cell r="G63">
            <v>3.3</v>
          </cell>
          <cell r="H63">
            <v>12.530000000000001</v>
          </cell>
        </row>
        <row r="64">
          <cell r="A64" t="str">
            <v>DER51340</v>
          </cell>
          <cell r="B64" t="str">
            <v>Escavação,carga e transportes de material de 2a categoria DMT 18000 a 20000m</v>
          </cell>
          <cell r="C64" t="str">
            <v>DNER-ES280/97</v>
          </cell>
          <cell r="E64" t="str">
            <v>m3</v>
          </cell>
          <cell r="F64">
            <v>10.050000000000001</v>
          </cell>
          <cell r="G64">
            <v>3.6</v>
          </cell>
          <cell r="H64">
            <v>13.65</v>
          </cell>
        </row>
        <row r="65">
          <cell r="A65" t="str">
            <v>DER51350</v>
          </cell>
          <cell r="B65" t="str">
            <v>Escavação,carga e transportes de material de 2a categoria DMT 20000 a 22000m</v>
          </cell>
          <cell r="C65" t="str">
            <v>DNER-ES280/97</v>
          </cell>
          <cell r="E65" t="str">
            <v>m3</v>
          </cell>
          <cell r="F65">
            <v>10.9</v>
          </cell>
          <cell r="G65">
            <v>3.9</v>
          </cell>
          <cell r="H65">
            <v>14.8</v>
          </cell>
        </row>
        <row r="66">
          <cell r="A66" t="str">
            <v>DER51360</v>
          </cell>
          <cell r="B66" t="str">
            <v>Escavação,carga e transportes de material de 2a categoria DMT 22000 a 24000m</v>
          </cell>
          <cell r="C66" t="str">
            <v>DNER-ES280/97</v>
          </cell>
          <cell r="E66" t="str">
            <v>m3</v>
          </cell>
          <cell r="F66">
            <v>11.81</v>
          </cell>
          <cell r="G66">
            <v>4.2300000000000004</v>
          </cell>
          <cell r="H66">
            <v>16.04</v>
          </cell>
        </row>
        <row r="67">
          <cell r="A67" t="str">
            <v>01.102.01</v>
          </cell>
          <cell r="B67" t="str">
            <v>Escavação,carga e transportes de material de 3a  categoria DMT até 50m</v>
          </cell>
          <cell r="C67" t="str">
            <v>DNER-ES280/97</v>
          </cell>
          <cell r="D67" t="str">
            <v xml:space="preserve"> </v>
          </cell>
          <cell r="E67" t="str">
            <v>m3</v>
          </cell>
          <cell r="F67">
            <v>3.42</v>
          </cell>
          <cell r="G67">
            <v>1.22</v>
          </cell>
          <cell r="H67">
            <v>4.6399999999999997</v>
          </cell>
        </row>
        <row r="68">
          <cell r="A68" t="str">
            <v>01.102.02</v>
          </cell>
          <cell r="B68" t="str">
            <v xml:space="preserve">Escavação,carga e transportes de material de 3a categoria  DMT 50 a 200m </v>
          </cell>
          <cell r="C68" t="str">
            <v>DNER-ES280/97</v>
          </cell>
          <cell r="D68" t="str">
            <v xml:space="preserve"> </v>
          </cell>
          <cell r="E68" t="str">
            <v>m3</v>
          </cell>
          <cell r="F68">
            <v>7.28</v>
          </cell>
          <cell r="G68">
            <v>2.61</v>
          </cell>
          <cell r="H68">
            <v>9.89</v>
          </cell>
        </row>
        <row r="69">
          <cell r="A69" t="str">
            <v>01.102.03</v>
          </cell>
          <cell r="B69" t="str">
            <v>Escavação,carga e transportes de material de 3a categoria  DMT 200 a 400m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7.57</v>
          </cell>
          <cell r="G69">
            <v>2.71</v>
          </cell>
          <cell r="H69">
            <v>10.280000000000001</v>
          </cell>
        </row>
        <row r="70">
          <cell r="A70" t="str">
            <v>01.102.04</v>
          </cell>
          <cell r="B70" t="str">
            <v xml:space="preserve">Escavação,carga e transportes de material de 3a categoria DMT 400 a 600m </v>
          </cell>
          <cell r="C70" t="str">
            <v>DNER-ES280/97</v>
          </cell>
          <cell r="D70" t="str">
            <v xml:space="preserve"> </v>
          </cell>
          <cell r="E70" t="str">
            <v>m3</v>
          </cell>
          <cell r="F70">
            <v>7.67</v>
          </cell>
          <cell r="G70">
            <v>2.75</v>
          </cell>
          <cell r="H70">
            <v>10.42</v>
          </cell>
        </row>
        <row r="71">
          <cell r="A71" t="str">
            <v>01.102.05</v>
          </cell>
          <cell r="B71" t="str">
            <v xml:space="preserve">Escavação,carga e transportes de material de 3a categoria DMT 600 a 800m </v>
          </cell>
          <cell r="C71" t="str">
            <v>DNER-ES280/97</v>
          </cell>
          <cell r="D71" t="str">
            <v xml:space="preserve"> </v>
          </cell>
          <cell r="E71" t="str">
            <v>m3</v>
          </cell>
          <cell r="F71">
            <v>7.73</v>
          </cell>
          <cell r="G71">
            <v>2.77</v>
          </cell>
          <cell r="H71">
            <v>10.5</v>
          </cell>
        </row>
        <row r="72">
          <cell r="A72" t="str">
            <v>01.102.06</v>
          </cell>
          <cell r="B72" t="str">
            <v xml:space="preserve">Escavação,carga e transportes de material de 3a categoria DMT 800 a 1000m </v>
          </cell>
          <cell r="C72" t="str">
            <v>DNER-ES280/97</v>
          </cell>
          <cell r="D72" t="str">
            <v xml:space="preserve"> </v>
          </cell>
          <cell r="E72" t="str">
            <v>m3</v>
          </cell>
          <cell r="F72">
            <v>7.77</v>
          </cell>
          <cell r="G72">
            <v>2.78</v>
          </cell>
          <cell r="H72">
            <v>10.549999999999999</v>
          </cell>
        </row>
        <row r="73">
          <cell r="A73" t="str">
            <v>01.102.07</v>
          </cell>
          <cell r="B73" t="str">
            <v xml:space="preserve">Escavação,carga e transportes de material de 3a categoria DMT 1000 a 1200m </v>
          </cell>
          <cell r="C73" t="str">
            <v>DNER-ES280/97</v>
          </cell>
          <cell r="D73" t="str">
            <v xml:space="preserve"> </v>
          </cell>
          <cell r="E73" t="str">
            <v>m3</v>
          </cell>
          <cell r="F73">
            <v>10.44</v>
          </cell>
          <cell r="G73">
            <v>3.74</v>
          </cell>
          <cell r="H73">
            <v>14.18</v>
          </cell>
        </row>
        <row r="74">
          <cell r="A74" t="str">
            <v>01.200.01</v>
          </cell>
          <cell r="B74" t="str">
            <v>Escavação e carga de material de jazida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0.68</v>
          </cell>
          <cell r="G74">
            <v>0.24</v>
          </cell>
          <cell r="H74">
            <v>0.92</v>
          </cell>
        </row>
        <row r="75">
          <cell r="A75" t="str">
            <v>01.300.00</v>
          </cell>
          <cell r="B75" t="str">
            <v>Escavação e carga de solos moles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3.29</v>
          </cell>
          <cell r="G75">
            <v>1.18</v>
          </cell>
          <cell r="H75">
            <v>4.47</v>
          </cell>
        </row>
        <row r="76">
          <cell r="A76" t="str">
            <v>01.510.00</v>
          </cell>
          <cell r="B76" t="str">
            <v>Compactação de aterros a 95% Proctor Normal</v>
          </cell>
          <cell r="C76" t="str">
            <v>DNER-ES282/97</v>
          </cell>
          <cell r="D76" t="str">
            <v xml:space="preserve"> </v>
          </cell>
          <cell r="E76" t="str">
            <v>m3</v>
          </cell>
          <cell r="F76">
            <v>0.57999999999999996</v>
          </cell>
          <cell r="G76">
            <v>0.21</v>
          </cell>
          <cell r="H76">
            <v>0.78999999999999992</v>
          </cell>
        </row>
        <row r="77">
          <cell r="A77" t="str">
            <v>01.511.00</v>
          </cell>
          <cell r="B77" t="str">
            <v>Compactação de aterros a 100% Proctor Normal</v>
          </cell>
          <cell r="C77" t="str">
            <v>DNER-ES282/97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0.36</v>
          </cell>
          <cell r="H77">
            <v>1.3599999999999999</v>
          </cell>
        </row>
        <row r="78">
          <cell r="A78" t="str">
            <v>01.999.01</v>
          </cell>
          <cell r="B78" t="str">
            <v>Limpeza superficial de camada vegetal</v>
          </cell>
          <cell r="C78" t="str">
            <v xml:space="preserve"> </v>
          </cell>
          <cell r="D78" t="str">
            <v xml:space="preserve"> </v>
          </cell>
          <cell r="E78" t="str">
            <v>m2</v>
          </cell>
          <cell r="F78">
            <v>0.06</v>
          </cell>
          <cell r="G78">
            <v>0.02</v>
          </cell>
          <cell r="H78">
            <v>0.08</v>
          </cell>
        </row>
        <row r="79">
          <cell r="A79" t="str">
            <v>01.999.02</v>
          </cell>
          <cell r="B79" t="str">
            <v>Expurgo de jazida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0.48</v>
          </cell>
          <cell r="G79">
            <v>0.17</v>
          </cell>
          <cell r="H79">
            <v>0.65</v>
          </cell>
        </row>
        <row r="80">
          <cell r="A80" t="str">
            <v>01.999.03</v>
          </cell>
          <cell r="B80" t="str">
            <v>Desmatamento de jazida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0.04</v>
          </cell>
          <cell r="G80">
            <v>0.01</v>
          </cell>
          <cell r="H80">
            <v>0.05</v>
          </cell>
        </row>
        <row r="81">
          <cell r="A81" t="str">
            <v>P01.401.00</v>
          </cell>
          <cell r="B81" t="str">
            <v>Revestimento Primário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8.65</v>
          </cell>
          <cell r="G81">
            <v>3.1</v>
          </cell>
          <cell r="H81">
            <v>11.75</v>
          </cell>
        </row>
        <row r="82">
          <cell r="A82" t="str">
            <v>DER50255</v>
          </cell>
          <cell r="B82" t="str">
            <v>Esc.  Carga e Transp. de mat. 1a cat. c/ CB 3000&lt;DMT&lt;4000m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2.4300000000000002</v>
          </cell>
          <cell r="G82">
            <v>0.87</v>
          </cell>
          <cell r="H82">
            <v>3.3000000000000003</v>
          </cell>
        </row>
        <row r="83">
          <cell r="A83" t="str">
            <v>DER50260</v>
          </cell>
          <cell r="B83" t="str">
            <v>Esc.  Carga e Transp. de mat. 1a cat. c/ CB 5000&lt;DMT&lt;6000m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3.16</v>
          </cell>
          <cell r="G83">
            <v>1.1299999999999999</v>
          </cell>
          <cell r="H83">
            <v>4.29</v>
          </cell>
        </row>
        <row r="84">
          <cell r="A84" t="str">
            <v>DER50265</v>
          </cell>
          <cell r="B84" t="str">
            <v>Esc.  Carga e Transp. de mat. 1a cat. c/ CB 4000&lt;DMT&lt;5000m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2.77</v>
          </cell>
          <cell r="G84">
            <v>0.99</v>
          </cell>
          <cell r="H84">
            <v>3.76</v>
          </cell>
        </row>
        <row r="85">
          <cell r="A85" t="str">
            <v>DER50270</v>
          </cell>
          <cell r="B85" t="str">
            <v>Esc.  Carga e Transp. de mat. 1a cat. c/ CB 6000&lt;DMT&lt;7000m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3.53</v>
          </cell>
          <cell r="G85">
            <v>1.26</v>
          </cell>
          <cell r="H85">
            <v>4.79</v>
          </cell>
        </row>
        <row r="86">
          <cell r="A86" t="str">
            <v>DER50280</v>
          </cell>
          <cell r="B86" t="str">
            <v>Esc.  Carga e Transp. de mat. 1a cat. c/ CB 7000&lt;DMT&lt;8000m</v>
          </cell>
          <cell r="C86" t="str">
            <v xml:space="preserve"> </v>
          </cell>
          <cell r="D86" t="str">
            <v xml:space="preserve"> </v>
          </cell>
          <cell r="E86" t="str">
            <v>m3</v>
          </cell>
          <cell r="F86">
            <v>3.88</v>
          </cell>
          <cell r="G86">
            <v>1.39</v>
          </cell>
          <cell r="H86">
            <v>5.27</v>
          </cell>
        </row>
        <row r="87">
          <cell r="A87" t="str">
            <v>DER50290</v>
          </cell>
          <cell r="B87" t="str">
            <v>Esc.  Carga e Transp. de mat. 1a cat. c/ CB 8000&lt;DMT&lt;9000m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4.26</v>
          </cell>
          <cell r="G87">
            <v>1.53</v>
          </cell>
          <cell r="H87">
            <v>5.79</v>
          </cell>
        </row>
        <row r="88">
          <cell r="A88" t="str">
            <v>DER50300</v>
          </cell>
          <cell r="B88" t="str">
            <v>Esc.  Carga e Transp. de mat. 1a cat. c/ CB 9000&lt;DMT&lt;10000m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4.6399999999999997</v>
          </cell>
          <cell r="G88">
            <v>1.66</v>
          </cell>
          <cell r="H88">
            <v>6.3</v>
          </cell>
        </row>
        <row r="89">
          <cell r="A89" t="str">
            <v>DER50305</v>
          </cell>
          <cell r="B89" t="str">
            <v>Esc.  Carga e Transp. de mat. 1a cat. c/ CB 10000&lt;DMT&lt;12000m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5.19</v>
          </cell>
          <cell r="G89">
            <v>1.86</v>
          </cell>
          <cell r="H89">
            <v>7.0500000000000007</v>
          </cell>
        </row>
        <row r="90">
          <cell r="A90" t="str">
            <v>DER50315</v>
          </cell>
          <cell r="B90" t="str">
            <v>Esc.  Carga e Transp. de mat. 1a cat. c/ CB 12000&lt;DMT&lt;14000m</v>
          </cell>
          <cell r="C90" t="str">
            <v xml:space="preserve"> </v>
          </cell>
          <cell r="D90" t="str">
            <v xml:space="preserve"> </v>
          </cell>
          <cell r="E90" t="str">
            <v>m3</v>
          </cell>
          <cell r="F90">
            <v>5.91</v>
          </cell>
          <cell r="G90">
            <v>2.12</v>
          </cell>
          <cell r="H90">
            <v>8.0300000000000011</v>
          </cell>
        </row>
        <row r="91">
          <cell r="A91" t="str">
            <v>DER50325</v>
          </cell>
          <cell r="B91" t="str">
            <v>Esc.  Carga e Transp. de mat. 1a cat. c/ CB 14000&lt;DMT&lt;16000m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6.63</v>
          </cell>
          <cell r="G91">
            <v>2.37</v>
          </cell>
          <cell r="H91">
            <v>9</v>
          </cell>
        </row>
        <row r="92">
          <cell r="A92" t="str">
            <v>DER50335</v>
          </cell>
          <cell r="B92" t="str">
            <v>Esc.  Carga e Transp. de mat. 1a cat. c/ CB 16000&lt;DMT&lt;18000m</v>
          </cell>
          <cell r="C92" t="str">
            <v xml:space="preserve"> </v>
          </cell>
          <cell r="D92" t="str">
            <v xml:space="preserve"> </v>
          </cell>
          <cell r="E92" t="str">
            <v>m3</v>
          </cell>
          <cell r="F92">
            <v>7.42</v>
          </cell>
          <cell r="G92">
            <v>2.66</v>
          </cell>
          <cell r="H92">
            <v>10.08</v>
          </cell>
        </row>
        <row r="93">
          <cell r="A93" t="str">
            <v>DER50345</v>
          </cell>
          <cell r="B93" t="str">
            <v>Esc.  Carga e Transp. de mat. 1a cat. c/ CB 18000&lt;DMT&lt;20000m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8.15</v>
          </cell>
          <cell r="G93">
            <v>2.92</v>
          </cell>
          <cell r="H93">
            <v>11.07</v>
          </cell>
        </row>
        <row r="94">
          <cell r="A94" t="str">
            <v>DER50355</v>
          </cell>
          <cell r="B94" t="str">
            <v>Esc.  Carga e Transp. de mat. 1a cat. c/ CB 20000&lt;DMT&lt;22000m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8.85</v>
          </cell>
          <cell r="G94">
            <v>3.17</v>
          </cell>
          <cell r="H94">
            <v>12.02</v>
          </cell>
        </row>
        <row r="95">
          <cell r="A95" t="str">
            <v>DER50365</v>
          </cell>
          <cell r="B95" t="str">
            <v>Esc.  Carga e Transp. de mat. 1a cat. c/ CB 22000&lt;DMT&lt;24000m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9.6199999999999992</v>
          </cell>
          <cell r="G95">
            <v>3.44</v>
          </cell>
          <cell r="H95">
            <v>13.059999999999999</v>
          </cell>
        </row>
        <row r="96">
          <cell r="A96" t="str">
            <v>DER50375</v>
          </cell>
          <cell r="B96" t="str">
            <v>Esc.  Carga e Transp. de mat. 1a cat. c/ CB 24000&lt;DMT&lt;26000m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10.37</v>
          </cell>
          <cell r="G96">
            <v>3.71</v>
          </cell>
          <cell r="H96">
            <v>14.079999999999998</v>
          </cell>
        </row>
        <row r="97">
          <cell r="A97" t="str">
            <v>DER50385</v>
          </cell>
          <cell r="B97" t="str">
            <v>Esc.  Carga e Transp. de mat. 1a cat. c/ CB 26000&lt;DMT&lt;28000m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11.06</v>
          </cell>
          <cell r="G97">
            <v>3.96</v>
          </cell>
          <cell r="H97">
            <v>15.02</v>
          </cell>
        </row>
        <row r="98">
          <cell r="A98" t="str">
            <v>DER50395</v>
          </cell>
          <cell r="B98" t="str">
            <v>Esc.  Carga e Transp. de mat. 1a cat. c/ CB 28000&lt;DMT&lt;30000m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11.82</v>
          </cell>
          <cell r="G98">
            <v>4.2300000000000004</v>
          </cell>
          <cell r="H98">
            <v>16.05</v>
          </cell>
        </row>
        <row r="99">
          <cell r="A99" t="str">
            <v>DER52120</v>
          </cell>
          <cell r="B99" t="str">
            <v>Extr.,Carga, Transp.e espalh.de areia ext.p/colchão dren.(banh.Maracajá)e subst.solos moles DMT=49km</v>
          </cell>
          <cell r="C99" t="str">
            <v xml:space="preserve"> </v>
          </cell>
          <cell r="D99" t="str">
            <v xml:space="preserve"> </v>
          </cell>
          <cell r="E99" t="str">
            <v>m3</v>
          </cell>
          <cell r="F99">
            <v>12.05</v>
          </cell>
          <cell r="G99">
            <v>4.3099999999999996</v>
          </cell>
          <cell r="H99">
            <v>16.36</v>
          </cell>
        </row>
        <row r="100">
          <cell r="A100" t="str">
            <v>DER52120e</v>
          </cell>
          <cell r="B100" t="str">
            <v>Escav.,Carga, Transp.e espalh.de areia comerc.p/colchão dren.(banh.Maracajá)e subst.solos moles DMT=49km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15.47</v>
          </cell>
          <cell r="G100">
            <v>5.54</v>
          </cell>
          <cell r="H100">
            <v>21.01</v>
          </cell>
        </row>
        <row r="101">
          <cell r="A101" t="str">
            <v>DER52120c</v>
          </cell>
          <cell r="B101" t="str">
            <v>Extr.,Carga, Transp.e Espalh.areia comerc.p/colchão dren.(banh.Maracajá)e subst.solos moles DMT=95,2km</v>
          </cell>
          <cell r="C101" t="str">
            <v xml:space="preserve"> </v>
          </cell>
          <cell r="D101" t="str">
            <v xml:space="preserve"> </v>
          </cell>
          <cell r="E101" t="str">
            <v>m3</v>
          </cell>
          <cell r="F101">
            <v>24.44</v>
          </cell>
          <cell r="G101">
            <v>8.75</v>
          </cell>
          <cell r="H101">
            <v>33.19</v>
          </cell>
        </row>
        <row r="102">
          <cell r="A102" t="str">
            <v>DER52120d</v>
          </cell>
          <cell r="B102" t="str">
            <v>Extração, Carga e Transp.e Espalh.de seixo p/colchão drenante(banhado do Maracajá) DMT=23,7km</v>
          </cell>
          <cell r="C102" t="str">
            <v xml:space="preserve"> </v>
          </cell>
          <cell r="D102" t="str">
            <v xml:space="preserve"> </v>
          </cell>
          <cell r="E102" t="str">
            <v>m3</v>
          </cell>
          <cell r="F102">
            <v>11.56</v>
          </cell>
          <cell r="G102">
            <v>4.1399999999999997</v>
          </cell>
          <cell r="H102">
            <v>15.7</v>
          </cell>
        </row>
        <row r="103">
          <cell r="A103" t="str">
            <v>DER52120b</v>
          </cell>
          <cell r="B103" t="str">
            <v>Extração, Carga e Transp.e Espalh.de seixo p/colchão drenante(banhado do Maracajá) DMT=24km</v>
          </cell>
          <cell r="C103" t="str">
            <v xml:space="preserve"> </v>
          </cell>
          <cell r="D103" t="str">
            <v xml:space="preserve"> </v>
          </cell>
          <cell r="E103" t="str">
            <v>m3</v>
          </cell>
          <cell r="F103">
            <v>11.71</v>
          </cell>
          <cell r="G103">
            <v>4.1900000000000004</v>
          </cell>
          <cell r="H103">
            <v>15.900000000000002</v>
          </cell>
        </row>
        <row r="104">
          <cell r="A104" t="str">
            <v>DER52120a</v>
          </cell>
          <cell r="B104" t="str">
            <v>Momento extraordinário de transporte</v>
          </cell>
          <cell r="E104" t="str">
            <v>t x km</v>
          </cell>
          <cell r="F104">
            <v>0.32</v>
          </cell>
          <cell r="G104">
            <v>0.11</v>
          </cell>
          <cell r="H104">
            <v>0.43</v>
          </cell>
        </row>
        <row r="105">
          <cell r="A105" t="str">
            <v>DER52050</v>
          </cell>
          <cell r="B105" t="str">
            <v>Esc. Carga e Transp. de solos moles DMT&lt;=50m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2.61</v>
          </cell>
          <cell r="G105">
            <v>0.93</v>
          </cell>
          <cell r="H105">
            <v>3.54</v>
          </cell>
        </row>
        <row r="106">
          <cell r="A106" t="str">
            <v>DER52060</v>
          </cell>
          <cell r="B106" t="str">
            <v>Esc. Carga e Transp. de solos moles 50&lt;DMT&lt;=100m</v>
          </cell>
          <cell r="C106" t="str">
            <v xml:space="preserve"> </v>
          </cell>
          <cell r="D106" t="str">
            <v xml:space="preserve"> </v>
          </cell>
          <cell r="E106" t="str">
            <v>m3</v>
          </cell>
          <cell r="F106">
            <v>2.72</v>
          </cell>
          <cell r="G106">
            <v>0.97</v>
          </cell>
          <cell r="H106">
            <v>3.6900000000000004</v>
          </cell>
        </row>
        <row r="107">
          <cell r="A107" t="str">
            <v>DER52070</v>
          </cell>
          <cell r="B107" t="str">
            <v>Esc. Carga e Transp. de solos moles 100&lt;DMT&lt;=200m</v>
          </cell>
          <cell r="C107" t="str">
            <v xml:space="preserve"> </v>
          </cell>
          <cell r="D107" t="str">
            <v xml:space="preserve"> </v>
          </cell>
          <cell r="E107" t="str">
            <v>m3</v>
          </cell>
          <cell r="F107">
            <v>2.91</v>
          </cell>
          <cell r="G107">
            <v>1.04</v>
          </cell>
          <cell r="H107">
            <v>3.95</v>
          </cell>
        </row>
        <row r="108">
          <cell r="A108" t="str">
            <v>DER52082</v>
          </cell>
          <cell r="B108" t="str">
            <v>Esc. Carga e Transp. de solos moles 200&lt;DMT&lt;=400m</v>
          </cell>
          <cell r="C108" t="str">
            <v xml:space="preserve"> </v>
          </cell>
          <cell r="D108" t="str">
            <v xml:space="preserve"> </v>
          </cell>
          <cell r="E108" t="str">
            <v>m3</v>
          </cell>
          <cell r="F108">
            <v>2.97</v>
          </cell>
          <cell r="G108">
            <v>1.06</v>
          </cell>
          <cell r="H108">
            <v>4.03</v>
          </cell>
        </row>
        <row r="109">
          <cell r="A109" t="str">
            <v>DER52087</v>
          </cell>
          <cell r="B109" t="str">
            <v>Esc. Carga e Transp. de solos moles 400&lt;DMT&lt;=600m</v>
          </cell>
          <cell r="C109" t="str">
            <v xml:space="preserve"> </v>
          </cell>
          <cell r="D109" t="str">
            <v xml:space="preserve"> </v>
          </cell>
          <cell r="E109" t="str">
            <v>m3</v>
          </cell>
          <cell r="F109">
            <v>3.39</v>
          </cell>
          <cell r="G109">
            <v>1.21</v>
          </cell>
          <cell r="H109">
            <v>4.5999999999999996</v>
          </cell>
        </row>
        <row r="110">
          <cell r="A110" t="str">
            <v>DER52090</v>
          </cell>
          <cell r="B110" t="str">
            <v>Esc. Carga e Transp. de solos moles 600&lt;DMT&lt;=800m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3.42</v>
          </cell>
          <cell r="G110">
            <v>1.22</v>
          </cell>
          <cell r="H110">
            <v>4.6399999999999997</v>
          </cell>
        </row>
        <row r="111">
          <cell r="A111" t="str">
            <v>DER52095</v>
          </cell>
          <cell r="B111" t="str">
            <v>Esc. Carga e Transp. de solos moles 800&lt;DMT&lt;=1000m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3.46</v>
          </cell>
          <cell r="G111">
            <v>1.24</v>
          </cell>
          <cell r="H111">
            <v>4.7</v>
          </cell>
        </row>
        <row r="112">
          <cell r="A112" t="str">
            <v>DER52100</v>
          </cell>
          <cell r="B112" t="str">
            <v>Esc. Carga e Transp. de solos moles 1000&lt;DMT&lt;=1200m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3.47</v>
          </cell>
          <cell r="G112">
            <v>1.24</v>
          </cell>
          <cell r="H112">
            <v>4.71</v>
          </cell>
        </row>
        <row r="113">
          <cell r="A113" t="str">
            <v>DER52101</v>
          </cell>
          <cell r="B113" t="str">
            <v>Esc. Carga e Transp. de solos moles 1200&lt;DMT&lt;=1400m</v>
          </cell>
          <cell r="C113" t="str">
            <v xml:space="preserve"> </v>
          </cell>
          <cell r="D113" t="str">
            <v xml:space="preserve"> </v>
          </cell>
          <cell r="E113" t="str">
            <v>m3</v>
          </cell>
          <cell r="F113">
            <v>3.49</v>
          </cell>
          <cell r="G113">
            <v>1.25</v>
          </cell>
          <cell r="H113">
            <v>4.74</v>
          </cell>
        </row>
        <row r="114">
          <cell r="A114" t="str">
            <v>DER52102</v>
          </cell>
          <cell r="B114" t="str">
            <v>Esc. Carga e Transp. de solos moles 1400&lt;DMT&lt;=1600m</v>
          </cell>
          <cell r="C114" t="str">
            <v xml:space="preserve"> </v>
          </cell>
          <cell r="D114" t="str">
            <v xml:space="preserve"> </v>
          </cell>
          <cell r="E114" t="str">
            <v>m3</v>
          </cell>
          <cell r="F114">
            <v>3.54</v>
          </cell>
          <cell r="G114">
            <v>1.27</v>
          </cell>
          <cell r="H114">
            <v>4.8100000000000005</v>
          </cell>
        </row>
        <row r="115">
          <cell r="A115" t="str">
            <v>DER52103</v>
          </cell>
          <cell r="B115" t="str">
            <v>Esc. Carga e Transp. de solos moles 1600&lt;DMT&lt;=1800m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3.58</v>
          </cell>
          <cell r="G115">
            <v>1.28</v>
          </cell>
          <cell r="H115">
            <v>4.8600000000000003</v>
          </cell>
        </row>
        <row r="116">
          <cell r="A116" t="str">
            <v>DER52104</v>
          </cell>
          <cell r="B116" t="str">
            <v>Esc. Carga e Transp. de solos moles 1800&lt;DMT&lt;=2000m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3.67</v>
          </cell>
          <cell r="G116">
            <v>1.31</v>
          </cell>
          <cell r="H116">
            <v>4.9800000000000004</v>
          </cell>
        </row>
        <row r="117">
          <cell r="A117" t="str">
            <v>DER52105</v>
          </cell>
          <cell r="B117" t="str">
            <v>Esc. Carga e Transp. de solos moles 2000&lt;DMT&lt;=3000m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4.25</v>
          </cell>
          <cell r="G117">
            <v>1.52</v>
          </cell>
          <cell r="H117">
            <v>5.77</v>
          </cell>
        </row>
        <row r="118">
          <cell r="A118" t="str">
            <v>DER52106</v>
          </cell>
          <cell r="B118" t="str">
            <v>Esc. Carga e Transp. de solos moles 3000&lt;DMT&lt;=4000m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4.6900000000000004</v>
          </cell>
          <cell r="G118">
            <v>1.68</v>
          </cell>
          <cell r="H118">
            <v>6.37</v>
          </cell>
        </row>
        <row r="119">
          <cell r="A119" t="str">
            <v>DER52106a</v>
          </cell>
          <cell r="B119" t="str">
            <v>Esc. Carga e Transp. de solos moles 4000&lt;DMT&lt;=5000m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5.42</v>
          </cell>
          <cell r="G119">
            <v>1.94</v>
          </cell>
          <cell r="H119">
            <v>7.3599999999999994</v>
          </cell>
        </row>
        <row r="120">
          <cell r="A120" t="str">
            <v>DER52106b</v>
          </cell>
          <cell r="B120" t="str">
            <v>Esc. Carga e Transp. de solos moles 5000&lt;DMT&lt;=6000m</v>
          </cell>
          <cell r="E120" t="str">
            <v>m3</v>
          </cell>
          <cell r="F120">
            <v>6.19</v>
          </cell>
          <cell r="G120">
            <v>2.2200000000000002</v>
          </cell>
          <cell r="H120">
            <v>8.41</v>
          </cell>
        </row>
        <row r="121">
          <cell r="A121" t="str">
            <v>DER52106c</v>
          </cell>
          <cell r="B121" t="str">
            <v>Esc. Carga e Transp. de solos moles 6000&lt;DMT&lt;=7000m</v>
          </cell>
          <cell r="C121" t="str">
            <v xml:space="preserve"> </v>
          </cell>
          <cell r="D121" t="str">
            <v xml:space="preserve"> </v>
          </cell>
          <cell r="E121" t="str">
            <v>m3</v>
          </cell>
          <cell r="F121">
            <v>6.93</v>
          </cell>
          <cell r="G121">
            <v>2.48</v>
          </cell>
          <cell r="H121">
            <v>9.41</v>
          </cell>
        </row>
        <row r="122">
          <cell r="A122" t="str">
            <v>P 52050</v>
          </cell>
          <cell r="B122" t="str">
            <v>Espalhamento de solos moles</v>
          </cell>
          <cell r="E122" t="str">
            <v>m3</v>
          </cell>
          <cell r="F122">
            <v>0.26</v>
          </cell>
          <cell r="G122">
            <v>0.09</v>
          </cell>
          <cell r="H122">
            <v>0.35</v>
          </cell>
        </row>
        <row r="123">
          <cell r="A123" t="str">
            <v>DER52020a</v>
          </cell>
          <cell r="B123" t="str">
            <v>Carga, transp.e espalhamento de camada vegetal 50&lt;DMT&lt;=200m</v>
          </cell>
          <cell r="E123" t="str">
            <v>m3</v>
          </cell>
          <cell r="F123">
            <v>1.65</v>
          </cell>
          <cell r="G123">
            <v>0.59</v>
          </cell>
          <cell r="H123">
            <v>2.2399999999999998</v>
          </cell>
        </row>
        <row r="124">
          <cell r="A124" t="str">
            <v>DER52020b</v>
          </cell>
          <cell r="B124" t="str">
            <v>Escarificação de acessos, desvios e áreas de jazidas e do canteiro de obra</v>
          </cell>
          <cell r="E124" t="str">
            <v>m2</v>
          </cell>
          <cell r="F124">
            <v>0.31</v>
          </cell>
          <cell r="G124">
            <v>0.11</v>
          </cell>
          <cell r="H124">
            <v>0.42</v>
          </cell>
        </row>
        <row r="125">
          <cell r="A125" t="str">
            <v>DER45035</v>
          </cell>
          <cell r="B125" t="str">
            <v>Carregamento de seixo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0.34</v>
          </cell>
          <cell r="G125">
            <v>0.12</v>
          </cell>
          <cell r="H125">
            <v>0.46</v>
          </cell>
        </row>
        <row r="126">
          <cell r="A126" t="str">
            <v>DER45005</v>
          </cell>
          <cell r="B126" t="str">
            <v>Extração e carga de seixo c/ drag-line</v>
          </cell>
          <cell r="C126" t="str">
            <v xml:space="preserve"> </v>
          </cell>
          <cell r="D126" t="str">
            <v xml:space="preserve"> </v>
          </cell>
          <cell r="E126" t="str">
            <v>m3</v>
          </cell>
          <cell r="F126">
            <v>1.86</v>
          </cell>
          <cell r="G126">
            <v>0.67</v>
          </cell>
          <cell r="H126">
            <v>2.5300000000000002</v>
          </cell>
        </row>
        <row r="127">
          <cell r="A127" t="str">
            <v>DER45005a</v>
          </cell>
          <cell r="B127" t="str">
            <v>Extração e estocagem de seixo c/ drag-line</v>
          </cell>
          <cell r="C127" t="str">
            <v xml:space="preserve"> </v>
          </cell>
          <cell r="D127" t="str">
            <v xml:space="preserve"> </v>
          </cell>
          <cell r="E127" t="str">
            <v>m3</v>
          </cell>
          <cell r="F127">
            <v>1.65</v>
          </cell>
          <cell r="G127">
            <v>0.59</v>
          </cell>
          <cell r="H127">
            <v>2.2399999999999998</v>
          </cell>
        </row>
        <row r="128">
          <cell r="A128" t="str">
            <v>DER45000</v>
          </cell>
          <cell r="B128" t="str">
            <v>Extração de areia</v>
          </cell>
          <cell r="C128" t="str">
            <v xml:space="preserve"> </v>
          </cell>
          <cell r="D128" t="str">
            <v xml:space="preserve"> </v>
          </cell>
          <cell r="E128" t="str">
            <v>m3</v>
          </cell>
          <cell r="F128">
            <v>1.27</v>
          </cell>
          <cell r="G128">
            <v>0.45</v>
          </cell>
          <cell r="H128">
            <v>1.72</v>
          </cell>
        </row>
        <row r="129">
          <cell r="A129" t="str">
            <v>DER45080</v>
          </cell>
          <cell r="B129" t="str">
            <v>Produção  de seixo peneirado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3.39</v>
          </cell>
          <cell r="G129">
            <v>1.21</v>
          </cell>
          <cell r="H129">
            <v>4.5999999999999996</v>
          </cell>
        </row>
        <row r="130">
          <cell r="A130" t="str">
            <v>DER53110</v>
          </cell>
          <cell r="B130" t="str">
            <v>Camada de seixo classificado</v>
          </cell>
          <cell r="E130" t="str">
            <v>m3</v>
          </cell>
          <cell r="F130">
            <v>11.85</v>
          </cell>
          <cell r="G130">
            <v>4.24</v>
          </cell>
          <cell r="H130">
            <v>16.09</v>
          </cell>
        </row>
        <row r="131">
          <cell r="A131" t="str">
            <v>DER82660</v>
          </cell>
          <cell r="B131" t="str">
            <v>Gabião caixa em PVC c/ h=100cm</v>
          </cell>
          <cell r="E131" t="str">
            <v>m3</v>
          </cell>
          <cell r="F131">
            <v>90.55</v>
          </cell>
          <cell r="G131">
            <v>32.42</v>
          </cell>
          <cell r="H131">
            <v>122.97</v>
          </cell>
        </row>
        <row r="132">
          <cell r="A132" t="str">
            <v>DER82610</v>
          </cell>
          <cell r="B132" t="str">
            <v>Gabião caixa em PVC c/ h=50cm</v>
          </cell>
          <cell r="E132" t="str">
            <v>m3</v>
          </cell>
          <cell r="F132">
            <v>113.23</v>
          </cell>
          <cell r="G132">
            <v>40.54</v>
          </cell>
          <cell r="H132">
            <v>153.77000000000001</v>
          </cell>
        </row>
        <row r="133">
          <cell r="A133">
            <v>2</v>
          </cell>
          <cell r="B133" t="str">
            <v>PAVIMENTAÇÃO</v>
          </cell>
        </row>
        <row r="134">
          <cell r="A134" t="str">
            <v>02.000.00</v>
          </cell>
          <cell r="B134" t="str">
            <v>Regularização do subleito</v>
          </cell>
          <cell r="C134" t="str">
            <v>DNER-ES299/97</v>
          </cell>
          <cell r="D134" t="str">
            <v xml:space="preserve"> </v>
          </cell>
          <cell r="E134" t="str">
            <v>m2</v>
          </cell>
          <cell r="F134">
            <v>0.22</v>
          </cell>
          <cell r="G134">
            <v>7.8759999999999997E-2</v>
          </cell>
          <cell r="H134">
            <v>0.29876000000000003</v>
          </cell>
        </row>
        <row r="135">
          <cell r="A135" t="str">
            <v>02.100.00</v>
          </cell>
          <cell r="B135" t="str">
            <v>Reforço do subleito</v>
          </cell>
          <cell r="C135" t="str">
            <v>DNER-ES300/97</v>
          </cell>
          <cell r="D135" t="str">
            <v xml:space="preserve"> </v>
          </cell>
          <cell r="E135" t="str">
            <v>m3</v>
          </cell>
          <cell r="F135">
            <v>4.57</v>
          </cell>
          <cell r="G135">
            <v>1.6360600000000001</v>
          </cell>
          <cell r="H135">
            <v>6.2060600000000008</v>
          </cell>
        </row>
        <row r="136">
          <cell r="A136" t="str">
            <v>02.200.00</v>
          </cell>
          <cell r="B136" t="str">
            <v>Sub-base solo estabilizado granulometricamente sem mistura</v>
          </cell>
          <cell r="C136" t="str">
            <v>DNER-ES301/97</v>
          </cell>
          <cell r="D136" t="str">
            <v xml:space="preserve"> </v>
          </cell>
          <cell r="E136" t="str">
            <v>m3</v>
          </cell>
          <cell r="G136">
            <v>0</v>
          </cell>
          <cell r="H136">
            <v>0</v>
          </cell>
        </row>
        <row r="137">
          <cell r="A137" t="str">
            <v>02.200.01</v>
          </cell>
          <cell r="B137" t="str">
            <v>Base solo estabilizado granulometricamente sem mistura</v>
          </cell>
          <cell r="C137" t="str">
            <v>DNER-ES303/97</v>
          </cell>
          <cell r="D137" t="str">
            <v xml:space="preserve"> </v>
          </cell>
          <cell r="E137" t="str">
            <v>m3</v>
          </cell>
          <cell r="G137">
            <v>0</v>
          </cell>
          <cell r="H137">
            <v>0</v>
          </cell>
        </row>
        <row r="138">
          <cell r="A138" t="str">
            <v>02.210.00</v>
          </cell>
          <cell r="B138" t="str">
            <v>Sub-base solo estabilizado granulometricamente com mistura solo na pista</v>
          </cell>
          <cell r="C138" t="str">
            <v>DNER-ES301/97</v>
          </cell>
          <cell r="D138" t="str">
            <v xml:space="preserve"> </v>
          </cell>
          <cell r="E138" t="str">
            <v>m3</v>
          </cell>
          <cell r="G138">
            <v>0</v>
          </cell>
          <cell r="H138">
            <v>0</v>
          </cell>
        </row>
        <row r="139">
          <cell r="A139" t="str">
            <v>02.210.01</v>
          </cell>
          <cell r="B139" t="str">
            <v>Sub-base estabil. granul. mistura solo-areia pista</v>
          </cell>
          <cell r="C139" t="str">
            <v>DNER-ES301/97</v>
          </cell>
          <cell r="D139" t="str">
            <v xml:space="preserve"> </v>
          </cell>
          <cell r="E139" t="str">
            <v>m3</v>
          </cell>
          <cell r="G139">
            <v>0</v>
          </cell>
          <cell r="H139">
            <v>0</v>
          </cell>
        </row>
        <row r="140">
          <cell r="A140" t="str">
            <v>02.210.02</v>
          </cell>
          <cell r="B140" t="str">
            <v>Base estabil. granul. mistura solo-areia na pista</v>
          </cell>
          <cell r="C140" t="str">
            <v>DNER-ES303/97</v>
          </cell>
          <cell r="D140" t="str">
            <v xml:space="preserve"> </v>
          </cell>
          <cell r="E140" t="str">
            <v>m3</v>
          </cell>
          <cell r="G140">
            <v>0</v>
          </cell>
          <cell r="H140">
            <v>0</v>
          </cell>
        </row>
        <row r="141">
          <cell r="A141" t="str">
            <v>02.220.00</v>
          </cell>
          <cell r="B141" t="str">
            <v>Base estab. granulom. com mistura solo -brita (mistura em usina)</v>
          </cell>
          <cell r="C141" t="str">
            <v>DNER-ES303/97</v>
          </cell>
          <cell r="D141" t="str">
            <v xml:space="preserve"> </v>
          </cell>
          <cell r="E141" t="str">
            <v>m3</v>
          </cell>
          <cell r="G141">
            <v>0</v>
          </cell>
          <cell r="H141">
            <v>0</v>
          </cell>
        </row>
        <row r="142">
          <cell r="A142" t="str">
            <v>02.220.01</v>
          </cell>
          <cell r="B142" t="str">
            <v>Base estab. granulom. com mistura solo -brita (mistura na pista)</v>
          </cell>
          <cell r="C142" t="str">
            <v>DNER-ES303/97</v>
          </cell>
          <cell r="D142" t="str">
            <v xml:space="preserve"> </v>
          </cell>
          <cell r="E142" t="str">
            <v>m3</v>
          </cell>
          <cell r="G142">
            <v>0</v>
          </cell>
          <cell r="H142">
            <v>0</v>
          </cell>
        </row>
        <row r="143">
          <cell r="A143" t="str">
            <v>02.230.00</v>
          </cell>
          <cell r="B143" t="str">
            <v>Base brita graduada</v>
          </cell>
          <cell r="C143" t="str">
            <v>DNER-ES303/97</v>
          </cell>
          <cell r="D143" t="str">
            <v xml:space="preserve"> </v>
          </cell>
          <cell r="E143" t="str">
            <v>m3</v>
          </cell>
          <cell r="F143">
            <v>20.66</v>
          </cell>
          <cell r="G143">
            <v>7.39628</v>
          </cell>
          <cell r="H143">
            <v>28.056280000000001</v>
          </cell>
        </row>
        <row r="144">
          <cell r="A144" t="str">
            <v>02.241.01</v>
          </cell>
          <cell r="B144" t="str">
            <v>Base solo melhorado com cimento com mistura em usina</v>
          </cell>
          <cell r="C144" t="str">
            <v>DNER-ES304/97</v>
          </cell>
          <cell r="D144" t="str">
            <v xml:space="preserve"> </v>
          </cell>
          <cell r="E144" t="str">
            <v>m3</v>
          </cell>
          <cell r="G144">
            <v>0</v>
          </cell>
          <cell r="H144">
            <v>0</v>
          </cell>
        </row>
        <row r="145">
          <cell r="A145" t="str">
            <v>02.241.02</v>
          </cell>
          <cell r="B145" t="str">
            <v>Base de solo cimento-mistura na pista</v>
          </cell>
          <cell r="C145" t="str">
            <v>DNER-ES305/97</v>
          </cell>
          <cell r="D145" t="str">
            <v xml:space="preserve"> </v>
          </cell>
          <cell r="E145" t="str">
            <v>m3</v>
          </cell>
          <cell r="G145">
            <v>0</v>
          </cell>
          <cell r="H145">
            <v>0</v>
          </cell>
        </row>
        <row r="146">
          <cell r="A146" t="str">
            <v>02.241.03</v>
          </cell>
          <cell r="B146" t="str">
            <v>Sub-base ou base de macadame hidráulico</v>
          </cell>
          <cell r="C146" t="str">
            <v>DNER-ES316/97</v>
          </cell>
          <cell r="D146" t="str">
            <v xml:space="preserve"> </v>
          </cell>
          <cell r="E146" t="str">
            <v>m3</v>
          </cell>
          <cell r="G146">
            <v>0</v>
          </cell>
          <cell r="H146">
            <v>0</v>
          </cell>
        </row>
        <row r="147">
          <cell r="A147" t="str">
            <v>02.241.04</v>
          </cell>
          <cell r="B147" t="str">
            <v>Macadame betuminoso com CAP</v>
          </cell>
          <cell r="D147" t="str">
            <v xml:space="preserve"> </v>
          </cell>
          <cell r="E147" t="str">
            <v>m3</v>
          </cell>
          <cell r="G147">
            <v>0</v>
          </cell>
          <cell r="H147">
            <v>0</v>
          </cell>
        </row>
        <row r="148">
          <cell r="A148" t="str">
            <v>02.241.05</v>
          </cell>
          <cell r="B148" t="str">
            <v>Macadame betuminoso com emulsão</v>
          </cell>
          <cell r="C148" t="str">
            <v>DNER-ES311/97</v>
          </cell>
          <cell r="D148" t="str">
            <v xml:space="preserve"> </v>
          </cell>
          <cell r="E148" t="str">
            <v>m3</v>
          </cell>
          <cell r="G148">
            <v>0</v>
          </cell>
          <cell r="H148">
            <v>0</v>
          </cell>
        </row>
        <row r="149">
          <cell r="A149" t="str">
            <v>02.241.06</v>
          </cell>
          <cell r="B149" t="str">
            <v>Capa selante</v>
          </cell>
          <cell r="D149" t="str">
            <v xml:space="preserve"> </v>
          </cell>
          <cell r="E149" t="str">
            <v>m2</v>
          </cell>
          <cell r="G149">
            <v>0</v>
          </cell>
          <cell r="H149">
            <v>0</v>
          </cell>
        </row>
        <row r="150">
          <cell r="A150" t="str">
            <v>02.241.07</v>
          </cell>
          <cell r="B150" t="str">
            <v>Lama asfáltica</v>
          </cell>
          <cell r="C150" t="str">
            <v>DNER-ES314/97</v>
          </cell>
          <cell r="D150" t="str">
            <v xml:space="preserve"> </v>
          </cell>
          <cell r="E150" t="str">
            <v>m2</v>
          </cell>
          <cell r="G150">
            <v>0</v>
          </cell>
          <cell r="H150">
            <v>0</v>
          </cell>
        </row>
        <row r="151">
          <cell r="A151" t="str">
            <v>02.300.00</v>
          </cell>
          <cell r="B151" t="str">
            <v>Imprimação - Fornecimento, transporte e execução</v>
          </cell>
          <cell r="C151" t="str">
            <v>DNER-ES306/97</v>
          </cell>
          <cell r="D151" t="str">
            <v xml:space="preserve"> </v>
          </cell>
          <cell r="E151" t="str">
            <v>m2</v>
          </cell>
          <cell r="F151">
            <v>0.82</v>
          </cell>
          <cell r="G151">
            <v>0.29355999999999999</v>
          </cell>
          <cell r="H151">
            <v>1.1135599999999999</v>
          </cell>
        </row>
        <row r="152">
          <cell r="A152" t="str">
            <v>02.400.00</v>
          </cell>
          <cell r="B152" t="str">
            <v>Pintura de ligação - Fornec., transporte e execução</v>
          </cell>
          <cell r="C152" t="str">
            <v>DNER-ES307/97</v>
          </cell>
          <cell r="D152" t="str">
            <v xml:space="preserve"> </v>
          </cell>
          <cell r="E152" t="str">
            <v>m2</v>
          </cell>
          <cell r="F152">
            <v>0.3</v>
          </cell>
          <cell r="G152">
            <v>0.1074</v>
          </cell>
          <cell r="H152">
            <v>0.40739999999999998</v>
          </cell>
        </row>
        <row r="153">
          <cell r="A153" t="str">
            <v>02.500.00</v>
          </cell>
          <cell r="B153" t="str">
            <v>Tratamento superficial simples com CAP</v>
          </cell>
          <cell r="D153" t="str">
            <v xml:space="preserve"> </v>
          </cell>
          <cell r="E153" t="str">
            <v>m2</v>
          </cell>
          <cell r="G153">
            <v>0</v>
          </cell>
          <cell r="H153">
            <v>0</v>
          </cell>
        </row>
        <row r="154">
          <cell r="A154" t="str">
            <v>02.500.01</v>
          </cell>
          <cell r="B154" t="str">
            <v>Tratamento superficial simples com emulsão</v>
          </cell>
          <cell r="D154" t="str">
            <v xml:space="preserve"> </v>
          </cell>
          <cell r="E154" t="str">
            <v>m2</v>
          </cell>
          <cell r="G154">
            <v>0</v>
          </cell>
          <cell r="H154">
            <v>0</v>
          </cell>
        </row>
        <row r="155">
          <cell r="A155" t="str">
            <v>02.501.00</v>
          </cell>
          <cell r="B155" t="str">
            <v>Tratamento superficial duplo com CAP</v>
          </cell>
          <cell r="D155" t="str">
            <v xml:space="preserve"> </v>
          </cell>
          <cell r="E155" t="str">
            <v>m2</v>
          </cell>
          <cell r="G155">
            <v>0</v>
          </cell>
          <cell r="H155">
            <v>0</v>
          </cell>
        </row>
        <row r="156">
          <cell r="A156" t="str">
            <v>02.501.01</v>
          </cell>
          <cell r="B156" t="str">
            <v>Tratamento superficial duplo com emulsão</v>
          </cell>
          <cell r="D156" t="str">
            <v xml:space="preserve"> </v>
          </cell>
          <cell r="E156" t="str">
            <v>m2</v>
          </cell>
          <cell r="G156">
            <v>0</v>
          </cell>
          <cell r="H156">
            <v>0</v>
          </cell>
        </row>
        <row r="157">
          <cell r="A157" t="str">
            <v>02.502.00</v>
          </cell>
          <cell r="B157" t="str">
            <v>Tratamento superficial triplo com CAP</v>
          </cell>
          <cell r="D157" t="str">
            <v xml:space="preserve"> </v>
          </cell>
          <cell r="E157" t="str">
            <v>m2</v>
          </cell>
          <cell r="G157">
            <v>0</v>
          </cell>
          <cell r="H157">
            <v>0</v>
          </cell>
        </row>
        <row r="158">
          <cell r="A158" t="str">
            <v>02.502.01</v>
          </cell>
          <cell r="B158" t="str">
            <v>Tratamento superficial triplo com emulsão</v>
          </cell>
          <cell r="D158" t="str">
            <v xml:space="preserve"> </v>
          </cell>
          <cell r="E158" t="str">
            <v>m2</v>
          </cell>
          <cell r="G158">
            <v>0</v>
          </cell>
          <cell r="H158">
            <v>0</v>
          </cell>
        </row>
        <row r="159">
          <cell r="A159" t="str">
            <v>02.530.00</v>
          </cell>
          <cell r="B159" t="str">
            <v>Pré-misturado a frio</v>
          </cell>
          <cell r="D159" t="str">
            <v xml:space="preserve"> </v>
          </cell>
          <cell r="E159" t="str">
            <v>t</v>
          </cell>
          <cell r="F159">
            <v>32.86</v>
          </cell>
          <cell r="G159">
            <v>11.763879999999999</v>
          </cell>
          <cell r="H159">
            <v>44.62388</v>
          </cell>
        </row>
        <row r="160">
          <cell r="A160" t="str">
            <v>P 02.530.01</v>
          </cell>
          <cell r="B160" t="str">
            <v>Pré-misturado a quente</v>
          </cell>
          <cell r="C160" t="str">
            <v>EPP-03/99</v>
          </cell>
          <cell r="D160" t="str">
            <v xml:space="preserve"> </v>
          </cell>
          <cell r="E160" t="str">
            <v>t</v>
          </cell>
          <cell r="F160">
            <v>37.25</v>
          </cell>
          <cell r="G160">
            <v>13.3355</v>
          </cell>
          <cell r="H160">
            <v>50.585499999999996</v>
          </cell>
        </row>
        <row r="161">
          <cell r="A161" t="str">
            <v>02.540.00</v>
          </cell>
          <cell r="B161" t="str">
            <v>Concreto betuminoso usinado a quente - usina 40/60 t/h</v>
          </cell>
          <cell r="C161" t="str">
            <v>DNER-ES313/97</v>
          </cell>
          <cell r="D161" t="str">
            <v xml:space="preserve"> </v>
          </cell>
          <cell r="E161" t="str">
            <v>t</v>
          </cell>
          <cell r="G161">
            <v>0</v>
          </cell>
          <cell r="H161">
            <v>0</v>
          </cell>
        </row>
        <row r="162">
          <cell r="A162" t="str">
            <v>02.540.01</v>
          </cell>
          <cell r="B162" t="str">
            <v>Concreto betuminoso usinado a quente - usina 100/140 t/h</v>
          </cell>
          <cell r="C162" t="str">
            <v>DNER-ES313/97</v>
          </cell>
          <cell r="D162" t="str">
            <v xml:space="preserve"> </v>
          </cell>
          <cell r="E162" t="str">
            <v>t</v>
          </cell>
          <cell r="F162">
            <v>49.81</v>
          </cell>
          <cell r="G162">
            <v>17.831980000000001</v>
          </cell>
          <cell r="H162">
            <v>67.641980000000004</v>
          </cell>
        </row>
        <row r="163">
          <cell r="A163" t="str">
            <v>P 02.540.01</v>
          </cell>
          <cell r="B163" t="str">
            <v>Fornecimento e transporte de aditivo melhorador de adesividade</v>
          </cell>
          <cell r="C163" t="str">
            <v>DNER-ES313/98</v>
          </cell>
          <cell r="D163" t="str">
            <v xml:space="preserve"> </v>
          </cell>
          <cell r="E163" t="str">
            <v>t</v>
          </cell>
          <cell r="F163">
            <v>647.13</v>
          </cell>
          <cell r="G163">
            <v>231.67254</v>
          </cell>
          <cell r="H163">
            <v>878.80254000000002</v>
          </cell>
        </row>
        <row r="164">
          <cell r="A164" t="str">
            <v>02.550.00</v>
          </cell>
          <cell r="B164" t="str">
            <v>Demolição e remoção de pavimento para remendos localizados</v>
          </cell>
          <cell r="D164" t="str">
            <v xml:space="preserve"> </v>
          </cell>
          <cell r="E164" t="str">
            <v>m3</v>
          </cell>
          <cell r="G164">
            <v>0</v>
          </cell>
          <cell r="H164">
            <v>0</v>
          </cell>
        </row>
        <row r="165">
          <cell r="A165" t="str">
            <v>DER82000</v>
          </cell>
          <cell r="B165" t="str">
            <v>Remoção de meio-fio</v>
          </cell>
          <cell r="E165" t="str">
            <v>m</v>
          </cell>
          <cell r="F165">
            <v>0.81</v>
          </cell>
          <cell r="G165">
            <v>0.28998000000000002</v>
          </cell>
          <cell r="H165">
            <v>1.09998</v>
          </cell>
        </row>
        <row r="166">
          <cell r="A166" t="str">
            <v>DER82100</v>
          </cell>
          <cell r="B166" t="str">
            <v>Remoção de pavimento a lajota</v>
          </cell>
          <cell r="C166" t="str">
            <v>EP P-06/99</v>
          </cell>
          <cell r="D166">
            <v>2</v>
          </cell>
          <cell r="E166" t="str">
            <v>m2</v>
          </cell>
          <cell r="F166">
            <v>0.3</v>
          </cell>
          <cell r="G166">
            <v>0.1074</v>
          </cell>
          <cell r="H166">
            <v>0.40739999999999998</v>
          </cell>
        </row>
        <row r="167">
          <cell r="A167" t="str">
            <v>DER82150</v>
          </cell>
          <cell r="B167" t="str">
            <v>Remoção de pavimento a paralelelpípedo</v>
          </cell>
          <cell r="E167" t="str">
            <v>m2</v>
          </cell>
          <cell r="F167">
            <v>0.46</v>
          </cell>
          <cell r="G167">
            <v>0.16467999999999999</v>
          </cell>
          <cell r="H167">
            <v>0.62468000000000001</v>
          </cell>
        </row>
        <row r="168">
          <cell r="A168" t="str">
            <v>DER82200</v>
          </cell>
          <cell r="B168" t="str">
            <v>Remoção de revestimento de CBUQ</v>
          </cell>
          <cell r="D168" t="str">
            <v xml:space="preserve"> </v>
          </cell>
          <cell r="E168" t="str">
            <v>m3</v>
          </cell>
          <cell r="F168">
            <v>4.22</v>
          </cell>
          <cell r="G168">
            <v>1.5107599999999999</v>
          </cell>
          <cell r="H168">
            <v>5.7307600000000001</v>
          </cell>
        </row>
        <row r="169">
          <cell r="A169" t="str">
            <v>DER82200a</v>
          </cell>
          <cell r="B169" t="str">
            <v>Remoção de camada granular</v>
          </cell>
          <cell r="D169" t="str">
            <v xml:space="preserve"> </v>
          </cell>
          <cell r="E169" t="str">
            <v>m3</v>
          </cell>
          <cell r="F169">
            <v>3.44</v>
          </cell>
          <cell r="G169">
            <v>1.2315199999999999</v>
          </cell>
          <cell r="H169">
            <v>4.6715200000000001</v>
          </cell>
        </row>
        <row r="170">
          <cell r="A170" t="str">
            <v>P 02.560.01</v>
          </cell>
          <cell r="B170" t="str">
            <v>Remoção do pavimento existente</v>
          </cell>
          <cell r="C170" t="str">
            <v>EP P-05/99</v>
          </cell>
          <cell r="D170" t="str">
            <v xml:space="preserve"> </v>
          </cell>
          <cell r="E170" t="str">
            <v>m3</v>
          </cell>
          <cell r="F170">
            <v>2.69</v>
          </cell>
          <cell r="G170">
            <v>0.96301999999999999</v>
          </cell>
          <cell r="H170">
            <v>3.6530199999999997</v>
          </cell>
        </row>
        <row r="171">
          <cell r="A171" t="str">
            <v>DER53110</v>
          </cell>
          <cell r="B171" t="str">
            <v>Camada de seixo classificado</v>
          </cell>
          <cell r="C171" t="str">
            <v>EP P-01/99</v>
          </cell>
          <cell r="D171" t="str">
            <v xml:space="preserve"> </v>
          </cell>
          <cell r="E171" t="str">
            <v>m³</v>
          </cell>
          <cell r="F171">
            <v>11.85</v>
          </cell>
          <cell r="G171">
            <v>4.2422999999999993</v>
          </cell>
          <cell r="H171">
            <v>16.092299999999998</v>
          </cell>
        </row>
        <row r="172">
          <cell r="A172" t="str">
            <v>DER53460</v>
          </cell>
          <cell r="B172" t="str">
            <v>Calçamento com briquetes de 8 cm</v>
          </cell>
          <cell r="C172" t="str">
            <v>EP P-01/100</v>
          </cell>
          <cell r="D172" t="str">
            <v xml:space="preserve"> </v>
          </cell>
          <cell r="E172" t="str">
            <v>m2</v>
          </cell>
          <cell r="F172">
            <v>11.85</v>
          </cell>
          <cell r="G172">
            <v>4.2422999999999993</v>
          </cell>
          <cell r="H172">
            <v>16.092299999999998</v>
          </cell>
        </row>
        <row r="173">
          <cell r="A173" t="str">
            <v>DER53460a</v>
          </cell>
          <cell r="B173" t="str">
            <v>Calçamento com briquetes de 6 cm</v>
          </cell>
          <cell r="C173" t="str">
            <v>EP P-01/101</v>
          </cell>
          <cell r="D173" t="str">
            <v xml:space="preserve"> </v>
          </cell>
          <cell r="E173" t="str">
            <v>m2</v>
          </cell>
          <cell r="F173">
            <v>15.08</v>
          </cell>
          <cell r="G173">
            <v>5.3986399999999994</v>
          </cell>
          <cell r="H173">
            <v>20.478639999999999</v>
          </cell>
        </row>
        <row r="174">
          <cell r="A174" t="str">
            <v>02.999.01</v>
          </cell>
          <cell r="B174" t="str">
            <v>Usinagem solo-cimento</v>
          </cell>
          <cell r="C174" t="str">
            <v xml:space="preserve"> </v>
          </cell>
          <cell r="D174" t="str">
            <v xml:space="preserve"> </v>
          </cell>
          <cell r="E174" t="str">
            <v>m3</v>
          </cell>
          <cell r="G174">
            <v>0</v>
          </cell>
          <cell r="H174">
            <v>0</v>
          </cell>
        </row>
        <row r="175">
          <cell r="A175" t="str">
            <v>02.999.02</v>
          </cell>
          <cell r="B175" t="str">
            <v>Usinagem solo-brita</v>
          </cell>
          <cell r="C175" t="str">
            <v xml:space="preserve"> </v>
          </cell>
          <cell r="D175" t="str">
            <v xml:space="preserve"> </v>
          </cell>
          <cell r="E175" t="str">
            <v>m3</v>
          </cell>
          <cell r="G175">
            <v>0</v>
          </cell>
          <cell r="H175">
            <v>0</v>
          </cell>
        </row>
        <row r="176">
          <cell r="A176" t="str">
            <v>02.999.03</v>
          </cell>
          <cell r="B176" t="str">
            <v>Brita graduada - usinagem</v>
          </cell>
          <cell r="C176" t="str">
            <v xml:space="preserve"> </v>
          </cell>
          <cell r="D176" t="str">
            <v xml:space="preserve"> </v>
          </cell>
          <cell r="E176" t="str">
            <v>m3</v>
          </cell>
          <cell r="F176">
            <v>1.0900000000000001</v>
          </cell>
          <cell r="G176">
            <v>0.39022000000000001</v>
          </cell>
          <cell r="H176">
            <v>1.4802200000000001</v>
          </cell>
        </row>
        <row r="177">
          <cell r="A177" t="str">
            <v>02.999.04</v>
          </cell>
          <cell r="B177" t="str">
            <v>Concreto betuminoso - usinagem I</v>
          </cell>
          <cell r="C177" t="str">
            <v xml:space="preserve"> </v>
          </cell>
          <cell r="D177" t="str">
            <v xml:space="preserve"> </v>
          </cell>
          <cell r="E177" t="str">
            <v>t</v>
          </cell>
          <cell r="G177">
            <v>0</v>
          </cell>
          <cell r="H177">
            <v>0</v>
          </cell>
        </row>
        <row r="178">
          <cell r="A178" t="str">
            <v>02.999.05</v>
          </cell>
          <cell r="B178" t="str">
            <v>Concreto betuminoso - usinagem II</v>
          </cell>
          <cell r="C178" t="str">
            <v xml:space="preserve"> </v>
          </cell>
          <cell r="D178" t="str">
            <v xml:space="preserve"> </v>
          </cell>
          <cell r="E178" t="str">
            <v>t</v>
          </cell>
          <cell r="F178">
            <v>5.68</v>
          </cell>
          <cell r="G178">
            <v>2.0334399999999997</v>
          </cell>
          <cell r="H178">
            <v>7.7134399999999994</v>
          </cell>
        </row>
        <row r="179">
          <cell r="A179" t="str">
            <v>02.999.06</v>
          </cell>
          <cell r="B179" t="str">
            <v>Pré-misturado a frio - usinagem</v>
          </cell>
          <cell r="C179" t="str">
            <v xml:space="preserve"> </v>
          </cell>
          <cell r="D179" t="str">
            <v xml:space="preserve"> </v>
          </cell>
          <cell r="E179" t="str">
            <v>t</v>
          </cell>
          <cell r="F179">
            <v>1.02</v>
          </cell>
          <cell r="G179">
            <v>0.36515999999999998</v>
          </cell>
          <cell r="H179">
            <v>1.3851599999999999</v>
          </cell>
        </row>
        <row r="180">
          <cell r="A180" t="str">
            <v>P 02.999.07</v>
          </cell>
          <cell r="B180" t="str">
            <v>Brita graduada com cimento - usinagem</v>
          </cell>
          <cell r="C180" t="str">
            <v xml:space="preserve"> </v>
          </cell>
          <cell r="D180" t="str">
            <v xml:space="preserve"> </v>
          </cell>
          <cell r="E180" t="str">
            <v>m3</v>
          </cell>
          <cell r="F180">
            <v>1.05</v>
          </cell>
          <cell r="G180">
            <v>0.37590000000000001</v>
          </cell>
          <cell r="H180">
            <v>1.4258999999999999</v>
          </cell>
        </row>
        <row r="181">
          <cell r="A181" t="str">
            <v>P 02.999.08</v>
          </cell>
          <cell r="B181" t="str">
            <v>Base de brita graduada tratada com cimento</v>
          </cell>
          <cell r="C181" t="str">
            <v xml:space="preserve"> </v>
          </cell>
          <cell r="D181" t="str">
            <v xml:space="preserve"> </v>
          </cell>
          <cell r="E181" t="str">
            <v>m3</v>
          </cell>
          <cell r="F181">
            <v>36.07</v>
          </cell>
          <cell r="G181">
            <v>12.91306</v>
          </cell>
          <cell r="H181">
            <v>48.983060000000002</v>
          </cell>
        </row>
        <row r="182">
          <cell r="A182" t="str">
            <v>DER53130</v>
          </cell>
          <cell r="B182" t="str">
            <v>Camada de macadame seco</v>
          </cell>
          <cell r="C182" t="str">
            <v xml:space="preserve"> </v>
          </cell>
          <cell r="D182" t="str">
            <v xml:space="preserve"> </v>
          </cell>
          <cell r="E182" t="str">
            <v>m3</v>
          </cell>
          <cell r="F182">
            <v>16.100000000000001</v>
          </cell>
          <cell r="G182">
            <v>5.7638000000000007</v>
          </cell>
          <cell r="H182">
            <v>21.863800000000001</v>
          </cell>
        </row>
        <row r="183">
          <cell r="A183" t="str">
            <v>P 02.250.00</v>
          </cell>
          <cell r="B183" t="str">
            <v>Concreto Pobre Rolado</v>
          </cell>
          <cell r="C183" t="str">
            <v xml:space="preserve"> </v>
          </cell>
          <cell r="D183" t="str">
            <v xml:space="preserve"> </v>
          </cell>
          <cell r="E183" t="str">
            <v>m3</v>
          </cell>
          <cell r="F183">
            <v>65.98</v>
          </cell>
          <cell r="G183">
            <v>23.620840000000001</v>
          </cell>
          <cell r="H183">
            <v>89.600840000000005</v>
          </cell>
        </row>
        <row r="184">
          <cell r="A184" t="str">
            <v>P 02.250.01</v>
          </cell>
          <cell r="B184" t="str">
            <v>Concreto magro p/ concreto rolado</v>
          </cell>
          <cell r="C184" t="str">
            <v xml:space="preserve"> </v>
          </cell>
          <cell r="D184" t="str">
            <v xml:space="preserve"> </v>
          </cell>
          <cell r="E184" t="str">
            <v>m3</v>
          </cell>
          <cell r="F184">
            <v>49.64</v>
          </cell>
          <cell r="G184">
            <v>17.77112</v>
          </cell>
          <cell r="H184">
            <v>67.411119999999997</v>
          </cell>
        </row>
        <row r="185">
          <cell r="A185" t="str">
            <v>P02.999.10</v>
          </cell>
          <cell r="B185" t="str">
            <v>Frezagem de revestimento em CAUQ e&lt;= 8 cm c/transporte até 2km</v>
          </cell>
          <cell r="C185" t="str">
            <v>EP P-04/99</v>
          </cell>
          <cell r="D185">
            <v>2</v>
          </cell>
          <cell r="E185" t="str">
            <v>m3</v>
          </cell>
          <cell r="F185">
            <v>18.38</v>
          </cell>
          <cell r="G185">
            <v>6.5800399999999994</v>
          </cell>
          <cell r="H185">
            <v>24.960039999999999</v>
          </cell>
        </row>
        <row r="186">
          <cell r="A186" t="str">
            <v>MACHIDRAUL</v>
          </cell>
          <cell r="B186" t="str">
            <v>Macadame hidraulico</v>
          </cell>
          <cell r="E186" t="str">
            <v>m3</v>
          </cell>
          <cell r="G186">
            <v>0</v>
          </cell>
          <cell r="H186">
            <v>0</v>
          </cell>
        </row>
        <row r="187">
          <cell r="A187">
            <v>3</v>
          </cell>
          <cell r="B187" t="str">
            <v>OBRAS DE ARTE ESPECIAIS</v>
          </cell>
        </row>
        <row r="188">
          <cell r="A188" t="str">
            <v>OAE1</v>
          </cell>
          <cell r="B188" t="str">
            <v>Ancoragem ativa - Fornecimento, instalação e protensão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502.42</v>
          </cell>
          <cell r="G188">
            <v>179.86635999999999</v>
          </cell>
          <cell r="H188">
            <v>682.28636000000006</v>
          </cell>
        </row>
        <row r="189">
          <cell r="A189" t="str">
            <v>OAE2</v>
          </cell>
          <cell r="B189" t="str">
            <v>Armadura de protensão - Fornecimento, montagem e colocação</v>
          </cell>
          <cell r="C189" t="str">
            <v xml:space="preserve"> </v>
          </cell>
          <cell r="D189" t="str">
            <v xml:space="preserve"> </v>
          </cell>
          <cell r="E189" t="str">
            <v>kg</v>
          </cell>
          <cell r="F189">
            <v>2.76</v>
          </cell>
          <cell r="G189">
            <v>0.98807999999999985</v>
          </cell>
          <cell r="H189">
            <v>3.7480799999999999</v>
          </cell>
        </row>
        <row r="190">
          <cell r="A190" t="str">
            <v>OAE3</v>
          </cell>
          <cell r="B190" t="str">
            <v>Bainha semi-rígida galvanizada - Fornecimento, montagem e colocação</v>
          </cell>
          <cell r="C190" t="str">
            <v xml:space="preserve"> </v>
          </cell>
          <cell r="D190" t="str">
            <v xml:space="preserve"> </v>
          </cell>
          <cell r="E190" t="str">
            <v>m</v>
          </cell>
          <cell r="F190">
            <v>6.98</v>
          </cell>
          <cell r="G190">
            <v>2.49884</v>
          </cell>
          <cell r="H190">
            <v>9.4788399999999999</v>
          </cell>
        </row>
        <row r="191">
          <cell r="A191" t="str">
            <v>OAE4</v>
          </cell>
          <cell r="B191" t="str">
            <v>Armadura de protensão, fornecimento, bainhas, ancoragens, operações de protensão</v>
          </cell>
          <cell r="C191" t="str">
            <v xml:space="preserve"> </v>
          </cell>
          <cell r="D191" t="str">
            <v xml:space="preserve"> </v>
          </cell>
          <cell r="E191" t="str">
            <v>kg</v>
          </cell>
          <cell r="F191">
            <v>14.2</v>
          </cell>
          <cell r="G191">
            <v>5.0835999999999997</v>
          </cell>
          <cell r="H191">
            <v>19.2836</v>
          </cell>
        </row>
        <row r="192">
          <cell r="A192" t="str">
            <v>OAE4a</v>
          </cell>
          <cell r="B192" t="str">
            <v>Armadura de protensão, CP190RB, fornecimento, bainhas metálicas semi-rígidas galvanizadas</v>
          </cell>
          <cell r="C192" t="str">
            <v xml:space="preserve"> </v>
          </cell>
          <cell r="D192" t="str">
            <v xml:space="preserve"> </v>
          </cell>
          <cell r="E192" t="str">
            <v>kg</v>
          </cell>
          <cell r="F192">
            <v>9.31</v>
          </cell>
          <cell r="G192">
            <v>3.3329800000000001</v>
          </cell>
          <cell r="H192">
            <v>12.642980000000001</v>
          </cell>
        </row>
        <row r="193">
          <cell r="A193" t="str">
            <v>OAE5</v>
          </cell>
          <cell r="B193" t="str">
            <v>Estaca metálica - tipo CS 300 x 130 - Fornecimento e cravação</v>
          </cell>
          <cell r="C193" t="str">
            <v xml:space="preserve"> </v>
          </cell>
          <cell r="D193" t="str">
            <v xml:space="preserve"> </v>
          </cell>
          <cell r="E193" t="str">
            <v>m</v>
          </cell>
          <cell r="F193">
            <v>130.1</v>
          </cell>
          <cell r="G193">
            <v>46.575799999999994</v>
          </cell>
          <cell r="H193">
            <v>176.67579999999998</v>
          </cell>
        </row>
        <row r="194">
          <cell r="A194" t="str">
            <v>OAE5a</v>
          </cell>
          <cell r="B194" t="str">
            <v>Estaca metálica - tipo CS 250 X 52 - Fornecimento e cravação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71.599999999999994</v>
          </cell>
          <cell r="G194">
            <v>25.632799999999996</v>
          </cell>
          <cell r="H194">
            <v>97.232799999999997</v>
          </cell>
        </row>
        <row r="195">
          <cell r="A195" t="str">
            <v>OAE5b</v>
          </cell>
          <cell r="B195" t="str">
            <v>Estaca metálica - tipo CS 300 x 77 - Fornecimento e cravação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90.35</v>
          </cell>
          <cell r="G195">
            <v>32.345299999999995</v>
          </cell>
          <cell r="H195">
            <v>122.69529999999999</v>
          </cell>
        </row>
        <row r="196">
          <cell r="A196" t="str">
            <v>OAE5c</v>
          </cell>
          <cell r="B196" t="str">
            <v>Estaca metálica - tipo CS 300 x 116 - Fornecimento e cravação</v>
          </cell>
          <cell r="C196" t="str">
            <v xml:space="preserve"> </v>
          </cell>
          <cell r="D196" t="str">
            <v xml:space="preserve"> </v>
          </cell>
          <cell r="E196" t="str">
            <v>m</v>
          </cell>
          <cell r="F196">
            <v>119.6</v>
          </cell>
          <cell r="G196">
            <v>42.816799999999994</v>
          </cell>
          <cell r="H196">
            <v>162.41679999999999</v>
          </cell>
        </row>
        <row r="197">
          <cell r="A197" t="str">
            <v>OAE5d</v>
          </cell>
          <cell r="B197" t="str">
            <v>Estaca metálica - tipo CS 400 x 136 - Fornecimento e cravação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135.44999999999999</v>
          </cell>
          <cell r="G197">
            <v>48.491099999999996</v>
          </cell>
          <cell r="H197">
            <v>183.94109999999998</v>
          </cell>
        </row>
        <row r="198">
          <cell r="A198" t="str">
            <v>OAE6</v>
          </cell>
          <cell r="B198" t="str">
            <v>Escoramento metálico comum (cimbramento)</v>
          </cell>
          <cell r="C198" t="str">
            <v xml:space="preserve"> </v>
          </cell>
          <cell r="D198" t="str">
            <v xml:space="preserve"> </v>
          </cell>
          <cell r="E198" t="str">
            <v>m3</v>
          </cell>
          <cell r="F198">
            <v>20.309999999999999</v>
          </cell>
          <cell r="G198">
            <v>7.2709799999999989</v>
          </cell>
          <cell r="H198">
            <v>27.580979999999997</v>
          </cell>
        </row>
        <row r="199">
          <cell r="A199" t="str">
            <v>OAE7</v>
          </cell>
          <cell r="B199" t="str">
            <v>Dreno de PVC D= 150 mm</v>
          </cell>
          <cell r="C199" t="str">
            <v xml:space="preserve"> </v>
          </cell>
          <cell r="D199" t="str">
            <v xml:space="preserve"> </v>
          </cell>
          <cell r="E199" t="str">
            <v>un</v>
          </cell>
          <cell r="F199">
            <v>4.25</v>
          </cell>
          <cell r="G199">
            <v>1.5214999999999999</v>
          </cell>
          <cell r="H199">
            <v>5.7714999999999996</v>
          </cell>
        </row>
        <row r="200">
          <cell r="A200" t="str">
            <v>OAE8</v>
          </cell>
          <cell r="B200" t="str">
            <v>Manuseio, transp. e posicionamento vigas pré-moldadas c/35,90m comp. e 70tf de peso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3651.27</v>
          </cell>
          <cell r="G200">
            <v>1307.1546599999999</v>
          </cell>
          <cell r="H200">
            <v>4958.4246599999997</v>
          </cell>
        </row>
        <row r="201">
          <cell r="A201" t="str">
            <v>OAE8b</v>
          </cell>
          <cell r="B201" t="str">
            <v>Manuseio, transp. e posicionamento vigas pré-moldadas c/35,90m comp. e 71tf de peso</v>
          </cell>
          <cell r="C201" t="str">
            <v xml:space="preserve"> </v>
          </cell>
          <cell r="D201" t="str">
            <v xml:space="preserve"> </v>
          </cell>
          <cell r="E201" t="str">
            <v>un</v>
          </cell>
          <cell r="F201">
            <v>3651.27</v>
          </cell>
          <cell r="G201">
            <v>1307.1546599999999</v>
          </cell>
          <cell r="H201">
            <v>4958.4246599999997</v>
          </cell>
        </row>
        <row r="202">
          <cell r="A202" t="str">
            <v>OAE9</v>
          </cell>
          <cell r="B202" t="str">
            <v>Aparelho de apoio metálico Rudloff, unidirec. Tipo TU-134 ou similar,  fornec.e instal.</v>
          </cell>
          <cell r="C202" t="str">
            <v xml:space="preserve"> </v>
          </cell>
          <cell r="D202" t="str">
            <v xml:space="preserve"> </v>
          </cell>
          <cell r="E202" t="str">
            <v>un</v>
          </cell>
          <cell r="F202">
            <v>1623.48</v>
          </cell>
          <cell r="G202">
            <v>581.20583999999997</v>
          </cell>
          <cell r="H202">
            <v>2204.6858400000001</v>
          </cell>
        </row>
        <row r="203">
          <cell r="A203" t="str">
            <v>OAE10</v>
          </cell>
          <cell r="B203" t="str">
            <v>Aparelho de apoio metálico Rudloff ou similar, multidirec. Tipo TM-134 fornec.e instal.</v>
          </cell>
          <cell r="C203" t="str">
            <v xml:space="preserve"> </v>
          </cell>
          <cell r="D203" t="str">
            <v xml:space="preserve"> </v>
          </cell>
          <cell r="E203" t="str">
            <v>un</v>
          </cell>
          <cell r="F203">
            <v>1502.51</v>
          </cell>
          <cell r="G203">
            <v>537.89857999999992</v>
          </cell>
          <cell r="H203">
            <v>2040.4085799999998</v>
          </cell>
        </row>
        <row r="204">
          <cell r="A204" t="str">
            <v>OAE11</v>
          </cell>
          <cell r="B204" t="str">
            <v>Aparelho de apoio metálico Rudloff, fixo Tipo TF-134 ou similar,  fornec.e instal.</v>
          </cell>
          <cell r="C204" t="str">
            <v xml:space="preserve"> </v>
          </cell>
          <cell r="D204" t="str">
            <v xml:space="preserve"> </v>
          </cell>
          <cell r="E204" t="str">
            <v>un</v>
          </cell>
          <cell r="F204">
            <v>925.66</v>
          </cell>
          <cell r="G204">
            <v>331.38628</v>
          </cell>
          <cell r="H204">
            <v>1257.04628</v>
          </cell>
        </row>
        <row r="205">
          <cell r="A205" t="str">
            <v>OAE12</v>
          </cell>
          <cell r="B205" t="str">
            <v>Grouteamento</v>
          </cell>
          <cell r="C205" t="str">
            <v xml:space="preserve"> </v>
          </cell>
          <cell r="D205" t="str">
            <v xml:space="preserve"> </v>
          </cell>
          <cell r="E205" t="str">
            <v>m3</v>
          </cell>
          <cell r="F205">
            <v>652.16999999999996</v>
          </cell>
          <cell r="G205">
            <v>233.47685999999999</v>
          </cell>
          <cell r="H205">
            <v>885.64685999999995</v>
          </cell>
        </row>
        <row r="206">
          <cell r="A206" t="str">
            <v>OAE13</v>
          </cell>
          <cell r="B206" t="str">
            <v>Proteção parte exposta das estacas c/ tubo PVC D=650mm</v>
          </cell>
          <cell r="C206" t="str">
            <v xml:space="preserve"> </v>
          </cell>
          <cell r="D206" t="str">
            <v xml:space="preserve"> </v>
          </cell>
          <cell r="E206" t="str">
            <v>m</v>
          </cell>
          <cell r="F206">
            <v>70.58</v>
          </cell>
          <cell r="G206">
            <v>25.26764</v>
          </cell>
          <cell r="H206">
            <v>95.847639999999998</v>
          </cell>
        </row>
        <row r="207">
          <cell r="A207" t="str">
            <v>OAE14</v>
          </cell>
          <cell r="B207" t="str">
            <v>Junta de expansão/ contração Juntaflex ou similar</v>
          </cell>
          <cell r="C207" t="str">
            <v xml:space="preserve"> </v>
          </cell>
          <cell r="D207" t="str">
            <v xml:space="preserve"> </v>
          </cell>
          <cell r="E207" t="str">
            <v>m</v>
          </cell>
          <cell r="F207">
            <v>140.51</v>
          </cell>
          <cell r="G207">
            <v>50.302579999999992</v>
          </cell>
          <cell r="H207">
            <v>190.81257999999997</v>
          </cell>
        </row>
        <row r="208">
          <cell r="A208" t="str">
            <v>OAE15</v>
          </cell>
          <cell r="B208" t="str">
            <v>Chumbadores Tecnart tipo Omega ou similar</v>
          </cell>
          <cell r="C208" t="str">
            <v xml:space="preserve"> </v>
          </cell>
          <cell r="D208" t="str">
            <v xml:space="preserve"> </v>
          </cell>
          <cell r="E208" t="str">
            <v>ud</v>
          </cell>
          <cell r="F208">
            <v>5.08</v>
          </cell>
          <cell r="G208">
            <v>1.81864</v>
          </cell>
          <cell r="H208">
            <v>6.8986400000000003</v>
          </cell>
        </row>
        <row r="209">
          <cell r="A209" t="str">
            <v>OAE16</v>
          </cell>
          <cell r="B209" t="str">
            <v>Escoramento autoportante</v>
          </cell>
          <cell r="C209" t="str">
            <v xml:space="preserve"> </v>
          </cell>
          <cell r="D209" t="str">
            <v xml:space="preserve"> </v>
          </cell>
          <cell r="E209" t="str">
            <v>m2</v>
          </cell>
          <cell r="F209">
            <v>178.93</v>
          </cell>
          <cell r="G209">
            <v>64.056939999999997</v>
          </cell>
          <cell r="H209">
            <v>242.98694</v>
          </cell>
        </row>
        <row r="210">
          <cell r="A210" t="str">
            <v>OAE17</v>
          </cell>
          <cell r="B210" t="str">
            <v>Transporte e lançamento de pré-lages</v>
          </cell>
          <cell r="C210" t="str">
            <v xml:space="preserve"> </v>
          </cell>
          <cell r="D210" t="str">
            <v xml:space="preserve"> </v>
          </cell>
          <cell r="E210" t="str">
            <v>un</v>
          </cell>
          <cell r="F210">
            <v>17.28</v>
          </cell>
          <cell r="G210">
            <v>6.1862399999999997</v>
          </cell>
          <cell r="H210">
            <v>23.466239999999999</v>
          </cell>
        </row>
        <row r="211">
          <cell r="A211" t="str">
            <v>OAE18</v>
          </cell>
          <cell r="B211" t="str">
            <v>Transporte e lançamento de vigas pré-moldadas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943.5</v>
          </cell>
          <cell r="G211">
            <v>337.77299999999997</v>
          </cell>
          <cell r="H211">
            <v>1281.2729999999999</v>
          </cell>
        </row>
        <row r="212">
          <cell r="A212" t="str">
            <v>OAE19</v>
          </cell>
          <cell r="B212" t="str">
            <v>Injeção de nata (cabos 12 varas 1/2")</v>
          </cell>
          <cell r="C212" t="str">
            <v xml:space="preserve"> </v>
          </cell>
          <cell r="D212" t="str">
            <v xml:space="preserve"> </v>
          </cell>
          <cell r="E212" t="str">
            <v>m</v>
          </cell>
          <cell r="F212">
            <v>2.69</v>
          </cell>
          <cell r="G212">
            <v>0.96301999999999999</v>
          </cell>
          <cell r="H212">
            <v>3.6530199999999997</v>
          </cell>
        </row>
        <row r="213">
          <cell r="A213" t="str">
            <v>OAE20</v>
          </cell>
          <cell r="B213" t="str">
            <v>Injeção de nata (cabos 4 varas 1/2")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2.56</v>
          </cell>
          <cell r="G213">
            <v>0.91647999999999996</v>
          </cell>
          <cell r="H213">
            <v>3.47648</v>
          </cell>
        </row>
        <row r="214">
          <cell r="A214" t="str">
            <v>OAE21</v>
          </cell>
          <cell r="B214" t="str">
            <v>Injeção de nata (cabos 6 varas 1/2")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2.59</v>
          </cell>
          <cell r="G214">
            <v>0.92721999999999993</v>
          </cell>
          <cell r="H214">
            <v>3.51722</v>
          </cell>
        </row>
        <row r="215">
          <cell r="A215" t="str">
            <v>03.000.01</v>
          </cell>
          <cell r="B215" t="str">
            <v>Escavação manual em cavas de fundação</v>
          </cell>
          <cell r="C215" t="str">
            <v xml:space="preserve"> </v>
          </cell>
          <cell r="D215" t="str">
            <v xml:space="preserve"> </v>
          </cell>
          <cell r="E215" t="str">
            <v>m3</v>
          </cell>
          <cell r="F215">
            <v>70.58</v>
          </cell>
          <cell r="G215">
            <v>25.26764</v>
          </cell>
          <cell r="H215">
            <v>95.847639999999998</v>
          </cell>
        </row>
        <row r="216">
          <cell r="A216" t="str">
            <v>03.000.02</v>
          </cell>
          <cell r="B216" t="str">
            <v>Escavação manual de cavas em mat. 1a  categoria</v>
          </cell>
          <cell r="C216" t="str">
            <v xml:space="preserve"> </v>
          </cell>
          <cell r="D216" t="str">
            <v xml:space="preserve"> </v>
          </cell>
          <cell r="E216" t="str">
            <v>m3</v>
          </cell>
          <cell r="F216">
            <v>14.55</v>
          </cell>
          <cell r="G216">
            <v>5.2088999999999999</v>
          </cell>
          <cell r="H216">
            <v>19.758900000000001</v>
          </cell>
        </row>
        <row r="217">
          <cell r="A217" t="str">
            <v>03.000.03</v>
          </cell>
          <cell r="B217" t="str">
            <v>Escavação manual de cavas em mat. 2a  categoria</v>
          </cell>
          <cell r="C217" t="str">
            <v xml:space="preserve"> </v>
          </cell>
          <cell r="D217" t="str">
            <v xml:space="preserve"> </v>
          </cell>
          <cell r="E217" t="str">
            <v>m3</v>
          </cell>
          <cell r="F217">
            <v>19.399999999999999</v>
          </cell>
          <cell r="G217">
            <v>6.9451999999999989</v>
          </cell>
          <cell r="H217">
            <v>26.345199999999998</v>
          </cell>
        </row>
        <row r="218">
          <cell r="A218" t="str">
            <v>03.010.01</v>
          </cell>
          <cell r="B218" t="str">
            <v>Escavação em cavas de fundação com esgotamento</v>
          </cell>
          <cell r="C218" t="str">
            <v xml:space="preserve"> </v>
          </cell>
          <cell r="D218" t="str">
            <v xml:space="preserve"> </v>
          </cell>
          <cell r="E218" t="str">
            <v>m3</v>
          </cell>
          <cell r="F218">
            <v>16.489999999999998</v>
          </cell>
          <cell r="G218">
            <v>5.9034199999999988</v>
          </cell>
          <cell r="H218">
            <v>22.393419999999999</v>
          </cell>
        </row>
        <row r="219">
          <cell r="A219" t="str">
            <v>03.119.01</v>
          </cell>
          <cell r="B219" t="str">
            <v>Escoramento</v>
          </cell>
          <cell r="C219" t="str">
            <v xml:space="preserve"> </v>
          </cell>
          <cell r="D219" t="str">
            <v xml:space="preserve"> </v>
          </cell>
          <cell r="E219" t="str">
            <v>m3</v>
          </cell>
          <cell r="F219">
            <v>14.13</v>
          </cell>
          <cell r="G219">
            <v>5.0585399999999998</v>
          </cell>
          <cell r="H219">
            <v>19.18854</v>
          </cell>
        </row>
        <row r="220">
          <cell r="A220" t="str">
            <v>03.300.01</v>
          </cell>
          <cell r="B220" t="str">
            <v>Concreto magro</v>
          </cell>
          <cell r="C220" t="str">
            <v xml:space="preserve"> </v>
          </cell>
          <cell r="D220" t="str">
            <v xml:space="preserve"> </v>
          </cell>
          <cell r="E220" t="str">
            <v>m3</v>
          </cell>
          <cell r="F220">
            <v>77.83</v>
          </cell>
          <cell r="G220">
            <v>27.863139999999998</v>
          </cell>
          <cell r="H220">
            <v>105.69314</v>
          </cell>
        </row>
        <row r="221">
          <cell r="A221" t="str">
            <v>03.310.01</v>
          </cell>
          <cell r="B221" t="str">
            <v>Concreto ciclópico fck=8 MPa</v>
          </cell>
          <cell r="C221" t="str">
            <v xml:space="preserve"> </v>
          </cell>
          <cell r="D221" t="str">
            <v xml:space="preserve"> </v>
          </cell>
          <cell r="E221" t="str">
            <v>m3</v>
          </cell>
          <cell r="F221">
            <v>70.260000000000005</v>
          </cell>
          <cell r="G221">
            <v>25.153079999999999</v>
          </cell>
          <cell r="H221">
            <v>95.413080000000008</v>
          </cell>
        </row>
        <row r="222">
          <cell r="A222" t="str">
            <v>03.310.02</v>
          </cell>
          <cell r="B222" t="str">
            <v>Concreto ciclópico fck=10 MPa</v>
          </cell>
          <cell r="C222" t="str">
            <v xml:space="preserve"> </v>
          </cell>
          <cell r="D222" t="str">
            <v xml:space="preserve"> </v>
          </cell>
          <cell r="E222" t="str">
            <v>m3</v>
          </cell>
          <cell r="F222">
            <v>73.02</v>
          </cell>
          <cell r="G222">
            <v>26.141159999999996</v>
          </cell>
          <cell r="H222">
            <v>99.161159999999995</v>
          </cell>
        </row>
        <row r="223">
          <cell r="A223" t="str">
            <v>03.310.03</v>
          </cell>
          <cell r="B223" t="str">
            <v>Concreto ciclópico fck=12 MPa</v>
          </cell>
          <cell r="C223" t="str">
            <v xml:space="preserve"> </v>
          </cell>
          <cell r="D223" t="str">
            <v xml:space="preserve"> </v>
          </cell>
          <cell r="E223" t="str">
            <v>m3</v>
          </cell>
          <cell r="F223">
            <v>75.930000000000007</v>
          </cell>
          <cell r="G223">
            <v>27.182940000000002</v>
          </cell>
          <cell r="H223">
            <v>103.11294000000001</v>
          </cell>
        </row>
        <row r="224">
          <cell r="A224" t="str">
            <v>03.310.04</v>
          </cell>
          <cell r="B224" t="str">
            <v>Concreto ciclópico fck=15 MPa</v>
          </cell>
          <cell r="C224" t="str">
            <v xml:space="preserve"> </v>
          </cell>
          <cell r="D224" t="str">
            <v xml:space="preserve"> </v>
          </cell>
          <cell r="E224" t="str">
            <v>m3</v>
          </cell>
          <cell r="F224">
            <v>79.069999999999993</v>
          </cell>
          <cell r="G224">
            <v>28.307059999999996</v>
          </cell>
          <cell r="H224">
            <v>107.37705999999999</v>
          </cell>
        </row>
        <row r="225">
          <cell r="A225" t="str">
            <v>03.321.00</v>
          </cell>
          <cell r="B225" t="str">
            <v>Concreto estrutural fck=15 MPa - Cont. raiz. c/ adit.</v>
          </cell>
          <cell r="C225" t="str">
            <v xml:space="preserve"> </v>
          </cell>
          <cell r="D225" t="str">
            <v xml:space="preserve"> </v>
          </cell>
          <cell r="E225" t="str">
            <v>m3</v>
          </cell>
          <cell r="F225">
            <v>90.11</v>
          </cell>
          <cell r="G225">
            <v>32.25938</v>
          </cell>
          <cell r="H225">
            <v>122.36938000000001</v>
          </cell>
        </row>
        <row r="226">
          <cell r="A226" t="str">
            <v>03.321.01</v>
          </cell>
          <cell r="B226" t="str">
            <v>Concreto fck= 10 MPa-contr. raz. uso ger. conf. e lan</v>
          </cell>
          <cell r="C226" t="str">
            <v xml:space="preserve"> </v>
          </cell>
          <cell r="D226" t="str">
            <v xml:space="preserve"> </v>
          </cell>
          <cell r="E226" t="str">
            <v>m3</v>
          </cell>
          <cell r="F226">
            <v>93.32</v>
          </cell>
          <cell r="G226">
            <v>33.408559999999994</v>
          </cell>
          <cell r="H226">
            <v>126.72855999999999</v>
          </cell>
        </row>
        <row r="227">
          <cell r="A227" t="str">
            <v>P 03.321.02</v>
          </cell>
          <cell r="B227" t="str">
            <v>Concreto fck=11Mpa - Contr. Raz. uso geral conf. e lanc.</v>
          </cell>
          <cell r="C227" t="str">
            <v xml:space="preserve"> </v>
          </cell>
          <cell r="D227" t="str">
            <v xml:space="preserve"> </v>
          </cell>
          <cell r="E227" t="str">
            <v>m3</v>
          </cell>
          <cell r="G227">
            <v>0</v>
          </cell>
        </row>
        <row r="228">
          <cell r="A228" t="str">
            <v>03.322.00</v>
          </cell>
          <cell r="B228" t="str">
            <v>Concreto estrutural fck=18 MPa - Cont. raiz. c/ adit.</v>
          </cell>
          <cell r="C228" t="str">
            <v xml:space="preserve"> </v>
          </cell>
          <cell r="D228" t="str">
            <v xml:space="preserve"> </v>
          </cell>
          <cell r="E228" t="str">
            <v>m3</v>
          </cell>
          <cell r="F228">
            <v>94.14</v>
          </cell>
          <cell r="G228">
            <v>33.702120000000001</v>
          </cell>
          <cell r="H228">
            <v>127.84211999999999</v>
          </cell>
        </row>
        <row r="229">
          <cell r="A229" t="str">
            <v>03.323.00</v>
          </cell>
          <cell r="B229" t="str">
            <v>Concreto estrutural fck=20 MPa - Cont. raiz. c/ adit.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97.66</v>
          </cell>
          <cell r="G229">
            <v>34.96228</v>
          </cell>
          <cell r="H229">
            <v>132.62227999999999</v>
          </cell>
        </row>
        <row r="230">
          <cell r="A230" t="str">
            <v>03.323.01</v>
          </cell>
          <cell r="B230" t="str">
            <v>Concreto fck= 22 MPa-contr. raz. uso ger. conf. e lan</v>
          </cell>
          <cell r="C230" t="str">
            <v xml:space="preserve"> </v>
          </cell>
          <cell r="D230" t="str">
            <v xml:space="preserve"> </v>
          </cell>
          <cell r="E230" t="str">
            <v>m3</v>
          </cell>
          <cell r="F230">
            <v>113.99</v>
          </cell>
          <cell r="G230">
            <v>40.808419999999998</v>
          </cell>
          <cell r="H230">
            <v>154.79841999999999</v>
          </cell>
        </row>
        <row r="231">
          <cell r="A231" t="str">
            <v>03.324.00</v>
          </cell>
          <cell r="B231" t="str">
            <v xml:space="preserve">Concreto fck= 15 MPa-contr. raz. uso ger. </v>
          </cell>
          <cell r="C231" t="str">
            <v xml:space="preserve"> </v>
          </cell>
          <cell r="D231" t="str">
            <v xml:space="preserve"> </v>
          </cell>
          <cell r="E231" t="str">
            <v>m3</v>
          </cell>
          <cell r="F231">
            <v>101.95</v>
          </cell>
          <cell r="G231">
            <v>36.498100000000001</v>
          </cell>
          <cell r="H231">
            <v>138.44810000000001</v>
          </cell>
        </row>
        <row r="232">
          <cell r="A232" t="str">
            <v>03.325.00</v>
          </cell>
          <cell r="B232" t="str">
            <v xml:space="preserve">Concreto fck= 18 MPa-contr. raz. uso ger. </v>
          </cell>
          <cell r="C232" t="str">
            <v xml:space="preserve"> </v>
          </cell>
          <cell r="D232" t="str">
            <v xml:space="preserve"> </v>
          </cell>
          <cell r="E232" t="str">
            <v>m3</v>
          </cell>
          <cell r="F232">
            <v>106.24</v>
          </cell>
          <cell r="G232">
            <v>38.033919999999995</v>
          </cell>
          <cell r="H232">
            <v>144.27391999999998</v>
          </cell>
        </row>
        <row r="233">
          <cell r="A233" t="str">
            <v>03.326.00</v>
          </cell>
          <cell r="B233" t="str">
            <v xml:space="preserve">Concreto fck= 20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109.87</v>
          </cell>
          <cell r="G233">
            <v>39.333460000000002</v>
          </cell>
          <cell r="H233">
            <v>149.20346000000001</v>
          </cell>
        </row>
        <row r="234">
          <cell r="A234" t="str">
            <v>03.327.00</v>
          </cell>
          <cell r="B234" t="str">
            <v xml:space="preserve">Concreto fck= 24 MPa-contr. raz. uso ger. </v>
          </cell>
          <cell r="C234" t="str">
            <v xml:space="preserve"> </v>
          </cell>
          <cell r="D234" t="str">
            <v xml:space="preserve"> </v>
          </cell>
          <cell r="E234" t="str">
            <v>m3</v>
          </cell>
          <cell r="F234">
            <v>118.3</v>
          </cell>
          <cell r="G234">
            <v>42.351399999999998</v>
          </cell>
          <cell r="H234">
            <v>160.6514</v>
          </cell>
        </row>
        <row r="235">
          <cell r="A235" t="str">
            <v>P 03.327.01</v>
          </cell>
          <cell r="B235" t="str">
            <v xml:space="preserve">Concreto fck= 25 MPa-contr. raz. uso ger. </v>
          </cell>
          <cell r="C235" t="str">
            <v xml:space="preserve"> </v>
          </cell>
          <cell r="D235" t="str">
            <v xml:space="preserve"> </v>
          </cell>
          <cell r="E235" t="str">
            <v>m3</v>
          </cell>
          <cell r="F235">
            <v>120.19</v>
          </cell>
          <cell r="G235">
            <v>43.028019999999998</v>
          </cell>
          <cell r="H235">
            <v>163.21802</v>
          </cell>
        </row>
        <row r="236">
          <cell r="A236" t="str">
            <v>03.328.00</v>
          </cell>
          <cell r="B236" t="str">
            <v xml:space="preserve">Concreto fck= 26 MPa-contr. raz. uso ger. </v>
          </cell>
          <cell r="C236" t="str">
            <v xml:space="preserve"> </v>
          </cell>
          <cell r="D236" t="str">
            <v xml:space="preserve"> </v>
          </cell>
          <cell r="E236" t="str">
            <v>m3</v>
          </cell>
          <cell r="F236">
            <v>122.27</v>
          </cell>
          <cell r="G236">
            <v>43.772659999999995</v>
          </cell>
          <cell r="H236">
            <v>166.04265999999998</v>
          </cell>
        </row>
        <row r="237">
          <cell r="A237" t="str">
            <v>03.328.01</v>
          </cell>
          <cell r="B237" t="str">
            <v xml:space="preserve">Concreto fck= 30 MPa-contr. raz. uso ger. </v>
          </cell>
          <cell r="C237" t="str">
            <v xml:space="preserve"> </v>
          </cell>
          <cell r="D237" t="str">
            <v xml:space="preserve"> </v>
          </cell>
          <cell r="E237" t="str">
            <v>m3</v>
          </cell>
          <cell r="F237">
            <v>126.05</v>
          </cell>
          <cell r="G237">
            <v>45.125899999999994</v>
          </cell>
          <cell r="H237">
            <v>171.17589999999998</v>
          </cell>
        </row>
        <row r="238">
          <cell r="A238" t="str">
            <v>03.329.01</v>
          </cell>
          <cell r="B238" t="str">
            <v>Concreto estrutural fck=25 MPa - Cont. raz. c/ adit.</v>
          </cell>
          <cell r="C238" t="str">
            <v xml:space="preserve"> </v>
          </cell>
          <cell r="D238" t="str">
            <v xml:space="preserve"> </v>
          </cell>
          <cell r="E238" t="str">
            <v>m3</v>
          </cell>
          <cell r="F238">
            <v>106.28</v>
          </cell>
          <cell r="G238">
            <v>38.04824</v>
          </cell>
          <cell r="H238">
            <v>144.32823999999999</v>
          </cell>
        </row>
        <row r="239">
          <cell r="A239" t="str">
            <v>03.329.02</v>
          </cell>
          <cell r="B239" t="str">
            <v>Concreto estrutural fck=30 MPa - Cont. raz. c/ adit.</v>
          </cell>
          <cell r="C239" t="str">
            <v xml:space="preserve"> </v>
          </cell>
          <cell r="D239" t="str">
            <v xml:space="preserve"> </v>
          </cell>
          <cell r="E239" t="str">
            <v>m3</v>
          </cell>
          <cell r="F239">
            <v>114.01</v>
          </cell>
          <cell r="G239">
            <v>40.815579999999997</v>
          </cell>
          <cell r="H239">
            <v>154.82558</v>
          </cell>
        </row>
        <row r="240">
          <cell r="A240" t="str">
            <v>03.329.03</v>
          </cell>
          <cell r="B240" t="str">
            <v>Concreto fck= 8 MPa-contr. raz. uso ger. conf. e lan</v>
          </cell>
          <cell r="C240" t="str">
            <v xml:space="preserve"> </v>
          </cell>
          <cell r="D240" t="str">
            <v xml:space="preserve"> </v>
          </cell>
          <cell r="E240" t="str">
            <v>m3</v>
          </cell>
          <cell r="F240">
            <v>89.37</v>
          </cell>
          <cell r="G240">
            <v>31.99446</v>
          </cell>
          <cell r="H240">
            <v>121.36446000000001</v>
          </cell>
        </row>
        <row r="241">
          <cell r="A241" t="str">
            <v>03.329.04</v>
          </cell>
          <cell r="B241" t="str">
            <v>Concreto fck= 12 MPa-contr. raz. uso ger. conf. e lan</v>
          </cell>
          <cell r="C241" t="str">
            <v xml:space="preserve"> </v>
          </cell>
          <cell r="D241" t="str">
            <v xml:space="preserve"> </v>
          </cell>
          <cell r="E241" t="str">
            <v>m3</v>
          </cell>
          <cell r="F241">
            <v>97.47</v>
          </cell>
          <cell r="G241">
            <v>34.894259999999996</v>
          </cell>
          <cell r="H241">
            <v>132.36426</v>
          </cell>
        </row>
        <row r="242">
          <cell r="A242" t="str">
            <v>03.330.00</v>
          </cell>
          <cell r="B242" t="str">
            <v>Concreto fck= 35 MPa-contr. raz. uso ger.</v>
          </cell>
          <cell r="C242" t="str">
            <v xml:space="preserve"> </v>
          </cell>
          <cell r="D242" t="str">
            <v xml:space="preserve"> </v>
          </cell>
          <cell r="E242" t="str">
            <v>m3</v>
          </cell>
          <cell r="F242">
            <v>122.81</v>
          </cell>
          <cell r="G242">
            <v>43.965980000000002</v>
          </cell>
          <cell r="H242">
            <v>166.77598</v>
          </cell>
        </row>
        <row r="243">
          <cell r="A243" t="str">
            <v>03.340.00</v>
          </cell>
          <cell r="B243" t="str">
            <v>Argamassa cimento-areia 1-3</v>
          </cell>
          <cell r="C243" t="str">
            <v xml:space="preserve"> </v>
          </cell>
          <cell r="D243" t="str">
            <v xml:space="preserve"> </v>
          </cell>
          <cell r="E243" t="str">
            <v>m3</v>
          </cell>
          <cell r="F243">
            <v>111.95</v>
          </cell>
          <cell r="G243">
            <v>40.078099999999999</v>
          </cell>
          <cell r="H243">
            <v>152.02809999999999</v>
          </cell>
        </row>
        <row r="244">
          <cell r="A244" t="str">
            <v>03.341.00</v>
          </cell>
          <cell r="B244" t="str">
            <v>Argamassa cimento-areia 1-4</v>
          </cell>
          <cell r="C244" t="str">
            <v xml:space="preserve"> </v>
          </cell>
          <cell r="D244" t="str">
            <v xml:space="preserve"> </v>
          </cell>
          <cell r="E244" t="str">
            <v>m3</v>
          </cell>
          <cell r="F244">
            <v>94.93</v>
          </cell>
          <cell r="G244">
            <v>33.984940000000002</v>
          </cell>
          <cell r="H244">
            <v>128.91494</v>
          </cell>
        </row>
        <row r="245">
          <cell r="A245" t="str">
            <v>03.353.00</v>
          </cell>
          <cell r="B245" t="str">
            <v>Forn., preparo e colocação nas formas, de aço CA-50</v>
          </cell>
          <cell r="C245" t="str">
            <v xml:space="preserve"> </v>
          </cell>
          <cell r="D245" t="str">
            <v xml:space="preserve"> </v>
          </cell>
          <cell r="E245" t="str">
            <v>kg</v>
          </cell>
          <cell r="F245">
            <v>1.91</v>
          </cell>
          <cell r="G245">
            <v>0.68377999999999994</v>
          </cell>
          <cell r="H245">
            <v>2.5937799999999998</v>
          </cell>
        </row>
        <row r="246">
          <cell r="A246" t="str">
            <v>03.354.00</v>
          </cell>
          <cell r="B246" t="str">
            <v>Forn., preparo e colocação nas formas, de aço CA-60</v>
          </cell>
          <cell r="C246" t="str">
            <v xml:space="preserve"> </v>
          </cell>
          <cell r="D246" t="str">
            <v xml:space="preserve"> </v>
          </cell>
          <cell r="E246" t="str">
            <v>kg</v>
          </cell>
          <cell r="F246">
            <v>2.1</v>
          </cell>
          <cell r="G246">
            <v>0.75180000000000002</v>
          </cell>
          <cell r="H246">
            <v>2.8517999999999999</v>
          </cell>
        </row>
        <row r="247">
          <cell r="A247" t="str">
            <v>03.359.01</v>
          </cell>
          <cell r="B247" t="str">
            <v>Forn., preparo e colocação nas formas, de aço CA-25</v>
          </cell>
          <cell r="C247" t="str">
            <v xml:space="preserve"> </v>
          </cell>
          <cell r="D247" t="str">
            <v xml:space="preserve"> </v>
          </cell>
          <cell r="E247" t="str">
            <v>kg</v>
          </cell>
          <cell r="F247">
            <v>1.79</v>
          </cell>
          <cell r="G247">
            <v>0.64081999999999995</v>
          </cell>
          <cell r="H247">
            <v>2.4308199999999998</v>
          </cell>
        </row>
        <row r="248">
          <cell r="A248" t="str">
            <v>03.370.00</v>
          </cell>
          <cell r="B248" t="str">
            <v>Formas comuns de madeira</v>
          </cell>
          <cell r="C248" t="str">
            <v xml:space="preserve"> </v>
          </cell>
          <cell r="D248" t="str">
            <v xml:space="preserve"> </v>
          </cell>
          <cell r="E248" t="str">
            <v>m2</v>
          </cell>
          <cell r="F248">
            <v>16.059999999999999</v>
          </cell>
          <cell r="G248">
            <v>5.7494799999999993</v>
          </cell>
          <cell r="H248">
            <v>21.809479999999997</v>
          </cell>
        </row>
        <row r="249">
          <cell r="A249" t="str">
            <v>03.371.00</v>
          </cell>
          <cell r="B249" t="str">
            <v>Formas de madeira compensada</v>
          </cell>
          <cell r="C249" t="str">
            <v xml:space="preserve"> </v>
          </cell>
          <cell r="D249" t="str">
            <v xml:space="preserve"> </v>
          </cell>
          <cell r="E249" t="str">
            <v>m2</v>
          </cell>
          <cell r="F249">
            <v>16.100000000000001</v>
          </cell>
          <cell r="G249">
            <v>5.7638000000000007</v>
          </cell>
          <cell r="H249">
            <v>21.863800000000001</v>
          </cell>
        </row>
        <row r="250">
          <cell r="A250" t="str">
            <v>03.371.01</v>
          </cell>
          <cell r="B250" t="str">
            <v>Formas de placa compensada resinada</v>
          </cell>
          <cell r="C250" t="str">
            <v xml:space="preserve"> </v>
          </cell>
          <cell r="D250" t="str">
            <v xml:space="preserve"> </v>
          </cell>
          <cell r="E250" t="str">
            <v>m2</v>
          </cell>
          <cell r="F250">
            <v>16.100000000000001</v>
          </cell>
          <cell r="G250">
            <v>5.7638000000000007</v>
          </cell>
          <cell r="H250">
            <v>21.863800000000001</v>
          </cell>
        </row>
        <row r="251">
          <cell r="A251" t="str">
            <v>03.371.02</v>
          </cell>
          <cell r="B251" t="str">
            <v>Formas de placa compensada plastificada</v>
          </cell>
          <cell r="C251" t="str">
            <v xml:space="preserve"> </v>
          </cell>
          <cell r="D251" t="str">
            <v xml:space="preserve"> </v>
          </cell>
          <cell r="E251" t="str">
            <v>m2</v>
          </cell>
          <cell r="F251">
            <v>22.65</v>
          </cell>
          <cell r="G251">
            <v>8.1086999999999989</v>
          </cell>
          <cell r="H251">
            <v>30.758699999999997</v>
          </cell>
        </row>
        <row r="252">
          <cell r="A252" t="str">
            <v>03.372.01</v>
          </cell>
          <cell r="B252" t="str">
            <v>Formas para tubulão</v>
          </cell>
          <cell r="C252" t="str">
            <v xml:space="preserve"> </v>
          </cell>
          <cell r="D252" t="str">
            <v xml:space="preserve"> </v>
          </cell>
          <cell r="E252" t="str">
            <v>m2</v>
          </cell>
          <cell r="G252">
            <v>0</v>
          </cell>
          <cell r="H252">
            <v>0</v>
          </cell>
        </row>
        <row r="253">
          <cell r="A253" t="str">
            <v>03.401.01</v>
          </cell>
          <cell r="B253" t="str">
            <v>Estacas tipo Franki D= 350mm</v>
          </cell>
          <cell r="C253" t="str">
            <v xml:space="preserve"> </v>
          </cell>
          <cell r="D253" t="str">
            <v xml:space="preserve"> </v>
          </cell>
          <cell r="E253" t="str">
            <v>m</v>
          </cell>
          <cell r="G253">
            <v>0</v>
          </cell>
          <cell r="H253">
            <v>0</v>
          </cell>
        </row>
        <row r="254">
          <cell r="A254" t="str">
            <v>03.401.02</v>
          </cell>
          <cell r="B254" t="str">
            <v>Estacas tipo Franki D= 400mm</v>
          </cell>
          <cell r="C254" t="str">
            <v xml:space="preserve"> </v>
          </cell>
          <cell r="D254" t="str">
            <v xml:space="preserve"> </v>
          </cell>
          <cell r="E254" t="str">
            <v>m</v>
          </cell>
          <cell r="G254">
            <v>0</v>
          </cell>
          <cell r="H254">
            <v>0</v>
          </cell>
        </row>
        <row r="255">
          <cell r="A255" t="str">
            <v>03.401.03</v>
          </cell>
          <cell r="B255" t="str">
            <v>Estacas tipo Franki D= 520mm</v>
          </cell>
          <cell r="C255" t="str">
            <v xml:space="preserve"> </v>
          </cell>
          <cell r="D255" t="str">
            <v xml:space="preserve"> </v>
          </cell>
          <cell r="E255" t="str">
            <v>m</v>
          </cell>
          <cell r="G255">
            <v>0</v>
          </cell>
          <cell r="H255">
            <v>0</v>
          </cell>
        </row>
        <row r="256">
          <cell r="A256" t="str">
            <v>03.401.04</v>
          </cell>
          <cell r="B256" t="str">
            <v>Estacas tipo Franki D= 600mm</v>
          </cell>
          <cell r="C256" t="str">
            <v xml:space="preserve"> </v>
          </cell>
          <cell r="D256" t="str">
            <v xml:space="preserve"> </v>
          </cell>
          <cell r="E256" t="str">
            <v>m</v>
          </cell>
          <cell r="G256">
            <v>0</v>
          </cell>
          <cell r="H256">
            <v>0</v>
          </cell>
        </row>
        <row r="257">
          <cell r="A257" t="str">
            <v>03.410.01</v>
          </cell>
          <cell r="B257" t="str">
            <v>Tubulão a céu aberto D=1,00m</v>
          </cell>
          <cell r="C257" t="str">
            <v xml:space="preserve"> </v>
          </cell>
          <cell r="D257" t="str">
            <v xml:space="preserve"> </v>
          </cell>
          <cell r="E257" t="str">
            <v>m</v>
          </cell>
          <cell r="G257">
            <v>0</v>
          </cell>
          <cell r="H257">
            <v>0</v>
          </cell>
        </row>
        <row r="258">
          <cell r="A258" t="str">
            <v>03.410.11</v>
          </cell>
          <cell r="B258" t="str">
            <v>Tubulão a céu aberto D=1,20m</v>
          </cell>
          <cell r="C258" t="str">
            <v xml:space="preserve"> </v>
          </cell>
          <cell r="D258" t="str">
            <v xml:space="preserve"> </v>
          </cell>
          <cell r="E258" t="str">
            <v>m</v>
          </cell>
          <cell r="G258">
            <v>0</v>
          </cell>
          <cell r="H258">
            <v>0</v>
          </cell>
        </row>
        <row r="259">
          <cell r="A259" t="str">
            <v>03.410.21</v>
          </cell>
          <cell r="B259" t="str">
            <v>Tubulão a céu aberto D=1,40m</v>
          </cell>
          <cell r="C259" t="str">
            <v xml:space="preserve"> </v>
          </cell>
          <cell r="D259" t="str">
            <v xml:space="preserve"> </v>
          </cell>
          <cell r="E259" t="str">
            <v>m</v>
          </cell>
          <cell r="G259">
            <v>0</v>
          </cell>
          <cell r="H259">
            <v>0</v>
          </cell>
        </row>
        <row r="260">
          <cell r="A260" t="str">
            <v>03.410.31</v>
          </cell>
          <cell r="B260" t="str">
            <v>Tubulão a céu aberto D=1,60m</v>
          </cell>
          <cell r="C260" t="str">
            <v xml:space="preserve"> </v>
          </cell>
          <cell r="D260" t="str">
            <v xml:space="preserve"> </v>
          </cell>
          <cell r="E260" t="str">
            <v>m</v>
          </cell>
          <cell r="G260">
            <v>0</v>
          </cell>
          <cell r="H260">
            <v>0</v>
          </cell>
        </row>
        <row r="261">
          <cell r="A261" t="str">
            <v>03.410.41</v>
          </cell>
          <cell r="B261" t="str">
            <v>Tubulão a céu aberto D=1,80m</v>
          </cell>
          <cell r="C261" t="str">
            <v xml:space="preserve"> </v>
          </cell>
          <cell r="D261" t="str">
            <v xml:space="preserve"> </v>
          </cell>
          <cell r="E261" t="str">
            <v>m</v>
          </cell>
          <cell r="G261">
            <v>0</v>
          </cell>
          <cell r="H261">
            <v>0</v>
          </cell>
        </row>
        <row r="262">
          <cell r="A262" t="str">
            <v>03.410.51</v>
          </cell>
          <cell r="B262" t="str">
            <v>Tubulão a céu aberto D=2,00m</v>
          </cell>
          <cell r="C262" t="str">
            <v xml:space="preserve"> </v>
          </cell>
          <cell r="D262" t="str">
            <v xml:space="preserve"> </v>
          </cell>
          <cell r="E262" t="str">
            <v>m</v>
          </cell>
          <cell r="G262">
            <v>0</v>
          </cell>
          <cell r="H262">
            <v>0</v>
          </cell>
        </row>
        <row r="263">
          <cell r="A263" t="str">
            <v>03.410.61</v>
          </cell>
          <cell r="B263" t="str">
            <v>Tubulão a céu aberto D=2,20m</v>
          </cell>
          <cell r="C263" t="str">
            <v xml:space="preserve"> </v>
          </cell>
          <cell r="D263" t="str">
            <v xml:space="preserve"> </v>
          </cell>
          <cell r="E263" t="str">
            <v>m</v>
          </cell>
          <cell r="G263">
            <v>0</v>
          </cell>
          <cell r="H263">
            <v>0</v>
          </cell>
        </row>
        <row r="264">
          <cell r="A264" t="str">
            <v>03.411.11</v>
          </cell>
          <cell r="B264" t="str">
            <v>Tubulão a ar comprimido D=1,20m prof. até 12 m</v>
          </cell>
          <cell r="C264" t="str">
            <v xml:space="preserve"> </v>
          </cell>
          <cell r="D264" t="str">
            <v xml:space="preserve"> </v>
          </cell>
          <cell r="E264" t="str">
            <v>m</v>
          </cell>
          <cell r="G264">
            <v>0</v>
          </cell>
          <cell r="H264">
            <v>0</v>
          </cell>
        </row>
        <row r="265">
          <cell r="A265" t="str">
            <v>03.411.12</v>
          </cell>
          <cell r="B265" t="str">
            <v>Tubulão a ar comprimido D=1,20m prof. 12 / 1 8 m</v>
          </cell>
          <cell r="C265" t="str">
            <v xml:space="preserve"> </v>
          </cell>
          <cell r="D265" t="str">
            <v xml:space="preserve"> </v>
          </cell>
          <cell r="E265" t="str">
            <v>m</v>
          </cell>
          <cell r="G265">
            <v>0</v>
          </cell>
          <cell r="H265">
            <v>0</v>
          </cell>
        </row>
        <row r="266">
          <cell r="A266" t="str">
            <v>03.411.13</v>
          </cell>
          <cell r="B266" t="str">
            <v>Tubulão a ar comprimido D=1,20m prof. 18 / 24 m</v>
          </cell>
          <cell r="C266" t="str">
            <v xml:space="preserve"> </v>
          </cell>
          <cell r="D266" t="str">
            <v xml:space="preserve"> </v>
          </cell>
          <cell r="E266" t="str">
            <v>m</v>
          </cell>
          <cell r="G266">
            <v>0</v>
          </cell>
          <cell r="H266">
            <v>0</v>
          </cell>
        </row>
        <row r="267">
          <cell r="A267" t="str">
            <v>03.411.14</v>
          </cell>
          <cell r="B267" t="str">
            <v>Tubulão a ar comprimido D=1,20m prof. 24 / 27 m</v>
          </cell>
          <cell r="C267" t="str">
            <v xml:space="preserve"> </v>
          </cell>
          <cell r="D267" t="str">
            <v xml:space="preserve"> </v>
          </cell>
          <cell r="E267" t="str">
            <v>m</v>
          </cell>
          <cell r="G267">
            <v>0</v>
          </cell>
          <cell r="H267">
            <v>0</v>
          </cell>
        </row>
        <row r="268">
          <cell r="A268" t="str">
            <v>03.411.15</v>
          </cell>
          <cell r="B268" t="str">
            <v>Tubulão a ar comprimido D=1,20m prof. 27 / 31 m</v>
          </cell>
          <cell r="C268" t="str">
            <v xml:space="preserve"> </v>
          </cell>
          <cell r="D268" t="str">
            <v xml:space="preserve"> </v>
          </cell>
          <cell r="E268" t="str">
            <v>m</v>
          </cell>
          <cell r="G268">
            <v>0</v>
          </cell>
          <cell r="H268">
            <v>0</v>
          </cell>
        </row>
        <row r="269">
          <cell r="A269" t="str">
            <v>03.411.21</v>
          </cell>
          <cell r="B269" t="str">
            <v>Tubulão a ar comprimido D=1,40m prof. até 12 m</v>
          </cell>
          <cell r="C269" t="str">
            <v xml:space="preserve"> </v>
          </cell>
          <cell r="D269" t="str">
            <v xml:space="preserve"> </v>
          </cell>
          <cell r="E269" t="str">
            <v>m</v>
          </cell>
          <cell r="G269">
            <v>0</v>
          </cell>
          <cell r="H269">
            <v>0</v>
          </cell>
        </row>
        <row r="270">
          <cell r="A270" t="str">
            <v>03.411.22</v>
          </cell>
          <cell r="B270" t="str">
            <v>Tubulão a ar comprimido D=1,40m prof. 12 / 18 m</v>
          </cell>
          <cell r="C270" t="str">
            <v xml:space="preserve"> </v>
          </cell>
          <cell r="D270" t="str">
            <v xml:space="preserve"> </v>
          </cell>
          <cell r="E270" t="str">
            <v>m</v>
          </cell>
          <cell r="G270">
            <v>0</v>
          </cell>
          <cell r="H270">
            <v>0</v>
          </cell>
        </row>
        <row r="271">
          <cell r="A271" t="str">
            <v>03.411.23</v>
          </cell>
          <cell r="B271" t="str">
            <v>Tubulão a ar comprimido D=1,40m prof. 18 / 24 m</v>
          </cell>
          <cell r="C271" t="str">
            <v xml:space="preserve"> </v>
          </cell>
          <cell r="D271" t="str">
            <v xml:space="preserve"> </v>
          </cell>
          <cell r="E271" t="str">
            <v>m</v>
          </cell>
          <cell r="G271">
            <v>0</v>
          </cell>
          <cell r="H271">
            <v>0</v>
          </cell>
        </row>
        <row r="272">
          <cell r="A272" t="str">
            <v>03.411.24</v>
          </cell>
          <cell r="B272" t="str">
            <v>Tubulão a ar comprimido D=1,40m prof. 24 / 27 m</v>
          </cell>
          <cell r="C272" t="str">
            <v xml:space="preserve"> </v>
          </cell>
          <cell r="D272" t="str">
            <v xml:space="preserve"> </v>
          </cell>
          <cell r="E272" t="str">
            <v>m</v>
          </cell>
          <cell r="G272">
            <v>0</v>
          </cell>
          <cell r="H272">
            <v>0</v>
          </cell>
        </row>
        <row r="273">
          <cell r="A273" t="str">
            <v>03.411.25</v>
          </cell>
          <cell r="B273" t="str">
            <v>Tubulão a ar comprimido D=1,40m prof. 27/31 m</v>
          </cell>
          <cell r="C273" t="str">
            <v xml:space="preserve"> </v>
          </cell>
          <cell r="D273" t="str">
            <v xml:space="preserve"> </v>
          </cell>
          <cell r="E273" t="str">
            <v>m</v>
          </cell>
          <cell r="G273">
            <v>0</v>
          </cell>
          <cell r="H273">
            <v>0</v>
          </cell>
        </row>
        <row r="274">
          <cell r="A274" t="str">
            <v>03.411.31</v>
          </cell>
          <cell r="B274" t="str">
            <v>Tubulão a ar comprimido D=1,60m prof. até 12 m</v>
          </cell>
          <cell r="C274" t="str">
            <v xml:space="preserve"> </v>
          </cell>
          <cell r="D274" t="str">
            <v xml:space="preserve"> </v>
          </cell>
          <cell r="E274" t="str">
            <v>m</v>
          </cell>
          <cell r="G274">
            <v>0</v>
          </cell>
          <cell r="H274">
            <v>0</v>
          </cell>
        </row>
        <row r="275">
          <cell r="A275" t="str">
            <v>03.411.32</v>
          </cell>
          <cell r="B275" t="str">
            <v>Tubulão a ar comprimido D=1,60m prof. 12 / 18 m</v>
          </cell>
          <cell r="C275" t="str">
            <v xml:space="preserve"> </v>
          </cell>
          <cell r="D275" t="str">
            <v xml:space="preserve"> </v>
          </cell>
          <cell r="E275" t="str">
            <v>m</v>
          </cell>
          <cell r="G275">
            <v>0</v>
          </cell>
          <cell r="H275">
            <v>0</v>
          </cell>
        </row>
        <row r="276">
          <cell r="A276" t="str">
            <v>03.411.33</v>
          </cell>
          <cell r="B276" t="str">
            <v>Tubulão a ar comprimido D=1,60m prof. 18 / 24 m</v>
          </cell>
          <cell r="C276" t="str">
            <v xml:space="preserve"> </v>
          </cell>
          <cell r="D276" t="str">
            <v xml:space="preserve"> </v>
          </cell>
          <cell r="E276" t="str">
            <v>m</v>
          </cell>
          <cell r="G276">
            <v>0</v>
          </cell>
          <cell r="H276">
            <v>0</v>
          </cell>
        </row>
        <row r="277">
          <cell r="A277" t="str">
            <v>03.411.34</v>
          </cell>
          <cell r="B277" t="str">
            <v>Tubulão a ar comprimido D=1,60m prof. 24 /27 m</v>
          </cell>
          <cell r="C277" t="str">
            <v xml:space="preserve"> </v>
          </cell>
          <cell r="D277" t="str">
            <v xml:space="preserve"> </v>
          </cell>
          <cell r="E277" t="str">
            <v>m</v>
          </cell>
          <cell r="G277">
            <v>0</v>
          </cell>
          <cell r="H277">
            <v>0</v>
          </cell>
        </row>
        <row r="278">
          <cell r="A278" t="str">
            <v>03.411.35</v>
          </cell>
          <cell r="B278" t="str">
            <v>Tubulão a ar comprimido D=1,60m prof. 27 / 31 m</v>
          </cell>
          <cell r="C278" t="str">
            <v xml:space="preserve"> </v>
          </cell>
          <cell r="D278" t="str">
            <v xml:space="preserve"> </v>
          </cell>
          <cell r="E278" t="str">
            <v>m</v>
          </cell>
          <cell r="G278">
            <v>0</v>
          </cell>
          <cell r="H278">
            <v>0</v>
          </cell>
        </row>
        <row r="279">
          <cell r="A279" t="str">
            <v>03.411.41</v>
          </cell>
          <cell r="B279" t="str">
            <v>Tubulão a ar comprimido D=1,80m prof. até 12 m</v>
          </cell>
          <cell r="C279" t="str">
            <v xml:space="preserve"> </v>
          </cell>
          <cell r="D279" t="str">
            <v xml:space="preserve"> </v>
          </cell>
          <cell r="E279" t="str">
            <v>m</v>
          </cell>
          <cell r="G279">
            <v>0</v>
          </cell>
          <cell r="H279">
            <v>0</v>
          </cell>
        </row>
        <row r="280">
          <cell r="A280" t="str">
            <v>03.411.42</v>
          </cell>
          <cell r="B280" t="str">
            <v>Tubulão a ar comprimido D=1,80m prof. 12 / 18 m</v>
          </cell>
          <cell r="C280" t="str">
            <v xml:space="preserve"> </v>
          </cell>
          <cell r="D280" t="str">
            <v xml:space="preserve"> </v>
          </cell>
          <cell r="E280" t="str">
            <v>m</v>
          </cell>
          <cell r="G280">
            <v>0</v>
          </cell>
          <cell r="H280">
            <v>0</v>
          </cell>
        </row>
        <row r="281">
          <cell r="A281" t="str">
            <v>03.411.43</v>
          </cell>
          <cell r="B281" t="str">
            <v>Tubulão a ar comprimido D=1,80m prof. 18 1 24 m</v>
          </cell>
          <cell r="C281" t="str">
            <v xml:space="preserve"> </v>
          </cell>
          <cell r="D281" t="str">
            <v xml:space="preserve"> </v>
          </cell>
          <cell r="E281" t="str">
            <v>m</v>
          </cell>
          <cell r="G281">
            <v>0</v>
          </cell>
          <cell r="H281">
            <v>0</v>
          </cell>
        </row>
        <row r="282">
          <cell r="A282" t="str">
            <v>03.411.44</v>
          </cell>
          <cell r="B282" t="str">
            <v>Tubulão a ar comprimido D=1,80m prof. 24 / 27 m</v>
          </cell>
          <cell r="C282" t="str">
            <v xml:space="preserve"> </v>
          </cell>
          <cell r="D282" t="str">
            <v xml:space="preserve"> </v>
          </cell>
          <cell r="E282" t="str">
            <v>m</v>
          </cell>
          <cell r="G282">
            <v>0</v>
          </cell>
          <cell r="H282">
            <v>0</v>
          </cell>
        </row>
        <row r="283">
          <cell r="A283" t="str">
            <v>03.411.45</v>
          </cell>
          <cell r="B283" t="str">
            <v>Tubulão a ar comprimido D=1,80m prof. 27 / 31 m</v>
          </cell>
          <cell r="C283" t="str">
            <v xml:space="preserve"> </v>
          </cell>
          <cell r="D283" t="str">
            <v xml:space="preserve"> </v>
          </cell>
          <cell r="E283" t="str">
            <v>m</v>
          </cell>
          <cell r="G283">
            <v>0</v>
          </cell>
          <cell r="H283">
            <v>0</v>
          </cell>
        </row>
        <row r="284">
          <cell r="A284" t="str">
            <v>03.411.51</v>
          </cell>
          <cell r="B284" t="str">
            <v>Tubulão a ar comprimido D=2,00m prof. até 12 m</v>
          </cell>
          <cell r="C284" t="str">
            <v xml:space="preserve"> </v>
          </cell>
          <cell r="D284" t="str">
            <v xml:space="preserve"> </v>
          </cell>
          <cell r="E284" t="str">
            <v>m</v>
          </cell>
          <cell r="G284">
            <v>0</v>
          </cell>
          <cell r="H284">
            <v>0</v>
          </cell>
        </row>
        <row r="285">
          <cell r="A285" t="str">
            <v>03.411.52</v>
          </cell>
          <cell r="B285" t="str">
            <v>Tubulão a ar comprimido D=2,00m prof. 12 / 18 m</v>
          </cell>
          <cell r="C285" t="str">
            <v xml:space="preserve"> </v>
          </cell>
          <cell r="D285" t="str">
            <v xml:space="preserve"> </v>
          </cell>
          <cell r="E285" t="str">
            <v>m</v>
          </cell>
          <cell r="G285">
            <v>0</v>
          </cell>
          <cell r="H285">
            <v>0</v>
          </cell>
        </row>
        <row r="286">
          <cell r="A286" t="str">
            <v>03.411.53</v>
          </cell>
          <cell r="B286" t="str">
            <v>Tubulão a ar comprimido D=2,00m prof. 18 / 24 m</v>
          </cell>
          <cell r="C286" t="str">
            <v xml:space="preserve"> </v>
          </cell>
          <cell r="D286" t="str">
            <v xml:space="preserve"> </v>
          </cell>
          <cell r="E286" t="str">
            <v>m</v>
          </cell>
          <cell r="G286">
            <v>0</v>
          </cell>
          <cell r="H286">
            <v>0</v>
          </cell>
        </row>
        <row r="287">
          <cell r="A287" t="str">
            <v>03.411.54</v>
          </cell>
          <cell r="B287" t="str">
            <v>Tubulão a ar comprimido D=2,00m prof. 24 / 27 m</v>
          </cell>
          <cell r="C287" t="str">
            <v xml:space="preserve"> </v>
          </cell>
          <cell r="D287" t="str">
            <v xml:space="preserve"> </v>
          </cell>
          <cell r="E287" t="str">
            <v>m</v>
          </cell>
          <cell r="G287">
            <v>0</v>
          </cell>
          <cell r="H287">
            <v>0</v>
          </cell>
        </row>
        <row r="288">
          <cell r="A288" t="str">
            <v>03.411.55</v>
          </cell>
          <cell r="B288" t="str">
            <v>Tubulão a ar comprimido D=2,00m prof. 27 / 31 m</v>
          </cell>
          <cell r="C288" t="str">
            <v xml:space="preserve"> </v>
          </cell>
          <cell r="D288" t="str">
            <v xml:space="preserve"> </v>
          </cell>
          <cell r="E288" t="str">
            <v>m</v>
          </cell>
          <cell r="G288">
            <v>0</v>
          </cell>
          <cell r="H288">
            <v>0</v>
          </cell>
        </row>
        <row r="289">
          <cell r="A289" t="str">
            <v>03.411.61</v>
          </cell>
          <cell r="B289" t="str">
            <v>Tubulão a ar comprimido D=2,20m prof. até 12 m</v>
          </cell>
          <cell r="C289" t="str">
            <v xml:space="preserve"> </v>
          </cell>
          <cell r="D289" t="str">
            <v xml:space="preserve"> </v>
          </cell>
          <cell r="E289" t="str">
            <v>m</v>
          </cell>
          <cell r="G289">
            <v>0</v>
          </cell>
          <cell r="H289">
            <v>0</v>
          </cell>
        </row>
        <row r="290">
          <cell r="A290" t="str">
            <v>03.411.62</v>
          </cell>
          <cell r="B290" t="str">
            <v>Tubulão a ar comprimido D=2,20m prof. 12 / 18 m</v>
          </cell>
          <cell r="C290" t="str">
            <v xml:space="preserve"> </v>
          </cell>
          <cell r="D290" t="str">
            <v xml:space="preserve"> </v>
          </cell>
          <cell r="E290" t="str">
            <v>m</v>
          </cell>
          <cell r="G290">
            <v>0</v>
          </cell>
          <cell r="H290">
            <v>0</v>
          </cell>
        </row>
        <row r="291">
          <cell r="A291" t="str">
            <v>03.411.63</v>
          </cell>
          <cell r="B291" t="str">
            <v>Tubulão a ar comprimido D=2,20m prof. 18 / 24 m</v>
          </cell>
          <cell r="C291" t="str">
            <v xml:space="preserve"> </v>
          </cell>
          <cell r="D291" t="str">
            <v xml:space="preserve"> </v>
          </cell>
          <cell r="E291" t="str">
            <v>m</v>
          </cell>
          <cell r="G291">
            <v>0</v>
          </cell>
          <cell r="H291">
            <v>0</v>
          </cell>
        </row>
        <row r="292">
          <cell r="A292" t="str">
            <v>03.411.64</v>
          </cell>
          <cell r="B292" t="str">
            <v>Tubulão a ar comprimido D=2,20m prof. 24 / 27 m</v>
          </cell>
          <cell r="C292" t="str">
            <v xml:space="preserve"> </v>
          </cell>
          <cell r="D292" t="str">
            <v xml:space="preserve"> </v>
          </cell>
          <cell r="E292" t="str">
            <v>m</v>
          </cell>
          <cell r="G292">
            <v>0</v>
          </cell>
          <cell r="H292">
            <v>0</v>
          </cell>
        </row>
        <row r="293">
          <cell r="A293" t="str">
            <v>03.411.65</v>
          </cell>
          <cell r="B293" t="str">
            <v>Tubulão a ar comprimido D=2,20m prof. 27 / 31 m</v>
          </cell>
          <cell r="C293" t="str">
            <v xml:space="preserve"> </v>
          </cell>
          <cell r="D293" t="str">
            <v xml:space="preserve"> </v>
          </cell>
          <cell r="E293" t="str">
            <v>m</v>
          </cell>
          <cell r="G293">
            <v>0</v>
          </cell>
          <cell r="H293">
            <v>0</v>
          </cell>
        </row>
        <row r="294">
          <cell r="A294" t="str">
            <v>DER90150</v>
          </cell>
          <cell r="B294" t="str">
            <v>Escavação em tubulão a céu aberto em material de 1ªcateg.</v>
          </cell>
          <cell r="C294" t="str">
            <v xml:space="preserve"> </v>
          </cell>
          <cell r="D294" t="str">
            <v xml:space="preserve"> </v>
          </cell>
          <cell r="E294" t="str">
            <v>m3</v>
          </cell>
          <cell r="F294">
            <v>136.15</v>
          </cell>
          <cell r="G294">
            <v>48.741700000000002</v>
          </cell>
          <cell r="H294">
            <v>184.89170000000001</v>
          </cell>
        </row>
        <row r="295">
          <cell r="A295" t="str">
            <v>DER90160</v>
          </cell>
          <cell r="B295" t="str">
            <v>Escavação em tubulão a céu aberto em material de 3ªcateg.</v>
          </cell>
          <cell r="C295" t="str">
            <v xml:space="preserve"> </v>
          </cell>
          <cell r="D295" t="str">
            <v xml:space="preserve"> </v>
          </cell>
          <cell r="E295" t="str">
            <v>m3</v>
          </cell>
          <cell r="F295">
            <v>471.91</v>
          </cell>
          <cell r="G295">
            <v>168.94378</v>
          </cell>
          <cell r="H295">
            <v>640.85378000000003</v>
          </cell>
        </row>
        <row r="296">
          <cell r="A296" t="str">
            <v>DER90170</v>
          </cell>
          <cell r="B296" t="str">
            <v>Escavação em tubulão sob ar comprimido em material de 1ªcateg.</v>
          </cell>
          <cell r="C296" t="str">
            <v xml:space="preserve"> </v>
          </cell>
          <cell r="D296" t="str">
            <v xml:space="preserve"> </v>
          </cell>
          <cell r="E296" t="str">
            <v>m3</v>
          </cell>
          <cell r="F296">
            <v>546.41999999999996</v>
          </cell>
          <cell r="G296">
            <v>195.61835999999997</v>
          </cell>
          <cell r="H296">
            <v>742.0383599999999</v>
          </cell>
        </row>
        <row r="297">
          <cell r="A297" t="str">
            <v>DER90180</v>
          </cell>
          <cell r="B297" t="str">
            <v>Escavação em tubulão sob ar comprimido em material de 3ªcateg.</v>
          </cell>
          <cell r="C297" t="str">
            <v xml:space="preserve"> </v>
          </cell>
          <cell r="D297" t="str">
            <v xml:space="preserve"> </v>
          </cell>
          <cell r="E297" t="str">
            <v>m3</v>
          </cell>
          <cell r="F297">
            <v>849.96</v>
          </cell>
          <cell r="G297">
            <v>304.28568000000001</v>
          </cell>
          <cell r="H297">
            <v>1154.24568</v>
          </cell>
        </row>
        <row r="298">
          <cell r="A298" t="str">
            <v>DER90190</v>
          </cell>
          <cell r="B298" t="str">
            <v>Cravação de fuste de tubulão a céu aberto</v>
          </cell>
          <cell r="C298" t="str">
            <v xml:space="preserve"> </v>
          </cell>
          <cell r="D298" t="str">
            <v xml:space="preserve"> </v>
          </cell>
          <cell r="E298" t="str">
            <v>m</v>
          </cell>
          <cell r="G298">
            <v>0</v>
          </cell>
          <cell r="H298">
            <v>0</v>
          </cell>
        </row>
        <row r="299">
          <cell r="A299" t="str">
            <v>DER90200</v>
          </cell>
          <cell r="B299" t="str">
            <v>Cravação de fuste de tubulão sob ar comprimido</v>
          </cell>
          <cell r="C299" t="str">
            <v xml:space="preserve"> </v>
          </cell>
          <cell r="D299" t="str">
            <v xml:space="preserve"> </v>
          </cell>
          <cell r="E299" t="str">
            <v>m</v>
          </cell>
          <cell r="G299">
            <v>0</v>
          </cell>
          <cell r="H299">
            <v>0</v>
          </cell>
        </row>
        <row r="300">
          <cell r="A300" t="str">
            <v>03.412.01</v>
          </cell>
          <cell r="B300" t="str">
            <v>Esc p/ alarg base tub ar comp prof. até 12m</v>
          </cell>
          <cell r="C300" t="str">
            <v xml:space="preserve"> </v>
          </cell>
          <cell r="D300" t="str">
            <v xml:space="preserve"> </v>
          </cell>
          <cell r="E300" t="str">
            <v>m3</v>
          </cell>
          <cell r="F300">
            <v>546.20000000000005</v>
          </cell>
          <cell r="G300">
            <v>195.53960000000001</v>
          </cell>
          <cell r="H300">
            <v>741.73960000000011</v>
          </cell>
        </row>
        <row r="301">
          <cell r="A301" t="str">
            <v>03.412.02</v>
          </cell>
          <cell r="B301" t="str">
            <v>Esc p/ alarg base tub ar comp prof. 12 / 1 8 m</v>
          </cell>
          <cell r="C301" t="str">
            <v xml:space="preserve"> </v>
          </cell>
          <cell r="D301" t="str">
            <v xml:space="preserve"> </v>
          </cell>
          <cell r="E301" t="str">
            <v>m3</v>
          </cell>
          <cell r="F301">
            <v>607.66999999999996</v>
          </cell>
          <cell r="G301">
            <v>217.54585999999998</v>
          </cell>
          <cell r="H301">
            <v>825.21585999999991</v>
          </cell>
        </row>
        <row r="302">
          <cell r="A302" t="str">
            <v>03.412.03</v>
          </cell>
          <cell r="B302" t="str">
            <v>Esc p/ alarg base tub ar comp prof. 18 / 24 m</v>
          </cell>
          <cell r="C302" t="str">
            <v xml:space="preserve"> </v>
          </cell>
          <cell r="D302" t="str">
            <v xml:space="preserve"> </v>
          </cell>
          <cell r="E302" t="str">
            <v>m3</v>
          </cell>
          <cell r="F302">
            <v>830.29</v>
          </cell>
          <cell r="G302">
            <v>297.24381999999997</v>
          </cell>
          <cell r="H302">
            <v>1127.5338199999999</v>
          </cell>
        </row>
        <row r="303">
          <cell r="A303" t="str">
            <v>03.412.04</v>
          </cell>
          <cell r="B303" t="str">
            <v>Esc p/ alarg base tub ar comp prof. 24 / 27 m</v>
          </cell>
          <cell r="C303" t="str">
            <v xml:space="preserve"> </v>
          </cell>
          <cell r="D303" t="str">
            <v xml:space="preserve"> </v>
          </cell>
          <cell r="E303" t="str">
            <v>m3</v>
          </cell>
          <cell r="G303">
            <v>0</v>
          </cell>
          <cell r="H303">
            <v>0</v>
          </cell>
        </row>
        <row r="304">
          <cell r="A304" t="str">
            <v>03.412.05</v>
          </cell>
          <cell r="B304" t="str">
            <v>Esc p/ alarg base tub ar comp prof. 27 / 31 m</v>
          </cell>
          <cell r="C304" t="str">
            <v xml:space="preserve"> </v>
          </cell>
          <cell r="D304" t="str">
            <v xml:space="preserve"> </v>
          </cell>
          <cell r="E304" t="str">
            <v>m3</v>
          </cell>
          <cell r="G304">
            <v>0</v>
          </cell>
          <cell r="H304">
            <v>0</v>
          </cell>
        </row>
        <row r="305">
          <cell r="A305" t="str">
            <v>03.412.11</v>
          </cell>
          <cell r="B305" t="str">
            <v>Forn lanc conc base tub ar comp prof até 12 m</v>
          </cell>
          <cell r="C305" t="str">
            <v xml:space="preserve"> </v>
          </cell>
          <cell r="D305" t="str">
            <v xml:space="preserve"> </v>
          </cell>
          <cell r="E305" t="str">
            <v>m3</v>
          </cell>
          <cell r="G305">
            <v>0</v>
          </cell>
          <cell r="H305">
            <v>0</v>
          </cell>
        </row>
        <row r="306">
          <cell r="A306" t="str">
            <v>03.412.12</v>
          </cell>
          <cell r="B306" t="str">
            <v>Forn lanc conc base tub ar comp prof 12 / 18 m</v>
          </cell>
          <cell r="C306" t="str">
            <v xml:space="preserve"> </v>
          </cell>
          <cell r="D306" t="str">
            <v xml:space="preserve"> </v>
          </cell>
          <cell r="E306" t="str">
            <v>m3</v>
          </cell>
          <cell r="G306">
            <v>0</v>
          </cell>
          <cell r="H306">
            <v>0</v>
          </cell>
        </row>
        <row r="307">
          <cell r="A307" t="str">
            <v>03.412.13</v>
          </cell>
          <cell r="B307" t="str">
            <v>Forn lanc conc base tub ar comp prof 18 / 24 m</v>
          </cell>
          <cell r="C307" t="str">
            <v xml:space="preserve"> </v>
          </cell>
          <cell r="D307" t="str">
            <v xml:space="preserve"> </v>
          </cell>
          <cell r="E307" t="str">
            <v>m3</v>
          </cell>
          <cell r="G307">
            <v>0</v>
          </cell>
          <cell r="H307">
            <v>0</v>
          </cell>
        </row>
        <row r="308">
          <cell r="A308" t="str">
            <v>03.412.14</v>
          </cell>
          <cell r="B308" t="str">
            <v>Forn lanc conc base tub ar comp prof 24 / 27 m</v>
          </cell>
          <cell r="C308" t="str">
            <v xml:space="preserve"> </v>
          </cell>
          <cell r="D308" t="str">
            <v xml:space="preserve"> </v>
          </cell>
          <cell r="E308" t="str">
            <v>m3</v>
          </cell>
          <cell r="G308">
            <v>0</v>
          </cell>
          <cell r="H308">
            <v>0</v>
          </cell>
        </row>
        <row r="309">
          <cell r="A309" t="str">
            <v>03.412.15</v>
          </cell>
          <cell r="B309" t="str">
            <v>Forn lanc conc base tub ar comp prof 27 / 31 m</v>
          </cell>
          <cell r="C309" t="str">
            <v xml:space="preserve"> </v>
          </cell>
          <cell r="D309" t="str">
            <v xml:space="preserve"> </v>
          </cell>
          <cell r="E309" t="str">
            <v>m3</v>
          </cell>
          <cell r="G309">
            <v>0</v>
          </cell>
          <cell r="H309">
            <v>0</v>
          </cell>
        </row>
        <row r="310">
          <cell r="A310" t="str">
            <v>03.510.00</v>
          </cell>
          <cell r="B310" t="str">
            <v>Aparelho de apoio em neoprene</v>
          </cell>
          <cell r="C310" t="str">
            <v xml:space="preserve"> </v>
          </cell>
          <cell r="D310" t="str">
            <v xml:space="preserve"> </v>
          </cell>
          <cell r="E310" t="str">
            <v>kg</v>
          </cell>
          <cell r="F310">
            <v>64.02</v>
          </cell>
          <cell r="G310">
            <v>22.919159999999998</v>
          </cell>
          <cell r="H310">
            <v>86.939159999999987</v>
          </cell>
        </row>
        <row r="311">
          <cell r="A311" t="str">
            <v>03.700.01</v>
          </cell>
          <cell r="B311" t="str">
            <v>Guarda corpo em concreto Fck = 18 MPa</v>
          </cell>
          <cell r="C311" t="str">
            <v xml:space="preserve"> </v>
          </cell>
          <cell r="D311" t="str">
            <v xml:space="preserve"> </v>
          </cell>
          <cell r="E311" t="str">
            <v>m</v>
          </cell>
          <cell r="F311">
            <v>59.02</v>
          </cell>
          <cell r="G311">
            <v>21.129159999999999</v>
          </cell>
          <cell r="H311">
            <v>80.149159999999995</v>
          </cell>
        </row>
        <row r="312">
          <cell r="A312" t="str">
            <v>03.920.01</v>
          </cell>
          <cell r="B312" t="str">
            <v>Abertura concretagem bases Tubulões céu aberto</v>
          </cell>
          <cell r="C312" t="str">
            <v xml:space="preserve"> </v>
          </cell>
          <cell r="D312" t="str">
            <v xml:space="preserve"> </v>
          </cell>
          <cell r="E312" t="str">
            <v>m3</v>
          </cell>
          <cell r="G312">
            <v>0</v>
          </cell>
          <cell r="H312">
            <v>0</v>
          </cell>
        </row>
        <row r="313">
          <cell r="A313" t="str">
            <v>03.920.02</v>
          </cell>
          <cell r="B313" t="str">
            <v>Abertura concretagem bases Tubulões  ar comprimido</v>
          </cell>
          <cell r="C313" t="str">
            <v xml:space="preserve"> </v>
          </cell>
          <cell r="D313" t="str">
            <v xml:space="preserve"> </v>
          </cell>
          <cell r="E313" t="str">
            <v>m3</v>
          </cell>
          <cell r="G313">
            <v>0</v>
          </cell>
          <cell r="H313">
            <v>0</v>
          </cell>
        </row>
        <row r="314">
          <cell r="A314" t="str">
            <v>03.930.00</v>
          </cell>
          <cell r="B314" t="str">
            <v>Junta de cantoneira</v>
          </cell>
          <cell r="C314" t="str">
            <v xml:space="preserve"> </v>
          </cell>
          <cell r="D314" t="str">
            <v xml:space="preserve"> </v>
          </cell>
          <cell r="E314" t="str">
            <v>m</v>
          </cell>
          <cell r="G314">
            <v>0</v>
          </cell>
          <cell r="H314">
            <v>0</v>
          </cell>
        </row>
        <row r="315">
          <cell r="A315" t="str">
            <v>03.940.00</v>
          </cell>
          <cell r="B315" t="str">
            <v>Apiloamento manual</v>
          </cell>
          <cell r="C315" t="str">
            <v xml:space="preserve"> </v>
          </cell>
          <cell r="D315" t="str">
            <v xml:space="preserve"> </v>
          </cell>
          <cell r="E315" t="str">
            <v>m3</v>
          </cell>
          <cell r="F315">
            <v>3.35</v>
          </cell>
          <cell r="G315">
            <v>1.1993</v>
          </cell>
          <cell r="H315">
            <v>4.5493000000000006</v>
          </cell>
        </row>
        <row r="316">
          <cell r="A316" t="str">
            <v>03.940.01</v>
          </cell>
          <cell r="B316" t="str">
            <v>Reaterro e compactação manual de bueiros</v>
          </cell>
          <cell r="C316" t="str">
            <v xml:space="preserve"> </v>
          </cell>
          <cell r="D316" t="str">
            <v xml:space="preserve"> </v>
          </cell>
          <cell r="E316" t="str">
            <v>m3</v>
          </cell>
          <cell r="F316">
            <v>3.35</v>
          </cell>
          <cell r="G316">
            <v>1.1993</v>
          </cell>
          <cell r="H316">
            <v>4.5493000000000006</v>
          </cell>
        </row>
        <row r="317">
          <cell r="A317" t="str">
            <v>03.951.01</v>
          </cell>
          <cell r="B317" t="str">
            <v>Pintura com nata de cimento</v>
          </cell>
          <cell r="C317" t="str">
            <v xml:space="preserve"> </v>
          </cell>
          <cell r="D317" t="str">
            <v xml:space="preserve"> </v>
          </cell>
          <cell r="E317" t="str">
            <v>m2</v>
          </cell>
          <cell r="G317">
            <v>0</v>
          </cell>
          <cell r="H317">
            <v>0</v>
          </cell>
        </row>
        <row r="318">
          <cell r="A318" t="str">
            <v>03.990.01</v>
          </cell>
          <cell r="B318" t="str">
            <v>Confecção e colocação de cabo 4 varas de 1/2"</v>
          </cell>
          <cell r="C318" t="str">
            <v xml:space="preserve"> </v>
          </cell>
          <cell r="D318" t="str">
            <v xml:space="preserve"> </v>
          </cell>
          <cell r="E318" t="str">
            <v>kg</v>
          </cell>
          <cell r="G318">
            <v>0</v>
          </cell>
          <cell r="H318">
            <v>0</v>
          </cell>
        </row>
        <row r="319">
          <cell r="A319" t="str">
            <v>03.990.02</v>
          </cell>
          <cell r="B319" t="str">
            <v>Confecção e colocação de cabo 6 varas de 1/2"</v>
          </cell>
          <cell r="C319" t="str">
            <v xml:space="preserve"> </v>
          </cell>
          <cell r="D319" t="str">
            <v xml:space="preserve"> </v>
          </cell>
          <cell r="E319" t="str">
            <v>kg</v>
          </cell>
          <cell r="G319">
            <v>0</v>
          </cell>
          <cell r="H319">
            <v>0</v>
          </cell>
        </row>
        <row r="320">
          <cell r="A320" t="str">
            <v>03.990.03</v>
          </cell>
          <cell r="B320" t="str">
            <v>Confecção e colocação de cabo 7 varas de 1/2"</v>
          </cell>
          <cell r="C320" t="str">
            <v xml:space="preserve"> </v>
          </cell>
          <cell r="D320" t="str">
            <v xml:space="preserve"> </v>
          </cell>
          <cell r="E320" t="str">
            <v>kg</v>
          </cell>
          <cell r="G320">
            <v>0</v>
          </cell>
          <cell r="H320">
            <v>0</v>
          </cell>
        </row>
        <row r="321">
          <cell r="A321" t="str">
            <v>03.990.04</v>
          </cell>
          <cell r="B321" t="str">
            <v>Confecção e colocação de cabo 12 varas de 1/2"</v>
          </cell>
          <cell r="C321" t="str">
            <v xml:space="preserve"> </v>
          </cell>
          <cell r="D321" t="str">
            <v xml:space="preserve"> </v>
          </cell>
          <cell r="E321" t="str">
            <v>kg</v>
          </cell>
          <cell r="F321">
            <v>3.68</v>
          </cell>
          <cell r="G321">
            <v>1.3174399999999999</v>
          </cell>
          <cell r="H321">
            <v>4.9974400000000001</v>
          </cell>
        </row>
        <row r="322">
          <cell r="A322" t="str">
            <v>03.991.01</v>
          </cell>
          <cell r="B322" t="str">
            <v>Dreno de PVC D= 75 mm</v>
          </cell>
          <cell r="C322" t="str">
            <v xml:space="preserve"> </v>
          </cell>
          <cell r="D322" t="str">
            <v xml:space="preserve"> </v>
          </cell>
          <cell r="E322" t="str">
            <v>un</v>
          </cell>
          <cell r="G322">
            <v>0</v>
          </cell>
          <cell r="H322">
            <v>0</v>
          </cell>
        </row>
        <row r="323">
          <cell r="A323" t="str">
            <v>03.991.02</v>
          </cell>
          <cell r="B323" t="str">
            <v>Dreno de PVC D= 100 mm</v>
          </cell>
          <cell r="C323" t="str">
            <v xml:space="preserve"> </v>
          </cell>
          <cell r="D323" t="str">
            <v xml:space="preserve"> </v>
          </cell>
          <cell r="E323" t="str">
            <v>un</v>
          </cell>
          <cell r="F323">
            <v>2.17</v>
          </cell>
          <cell r="G323">
            <v>0.77685999999999999</v>
          </cell>
          <cell r="H323">
            <v>2.94686</v>
          </cell>
        </row>
        <row r="324">
          <cell r="A324" t="str">
            <v>P 03.991.01a</v>
          </cell>
          <cell r="B324" t="str">
            <v>Dreno de FF D= 30 mm x 750mm</v>
          </cell>
          <cell r="C324" t="str">
            <v xml:space="preserve"> </v>
          </cell>
          <cell r="D324" t="str">
            <v xml:space="preserve"> </v>
          </cell>
          <cell r="E324" t="str">
            <v>un</v>
          </cell>
          <cell r="F324">
            <v>4.5999999999999996</v>
          </cell>
          <cell r="G324">
            <v>1.6467999999999998</v>
          </cell>
          <cell r="H324">
            <v>6.2467999999999995</v>
          </cell>
        </row>
        <row r="325">
          <cell r="A325" t="str">
            <v>P 03.991.01b</v>
          </cell>
          <cell r="B325" t="str">
            <v>Dreno de FF D= 50 mm x 500mm</v>
          </cell>
          <cell r="C325" t="str">
            <v xml:space="preserve"> </v>
          </cell>
          <cell r="D325" t="str">
            <v xml:space="preserve"> </v>
          </cell>
          <cell r="E325" t="str">
            <v>un</v>
          </cell>
          <cell r="F325">
            <v>4.88</v>
          </cell>
          <cell r="G325">
            <v>1.7470399999999999</v>
          </cell>
          <cell r="H325">
            <v>6.62704</v>
          </cell>
        </row>
        <row r="326">
          <cell r="A326" t="str">
            <v>P 03.991.01c</v>
          </cell>
          <cell r="B326" t="str">
            <v>Dreno de FF D= 100 mm x 500mm</v>
          </cell>
          <cell r="C326" t="str">
            <v xml:space="preserve"> </v>
          </cell>
          <cell r="D326" t="str">
            <v xml:space="preserve"> </v>
          </cell>
          <cell r="E326" t="str">
            <v>un</v>
          </cell>
          <cell r="F326">
            <v>11.52</v>
          </cell>
          <cell r="G326">
            <v>4.1241599999999998</v>
          </cell>
          <cell r="H326">
            <v>15.644159999999999</v>
          </cell>
        </row>
        <row r="327">
          <cell r="A327" t="str">
            <v>P 03.991.01d</v>
          </cell>
          <cell r="B327" t="str">
            <v>Dreno de FF D= 150 mm x 500mm</v>
          </cell>
          <cell r="C327" t="str">
            <v xml:space="preserve"> </v>
          </cell>
          <cell r="D327" t="str">
            <v xml:space="preserve"> </v>
          </cell>
          <cell r="E327" t="str">
            <v>un</v>
          </cell>
          <cell r="F327">
            <v>18.34</v>
          </cell>
          <cell r="G327">
            <v>6.5657199999999998</v>
          </cell>
          <cell r="H327">
            <v>24.905719999999999</v>
          </cell>
        </row>
        <row r="328">
          <cell r="A328" t="str">
            <v>P 03.991.01f</v>
          </cell>
          <cell r="B328" t="str">
            <v>Dreno de FF D= 150 mm x 400mm</v>
          </cell>
          <cell r="C328" t="str">
            <v xml:space="preserve"> </v>
          </cell>
          <cell r="D328" t="str">
            <v xml:space="preserve"> </v>
          </cell>
          <cell r="E328" t="str">
            <v>un</v>
          </cell>
          <cell r="F328">
            <v>15</v>
          </cell>
          <cell r="G328">
            <v>5.37</v>
          </cell>
          <cell r="H328">
            <v>20.37</v>
          </cell>
        </row>
        <row r="329">
          <cell r="A329" t="str">
            <v>03.993.01</v>
          </cell>
          <cell r="B329" t="str">
            <v>Cravação estacas metálicas-trilhos soldados-estrel</v>
          </cell>
          <cell r="C329" t="str">
            <v xml:space="preserve"> </v>
          </cell>
          <cell r="D329" t="str">
            <v xml:space="preserve"> </v>
          </cell>
          <cell r="E329" t="str">
            <v>m</v>
          </cell>
          <cell r="G329">
            <v>0</v>
          </cell>
          <cell r="H329">
            <v>0</v>
          </cell>
        </row>
        <row r="330">
          <cell r="A330" t="str">
            <v>03.993.02</v>
          </cell>
          <cell r="B330" t="str">
            <v>Cravação estacas pre-mold. de concreto</v>
          </cell>
          <cell r="C330" t="str">
            <v xml:space="preserve"> </v>
          </cell>
          <cell r="D330" t="str">
            <v xml:space="preserve"> </v>
          </cell>
          <cell r="E330" t="str">
            <v>m</v>
          </cell>
          <cell r="F330">
            <v>114.24</v>
          </cell>
          <cell r="G330">
            <v>40.897919999999999</v>
          </cell>
          <cell r="H330">
            <v>155.13792000000001</v>
          </cell>
        </row>
        <row r="331">
          <cell r="A331" t="str">
            <v>P 03.993.02a</v>
          </cell>
          <cell r="B331" t="str">
            <v>Estacas pré-mold. de concreto 700 KN, fornec., transp.e cravação</v>
          </cell>
          <cell r="C331" t="str">
            <v xml:space="preserve"> </v>
          </cell>
          <cell r="D331" t="str">
            <v xml:space="preserve"> </v>
          </cell>
          <cell r="E331" t="str">
            <v>m</v>
          </cell>
          <cell r="F331">
            <v>35.4</v>
          </cell>
          <cell r="G331">
            <v>12.6732</v>
          </cell>
          <cell r="H331">
            <v>48.0732</v>
          </cell>
        </row>
        <row r="332">
          <cell r="A332" t="str">
            <v>P 03.993.02b</v>
          </cell>
          <cell r="B332" t="str">
            <v>Estacas pré-mold. de concreto 550 KN, fornec., transp e cravação</v>
          </cell>
          <cell r="C332" t="str">
            <v xml:space="preserve"> </v>
          </cell>
          <cell r="D332" t="str">
            <v xml:space="preserve"> </v>
          </cell>
          <cell r="E332" t="str">
            <v>m</v>
          </cell>
          <cell r="F332">
            <v>25.92</v>
          </cell>
          <cell r="G332">
            <v>9.2793600000000005</v>
          </cell>
          <cell r="H332">
            <v>35.199359999999999</v>
          </cell>
        </row>
        <row r="333">
          <cell r="A333" t="str">
            <v>P 03.993.02c</v>
          </cell>
          <cell r="B333" t="str">
            <v>Emendas para estacas pré-moldadas</v>
          </cell>
          <cell r="E333" t="str">
            <v>un</v>
          </cell>
          <cell r="F333">
            <v>70</v>
          </cell>
          <cell r="G333">
            <v>25.06</v>
          </cell>
          <cell r="H333">
            <v>95.06</v>
          </cell>
        </row>
        <row r="334">
          <cell r="A334" t="str">
            <v>03.999.01</v>
          </cell>
          <cell r="B334" t="str">
            <v>Protensão e injeção de cabo de 4 varas de 1/2"</v>
          </cell>
          <cell r="C334" t="str">
            <v xml:space="preserve"> </v>
          </cell>
          <cell r="D334" t="str">
            <v xml:space="preserve"> </v>
          </cell>
          <cell r="E334" t="str">
            <v>un</v>
          </cell>
          <cell r="G334">
            <v>0</v>
          </cell>
          <cell r="H334">
            <v>0</v>
          </cell>
        </row>
        <row r="335">
          <cell r="A335" t="str">
            <v>03.999.02</v>
          </cell>
          <cell r="B335" t="str">
            <v>Protensão e injeção de cabo de 6 varas de 1/2"</v>
          </cell>
          <cell r="C335" t="str">
            <v xml:space="preserve"> </v>
          </cell>
          <cell r="D335" t="str">
            <v xml:space="preserve"> </v>
          </cell>
          <cell r="E335" t="str">
            <v>un</v>
          </cell>
          <cell r="G335">
            <v>0</v>
          </cell>
          <cell r="H335">
            <v>0</v>
          </cell>
        </row>
        <row r="336">
          <cell r="A336" t="str">
            <v>03.999.03</v>
          </cell>
          <cell r="B336" t="str">
            <v>Protensão e injeção de cabo de 7 varas de 1/2"</v>
          </cell>
          <cell r="C336" t="str">
            <v xml:space="preserve"> </v>
          </cell>
          <cell r="D336" t="str">
            <v xml:space="preserve"> </v>
          </cell>
          <cell r="E336" t="str">
            <v>un</v>
          </cell>
          <cell r="G336">
            <v>0</v>
          </cell>
          <cell r="H336">
            <v>0</v>
          </cell>
        </row>
        <row r="337">
          <cell r="A337" t="str">
            <v>03.999.04</v>
          </cell>
          <cell r="B337" t="str">
            <v>Protensão e injeção de cabo de 12 varas de 1/2"</v>
          </cell>
          <cell r="E337" t="str">
            <v>un</v>
          </cell>
          <cell r="F337">
            <v>572.07000000000005</v>
          </cell>
          <cell r="G337">
            <v>204.80106000000001</v>
          </cell>
          <cell r="H337">
            <v>776.87106000000006</v>
          </cell>
        </row>
        <row r="338">
          <cell r="A338">
            <v>4</v>
          </cell>
          <cell r="B338" t="str">
            <v>DRENAGEM E OBRAS DE ARTE CORRENTES</v>
          </cell>
          <cell r="G338">
            <v>0</v>
          </cell>
        </row>
        <row r="339">
          <cell r="A339" t="str">
            <v>04.000.00</v>
          </cell>
          <cell r="B339" t="str">
            <v>Escavação manual em material de 1a categoria</v>
          </cell>
          <cell r="C339" t="str">
            <v xml:space="preserve"> </v>
          </cell>
          <cell r="D339" t="str">
            <v xml:space="preserve"> </v>
          </cell>
          <cell r="E339" t="str">
            <v>m3</v>
          </cell>
          <cell r="F339">
            <v>12.94</v>
          </cell>
          <cell r="G339">
            <v>4.6325199999999995</v>
          </cell>
          <cell r="H339">
            <v>17.572519999999997</v>
          </cell>
        </row>
        <row r="340">
          <cell r="A340" t="str">
            <v>04.000.01</v>
          </cell>
          <cell r="B340" t="str">
            <v>Escavação manual,reaterro e compactação (material de 1a categoria)</v>
          </cell>
          <cell r="C340" t="str">
            <v xml:space="preserve"> </v>
          </cell>
          <cell r="D340" t="str">
            <v xml:space="preserve"> </v>
          </cell>
          <cell r="E340" t="str">
            <v>m3</v>
          </cell>
          <cell r="F340">
            <v>16.440000000000001</v>
          </cell>
          <cell r="G340">
            <v>5.8855200000000005</v>
          </cell>
          <cell r="H340">
            <v>22.325520000000001</v>
          </cell>
        </row>
        <row r="341">
          <cell r="A341" t="str">
            <v>04.001.00</v>
          </cell>
          <cell r="B341" t="str">
            <v>Escavação mecânica em material de 1a categoria</v>
          </cell>
          <cell r="C341" t="str">
            <v xml:space="preserve"> </v>
          </cell>
          <cell r="D341" t="str">
            <v xml:space="preserve"> </v>
          </cell>
          <cell r="E341" t="str">
            <v>m3</v>
          </cell>
          <cell r="F341">
            <v>1.54</v>
          </cell>
          <cell r="G341">
            <v>0.55132000000000003</v>
          </cell>
          <cell r="H341">
            <v>2.0913200000000001</v>
          </cell>
        </row>
        <row r="342">
          <cell r="A342" t="str">
            <v>04.001.01</v>
          </cell>
          <cell r="B342" t="str">
            <v>Escavação mecânica,reaterro e compactação (material de 1a categoria)</v>
          </cell>
          <cell r="C342" t="str">
            <v xml:space="preserve"> </v>
          </cell>
          <cell r="D342" t="str">
            <v xml:space="preserve"> </v>
          </cell>
          <cell r="E342" t="str">
            <v>m3</v>
          </cell>
          <cell r="F342">
            <v>2.23</v>
          </cell>
          <cell r="G342">
            <v>0.79833999999999994</v>
          </cell>
          <cell r="H342">
            <v>3.02834</v>
          </cell>
        </row>
        <row r="343">
          <cell r="A343" t="str">
            <v>04.002.01</v>
          </cell>
          <cell r="B343" t="str">
            <v>Perfuração para dreno sub-horizontal em material de 1a  categoria)</v>
          </cell>
          <cell r="C343" t="str">
            <v xml:space="preserve"> </v>
          </cell>
          <cell r="D343" t="str">
            <v xml:space="preserve"> </v>
          </cell>
          <cell r="E343" t="str">
            <v>m3</v>
          </cell>
          <cell r="G343">
            <v>0</v>
          </cell>
          <cell r="H343">
            <v>0</v>
          </cell>
        </row>
        <row r="344">
          <cell r="A344" t="str">
            <v>04.010.00</v>
          </cell>
          <cell r="B344" t="str">
            <v>Escavação manual em material de 2a categoria</v>
          </cell>
          <cell r="C344" t="str">
            <v xml:space="preserve"> </v>
          </cell>
          <cell r="D344" t="str">
            <v xml:space="preserve"> </v>
          </cell>
          <cell r="E344" t="str">
            <v>m3</v>
          </cell>
          <cell r="F344">
            <v>6.37</v>
          </cell>
          <cell r="G344">
            <v>2.2804600000000002</v>
          </cell>
          <cell r="H344">
            <v>8.6504600000000007</v>
          </cell>
        </row>
        <row r="345">
          <cell r="A345" t="str">
            <v>04.010.01</v>
          </cell>
          <cell r="B345" t="str">
            <v>Escavação manual,reaterro e compactação (material de 2a  categoria)</v>
          </cell>
          <cell r="C345" t="str">
            <v xml:space="preserve"> </v>
          </cell>
          <cell r="D345" t="str">
            <v xml:space="preserve"> </v>
          </cell>
          <cell r="E345" t="str">
            <v>m3</v>
          </cell>
          <cell r="F345">
            <v>9.5299999999999994</v>
          </cell>
          <cell r="G345">
            <v>3.4117399999999996</v>
          </cell>
          <cell r="H345">
            <v>12.941739999999999</v>
          </cell>
        </row>
        <row r="346">
          <cell r="A346" t="str">
            <v>04.011.00</v>
          </cell>
          <cell r="B346" t="str">
            <v>Escavação mecânica em material de 2a categoria</v>
          </cell>
          <cell r="C346" t="str">
            <v xml:space="preserve"> </v>
          </cell>
          <cell r="D346" t="str">
            <v xml:space="preserve"> </v>
          </cell>
          <cell r="E346" t="str">
            <v>m3</v>
          </cell>
          <cell r="F346">
            <v>0.66</v>
          </cell>
          <cell r="G346">
            <v>0.23627999999999999</v>
          </cell>
          <cell r="H346">
            <v>0.89627999999999997</v>
          </cell>
        </row>
        <row r="347">
          <cell r="A347" t="str">
            <v>04.011.01</v>
          </cell>
          <cell r="B347" t="str">
            <v>Escavação mecânica,reaterro e compactação (material de 2a categoria)</v>
          </cell>
          <cell r="C347" t="str">
            <v xml:space="preserve"> </v>
          </cell>
          <cell r="D347" t="str">
            <v xml:space="preserve"> </v>
          </cell>
          <cell r="E347" t="str">
            <v>m3</v>
          </cell>
          <cell r="F347">
            <v>1.1100000000000001</v>
          </cell>
          <cell r="G347">
            <v>0.39738000000000001</v>
          </cell>
          <cell r="H347">
            <v>1.5073800000000002</v>
          </cell>
        </row>
        <row r="348">
          <cell r="A348" t="str">
            <v>04.012.01</v>
          </cell>
          <cell r="B348" t="str">
            <v>Perfuração para dreno sub-horizontal em material de 2a categoria</v>
          </cell>
          <cell r="C348" t="str">
            <v xml:space="preserve"> </v>
          </cell>
          <cell r="D348" t="str">
            <v xml:space="preserve"> </v>
          </cell>
          <cell r="E348" t="str">
            <v>m3</v>
          </cell>
          <cell r="G348">
            <v>0</v>
          </cell>
          <cell r="H348">
            <v>0</v>
          </cell>
        </row>
        <row r="349">
          <cell r="A349" t="str">
            <v>04.020.00</v>
          </cell>
          <cell r="B349" t="str">
            <v>Escavação em material de 3a  categoria (*)</v>
          </cell>
          <cell r="C349" t="str">
            <v xml:space="preserve"> </v>
          </cell>
          <cell r="D349" t="str">
            <v xml:space="preserve"> </v>
          </cell>
          <cell r="E349" t="str">
            <v xml:space="preserve">m </v>
          </cell>
          <cell r="F349">
            <v>21.15</v>
          </cell>
          <cell r="G349">
            <v>7.571699999999999</v>
          </cell>
          <cell r="H349">
            <v>28.721699999999998</v>
          </cell>
        </row>
        <row r="350">
          <cell r="A350" t="str">
            <v>04.100.01</v>
          </cell>
          <cell r="B350" t="str">
            <v>Corpo de BSTC D=0.60m</v>
          </cell>
          <cell r="C350" t="str">
            <v>DNER-ES284/97</v>
          </cell>
          <cell r="D350" t="str">
            <v xml:space="preserve"> </v>
          </cell>
          <cell r="E350" t="str">
            <v xml:space="preserve">m </v>
          </cell>
          <cell r="F350">
            <v>102.51</v>
          </cell>
          <cell r="G350">
            <v>36.69858</v>
          </cell>
          <cell r="H350">
            <v>139.20858000000001</v>
          </cell>
        </row>
        <row r="351">
          <cell r="A351" t="str">
            <v>04.100.02</v>
          </cell>
          <cell r="B351" t="str">
            <v>Corpo de BSTC D=0.80m</v>
          </cell>
          <cell r="C351" t="str">
            <v>DNER-ES284/97</v>
          </cell>
          <cell r="D351" t="str">
            <v xml:space="preserve"> </v>
          </cell>
          <cell r="E351" t="str">
            <v xml:space="preserve">m </v>
          </cell>
          <cell r="F351">
            <v>148.72999999999999</v>
          </cell>
          <cell r="G351">
            <v>53.245339999999992</v>
          </cell>
          <cell r="H351">
            <v>201.97533999999999</v>
          </cell>
        </row>
        <row r="352">
          <cell r="A352" t="str">
            <v>04.100.03</v>
          </cell>
          <cell r="B352" t="str">
            <v>Corpo de BSTC D=1.00m</v>
          </cell>
          <cell r="C352" t="str">
            <v>DNER-ES284/97</v>
          </cell>
          <cell r="D352" t="str">
            <v xml:space="preserve"> </v>
          </cell>
          <cell r="E352" t="str">
            <v xml:space="preserve">m </v>
          </cell>
          <cell r="F352">
            <v>206.43</v>
          </cell>
          <cell r="G352">
            <v>73.901939999999996</v>
          </cell>
          <cell r="H352">
            <v>280.33194000000003</v>
          </cell>
        </row>
        <row r="353">
          <cell r="A353" t="str">
            <v>04.100.04</v>
          </cell>
          <cell r="B353" t="str">
            <v>Corpo de BSTC D=1.20m</v>
          </cell>
          <cell r="C353" t="str">
            <v>DNER-ES284/97</v>
          </cell>
          <cell r="D353" t="str">
            <v xml:space="preserve"> </v>
          </cell>
          <cell r="E353" t="str">
            <v xml:space="preserve">m </v>
          </cell>
          <cell r="F353">
            <v>280.83</v>
          </cell>
          <cell r="G353">
            <v>100.53713999999999</v>
          </cell>
          <cell r="H353">
            <v>381.36713999999995</v>
          </cell>
        </row>
        <row r="354">
          <cell r="A354" t="str">
            <v>04.100.05</v>
          </cell>
          <cell r="B354" t="str">
            <v>Corpo de BSTC D=1.50m</v>
          </cell>
          <cell r="C354" t="str">
            <v>DNER-ES284/97</v>
          </cell>
          <cell r="D354" t="str">
            <v xml:space="preserve"> </v>
          </cell>
          <cell r="E354" t="str">
            <v xml:space="preserve">m </v>
          </cell>
          <cell r="F354">
            <v>420.76</v>
          </cell>
          <cell r="G354">
            <v>150.63208</v>
          </cell>
          <cell r="H354">
            <v>571.39207999999996</v>
          </cell>
        </row>
        <row r="355">
          <cell r="A355" t="str">
            <v>P 04.100.06</v>
          </cell>
          <cell r="B355" t="str">
            <v>Galeria D=0,40m envelopada</v>
          </cell>
          <cell r="D355" t="str">
            <v xml:space="preserve"> </v>
          </cell>
          <cell r="E355" t="str">
            <v>m</v>
          </cell>
          <cell r="F355">
            <v>76.12</v>
          </cell>
          <cell r="G355">
            <v>27.250959999999999</v>
          </cell>
          <cell r="H355">
            <v>103.37096</v>
          </cell>
        </row>
        <row r="356">
          <cell r="A356" t="str">
            <v>P 04.100.07</v>
          </cell>
          <cell r="B356" t="str">
            <v>Execução de galerias D=0,40 c/ lastro de brita</v>
          </cell>
          <cell r="D356" t="str">
            <v xml:space="preserve"> </v>
          </cell>
          <cell r="E356" t="str">
            <v>m</v>
          </cell>
          <cell r="F356">
            <v>30.69</v>
          </cell>
          <cell r="G356">
            <v>10.987019999999999</v>
          </cell>
          <cell r="H356">
            <v>41.677019999999999</v>
          </cell>
        </row>
        <row r="357">
          <cell r="A357" t="str">
            <v>P 04.100.08</v>
          </cell>
          <cell r="B357" t="str">
            <v>Execução de galerias D=0,40 c/ lastro de concreto</v>
          </cell>
          <cell r="D357" t="str">
            <v xml:space="preserve"> </v>
          </cell>
          <cell r="E357" t="str">
            <v>m</v>
          </cell>
          <cell r="F357">
            <v>43.19</v>
          </cell>
          <cell r="G357">
            <v>15.462019999999999</v>
          </cell>
          <cell r="H357">
            <v>58.652019999999993</v>
          </cell>
        </row>
        <row r="358">
          <cell r="A358" t="str">
            <v>P 04.100.08a</v>
          </cell>
          <cell r="B358" t="str">
            <v>Execução de travessia D=0,40 c/ lastro de concreto p/execução de desvio durante a obra</v>
          </cell>
          <cell r="D358" t="str">
            <v xml:space="preserve"> </v>
          </cell>
          <cell r="E358" t="str">
            <v>m</v>
          </cell>
          <cell r="F358">
            <v>43.19</v>
          </cell>
          <cell r="G358">
            <v>15.462019999999999</v>
          </cell>
          <cell r="H358">
            <v>58.652019999999993</v>
          </cell>
        </row>
        <row r="359">
          <cell r="A359" t="str">
            <v>P 04.100.09</v>
          </cell>
          <cell r="B359" t="str">
            <v>Execução de galerias D=0,60 c/ lastro de brita</v>
          </cell>
          <cell r="D359" t="str">
            <v xml:space="preserve"> </v>
          </cell>
          <cell r="E359" t="str">
            <v>m</v>
          </cell>
          <cell r="F359">
            <v>74.13</v>
          </cell>
          <cell r="G359">
            <v>26.538539999999998</v>
          </cell>
          <cell r="H359">
            <v>100.66853999999999</v>
          </cell>
        </row>
        <row r="360">
          <cell r="A360" t="str">
            <v>P 04.100.10</v>
          </cell>
          <cell r="B360" t="str">
            <v>Execução de galerias D=0,60 c/ lastro de concreto</v>
          </cell>
          <cell r="D360" t="str">
            <v xml:space="preserve"> </v>
          </cell>
          <cell r="E360" t="str">
            <v>m</v>
          </cell>
          <cell r="F360">
            <v>96.95</v>
          </cell>
          <cell r="G360">
            <v>34.708100000000002</v>
          </cell>
          <cell r="H360">
            <v>131.65809999999999</v>
          </cell>
        </row>
        <row r="361">
          <cell r="A361" t="str">
            <v>P 04.100.11</v>
          </cell>
          <cell r="B361" t="str">
            <v>Galeria D=0,80m envelopada</v>
          </cell>
          <cell r="D361" t="str">
            <v xml:space="preserve"> </v>
          </cell>
          <cell r="E361" t="str">
            <v>m</v>
          </cell>
          <cell r="F361">
            <v>193.7</v>
          </cell>
          <cell r="G361">
            <v>69.3446</v>
          </cell>
          <cell r="H361">
            <v>263.0446</v>
          </cell>
        </row>
        <row r="362">
          <cell r="A362" t="str">
            <v>P 04.100.12</v>
          </cell>
          <cell r="B362" t="str">
            <v>Galeria D=0,60m envelopada</v>
          </cell>
          <cell r="D362" t="str">
            <v xml:space="preserve"> </v>
          </cell>
          <cell r="E362" t="str">
            <v>m</v>
          </cell>
          <cell r="F362">
            <v>141.16</v>
          </cell>
          <cell r="G362">
            <v>50.53528</v>
          </cell>
          <cell r="H362">
            <v>191.69528</v>
          </cell>
        </row>
        <row r="363">
          <cell r="A363" t="str">
            <v>P 04.100.13</v>
          </cell>
          <cell r="B363" t="str">
            <v>Execução de galerias D=0,80 c/ lastro de brita</v>
          </cell>
          <cell r="D363" t="str">
            <v xml:space="preserve"> </v>
          </cell>
          <cell r="E363" t="str">
            <v>m</v>
          </cell>
          <cell r="F363">
            <v>39.64</v>
          </cell>
          <cell r="G363">
            <v>14.19112</v>
          </cell>
          <cell r="H363">
            <v>53.831119999999999</v>
          </cell>
        </row>
        <row r="364">
          <cell r="A364" t="str">
            <v>P.04.100.14</v>
          </cell>
          <cell r="B364" t="str">
            <v>Caixa de ligação e passagem BSTC, D=80cm, H=1,00m</v>
          </cell>
          <cell r="E364" t="str">
            <v>un</v>
          </cell>
          <cell r="F364">
            <v>332.18</v>
          </cell>
          <cell r="G364">
            <v>118.92044</v>
          </cell>
          <cell r="H364">
            <v>451.10043999999999</v>
          </cell>
        </row>
        <row r="365">
          <cell r="A365" t="str">
            <v>P.04.100.15</v>
          </cell>
          <cell r="B365" t="str">
            <v>Caixa de ligação e passagem BSTC,  D=1,00m, H=1,50m</v>
          </cell>
          <cell r="E365" t="str">
            <v>un</v>
          </cell>
          <cell r="F365">
            <v>546.02</v>
          </cell>
          <cell r="G365">
            <v>195.47515999999999</v>
          </cell>
          <cell r="H365">
            <v>741.49515999999994</v>
          </cell>
        </row>
        <row r="366">
          <cell r="A366" t="str">
            <v>P.04.100.16</v>
          </cell>
          <cell r="B366" t="str">
            <v>Caixa de ligação e passagem BDTC,  D=1,00m, H=1,50m</v>
          </cell>
          <cell r="E366" t="str">
            <v>un</v>
          </cell>
          <cell r="F366">
            <v>865.09</v>
          </cell>
          <cell r="G366">
            <v>309.70222000000001</v>
          </cell>
          <cell r="H366">
            <v>1174.79222</v>
          </cell>
        </row>
        <row r="367">
          <cell r="A367" t="str">
            <v>P.04.100.17</v>
          </cell>
          <cell r="B367" t="str">
            <v>Caixa de ligação e passagem BSTC,  D=40cm, H=1,50m</v>
          </cell>
          <cell r="E367" t="str">
            <v>un</v>
          </cell>
          <cell r="F367">
            <v>361.8</v>
          </cell>
          <cell r="G367">
            <v>129.52439999999999</v>
          </cell>
          <cell r="H367">
            <v>491.32439999999997</v>
          </cell>
        </row>
        <row r="368">
          <cell r="A368" t="str">
            <v>P.04.100.18</v>
          </cell>
          <cell r="B368" t="str">
            <v>Caixa coletora de canaleta c/ H=2,00m</v>
          </cell>
          <cell r="E368" t="str">
            <v>un</v>
          </cell>
          <cell r="F368">
            <v>498.06</v>
          </cell>
          <cell r="G368">
            <v>178.30547999999999</v>
          </cell>
          <cell r="H368">
            <v>676.36547999999993</v>
          </cell>
        </row>
        <row r="369">
          <cell r="A369" t="str">
            <v>P 04.100.19</v>
          </cell>
          <cell r="B369" t="str">
            <v>Tunnel liner plate, c/Epoxy-bonded, D=1,20m, E=2,70mm</v>
          </cell>
          <cell r="D369" t="str">
            <v xml:space="preserve"> </v>
          </cell>
          <cell r="E369" t="str">
            <v>m</v>
          </cell>
          <cell r="F369">
            <v>679.74</v>
          </cell>
          <cell r="G369">
            <v>243.34691999999998</v>
          </cell>
          <cell r="H369">
            <v>923.08691999999996</v>
          </cell>
        </row>
        <row r="370">
          <cell r="A370" t="str">
            <v>P 04.100.20</v>
          </cell>
          <cell r="B370" t="str">
            <v>Tunnel liner plate, c/Epoxy-bonded, D=1,40m, E=2,70mm</v>
          </cell>
          <cell r="D370" t="str">
            <v xml:space="preserve"> </v>
          </cell>
          <cell r="E370" t="str">
            <v>m</v>
          </cell>
          <cell r="F370">
            <v>758.04</v>
          </cell>
          <cell r="G370">
            <v>271.37831999999997</v>
          </cell>
          <cell r="H370">
            <v>1029.41832</v>
          </cell>
        </row>
        <row r="371">
          <cell r="A371" t="str">
            <v>P 04.100.21</v>
          </cell>
          <cell r="B371" t="str">
            <v>Tunnel liner plate, c/Epoxy-bonded, D=2,00m, E=2,70mm</v>
          </cell>
          <cell r="D371" t="str">
            <v xml:space="preserve"> </v>
          </cell>
          <cell r="E371" t="str">
            <v>m</v>
          </cell>
          <cell r="F371">
            <v>1009.36</v>
          </cell>
          <cell r="G371">
            <v>361.35088000000002</v>
          </cell>
          <cell r="H371">
            <v>1370.7108800000001</v>
          </cell>
        </row>
        <row r="372">
          <cell r="A372" t="str">
            <v>P 04.100.22</v>
          </cell>
          <cell r="B372" t="str">
            <v>Bueiro Met.Corrug.circular, T.Armco,  c/Epoxy-bonded, MP-100, D=1,40 m, E=2,0mm</v>
          </cell>
          <cell r="D372" t="str">
            <v xml:space="preserve"> </v>
          </cell>
          <cell r="E372" t="str">
            <v>m</v>
          </cell>
          <cell r="F372">
            <v>357.9</v>
          </cell>
          <cell r="G372">
            <v>128.12819999999999</v>
          </cell>
          <cell r="H372">
            <v>486.02819999999997</v>
          </cell>
        </row>
        <row r="373">
          <cell r="A373" t="str">
            <v>P 04.100.23</v>
          </cell>
          <cell r="B373" t="str">
            <v>Bueiro Met.Corrug.circular, T.Armco,  c/Epoxy-bonded, MP-100, D=1,50 m, E=2,0mm</v>
          </cell>
          <cell r="D373" t="str">
            <v xml:space="preserve"> </v>
          </cell>
          <cell r="E373" t="str">
            <v>m</v>
          </cell>
          <cell r="F373">
            <v>376.14</v>
          </cell>
          <cell r="G373">
            <v>134.65812</v>
          </cell>
          <cell r="H373">
            <v>510.79811999999998</v>
          </cell>
        </row>
        <row r="374">
          <cell r="A374" t="str">
            <v>P 04.100.24</v>
          </cell>
          <cell r="B374" t="str">
            <v>Bueiro Met.Corrug.circular, T.Armco,  c/Epoxy-bonded, MP-100, D=2,00 m, E=2,0mm</v>
          </cell>
          <cell r="D374" t="str">
            <v xml:space="preserve"> </v>
          </cell>
          <cell r="E374" t="str">
            <v>m</v>
          </cell>
          <cell r="F374">
            <v>482.07</v>
          </cell>
          <cell r="G374">
            <v>172.58105999999998</v>
          </cell>
          <cell r="H374">
            <v>654.65105999999992</v>
          </cell>
        </row>
        <row r="375">
          <cell r="A375" t="str">
            <v>P 04.100.40</v>
          </cell>
          <cell r="B375" t="str">
            <v>Execução de galerias D=0,80m c/ lastro de concreto</v>
          </cell>
          <cell r="D375" t="str">
            <v xml:space="preserve"> </v>
          </cell>
          <cell r="E375" t="str">
            <v>m</v>
          </cell>
          <cell r="F375">
            <v>145.33000000000001</v>
          </cell>
          <cell r="G375">
            <v>52.02814</v>
          </cell>
          <cell r="H375">
            <v>197.35814000000002</v>
          </cell>
        </row>
        <row r="376">
          <cell r="A376" t="str">
            <v>DER92196</v>
          </cell>
          <cell r="B376" t="str">
            <v>Envelopamento de galerias</v>
          </cell>
          <cell r="E376" t="str">
            <v>m3</v>
          </cell>
          <cell r="F376">
            <v>101.95</v>
          </cell>
          <cell r="G376">
            <v>36.498100000000001</v>
          </cell>
          <cell r="H376">
            <v>138.44810000000001</v>
          </cell>
        </row>
        <row r="377">
          <cell r="A377" t="str">
            <v>04.101.01</v>
          </cell>
          <cell r="B377" t="str">
            <v>Boca de BSTC D=0.60m-normal</v>
          </cell>
          <cell r="D377" t="str">
            <v xml:space="preserve"> </v>
          </cell>
          <cell r="E377" t="str">
            <v>un</v>
          </cell>
          <cell r="F377">
            <v>220.63</v>
          </cell>
          <cell r="G377">
            <v>78.98554</v>
          </cell>
          <cell r="H377">
            <v>299.61554000000001</v>
          </cell>
        </row>
        <row r="378">
          <cell r="A378" t="str">
            <v>04.101.02</v>
          </cell>
          <cell r="B378" t="str">
            <v>Boca de BSTC D=0.80m-normal</v>
          </cell>
          <cell r="C378" t="str">
            <v xml:space="preserve"> </v>
          </cell>
          <cell r="D378" t="str">
            <v xml:space="preserve"> </v>
          </cell>
          <cell r="E378" t="str">
            <v>un</v>
          </cell>
          <cell r="F378">
            <v>363.81</v>
          </cell>
          <cell r="G378">
            <v>130.24397999999999</v>
          </cell>
          <cell r="H378">
            <v>494.05398000000002</v>
          </cell>
        </row>
        <row r="379">
          <cell r="A379" t="str">
            <v>04.101.03</v>
          </cell>
          <cell r="B379" t="str">
            <v>Boca de BSTC D=1.00m-normal</v>
          </cell>
          <cell r="C379" t="str">
            <v xml:space="preserve"> </v>
          </cell>
          <cell r="D379" t="str">
            <v xml:space="preserve"> </v>
          </cell>
          <cell r="E379" t="str">
            <v>un</v>
          </cell>
          <cell r="F379">
            <v>557.85</v>
          </cell>
          <cell r="G379">
            <v>199.71029999999999</v>
          </cell>
          <cell r="H379">
            <v>757.56029999999998</v>
          </cell>
        </row>
        <row r="380">
          <cell r="A380" t="str">
            <v>04.101.04</v>
          </cell>
          <cell r="B380" t="str">
            <v>Boca de BSTC D=1.20m-normal</v>
          </cell>
          <cell r="C380" t="str">
            <v xml:space="preserve"> </v>
          </cell>
          <cell r="D380" t="str">
            <v xml:space="preserve"> </v>
          </cell>
          <cell r="E380" t="str">
            <v>un</v>
          </cell>
          <cell r="F380">
            <v>800.57</v>
          </cell>
          <cell r="G380">
            <v>286.60406</v>
          </cell>
          <cell r="H380">
            <v>1087.1740600000001</v>
          </cell>
        </row>
        <row r="381">
          <cell r="A381" t="str">
            <v>04.101.05</v>
          </cell>
          <cell r="B381" t="str">
            <v>Boca de BSTC D=1.50m-normal</v>
          </cell>
          <cell r="C381" t="str">
            <v xml:space="preserve"> </v>
          </cell>
          <cell r="D381" t="str">
            <v xml:space="preserve"> </v>
          </cell>
          <cell r="E381" t="str">
            <v>un</v>
          </cell>
          <cell r="F381">
            <v>1430.13</v>
          </cell>
          <cell r="G381">
            <v>511.98653999999999</v>
          </cell>
          <cell r="H381">
            <v>1942.11654</v>
          </cell>
        </row>
        <row r="382">
          <cell r="A382" t="str">
            <v>DER72950</v>
          </cell>
          <cell r="B382" t="str">
            <v>Boca de BSTC D=2,00m-normal</v>
          </cell>
          <cell r="C382" t="str">
            <v xml:space="preserve"> </v>
          </cell>
          <cell r="D382" t="str">
            <v xml:space="preserve"> </v>
          </cell>
          <cell r="E382" t="str">
            <v>un</v>
          </cell>
          <cell r="F382">
            <v>1082.3800000000001</v>
          </cell>
          <cell r="G382">
            <v>387.49204000000003</v>
          </cell>
          <cell r="H382">
            <v>1469.8720400000002</v>
          </cell>
        </row>
        <row r="383">
          <cell r="A383" t="str">
            <v>04.101.06</v>
          </cell>
          <cell r="B383" t="str">
            <v>Boca de BSTC D=0.60m-esc=15°</v>
          </cell>
          <cell r="C383" t="str">
            <v xml:space="preserve"> </v>
          </cell>
          <cell r="D383" t="str">
            <v xml:space="preserve"> </v>
          </cell>
          <cell r="E383" t="str">
            <v>un</v>
          </cell>
          <cell r="G383">
            <v>0</v>
          </cell>
          <cell r="H383">
            <v>0</v>
          </cell>
        </row>
        <row r="384">
          <cell r="A384" t="str">
            <v>04.101.07</v>
          </cell>
          <cell r="B384" t="str">
            <v>Boca de BSTC D=0.80m-esc=15°</v>
          </cell>
          <cell r="C384" t="str">
            <v xml:space="preserve"> </v>
          </cell>
          <cell r="D384" t="str">
            <v xml:space="preserve"> </v>
          </cell>
          <cell r="E384" t="str">
            <v>un</v>
          </cell>
          <cell r="F384">
            <v>382.86</v>
          </cell>
          <cell r="G384">
            <v>137.06388000000001</v>
          </cell>
          <cell r="H384">
            <v>519.92388000000005</v>
          </cell>
        </row>
        <row r="385">
          <cell r="A385" t="str">
            <v>04.101.08</v>
          </cell>
          <cell r="B385" t="str">
            <v>Boca de BSTC D=1.00m-esc=15°</v>
          </cell>
          <cell r="C385" t="str">
            <v xml:space="preserve"> </v>
          </cell>
          <cell r="D385" t="str">
            <v xml:space="preserve"> </v>
          </cell>
          <cell r="E385" t="str">
            <v>un</v>
          </cell>
          <cell r="F385">
            <v>585.09</v>
          </cell>
          <cell r="G385">
            <v>209.46222</v>
          </cell>
          <cell r="H385">
            <v>794.55222000000003</v>
          </cell>
        </row>
        <row r="386">
          <cell r="A386" t="str">
            <v>04.101.09</v>
          </cell>
          <cell r="B386" t="str">
            <v>Boca de BSTC D=1.20m-esc=15°</v>
          </cell>
          <cell r="C386" t="str">
            <v xml:space="preserve"> </v>
          </cell>
          <cell r="D386" t="str">
            <v xml:space="preserve"> </v>
          </cell>
          <cell r="E386" t="str">
            <v>un</v>
          </cell>
          <cell r="G386">
            <v>0</v>
          </cell>
          <cell r="H386">
            <v>0</v>
          </cell>
        </row>
        <row r="387">
          <cell r="A387" t="str">
            <v>04.101.10</v>
          </cell>
          <cell r="B387" t="str">
            <v>Boca de BSTC D=1.50m-esc=15°</v>
          </cell>
          <cell r="C387" t="str">
            <v xml:space="preserve"> </v>
          </cell>
          <cell r="D387" t="str">
            <v xml:space="preserve"> </v>
          </cell>
          <cell r="E387" t="str">
            <v>un</v>
          </cell>
          <cell r="G387">
            <v>0</v>
          </cell>
          <cell r="H387">
            <v>0</v>
          </cell>
        </row>
        <row r="388">
          <cell r="A388" t="str">
            <v>04.101.11</v>
          </cell>
          <cell r="B388" t="str">
            <v>Boca de BSTC D=0.60m-esc=30°</v>
          </cell>
          <cell r="C388" t="str">
            <v xml:space="preserve"> </v>
          </cell>
          <cell r="D388" t="str">
            <v xml:space="preserve"> </v>
          </cell>
          <cell r="E388" t="str">
            <v>un</v>
          </cell>
          <cell r="G388">
            <v>0</v>
          </cell>
          <cell r="H388">
            <v>0</v>
          </cell>
        </row>
        <row r="389">
          <cell r="A389" t="str">
            <v>04.101.12</v>
          </cell>
          <cell r="B389" t="str">
            <v>Boca de BSTC D=0.80m-esc=30°</v>
          </cell>
          <cell r="C389" t="str">
            <v xml:space="preserve"> </v>
          </cell>
          <cell r="D389" t="str">
            <v xml:space="preserve"> </v>
          </cell>
          <cell r="E389" t="str">
            <v>un</v>
          </cell>
          <cell r="G389">
            <v>0</v>
          </cell>
          <cell r="H389">
            <v>0</v>
          </cell>
        </row>
        <row r="390">
          <cell r="A390" t="str">
            <v>04.101.13</v>
          </cell>
          <cell r="B390" t="str">
            <v>Boca de BSTC D=1.00m-esc=30°</v>
          </cell>
          <cell r="C390" t="str">
            <v xml:space="preserve"> </v>
          </cell>
          <cell r="D390" t="str">
            <v xml:space="preserve"> </v>
          </cell>
          <cell r="E390" t="str">
            <v>un</v>
          </cell>
          <cell r="F390">
            <v>650.46</v>
          </cell>
          <cell r="G390">
            <v>232.86467999999999</v>
          </cell>
          <cell r="H390">
            <v>883.32468000000006</v>
          </cell>
        </row>
        <row r="391">
          <cell r="A391" t="str">
            <v>04.101.14</v>
          </cell>
          <cell r="B391" t="str">
            <v>Boca de BSTC D=1.20m-esc=30°</v>
          </cell>
          <cell r="C391" t="str">
            <v xml:space="preserve"> </v>
          </cell>
          <cell r="D391" t="str">
            <v xml:space="preserve"> </v>
          </cell>
          <cell r="E391" t="str">
            <v>un</v>
          </cell>
          <cell r="G391">
            <v>0</v>
          </cell>
          <cell r="H391">
            <v>0</v>
          </cell>
        </row>
        <row r="392">
          <cell r="A392" t="str">
            <v>04.101.15</v>
          </cell>
          <cell r="B392" t="str">
            <v>Boca de BSTC D=1.50m-esc=30°</v>
          </cell>
          <cell r="C392" t="str">
            <v xml:space="preserve"> </v>
          </cell>
          <cell r="D392" t="str">
            <v xml:space="preserve"> </v>
          </cell>
          <cell r="E392" t="str">
            <v>un</v>
          </cell>
          <cell r="G392">
            <v>0</v>
          </cell>
          <cell r="H392">
            <v>0</v>
          </cell>
        </row>
        <row r="393">
          <cell r="A393" t="str">
            <v>04.101.16</v>
          </cell>
          <cell r="B393" t="str">
            <v>Boca de BSTC D=0.60m-esc=45°</v>
          </cell>
          <cell r="C393" t="str">
            <v xml:space="preserve"> </v>
          </cell>
          <cell r="D393" t="str">
            <v xml:space="preserve"> </v>
          </cell>
          <cell r="E393" t="str">
            <v>un</v>
          </cell>
          <cell r="G393">
            <v>0</v>
          </cell>
          <cell r="H393">
            <v>0</v>
          </cell>
        </row>
        <row r="394">
          <cell r="A394" t="str">
            <v>04.101.17</v>
          </cell>
          <cell r="B394" t="str">
            <v>Boca de BSTC D=0.80m-esc=45°</v>
          </cell>
          <cell r="C394" t="str">
            <v xml:space="preserve"> </v>
          </cell>
          <cell r="D394" t="str">
            <v xml:space="preserve"> </v>
          </cell>
          <cell r="E394" t="str">
            <v>un</v>
          </cell>
          <cell r="G394">
            <v>0</v>
          </cell>
          <cell r="H394">
            <v>0</v>
          </cell>
        </row>
        <row r="395">
          <cell r="A395" t="str">
            <v>04.101.18</v>
          </cell>
          <cell r="B395" t="str">
            <v>Boca de BSTC D=1.00m-esc=45°</v>
          </cell>
          <cell r="C395" t="str">
            <v xml:space="preserve"> </v>
          </cell>
          <cell r="D395" t="str">
            <v xml:space="preserve"> </v>
          </cell>
          <cell r="E395" t="str">
            <v>un</v>
          </cell>
          <cell r="G395">
            <v>0</v>
          </cell>
          <cell r="H395">
            <v>0</v>
          </cell>
        </row>
        <row r="396">
          <cell r="A396" t="str">
            <v>04.101.19</v>
          </cell>
          <cell r="B396" t="str">
            <v>Boca de BSTC D=1.20m-esc=45°</v>
          </cell>
          <cell r="C396" t="str">
            <v xml:space="preserve"> </v>
          </cell>
          <cell r="D396" t="str">
            <v xml:space="preserve"> </v>
          </cell>
          <cell r="E396" t="str">
            <v>un</v>
          </cell>
          <cell r="G396">
            <v>0</v>
          </cell>
          <cell r="H396">
            <v>0</v>
          </cell>
        </row>
        <row r="397">
          <cell r="A397" t="str">
            <v>04.101.20</v>
          </cell>
          <cell r="B397" t="str">
            <v>Boca de BSTC D=1.50m-esc=45°</v>
          </cell>
          <cell r="C397" t="str">
            <v xml:space="preserve"> </v>
          </cell>
          <cell r="D397" t="str">
            <v xml:space="preserve"> </v>
          </cell>
          <cell r="E397" t="str">
            <v>un</v>
          </cell>
          <cell r="G397">
            <v>0</v>
          </cell>
          <cell r="H397">
            <v>0</v>
          </cell>
        </row>
        <row r="398">
          <cell r="A398" t="str">
            <v>P04.110.00</v>
          </cell>
          <cell r="B398" t="str">
            <v>Corpo de BDTC D=0.80m c/ laje de concreto</v>
          </cell>
          <cell r="E398" t="str">
            <v>m</v>
          </cell>
          <cell r="F398">
            <v>246.91</v>
          </cell>
          <cell r="G398">
            <v>88.393779999999992</v>
          </cell>
          <cell r="H398">
            <v>335.30377999999996</v>
          </cell>
        </row>
        <row r="399">
          <cell r="A399" t="str">
            <v>04.110.01</v>
          </cell>
          <cell r="B399" t="str">
            <v>Corpo de BDTC D=1.00m</v>
          </cell>
          <cell r="C399" t="str">
            <v>DNER-ES284/97</v>
          </cell>
          <cell r="D399" t="str">
            <v xml:space="preserve"> </v>
          </cell>
          <cell r="E399" t="str">
            <v>m</v>
          </cell>
          <cell r="F399">
            <v>421.31</v>
          </cell>
          <cell r="G399">
            <v>150.82898</v>
          </cell>
          <cell r="H399">
            <v>572.13897999999995</v>
          </cell>
        </row>
        <row r="400">
          <cell r="A400" t="str">
            <v>04.110.02</v>
          </cell>
          <cell r="B400" t="str">
            <v>Corpo de BDTC D=1.20m</v>
          </cell>
          <cell r="C400" t="str">
            <v>DNER-ES284/97</v>
          </cell>
          <cell r="D400" t="str">
            <v xml:space="preserve"> </v>
          </cell>
          <cell r="E400" t="str">
            <v>m</v>
          </cell>
          <cell r="F400">
            <v>548.88</v>
          </cell>
          <cell r="G400">
            <v>196.49903999999998</v>
          </cell>
          <cell r="H400">
            <v>745.37904000000003</v>
          </cell>
        </row>
        <row r="401">
          <cell r="A401" t="str">
            <v>04.110.03</v>
          </cell>
          <cell r="B401" t="str">
            <v>Corpo de BDTC D=1.50m</v>
          </cell>
          <cell r="C401" t="str">
            <v>DNER-ES284/97</v>
          </cell>
          <cell r="D401" t="str">
            <v xml:space="preserve"> </v>
          </cell>
          <cell r="E401" t="str">
            <v>m</v>
          </cell>
          <cell r="F401">
            <v>826.11</v>
          </cell>
          <cell r="G401">
            <v>295.74737999999996</v>
          </cell>
          <cell r="H401">
            <v>1121.8573799999999</v>
          </cell>
        </row>
        <row r="402">
          <cell r="A402" t="str">
            <v>P04.111.01</v>
          </cell>
          <cell r="B402" t="str">
            <v>Boca de BDTC D=0.80m</v>
          </cell>
          <cell r="E402" t="str">
            <v>un</v>
          </cell>
          <cell r="F402">
            <v>412.93</v>
          </cell>
          <cell r="G402">
            <v>147.82893999999999</v>
          </cell>
          <cell r="H402">
            <v>560.75893999999994</v>
          </cell>
        </row>
        <row r="403">
          <cell r="A403" t="str">
            <v>04.111.01</v>
          </cell>
          <cell r="B403" t="str">
            <v>Boca de BDTC D=1.00m-normal</v>
          </cell>
          <cell r="C403" t="str">
            <v xml:space="preserve"> </v>
          </cell>
          <cell r="D403" t="str">
            <v xml:space="preserve"> </v>
          </cell>
          <cell r="E403" t="str">
            <v>un</v>
          </cell>
          <cell r="F403">
            <v>778.07</v>
          </cell>
          <cell r="G403">
            <v>278.54906</v>
          </cell>
          <cell r="H403">
            <v>1056.61906</v>
          </cell>
        </row>
        <row r="404">
          <cell r="A404" t="str">
            <v>04.111.02</v>
          </cell>
          <cell r="B404" t="str">
            <v>Boca de BDTC D=1.20m-normal</v>
          </cell>
          <cell r="C404" t="str">
            <v xml:space="preserve"> </v>
          </cell>
          <cell r="D404" t="str">
            <v xml:space="preserve"> </v>
          </cell>
          <cell r="E404" t="str">
            <v>un</v>
          </cell>
          <cell r="F404">
            <v>1120.43</v>
          </cell>
          <cell r="G404">
            <v>401.11394000000001</v>
          </cell>
          <cell r="H404">
            <v>1521.54394</v>
          </cell>
        </row>
        <row r="405">
          <cell r="A405" t="str">
            <v>04.111.03</v>
          </cell>
          <cell r="B405" t="str">
            <v>Boca de BDTC D=1.50m-normal</v>
          </cell>
          <cell r="C405" t="str">
            <v xml:space="preserve"> </v>
          </cell>
          <cell r="D405" t="str">
            <v xml:space="preserve"> </v>
          </cell>
          <cell r="E405" t="str">
            <v>un</v>
          </cell>
          <cell r="F405">
            <v>1949.87</v>
          </cell>
          <cell r="G405">
            <v>698.05345999999997</v>
          </cell>
          <cell r="H405">
            <v>2647.92346</v>
          </cell>
        </row>
        <row r="406">
          <cell r="A406" t="str">
            <v>04.111.05</v>
          </cell>
          <cell r="B406" t="str">
            <v>Boca de BDTC D=1.00m-esc=15°</v>
          </cell>
          <cell r="C406" t="str">
            <v xml:space="preserve"> </v>
          </cell>
          <cell r="D406" t="str">
            <v xml:space="preserve"> </v>
          </cell>
          <cell r="E406" t="str">
            <v>un</v>
          </cell>
          <cell r="F406">
            <v>812.88</v>
          </cell>
          <cell r="G406">
            <v>291.01103999999998</v>
          </cell>
          <cell r="H406">
            <v>1103.89104</v>
          </cell>
        </row>
        <row r="407">
          <cell r="A407" t="str">
            <v>04.111.06</v>
          </cell>
          <cell r="B407" t="str">
            <v>Boca de BDTC D=1.20m-esc=15°</v>
          </cell>
          <cell r="C407" t="str">
            <v xml:space="preserve"> </v>
          </cell>
          <cell r="D407" t="str">
            <v xml:space="preserve"> </v>
          </cell>
          <cell r="E407" t="str">
            <v>un</v>
          </cell>
          <cell r="G407">
            <v>0</v>
          </cell>
          <cell r="H407">
            <v>0</v>
          </cell>
        </row>
        <row r="408">
          <cell r="A408" t="str">
            <v>04.111.07</v>
          </cell>
          <cell r="B408" t="str">
            <v>Boca de BDTC D=1.50m-esc=15°</v>
          </cell>
          <cell r="C408" t="str">
            <v xml:space="preserve"> </v>
          </cell>
          <cell r="D408" t="str">
            <v xml:space="preserve"> </v>
          </cell>
          <cell r="E408" t="str">
            <v>un</v>
          </cell>
          <cell r="G408">
            <v>0</v>
          </cell>
          <cell r="H408">
            <v>0</v>
          </cell>
        </row>
        <row r="409">
          <cell r="A409" t="str">
            <v>04.111.08</v>
          </cell>
          <cell r="B409" t="str">
            <v>Boca de BDTC D=1.00m-esc=30°</v>
          </cell>
          <cell r="C409" t="str">
            <v xml:space="preserve"> </v>
          </cell>
          <cell r="D409" t="str">
            <v xml:space="preserve"> </v>
          </cell>
          <cell r="E409" t="str">
            <v>un</v>
          </cell>
          <cell r="F409">
            <v>905.03</v>
          </cell>
          <cell r="G409">
            <v>324.00073999999995</v>
          </cell>
          <cell r="H409">
            <v>1229.0307399999999</v>
          </cell>
        </row>
        <row r="410">
          <cell r="A410" t="str">
            <v>04.111.09</v>
          </cell>
          <cell r="B410" t="str">
            <v>Boca de BDTC D=1.20m-esc=30°</v>
          </cell>
          <cell r="C410" t="str">
            <v xml:space="preserve"> </v>
          </cell>
          <cell r="D410" t="str">
            <v xml:space="preserve"> </v>
          </cell>
          <cell r="E410" t="str">
            <v>un</v>
          </cell>
          <cell r="G410">
            <v>0</v>
          </cell>
          <cell r="H410">
            <v>0</v>
          </cell>
        </row>
        <row r="411">
          <cell r="A411" t="str">
            <v>04.111.10</v>
          </cell>
          <cell r="B411" t="str">
            <v>Boca de BDTC D=1.50m-esc=30°</v>
          </cell>
          <cell r="C411" t="str">
            <v xml:space="preserve"> </v>
          </cell>
          <cell r="D411" t="str">
            <v xml:space="preserve"> </v>
          </cell>
          <cell r="E411" t="str">
            <v>un</v>
          </cell>
          <cell r="G411">
            <v>0</v>
          </cell>
          <cell r="H411">
            <v>0</v>
          </cell>
        </row>
        <row r="412">
          <cell r="A412" t="str">
            <v>04.111.11</v>
          </cell>
          <cell r="B412" t="str">
            <v>Boca de BDTC D=1.00m-esc=45°</v>
          </cell>
          <cell r="C412" t="str">
            <v xml:space="preserve"> </v>
          </cell>
          <cell r="D412" t="str">
            <v xml:space="preserve"> </v>
          </cell>
          <cell r="E412" t="str">
            <v>un</v>
          </cell>
          <cell r="G412">
            <v>0</v>
          </cell>
          <cell r="H412">
            <v>0</v>
          </cell>
        </row>
        <row r="413">
          <cell r="A413" t="str">
            <v>04.111.12</v>
          </cell>
          <cell r="B413" t="str">
            <v>Boca de BDTC D=1.20m-esc=45°</v>
          </cell>
          <cell r="C413" t="str">
            <v xml:space="preserve"> </v>
          </cell>
          <cell r="D413" t="str">
            <v xml:space="preserve"> </v>
          </cell>
          <cell r="E413" t="str">
            <v>un</v>
          </cell>
          <cell r="G413">
            <v>0</v>
          </cell>
          <cell r="H413">
            <v>0</v>
          </cell>
        </row>
        <row r="414">
          <cell r="A414" t="str">
            <v>04.111.13</v>
          </cell>
          <cell r="B414" t="str">
            <v>Boca de BDTC D=1.50m-esc=45°</v>
          </cell>
          <cell r="C414" t="str">
            <v xml:space="preserve"> </v>
          </cell>
          <cell r="D414" t="str">
            <v xml:space="preserve"> </v>
          </cell>
          <cell r="E414" t="str">
            <v>un</v>
          </cell>
          <cell r="G414">
            <v>0</v>
          </cell>
          <cell r="H414">
            <v>0</v>
          </cell>
        </row>
        <row r="415">
          <cell r="A415" t="str">
            <v>DER67700</v>
          </cell>
          <cell r="B415" t="str">
            <v>Corpo de BTTC D=0.80m c/enrocamento e laje</v>
          </cell>
          <cell r="C415" t="str">
            <v>DNER-ES284/96</v>
          </cell>
          <cell r="D415" t="str">
            <v xml:space="preserve"> </v>
          </cell>
          <cell r="E415" t="str">
            <v>m</v>
          </cell>
          <cell r="F415">
            <v>441.8</v>
          </cell>
          <cell r="G415">
            <v>158.1644</v>
          </cell>
          <cell r="H415">
            <v>599.96440000000007</v>
          </cell>
        </row>
        <row r="416">
          <cell r="A416" t="str">
            <v>04.120.01</v>
          </cell>
          <cell r="B416" t="str">
            <v>Corpo de BTTC D=1.00m</v>
          </cell>
          <cell r="C416" t="str">
            <v>DNER-ES284/97</v>
          </cell>
          <cell r="D416" t="str">
            <v xml:space="preserve"> </v>
          </cell>
          <cell r="E416" t="str">
            <v>m</v>
          </cell>
          <cell r="F416">
            <v>595.58000000000004</v>
          </cell>
          <cell r="G416">
            <v>213.21764000000002</v>
          </cell>
          <cell r="H416">
            <v>808.79764</v>
          </cell>
        </row>
        <row r="417">
          <cell r="A417" t="str">
            <v>04.120.02</v>
          </cell>
          <cell r="B417" t="str">
            <v>Corpo de BTTC D=1.20m</v>
          </cell>
          <cell r="C417" t="str">
            <v>DNER-ES284/97</v>
          </cell>
          <cell r="D417" t="str">
            <v xml:space="preserve"> </v>
          </cell>
          <cell r="E417" t="str">
            <v>m</v>
          </cell>
          <cell r="F417">
            <v>817.55</v>
          </cell>
          <cell r="G417">
            <v>292.68289999999996</v>
          </cell>
          <cell r="H417">
            <v>1110.2329</v>
          </cell>
        </row>
        <row r="418">
          <cell r="A418" t="str">
            <v>04.120.03</v>
          </cell>
          <cell r="B418" t="str">
            <v>Corpo de BTTC D=1.50m</v>
          </cell>
          <cell r="C418" t="str">
            <v>DNER-ES284/97</v>
          </cell>
          <cell r="D418" t="str">
            <v xml:space="preserve"> </v>
          </cell>
          <cell r="E418" t="str">
            <v>m</v>
          </cell>
          <cell r="G418">
            <v>0</v>
          </cell>
          <cell r="H418">
            <v>0</v>
          </cell>
        </row>
        <row r="419">
          <cell r="A419" t="str">
            <v>DER73550</v>
          </cell>
          <cell r="B419" t="str">
            <v>Boca de BTTC D=0,80m-normal</v>
          </cell>
          <cell r="C419" t="str">
            <v xml:space="preserve"> </v>
          </cell>
          <cell r="D419" t="str">
            <v xml:space="preserve"> </v>
          </cell>
          <cell r="E419" t="str">
            <v>un</v>
          </cell>
          <cell r="F419">
            <v>504.73</v>
          </cell>
          <cell r="G419">
            <v>180.69334000000001</v>
          </cell>
          <cell r="H419">
            <v>685.42334000000005</v>
          </cell>
        </row>
        <row r="420">
          <cell r="A420" t="str">
            <v>04.121.01</v>
          </cell>
          <cell r="B420" t="str">
            <v>Boca de BTTC D=1.00m-normal</v>
          </cell>
          <cell r="C420" t="str">
            <v xml:space="preserve"> </v>
          </cell>
          <cell r="D420" t="str">
            <v xml:space="preserve"> </v>
          </cell>
          <cell r="E420" t="str">
            <v>un</v>
          </cell>
          <cell r="F420">
            <v>999.17</v>
          </cell>
          <cell r="G420">
            <v>357.70285999999999</v>
          </cell>
          <cell r="H420">
            <v>1356.8728599999999</v>
          </cell>
        </row>
        <row r="421">
          <cell r="A421" t="str">
            <v>04.121.02</v>
          </cell>
          <cell r="B421" t="str">
            <v>Boca de BTTC D=1.20m-normal</v>
          </cell>
          <cell r="C421" t="str">
            <v xml:space="preserve"> </v>
          </cell>
          <cell r="D421" t="str">
            <v xml:space="preserve"> </v>
          </cell>
          <cell r="E421" t="str">
            <v>un</v>
          </cell>
          <cell r="F421">
            <v>1440.05</v>
          </cell>
          <cell r="G421">
            <v>515.53789999999992</v>
          </cell>
          <cell r="H421">
            <v>1955.5879</v>
          </cell>
        </row>
        <row r="422">
          <cell r="A422" t="str">
            <v>04.121.03</v>
          </cell>
          <cell r="B422" t="str">
            <v>Boca de BTTC D=1.50m-normal</v>
          </cell>
          <cell r="C422" t="str">
            <v xml:space="preserve"> </v>
          </cell>
          <cell r="D422" t="str">
            <v xml:space="preserve"> </v>
          </cell>
          <cell r="E422" t="str">
            <v>un</v>
          </cell>
          <cell r="G422">
            <v>0</v>
          </cell>
          <cell r="H422">
            <v>0</v>
          </cell>
        </row>
        <row r="423">
          <cell r="A423" t="str">
            <v>04.121.04</v>
          </cell>
          <cell r="B423" t="str">
            <v>Boca de BTTC D=1.00m-esc=15°</v>
          </cell>
          <cell r="C423" t="str">
            <v xml:space="preserve"> </v>
          </cell>
          <cell r="D423" t="str">
            <v xml:space="preserve"> </v>
          </cell>
          <cell r="E423" t="str">
            <v>un</v>
          </cell>
          <cell r="G423">
            <v>0</v>
          </cell>
          <cell r="H423">
            <v>0</v>
          </cell>
        </row>
        <row r="424">
          <cell r="A424" t="str">
            <v>04.121.05</v>
          </cell>
          <cell r="B424" t="str">
            <v>Boca de BTTC D= 1.20m-esc= 15°</v>
          </cell>
          <cell r="C424" t="str">
            <v xml:space="preserve"> </v>
          </cell>
          <cell r="D424" t="str">
            <v xml:space="preserve"> </v>
          </cell>
          <cell r="E424" t="str">
            <v>un</v>
          </cell>
          <cell r="G424">
            <v>0</v>
          </cell>
          <cell r="H424">
            <v>0</v>
          </cell>
        </row>
        <row r="425">
          <cell r="A425" t="str">
            <v>04.121.06</v>
          </cell>
          <cell r="B425" t="str">
            <v>Boca de BTTC D= 1.50m-esc= 15°</v>
          </cell>
          <cell r="C425" t="str">
            <v xml:space="preserve"> </v>
          </cell>
          <cell r="D425" t="str">
            <v xml:space="preserve"> </v>
          </cell>
          <cell r="E425" t="str">
            <v>un</v>
          </cell>
          <cell r="G425">
            <v>0</v>
          </cell>
          <cell r="H425">
            <v>0</v>
          </cell>
        </row>
        <row r="426">
          <cell r="A426" t="str">
            <v>04.121.07</v>
          </cell>
          <cell r="B426" t="str">
            <v>Boca de BTTC D=1.00m-esc=30°</v>
          </cell>
          <cell r="C426" t="str">
            <v xml:space="preserve"> </v>
          </cell>
          <cell r="D426" t="str">
            <v xml:space="preserve"> </v>
          </cell>
          <cell r="E426" t="str">
            <v>un</v>
          </cell>
          <cell r="G426">
            <v>0</v>
          </cell>
          <cell r="H426">
            <v>0</v>
          </cell>
        </row>
        <row r="427">
          <cell r="A427" t="str">
            <v>04.121.08</v>
          </cell>
          <cell r="B427" t="str">
            <v>Boca de BTTC D=1.20m-esc=30°</v>
          </cell>
          <cell r="C427" t="str">
            <v xml:space="preserve"> </v>
          </cell>
          <cell r="D427" t="str">
            <v xml:space="preserve"> </v>
          </cell>
          <cell r="E427" t="str">
            <v>un</v>
          </cell>
          <cell r="G427">
            <v>0</v>
          </cell>
          <cell r="H427">
            <v>0</v>
          </cell>
        </row>
        <row r="428">
          <cell r="A428" t="str">
            <v>04.121.09</v>
          </cell>
          <cell r="B428" t="str">
            <v>Boca de BTTC D=1.50m-esc=30°</v>
          </cell>
          <cell r="C428" t="str">
            <v xml:space="preserve"> </v>
          </cell>
          <cell r="D428" t="str">
            <v xml:space="preserve"> </v>
          </cell>
          <cell r="E428" t="str">
            <v>un</v>
          </cell>
          <cell r="G428">
            <v>0</v>
          </cell>
          <cell r="H428">
            <v>0</v>
          </cell>
        </row>
        <row r="429">
          <cell r="A429" t="str">
            <v>04.121.10</v>
          </cell>
          <cell r="B429" t="str">
            <v>Boca de BTTC D=1.00m-esc=45°</v>
          </cell>
          <cell r="C429" t="str">
            <v xml:space="preserve"> </v>
          </cell>
          <cell r="D429" t="str">
            <v xml:space="preserve"> </v>
          </cell>
          <cell r="E429" t="str">
            <v>un</v>
          </cell>
          <cell r="G429">
            <v>0</v>
          </cell>
          <cell r="H429">
            <v>0</v>
          </cell>
        </row>
        <row r="430">
          <cell r="A430" t="str">
            <v>04.121.11</v>
          </cell>
          <cell r="B430" t="str">
            <v>Boca de BTTC D=1.20m-esc=45°</v>
          </cell>
          <cell r="C430" t="str">
            <v xml:space="preserve"> </v>
          </cell>
          <cell r="D430" t="str">
            <v xml:space="preserve"> </v>
          </cell>
          <cell r="E430" t="str">
            <v>un</v>
          </cell>
          <cell r="G430">
            <v>0</v>
          </cell>
          <cell r="H430">
            <v>0</v>
          </cell>
        </row>
        <row r="431">
          <cell r="A431" t="str">
            <v>04.121.12</v>
          </cell>
          <cell r="B431" t="str">
            <v>Boca de BTTC D=1.50m-esc=45°</v>
          </cell>
          <cell r="C431" t="str">
            <v xml:space="preserve"> </v>
          </cell>
          <cell r="D431" t="str">
            <v xml:space="preserve"> </v>
          </cell>
          <cell r="E431" t="str">
            <v>un</v>
          </cell>
          <cell r="G431">
            <v>0</v>
          </cell>
          <cell r="H431">
            <v>0</v>
          </cell>
        </row>
        <row r="432">
          <cell r="A432" t="str">
            <v>04.200.01</v>
          </cell>
          <cell r="B432" t="str">
            <v>Corpo de BSCC 1.50x1.50m-H=0 a 1.00m</v>
          </cell>
          <cell r="C432" t="str">
            <v>DNER-ES286/97</v>
          </cell>
          <cell r="D432" t="str">
            <v xml:space="preserve"> </v>
          </cell>
          <cell r="E432" t="str">
            <v>m</v>
          </cell>
          <cell r="F432">
            <v>388.87</v>
          </cell>
          <cell r="G432">
            <v>139.21546000000001</v>
          </cell>
          <cell r="H432">
            <v>528.08546000000001</v>
          </cell>
        </row>
        <row r="433">
          <cell r="A433" t="str">
            <v>04.200.02</v>
          </cell>
          <cell r="B433" t="str">
            <v>Corpo de BSCC 2.00x2.00m-H=0 a 1.00m</v>
          </cell>
          <cell r="C433" t="str">
            <v>DNER-ES286/97</v>
          </cell>
          <cell r="D433" t="str">
            <v xml:space="preserve"> </v>
          </cell>
          <cell r="E433" t="str">
            <v>m</v>
          </cell>
          <cell r="F433">
            <v>543.29999999999995</v>
          </cell>
          <cell r="G433">
            <v>194.50139999999999</v>
          </cell>
          <cell r="H433">
            <v>737.80139999999994</v>
          </cell>
        </row>
        <row r="434">
          <cell r="A434" t="str">
            <v>04.200.03</v>
          </cell>
          <cell r="B434" t="str">
            <v>Corpo de BSCC 2.50x2.50m-H=0 a 1.00m</v>
          </cell>
          <cell r="C434" t="str">
            <v>DNER-ES286/97</v>
          </cell>
          <cell r="D434" t="str">
            <v xml:space="preserve"> </v>
          </cell>
          <cell r="E434" t="str">
            <v>m</v>
          </cell>
          <cell r="F434">
            <v>762.56</v>
          </cell>
          <cell r="G434">
            <v>272.99647999999996</v>
          </cell>
          <cell r="H434">
            <v>1035.55648</v>
          </cell>
        </row>
        <row r="435">
          <cell r="A435" t="str">
            <v>04.200.04</v>
          </cell>
          <cell r="B435" t="str">
            <v>Corpo de BSCC 3.00x3.00m-H=0 a 1.00m</v>
          </cell>
          <cell r="C435" t="str">
            <v>DNER-ES286/97</v>
          </cell>
          <cell r="D435" t="str">
            <v xml:space="preserve"> </v>
          </cell>
          <cell r="E435" t="str">
            <v>m</v>
          </cell>
          <cell r="F435">
            <v>998.67</v>
          </cell>
          <cell r="G435">
            <v>357.52385999999996</v>
          </cell>
          <cell r="H435">
            <v>1356.1938599999999</v>
          </cell>
        </row>
        <row r="436">
          <cell r="A436" t="str">
            <v>04.200.05</v>
          </cell>
          <cell r="B436" t="str">
            <v>Corpo de BSCC 1.50x1.50m-H=1.00 a 2.50m</v>
          </cell>
          <cell r="C436" t="str">
            <v>DNER-ES286/97</v>
          </cell>
          <cell r="D436" t="str">
            <v xml:space="preserve"> </v>
          </cell>
          <cell r="E436" t="str">
            <v>m</v>
          </cell>
          <cell r="F436">
            <v>345.02</v>
          </cell>
          <cell r="G436">
            <v>123.51715999999999</v>
          </cell>
          <cell r="H436">
            <v>468.53715999999997</v>
          </cell>
        </row>
        <row r="437">
          <cell r="A437" t="str">
            <v>04.200.06</v>
          </cell>
          <cell r="B437" t="str">
            <v>Corpo de BSCC 2.00x2.00m-H=1.00 a 2.50m</v>
          </cell>
          <cell r="C437" t="str">
            <v>DNER-ES286/97</v>
          </cell>
          <cell r="D437" t="str">
            <v xml:space="preserve"> </v>
          </cell>
          <cell r="E437" t="str">
            <v>m</v>
          </cell>
          <cell r="F437">
            <v>487.46</v>
          </cell>
          <cell r="G437">
            <v>174.51067999999998</v>
          </cell>
          <cell r="H437">
            <v>661.9706799999999</v>
          </cell>
        </row>
        <row r="438">
          <cell r="A438" t="str">
            <v>04.200.07</v>
          </cell>
          <cell r="B438" t="str">
            <v>Corpo de BSCC 2.50x2.50m-H=1.00 a 2.50m</v>
          </cell>
          <cell r="C438" t="str">
            <v>DNER-ES286/97</v>
          </cell>
          <cell r="D438" t="str">
            <v xml:space="preserve"> </v>
          </cell>
          <cell r="E438" t="str">
            <v>m</v>
          </cell>
          <cell r="F438">
            <v>718.65</v>
          </cell>
          <cell r="G438">
            <v>257.27670000000001</v>
          </cell>
          <cell r="H438">
            <v>975.92669999999998</v>
          </cell>
        </row>
        <row r="439">
          <cell r="A439" t="str">
            <v>04.200.08</v>
          </cell>
          <cell r="B439" t="str">
            <v>Corpo de BSCC 3.00x3.00m-H=1.00 a 2.50m</v>
          </cell>
          <cell r="C439" t="str">
            <v>DNER-ES286/97</v>
          </cell>
          <cell r="D439" t="str">
            <v xml:space="preserve"> </v>
          </cell>
          <cell r="E439" t="str">
            <v>m</v>
          </cell>
          <cell r="F439">
            <v>986.67</v>
          </cell>
          <cell r="G439">
            <v>353.22785999999996</v>
          </cell>
          <cell r="H439">
            <v>1339.89786</v>
          </cell>
        </row>
        <row r="440">
          <cell r="A440" t="str">
            <v>04.200.09</v>
          </cell>
          <cell r="B440" t="str">
            <v>Corpo de BSCC 1.50x1.50m-H=2.50 a 5.00m</v>
          </cell>
          <cell r="C440" t="str">
            <v>DNER-ES286/97</v>
          </cell>
          <cell r="D440" t="str">
            <v xml:space="preserve"> </v>
          </cell>
          <cell r="E440" t="str">
            <v>m</v>
          </cell>
          <cell r="F440">
            <v>374.93</v>
          </cell>
          <cell r="G440">
            <v>134.22494</v>
          </cell>
          <cell r="H440">
            <v>509.15494000000001</v>
          </cell>
        </row>
        <row r="441">
          <cell r="A441" t="str">
            <v>04.200.10</v>
          </cell>
          <cell r="B441" t="str">
            <v>Corpo de BSCC 2.00x2.00m-H=2.50 a 5.00m</v>
          </cell>
          <cell r="C441" t="str">
            <v>DNER-ES286/97</v>
          </cell>
          <cell r="D441" t="str">
            <v xml:space="preserve"> </v>
          </cell>
          <cell r="E441" t="str">
            <v>m</v>
          </cell>
          <cell r="F441">
            <v>571.76</v>
          </cell>
          <cell r="G441">
            <v>204.69007999999999</v>
          </cell>
          <cell r="H441">
            <v>776.45007999999996</v>
          </cell>
        </row>
        <row r="442">
          <cell r="A442" t="str">
            <v>04.200.11</v>
          </cell>
          <cell r="B442" t="str">
            <v>Corpo de BSCC 2.50x2.50m-H=2.50 a 5.00m</v>
          </cell>
          <cell r="C442" t="str">
            <v>DNER-ES286/97</v>
          </cell>
          <cell r="D442" t="str">
            <v xml:space="preserve"> </v>
          </cell>
          <cell r="E442" t="str">
            <v>m</v>
          </cell>
          <cell r="F442">
            <v>824.35</v>
          </cell>
          <cell r="G442">
            <v>295.1173</v>
          </cell>
          <cell r="H442">
            <v>1119.4673</v>
          </cell>
        </row>
        <row r="443">
          <cell r="A443" t="str">
            <v>04.200.12</v>
          </cell>
          <cell r="B443" t="str">
            <v>Corpo de BSCC 3.00x3.00m-H=2.50 a 5.00m</v>
          </cell>
          <cell r="C443" t="str">
            <v>DNER-ES286/97</v>
          </cell>
          <cell r="D443" t="str">
            <v xml:space="preserve"> </v>
          </cell>
          <cell r="E443" t="str">
            <v>m</v>
          </cell>
          <cell r="G443">
            <v>0</v>
          </cell>
          <cell r="H443">
            <v>0</v>
          </cell>
        </row>
        <row r="444">
          <cell r="A444" t="str">
            <v>04.200.13</v>
          </cell>
          <cell r="B444" t="str">
            <v>Corpo de BSCC 1.50x1.50m-H=5.00 a 7.50m</v>
          </cell>
          <cell r="C444" t="str">
            <v>DNER-ES286/97</v>
          </cell>
          <cell r="D444" t="str">
            <v xml:space="preserve"> </v>
          </cell>
          <cell r="E444" t="str">
            <v>m</v>
          </cell>
          <cell r="G444">
            <v>0</v>
          </cell>
          <cell r="H444">
            <v>0</v>
          </cell>
        </row>
        <row r="445">
          <cell r="A445" t="str">
            <v>04.200.14</v>
          </cell>
          <cell r="B445" t="str">
            <v>Corpo de BSCC 2.00x2.00m-H=5.00 a 7.50m</v>
          </cell>
          <cell r="C445" t="str">
            <v>DNER-ES286/97</v>
          </cell>
          <cell r="D445" t="str">
            <v xml:space="preserve"> </v>
          </cell>
          <cell r="E445" t="str">
            <v>m</v>
          </cell>
          <cell r="F445">
            <v>641.59</v>
          </cell>
          <cell r="G445">
            <v>229.68922000000001</v>
          </cell>
          <cell r="H445">
            <v>871.27922000000001</v>
          </cell>
        </row>
        <row r="446">
          <cell r="A446" t="str">
            <v>04.200.15</v>
          </cell>
          <cell r="B446" t="str">
            <v>Corpo de BSCC 2.50x2.50m-H=5.00 a 7.50m</v>
          </cell>
          <cell r="C446" t="str">
            <v>DNER-ES286/97</v>
          </cell>
          <cell r="D446" t="str">
            <v xml:space="preserve"> </v>
          </cell>
          <cell r="E446" t="str">
            <v>m</v>
          </cell>
          <cell r="F446">
            <v>925.52</v>
          </cell>
          <cell r="G446">
            <v>331.33616000000001</v>
          </cell>
          <cell r="H446">
            <v>1256.85616</v>
          </cell>
        </row>
        <row r="447">
          <cell r="A447" t="str">
            <v>04.200.16</v>
          </cell>
          <cell r="B447" t="str">
            <v>Corpo de BSCC 3.00x3.00m-H=5.00 a 7.50m</v>
          </cell>
          <cell r="C447" t="str">
            <v>DNER-ES286/97</v>
          </cell>
          <cell r="D447" t="str">
            <v xml:space="preserve"> </v>
          </cell>
          <cell r="E447" t="str">
            <v>m</v>
          </cell>
          <cell r="G447">
            <v>0</v>
          </cell>
          <cell r="H447">
            <v>0</v>
          </cell>
        </row>
        <row r="448">
          <cell r="A448" t="str">
            <v>04.200.17</v>
          </cell>
          <cell r="B448" t="str">
            <v>Corpo de BSCC 1.50x1.50m-H=7.50 a 10.00m</v>
          </cell>
          <cell r="C448" t="str">
            <v>DNER-ES286/97</v>
          </cell>
          <cell r="D448" t="str">
            <v xml:space="preserve"> </v>
          </cell>
          <cell r="E448" t="str">
            <v>m</v>
          </cell>
          <cell r="G448">
            <v>0</v>
          </cell>
          <cell r="H448">
            <v>0</v>
          </cell>
        </row>
        <row r="449">
          <cell r="A449" t="str">
            <v>04.200.18</v>
          </cell>
          <cell r="B449" t="str">
            <v>Corpo de BSCC 2.00x2.00m-H=7.50 a 10.00m</v>
          </cell>
          <cell r="C449" t="str">
            <v>DNER-ES286/97</v>
          </cell>
          <cell r="D449" t="str">
            <v xml:space="preserve"> </v>
          </cell>
          <cell r="E449" t="str">
            <v>m</v>
          </cell>
          <cell r="G449">
            <v>0</v>
          </cell>
          <cell r="H449">
            <v>0</v>
          </cell>
        </row>
        <row r="450">
          <cell r="A450" t="str">
            <v>04.200.19</v>
          </cell>
          <cell r="B450" t="str">
            <v>Corpo de BSCC 2.50x2.50m-H=7.50 a 10.00m</v>
          </cell>
          <cell r="C450" t="str">
            <v>DNER-ES286/97</v>
          </cell>
          <cell r="D450" t="str">
            <v xml:space="preserve"> </v>
          </cell>
          <cell r="E450" t="str">
            <v>m</v>
          </cell>
          <cell r="G450">
            <v>0</v>
          </cell>
          <cell r="H450">
            <v>0</v>
          </cell>
        </row>
        <row r="451">
          <cell r="A451" t="str">
            <v>04.200.20</v>
          </cell>
          <cell r="B451" t="str">
            <v>Corpo de BSCC 3.00x3.00m-H=7.50 a 10.00m</v>
          </cell>
          <cell r="C451" t="str">
            <v>DNER-ES286/97</v>
          </cell>
          <cell r="D451" t="str">
            <v xml:space="preserve"> </v>
          </cell>
          <cell r="E451" t="str">
            <v>m</v>
          </cell>
          <cell r="G451">
            <v>0</v>
          </cell>
          <cell r="H451">
            <v>0</v>
          </cell>
        </row>
        <row r="452">
          <cell r="A452" t="str">
            <v>04.200.21</v>
          </cell>
          <cell r="B452" t="str">
            <v>Corpo de BSCC 1.50x1.50m-H=10.00 a 12.50m</v>
          </cell>
          <cell r="C452" t="str">
            <v>DNER-ES286/97</v>
          </cell>
          <cell r="D452" t="str">
            <v xml:space="preserve"> </v>
          </cell>
          <cell r="E452" t="str">
            <v>m</v>
          </cell>
          <cell r="G452">
            <v>0</v>
          </cell>
          <cell r="H452">
            <v>0</v>
          </cell>
        </row>
        <row r="453">
          <cell r="A453" t="str">
            <v>04.200.22</v>
          </cell>
          <cell r="B453" t="str">
            <v>Corpo de BSCC 2.00x2.00m-H=10.00 a 12.50m</v>
          </cell>
          <cell r="C453" t="str">
            <v>DNER-ES286/97</v>
          </cell>
          <cell r="D453" t="str">
            <v xml:space="preserve"> </v>
          </cell>
          <cell r="E453" t="str">
            <v>m</v>
          </cell>
          <cell r="G453">
            <v>0</v>
          </cell>
          <cell r="H453">
            <v>0</v>
          </cell>
        </row>
        <row r="454">
          <cell r="A454" t="str">
            <v>04.200.23</v>
          </cell>
          <cell r="B454" t="str">
            <v>Corpo de BSCC 2.50x2.50m-H=10.00 a 12.50m</v>
          </cell>
          <cell r="C454" t="str">
            <v>DNER-ES286/97</v>
          </cell>
          <cell r="D454" t="str">
            <v xml:space="preserve"> </v>
          </cell>
          <cell r="E454" t="str">
            <v>m</v>
          </cell>
          <cell r="G454">
            <v>0</v>
          </cell>
          <cell r="H454">
            <v>0</v>
          </cell>
        </row>
        <row r="455">
          <cell r="A455" t="str">
            <v>04.200.24</v>
          </cell>
          <cell r="B455" t="str">
            <v>Corpo de BSCC 3.00x3.00m-H=10.00 a 12.50m</v>
          </cell>
          <cell r="C455" t="str">
            <v>DNER-ES286/97</v>
          </cell>
          <cell r="D455" t="str">
            <v xml:space="preserve"> </v>
          </cell>
          <cell r="E455" t="str">
            <v>m</v>
          </cell>
          <cell r="G455">
            <v>0</v>
          </cell>
          <cell r="H455">
            <v>0</v>
          </cell>
        </row>
        <row r="456">
          <cell r="A456" t="str">
            <v>04.200.25</v>
          </cell>
          <cell r="B456" t="str">
            <v>Corpo de BSCC 1.50x1.50m-H=12.50 a 15.00m</v>
          </cell>
          <cell r="C456" t="str">
            <v>DNER-ES286/97</v>
          </cell>
          <cell r="D456" t="str">
            <v xml:space="preserve"> </v>
          </cell>
          <cell r="E456" t="str">
            <v>m</v>
          </cell>
          <cell r="G456">
            <v>0</v>
          </cell>
          <cell r="H456">
            <v>0</v>
          </cell>
        </row>
        <row r="457">
          <cell r="A457" t="str">
            <v>04.200.26</v>
          </cell>
          <cell r="B457" t="str">
            <v>Corpo de BSCC 2.00x2.00m-H=12.50 a 15.00m</v>
          </cell>
          <cell r="C457" t="str">
            <v>DNER-ES286/97</v>
          </cell>
          <cell r="D457" t="str">
            <v xml:space="preserve"> </v>
          </cell>
          <cell r="E457" t="str">
            <v>m</v>
          </cell>
          <cell r="G457">
            <v>0</v>
          </cell>
          <cell r="H457">
            <v>0</v>
          </cell>
        </row>
        <row r="458">
          <cell r="A458" t="str">
            <v>04.200.27</v>
          </cell>
          <cell r="B458" t="str">
            <v>Corpo de BSCC 2.50x2.50m-H=12.50 a 15.00m</v>
          </cell>
          <cell r="C458" t="str">
            <v>DNER-ES286/97</v>
          </cell>
          <cell r="D458" t="str">
            <v xml:space="preserve"> </v>
          </cell>
          <cell r="E458" t="str">
            <v>m</v>
          </cell>
          <cell r="G458">
            <v>0</v>
          </cell>
          <cell r="H458">
            <v>0</v>
          </cell>
        </row>
        <row r="459">
          <cell r="A459" t="str">
            <v>04.200.28</v>
          </cell>
          <cell r="B459" t="str">
            <v>Corpo de BSCC 3.00x3.00m-H=12.50 a 15.00m</v>
          </cell>
          <cell r="C459" t="str">
            <v>DNER-ES286/97</v>
          </cell>
          <cell r="D459" t="str">
            <v xml:space="preserve"> </v>
          </cell>
          <cell r="E459" t="str">
            <v>m</v>
          </cell>
          <cell r="G459">
            <v>0</v>
          </cell>
          <cell r="H459">
            <v>0</v>
          </cell>
        </row>
        <row r="460">
          <cell r="A460" t="str">
            <v>04.201.01</v>
          </cell>
          <cell r="B460" t="str">
            <v>Boca de BSCC 1.50x1.50m - normal</v>
          </cell>
          <cell r="C460" t="str">
            <v xml:space="preserve"> </v>
          </cell>
          <cell r="D460" t="str">
            <v xml:space="preserve"> </v>
          </cell>
          <cell r="E460" t="str">
            <v>un</v>
          </cell>
          <cell r="F460">
            <v>2319.15</v>
          </cell>
          <cell r="G460">
            <v>830.25570000000005</v>
          </cell>
          <cell r="H460">
            <v>3149.4057000000003</v>
          </cell>
        </row>
        <row r="461">
          <cell r="A461" t="str">
            <v>04.201.02</v>
          </cell>
          <cell r="B461" t="str">
            <v>Boca de BSCC 2.00x2.00m - normal</v>
          </cell>
          <cell r="C461" t="str">
            <v xml:space="preserve"> </v>
          </cell>
          <cell r="D461" t="str">
            <v xml:space="preserve"> </v>
          </cell>
          <cell r="E461" t="str">
            <v>un</v>
          </cell>
          <cell r="F461">
            <v>3589.28</v>
          </cell>
          <cell r="G461">
            <v>1284.9622400000001</v>
          </cell>
          <cell r="H461">
            <v>4874.2422400000005</v>
          </cell>
        </row>
        <row r="462">
          <cell r="A462" t="str">
            <v>04.201.03</v>
          </cell>
          <cell r="B462" t="str">
            <v>Boca de BSCC 2.50x2.50m - normal</v>
          </cell>
          <cell r="C462" t="str">
            <v xml:space="preserve"> </v>
          </cell>
          <cell r="D462" t="str">
            <v xml:space="preserve"> </v>
          </cell>
          <cell r="E462" t="str">
            <v>un</v>
          </cell>
          <cell r="F462">
            <v>4845.04</v>
          </cell>
          <cell r="G462">
            <v>1734.52432</v>
          </cell>
          <cell r="H462">
            <v>6579.5643199999995</v>
          </cell>
        </row>
        <row r="463">
          <cell r="A463" t="str">
            <v>04.201.04</v>
          </cell>
          <cell r="B463" t="str">
            <v>Boca de BSCC 3.00x3.00m - normal</v>
          </cell>
          <cell r="C463" t="str">
            <v xml:space="preserve"> </v>
          </cell>
          <cell r="D463" t="str">
            <v xml:space="preserve"> </v>
          </cell>
          <cell r="E463" t="str">
            <v>un</v>
          </cell>
          <cell r="F463">
            <v>6854.77</v>
          </cell>
          <cell r="G463">
            <v>2454.0076600000002</v>
          </cell>
          <cell r="H463">
            <v>9308.7776599999997</v>
          </cell>
        </row>
        <row r="464">
          <cell r="A464" t="str">
            <v>04.201.05</v>
          </cell>
          <cell r="B464" t="str">
            <v>Boca de BSCC 1.50x1.50m - esc=15º</v>
          </cell>
          <cell r="C464" t="str">
            <v xml:space="preserve"> </v>
          </cell>
          <cell r="D464" t="str">
            <v xml:space="preserve"> </v>
          </cell>
          <cell r="E464" t="str">
            <v>un</v>
          </cell>
          <cell r="G464">
            <v>0</v>
          </cell>
          <cell r="H464">
            <v>0</v>
          </cell>
        </row>
        <row r="465">
          <cell r="A465" t="str">
            <v>04.201.06</v>
          </cell>
          <cell r="B465" t="str">
            <v>Boca de BSCC 2.00x2.00m - esc=15º</v>
          </cell>
          <cell r="C465" t="str">
            <v xml:space="preserve"> </v>
          </cell>
          <cell r="D465" t="str">
            <v xml:space="preserve"> </v>
          </cell>
          <cell r="E465" t="str">
            <v>un</v>
          </cell>
          <cell r="F465">
            <v>3653.28</v>
          </cell>
          <cell r="G465">
            <v>1307.8742400000001</v>
          </cell>
          <cell r="H465">
            <v>4961.1542399999998</v>
          </cell>
        </row>
        <row r="466">
          <cell r="A466" t="str">
            <v>04.201.07</v>
          </cell>
          <cell r="B466" t="str">
            <v>Boca de BSCC 2.50x2.50m - esc=15º</v>
          </cell>
          <cell r="C466" t="str">
            <v xml:space="preserve"> </v>
          </cell>
          <cell r="D466" t="str">
            <v xml:space="preserve"> </v>
          </cell>
          <cell r="E466" t="str">
            <v>un</v>
          </cell>
          <cell r="F466">
            <v>5106.16</v>
          </cell>
          <cell r="G466">
            <v>1828.0052799999999</v>
          </cell>
          <cell r="H466">
            <v>6934.1652799999993</v>
          </cell>
        </row>
        <row r="467">
          <cell r="A467" t="str">
            <v>04.201.08</v>
          </cell>
          <cell r="B467" t="str">
            <v>Boca de BSCC 3.00x3.00m - esc=15º</v>
          </cell>
          <cell r="C467" t="str">
            <v xml:space="preserve"> </v>
          </cell>
          <cell r="D467" t="str">
            <v xml:space="preserve"> </v>
          </cell>
          <cell r="E467" t="str">
            <v>un</v>
          </cell>
          <cell r="G467">
            <v>0</v>
          </cell>
          <cell r="H467">
            <v>0</v>
          </cell>
        </row>
        <row r="468">
          <cell r="A468" t="str">
            <v>04.201.09</v>
          </cell>
          <cell r="B468" t="str">
            <v>Boca de BSCC 1.50x1.50m - esc=30º</v>
          </cell>
          <cell r="C468" t="str">
            <v xml:space="preserve"> </v>
          </cell>
          <cell r="D468" t="str">
            <v xml:space="preserve"> </v>
          </cell>
          <cell r="E468" t="str">
            <v>un</v>
          </cell>
          <cell r="G468">
            <v>0</v>
          </cell>
          <cell r="H468">
            <v>0</v>
          </cell>
        </row>
        <row r="469">
          <cell r="A469" t="str">
            <v>04.201.10</v>
          </cell>
          <cell r="B469" t="str">
            <v>Boca de BSCC 2.00x2.00m - esc=30º</v>
          </cell>
          <cell r="C469" t="str">
            <v xml:space="preserve"> </v>
          </cell>
          <cell r="D469" t="str">
            <v xml:space="preserve"> </v>
          </cell>
          <cell r="E469" t="str">
            <v>un</v>
          </cell>
          <cell r="G469">
            <v>0</v>
          </cell>
          <cell r="H469">
            <v>0</v>
          </cell>
        </row>
        <row r="470">
          <cell r="A470" t="str">
            <v>04.201.11</v>
          </cell>
          <cell r="B470" t="str">
            <v>Boca de BSCC 2.50x2.50m - esc=30º</v>
          </cell>
          <cell r="C470" t="str">
            <v xml:space="preserve"> </v>
          </cell>
          <cell r="D470" t="str">
            <v xml:space="preserve"> </v>
          </cell>
          <cell r="E470" t="str">
            <v>un</v>
          </cell>
          <cell r="G470">
            <v>0</v>
          </cell>
          <cell r="H470">
            <v>0</v>
          </cell>
        </row>
        <row r="471">
          <cell r="A471" t="str">
            <v>04.201.12</v>
          </cell>
          <cell r="B471" t="str">
            <v>Boca de BSCC 3.00x3.00m - esc=30º</v>
          </cell>
          <cell r="C471" t="str">
            <v xml:space="preserve"> </v>
          </cell>
          <cell r="D471" t="str">
            <v xml:space="preserve"> </v>
          </cell>
          <cell r="E471" t="str">
            <v>un</v>
          </cell>
          <cell r="G471">
            <v>0</v>
          </cell>
          <cell r="H471">
            <v>0</v>
          </cell>
        </row>
        <row r="472">
          <cell r="A472" t="str">
            <v>04.201.13</v>
          </cell>
          <cell r="B472" t="str">
            <v>Boca de BSCC 1.50x1.50m - esc=45º</v>
          </cell>
          <cell r="C472" t="str">
            <v xml:space="preserve"> </v>
          </cell>
          <cell r="D472" t="str">
            <v xml:space="preserve"> </v>
          </cell>
          <cell r="E472" t="str">
            <v>un</v>
          </cell>
          <cell r="G472">
            <v>0</v>
          </cell>
          <cell r="H472">
            <v>0</v>
          </cell>
        </row>
        <row r="473">
          <cell r="A473" t="str">
            <v>04.201.14</v>
          </cell>
          <cell r="B473" t="str">
            <v>Boca de BSCC 2.00x2.00m - esc=45º</v>
          </cell>
          <cell r="C473" t="str">
            <v xml:space="preserve"> </v>
          </cell>
          <cell r="D473" t="str">
            <v xml:space="preserve"> </v>
          </cell>
          <cell r="E473" t="str">
            <v>un</v>
          </cell>
          <cell r="G473">
            <v>0</v>
          </cell>
          <cell r="H473">
            <v>0</v>
          </cell>
        </row>
        <row r="474">
          <cell r="A474" t="str">
            <v>04.201.15</v>
          </cell>
          <cell r="B474" t="str">
            <v>Boca de BSCC 2.50x2.50m - esc=45º</v>
          </cell>
          <cell r="C474" t="str">
            <v xml:space="preserve"> </v>
          </cell>
          <cell r="D474" t="str">
            <v xml:space="preserve"> </v>
          </cell>
          <cell r="E474" t="str">
            <v>un</v>
          </cell>
          <cell r="G474">
            <v>0</v>
          </cell>
          <cell r="H474">
            <v>0</v>
          </cell>
        </row>
        <row r="475">
          <cell r="A475" t="str">
            <v>04.201.16</v>
          </cell>
          <cell r="B475" t="str">
            <v>Boca de BSCC 3.00x3.00m - esc=45º</v>
          </cell>
          <cell r="C475" t="str">
            <v xml:space="preserve"> </v>
          </cell>
          <cell r="D475" t="str">
            <v xml:space="preserve"> </v>
          </cell>
          <cell r="E475" t="str">
            <v>un</v>
          </cell>
          <cell r="G475">
            <v>0</v>
          </cell>
          <cell r="H475">
            <v>0</v>
          </cell>
        </row>
        <row r="476">
          <cell r="A476" t="str">
            <v>04.210.01</v>
          </cell>
          <cell r="B476" t="str">
            <v>Corpo de BDCC 1.50x1.50m-H=0 a 1.00m</v>
          </cell>
          <cell r="C476" t="str">
            <v>DNER-ES286/97</v>
          </cell>
          <cell r="D476" t="str">
            <v xml:space="preserve"> </v>
          </cell>
          <cell r="E476" t="str">
            <v>m</v>
          </cell>
          <cell r="F476">
            <v>636.33000000000004</v>
          </cell>
          <cell r="G476">
            <v>227.80614</v>
          </cell>
          <cell r="H476">
            <v>864.13614000000007</v>
          </cell>
        </row>
        <row r="477">
          <cell r="A477" t="str">
            <v>04.210.02</v>
          </cell>
          <cell r="B477" t="str">
            <v>Corpo de BDCC 2.00x2.00m-H=0 a 1.00m</v>
          </cell>
          <cell r="C477" t="str">
            <v>DNER-ES286/97</v>
          </cell>
          <cell r="D477" t="str">
            <v xml:space="preserve"> </v>
          </cell>
          <cell r="E477" t="str">
            <v>m</v>
          </cell>
          <cell r="G477">
            <v>0</v>
          </cell>
          <cell r="H477">
            <v>0</v>
          </cell>
        </row>
        <row r="478">
          <cell r="A478" t="str">
            <v>04.210.03</v>
          </cell>
          <cell r="B478" t="str">
            <v>Corpo de BDCC 2.50x2.50m-H=0 a 1.00m</v>
          </cell>
          <cell r="C478" t="str">
            <v>DNER-ES286/97</v>
          </cell>
          <cell r="D478" t="str">
            <v xml:space="preserve"> </v>
          </cell>
          <cell r="E478" t="str">
            <v>m</v>
          </cell>
          <cell r="G478">
            <v>0</v>
          </cell>
          <cell r="H478">
            <v>0</v>
          </cell>
        </row>
        <row r="479">
          <cell r="A479" t="str">
            <v>04.210.04</v>
          </cell>
          <cell r="B479" t="str">
            <v>Corpo de BDCC 3.00x3.00m-H=0 a 1.00m</v>
          </cell>
          <cell r="C479" t="str">
            <v>DNER-ES286/97</v>
          </cell>
          <cell r="D479" t="str">
            <v xml:space="preserve"> </v>
          </cell>
          <cell r="E479" t="str">
            <v>m</v>
          </cell>
          <cell r="G479">
            <v>0</v>
          </cell>
          <cell r="H479">
            <v>0</v>
          </cell>
        </row>
        <row r="480">
          <cell r="A480" t="str">
            <v>04.210.05</v>
          </cell>
          <cell r="B480" t="str">
            <v>Corpo de BDCC 1.50x1.50m-H=1.00 a 2.50m</v>
          </cell>
          <cell r="C480" t="str">
            <v>DNER-ES286/97</v>
          </cell>
          <cell r="D480" t="str">
            <v xml:space="preserve"> </v>
          </cell>
          <cell r="E480" t="str">
            <v>m</v>
          </cell>
          <cell r="F480">
            <v>556.6</v>
          </cell>
          <cell r="G480">
            <v>199.2628</v>
          </cell>
          <cell r="H480">
            <v>755.86279999999999</v>
          </cell>
        </row>
        <row r="481">
          <cell r="A481" t="str">
            <v>04.210.06</v>
          </cell>
          <cell r="B481" t="str">
            <v>Corpo de BDCC 2.00x2.00m-H=1.00 a 2.50m</v>
          </cell>
          <cell r="C481" t="str">
            <v>DNER-ES286/97</v>
          </cell>
          <cell r="D481" t="str">
            <v xml:space="preserve"> </v>
          </cell>
          <cell r="E481" t="str">
            <v>m</v>
          </cell>
          <cell r="G481">
            <v>0</v>
          </cell>
          <cell r="H481">
            <v>0</v>
          </cell>
        </row>
        <row r="482">
          <cell r="A482" t="str">
            <v>04.210.07</v>
          </cell>
          <cell r="B482" t="str">
            <v>Corpo de BDCC 2.50x2.50m-H=1.00 a 2.50m</v>
          </cell>
          <cell r="C482" t="str">
            <v>DNER-ES286/97</v>
          </cell>
          <cell r="D482" t="str">
            <v xml:space="preserve"> </v>
          </cell>
          <cell r="E482" t="str">
            <v>m</v>
          </cell>
          <cell r="G482">
            <v>0</v>
          </cell>
          <cell r="H482">
            <v>0</v>
          </cell>
        </row>
        <row r="483">
          <cell r="A483" t="str">
            <v>04.210.08</v>
          </cell>
          <cell r="B483" t="str">
            <v>Corpo de BDCC 3.00x3.00m-H=1.00 a 2.50m</v>
          </cell>
          <cell r="C483" t="str">
            <v>DNER-ES286/97</v>
          </cell>
          <cell r="D483" t="str">
            <v xml:space="preserve"> </v>
          </cell>
          <cell r="E483" t="str">
            <v>m</v>
          </cell>
          <cell r="G483">
            <v>0</v>
          </cell>
          <cell r="H483">
            <v>0</v>
          </cell>
        </row>
        <row r="484">
          <cell r="A484" t="str">
            <v>04.210.09</v>
          </cell>
          <cell r="B484" t="str">
            <v>Corpo de BDCC 1.50x1.50m-H=2.50 a 5.00m</v>
          </cell>
          <cell r="C484" t="str">
            <v>DNER-ES286/97</v>
          </cell>
          <cell r="D484" t="str">
            <v xml:space="preserve"> </v>
          </cell>
          <cell r="E484" t="str">
            <v>m</v>
          </cell>
          <cell r="G484">
            <v>0</v>
          </cell>
          <cell r="H484">
            <v>0</v>
          </cell>
        </row>
        <row r="485">
          <cell r="A485" t="str">
            <v>04.210.10</v>
          </cell>
          <cell r="B485" t="str">
            <v>Corpo de BDCC 2.00x2.00m-H=2.50 a 5.00m</v>
          </cell>
          <cell r="C485" t="str">
            <v>DNER-ES286/97</v>
          </cell>
          <cell r="D485" t="str">
            <v xml:space="preserve"> </v>
          </cell>
          <cell r="E485" t="str">
            <v>m</v>
          </cell>
          <cell r="G485">
            <v>0</v>
          </cell>
          <cell r="H485">
            <v>0</v>
          </cell>
        </row>
        <row r="486">
          <cell r="A486" t="str">
            <v>04.210.11</v>
          </cell>
          <cell r="B486" t="str">
            <v>Corpo de BDCC 2.50x2.50m-H=2.50 a 5.00m</v>
          </cell>
          <cell r="C486" t="str">
            <v>DNER-ES286/97</v>
          </cell>
          <cell r="D486" t="str">
            <v xml:space="preserve"> </v>
          </cell>
          <cell r="E486" t="str">
            <v>m</v>
          </cell>
          <cell r="G486">
            <v>0</v>
          </cell>
          <cell r="H486">
            <v>0</v>
          </cell>
        </row>
        <row r="487">
          <cell r="A487" t="str">
            <v>04.210.12</v>
          </cell>
          <cell r="B487" t="str">
            <v>Corpo de BDCC 3.00x3.00m-H=2.50 a 5.00m</v>
          </cell>
          <cell r="C487" t="str">
            <v>DNER-ES286/97</v>
          </cell>
          <cell r="D487" t="str">
            <v xml:space="preserve"> </v>
          </cell>
          <cell r="E487" t="str">
            <v>m</v>
          </cell>
          <cell r="G487">
            <v>0</v>
          </cell>
          <cell r="H487">
            <v>0</v>
          </cell>
        </row>
        <row r="488">
          <cell r="A488" t="str">
            <v>04.210.13</v>
          </cell>
          <cell r="B488" t="str">
            <v>Corpo de BDCC 1.50x1.50m-H=5.00 a 7.50m</v>
          </cell>
          <cell r="C488" t="str">
            <v>DNER-ES286/97</v>
          </cell>
          <cell r="D488" t="str">
            <v xml:space="preserve"> </v>
          </cell>
          <cell r="E488" t="str">
            <v>m</v>
          </cell>
          <cell r="G488">
            <v>0</v>
          </cell>
          <cell r="H488">
            <v>0</v>
          </cell>
        </row>
        <row r="489">
          <cell r="A489" t="str">
            <v>04.210.14</v>
          </cell>
          <cell r="B489" t="str">
            <v>Corpo de BDCC 2.00x2.00m-H=5.00 a 7.50m</v>
          </cell>
          <cell r="C489" t="str">
            <v>DNER-ES286/97</v>
          </cell>
          <cell r="D489" t="str">
            <v xml:space="preserve"> </v>
          </cell>
          <cell r="E489" t="str">
            <v>m</v>
          </cell>
          <cell r="G489">
            <v>0</v>
          </cell>
          <cell r="H489">
            <v>0</v>
          </cell>
        </row>
        <row r="490">
          <cell r="A490" t="str">
            <v>04.210.15</v>
          </cell>
          <cell r="B490" t="str">
            <v>Corpo de BDCC 2.50x2.50m-H=5.00 a 7.50m</v>
          </cell>
          <cell r="C490" t="str">
            <v>DNER-ES286/97</v>
          </cell>
          <cell r="D490" t="str">
            <v xml:space="preserve"> </v>
          </cell>
          <cell r="E490" t="str">
            <v>m</v>
          </cell>
          <cell r="G490">
            <v>0</v>
          </cell>
          <cell r="H490">
            <v>0</v>
          </cell>
        </row>
        <row r="491">
          <cell r="A491" t="str">
            <v>04.210.16</v>
          </cell>
          <cell r="B491" t="str">
            <v>Corpo de BDCC 3.00x3.00m-H=5.00 a 7.50m</v>
          </cell>
          <cell r="C491" t="str">
            <v>DNER-ES286/97</v>
          </cell>
          <cell r="D491" t="str">
            <v xml:space="preserve"> </v>
          </cell>
          <cell r="E491" t="str">
            <v>m</v>
          </cell>
          <cell r="G491">
            <v>0</v>
          </cell>
          <cell r="H491">
            <v>0</v>
          </cell>
        </row>
        <row r="492">
          <cell r="A492" t="str">
            <v>04.210.17</v>
          </cell>
          <cell r="B492" t="str">
            <v>Corpo de BDCC 1.50x1.50m-H=7.50 a 10.00m</v>
          </cell>
          <cell r="C492" t="str">
            <v>DNER-ES286/97</v>
          </cell>
          <cell r="D492" t="str">
            <v xml:space="preserve"> </v>
          </cell>
          <cell r="E492" t="str">
            <v>m</v>
          </cell>
          <cell r="G492">
            <v>0</v>
          </cell>
          <cell r="H492">
            <v>0</v>
          </cell>
        </row>
        <row r="493">
          <cell r="A493" t="str">
            <v>04.210.18</v>
          </cell>
          <cell r="B493" t="str">
            <v>Corpo de BDCC 2.00x2.00m-H=7.50 a 10.00m</v>
          </cell>
          <cell r="C493" t="str">
            <v>DNER-ES286/97</v>
          </cell>
          <cell r="D493" t="str">
            <v xml:space="preserve"> </v>
          </cell>
          <cell r="E493" t="str">
            <v>m</v>
          </cell>
          <cell r="G493">
            <v>0</v>
          </cell>
          <cell r="H493">
            <v>0</v>
          </cell>
        </row>
        <row r="494">
          <cell r="A494" t="str">
            <v>04.210.19</v>
          </cell>
          <cell r="B494" t="str">
            <v>Corpo de BDCC 2.50x2.50m-H=7.50 a 10.00m</v>
          </cell>
          <cell r="C494" t="str">
            <v>DNER-ES286/97</v>
          </cell>
          <cell r="D494" t="str">
            <v xml:space="preserve"> </v>
          </cell>
          <cell r="E494" t="str">
            <v>m</v>
          </cell>
          <cell r="G494">
            <v>0</v>
          </cell>
          <cell r="H494">
            <v>0</v>
          </cell>
        </row>
        <row r="495">
          <cell r="A495" t="str">
            <v>04.210.20</v>
          </cell>
          <cell r="B495" t="str">
            <v>Corpo de BDCC 3.00x3.00m-H=7.50 a 10.00m</v>
          </cell>
          <cell r="C495" t="str">
            <v>DNER-ES286/97</v>
          </cell>
          <cell r="D495" t="str">
            <v xml:space="preserve"> </v>
          </cell>
          <cell r="E495" t="str">
            <v>m</v>
          </cell>
          <cell r="G495">
            <v>0</v>
          </cell>
          <cell r="H495">
            <v>0</v>
          </cell>
        </row>
        <row r="496">
          <cell r="A496" t="str">
            <v>04.210.21</v>
          </cell>
          <cell r="B496" t="str">
            <v>Corpo de BDCC 1.50x1.50m-H=10.00 a 12.50m</v>
          </cell>
          <cell r="C496" t="str">
            <v>DNER-ES286/97</v>
          </cell>
          <cell r="D496" t="str">
            <v xml:space="preserve"> </v>
          </cell>
          <cell r="E496" t="str">
            <v>m</v>
          </cell>
          <cell r="G496">
            <v>0</v>
          </cell>
          <cell r="H496">
            <v>0</v>
          </cell>
        </row>
        <row r="497">
          <cell r="A497" t="str">
            <v>04.210.22</v>
          </cell>
          <cell r="B497" t="str">
            <v>Corpo de BDCC 2.00x2.00m-H=10.00 a 12.50m</v>
          </cell>
          <cell r="C497" t="str">
            <v>DNER-ES286/97</v>
          </cell>
          <cell r="D497" t="str">
            <v xml:space="preserve"> </v>
          </cell>
          <cell r="E497" t="str">
            <v>m</v>
          </cell>
          <cell r="G497">
            <v>0</v>
          </cell>
          <cell r="H497">
            <v>0</v>
          </cell>
        </row>
        <row r="498">
          <cell r="A498" t="str">
            <v>04.210.23</v>
          </cell>
          <cell r="B498" t="str">
            <v>Corpo de BDCC 2.50x2.50m-H=10.00 a 12.50m</v>
          </cell>
          <cell r="C498" t="str">
            <v>DNER-ES286/97</v>
          </cell>
          <cell r="D498" t="str">
            <v xml:space="preserve"> </v>
          </cell>
          <cell r="E498" t="str">
            <v>m</v>
          </cell>
          <cell r="G498">
            <v>0</v>
          </cell>
          <cell r="H498">
            <v>0</v>
          </cell>
        </row>
        <row r="499">
          <cell r="A499" t="str">
            <v>04.210.24</v>
          </cell>
          <cell r="B499" t="str">
            <v>Corpo de BDCC 3.00x3.00m-H=10.00 a 12.50m</v>
          </cell>
          <cell r="C499" t="str">
            <v>DNER-ES286/97</v>
          </cell>
          <cell r="D499" t="str">
            <v xml:space="preserve"> </v>
          </cell>
          <cell r="E499" t="str">
            <v>m</v>
          </cell>
          <cell r="G499">
            <v>0</v>
          </cell>
          <cell r="H499">
            <v>0</v>
          </cell>
        </row>
        <row r="500">
          <cell r="A500" t="str">
            <v>04.210.25</v>
          </cell>
          <cell r="B500" t="str">
            <v>Corpo de BDCC 1.50x1.50m-H=12.50 a 15.00m</v>
          </cell>
          <cell r="C500" t="str">
            <v>DNER-ES286/97</v>
          </cell>
          <cell r="D500" t="str">
            <v xml:space="preserve"> </v>
          </cell>
          <cell r="E500" t="str">
            <v>m</v>
          </cell>
          <cell r="G500">
            <v>0</v>
          </cell>
          <cell r="H500">
            <v>0</v>
          </cell>
        </row>
        <row r="501">
          <cell r="A501" t="str">
            <v>04.210.26</v>
          </cell>
          <cell r="B501" t="str">
            <v>Corpo de BDCC 2.00x2.00m-H=12.50 a 15.00m</v>
          </cell>
          <cell r="C501" t="str">
            <v>DNER-ES286/97</v>
          </cell>
          <cell r="D501" t="str">
            <v xml:space="preserve"> </v>
          </cell>
          <cell r="E501" t="str">
            <v>m</v>
          </cell>
          <cell r="G501">
            <v>0</v>
          </cell>
          <cell r="H501">
            <v>0</v>
          </cell>
        </row>
        <row r="502">
          <cell r="A502" t="str">
            <v>04.210.27</v>
          </cell>
          <cell r="B502" t="str">
            <v>Corpo de BDCC 2.50x2.50m-H=12.50 a 15.00m</v>
          </cell>
          <cell r="C502" t="str">
            <v>DNER-ES286/97</v>
          </cell>
          <cell r="D502" t="str">
            <v xml:space="preserve"> </v>
          </cell>
          <cell r="E502" t="str">
            <v>m</v>
          </cell>
          <cell r="G502">
            <v>0</v>
          </cell>
          <cell r="H502">
            <v>0</v>
          </cell>
        </row>
        <row r="503">
          <cell r="A503" t="str">
            <v>04.210.28</v>
          </cell>
          <cell r="B503" t="str">
            <v>Corpo de BDCC 3.00x3.00m-H=12.50 a 15.00m</v>
          </cell>
          <cell r="C503" t="str">
            <v>DNER-ES286/97</v>
          </cell>
          <cell r="D503" t="str">
            <v xml:space="preserve"> </v>
          </cell>
          <cell r="E503" t="str">
            <v>m</v>
          </cell>
          <cell r="G503">
            <v>0</v>
          </cell>
          <cell r="H503">
            <v>0</v>
          </cell>
        </row>
        <row r="504">
          <cell r="A504" t="str">
            <v>04.211.01</v>
          </cell>
          <cell r="B504" t="str">
            <v>Boca de BDCC 1.50x1.50m - normal</v>
          </cell>
          <cell r="C504" t="str">
            <v xml:space="preserve"> </v>
          </cell>
          <cell r="D504" t="str">
            <v xml:space="preserve"> </v>
          </cell>
          <cell r="E504" t="str">
            <v>un</v>
          </cell>
          <cell r="F504">
            <v>2682.37</v>
          </cell>
          <cell r="G504">
            <v>960.28845999999987</v>
          </cell>
          <cell r="H504">
            <v>3642.6584599999996</v>
          </cell>
        </row>
        <row r="505">
          <cell r="A505" t="str">
            <v>04.211.02</v>
          </cell>
          <cell r="B505" t="str">
            <v>Boca de BDCC 2.00x2.00m - normal</v>
          </cell>
          <cell r="C505" t="str">
            <v xml:space="preserve"> </v>
          </cell>
          <cell r="D505" t="str">
            <v xml:space="preserve"> </v>
          </cell>
          <cell r="E505" t="str">
            <v>un</v>
          </cell>
          <cell r="G505">
            <v>0</v>
          </cell>
          <cell r="H505">
            <v>0</v>
          </cell>
        </row>
        <row r="506">
          <cell r="A506" t="str">
            <v>04.211.03</v>
          </cell>
          <cell r="B506" t="str">
            <v>Boca de BDCC 2.50x2.50m - normal</v>
          </cell>
          <cell r="C506" t="str">
            <v xml:space="preserve"> </v>
          </cell>
          <cell r="D506" t="str">
            <v xml:space="preserve"> </v>
          </cell>
          <cell r="E506" t="str">
            <v>un</v>
          </cell>
          <cell r="G506">
            <v>0</v>
          </cell>
          <cell r="H506">
            <v>0</v>
          </cell>
        </row>
        <row r="507">
          <cell r="A507" t="str">
            <v>04.211.04</v>
          </cell>
          <cell r="B507" t="str">
            <v>Boca de BDCC 3.00x3.00m - normal</v>
          </cell>
          <cell r="C507" t="str">
            <v xml:space="preserve"> </v>
          </cell>
          <cell r="D507" t="str">
            <v xml:space="preserve"> </v>
          </cell>
          <cell r="E507" t="str">
            <v>un</v>
          </cell>
          <cell r="G507">
            <v>0</v>
          </cell>
          <cell r="H507">
            <v>0</v>
          </cell>
        </row>
        <row r="508">
          <cell r="A508" t="str">
            <v>04.211.05</v>
          </cell>
          <cell r="B508" t="str">
            <v>Boca de BDCC 1.50x1.50m - esc=15°</v>
          </cell>
          <cell r="C508" t="str">
            <v xml:space="preserve"> </v>
          </cell>
          <cell r="D508" t="str">
            <v xml:space="preserve"> </v>
          </cell>
          <cell r="E508" t="str">
            <v>un</v>
          </cell>
          <cell r="G508">
            <v>0</v>
          </cell>
          <cell r="H508">
            <v>0</v>
          </cell>
        </row>
        <row r="509">
          <cell r="A509" t="str">
            <v>04.211.06</v>
          </cell>
          <cell r="B509" t="str">
            <v>Boca de BDCC 2.00x2.00m - esc=15°</v>
          </cell>
          <cell r="C509" t="str">
            <v xml:space="preserve"> </v>
          </cell>
          <cell r="D509" t="str">
            <v xml:space="preserve"> </v>
          </cell>
          <cell r="E509" t="str">
            <v>un</v>
          </cell>
          <cell r="G509">
            <v>0</v>
          </cell>
          <cell r="H509">
            <v>0</v>
          </cell>
        </row>
        <row r="510">
          <cell r="A510" t="str">
            <v>04.211.07</v>
          </cell>
          <cell r="B510" t="str">
            <v>Boca de BDCC 2.50x2.50m - esc=15°</v>
          </cell>
          <cell r="C510" t="str">
            <v xml:space="preserve"> </v>
          </cell>
          <cell r="D510" t="str">
            <v xml:space="preserve"> </v>
          </cell>
          <cell r="E510" t="str">
            <v>un</v>
          </cell>
          <cell r="G510">
            <v>0</v>
          </cell>
          <cell r="H510">
            <v>0</v>
          </cell>
        </row>
        <row r="511">
          <cell r="A511" t="str">
            <v>04.211.08</v>
          </cell>
          <cell r="B511" t="str">
            <v>Boca de BDCC 3.00x3.00m - esc=15°</v>
          </cell>
          <cell r="C511" t="str">
            <v xml:space="preserve"> </v>
          </cell>
          <cell r="D511" t="str">
            <v xml:space="preserve"> </v>
          </cell>
          <cell r="E511" t="str">
            <v>un</v>
          </cell>
          <cell r="G511">
            <v>0</v>
          </cell>
          <cell r="H511">
            <v>0</v>
          </cell>
        </row>
        <row r="512">
          <cell r="A512" t="str">
            <v>04.211.09</v>
          </cell>
          <cell r="B512" t="str">
            <v>Boca de BDCC 1.50x1.50m - esc=30°</v>
          </cell>
          <cell r="C512" t="str">
            <v xml:space="preserve"> </v>
          </cell>
          <cell r="D512" t="str">
            <v xml:space="preserve"> </v>
          </cell>
          <cell r="E512" t="str">
            <v>un</v>
          </cell>
          <cell r="F512">
            <v>3161.55</v>
          </cell>
          <cell r="G512">
            <v>1131.8349000000001</v>
          </cell>
          <cell r="H512">
            <v>4293.3849</v>
          </cell>
        </row>
        <row r="513">
          <cell r="A513" t="str">
            <v>04.211.10</v>
          </cell>
          <cell r="B513" t="str">
            <v>Boca de BDCC 2.00x2.00m - esc=30°</v>
          </cell>
          <cell r="C513" t="str">
            <v xml:space="preserve"> </v>
          </cell>
          <cell r="D513" t="str">
            <v xml:space="preserve"> </v>
          </cell>
          <cell r="E513" t="str">
            <v>un</v>
          </cell>
          <cell r="G513">
            <v>0</v>
          </cell>
          <cell r="H513">
            <v>0</v>
          </cell>
        </row>
        <row r="514">
          <cell r="A514" t="str">
            <v>04.211.11</v>
          </cell>
          <cell r="B514" t="str">
            <v>Boca de BDCC 2.50x2.50m - esc=30°</v>
          </cell>
          <cell r="C514" t="str">
            <v xml:space="preserve"> </v>
          </cell>
          <cell r="D514" t="str">
            <v xml:space="preserve"> </v>
          </cell>
          <cell r="E514" t="str">
            <v>un</v>
          </cell>
          <cell r="G514">
            <v>0</v>
          </cell>
          <cell r="H514">
            <v>0</v>
          </cell>
        </row>
        <row r="515">
          <cell r="A515" t="str">
            <v>04.211.12</v>
          </cell>
          <cell r="B515" t="str">
            <v>Boca de BDCC 3.00x3.00m - esc=30°</v>
          </cell>
          <cell r="C515" t="str">
            <v xml:space="preserve"> </v>
          </cell>
          <cell r="D515" t="str">
            <v xml:space="preserve"> </v>
          </cell>
          <cell r="E515" t="str">
            <v>un</v>
          </cell>
          <cell r="G515">
            <v>0</v>
          </cell>
          <cell r="H515">
            <v>0</v>
          </cell>
        </row>
        <row r="516">
          <cell r="A516" t="str">
            <v>04.211.13</v>
          </cell>
          <cell r="B516" t="str">
            <v>Boca de BDCC 1.50x1.50m - esc=45°</v>
          </cell>
          <cell r="C516" t="str">
            <v xml:space="preserve"> </v>
          </cell>
          <cell r="D516" t="str">
            <v xml:space="preserve"> </v>
          </cell>
          <cell r="E516" t="str">
            <v>un</v>
          </cell>
          <cell r="G516">
            <v>0</v>
          </cell>
          <cell r="H516">
            <v>0</v>
          </cell>
        </row>
        <row r="517">
          <cell r="A517" t="str">
            <v>04.211.14</v>
          </cell>
          <cell r="B517" t="str">
            <v>Boca de BDCC 2.00x2.00m - esc=45°</v>
          </cell>
          <cell r="C517" t="str">
            <v xml:space="preserve"> </v>
          </cell>
          <cell r="D517" t="str">
            <v xml:space="preserve"> </v>
          </cell>
          <cell r="E517" t="str">
            <v>un</v>
          </cell>
          <cell r="G517">
            <v>0</v>
          </cell>
          <cell r="H517">
            <v>0</v>
          </cell>
        </row>
        <row r="518">
          <cell r="A518" t="str">
            <v>04.211.15</v>
          </cell>
          <cell r="B518" t="str">
            <v>Boca de BDCC 2.50x2.50m - esc=45°</v>
          </cell>
          <cell r="C518" t="str">
            <v xml:space="preserve"> </v>
          </cell>
          <cell r="D518" t="str">
            <v xml:space="preserve"> </v>
          </cell>
          <cell r="E518" t="str">
            <v>un</v>
          </cell>
          <cell r="G518">
            <v>0</v>
          </cell>
          <cell r="H518">
            <v>0</v>
          </cell>
        </row>
        <row r="519">
          <cell r="A519" t="str">
            <v>04.211.16</v>
          </cell>
          <cell r="B519" t="str">
            <v>Boca de BDCC 3.00x3.00m - esc=45°</v>
          </cell>
          <cell r="C519" t="str">
            <v xml:space="preserve"> </v>
          </cell>
          <cell r="D519" t="str">
            <v xml:space="preserve"> </v>
          </cell>
          <cell r="E519" t="str">
            <v>un</v>
          </cell>
          <cell r="G519">
            <v>0</v>
          </cell>
          <cell r="H519">
            <v>0</v>
          </cell>
        </row>
        <row r="520">
          <cell r="A520" t="str">
            <v>04.220.01</v>
          </cell>
          <cell r="B520" t="str">
            <v>Corpo de BTCC 1.50x1.50m-H=0 a 1.00m</v>
          </cell>
          <cell r="C520" t="str">
            <v>DNER-ES286/97</v>
          </cell>
          <cell r="D520" t="str">
            <v xml:space="preserve"> </v>
          </cell>
          <cell r="E520" t="str">
            <v>m</v>
          </cell>
          <cell r="G520">
            <v>0</v>
          </cell>
          <cell r="H520">
            <v>0</v>
          </cell>
        </row>
        <row r="521">
          <cell r="A521" t="str">
            <v>04.220.02</v>
          </cell>
          <cell r="B521" t="str">
            <v>Corpo de BTCC 2.00x2.00m-H=0 a 1.00m</v>
          </cell>
          <cell r="C521" t="str">
            <v>DNER-ES286/97</v>
          </cell>
          <cell r="D521" t="str">
            <v xml:space="preserve"> </v>
          </cell>
          <cell r="E521" t="str">
            <v>m</v>
          </cell>
          <cell r="G521">
            <v>0</v>
          </cell>
          <cell r="H521">
            <v>0</v>
          </cell>
        </row>
        <row r="522">
          <cell r="A522" t="str">
            <v>04.220.03</v>
          </cell>
          <cell r="B522" t="str">
            <v>Corpo de BTCC 2.50x2.50m-H=0 a 1.00m</v>
          </cell>
          <cell r="C522" t="str">
            <v>DNER-ES286/97</v>
          </cell>
          <cell r="D522" t="str">
            <v xml:space="preserve"> </v>
          </cell>
          <cell r="E522" t="str">
            <v>m</v>
          </cell>
          <cell r="G522">
            <v>0</v>
          </cell>
          <cell r="H522">
            <v>0</v>
          </cell>
        </row>
        <row r="523">
          <cell r="A523" t="str">
            <v>04.220.04</v>
          </cell>
          <cell r="B523" t="str">
            <v>Corpo de BTCC 3.00x3.00m-H=0 a 1.00m</v>
          </cell>
          <cell r="C523" t="str">
            <v>DNER-ES286/97</v>
          </cell>
          <cell r="D523" t="str">
            <v xml:space="preserve"> </v>
          </cell>
          <cell r="E523" t="str">
            <v>m</v>
          </cell>
          <cell r="G523">
            <v>0</v>
          </cell>
          <cell r="H523">
            <v>0</v>
          </cell>
        </row>
        <row r="524">
          <cell r="A524" t="str">
            <v>04.220.05</v>
          </cell>
          <cell r="B524" t="str">
            <v>Corpo de BTCC 1.50x1.50m-H=1.00 a 2.50m</v>
          </cell>
          <cell r="C524" t="str">
            <v>DNER-ES286/97</v>
          </cell>
          <cell r="D524" t="str">
            <v xml:space="preserve"> </v>
          </cell>
          <cell r="E524" t="str">
            <v>m</v>
          </cell>
          <cell r="F524">
            <v>825.87</v>
          </cell>
          <cell r="G524">
            <v>295.66145999999998</v>
          </cell>
          <cell r="H524">
            <v>1121.5314599999999</v>
          </cell>
        </row>
        <row r="525">
          <cell r="A525" t="str">
            <v>04.220.06</v>
          </cell>
          <cell r="B525" t="str">
            <v>Corpo de BSTC 2.00x2.00m-H=1.00 a 2.50m</v>
          </cell>
          <cell r="C525" t="str">
            <v>DNER-ES286/97</v>
          </cell>
          <cell r="D525" t="str">
            <v xml:space="preserve"> </v>
          </cell>
          <cell r="E525" t="str">
            <v>m</v>
          </cell>
          <cell r="F525">
            <v>1187.6199999999999</v>
          </cell>
          <cell r="G525">
            <v>425.16795999999994</v>
          </cell>
          <cell r="H525">
            <v>1612.7879599999999</v>
          </cell>
        </row>
        <row r="526">
          <cell r="A526" t="str">
            <v>04.220.07</v>
          </cell>
          <cell r="B526" t="str">
            <v>Corpo de BTCC 2.50x2.50m-H=1.00 a 2.50m</v>
          </cell>
          <cell r="C526" t="str">
            <v>DNER-ES286/97</v>
          </cell>
          <cell r="D526" t="str">
            <v xml:space="preserve"> </v>
          </cell>
          <cell r="E526" t="str">
            <v>m</v>
          </cell>
          <cell r="G526">
            <v>0</v>
          </cell>
          <cell r="H526">
            <v>0</v>
          </cell>
        </row>
        <row r="527">
          <cell r="A527" t="str">
            <v>04.220.08</v>
          </cell>
          <cell r="B527" t="str">
            <v>Corpo de BTCC 3.00x3.00m-H=1.00 a 2.50m</v>
          </cell>
          <cell r="C527" t="str">
            <v>DNER-ES286/97</v>
          </cell>
          <cell r="D527" t="str">
            <v xml:space="preserve"> </v>
          </cell>
          <cell r="E527" t="str">
            <v>m</v>
          </cell>
          <cell r="G527">
            <v>0</v>
          </cell>
          <cell r="H527">
            <v>0</v>
          </cell>
        </row>
        <row r="528">
          <cell r="A528" t="str">
            <v>04.220.09</v>
          </cell>
          <cell r="B528" t="str">
            <v>Corpo de BTCC 1.50x1.50m-H=2.50 a 5.00m</v>
          </cell>
          <cell r="C528" t="str">
            <v>DNER-ES286/97</v>
          </cell>
          <cell r="D528" t="str">
            <v xml:space="preserve"> </v>
          </cell>
          <cell r="E528" t="str">
            <v>m</v>
          </cell>
          <cell r="F528">
            <v>899.7</v>
          </cell>
          <cell r="G528">
            <v>322.0926</v>
          </cell>
          <cell r="H528">
            <v>1221.7926</v>
          </cell>
        </row>
        <row r="529">
          <cell r="A529" t="str">
            <v>04.220.10</v>
          </cell>
          <cell r="B529" t="str">
            <v>Corpo de BTCC 2.00x2.00m-H=2.50 a 5.00m</v>
          </cell>
          <cell r="C529" t="str">
            <v>DNER-ES286/97</v>
          </cell>
          <cell r="D529" t="str">
            <v xml:space="preserve"> </v>
          </cell>
          <cell r="E529" t="str">
            <v>m</v>
          </cell>
          <cell r="G529">
            <v>0</v>
          </cell>
          <cell r="H529">
            <v>0</v>
          </cell>
        </row>
        <row r="530">
          <cell r="A530" t="str">
            <v>04.220.11</v>
          </cell>
          <cell r="B530" t="str">
            <v>Corpo de BTCC 2.50x2.50m-H=2.50 a 5.00m</v>
          </cell>
          <cell r="C530" t="str">
            <v>DNER-ES286/97</v>
          </cell>
          <cell r="D530" t="str">
            <v xml:space="preserve"> </v>
          </cell>
          <cell r="E530" t="str">
            <v>m</v>
          </cell>
          <cell r="G530">
            <v>0</v>
          </cell>
          <cell r="H530">
            <v>0</v>
          </cell>
        </row>
        <row r="531">
          <cell r="A531" t="str">
            <v>04.220.12</v>
          </cell>
          <cell r="B531" t="str">
            <v>Corpo de BTCC 3.00x3.00m-H=2.50 a 5.00m</v>
          </cell>
          <cell r="C531" t="str">
            <v>DNER-ES286/97</v>
          </cell>
          <cell r="D531" t="str">
            <v xml:space="preserve"> </v>
          </cell>
          <cell r="E531" t="str">
            <v>m</v>
          </cell>
          <cell r="G531">
            <v>0</v>
          </cell>
          <cell r="H531">
            <v>0</v>
          </cell>
        </row>
        <row r="532">
          <cell r="A532" t="str">
            <v>04.220.13</v>
          </cell>
          <cell r="B532" t="str">
            <v>Corpo de BTCC 1.50x1.50m-H=5.00 a 7.50m</v>
          </cell>
          <cell r="C532" t="str">
            <v>DNER-ES286/97</v>
          </cell>
          <cell r="D532" t="str">
            <v xml:space="preserve"> </v>
          </cell>
          <cell r="E532" t="str">
            <v>m</v>
          </cell>
          <cell r="G532">
            <v>0</v>
          </cell>
          <cell r="H532">
            <v>0</v>
          </cell>
        </row>
        <row r="533">
          <cell r="A533" t="str">
            <v>04.220.14</v>
          </cell>
          <cell r="B533" t="str">
            <v>Corpo de BTCC 2.0Dx2.00m-H=5.00 a 7.50m</v>
          </cell>
          <cell r="C533" t="str">
            <v>DNER-ES286/97</v>
          </cell>
          <cell r="D533" t="str">
            <v xml:space="preserve"> </v>
          </cell>
          <cell r="E533" t="str">
            <v>m</v>
          </cell>
          <cell r="G533">
            <v>0</v>
          </cell>
          <cell r="H533">
            <v>0</v>
          </cell>
        </row>
        <row r="534">
          <cell r="A534" t="str">
            <v>04.220.15</v>
          </cell>
          <cell r="B534" t="str">
            <v>Corpo de BTCC 2.50x2.50m-H=5.00 a 7.50m</v>
          </cell>
          <cell r="C534" t="str">
            <v>DNER-ES286/97</v>
          </cell>
          <cell r="D534" t="str">
            <v xml:space="preserve"> </v>
          </cell>
          <cell r="E534" t="str">
            <v>m</v>
          </cell>
          <cell r="G534">
            <v>0</v>
          </cell>
          <cell r="H534">
            <v>0</v>
          </cell>
        </row>
        <row r="535">
          <cell r="A535" t="str">
            <v>04.220.16</v>
          </cell>
          <cell r="B535" t="str">
            <v>Corpo de BTCC 3.00x3.00m-H=5.00 a 7.50m</v>
          </cell>
          <cell r="C535" t="str">
            <v>DNER-ES286/97</v>
          </cell>
          <cell r="D535" t="str">
            <v xml:space="preserve"> </v>
          </cell>
          <cell r="E535" t="str">
            <v>m</v>
          </cell>
          <cell r="G535">
            <v>0</v>
          </cell>
          <cell r="H535">
            <v>0</v>
          </cell>
        </row>
        <row r="536">
          <cell r="A536" t="str">
            <v>04.220.17</v>
          </cell>
          <cell r="B536" t="str">
            <v>Corpo de BTCC 1.50x1.50m-H=7.50 a 10.00m</v>
          </cell>
          <cell r="C536" t="str">
            <v>DNER-ES286/97</v>
          </cell>
          <cell r="D536" t="str">
            <v xml:space="preserve"> </v>
          </cell>
          <cell r="E536" t="str">
            <v>m</v>
          </cell>
          <cell r="G536">
            <v>0</v>
          </cell>
          <cell r="H536">
            <v>0</v>
          </cell>
        </row>
        <row r="537">
          <cell r="A537" t="str">
            <v>04.220.18</v>
          </cell>
          <cell r="B537" t="str">
            <v>Corpo de BTCC 2.00x2.00m-H=7.50 a 10.00m</v>
          </cell>
          <cell r="C537" t="str">
            <v>DNER-ES286/97</v>
          </cell>
          <cell r="D537" t="str">
            <v xml:space="preserve"> </v>
          </cell>
          <cell r="E537" t="str">
            <v>m</v>
          </cell>
          <cell r="G537">
            <v>0</v>
          </cell>
          <cell r="H537">
            <v>0</v>
          </cell>
        </row>
        <row r="538">
          <cell r="A538" t="str">
            <v>04.220.19</v>
          </cell>
          <cell r="B538" t="str">
            <v>Corpo de BTCC 2.50x2.50m-H=7.50 a 10.00m</v>
          </cell>
          <cell r="C538" t="str">
            <v>DNER-ES286/97</v>
          </cell>
          <cell r="D538" t="str">
            <v xml:space="preserve"> </v>
          </cell>
          <cell r="E538" t="str">
            <v>m</v>
          </cell>
          <cell r="G538">
            <v>0</v>
          </cell>
          <cell r="H538">
            <v>0</v>
          </cell>
        </row>
        <row r="539">
          <cell r="A539" t="str">
            <v>04.220.20</v>
          </cell>
          <cell r="B539" t="str">
            <v>Corpo de BTCC 3.00x3.00m-H=7.50 a 10.00m</v>
          </cell>
          <cell r="C539" t="str">
            <v>DNER-ES286/97</v>
          </cell>
          <cell r="D539" t="str">
            <v xml:space="preserve"> </v>
          </cell>
          <cell r="E539" t="str">
            <v>m</v>
          </cell>
          <cell r="G539">
            <v>0</v>
          </cell>
          <cell r="H539">
            <v>0</v>
          </cell>
        </row>
        <row r="540">
          <cell r="A540" t="str">
            <v>04.220.21</v>
          </cell>
          <cell r="B540" t="str">
            <v>Corpo de BTCC 1.50x1.50m-H=10.00 a 12.50m</v>
          </cell>
          <cell r="C540" t="str">
            <v>DNER-ES286/97</v>
          </cell>
          <cell r="D540" t="str">
            <v xml:space="preserve"> </v>
          </cell>
          <cell r="E540" t="str">
            <v>m</v>
          </cell>
          <cell r="G540">
            <v>0</v>
          </cell>
          <cell r="H540">
            <v>0</v>
          </cell>
        </row>
        <row r="541">
          <cell r="A541" t="str">
            <v>04.220.22</v>
          </cell>
          <cell r="B541" t="str">
            <v>Corpo de BTCC 2.00x2.00m-H=10.00 a 12.50m</v>
          </cell>
          <cell r="C541" t="str">
            <v>DNER-ES286/97</v>
          </cell>
          <cell r="D541" t="str">
            <v xml:space="preserve"> </v>
          </cell>
          <cell r="E541" t="str">
            <v>m</v>
          </cell>
          <cell r="G541">
            <v>0</v>
          </cell>
          <cell r="H541">
            <v>0</v>
          </cell>
        </row>
        <row r="542">
          <cell r="A542" t="str">
            <v>04.220.23</v>
          </cell>
          <cell r="B542" t="str">
            <v>Corpo de BTCC 2.50x2.50m-H=10.00 a 12.50m</v>
          </cell>
          <cell r="C542" t="str">
            <v>DNER-ES286/97</v>
          </cell>
          <cell r="D542" t="str">
            <v xml:space="preserve"> </v>
          </cell>
          <cell r="E542" t="str">
            <v>m</v>
          </cell>
          <cell r="G542">
            <v>0</v>
          </cell>
          <cell r="H542">
            <v>0</v>
          </cell>
        </row>
        <row r="543">
          <cell r="A543" t="str">
            <v>04.220.24</v>
          </cell>
          <cell r="B543" t="str">
            <v>Corpo de BTCC 3.00x3.00m-H=10.00 a 12.50m</v>
          </cell>
          <cell r="C543" t="str">
            <v>DNER-ES286/97</v>
          </cell>
          <cell r="D543" t="str">
            <v xml:space="preserve"> </v>
          </cell>
          <cell r="E543" t="str">
            <v>m</v>
          </cell>
          <cell r="G543">
            <v>0</v>
          </cell>
          <cell r="H543">
            <v>0</v>
          </cell>
        </row>
        <row r="544">
          <cell r="A544" t="str">
            <v>04.220.25</v>
          </cell>
          <cell r="B544" t="str">
            <v>Corpo de BTCC 1.50x1.50m-H=12.50 a 15.00m</v>
          </cell>
          <cell r="C544" t="str">
            <v>DNER-ES286/97</v>
          </cell>
          <cell r="D544" t="str">
            <v xml:space="preserve"> </v>
          </cell>
          <cell r="E544" t="str">
            <v>m</v>
          </cell>
          <cell r="G544">
            <v>0</v>
          </cell>
          <cell r="H544">
            <v>0</v>
          </cell>
        </row>
        <row r="545">
          <cell r="A545" t="str">
            <v>04.220.26</v>
          </cell>
          <cell r="B545" t="str">
            <v>Corpo de BTCC 2.00x2.00m-H=12.50 a 15.00m</v>
          </cell>
          <cell r="C545" t="str">
            <v>DNER-ES286/97</v>
          </cell>
          <cell r="D545" t="str">
            <v xml:space="preserve"> </v>
          </cell>
          <cell r="E545" t="str">
            <v>m</v>
          </cell>
          <cell r="G545">
            <v>0</v>
          </cell>
          <cell r="H545">
            <v>0</v>
          </cell>
        </row>
        <row r="546">
          <cell r="A546" t="str">
            <v>04.220.27</v>
          </cell>
          <cell r="B546" t="str">
            <v>Corpo de BTCC 2.50x2.50m-H=12.50 a 15.00m</v>
          </cell>
          <cell r="C546" t="str">
            <v>DNER-ES286/97</v>
          </cell>
          <cell r="D546" t="str">
            <v xml:space="preserve"> </v>
          </cell>
          <cell r="E546" t="str">
            <v>m</v>
          </cell>
          <cell r="G546">
            <v>0</v>
          </cell>
          <cell r="H546">
            <v>0</v>
          </cell>
        </row>
        <row r="547">
          <cell r="A547" t="str">
            <v>04.220.28</v>
          </cell>
          <cell r="B547" t="str">
            <v>Corpo de BTCC 3.00x3.00m-H=12.50 a 15.00m</v>
          </cell>
          <cell r="C547" t="str">
            <v>DNER-ES286/97</v>
          </cell>
          <cell r="D547" t="str">
            <v xml:space="preserve"> </v>
          </cell>
          <cell r="E547" t="str">
            <v>m</v>
          </cell>
          <cell r="G547">
            <v>0</v>
          </cell>
          <cell r="H547">
            <v>0</v>
          </cell>
        </row>
        <row r="548">
          <cell r="A548" t="str">
            <v>04.221.01</v>
          </cell>
          <cell r="B548" t="str">
            <v>Boca de BTCC 1.50x1.50m - normal</v>
          </cell>
          <cell r="C548" t="str">
            <v xml:space="preserve"> </v>
          </cell>
          <cell r="D548" t="str">
            <v xml:space="preserve"> </v>
          </cell>
          <cell r="E548" t="str">
            <v>un</v>
          </cell>
          <cell r="F548">
            <v>3358.97</v>
          </cell>
          <cell r="G548">
            <v>1202.5112599999998</v>
          </cell>
          <cell r="H548">
            <v>4561.4812599999996</v>
          </cell>
        </row>
        <row r="549">
          <cell r="A549" t="str">
            <v>04.221.02</v>
          </cell>
          <cell r="B549" t="str">
            <v>Boca de BTCC 2.00x2.00m - normal</v>
          </cell>
          <cell r="C549" t="str">
            <v xml:space="preserve"> </v>
          </cell>
          <cell r="D549" t="str">
            <v xml:space="preserve"> </v>
          </cell>
          <cell r="E549" t="str">
            <v>un</v>
          </cell>
          <cell r="G549">
            <v>0</v>
          </cell>
          <cell r="H549">
            <v>0</v>
          </cell>
        </row>
        <row r="550">
          <cell r="A550" t="str">
            <v>04.221.03</v>
          </cell>
          <cell r="B550" t="str">
            <v>Boca de BTCC 2.50x2.50m - normal</v>
          </cell>
          <cell r="C550" t="str">
            <v xml:space="preserve"> </v>
          </cell>
          <cell r="D550" t="str">
            <v xml:space="preserve"> </v>
          </cell>
          <cell r="E550" t="str">
            <v>un</v>
          </cell>
          <cell r="G550">
            <v>0</v>
          </cell>
          <cell r="H550">
            <v>0</v>
          </cell>
        </row>
        <row r="551">
          <cell r="A551" t="str">
            <v>04.221.04</v>
          </cell>
          <cell r="B551" t="str">
            <v>Boca de BTCC 3.00x3.00m - normal</v>
          </cell>
          <cell r="C551" t="str">
            <v xml:space="preserve"> </v>
          </cell>
          <cell r="D551" t="str">
            <v xml:space="preserve"> </v>
          </cell>
          <cell r="E551" t="str">
            <v>un</v>
          </cell>
          <cell r="G551">
            <v>0</v>
          </cell>
          <cell r="H551">
            <v>0</v>
          </cell>
        </row>
        <row r="552">
          <cell r="A552" t="str">
            <v>04.221.05</v>
          </cell>
          <cell r="B552" t="str">
            <v>Boca de BTCC 1.50x1.50m - esc=15°</v>
          </cell>
          <cell r="C552" t="str">
            <v xml:space="preserve"> </v>
          </cell>
          <cell r="D552" t="str">
            <v xml:space="preserve"> </v>
          </cell>
          <cell r="E552" t="str">
            <v>un</v>
          </cell>
          <cell r="G552">
            <v>0</v>
          </cell>
          <cell r="H552">
            <v>0</v>
          </cell>
        </row>
        <row r="553">
          <cell r="A553" t="str">
            <v>04.221.06</v>
          </cell>
          <cell r="B553" t="str">
            <v>Boca de BTCC 2.00x2.00m - esc=15°</v>
          </cell>
          <cell r="C553" t="str">
            <v xml:space="preserve"> </v>
          </cell>
          <cell r="D553" t="str">
            <v xml:space="preserve"> </v>
          </cell>
          <cell r="E553" t="str">
            <v>un</v>
          </cell>
          <cell r="G553">
            <v>0</v>
          </cell>
          <cell r="H553">
            <v>0</v>
          </cell>
        </row>
        <row r="554">
          <cell r="A554" t="str">
            <v>04.221.07</v>
          </cell>
          <cell r="B554" t="str">
            <v>Boca de BTCC 2.50x2.50m - esc=15°</v>
          </cell>
          <cell r="C554" t="str">
            <v xml:space="preserve"> </v>
          </cell>
          <cell r="D554" t="str">
            <v xml:space="preserve"> </v>
          </cell>
          <cell r="E554" t="str">
            <v>un</v>
          </cell>
          <cell r="G554">
            <v>0</v>
          </cell>
          <cell r="H554">
            <v>0</v>
          </cell>
        </row>
        <row r="555">
          <cell r="A555" t="str">
            <v>04.221.08</v>
          </cell>
          <cell r="B555" t="str">
            <v>Boca de BTCC 3.00x3.00m - esc=15°</v>
          </cell>
          <cell r="C555" t="str">
            <v xml:space="preserve"> </v>
          </cell>
          <cell r="D555" t="str">
            <v xml:space="preserve"> </v>
          </cell>
          <cell r="E555" t="str">
            <v>un</v>
          </cell>
          <cell r="G555">
            <v>0</v>
          </cell>
          <cell r="H555">
            <v>0</v>
          </cell>
        </row>
        <row r="556">
          <cell r="A556" t="str">
            <v>04.221.09</v>
          </cell>
          <cell r="B556" t="str">
            <v>Boca de BTCC 1.50x1.50m - esc=30°</v>
          </cell>
          <cell r="C556" t="str">
            <v xml:space="preserve"> </v>
          </cell>
          <cell r="D556" t="str">
            <v xml:space="preserve"> </v>
          </cell>
          <cell r="E556" t="str">
            <v>un</v>
          </cell>
          <cell r="G556">
            <v>0</v>
          </cell>
          <cell r="H556">
            <v>0</v>
          </cell>
        </row>
        <row r="557">
          <cell r="A557" t="str">
            <v>04.221.10</v>
          </cell>
          <cell r="B557" t="str">
            <v>Boca de BTCC 2.00x2.00m - esc=30°</v>
          </cell>
          <cell r="C557" t="str">
            <v xml:space="preserve"> </v>
          </cell>
          <cell r="D557" t="str">
            <v xml:space="preserve"> </v>
          </cell>
          <cell r="E557" t="str">
            <v>un</v>
          </cell>
          <cell r="G557">
            <v>0</v>
          </cell>
          <cell r="H557">
            <v>0</v>
          </cell>
        </row>
        <row r="558">
          <cell r="A558" t="str">
            <v>04.221.11</v>
          </cell>
          <cell r="B558" t="str">
            <v>Boca de BTCC 2.50x2.50m - esc=30°</v>
          </cell>
          <cell r="C558" t="str">
            <v xml:space="preserve"> </v>
          </cell>
          <cell r="D558" t="str">
            <v xml:space="preserve"> </v>
          </cell>
          <cell r="E558" t="str">
            <v>un</v>
          </cell>
          <cell r="G558">
            <v>0</v>
          </cell>
          <cell r="H558">
            <v>0</v>
          </cell>
        </row>
        <row r="559">
          <cell r="A559" t="str">
            <v>04.221.12</v>
          </cell>
          <cell r="B559" t="str">
            <v>Boca de BTCC 3.00x3.00m - esc=30°</v>
          </cell>
          <cell r="C559" t="str">
            <v xml:space="preserve"> </v>
          </cell>
          <cell r="D559" t="str">
            <v xml:space="preserve"> </v>
          </cell>
          <cell r="E559" t="str">
            <v>un</v>
          </cell>
          <cell r="G559">
            <v>0</v>
          </cell>
          <cell r="H559">
            <v>0</v>
          </cell>
        </row>
        <row r="560">
          <cell r="A560" t="str">
            <v>04.221.13</v>
          </cell>
          <cell r="B560" t="str">
            <v>Boca de BTCC 1.50x1.50m - esc=45°</v>
          </cell>
          <cell r="C560" t="str">
            <v xml:space="preserve"> </v>
          </cell>
          <cell r="D560" t="str">
            <v xml:space="preserve"> </v>
          </cell>
          <cell r="E560" t="str">
            <v>un</v>
          </cell>
          <cell r="G560">
            <v>0</v>
          </cell>
          <cell r="H560">
            <v>0</v>
          </cell>
        </row>
        <row r="561">
          <cell r="A561" t="str">
            <v xml:space="preserve">04.221.14  </v>
          </cell>
          <cell r="B561" t="str">
            <v>Boca de BTCC 2.00x2.00m - esc=45°</v>
          </cell>
          <cell r="C561" t="str">
            <v xml:space="preserve"> </v>
          </cell>
          <cell r="D561" t="str">
            <v xml:space="preserve"> </v>
          </cell>
          <cell r="E561" t="str">
            <v>un</v>
          </cell>
          <cell r="G561">
            <v>0</v>
          </cell>
          <cell r="H561">
            <v>0</v>
          </cell>
        </row>
        <row r="562">
          <cell r="A562" t="str">
            <v>04.221.15</v>
          </cell>
          <cell r="B562" t="str">
            <v>Boca de BTCC 2.50x2.50m - esc=45°</v>
          </cell>
          <cell r="C562" t="str">
            <v xml:space="preserve"> </v>
          </cell>
          <cell r="D562" t="str">
            <v xml:space="preserve"> </v>
          </cell>
          <cell r="E562" t="str">
            <v>un</v>
          </cell>
          <cell r="G562">
            <v>0</v>
          </cell>
          <cell r="H562">
            <v>0</v>
          </cell>
        </row>
        <row r="563">
          <cell r="A563" t="str">
            <v>04.221.16</v>
          </cell>
          <cell r="B563" t="str">
            <v>Boca de BTCC 3.00x3.00m - esc=45°</v>
          </cell>
          <cell r="C563" t="str">
            <v xml:space="preserve"> </v>
          </cell>
          <cell r="D563" t="str">
            <v xml:space="preserve"> </v>
          </cell>
          <cell r="E563" t="str">
            <v>un</v>
          </cell>
          <cell r="G563">
            <v>0</v>
          </cell>
          <cell r="H563">
            <v>0</v>
          </cell>
        </row>
        <row r="564">
          <cell r="A564" t="str">
            <v>04.400.01</v>
          </cell>
          <cell r="B564" t="str">
            <v>Valeta de prot. de cortes c/ revest. vegetal VPC 01</v>
          </cell>
          <cell r="C564" t="str">
            <v xml:space="preserve"> </v>
          </cell>
          <cell r="D564" t="str">
            <v xml:space="preserve"> </v>
          </cell>
          <cell r="E564" t="str">
            <v>m</v>
          </cell>
          <cell r="F564">
            <v>23.25</v>
          </cell>
          <cell r="G564">
            <v>8.3234999999999992</v>
          </cell>
          <cell r="H564">
            <v>31.573499999999999</v>
          </cell>
        </row>
        <row r="565">
          <cell r="A565" t="str">
            <v>04.400.02</v>
          </cell>
          <cell r="B565" t="str">
            <v>Valeta de prot. de cortes c/ revest. vegetal VPC 02</v>
          </cell>
          <cell r="C565" t="str">
            <v xml:space="preserve"> </v>
          </cell>
          <cell r="D565" t="str">
            <v xml:space="preserve"> </v>
          </cell>
          <cell r="E565" t="str">
            <v>m</v>
          </cell>
          <cell r="F565">
            <v>17.11</v>
          </cell>
          <cell r="G565">
            <v>6.1253799999999998</v>
          </cell>
          <cell r="H565">
            <v>23.235379999999999</v>
          </cell>
        </row>
        <row r="566">
          <cell r="A566" t="str">
            <v>04.400.03</v>
          </cell>
          <cell r="B566" t="str">
            <v>Valeta de prot. de cortes c/ revest. concreto VPC 03</v>
          </cell>
          <cell r="C566" t="str">
            <v xml:space="preserve"> </v>
          </cell>
          <cell r="D566" t="str">
            <v xml:space="preserve"> </v>
          </cell>
          <cell r="E566" t="str">
            <v>m</v>
          </cell>
          <cell r="F566">
            <v>29.22</v>
          </cell>
          <cell r="G566">
            <v>10.460759999999999</v>
          </cell>
          <cell r="H566">
            <v>39.680759999999999</v>
          </cell>
        </row>
        <row r="567">
          <cell r="A567" t="str">
            <v>04.400.04</v>
          </cell>
          <cell r="B567" t="str">
            <v>Valeta de prot. de cortes c/ revest. concreto VPC 04</v>
          </cell>
          <cell r="C567" t="str">
            <v xml:space="preserve"> </v>
          </cell>
          <cell r="D567" t="str">
            <v xml:space="preserve"> </v>
          </cell>
          <cell r="E567" t="str">
            <v>m</v>
          </cell>
          <cell r="G567">
            <v>0</v>
          </cell>
          <cell r="H567">
            <v>0</v>
          </cell>
        </row>
        <row r="568">
          <cell r="A568" t="str">
            <v>04.401.01</v>
          </cell>
          <cell r="B568" t="str">
            <v>Valeta de prot. de aterro c/ revest. vegetal VPA 01</v>
          </cell>
          <cell r="C568" t="str">
            <v xml:space="preserve"> </v>
          </cell>
          <cell r="D568" t="str">
            <v xml:space="preserve"> </v>
          </cell>
          <cell r="E568" t="str">
            <v>m</v>
          </cell>
          <cell r="F568">
            <v>23.55</v>
          </cell>
          <cell r="G568">
            <v>8.4308999999999994</v>
          </cell>
          <cell r="H568">
            <v>31.980899999999998</v>
          </cell>
        </row>
        <row r="569">
          <cell r="A569" t="str">
            <v>04.401.02</v>
          </cell>
          <cell r="B569" t="str">
            <v>Valeta de prot. de aterro c/ revest. vegetal VPA 02</v>
          </cell>
          <cell r="C569" t="str">
            <v xml:space="preserve"> </v>
          </cell>
          <cell r="D569" t="str">
            <v xml:space="preserve"> </v>
          </cell>
          <cell r="E569" t="str">
            <v>m</v>
          </cell>
          <cell r="F569">
            <v>17.91</v>
          </cell>
          <cell r="G569">
            <v>6.4117799999999994</v>
          </cell>
          <cell r="H569">
            <v>24.32178</v>
          </cell>
        </row>
        <row r="570">
          <cell r="A570" t="str">
            <v>04.401.03</v>
          </cell>
          <cell r="B570" t="str">
            <v>Valeta de prot. de aterro c/ revest. concreto VPA 03</v>
          </cell>
          <cell r="C570" t="str">
            <v xml:space="preserve"> </v>
          </cell>
          <cell r="D570" t="str">
            <v xml:space="preserve"> </v>
          </cell>
          <cell r="E570" t="str">
            <v>m</v>
          </cell>
          <cell r="G570">
            <v>0</v>
          </cell>
          <cell r="H570">
            <v>0</v>
          </cell>
        </row>
        <row r="571">
          <cell r="A571" t="str">
            <v>04.401.04</v>
          </cell>
          <cell r="B571" t="str">
            <v>Valeta de prot. de aterro c/revest. concretoVPA 04</v>
          </cell>
          <cell r="C571" t="str">
            <v xml:space="preserve"> </v>
          </cell>
          <cell r="D571" t="str">
            <v xml:space="preserve"> </v>
          </cell>
          <cell r="E571" t="str">
            <v>m</v>
          </cell>
          <cell r="G571">
            <v>0</v>
          </cell>
          <cell r="H571">
            <v>0</v>
          </cell>
        </row>
        <row r="572">
          <cell r="A572" t="str">
            <v>04.401.05</v>
          </cell>
          <cell r="B572" t="str">
            <v>Valeta de prot. de cortes/aterro s/ revest.  VPC 05 NPA 05</v>
          </cell>
          <cell r="C572" t="str">
            <v xml:space="preserve"> </v>
          </cell>
          <cell r="D572" t="str">
            <v xml:space="preserve"> </v>
          </cell>
          <cell r="E572" t="str">
            <v>m</v>
          </cell>
          <cell r="G572">
            <v>0</v>
          </cell>
          <cell r="H572">
            <v>0</v>
          </cell>
        </row>
        <row r="573">
          <cell r="A573" t="str">
            <v>04.401.06</v>
          </cell>
          <cell r="B573" t="str">
            <v>Valeta de prot. de cortes/aterro s/ revest.  VPC 06 NPA 06</v>
          </cell>
          <cell r="C573" t="str">
            <v xml:space="preserve"> </v>
          </cell>
          <cell r="D573" t="str">
            <v xml:space="preserve"> </v>
          </cell>
          <cell r="E573" t="str">
            <v>m</v>
          </cell>
          <cell r="G573">
            <v>0</v>
          </cell>
          <cell r="H573">
            <v>0</v>
          </cell>
        </row>
        <row r="574">
          <cell r="A574" t="str">
            <v>04.500.01</v>
          </cell>
          <cell r="B574" t="str">
            <v>Dreno longit. profundo p/cortes em solo-DPS 01</v>
          </cell>
          <cell r="C574" t="str">
            <v>DNER-ES292/97</v>
          </cell>
          <cell r="D574" t="str">
            <v xml:space="preserve"> </v>
          </cell>
          <cell r="E574" t="str">
            <v>m</v>
          </cell>
          <cell r="G574">
            <v>0</v>
          </cell>
          <cell r="H574">
            <v>0</v>
          </cell>
        </row>
        <row r="575">
          <cell r="A575" t="str">
            <v>04.500.02</v>
          </cell>
          <cell r="B575" t="str">
            <v>Dreno longit. profundo p/cortes em solo-DPS 02</v>
          </cell>
          <cell r="C575" t="str">
            <v>DNER-ES292/97</v>
          </cell>
          <cell r="D575" t="str">
            <v xml:space="preserve"> </v>
          </cell>
          <cell r="E575" t="str">
            <v>m</v>
          </cell>
          <cell r="F575">
            <v>12.86</v>
          </cell>
          <cell r="G575">
            <v>4.6038799999999993</v>
          </cell>
          <cell r="H575">
            <v>17.46388</v>
          </cell>
        </row>
        <row r="576">
          <cell r="A576" t="str">
            <v>04.500.03</v>
          </cell>
          <cell r="B576" t="str">
            <v>Dreno longit. profundo p/cortes em solo-DPS 03</v>
          </cell>
          <cell r="C576" t="str">
            <v>DNER-ES292/97</v>
          </cell>
          <cell r="D576" t="str">
            <v xml:space="preserve"> </v>
          </cell>
          <cell r="E576" t="str">
            <v>m</v>
          </cell>
          <cell r="G576">
            <v>0</v>
          </cell>
          <cell r="H576">
            <v>0</v>
          </cell>
        </row>
        <row r="577">
          <cell r="A577" t="str">
            <v>04.500.04</v>
          </cell>
          <cell r="B577" t="str">
            <v>Dreno longit. profundo p/cortes em solo-DPS 04</v>
          </cell>
          <cell r="C577" t="str">
            <v>DNER-ES292/97</v>
          </cell>
          <cell r="D577" t="str">
            <v xml:space="preserve"> </v>
          </cell>
          <cell r="E577" t="str">
            <v>m</v>
          </cell>
          <cell r="G577">
            <v>0</v>
          </cell>
          <cell r="H577">
            <v>0</v>
          </cell>
        </row>
        <row r="578">
          <cell r="A578" t="str">
            <v>04.500.05</v>
          </cell>
          <cell r="B578" t="str">
            <v>Dreno longit. profundo p/cortes em solo-DPS 05</v>
          </cell>
          <cell r="C578" t="str">
            <v>DNER-ES292/97</v>
          </cell>
          <cell r="D578" t="str">
            <v xml:space="preserve"> </v>
          </cell>
          <cell r="E578" t="str">
            <v>m</v>
          </cell>
          <cell r="G578">
            <v>0</v>
          </cell>
          <cell r="H578">
            <v>0</v>
          </cell>
        </row>
        <row r="579">
          <cell r="A579" t="str">
            <v>04.500.06</v>
          </cell>
          <cell r="B579" t="str">
            <v>Dreno longit. profundo p/cortes em solo- DPS 06</v>
          </cell>
          <cell r="C579" t="str">
            <v>DNER-ES292/97</v>
          </cell>
          <cell r="D579" t="str">
            <v xml:space="preserve"> </v>
          </cell>
          <cell r="E579" t="str">
            <v>m</v>
          </cell>
          <cell r="F579">
            <v>25.73</v>
          </cell>
          <cell r="G579">
            <v>9.2113399999999999</v>
          </cell>
          <cell r="H579">
            <v>34.941339999999997</v>
          </cell>
        </row>
        <row r="580">
          <cell r="A580" t="str">
            <v>04.500.07</v>
          </cell>
          <cell r="B580" t="str">
            <v>Dreno longit. profundo p/cortes em solo- DPS 07</v>
          </cell>
          <cell r="C580" t="str">
            <v>DNER-ES292/97</v>
          </cell>
          <cell r="D580" t="str">
            <v xml:space="preserve"> </v>
          </cell>
          <cell r="E580" t="str">
            <v>m</v>
          </cell>
          <cell r="G580">
            <v>0</v>
          </cell>
          <cell r="H580">
            <v>0</v>
          </cell>
        </row>
        <row r="581">
          <cell r="A581" t="str">
            <v>04.500.08</v>
          </cell>
          <cell r="B581" t="str">
            <v>Dreno longit. profundo p/cortes em solo- DPS 08</v>
          </cell>
          <cell r="C581" t="str">
            <v>DNER-ES292/97</v>
          </cell>
          <cell r="D581" t="str">
            <v xml:space="preserve"> </v>
          </cell>
          <cell r="E581" t="str">
            <v>m</v>
          </cell>
          <cell r="G581">
            <v>0</v>
          </cell>
          <cell r="H581">
            <v>0</v>
          </cell>
        </row>
        <row r="582">
          <cell r="A582" t="str">
            <v>04.501.01</v>
          </cell>
          <cell r="B582" t="str">
            <v>Dreno longit. profundo p/cortes em rocha- DPR 01</v>
          </cell>
          <cell r="C582" t="str">
            <v>DNER-ES294/97</v>
          </cell>
          <cell r="D582" t="str">
            <v xml:space="preserve"> </v>
          </cell>
          <cell r="E582" t="str">
            <v>m</v>
          </cell>
          <cell r="G582">
            <v>0</v>
          </cell>
          <cell r="H582">
            <v>0</v>
          </cell>
        </row>
        <row r="583">
          <cell r="A583" t="str">
            <v>04.501.02</v>
          </cell>
          <cell r="B583" t="str">
            <v>Dreno longit. profundo p/cortes em rocha- DPR 02</v>
          </cell>
          <cell r="C583" t="str">
            <v>DNER-ES292/97</v>
          </cell>
          <cell r="D583" t="str">
            <v xml:space="preserve"> </v>
          </cell>
          <cell r="E583" t="str">
            <v>m</v>
          </cell>
          <cell r="G583">
            <v>0</v>
          </cell>
          <cell r="H583">
            <v>0</v>
          </cell>
        </row>
        <row r="584">
          <cell r="A584" t="str">
            <v>04.501.03</v>
          </cell>
          <cell r="B584" t="str">
            <v>Dreno longit. profundo p/cortes em rocha- DPR 03</v>
          </cell>
          <cell r="C584" t="str">
            <v>DNER-ES292/97</v>
          </cell>
          <cell r="D584" t="str">
            <v xml:space="preserve"> </v>
          </cell>
          <cell r="E584" t="str">
            <v>m</v>
          </cell>
          <cell r="F584">
            <v>11.2</v>
          </cell>
          <cell r="G584">
            <v>4.0095999999999998</v>
          </cell>
          <cell r="H584">
            <v>15.209599999999998</v>
          </cell>
        </row>
        <row r="585">
          <cell r="A585" t="str">
            <v>04.501.04</v>
          </cell>
          <cell r="B585" t="str">
            <v>Dreno longit. profundo p/cortes em rocha- DPR 04</v>
          </cell>
          <cell r="C585" t="str">
            <v>DNER-ES292/97</v>
          </cell>
          <cell r="D585" t="str">
            <v xml:space="preserve"> </v>
          </cell>
          <cell r="E585" t="str">
            <v>m</v>
          </cell>
          <cell r="G585">
            <v>0</v>
          </cell>
          <cell r="H585">
            <v>0</v>
          </cell>
        </row>
        <row r="586">
          <cell r="A586" t="str">
            <v>04.501.05</v>
          </cell>
          <cell r="B586" t="str">
            <v>Dreno longit. profundo p/cortes em rocha- DPR 05</v>
          </cell>
          <cell r="C586" t="str">
            <v>DNER-ES292/97</v>
          </cell>
          <cell r="D586" t="str">
            <v xml:space="preserve"> </v>
          </cell>
          <cell r="E586" t="str">
            <v>m</v>
          </cell>
          <cell r="G586">
            <v>0</v>
          </cell>
          <cell r="H586">
            <v>0</v>
          </cell>
        </row>
        <row r="587">
          <cell r="A587" t="str">
            <v>04.502.01</v>
          </cell>
          <cell r="B587" t="str">
            <v>Boca de saída p/ dreno longit. profundo- BSD 01</v>
          </cell>
          <cell r="C587" t="str">
            <v xml:space="preserve"> </v>
          </cell>
          <cell r="D587" t="str">
            <v xml:space="preserve"> </v>
          </cell>
          <cell r="E587" t="str">
            <v>un</v>
          </cell>
          <cell r="G587">
            <v>0</v>
          </cell>
          <cell r="H587">
            <v>0</v>
          </cell>
        </row>
        <row r="588">
          <cell r="A588" t="str">
            <v>04.502.02</v>
          </cell>
          <cell r="B588" t="str">
            <v>Boca de saída p/ dreno longit. profundo- BSD 02</v>
          </cell>
          <cell r="C588" t="str">
            <v xml:space="preserve"> </v>
          </cell>
          <cell r="D588" t="str">
            <v xml:space="preserve"> </v>
          </cell>
          <cell r="E588" t="str">
            <v>un</v>
          </cell>
          <cell r="F588">
            <v>36.14</v>
          </cell>
          <cell r="G588">
            <v>12.93812</v>
          </cell>
          <cell r="H588">
            <v>49.078119999999998</v>
          </cell>
        </row>
        <row r="589">
          <cell r="A589" t="str">
            <v>04.510.01</v>
          </cell>
          <cell r="B589" t="str">
            <v>Dreno sub- superficial- DSS 01</v>
          </cell>
          <cell r="C589" t="str">
            <v>DNER-ES294/97</v>
          </cell>
          <cell r="D589" t="str">
            <v xml:space="preserve"> </v>
          </cell>
          <cell r="E589" t="str">
            <v>m</v>
          </cell>
          <cell r="G589">
            <v>0</v>
          </cell>
          <cell r="H589">
            <v>0</v>
          </cell>
        </row>
        <row r="590">
          <cell r="A590" t="str">
            <v>04.510.02</v>
          </cell>
          <cell r="B590" t="str">
            <v>Dreno sub- superficial- DSS 02</v>
          </cell>
          <cell r="C590" t="str">
            <v>DNER-ES294/97</v>
          </cell>
          <cell r="D590" t="str">
            <v xml:space="preserve"> </v>
          </cell>
          <cell r="E590" t="str">
            <v>m</v>
          </cell>
          <cell r="G590">
            <v>0</v>
          </cell>
          <cell r="H590">
            <v>0</v>
          </cell>
        </row>
        <row r="591">
          <cell r="A591" t="str">
            <v>04.510.03</v>
          </cell>
          <cell r="B591" t="str">
            <v>Dreno sub- superficial- DSS 03</v>
          </cell>
          <cell r="C591" t="str">
            <v>DNER-ES294/97</v>
          </cell>
          <cell r="D591" t="str">
            <v xml:space="preserve"> </v>
          </cell>
          <cell r="E591" t="str">
            <v>m</v>
          </cell>
          <cell r="F591">
            <v>2.73</v>
          </cell>
          <cell r="G591">
            <v>0.97733999999999999</v>
          </cell>
          <cell r="H591">
            <v>3.7073399999999999</v>
          </cell>
        </row>
        <row r="592">
          <cell r="A592" t="str">
            <v>04.510.04</v>
          </cell>
          <cell r="B592" t="str">
            <v>Dreno sub- superficial- DSS 04</v>
          </cell>
          <cell r="C592" t="str">
            <v>DNER-ES294/97</v>
          </cell>
          <cell r="D592" t="str">
            <v xml:space="preserve"> </v>
          </cell>
          <cell r="E592" t="str">
            <v>m</v>
          </cell>
          <cell r="G592">
            <v>0</v>
          </cell>
          <cell r="H592">
            <v>0</v>
          </cell>
        </row>
        <row r="593">
          <cell r="A593" t="str">
            <v>04.511.01</v>
          </cell>
          <cell r="B593" t="str">
            <v>Boca de saída p/ dreno sub-superficial-BSD 03</v>
          </cell>
          <cell r="C593" t="str">
            <v xml:space="preserve"> </v>
          </cell>
          <cell r="D593" t="str">
            <v xml:space="preserve"> </v>
          </cell>
          <cell r="E593" t="str">
            <v>un</v>
          </cell>
          <cell r="F593">
            <v>15.36</v>
          </cell>
          <cell r="G593">
            <v>5.4988799999999998</v>
          </cell>
          <cell r="H593">
            <v>20.858879999999999</v>
          </cell>
        </row>
        <row r="594">
          <cell r="A594" t="str">
            <v>04.520.01</v>
          </cell>
          <cell r="B594" t="str">
            <v>Dreno sub- horizontal- DSH 01</v>
          </cell>
          <cell r="C594" t="str">
            <v xml:space="preserve"> </v>
          </cell>
          <cell r="D594" t="str">
            <v xml:space="preserve"> </v>
          </cell>
          <cell r="E594" t="str">
            <v>m</v>
          </cell>
          <cell r="G594">
            <v>0</v>
          </cell>
          <cell r="H594">
            <v>0</v>
          </cell>
        </row>
        <row r="595">
          <cell r="A595" t="str">
            <v>04.521.01</v>
          </cell>
          <cell r="B595" t="str">
            <v>Boca de saída p/ dreno sub-horizontal- BSD 04</v>
          </cell>
          <cell r="C595" t="str">
            <v>DNER-ES295/97</v>
          </cell>
          <cell r="D595" t="str">
            <v xml:space="preserve"> </v>
          </cell>
          <cell r="E595" t="str">
            <v>un</v>
          </cell>
          <cell r="G595">
            <v>0</v>
          </cell>
          <cell r="H595">
            <v>0</v>
          </cell>
        </row>
        <row r="596">
          <cell r="A596" t="str">
            <v>P 04.610.00</v>
          </cell>
          <cell r="B596" t="str">
            <v>Colchão drenante c/ fornecimento e transp. de materiais</v>
          </cell>
          <cell r="C596" t="str">
            <v xml:space="preserve"> </v>
          </cell>
          <cell r="D596" t="str">
            <v xml:space="preserve"> </v>
          </cell>
          <cell r="E596" t="str">
            <v>m3</v>
          </cell>
          <cell r="F596">
            <v>13.99</v>
          </cell>
          <cell r="G596">
            <v>5.0084200000000001</v>
          </cell>
          <cell r="H596">
            <v>18.998419999999999</v>
          </cell>
        </row>
        <row r="597">
          <cell r="A597" t="str">
            <v>P 04.610.01</v>
          </cell>
          <cell r="B597" t="str">
            <v>Demolição e remoção de pontilhão de madeira</v>
          </cell>
          <cell r="C597" t="str">
            <v xml:space="preserve"> </v>
          </cell>
          <cell r="D597" t="str">
            <v xml:space="preserve"> </v>
          </cell>
          <cell r="E597" t="str">
            <v>m2</v>
          </cell>
          <cell r="F597">
            <v>30</v>
          </cell>
          <cell r="G597">
            <v>10.74</v>
          </cell>
          <cell r="H597">
            <v>40.74</v>
          </cell>
        </row>
        <row r="598">
          <cell r="A598" t="str">
            <v>04.900.01</v>
          </cell>
          <cell r="B598" t="str">
            <v>Sarjeta triangular de concreto-STC 01</v>
          </cell>
          <cell r="C598" t="str">
            <v>DNER-ES288/97</v>
          </cell>
          <cell r="D598" t="str">
            <v xml:space="preserve"> </v>
          </cell>
          <cell r="E598" t="str">
            <v>m</v>
          </cell>
          <cell r="F598">
            <v>19.13</v>
          </cell>
          <cell r="G598">
            <v>6.848539999999999</v>
          </cell>
          <cell r="H598">
            <v>25.978539999999999</v>
          </cell>
        </row>
        <row r="599">
          <cell r="A599" t="str">
            <v>04.900.02</v>
          </cell>
          <cell r="B599" t="str">
            <v>Sarjeta triangular de concreto-STC 02</v>
          </cell>
          <cell r="C599" t="str">
            <v>DNER-ES288/97</v>
          </cell>
          <cell r="D599" t="str">
            <v xml:space="preserve"> </v>
          </cell>
          <cell r="E599" t="str">
            <v>m</v>
          </cell>
          <cell r="F599">
            <v>13.49</v>
          </cell>
          <cell r="G599">
            <v>4.8294199999999998</v>
          </cell>
          <cell r="H599">
            <v>18.319420000000001</v>
          </cell>
        </row>
        <row r="600">
          <cell r="A600" t="str">
            <v>04.900.03</v>
          </cell>
          <cell r="B600" t="str">
            <v>Sarjeta triangular de concreto-STC 03</v>
          </cell>
          <cell r="C600" t="str">
            <v>DNER-ES288/97</v>
          </cell>
          <cell r="D600" t="str">
            <v xml:space="preserve"> </v>
          </cell>
          <cell r="E600" t="str">
            <v>m</v>
          </cell>
          <cell r="F600">
            <v>11.8</v>
          </cell>
          <cell r="G600">
            <v>4.2244000000000002</v>
          </cell>
          <cell r="H600">
            <v>16.0244</v>
          </cell>
        </row>
        <row r="601">
          <cell r="A601" t="str">
            <v>04.900.04</v>
          </cell>
          <cell r="B601" t="str">
            <v>Sarjeta triangular de concreto-STC 04</v>
          </cell>
          <cell r="C601" t="str">
            <v>DNER-ES288/97</v>
          </cell>
          <cell r="D601" t="str">
            <v xml:space="preserve"> </v>
          </cell>
          <cell r="E601" t="str">
            <v>m</v>
          </cell>
          <cell r="F601">
            <v>9.52</v>
          </cell>
          <cell r="G601">
            <v>3.4081599999999996</v>
          </cell>
          <cell r="H601">
            <v>12.928159999999998</v>
          </cell>
        </row>
        <row r="602">
          <cell r="A602" t="str">
            <v>04.900.05</v>
          </cell>
          <cell r="B602" t="str">
            <v>Sarjeta triangular de concreto-STC 05</v>
          </cell>
          <cell r="C602" t="str">
            <v>DNER-ES288/97</v>
          </cell>
          <cell r="D602" t="str">
            <v xml:space="preserve"> </v>
          </cell>
          <cell r="E602" t="str">
            <v>m</v>
          </cell>
          <cell r="G602">
            <v>0</v>
          </cell>
          <cell r="H602">
            <v>0</v>
          </cell>
        </row>
        <row r="603">
          <cell r="A603" t="str">
            <v>04.900.06</v>
          </cell>
          <cell r="B603" t="str">
            <v>Sarjeta triangular de concreto-STC 06</v>
          </cell>
          <cell r="C603" t="str">
            <v>DNER-ES288/97</v>
          </cell>
          <cell r="D603" t="str">
            <v xml:space="preserve"> </v>
          </cell>
          <cell r="E603" t="str">
            <v>m</v>
          </cell>
          <cell r="G603">
            <v>0</v>
          </cell>
          <cell r="H603">
            <v>0</v>
          </cell>
        </row>
        <row r="604">
          <cell r="A604" t="str">
            <v>04.900.07</v>
          </cell>
          <cell r="B604" t="str">
            <v>Sarjeta triangular de concreto-STC 07</v>
          </cell>
          <cell r="C604" t="str">
            <v>DNER-ES288/97</v>
          </cell>
          <cell r="D604" t="str">
            <v xml:space="preserve"> </v>
          </cell>
          <cell r="E604" t="str">
            <v>m</v>
          </cell>
          <cell r="G604">
            <v>0</v>
          </cell>
          <cell r="H604">
            <v>0</v>
          </cell>
        </row>
        <row r="605">
          <cell r="A605" t="str">
            <v>04.900.08</v>
          </cell>
          <cell r="B605" t="str">
            <v>Sarjeta triangular de concreto-STC 08</v>
          </cell>
          <cell r="C605" t="str">
            <v>DNER-ES288/97</v>
          </cell>
          <cell r="D605" t="str">
            <v xml:space="preserve"> </v>
          </cell>
          <cell r="E605" t="str">
            <v>m</v>
          </cell>
          <cell r="G605">
            <v>0</v>
          </cell>
          <cell r="H605">
            <v>0</v>
          </cell>
        </row>
        <row r="606">
          <cell r="A606" t="str">
            <v>04.900.21</v>
          </cell>
          <cell r="B606" t="str">
            <v>Sarjeta de cant. central de concreto-SCC 01</v>
          </cell>
          <cell r="C606" t="str">
            <v>DNER-ES288/97</v>
          </cell>
          <cell r="D606" t="str">
            <v xml:space="preserve"> </v>
          </cell>
          <cell r="E606" t="str">
            <v>m</v>
          </cell>
          <cell r="F606">
            <v>10.199999999999999</v>
          </cell>
          <cell r="G606">
            <v>3.6515999999999997</v>
          </cell>
          <cell r="H606">
            <v>13.851599999999999</v>
          </cell>
        </row>
        <row r="607">
          <cell r="A607" t="str">
            <v>04.900.22</v>
          </cell>
          <cell r="B607" t="str">
            <v>Sarjeta de cant. central de concreto-SCC 02</v>
          </cell>
          <cell r="C607" t="str">
            <v>DNER-ES288/97</v>
          </cell>
          <cell r="D607" t="str">
            <v xml:space="preserve"> </v>
          </cell>
          <cell r="E607" t="str">
            <v>m</v>
          </cell>
          <cell r="F607">
            <v>14.12</v>
          </cell>
          <cell r="G607">
            <v>5.0549599999999995</v>
          </cell>
          <cell r="H607">
            <v>19.174959999999999</v>
          </cell>
        </row>
        <row r="608">
          <cell r="A608" t="str">
            <v>04.900.31</v>
          </cell>
          <cell r="B608" t="str">
            <v>Sarjeta triangular de grama-STG 01</v>
          </cell>
          <cell r="C608" t="str">
            <v xml:space="preserve"> </v>
          </cell>
          <cell r="D608" t="str">
            <v xml:space="preserve"> </v>
          </cell>
          <cell r="E608" t="str">
            <v>m</v>
          </cell>
          <cell r="F608">
            <v>10.8</v>
          </cell>
          <cell r="G608">
            <v>3.8664000000000001</v>
          </cell>
          <cell r="H608">
            <v>14.666400000000001</v>
          </cell>
        </row>
        <row r="609">
          <cell r="A609" t="str">
            <v>04.900.32</v>
          </cell>
          <cell r="B609" t="str">
            <v>Sarjeta triangular de grama-STG 02</v>
          </cell>
          <cell r="C609" t="str">
            <v xml:space="preserve"> </v>
          </cell>
          <cell r="D609" t="str">
            <v xml:space="preserve"> </v>
          </cell>
          <cell r="E609" t="str">
            <v>m</v>
          </cell>
          <cell r="F609">
            <v>8.94</v>
          </cell>
          <cell r="G609">
            <v>3.2005199999999996</v>
          </cell>
          <cell r="H609">
            <v>12.140519999999999</v>
          </cell>
        </row>
        <row r="610">
          <cell r="A610" t="str">
            <v>04.900.33</v>
          </cell>
          <cell r="B610" t="str">
            <v>Sarjeta triangular de grama-STG 03</v>
          </cell>
          <cell r="C610" t="str">
            <v xml:space="preserve"> </v>
          </cell>
          <cell r="D610" t="str">
            <v xml:space="preserve"> </v>
          </cell>
          <cell r="E610" t="str">
            <v>m</v>
          </cell>
          <cell r="F610">
            <v>7.81</v>
          </cell>
          <cell r="G610">
            <v>2.7959799999999997</v>
          </cell>
          <cell r="H610">
            <v>10.605979999999999</v>
          </cell>
        </row>
        <row r="611">
          <cell r="A611" t="str">
            <v>04.900.34</v>
          </cell>
          <cell r="B611" t="str">
            <v>Sarjeta triangular de grama-STG 04</v>
          </cell>
          <cell r="C611" t="str">
            <v xml:space="preserve"> </v>
          </cell>
          <cell r="D611" t="str">
            <v xml:space="preserve"> </v>
          </cell>
          <cell r="E611" t="str">
            <v>m</v>
          </cell>
          <cell r="F611">
            <v>6.24</v>
          </cell>
          <cell r="G611">
            <v>2.2339199999999999</v>
          </cell>
          <cell r="H611">
            <v>8.4739199999999997</v>
          </cell>
        </row>
        <row r="612">
          <cell r="A612" t="str">
            <v xml:space="preserve">04.900.41   </v>
          </cell>
          <cell r="B612" t="str">
            <v>Sarjeta triangular não revestida-STT 01</v>
          </cell>
          <cell r="C612" t="str">
            <v xml:space="preserve"> </v>
          </cell>
          <cell r="D612" t="str">
            <v xml:space="preserve"> </v>
          </cell>
          <cell r="E612" t="str">
            <v>m</v>
          </cell>
          <cell r="G612">
            <v>0</v>
          </cell>
          <cell r="H612">
            <v>0</v>
          </cell>
        </row>
        <row r="613">
          <cell r="A613" t="str">
            <v>04.900.42</v>
          </cell>
          <cell r="B613" t="str">
            <v>Sarjeta triangular não revestida-STT 02</v>
          </cell>
          <cell r="C613" t="str">
            <v xml:space="preserve"> </v>
          </cell>
          <cell r="D613" t="str">
            <v xml:space="preserve"> </v>
          </cell>
          <cell r="E613" t="str">
            <v>m</v>
          </cell>
          <cell r="G613">
            <v>0</v>
          </cell>
          <cell r="H613">
            <v>0</v>
          </cell>
        </row>
        <row r="614">
          <cell r="A614" t="str">
            <v>04.900.43</v>
          </cell>
          <cell r="B614" t="str">
            <v>Sarjeta triangular não revestida-STT 03</v>
          </cell>
          <cell r="C614" t="str">
            <v xml:space="preserve"> </v>
          </cell>
          <cell r="D614" t="str">
            <v xml:space="preserve"> </v>
          </cell>
          <cell r="E614" t="str">
            <v>m</v>
          </cell>
          <cell r="G614">
            <v>0</v>
          </cell>
          <cell r="H614">
            <v>0</v>
          </cell>
        </row>
        <row r="615">
          <cell r="A615" t="str">
            <v>04.900.44</v>
          </cell>
          <cell r="B615" t="str">
            <v>Sarjeta triangular não revestida-STT 04</v>
          </cell>
          <cell r="C615" t="str">
            <v xml:space="preserve"> </v>
          </cell>
          <cell r="D615" t="str">
            <v xml:space="preserve"> </v>
          </cell>
          <cell r="E615" t="str">
            <v>m</v>
          </cell>
          <cell r="G615">
            <v>0</v>
          </cell>
          <cell r="H615">
            <v>0</v>
          </cell>
        </row>
        <row r="616">
          <cell r="A616" t="str">
            <v>P 04.901.10</v>
          </cell>
          <cell r="B616" t="str">
            <v>Sarjeta de pé de aterro (terra armada)</v>
          </cell>
          <cell r="C616" t="str">
            <v xml:space="preserve"> </v>
          </cell>
          <cell r="D616" t="str">
            <v xml:space="preserve"> </v>
          </cell>
          <cell r="E616" t="str">
            <v>m</v>
          </cell>
          <cell r="F616">
            <v>12.19</v>
          </cell>
          <cell r="G616">
            <v>4.36402</v>
          </cell>
          <cell r="H616">
            <v>16.554020000000001</v>
          </cell>
        </row>
        <row r="617">
          <cell r="A617" t="str">
            <v>P 04.901.11</v>
          </cell>
          <cell r="B617" t="str">
            <v>Cimento asfático (Transporte)</v>
          </cell>
          <cell r="C617" t="str">
            <v xml:space="preserve"> </v>
          </cell>
          <cell r="D617" t="str">
            <v xml:space="preserve"> </v>
          </cell>
          <cell r="E617" t="str">
            <v>Kg</v>
          </cell>
          <cell r="F617">
            <v>0.01</v>
          </cell>
          <cell r="G617">
            <v>3.5799999999999998E-3</v>
          </cell>
          <cell r="H617">
            <v>1.358E-2</v>
          </cell>
        </row>
        <row r="618">
          <cell r="A618" t="str">
            <v>04.901.01</v>
          </cell>
          <cell r="B618" t="str">
            <v>Sarjeta trapezoidal de concreto-SZC 01</v>
          </cell>
          <cell r="C618" t="str">
            <v>DNER-ES288/97</v>
          </cell>
          <cell r="D618" t="str">
            <v xml:space="preserve"> </v>
          </cell>
          <cell r="E618" t="str">
            <v>m</v>
          </cell>
          <cell r="F618">
            <v>14.73</v>
          </cell>
          <cell r="G618">
            <v>5.2733400000000001</v>
          </cell>
          <cell r="H618">
            <v>20.003340000000001</v>
          </cell>
        </row>
        <row r="619">
          <cell r="A619" t="str">
            <v>04.901.02</v>
          </cell>
          <cell r="B619" t="str">
            <v>Sarjeta trapezoidal de concreto-SZC 02</v>
          </cell>
          <cell r="C619" t="str">
            <v>DNER-ES288/97</v>
          </cell>
          <cell r="D619" t="str">
            <v xml:space="preserve"> </v>
          </cell>
          <cell r="E619" t="str">
            <v>m</v>
          </cell>
          <cell r="F619">
            <v>10.18</v>
          </cell>
          <cell r="G619">
            <v>3.6444399999999999</v>
          </cell>
          <cell r="H619">
            <v>13.824439999999999</v>
          </cell>
        </row>
        <row r="620">
          <cell r="A620" t="str">
            <v>04.901.21</v>
          </cell>
          <cell r="B620" t="str">
            <v>Sarjeta de cant. central de concreto-SCC 03</v>
          </cell>
          <cell r="C620" t="str">
            <v>DNER-ES288/97</v>
          </cell>
          <cell r="D620" t="str">
            <v xml:space="preserve"> </v>
          </cell>
          <cell r="E620" t="str">
            <v>m</v>
          </cell>
          <cell r="F620">
            <v>12.24</v>
          </cell>
          <cell r="G620">
            <v>4.38192</v>
          </cell>
          <cell r="H620">
            <v>16.621919999999999</v>
          </cell>
        </row>
        <row r="621">
          <cell r="A621" t="str">
            <v>04.901.22</v>
          </cell>
          <cell r="B621" t="str">
            <v>Sarjeta de cant. central de concreto-SCC 04</v>
          </cell>
          <cell r="C621" t="str">
            <v>DNER-ES288/97</v>
          </cell>
          <cell r="D621" t="str">
            <v xml:space="preserve"> </v>
          </cell>
          <cell r="E621" t="str">
            <v>m</v>
          </cell>
          <cell r="F621">
            <v>21.21</v>
          </cell>
          <cell r="G621">
            <v>7.5931800000000003</v>
          </cell>
          <cell r="H621">
            <v>28.803180000000001</v>
          </cell>
        </row>
        <row r="622">
          <cell r="A622" t="str">
            <v>04.901.31</v>
          </cell>
          <cell r="B622" t="str">
            <v>Sarjeta trapezoidal de grama- SZG 01</v>
          </cell>
          <cell r="C622" t="str">
            <v xml:space="preserve"> </v>
          </cell>
          <cell r="D622" t="str">
            <v xml:space="preserve"> </v>
          </cell>
          <cell r="E622" t="str">
            <v>m</v>
          </cell>
          <cell r="G622">
            <v>0</v>
          </cell>
          <cell r="H622">
            <v>0</v>
          </cell>
        </row>
        <row r="623">
          <cell r="A623" t="str">
            <v>04.901.32</v>
          </cell>
          <cell r="B623" t="str">
            <v>Sarjeta trapezoidal de grama- SZG 02</v>
          </cell>
          <cell r="C623" t="str">
            <v xml:space="preserve"> </v>
          </cell>
          <cell r="D623" t="str">
            <v xml:space="preserve"> </v>
          </cell>
          <cell r="E623" t="str">
            <v>m</v>
          </cell>
          <cell r="G623">
            <v>0</v>
          </cell>
          <cell r="H623">
            <v>0</v>
          </cell>
        </row>
        <row r="624">
          <cell r="A624" t="str">
            <v>04.901.41</v>
          </cell>
          <cell r="B624" t="str">
            <v>Sarjeta trapezoidal não revestida-SZT 01</v>
          </cell>
          <cell r="C624" t="str">
            <v xml:space="preserve"> </v>
          </cell>
          <cell r="D624" t="str">
            <v xml:space="preserve"> </v>
          </cell>
          <cell r="E624" t="str">
            <v>m</v>
          </cell>
          <cell r="G624">
            <v>0</v>
          </cell>
          <cell r="H624">
            <v>0</v>
          </cell>
        </row>
        <row r="625">
          <cell r="A625" t="str">
            <v>04.901.42</v>
          </cell>
          <cell r="B625" t="str">
            <v>Sarjeta trapezoidal não revestida-SZT 02</v>
          </cell>
          <cell r="C625" t="str">
            <v xml:space="preserve"> </v>
          </cell>
          <cell r="D625" t="str">
            <v xml:space="preserve"> </v>
          </cell>
          <cell r="E625" t="str">
            <v>m</v>
          </cell>
          <cell r="G625">
            <v>0</v>
          </cell>
          <cell r="H625">
            <v>0</v>
          </cell>
        </row>
        <row r="626">
          <cell r="A626" t="str">
            <v>P04.901.43</v>
          </cell>
          <cell r="B626" t="str">
            <v>Canaleta c/ grelha de concreto</v>
          </cell>
          <cell r="E626" t="str">
            <v>m</v>
          </cell>
          <cell r="F626">
            <v>57.01</v>
          </cell>
          <cell r="G626">
            <v>20.409579999999998</v>
          </cell>
          <cell r="H626">
            <v>77.419579999999996</v>
          </cell>
        </row>
        <row r="627">
          <cell r="A627" t="str">
            <v>04.910.01</v>
          </cell>
          <cell r="B627" t="str">
            <v>Meio-fio de concreto-MFC 01</v>
          </cell>
          <cell r="C627" t="str">
            <v>DNER-ES290/97</v>
          </cell>
          <cell r="D627" t="str">
            <v xml:space="preserve"> </v>
          </cell>
          <cell r="E627" t="str">
            <v>m</v>
          </cell>
          <cell r="G627">
            <v>0</v>
          </cell>
          <cell r="H627">
            <v>0</v>
          </cell>
        </row>
        <row r="628">
          <cell r="A628" t="str">
            <v>04.910.02</v>
          </cell>
          <cell r="B628" t="str">
            <v>Meio-fio de concreto-MFC 02</v>
          </cell>
          <cell r="C628" t="str">
            <v>DNER-ES290/97</v>
          </cell>
          <cell r="D628" t="str">
            <v xml:space="preserve"> </v>
          </cell>
          <cell r="E628" t="str">
            <v>m</v>
          </cell>
          <cell r="G628">
            <v>0</v>
          </cell>
          <cell r="H628">
            <v>0</v>
          </cell>
        </row>
        <row r="629">
          <cell r="A629" t="str">
            <v>04.910.03</v>
          </cell>
          <cell r="B629" t="str">
            <v>Meio-fio de concreto-MFC 03</v>
          </cell>
          <cell r="C629" t="str">
            <v>DNER-ES290/97</v>
          </cell>
          <cell r="D629" t="str">
            <v xml:space="preserve"> </v>
          </cell>
          <cell r="E629" t="str">
            <v>m</v>
          </cell>
          <cell r="F629">
            <v>8.27</v>
          </cell>
          <cell r="G629">
            <v>2.9606599999999998</v>
          </cell>
          <cell r="H629">
            <v>11.23066</v>
          </cell>
        </row>
        <row r="630">
          <cell r="A630" t="str">
            <v>04.910.04</v>
          </cell>
          <cell r="B630" t="str">
            <v>Meio-fio de concreto-MFC 04</v>
          </cell>
          <cell r="C630" t="str">
            <v>DNER-ES290/97</v>
          </cell>
          <cell r="D630" t="str">
            <v xml:space="preserve"> </v>
          </cell>
          <cell r="E630" t="str">
            <v>m</v>
          </cell>
          <cell r="G630">
            <v>0</v>
          </cell>
          <cell r="H630">
            <v>0</v>
          </cell>
        </row>
        <row r="631">
          <cell r="A631" t="str">
            <v>04.910.05</v>
          </cell>
          <cell r="B631" t="str">
            <v>Meio-fio de concreto-MFC 05</v>
          </cell>
          <cell r="C631" t="str">
            <v>DNER-ES290/97</v>
          </cell>
          <cell r="D631" t="str">
            <v xml:space="preserve"> </v>
          </cell>
          <cell r="E631" t="str">
            <v>m</v>
          </cell>
          <cell r="F631">
            <v>7.76</v>
          </cell>
          <cell r="G631">
            <v>2.7780799999999997</v>
          </cell>
          <cell r="H631">
            <v>10.538079999999999</v>
          </cell>
        </row>
        <row r="632">
          <cell r="A632" t="str">
            <v>04.910.06</v>
          </cell>
          <cell r="B632" t="str">
            <v>Meio-fio de concreto-MFC 06</v>
          </cell>
          <cell r="C632" t="str">
            <v>DNER-ES290/97</v>
          </cell>
          <cell r="D632" t="str">
            <v xml:space="preserve"> </v>
          </cell>
          <cell r="E632" t="str">
            <v>m</v>
          </cell>
          <cell r="G632">
            <v>0</v>
          </cell>
          <cell r="H632">
            <v>0</v>
          </cell>
        </row>
        <row r="633">
          <cell r="A633" t="str">
            <v>04.910.07</v>
          </cell>
          <cell r="B633" t="str">
            <v>Meio-fio de concreto-MFC 07</v>
          </cell>
          <cell r="C633" t="str">
            <v>DNER-ES290/97</v>
          </cell>
          <cell r="D633" t="str">
            <v xml:space="preserve"> </v>
          </cell>
          <cell r="E633" t="str">
            <v>m</v>
          </cell>
          <cell r="G633">
            <v>0</v>
          </cell>
          <cell r="H633">
            <v>0</v>
          </cell>
        </row>
        <row r="634">
          <cell r="A634" t="str">
            <v>04.910.08</v>
          </cell>
          <cell r="B634" t="str">
            <v>Meio-fio de concreto-MFC 08</v>
          </cell>
          <cell r="C634" t="str">
            <v>DNER-ES290/97</v>
          </cell>
          <cell r="D634" t="str">
            <v xml:space="preserve"> </v>
          </cell>
          <cell r="E634" t="str">
            <v>m</v>
          </cell>
          <cell r="G634">
            <v>0</v>
          </cell>
          <cell r="H634">
            <v>0</v>
          </cell>
        </row>
        <row r="635">
          <cell r="A635" t="str">
            <v>04.930.01</v>
          </cell>
          <cell r="B635" t="str">
            <v>Caixa coletora de sarjeta-CCS 01</v>
          </cell>
          <cell r="C635" t="str">
            <v>DNER-ES287/97</v>
          </cell>
          <cell r="D635" t="str">
            <v xml:space="preserve"> </v>
          </cell>
          <cell r="E635" t="str">
            <v>un</v>
          </cell>
          <cell r="F635">
            <v>418.89</v>
          </cell>
          <cell r="G635">
            <v>149.96261999999999</v>
          </cell>
          <cell r="H635">
            <v>568.85262</v>
          </cell>
        </row>
        <row r="636">
          <cell r="A636" t="str">
            <v>04.930.02</v>
          </cell>
          <cell r="B636" t="str">
            <v>Caixa coletora de sarjeta-CCS 02</v>
          </cell>
          <cell r="C636" t="str">
            <v>DNER-ES287/97</v>
          </cell>
          <cell r="D636" t="str">
            <v xml:space="preserve"> </v>
          </cell>
          <cell r="E636" t="str">
            <v>un</v>
          </cell>
          <cell r="F636">
            <v>409.15</v>
          </cell>
          <cell r="G636">
            <v>146.47569999999999</v>
          </cell>
          <cell r="H636">
            <v>555.62569999999994</v>
          </cell>
        </row>
        <row r="637">
          <cell r="A637" t="str">
            <v>04.930.03</v>
          </cell>
          <cell r="B637" t="str">
            <v>Caixa coletora de sarjeta-CCS 03</v>
          </cell>
          <cell r="C637" t="str">
            <v>DNER-ES287/97</v>
          </cell>
          <cell r="D637" t="str">
            <v xml:space="preserve"> </v>
          </cell>
          <cell r="E637" t="str">
            <v>un</v>
          </cell>
          <cell r="F637">
            <v>399.4</v>
          </cell>
          <cell r="G637">
            <v>142.98519999999999</v>
          </cell>
          <cell r="H637">
            <v>542.38519999999994</v>
          </cell>
        </row>
        <row r="638">
          <cell r="A638" t="str">
            <v>04.930.04</v>
          </cell>
          <cell r="B638" t="str">
            <v>Caixa coletora de sarjeta-CCS 04</v>
          </cell>
          <cell r="C638" t="str">
            <v>DNER-ES287/97</v>
          </cell>
          <cell r="D638" t="str">
            <v xml:space="preserve"> </v>
          </cell>
          <cell r="E638" t="str">
            <v>un</v>
          </cell>
          <cell r="G638">
            <v>0</v>
          </cell>
          <cell r="H638">
            <v>0</v>
          </cell>
        </row>
        <row r="639">
          <cell r="A639" t="str">
            <v>04.930.05</v>
          </cell>
          <cell r="B639" t="str">
            <v>Caixa coletora de sarjeta-CCS 05</v>
          </cell>
          <cell r="C639" t="str">
            <v>DNER-ES287/97</v>
          </cell>
          <cell r="D639" t="str">
            <v xml:space="preserve"> </v>
          </cell>
          <cell r="E639" t="str">
            <v>un</v>
          </cell>
          <cell r="F639">
            <v>526.63</v>
          </cell>
          <cell r="G639">
            <v>188.53353999999999</v>
          </cell>
          <cell r="H639">
            <v>715.16354000000001</v>
          </cell>
        </row>
        <row r="640">
          <cell r="A640" t="str">
            <v>04.930.06</v>
          </cell>
          <cell r="B640" t="str">
            <v>Caixa coletora de sarjeta-CCS 06</v>
          </cell>
          <cell r="C640" t="str">
            <v>DNER-ES287/97</v>
          </cell>
          <cell r="D640" t="str">
            <v xml:space="preserve"> </v>
          </cell>
          <cell r="E640" t="str">
            <v>un</v>
          </cell>
          <cell r="F640">
            <v>516.30999999999995</v>
          </cell>
          <cell r="G640">
            <v>184.83897999999996</v>
          </cell>
          <cell r="H640">
            <v>701.14897999999994</v>
          </cell>
        </row>
        <row r="641">
          <cell r="A641" t="str">
            <v>04.930.07</v>
          </cell>
          <cell r="B641" t="str">
            <v>Caixa coletora de sarjeta-CCS 07</v>
          </cell>
          <cell r="C641" t="str">
            <v>DNER-ES287/97</v>
          </cell>
          <cell r="D641" t="str">
            <v xml:space="preserve"> </v>
          </cell>
          <cell r="E641" t="str">
            <v>un</v>
          </cell>
          <cell r="F641">
            <v>505.99</v>
          </cell>
          <cell r="G641">
            <v>181.14442</v>
          </cell>
          <cell r="H641">
            <v>687.13441999999998</v>
          </cell>
        </row>
        <row r="642">
          <cell r="A642" t="str">
            <v>04.930.08</v>
          </cell>
          <cell r="B642" t="str">
            <v>Caixa coletora de sarjeta-CCS 08</v>
          </cell>
          <cell r="C642" t="str">
            <v>DNER-ES287/97</v>
          </cell>
          <cell r="D642" t="str">
            <v xml:space="preserve"> </v>
          </cell>
          <cell r="E642" t="str">
            <v>un</v>
          </cell>
          <cell r="G642">
            <v>0</v>
          </cell>
          <cell r="H642">
            <v>0</v>
          </cell>
        </row>
        <row r="643">
          <cell r="A643" t="str">
            <v>04.930.09</v>
          </cell>
          <cell r="B643" t="str">
            <v>Caixa coletora de sarjeta-CCS 09</v>
          </cell>
          <cell r="C643" t="str">
            <v>DNER-ES287/97</v>
          </cell>
          <cell r="D643" t="str">
            <v xml:space="preserve"> </v>
          </cell>
          <cell r="E643" t="str">
            <v>un</v>
          </cell>
          <cell r="F643">
            <v>633.79999999999995</v>
          </cell>
          <cell r="G643">
            <v>226.90039999999996</v>
          </cell>
          <cell r="H643">
            <v>860.70039999999995</v>
          </cell>
        </row>
        <row r="644">
          <cell r="A644" t="str">
            <v>04.930.10</v>
          </cell>
          <cell r="B644" t="str">
            <v>Caixa coletora de sarjeta-CCS 10</v>
          </cell>
          <cell r="C644" t="str">
            <v>DNER-ES287/97</v>
          </cell>
          <cell r="D644" t="str">
            <v xml:space="preserve"> </v>
          </cell>
          <cell r="E644" t="str">
            <v>un</v>
          </cell>
          <cell r="F644">
            <v>623.48</v>
          </cell>
          <cell r="G644">
            <v>223.20583999999999</v>
          </cell>
          <cell r="H644">
            <v>846.68583999999998</v>
          </cell>
        </row>
        <row r="645">
          <cell r="A645" t="str">
            <v>04.930.11</v>
          </cell>
          <cell r="B645" t="str">
            <v>Caixa coletora de sarjeta-CCS 11</v>
          </cell>
          <cell r="C645" t="str">
            <v>DNER-ES287/97</v>
          </cell>
          <cell r="D645" t="str">
            <v xml:space="preserve"> </v>
          </cell>
          <cell r="E645" t="str">
            <v>un</v>
          </cell>
          <cell r="F645">
            <v>613.16</v>
          </cell>
          <cell r="G645">
            <v>219.51127999999997</v>
          </cell>
          <cell r="H645">
            <v>832.67127999999991</v>
          </cell>
        </row>
        <row r="646">
          <cell r="A646" t="str">
            <v>04.930.12</v>
          </cell>
          <cell r="B646" t="str">
            <v>Caixa coletora de sarjeta-CCS 12</v>
          </cell>
          <cell r="C646" t="str">
            <v>DNER-ES287/97</v>
          </cell>
          <cell r="D646" t="str">
            <v xml:space="preserve"> </v>
          </cell>
          <cell r="E646" t="str">
            <v>un</v>
          </cell>
          <cell r="G646">
            <v>0</v>
          </cell>
          <cell r="H646">
            <v>0</v>
          </cell>
        </row>
        <row r="647">
          <cell r="A647" t="str">
            <v>04.930.13</v>
          </cell>
          <cell r="B647" t="str">
            <v>Caixa coletora de sarjeta-CCS 13</v>
          </cell>
          <cell r="C647" t="str">
            <v>DNER-ES287/97</v>
          </cell>
          <cell r="D647" t="str">
            <v xml:space="preserve"> </v>
          </cell>
          <cell r="E647" t="str">
            <v>un</v>
          </cell>
          <cell r="G647">
            <v>0</v>
          </cell>
          <cell r="H647">
            <v>0</v>
          </cell>
        </row>
        <row r="648">
          <cell r="A648" t="str">
            <v>04.930.14</v>
          </cell>
          <cell r="B648" t="str">
            <v>Caixa coletora de sarjeta-CCS 14</v>
          </cell>
          <cell r="C648" t="str">
            <v>DNER-ES287/97</v>
          </cell>
          <cell r="D648" t="str">
            <v xml:space="preserve"> </v>
          </cell>
          <cell r="E648" t="str">
            <v>un</v>
          </cell>
          <cell r="G648">
            <v>0</v>
          </cell>
          <cell r="H648">
            <v>0</v>
          </cell>
        </row>
        <row r="649">
          <cell r="A649" t="str">
            <v>04.930.15</v>
          </cell>
          <cell r="B649" t="str">
            <v>Caixa coletora de sarjeta-CCS 15</v>
          </cell>
          <cell r="C649" t="str">
            <v>DNER-ES287/97</v>
          </cell>
          <cell r="D649" t="str">
            <v xml:space="preserve"> </v>
          </cell>
          <cell r="E649" t="str">
            <v>un</v>
          </cell>
          <cell r="G649">
            <v>0</v>
          </cell>
          <cell r="H649">
            <v>0</v>
          </cell>
        </row>
        <row r="650">
          <cell r="A650" t="str">
            <v>04.930.16</v>
          </cell>
          <cell r="B650" t="str">
            <v>Caixa coletora de sarjeta-CCS 16</v>
          </cell>
          <cell r="C650" t="str">
            <v>DNER-ES287/97</v>
          </cell>
          <cell r="D650" t="str">
            <v xml:space="preserve"> </v>
          </cell>
          <cell r="E650" t="str">
            <v>un</v>
          </cell>
          <cell r="G650">
            <v>0</v>
          </cell>
          <cell r="H650">
            <v>0</v>
          </cell>
        </row>
        <row r="651">
          <cell r="A651" t="str">
            <v>04.930.17</v>
          </cell>
          <cell r="B651" t="str">
            <v>Caixa coletora de sarjeta-CCS 17</v>
          </cell>
          <cell r="C651" t="str">
            <v>DNER-ES287/97</v>
          </cell>
          <cell r="D651" t="str">
            <v xml:space="preserve"> </v>
          </cell>
          <cell r="E651" t="str">
            <v>un</v>
          </cell>
          <cell r="G651">
            <v>0</v>
          </cell>
          <cell r="H651">
            <v>0</v>
          </cell>
        </row>
        <row r="652">
          <cell r="A652" t="str">
            <v>04.930.18</v>
          </cell>
          <cell r="B652" t="str">
            <v>Caixa coletora de sarjeta-CCS 18</v>
          </cell>
          <cell r="C652" t="str">
            <v>DNER-ES287/97</v>
          </cell>
          <cell r="D652" t="str">
            <v xml:space="preserve"> </v>
          </cell>
          <cell r="E652" t="str">
            <v>un</v>
          </cell>
          <cell r="G652">
            <v>0</v>
          </cell>
          <cell r="H652">
            <v>0</v>
          </cell>
        </row>
        <row r="653">
          <cell r="A653" t="str">
            <v>04.930.19</v>
          </cell>
          <cell r="B653" t="str">
            <v>Caixa coletora de sarjeta-CCS 19</v>
          </cell>
          <cell r="C653" t="str">
            <v>DNER-ES287/97</v>
          </cell>
          <cell r="D653" t="str">
            <v xml:space="preserve"> </v>
          </cell>
          <cell r="E653" t="str">
            <v>un</v>
          </cell>
          <cell r="G653">
            <v>0</v>
          </cell>
          <cell r="H653">
            <v>0</v>
          </cell>
        </row>
        <row r="654">
          <cell r="A654" t="str">
            <v>04.930.20</v>
          </cell>
          <cell r="B654" t="str">
            <v>Caixa coletora de sarjeta-CCS 20</v>
          </cell>
          <cell r="C654" t="str">
            <v>DNER-ES287/97</v>
          </cell>
          <cell r="D654" t="str">
            <v xml:space="preserve"> </v>
          </cell>
          <cell r="E654" t="str">
            <v>un</v>
          </cell>
          <cell r="G654">
            <v>0</v>
          </cell>
          <cell r="H654">
            <v>0</v>
          </cell>
        </row>
        <row r="655">
          <cell r="A655" t="str">
            <v>DER78150</v>
          </cell>
          <cell r="B655" t="str">
            <v>Caixa coletora de sarjeta - CCS, D=60cm e H = 1,00m</v>
          </cell>
          <cell r="E655" t="str">
            <v>un</v>
          </cell>
          <cell r="F655">
            <v>231</v>
          </cell>
          <cell r="G655">
            <v>82.697999999999993</v>
          </cell>
          <cell r="H655">
            <v>313.69799999999998</v>
          </cell>
        </row>
        <row r="656">
          <cell r="A656" t="str">
            <v>DER78150a</v>
          </cell>
          <cell r="B656" t="str">
            <v>Caixa coletora de sarjeta - CCS, D=60cm E H=1,5m</v>
          </cell>
          <cell r="E656" t="str">
            <v>un</v>
          </cell>
          <cell r="F656">
            <v>368.52</v>
          </cell>
          <cell r="G656">
            <v>131.93016</v>
          </cell>
          <cell r="H656">
            <v>500.45015999999998</v>
          </cell>
        </row>
        <row r="657">
          <cell r="A657" t="str">
            <v>DER78150b</v>
          </cell>
          <cell r="B657" t="str">
            <v>Caixa coletora de sarjeta - CCS, D=40cm E H=1,00m</v>
          </cell>
          <cell r="E657" t="str">
            <v>un</v>
          </cell>
          <cell r="F657">
            <v>281.35000000000002</v>
          </cell>
          <cell r="G657">
            <v>100.72330000000001</v>
          </cell>
          <cell r="H657">
            <v>382.07330000000002</v>
          </cell>
        </row>
        <row r="658">
          <cell r="A658" t="str">
            <v>DER78150c</v>
          </cell>
          <cell r="B658" t="str">
            <v>Caixa coletora de sarjeta - CCS, D=40cm E H=1,50m</v>
          </cell>
          <cell r="E658" t="str">
            <v>un</v>
          </cell>
          <cell r="F658">
            <v>370.9</v>
          </cell>
          <cell r="G658">
            <v>132.78219999999999</v>
          </cell>
          <cell r="H658">
            <v>503.68219999999997</v>
          </cell>
        </row>
        <row r="659">
          <cell r="A659" t="str">
            <v>DER78150d</v>
          </cell>
          <cell r="B659" t="str">
            <v>Caixa coletora de sarjeta - CCS, D=40cm E H=2,00m</v>
          </cell>
          <cell r="E659" t="str">
            <v>un</v>
          </cell>
          <cell r="F659">
            <v>460.43</v>
          </cell>
          <cell r="G659">
            <v>164.83393999999998</v>
          </cell>
          <cell r="H659">
            <v>625.26394000000005</v>
          </cell>
        </row>
        <row r="660">
          <cell r="A660" t="str">
            <v>DER78250</v>
          </cell>
          <cell r="B660" t="str">
            <v>Caixa coletora de sarjeta - CCS, D=80cm E H=1,50m</v>
          </cell>
          <cell r="E660" t="str">
            <v>un</v>
          </cell>
          <cell r="F660">
            <v>321.55</v>
          </cell>
          <cell r="G660">
            <v>115.11490000000001</v>
          </cell>
          <cell r="H660">
            <v>436.66489999999999</v>
          </cell>
        </row>
        <row r="661">
          <cell r="A661" t="str">
            <v>DER78300</v>
          </cell>
          <cell r="B661" t="str">
            <v>Caixa coletora de sarjeta - CCS, D=100cm E H=1,50m</v>
          </cell>
          <cell r="E661" t="str">
            <v>un</v>
          </cell>
          <cell r="F661">
            <v>331.03</v>
          </cell>
          <cell r="G661">
            <v>118.50873999999999</v>
          </cell>
          <cell r="H661">
            <v>449.53873999999996</v>
          </cell>
        </row>
        <row r="662">
          <cell r="A662" t="str">
            <v>DER77100</v>
          </cell>
          <cell r="B662" t="str">
            <v>Caixa coletora de talvegue - CCT, D=80cm E H=1,50m</v>
          </cell>
          <cell r="E662" t="str">
            <v>un</v>
          </cell>
          <cell r="F662">
            <v>309.24</v>
          </cell>
          <cell r="G662">
            <v>110.70792</v>
          </cell>
          <cell r="H662">
            <v>419.94792000000001</v>
          </cell>
        </row>
        <row r="663">
          <cell r="A663" t="str">
            <v>DER77150</v>
          </cell>
          <cell r="B663" t="str">
            <v>Caixa coletora de talvegue - CCT, D=100cm E H=1,50m</v>
          </cell>
          <cell r="E663" t="str">
            <v>un</v>
          </cell>
          <cell r="F663">
            <v>302.36</v>
          </cell>
          <cell r="G663">
            <v>108.24487999999999</v>
          </cell>
          <cell r="H663">
            <v>410.60487999999998</v>
          </cell>
        </row>
        <row r="664">
          <cell r="A664" t="str">
            <v>DER77150a</v>
          </cell>
          <cell r="B664" t="str">
            <v>Caixa coletora de talvegue - CCT, D=40cm E H=1,00m</v>
          </cell>
          <cell r="E664" t="str">
            <v>un</v>
          </cell>
          <cell r="F664">
            <v>285.89</v>
          </cell>
          <cell r="G664">
            <v>102.34862</v>
          </cell>
          <cell r="H664">
            <v>388.23861999999997</v>
          </cell>
        </row>
        <row r="665">
          <cell r="A665" t="str">
            <v>DER77150b</v>
          </cell>
          <cell r="B665" t="str">
            <v>Caixa coletora de talvegue - CCT, D=40cm E H=1,50m</v>
          </cell>
          <cell r="E665" t="str">
            <v>un</v>
          </cell>
          <cell r="F665">
            <v>376.22</v>
          </cell>
          <cell r="G665">
            <v>134.68675999999999</v>
          </cell>
          <cell r="H665">
            <v>510.90676000000002</v>
          </cell>
        </row>
        <row r="666">
          <cell r="A666" t="str">
            <v>DER77150c</v>
          </cell>
          <cell r="B666" t="str">
            <v>Caixa coletora de talvegue - CCT, D=60cm E H=1,00m</v>
          </cell>
          <cell r="E666" t="str">
            <v>un</v>
          </cell>
          <cell r="F666">
            <v>236.25</v>
          </cell>
          <cell r="G666">
            <v>84.577500000000001</v>
          </cell>
          <cell r="H666">
            <v>320.82749999999999</v>
          </cell>
        </row>
        <row r="667">
          <cell r="A667" t="str">
            <v>DER77150d</v>
          </cell>
          <cell r="B667" t="str">
            <v>Caixa coletora de talvegue, para BDTC, D=1,20m E H=1,50m</v>
          </cell>
          <cell r="E667" t="str">
            <v>un</v>
          </cell>
          <cell r="F667">
            <v>428.06</v>
          </cell>
          <cell r="G667">
            <v>153.24547999999999</v>
          </cell>
          <cell r="H667">
            <v>581.30547999999999</v>
          </cell>
        </row>
        <row r="668">
          <cell r="A668" t="str">
            <v>DER72450</v>
          </cell>
          <cell r="B668" t="str">
            <v>Boca para BSTC D=80cm - Normal</v>
          </cell>
          <cell r="E668" t="str">
            <v>un</v>
          </cell>
          <cell r="F668">
            <v>295.62</v>
          </cell>
          <cell r="G668">
            <v>105.83196</v>
          </cell>
          <cell r="H668">
            <v>401.45195999999999</v>
          </cell>
        </row>
        <row r="669">
          <cell r="A669" t="str">
            <v>DER72450a</v>
          </cell>
          <cell r="B669" t="str">
            <v>Boca para BSTM D=140cm - Normal</v>
          </cell>
          <cell r="E669" t="str">
            <v>un</v>
          </cell>
          <cell r="F669">
            <v>508.27</v>
          </cell>
          <cell r="G669">
            <v>181.96065999999999</v>
          </cell>
          <cell r="H669">
            <v>690.23065999999994</v>
          </cell>
        </row>
        <row r="670">
          <cell r="A670" t="str">
            <v>DER66050</v>
          </cell>
          <cell r="B670" t="str">
            <v>Corpo de BSTC D=50cm c/ lastro de brita</v>
          </cell>
          <cell r="E670" t="str">
            <v>m</v>
          </cell>
          <cell r="F670">
            <v>40.07</v>
          </cell>
          <cell r="G670">
            <v>14.34506</v>
          </cell>
          <cell r="H670">
            <v>54.415059999999997</v>
          </cell>
        </row>
        <row r="671">
          <cell r="A671" t="str">
            <v>DER72350a</v>
          </cell>
          <cell r="B671" t="str">
            <v>Boca para BSTC D=50cm - Normal</v>
          </cell>
          <cell r="E671" t="str">
            <v>un</v>
          </cell>
          <cell r="F671">
            <v>116.02</v>
          </cell>
          <cell r="G671">
            <v>41.535159999999998</v>
          </cell>
          <cell r="H671">
            <v>157.55516</v>
          </cell>
        </row>
        <row r="672">
          <cell r="A672" t="str">
            <v>DER72350b</v>
          </cell>
          <cell r="B672" t="str">
            <v>Boca para BSTC D=40cm - Normal</v>
          </cell>
          <cell r="E672" t="str">
            <v>un</v>
          </cell>
          <cell r="F672">
            <v>108.67</v>
          </cell>
          <cell r="G672">
            <v>38.903860000000002</v>
          </cell>
          <cell r="H672">
            <v>147.57386</v>
          </cell>
        </row>
        <row r="673">
          <cell r="A673" t="str">
            <v>P04.931.00</v>
          </cell>
          <cell r="B673" t="str">
            <v>Caixa coletora de talvegue para BSTC D=40cm com H=1,0m</v>
          </cell>
          <cell r="E673" t="str">
            <v>un</v>
          </cell>
          <cell r="F673">
            <v>131.63</v>
          </cell>
          <cell r="G673">
            <v>47.123539999999998</v>
          </cell>
          <cell r="H673">
            <v>178.75353999999999</v>
          </cell>
        </row>
        <row r="674">
          <cell r="A674" t="str">
            <v>P04.931.01</v>
          </cell>
          <cell r="B674" t="str">
            <v>Caixa coletora de talvegue para BSTC D=40cm com H=1,5m</v>
          </cell>
          <cell r="E674" t="str">
            <v>un</v>
          </cell>
          <cell r="F674">
            <v>197.14</v>
          </cell>
          <cell r="G674">
            <v>70.576119999999989</v>
          </cell>
          <cell r="H674">
            <v>267.71611999999999</v>
          </cell>
        </row>
        <row r="675">
          <cell r="A675" t="str">
            <v>04.931.01</v>
          </cell>
          <cell r="B675" t="str">
            <v>Caixa coletora de talvegue-CCT 01</v>
          </cell>
          <cell r="C675" t="str">
            <v>DNER-ES287/97</v>
          </cell>
          <cell r="D675" t="str">
            <v xml:space="preserve"> </v>
          </cell>
          <cell r="E675" t="str">
            <v>un</v>
          </cell>
          <cell r="F675">
            <v>425.88</v>
          </cell>
          <cell r="G675">
            <v>152.46503999999999</v>
          </cell>
          <cell r="H675">
            <v>578.34503999999993</v>
          </cell>
        </row>
        <row r="676">
          <cell r="A676" t="str">
            <v>04.931.02</v>
          </cell>
          <cell r="B676" t="str">
            <v>Caixa coletora de talvegue-CCT 02</v>
          </cell>
          <cell r="C676" t="str">
            <v>DNER-ES287/97</v>
          </cell>
          <cell r="D676" t="str">
            <v xml:space="preserve"> </v>
          </cell>
          <cell r="E676" t="str">
            <v>un</v>
          </cell>
          <cell r="F676">
            <v>415.57</v>
          </cell>
          <cell r="G676">
            <v>148.77405999999999</v>
          </cell>
          <cell r="H676">
            <v>564.34406000000001</v>
          </cell>
        </row>
        <row r="677">
          <cell r="A677" t="str">
            <v>04.931.03</v>
          </cell>
          <cell r="B677" t="str">
            <v>Caixa coletora de talvegue-CCT 03</v>
          </cell>
          <cell r="C677" t="str">
            <v>DNER-ES287/97</v>
          </cell>
          <cell r="D677" t="str">
            <v xml:space="preserve"> </v>
          </cell>
          <cell r="E677" t="str">
            <v>un</v>
          </cell>
          <cell r="F677">
            <v>406.22</v>
          </cell>
          <cell r="G677">
            <v>145.42676</v>
          </cell>
          <cell r="H677">
            <v>551.64676000000009</v>
          </cell>
        </row>
        <row r="678">
          <cell r="A678" t="str">
            <v>04.931.04</v>
          </cell>
          <cell r="B678" t="str">
            <v>Caixa coletora de talvegue-CCT 04</v>
          </cell>
          <cell r="C678" t="str">
            <v>DNER-ES287/97</v>
          </cell>
          <cell r="D678" t="str">
            <v xml:space="preserve"> </v>
          </cell>
          <cell r="E678" t="str">
            <v>un</v>
          </cell>
          <cell r="F678">
            <v>571.04999999999995</v>
          </cell>
          <cell r="G678">
            <v>204.43589999999998</v>
          </cell>
          <cell r="H678">
            <v>775.4858999999999</v>
          </cell>
        </row>
        <row r="679">
          <cell r="A679" t="str">
            <v>04.931.05</v>
          </cell>
          <cell r="B679" t="str">
            <v>Caixa coletora de talvegue-CCT 05</v>
          </cell>
          <cell r="C679" t="str">
            <v>DNER-ES287/97</v>
          </cell>
          <cell r="D679" t="str">
            <v xml:space="preserve"> </v>
          </cell>
          <cell r="E679" t="str">
            <v>un</v>
          </cell>
          <cell r="F679">
            <v>563.19000000000005</v>
          </cell>
          <cell r="G679">
            <v>201.62202000000002</v>
          </cell>
          <cell r="H679">
            <v>764.81202000000008</v>
          </cell>
        </row>
        <row r="680">
          <cell r="A680" t="str">
            <v>04.931.06</v>
          </cell>
          <cell r="B680" t="str">
            <v>Caixa coletora de talvegue-CCT 06</v>
          </cell>
          <cell r="C680" t="str">
            <v>DNER-ES287/97</v>
          </cell>
          <cell r="D680" t="str">
            <v xml:space="preserve"> </v>
          </cell>
          <cell r="E680" t="str">
            <v>un</v>
          </cell>
          <cell r="F680">
            <v>555.33000000000004</v>
          </cell>
          <cell r="G680">
            <v>198.80814000000001</v>
          </cell>
          <cell r="H680">
            <v>754.13814000000002</v>
          </cell>
        </row>
        <row r="681">
          <cell r="A681" t="str">
            <v>04.931.07</v>
          </cell>
          <cell r="B681" t="str">
            <v>Caixa coletora de talvegue-CCT 07</v>
          </cell>
          <cell r="C681" t="str">
            <v>DNER-ES287/97</v>
          </cell>
          <cell r="D681" t="str">
            <v xml:space="preserve"> </v>
          </cell>
          <cell r="E681" t="str">
            <v>un</v>
          </cell>
          <cell r="F681">
            <v>662.94</v>
          </cell>
          <cell r="G681">
            <v>237.33252000000002</v>
          </cell>
          <cell r="H681">
            <v>900.2725200000001</v>
          </cell>
        </row>
        <row r="682">
          <cell r="A682" t="str">
            <v>04.931.08</v>
          </cell>
          <cell r="B682" t="str">
            <v>Caixa coletora de talvegue-CCT 08</v>
          </cell>
          <cell r="C682" t="str">
            <v>DNER-ES287/97</v>
          </cell>
          <cell r="D682" t="str">
            <v xml:space="preserve"> </v>
          </cell>
          <cell r="E682" t="str">
            <v>un</v>
          </cell>
          <cell r="F682">
            <v>655.08000000000004</v>
          </cell>
          <cell r="G682">
            <v>234.51864</v>
          </cell>
          <cell r="H682">
            <v>889.59864000000005</v>
          </cell>
        </row>
        <row r="683">
          <cell r="A683" t="str">
            <v>04.931.09</v>
          </cell>
          <cell r="B683" t="str">
            <v>Caixa coletora de talvegue-CCT 09</v>
          </cell>
          <cell r="C683" t="str">
            <v>DNER-ES287/97</v>
          </cell>
          <cell r="D683" t="str">
            <v xml:space="preserve"> </v>
          </cell>
          <cell r="E683" t="str">
            <v>un</v>
          </cell>
          <cell r="F683">
            <v>647.22</v>
          </cell>
          <cell r="G683">
            <v>231.70475999999999</v>
          </cell>
          <cell r="H683">
            <v>878.92475999999999</v>
          </cell>
        </row>
        <row r="684">
          <cell r="A684" t="str">
            <v>04.931.10</v>
          </cell>
          <cell r="B684" t="str">
            <v>Caixa coletora de talvegue-CCT 10</v>
          </cell>
          <cell r="C684" t="str">
            <v>DNER-ES287/97</v>
          </cell>
          <cell r="D684" t="str">
            <v xml:space="preserve"> </v>
          </cell>
          <cell r="E684" t="str">
            <v>un</v>
          </cell>
          <cell r="F684">
            <v>639.36</v>
          </cell>
          <cell r="G684">
            <v>228.89087999999998</v>
          </cell>
          <cell r="H684">
            <v>868.25088000000005</v>
          </cell>
        </row>
        <row r="685">
          <cell r="A685" t="str">
            <v>04.931.11</v>
          </cell>
          <cell r="B685" t="str">
            <v>Caixa coletora de talvegue-CCT 11</v>
          </cell>
          <cell r="C685" t="str">
            <v>DNER-ES287/97</v>
          </cell>
          <cell r="D685" t="str">
            <v xml:space="preserve"> </v>
          </cell>
          <cell r="E685" t="str">
            <v>un</v>
          </cell>
          <cell r="F685">
            <v>131.63</v>
          </cell>
          <cell r="G685">
            <v>47.123539999999998</v>
          </cell>
          <cell r="H685">
            <v>178.75353999999999</v>
          </cell>
        </row>
        <row r="686">
          <cell r="A686" t="str">
            <v>04.931.12</v>
          </cell>
          <cell r="B686" t="str">
            <v>Caixa coletora de talvegue-CCT 12</v>
          </cell>
          <cell r="C686" t="str">
            <v>DNER-ES287/97</v>
          </cell>
          <cell r="D686" t="str">
            <v xml:space="preserve"> </v>
          </cell>
          <cell r="E686" t="str">
            <v>un</v>
          </cell>
          <cell r="F686">
            <v>197.14</v>
          </cell>
          <cell r="G686">
            <v>70.576119999999989</v>
          </cell>
          <cell r="H686">
            <v>267.71611999999999</v>
          </cell>
        </row>
        <row r="687">
          <cell r="A687" t="str">
            <v>04.931.13</v>
          </cell>
          <cell r="B687" t="str">
            <v>Caixa coletora de talvegue-CCT 13</v>
          </cell>
          <cell r="C687" t="str">
            <v>DNER-ES287/97</v>
          </cell>
          <cell r="D687" t="str">
            <v xml:space="preserve"> </v>
          </cell>
          <cell r="E687" t="str">
            <v>un</v>
          </cell>
          <cell r="F687">
            <v>425.88</v>
          </cell>
          <cell r="G687">
            <v>152.46503999999999</v>
          </cell>
          <cell r="H687">
            <v>578.34503999999993</v>
          </cell>
        </row>
        <row r="688">
          <cell r="A688" t="str">
            <v>04.931.14</v>
          </cell>
          <cell r="B688" t="str">
            <v>Caixa coletora de talvegue-CCT 14</v>
          </cell>
          <cell r="C688" t="str">
            <v>DNER-ES287/97</v>
          </cell>
          <cell r="D688" t="str">
            <v xml:space="preserve"> </v>
          </cell>
          <cell r="E688" t="str">
            <v>un</v>
          </cell>
          <cell r="F688">
            <v>415.57</v>
          </cell>
          <cell r="G688">
            <v>148.77405999999999</v>
          </cell>
          <cell r="H688">
            <v>564.34406000000001</v>
          </cell>
        </row>
        <row r="689">
          <cell r="A689" t="str">
            <v>04.931.15</v>
          </cell>
          <cell r="B689" t="str">
            <v>Caixa coletora de talvegue-CCT 15</v>
          </cell>
          <cell r="C689" t="str">
            <v>DNER-ES287/97</v>
          </cell>
          <cell r="D689" t="str">
            <v xml:space="preserve"> </v>
          </cell>
          <cell r="E689" t="str">
            <v>un</v>
          </cell>
          <cell r="F689">
            <v>318.66000000000003</v>
          </cell>
          <cell r="G689">
            <v>114.08028</v>
          </cell>
          <cell r="H689">
            <v>432.74028000000004</v>
          </cell>
        </row>
        <row r="690">
          <cell r="A690" t="str">
            <v>04.931.16</v>
          </cell>
          <cell r="B690" t="str">
            <v>Caixa coletora de talvegue-CCT 16</v>
          </cell>
          <cell r="C690" t="str">
            <v>DNER-ES287/97</v>
          </cell>
          <cell r="D690" t="str">
            <v xml:space="preserve"> </v>
          </cell>
          <cell r="E690" t="str">
            <v>un</v>
          </cell>
          <cell r="F690">
            <v>310.06</v>
          </cell>
          <cell r="G690">
            <v>111.00148</v>
          </cell>
          <cell r="H690">
            <v>421.06148000000002</v>
          </cell>
        </row>
        <row r="691">
          <cell r="A691" t="str">
            <v>04.931.17</v>
          </cell>
          <cell r="B691" t="str">
            <v>Caixa coletora de talvegue-CCT 17</v>
          </cell>
          <cell r="C691" t="str">
            <v>DNER-ES287/97</v>
          </cell>
          <cell r="D691" t="str">
            <v xml:space="preserve"> </v>
          </cell>
          <cell r="E691" t="str">
            <v>un</v>
          </cell>
          <cell r="F691">
            <v>417.28</v>
          </cell>
          <cell r="G691">
            <v>149.38623999999999</v>
          </cell>
          <cell r="H691">
            <v>566.66624000000002</v>
          </cell>
        </row>
        <row r="692">
          <cell r="A692" t="str">
            <v>04.931.18</v>
          </cell>
          <cell r="B692" t="str">
            <v>Caixa coletora de talvegue-CCT 18</v>
          </cell>
          <cell r="C692" t="str">
            <v>DNER-ES287/97</v>
          </cell>
          <cell r="D692" t="str">
            <v xml:space="preserve"> </v>
          </cell>
          <cell r="E692" t="str">
            <v>un</v>
          </cell>
          <cell r="F692">
            <v>409.82</v>
          </cell>
          <cell r="G692">
            <v>146.71555999999998</v>
          </cell>
          <cell r="H692">
            <v>556.53556000000003</v>
          </cell>
        </row>
        <row r="693">
          <cell r="A693" t="str">
            <v>04.931.19</v>
          </cell>
          <cell r="B693" t="str">
            <v>Caixa coletora de talvegue-CCT 19</v>
          </cell>
          <cell r="C693" t="str">
            <v>DNER-ES287/97</v>
          </cell>
          <cell r="D693" t="str">
            <v xml:space="preserve"> </v>
          </cell>
          <cell r="E693" t="str">
            <v>un</v>
          </cell>
          <cell r="F693">
            <v>402.7</v>
          </cell>
          <cell r="G693">
            <v>144.16659999999999</v>
          </cell>
          <cell r="H693">
            <v>546.86659999999995</v>
          </cell>
        </row>
        <row r="694">
          <cell r="A694" t="str">
            <v>04.931.20</v>
          </cell>
          <cell r="B694" t="str">
            <v>Caixa coletora de talvegue-CCT 20</v>
          </cell>
          <cell r="C694" t="str">
            <v>DNER-ES287/97</v>
          </cell>
          <cell r="D694" t="str">
            <v xml:space="preserve"> </v>
          </cell>
          <cell r="E694" t="str">
            <v>un</v>
          </cell>
          <cell r="F694">
            <v>425.14</v>
          </cell>
          <cell r="G694">
            <v>152.20012</v>
          </cell>
          <cell r="H694">
            <v>577.34011999999996</v>
          </cell>
        </row>
        <row r="695">
          <cell r="A695" t="str">
            <v>04.940.01</v>
          </cell>
          <cell r="B695" t="str">
            <v>Descida d’água tipo rápido- calha de concreto-DAR 01</v>
          </cell>
          <cell r="C695" t="str">
            <v>DNER-ES291/97</v>
          </cell>
          <cell r="D695" t="str">
            <v xml:space="preserve"> </v>
          </cell>
          <cell r="E695" t="str">
            <v>m</v>
          </cell>
          <cell r="G695">
            <v>0</v>
          </cell>
          <cell r="H695">
            <v>0</v>
          </cell>
        </row>
        <row r="696">
          <cell r="A696" t="str">
            <v>04.940.02</v>
          </cell>
          <cell r="B696" t="str">
            <v>Descida d’água tipo rápido- canal retangular-DAR 02</v>
          </cell>
          <cell r="C696" t="str">
            <v>DNER-ES291/97</v>
          </cell>
          <cell r="D696" t="str">
            <v xml:space="preserve"> </v>
          </cell>
          <cell r="E696" t="str">
            <v>m</v>
          </cell>
          <cell r="F696">
            <v>42.18</v>
          </cell>
          <cell r="G696">
            <v>15.100439999999999</v>
          </cell>
          <cell r="H696">
            <v>57.280439999999999</v>
          </cell>
        </row>
        <row r="697">
          <cell r="A697" t="str">
            <v>04.940.03</v>
          </cell>
          <cell r="B697" t="str">
            <v>Descida d'água tipo rápido- canal ret. armado-DAR 03</v>
          </cell>
          <cell r="C697" t="str">
            <v>DNER-ES291/97</v>
          </cell>
          <cell r="D697" t="str">
            <v xml:space="preserve"> </v>
          </cell>
          <cell r="E697" t="str">
            <v>m</v>
          </cell>
          <cell r="F697">
            <v>31.84</v>
          </cell>
          <cell r="G697">
            <v>11.398719999999999</v>
          </cell>
          <cell r="H697">
            <v>43.238720000000001</v>
          </cell>
        </row>
        <row r="698">
          <cell r="A698" t="str">
            <v>04.940.04</v>
          </cell>
          <cell r="B698" t="str">
            <v>Descida d’água tipo rápido- calha metálica-DAR 04</v>
          </cell>
          <cell r="C698" t="str">
            <v>DNER-ES291/97</v>
          </cell>
          <cell r="D698" t="str">
            <v xml:space="preserve"> </v>
          </cell>
          <cell r="E698" t="str">
            <v>m</v>
          </cell>
          <cell r="G698">
            <v>0</v>
          </cell>
          <cell r="H698">
            <v>0</v>
          </cell>
        </row>
        <row r="699">
          <cell r="A699" t="str">
            <v>04.941.01</v>
          </cell>
          <cell r="B699" t="str">
            <v>Descida d'água de aterros em degraus-DAD 01</v>
          </cell>
          <cell r="C699" t="str">
            <v>DNER-ES291/97</v>
          </cell>
          <cell r="D699" t="str">
            <v xml:space="preserve"> </v>
          </cell>
          <cell r="E699" t="str">
            <v>m</v>
          </cell>
          <cell r="G699">
            <v>0</v>
          </cell>
          <cell r="H699">
            <v>0</v>
          </cell>
        </row>
        <row r="700">
          <cell r="A700" t="str">
            <v>04.941.02</v>
          </cell>
          <cell r="B700" t="str">
            <v>Descida d'água de aterros em degraus-DAD 02</v>
          </cell>
          <cell r="C700" t="str">
            <v>DNER-ES291/97</v>
          </cell>
          <cell r="D700" t="str">
            <v xml:space="preserve"> </v>
          </cell>
          <cell r="E700" t="str">
            <v>m</v>
          </cell>
          <cell r="F700">
            <v>41.8</v>
          </cell>
          <cell r="G700">
            <v>14.964399999999998</v>
          </cell>
          <cell r="H700">
            <v>56.764399999999995</v>
          </cell>
        </row>
        <row r="701">
          <cell r="A701" t="str">
            <v>04.941.03</v>
          </cell>
          <cell r="B701" t="str">
            <v>Descida d'água de aterros em degraus-DAD 03</v>
          </cell>
          <cell r="C701" t="str">
            <v>DNER-ES291/97</v>
          </cell>
          <cell r="D701" t="str">
            <v xml:space="preserve"> </v>
          </cell>
          <cell r="E701" t="str">
            <v>m</v>
          </cell>
          <cell r="F701">
            <v>58.89</v>
          </cell>
          <cell r="G701">
            <v>21.082619999999999</v>
          </cell>
          <cell r="H701">
            <v>79.972620000000006</v>
          </cell>
        </row>
        <row r="702">
          <cell r="A702" t="str">
            <v>04.941.04</v>
          </cell>
          <cell r="B702" t="str">
            <v>Descida d'água de aterros em degraus-DAD 04</v>
          </cell>
          <cell r="C702" t="str">
            <v>DNER-ES291/97</v>
          </cell>
          <cell r="D702" t="str">
            <v xml:space="preserve"> </v>
          </cell>
          <cell r="E702" t="str">
            <v>m</v>
          </cell>
          <cell r="G702">
            <v>0</v>
          </cell>
          <cell r="H702">
            <v>0</v>
          </cell>
        </row>
        <row r="703">
          <cell r="A703" t="str">
            <v>04.941.05</v>
          </cell>
          <cell r="B703" t="str">
            <v>Descida d'água de aterros em degraus-DAD 05</v>
          </cell>
          <cell r="C703" t="str">
            <v>DNER-ES291/97</v>
          </cell>
          <cell r="D703" t="str">
            <v xml:space="preserve"> </v>
          </cell>
          <cell r="E703" t="str">
            <v>m</v>
          </cell>
          <cell r="G703">
            <v>0</v>
          </cell>
          <cell r="H703">
            <v>0</v>
          </cell>
        </row>
        <row r="704">
          <cell r="A704" t="str">
            <v>04.941.06</v>
          </cell>
          <cell r="B704" t="str">
            <v>Descida d'água de aterros em degraus-DAD 06</v>
          </cell>
          <cell r="C704" t="str">
            <v>DNER-ES291/97</v>
          </cell>
          <cell r="D704" t="str">
            <v xml:space="preserve"> </v>
          </cell>
          <cell r="E704" t="str">
            <v>m</v>
          </cell>
          <cell r="G704">
            <v>0</v>
          </cell>
          <cell r="H704">
            <v>0</v>
          </cell>
        </row>
        <row r="705">
          <cell r="A705" t="str">
            <v>04.941.07</v>
          </cell>
          <cell r="B705" t="str">
            <v>Descida d'água de aterros em degraus-DAD 07</v>
          </cell>
          <cell r="C705" t="str">
            <v>DNER-ES291/97</v>
          </cell>
          <cell r="D705" t="str">
            <v xml:space="preserve"> </v>
          </cell>
          <cell r="E705" t="str">
            <v>m</v>
          </cell>
          <cell r="G705">
            <v>0</v>
          </cell>
          <cell r="H705">
            <v>0</v>
          </cell>
        </row>
        <row r="706">
          <cell r="A706" t="str">
            <v>04.941.08</v>
          </cell>
          <cell r="B706" t="str">
            <v>Descida d'água de aterros em degraus-DAD 08</v>
          </cell>
          <cell r="C706" t="str">
            <v>DNER-ES291/97</v>
          </cell>
          <cell r="D706" t="str">
            <v xml:space="preserve"> </v>
          </cell>
          <cell r="E706" t="str">
            <v>m</v>
          </cell>
          <cell r="F706">
            <v>150.01</v>
          </cell>
          <cell r="G706">
            <v>53.703579999999995</v>
          </cell>
          <cell r="H706">
            <v>203.71357999999998</v>
          </cell>
        </row>
        <row r="707">
          <cell r="A707" t="str">
            <v>04.941.09</v>
          </cell>
          <cell r="B707" t="str">
            <v>Descida d’água de aterros em degraus-DAD 09</v>
          </cell>
          <cell r="C707" t="str">
            <v>DNER-ES291/97</v>
          </cell>
          <cell r="D707" t="str">
            <v xml:space="preserve"> </v>
          </cell>
          <cell r="E707" t="str">
            <v>m</v>
          </cell>
          <cell r="G707">
            <v>0</v>
          </cell>
          <cell r="H707">
            <v>0</v>
          </cell>
        </row>
        <row r="708">
          <cell r="A708" t="str">
            <v>04.941.10</v>
          </cell>
          <cell r="B708" t="str">
            <v>Descida d'água de aterros em degraus-DAD 10</v>
          </cell>
          <cell r="C708" t="str">
            <v>DNER-ES291/97</v>
          </cell>
          <cell r="D708" t="str">
            <v xml:space="preserve"> </v>
          </cell>
          <cell r="E708" t="str">
            <v>m</v>
          </cell>
          <cell r="G708">
            <v>0</v>
          </cell>
          <cell r="H708">
            <v>0</v>
          </cell>
        </row>
        <row r="709">
          <cell r="A709" t="str">
            <v>04.941.11</v>
          </cell>
          <cell r="B709" t="str">
            <v>Descida d'água de aterros em degraus-DAD 11</v>
          </cell>
          <cell r="C709" t="str">
            <v>DNER-ES291/97</v>
          </cell>
          <cell r="D709" t="str">
            <v xml:space="preserve"> </v>
          </cell>
          <cell r="E709" t="str">
            <v>m</v>
          </cell>
          <cell r="G709">
            <v>0</v>
          </cell>
          <cell r="H709">
            <v>0</v>
          </cell>
        </row>
        <row r="710">
          <cell r="A710" t="str">
            <v>04.941.12</v>
          </cell>
          <cell r="B710" t="str">
            <v>Descida d'água de aterros em degraus-DAD 12</v>
          </cell>
          <cell r="C710" t="str">
            <v>DNER-ES291/97</v>
          </cell>
          <cell r="D710" t="str">
            <v xml:space="preserve"> </v>
          </cell>
          <cell r="E710" t="str">
            <v>m</v>
          </cell>
          <cell r="G710">
            <v>0</v>
          </cell>
          <cell r="H710">
            <v>0</v>
          </cell>
        </row>
        <row r="711">
          <cell r="A711" t="str">
            <v>04.941.13</v>
          </cell>
          <cell r="B711" t="str">
            <v>Descida d'água de aterros em degraus-DAD 13</v>
          </cell>
          <cell r="C711" t="str">
            <v>DNER-ES291/97</v>
          </cell>
          <cell r="D711" t="str">
            <v xml:space="preserve"> </v>
          </cell>
          <cell r="E711" t="str">
            <v>m</v>
          </cell>
          <cell r="G711">
            <v>0</v>
          </cell>
          <cell r="H711">
            <v>0</v>
          </cell>
        </row>
        <row r="712">
          <cell r="A712" t="str">
            <v>04.941.14</v>
          </cell>
          <cell r="B712" t="str">
            <v>Descida d'água de aterros em degraus-DAD 14</v>
          </cell>
          <cell r="C712" t="str">
            <v>DNER-ES291/97</v>
          </cell>
          <cell r="D712" t="str">
            <v xml:space="preserve"> </v>
          </cell>
          <cell r="E712" t="str">
            <v>m</v>
          </cell>
          <cell r="F712">
            <v>211.26</v>
          </cell>
          <cell r="G712">
            <v>75.631079999999997</v>
          </cell>
          <cell r="H712">
            <v>286.89107999999999</v>
          </cell>
        </row>
        <row r="713">
          <cell r="A713" t="str">
            <v>04.941.15</v>
          </cell>
          <cell r="B713" t="str">
            <v>Descida d'água de aterros em degraus-DAD 15</v>
          </cell>
          <cell r="C713" t="str">
            <v>DNER-ES291/97</v>
          </cell>
          <cell r="D713" t="str">
            <v xml:space="preserve"> </v>
          </cell>
          <cell r="E713" t="str">
            <v>m</v>
          </cell>
          <cell r="G713">
            <v>0</v>
          </cell>
          <cell r="H713">
            <v>0</v>
          </cell>
        </row>
        <row r="714">
          <cell r="A714" t="str">
            <v>04.941.16</v>
          </cell>
          <cell r="B714" t="str">
            <v>Descida d'água de aterros em degraus-DAD 16</v>
          </cell>
          <cell r="C714" t="str">
            <v>DNER-ES291/97</v>
          </cell>
          <cell r="D714" t="str">
            <v xml:space="preserve"> </v>
          </cell>
          <cell r="E714" t="str">
            <v>m</v>
          </cell>
          <cell r="G714">
            <v>0</v>
          </cell>
          <cell r="H714">
            <v>0</v>
          </cell>
        </row>
        <row r="715">
          <cell r="A715" t="str">
            <v>04.941.17</v>
          </cell>
          <cell r="B715" t="str">
            <v>Descida d'água de aterros em degraus-DAD 17</v>
          </cell>
          <cell r="C715" t="str">
            <v>DNER-ES291/97</v>
          </cell>
          <cell r="D715" t="str">
            <v xml:space="preserve"> </v>
          </cell>
          <cell r="E715" t="str">
            <v>m</v>
          </cell>
          <cell r="G715">
            <v>0</v>
          </cell>
          <cell r="H715">
            <v>0</v>
          </cell>
        </row>
        <row r="716">
          <cell r="A716" t="str">
            <v>04.941.18</v>
          </cell>
          <cell r="B716" t="str">
            <v>Descida d’água de aterros em degraus-DAD 18</v>
          </cell>
          <cell r="C716" t="str">
            <v>DNER-ES291/97</v>
          </cell>
          <cell r="D716" t="str">
            <v xml:space="preserve"> </v>
          </cell>
          <cell r="E716" t="str">
            <v>m</v>
          </cell>
          <cell r="G716">
            <v>0</v>
          </cell>
          <cell r="H716">
            <v>0</v>
          </cell>
        </row>
        <row r="717">
          <cell r="A717" t="str">
            <v>04.941.31</v>
          </cell>
          <cell r="B717" t="str">
            <v>Descida d'água de cortes em degraus-DCD 01</v>
          </cell>
          <cell r="C717" t="str">
            <v>DNER-ES291/97</v>
          </cell>
          <cell r="D717" t="str">
            <v xml:space="preserve"> </v>
          </cell>
          <cell r="E717" t="str">
            <v>m</v>
          </cell>
          <cell r="G717">
            <v>0</v>
          </cell>
          <cell r="H717">
            <v>0</v>
          </cell>
        </row>
        <row r="718">
          <cell r="A718" t="str">
            <v>04.941.32</v>
          </cell>
          <cell r="B718" t="str">
            <v>Descida d'água de cortes em degraus-DCD 02</v>
          </cell>
          <cell r="C718" t="str">
            <v>DNER-ES291/97</v>
          </cell>
          <cell r="D718" t="str">
            <v xml:space="preserve"> </v>
          </cell>
          <cell r="E718" t="str">
            <v>m</v>
          </cell>
          <cell r="G718">
            <v>0</v>
          </cell>
          <cell r="H718">
            <v>0</v>
          </cell>
        </row>
        <row r="719">
          <cell r="A719" t="str">
            <v>04.941.33</v>
          </cell>
          <cell r="B719" t="str">
            <v>Descida d’água de cortes em degraus-DCD 03</v>
          </cell>
          <cell r="C719" t="str">
            <v>DNER-ES291/97</v>
          </cell>
          <cell r="D719" t="str">
            <v xml:space="preserve"> </v>
          </cell>
          <cell r="E719" t="str">
            <v>m</v>
          </cell>
          <cell r="G719">
            <v>0</v>
          </cell>
          <cell r="H719">
            <v>0</v>
          </cell>
        </row>
        <row r="720">
          <cell r="A720" t="str">
            <v>04.941.34</v>
          </cell>
          <cell r="B720" t="str">
            <v>Descida d'água de cortes em degraus-DCD 04</v>
          </cell>
          <cell r="C720" t="str">
            <v>DNER-ES291/97</v>
          </cell>
          <cell r="D720" t="str">
            <v xml:space="preserve"> </v>
          </cell>
          <cell r="E720" t="str">
            <v>m</v>
          </cell>
          <cell r="G720">
            <v>0</v>
          </cell>
          <cell r="H720">
            <v>0</v>
          </cell>
        </row>
        <row r="721">
          <cell r="A721" t="str">
            <v>04.942.01</v>
          </cell>
          <cell r="B721" t="str">
            <v>Entrada d'água- EDA 01</v>
          </cell>
          <cell r="C721" t="str">
            <v>DNER-ES291/97</v>
          </cell>
          <cell r="D721" t="str">
            <v xml:space="preserve"> </v>
          </cell>
          <cell r="E721" t="str">
            <v>un</v>
          </cell>
          <cell r="F721">
            <v>12</v>
          </cell>
          <cell r="G721">
            <v>4.2959999999999994</v>
          </cell>
          <cell r="H721">
            <v>16.295999999999999</v>
          </cell>
        </row>
        <row r="722">
          <cell r="A722" t="str">
            <v>04.942.02</v>
          </cell>
          <cell r="B722" t="str">
            <v>Entrada d'água- EDA 02</v>
          </cell>
          <cell r="C722" t="str">
            <v>DNER-ES291/97</v>
          </cell>
          <cell r="D722" t="str">
            <v xml:space="preserve"> </v>
          </cell>
          <cell r="E722" t="str">
            <v>un</v>
          </cell>
          <cell r="G722">
            <v>0</v>
          </cell>
          <cell r="H722">
            <v>0</v>
          </cell>
        </row>
        <row r="723">
          <cell r="A723" t="str">
            <v>04.950.01</v>
          </cell>
          <cell r="B723" t="str">
            <v>Dissipador de energia- DES 01</v>
          </cell>
          <cell r="C723" t="str">
            <v>DNER-ES283/97</v>
          </cell>
          <cell r="D723" t="str">
            <v xml:space="preserve"> </v>
          </cell>
          <cell r="E723" t="str">
            <v>un</v>
          </cell>
          <cell r="F723">
            <v>68.48</v>
          </cell>
          <cell r="G723">
            <v>24.515840000000001</v>
          </cell>
          <cell r="H723">
            <v>92.995840000000001</v>
          </cell>
        </row>
        <row r="724">
          <cell r="A724" t="str">
            <v>04.950.02</v>
          </cell>
          <cell r="B724" t="str">
            <v>Dissipador de energia- DES 02</v>
          </cell>
          <cell r="C724" t="str">
            <v>DNER-ES283/97</v>
          </cell>
          <cell r="D724" t="str">
            <v xml:space="preserve"> </v>
          </cell>
          <cell r="E724" t="str">
            <v>un</v>
          </cell>
          <cell r="F724">
            <v>81.430000000000007</v>
          </cell>
          <cell r="G724">
            <v>29.15194</v>
          </cell>
          <cell r="H724">
            <v>110.58194</v>
          </cell>
        </row>
        <row r="725">
          <cell r="A725" t="str">
            <v>04.950.03</v>
          </cell>
          <cell r="B725" t="str">
            <v>Dissipador de energia- DES 03</v>
          </cell>
          <cell r="C725" t="str">
            <v>DNER-ES283/97</v>
          </cell>
          <cell r="D725" t="str">
            <v xml:space="preserve"> </v>
          </cell>
          <cell r="E725" t="str">
            <v>un</v>
          </cell>
          <cell r="F725">
            <v>97.11</v>
          </cell>
          <cell r="G725">
            <v>34.76538</v>
          </cell>
          <cell r="H725">
            <v>131.87538000000001</v>
          </cell>
        </row>
        <row r="726">
          <cell r="A726" t="str">
            <v>04.950.04</v>
          </cell>
          <cell r="B726" t="str">
            <v>Dissipador de energia- DES 04</v>
          </cell>
          <cell r="C726" t="str">
            <v>DNER-ES283/97</v>
          </cell>
          <cell r="D726" t="str">
            <v xml:space="preserve"> </v>
          </cell>
          <cell r="E726" t="str">
            <v>un</v>
          </cell>
          <cell r="G726">
            <v>0</v>
          </cell>
          <cell r="H726">
            <v>0</v>
          </cell>
        </row>
        <row r="727">
          <cell r="A727" t="str">
            <v>04.950.21</v>
          </cell>
          <cell r="B727" t="str">
            <v>Dissipador de energia- DEB 01</v>
          </cell>
          <cell r="C727" t="str">
            <v>DNER-ES283/97</v>
          </cell>
          <cell r="D727" t="str">
            <v xml:space="preserve"> </v>
          </cell>
          <cell r="E727" t="str">
            <v>un</v>
          </cell>
          <cell r="F727">
            <v>74.739999999999995</v>
          </cell>
          <cell r="G727">
            <v>26.756919999999997</v>
          </cell>
          <cell r="H727">
            <v>101.49691999999999</v>
          </cell>
        </row>
        <row r="728">
          <cell r="A728" t="str">
            <v>04.950.22</v>
          </cell>
          <cell r="B728" t="str">
            <v>Dissipador de energia- DEB 02</v>
          </cell>
          <cell r="C728" t="str">
            <v>DNER-ES283/97</v>
          </cell>
          <cell r="D728" t="str">
            <v xml:space="preserve"> </v>
          </cell>
          <cell r="E728" t="str">
            <v>un</v>
          </cell>
          <cell r="F728">
            <v>251.57</v>
          </cell>
          <cell r="G728">
            <v>90.062059999999988</v>
          </cell>
          <cell r="H728">
            <v>341.63205999999997</v>
          </cell>
        </row>
        <row r="729">
          <cell r="A729" t="str">
            <v>04.950.23</v>
          </cell>
          <cell r="B729" t="str">
            <v>Dissipador de energia- DEB 03</v>
          </cell>
          <cell r="C729" t="str">
            <v>DNER-ES283/97</v>
          </cell>
          <cell r="D729" t="str">
            <v xml:space="preserve"> </v>
          </cell>
          <cell r="E729" t="str">
            <v>un</v>
          </cell>
          <cell r="F729">
            <v>403.37</v>
          </cell>
          <cell r="G729">
            <v>144.40645999999998</v>
          </cell>
          <cell r="H729">
            <v>547.77646000000004</v>
          </cell>
        </row>
        <row r="730">
          <cell r="A730" t="str">
            <v>04.950.24</v>
          </cell>
          <cell r="B730" t="str">
            <v>Dissipador de energia- DEB 04</v>
          </cell>
          <cell r="C730" t="str">
            <v>DNER-ES283/97</v>
          </cell>
          <cell r="D730" t="str">
            <v xml:space="preserve"> </v>
          </cell>
          <cell r="E730" t="str">
            <v>un</v>
          </cell>
          <cell r="F730">
            <v>593.01</v>
          </cell>
          <cell r="G730">
            <v>212.29757999999998</v>
          </cell>
          <cell r="H730">
            <v>805.30757999999992</v>
          </cell>
        </row>
        <row r="731">
          <cell r="A731" t="str">
            <v>04.950.25</v>
          </cell>
          <cell r="B731" t="str">
            <v>Dissipador de energia- DEB 05</v>
          </cell>
          <cell r="C731" t="str">
            <v>DNER-ES283/97</v>
          </cell>
          <cell r="D731" t="str">
            <v xml:space="preserve"> </v>
          </cell>
          <cell r="E731" t="str">
            <v>un</v>
          </cell>
          <cell r="G731">
            <v>0</v>
          </cell>
          <cell r="H731">
            <v>0</v>
          </cell>
        </row>
        <row r="732">
          <cell r="A732" t="str">
            <v>04.950.26</v>
          </cell>
          <cell r="B732" t="str">
            <v>Dissipador de energia- DEB 06</v>
          </cell>
          <cell r="C732" t="str">
            <v>DNER-ES283/97</v>
          </cell>
          <cell r="D732" t="str">
            <v xml:space="preserve"> </v>
          </cell>
          <cell r="E732" t="str">
            <v>un</v>
          </cell>
          <cell r="G732">
            <v>0</v>
          </cell>
          <cell r="H732">
            <v>0</v>
          </cell>
        </row>
        <row r="733">
          <cell r="A733" t="str">
            <v>04.950.27</v>
          </cell>
          <cell r="B733" t="str">
            <v>Dissipador de energia- DEB 07</v>
          </cell>
          <cell r="C733" t="str">
            <v>DNER-ES283/97</v>
          </cell>
          <cell r="D733" t="str">
            <v xml:space="preserve"> </v>
          </cell>
          <cell r="E733" t="str">
            <v>un</v>
          </cell>
          <cell r="F733">
            <v>842.49</v>
          </cell>
          <cell r="G733">
            <v>301.61142000000001</v>
          </cell>
          <cell r="H733">
            <v>1144.10142</v>
          </cell>
        </row>
        <row r="734">
          <cell r="A734" t="str">
            <v>04.950.28</v>
          </cell>
          <cell r="B734" t="str">
            <v>Dissipador de energia- DEB 08</v>
          </cell>
          <cell r="C734" t="str">
            <v>DNER-ES283/97</v>
          </cell>
          <cell r="D734" t="str">
            <v xml:space="preserve"> </v>
          </cell>
          <cell r="E734" t="str">
            <v>un</v>
          </cell>
          <cell r="G734">
            <v>0</v>
          </cell>
          <cell r="H734">
            <v>0</v>
          </cell>
        </row>
        <row r="735">
          <cell r="A735" t="str">
            <v>04.950.29</v>
          </cell>
          <cell r="B735" t="str">
            <v>Dissipador de energia- DEB 09</v>
          </cell>
          <cell r="C735" t="str">
            <v>DNER-ES283/97</v>
          </cell>
          <cell r="D735" t="str">
            <v xml:space="preserve"> </v>
          </cell>
          <cell r="E735" t="str">
            <v>un</v>
          </cell>
          <cell r="G735">
            <v>0</v>
          </cell>
          <cell r="H735">
            <v>0</v>
          </cell>
        </row>
        <row r="736">
          <cell r="A736" t="str">
            <v>04.950.30</v>
          </cell>
          <cell r="B736" t="str">
            <v>Dissipador de energia- DEB 10</v>
          </cell>
          <cell r="C736" t="str">
            <v>DNER-ES283/97</v>
          </cell>
          <cell r="D736" t="str">
            <v xml:space="preserve"> </v>
          </cell>
          <cell r="E736" t="str">
            <v>un</v>
          </cell>
          <cell r="F736">
            <v>1092.3814400000001</v>
          </cell>
          <cell r="G736">
            <v>391.07255552000004</v>
          </cell>
          <cell r="H736">
            <v>1483.4539955200003</v>
          </cell>
        </row>
        <row r="737">
          <cell r="A737" t="str">
            <v>04.950.31</v>
          </cell>
          <cell r="B737" t="str">
            <v>Dissipador de energia- DEB 11</v>
          </cell>
          <cell r="C737" t="str">
            <v>DNER-ES283/97</v>
          </cell>
          <cell r="D737" t="str">
            <v xml:space="preserve"> </v>
          </cell>
          <cell r="E737" t="str">
            <v>un</v>
          </cell>
          <cell r="G737">
            <v>0</v>
          </cell>
          <cell r="H737">
            <v>0</v>
          </cell>
        </row>
        <row r="738">
          <cell r="A738" t="str">
            <v>04.950.32</v>
          </cell>
          <cell r="B738" t="str">
            <v>Dissipador de energia- DEB 12</v>
          </cell>
          <cell r="C738" t="str">
            <v>DNER-ES283/97</v>
          </cell>
          <cell r="D738" t="str">
            <v xml:space="preserve"> </v>
          </cell>
          <cell r="E738" t="str">
            <v>un</v>
          </cell>
          <cell r="G738">
            <v>0</v>
          </cell>
          <cell r="H738">
            <v>0</v>
          </cell>
        </row>
        <row r="739">
          <cell r="A739" t="str">
            <v>04.950.51</v>
          </cell>
          <cell r="B739" t="str">
            <v>Dissipador de energia- DED 01</v>
          </cell>
          <cell r="C739" t="str">
            <v>DNER-ES283/97</v>
          </cell>
          <cell r="D739" t="str">
            <v xml:space="preserve"> </v>
          </cell>
          <cell r="E739" t="str">
            <v>un</v>
          </cell>
          <cell r="G739">
            <v>0</v>
          </cell>
          <cell r="H739">
            <v>0</v>
          </cell>
        </row>
        <row r="740">
          <cell r="A740" t="str">
            <v>04.960.01</v>
          </cell>
          <cell r="B740" t="str">
            <v>Boca de lobo simples c/ grelha de concreto-BLS 01</v>
          </cell>
          <cell r="C740" t="str">
            <v xml:space="preserve"> </v>
          </cell>
          <cell r="D740" t="str">
            <v xml:space="preserve"> </v>
          </cell>
          <cell r="E740" t="str">
            <v>un</v>
          </cell>
          <cell r="F740">
            <v>149.86000000000001</v>
          </cell>
          <cell r="G740">
            <v>53.649880000000003</v>
          </cell>
          <cell r="H740">
            <v>203.50988000000001</v>
          </cell>
        </row>
        <row r="741">
          <cell r="A741" t="str">
            <v>04.960.02</v>
          </cell>
          <cell r="B741" t="str">
            <v>Boca de lobo simples c/ grelha de concreto-BLS 02</v>
          </cell>
          <cell r="C741" t="str">
            <v xml:space="preserve"> </v>
          </cell>
          <cell r="D741" t="str">
            <v xml:space="preserve"> </v>
          </cell>
          <cell r="E741" t="str">
            <v>un</v>
          </cell>
          <cell r="F741">
            <v>189.87</v>
          </cell>
          <cell r="G741">
            <v>67.973460000000003</v>
          </cell>
          <cell r="H741">
            <v>257.84345999999999</v>
          </cell>
        </row>
        <row r="742">
          <cell r="A742" t="str">
            <v>04.960.03</v>
          </cell>
          <cell r="B742" t="str">
            <v>Boca de lobo simples c/ grelha de concreto-BLS 03</v>
          </cell>
          <cell r="C742" t="str">
            <v xml:space="preserve"> </v>
          </cell>
          <cell r="D742" t="str">
            <v xml:space="preserve"> </v>
          </cell>
          <cell r="E742" t="str">
            <v>un</v>
          </cell>
          <cell r="F742">
            <v>229.92</v>
          </cell>
          <cell r="G742">
            <v>82.311359999999993</v>
          </cell>
          <cell r="H742">
            <v>312.23136</v>
          </cell>
        </row>
        <row r="743">
          <cell r="A743" t="str">
            <v>04.960.04</v>
          </cell>
          <cell r="B743" t="str">
            <v>Boca de lobo simples c/ grelha de concreto-BLS 04</v>
          </cell>
          <cell r="C743" t="str">
            <v xml:space="preserve"> </v>
          </cell>
          <cell r="D743" t="str">
            <v xml:space="preserve"> </v>
          </cell>
          <cell r="E743" t="str">
            <v>un</v>
          </cell>
          <cell r="F743">
            <v>269.93</v>
          </cell>
          <cell r="G743">
            <v>96.63494</v>
          </cell>
          <cell r="H743">
            <v>366.56493999999998</v>
          </cell>
        </row>
        <row r="744">
          <cell r="A744" t="str">
            <v>04.960.05</v>
          </cell>
          <cell r="B744" t="str">
            <v>Boca de lobo simples c/ grelha de concreto-BLS 05</v>
          </cell>
          <cell r="C744" t="str">
            <v xml:space="preserve"> </v>
          </cell>
          <cell r="D744" t="str">
            <v xml:space="preserve"> </v>
          </cell>
          <cell r="E744" t="str">
            <v>un</v>
          </cell>
          <cell r="F744">
            <v>308.58999999999997</v>
          </cell>
          <cell r="G744">
            <v>110.47521999999999</v>
          </cell>
          <cell r="H744">
            <v>419.06521999999995</v>
          </cell>
        </row>
        <row r="745">
          <cell r="A745" t="str">
            <v>04.960.06</v>
          </cell>
          <cell r="B745" t="str">
            <v>Boca de lobo simples c/ grelha de concreto-BLS 06</v>
          </cell>
          <cell r="C745" t="str">
            <v xml:space="preserve"> </v>
          </cell>
          <cell r="D745" t="str">
            <v xml:space="preserve"> </v>
          </cell>
          <cell r="E745" t="str">
            <v>un</v>
          </cell>
          <cell r="G745">
            <v>0</v>
          </cell>
          <cell r="H745">
            <v>0</v>
          </cell>
        </row>
        <row r="746">
          <cell r="A746" t="str">
            <v>04.960.07</v>
          </cell>
          <cell r="B746" t="str">
            <v>Boca de lobo simples c/ grelha de concreto-BLS 07</v>
          </cell>
          <cell r="C746" t="str">
            <v xml:space="preserve"> </v>
          </cell>
          <cell r="D746" t="str">
            <v xml:space="preserve"> </v>
          </cell>
          <cell r="E746" t="str">
            <v>un</v>
          </cell>
          <cell r="G746">
            <v>0</v>
          </cell>
          <cell r="H746">
            <v>0</v>
          </cell>
        </row>
        <row r="747">
          <cell r="A747" t="str">
            <v>04.961.01</v>
          </cell>
          <cell r="B747" t="str">
            <v>Boca de lobo dupla c/ grelha de concreto-BLD 01</v>
          </cell>
          <cell r="C747" t="str">
            <v xml:space="preserve"> </v>
          </cell>
          <cell r="D747" t="str">
            <v xml:space="preserve"> </v>
          </cell>
          <cell r="E747" t="str">
            <v>un</v>
          </cell>
          <cell r="F747">
            <v>233.02584148497962</v>
          </cell>
          <cell r="G747">
            <v>83.423251251622702</v>
          </cell>
          <cell r="H747">
            <v>316.44909273660232</v>
          </cell>
        </row>
        <row r="748">
          <cell r="A748" t="str">
            <v>04.961.02</v>
          </cell>
          <cell r="B748" t="str">
            <v>Boca de lobo dupla c/ grelha de concreto-BLD 02</v>
          </cell>
          <cell r="C748" t="str">
            <v xml:space="preserve"> </v>
          </cell>
          <cell r="D748" t="str">
            <v xml:space="preserve"> </v>
          </cell>
          <cell r="E748" t="str">
            <v>un</v>
          </cell>
          <cell r="F748">
            <v>350.93</v>
          </cell>
          <cell r="G748">
            <v>125.63293999999999</v>
          </cell>
          <cell r="H748">
            <v>476.56294000000003</v>
          </cell>
        </row>
        <row r="749">
          <cell r="A749" t="str">
            <v>04.961.03</v>
          </cell>
          <cell r="B749" t="str">
            <v>Boca de lobo dupla c/ grelha de concreto-BLD 03</v>
          </cell>
          <cell r="C749" t="str">
            <v xml:space="preserve"> </v>
          </cell>
          <cell r="D749" t="str">
            <v xml:space="preserve"> </v>
          </cell>
          <cell r="E749" t="str">
            <v>un</v>
          </cell>
          <cell r="G749">
            <v>0</v>
          </cell>
          <cell r="H749">
            <v>0</v>
          </cell>
        </row>
        <row r="750">
          <cell r="A750" t="str">
            <v>04.961.04</v>
          </cell>
          <cell r="B750" t="str">
            <v>Boca de lobo dupla c/ grelha de concreto-BLD 04</v>
          </cell>
          <cell r="C750" t="str">
            <v xml:space="preserve"> </v>
          </cell>
          <cell r="D750" t="str">
            <v xml:space="preserve"> </v>
          </cell>
          <cell r="E750" t="str">
            <v>un</v>
          </cell>
          <cell r="G750">
            <v>0</v>
          </cell>
          <cell r="H750">
            <v>0</v>
          </cell>
        </row>
        <row r="751">
          <cell r="A751" t="str">
            <v>04.961.05</v>
          </cell>
          <cell r="B751" t="str">
            <v>Boca de lobo dupla c/ grelha de concreto-BLD 05</v>
          </cell>
          <cell r="C751" t="str">
            <v xml:space="preserve"> </v>
          </cell>
          <cell r="D751" t="str">
            <v xml:space="preserve"> </v>
          </cell>
          <cell r="E751" t="str">
            <v>un</v>
          </cell>
          <cell r="G751">
            <v>0</v>
          </cell>
          <cell r="H751">
            <v>0</v>
          </cell>
        </row>
        <row r="752">
          <cell r="A752" t="str">
            <v>04.961.06</v>
          </cell>
          <cell r="B752" t="str">
            <v>Boca de lobo dupla c/ grelha de concreto-BLD 06</v>
          </cell>
          <cell r="C752" t="str">
            <v xml:space="preserve"> </v>
          </cell>
          <cell r="D752" t="str">
            <v xml:space="preserve"> </v>
          </cell>
          <cell r="E752" t="str">
            <v>un</v>
          </cell>
          <cell r="G752">
            <v>0</v>
          </cell>
          <cell r="H752">
            <v>0</v>
          </cell>
        </row>
        <row r="753">
          <cell r="A753" t="str">
            <v>04.961.07</v>
          </cell>
          <cell r="B753" t="str">
            <v>Boca de lobo dupla c/ grelha de concreto-BLD 07</v>
          </cell>
          <cell r="C753" t="str">
            <v xml:space="preserve"> </v>
          </cell>
          <cell r="D753" t="str">
            <v xml:space="preserve"> </v>
          </cell>
          <cell r="E753" t="str">
            <v>un</v>
          </cell>
          <cell r="G753">
            <v>0</v>
          </cell>
          <cell r="H753">
            <v>0</v>
          </cell>
        </row>
        <row r="754">
          <cell r="A754" t="str">
            <v>04.962.01</v>
          </cell>
          <cell r="B754" t="str">
            <v>Caixa de ligação e passagem- CLP 01</v>
          </cell>
          <cell r="C754" t="str">
            <v>DNER-ES287/97</v>
          </cell>
          <cell r="D754" t="str">
            <v xml:space="preserve"> </v>
          </cell>
          <cell r="E754" t="str">
            <v>un</v>
          </cell>
          <cell r="F754">
            <v>273.22000000000003</v>
          </cell>
          <cell r="G754">
            <v>97.812760000000011</v>
          </cell>
          <cell r="H754">
            <v>371.03276000000005</v>
          </cell>
        </row>
        <row r="755">
          <cell r="A755" t="str">
            <v>04.962.02</v>
          </cell>
          <cell r="B755" t="str">
            <v>Caixa de ligação e passagem- CLP 02</v>
          </cell>
          <cell r="C755" t="str">
            <v>DNER-ES287/97</v>
          </cell>
          <cell r="D755" t="str">
            <v xml:space="preserve"> </v>
          </cell>
          <cell r="E755" t="str">
            <v>un</v>
          </cell>
          <cell r="F755">
            <v>265.04000000000002</v>
          </cell>
          <cell r="G755">
            <v>94.884320000000002</v>
          </cell>
          <cell r="H755">
            <v>359.92432000000002</v>
          </cell>
        </row>
        <row r="756">
          <cell r="A756" t="str">
            <v>04.962.03</v>
          </cell>
          <cell r="B756" t="str">
            <v>Caixa de ligação e passagem- CLP 03</v>
          </cell>
          <cell r="C756" t="str">
            <v>DNER-ES287/97</v>
          </cell>
          <cell r="D756" t="str">
            <v xml:space="preserve"> </v>
          </cell>
          <cell r="E756" t="str">
            <v>un</v>
          </cell>
          <cell r="F756">
            <v>371.37</v>
          </cell>
          <cell r="G756">
            <v>132.95045999999999</v>
          </cell>
          <cell r="H756">
            <v>504.32046000000003</v>
          </cell>
        </row>
        <row r="757">
          <cell r="A757" t="str">
            <v>04.962.04</v>
          </cell>
          <cell r="B757" t="str">
            <v>Caixa de ligação e passagem- CLP 04</v>
          </cell>
          <cell r="C757" t="str">
            <v>DNER-ES287/97</v>
          </cell>
          <cell r="D757" t="str">
            <v xml:space="preserve"> </v>
          </cell>
          <cell r="E757" t="str">
            <v>un</v>
          </cell>
          <cell r="F757">
            <v>475.68</v>
          </cell>
          <cell r="G757">
            <v>170.29344</v>
          </cell>
          <cell r="H757">
            <v>645.97343999999998</v>
          </cell>
        </row>
        <row r="758">
          <cell r="A758" t="str">
            <v>04.962.05</v>
          </cell>
          <cell r="B758" t="str">
            <v>Caixa de ligação e passagem- CLP 05</v>
          </cell>
          <cell r="C758" t="str">
            <v>DNER-ES287/97</v>
          </cell>
          <cell r="D758" t="str">
            <v xml:space="preserve"> </v>
          </cell>
          <cell r="E758" t="str">
            <v>un</v>
          </cell>
          <cell r="G758">
            <v>0</v>
          </cell>
          <cell r="H758">
            <v>0</v>
          </cell>
        </row>
        <row r="759">
          <cell r="A759" t="str">
            <v>04.962.06</v>
          </cell>
          <cell r="B759" t="str">
            <v>Caixa de ligação e passagem- CLP 06</v>
          </cell>
          <cell r="C759" t="str">
            <v>DNER-ES287/97</v>
          </cell>
          <cell r="D759" t="str">
            <v xml:space="preserve"> </v>
          </cell>
          <cell r="E759" t="str">
            <v>un</v>
          </cell>
          <cell r="G759">
            <v>0</v>
          </cell>
          <cell r="H759">
            <v>0</v>
          </cell>
        </row>
        <row r="760">
          <cell r="A760" t="str">
            <v>04.962.07</v>
          </cell>
          <cell r="B760" t="str">
            <v>Caixa de ligação e passagem- CLP 07</v>
          </cell>
          <cell r="C760" t="str">
            <v>DNER-ES287/97</v>
          </cell>
          <cell r="D760" t="str">
            <v xml:space="preserve"> </v>
          </cell>
          <cell r="E760" t="str">
            <v>un</v>
          </cell>
          <cell r="F760">
            <v>326.36</v>
          </cell>
          <cell r="G760">
            <v>116.83687999999999</v>
          </cell>
          <cell r="H760">
            <v>443.19688000000002</v>
          </cell>
        </row>
        <row r="761">
          <cell r="A761" t="str">
            <v>04.962.08</v>
          </cell>
          <cell r="B761" t="str">
            <v>Caixa de ligação e passagem- CLP 08</v>
          </cell>
          <cell r="C761" t="str">
            <v>DNER-ES287/97</v>
          </cell>
          <cell r="D761" t="str">
            <v xml:space="preserve"> </v>
          </cell>
          <cell r="E761" t="str">
            <v>un</v>
          </cell>
          <cell r="F761">
            <v>317.82</v>
          </cell>
          <cell r="G761">
            <v>113.77955999999999</v>
          </cell>
          <cell r="H761">
            <v>431.59956</v>
          </cell>
        </row>
        <row r="762">
          <cell r="A762" t="str">
            <v>04.962.09</v>
          </cell>
          <cell r="B762" t="str">
            <v>Caixa de ligação e passagem- CLP 09</v>
          </cell>
          <cell r="C762" t="str">
            <v>DNER-ES287/97</v>
          </cell>
          <cell r="D762" t="str">
            <v xml:space="preserve"> </v>
          </cell>
          <cell r="E762" t="str">
            <v>un</v>
          </cell>
          <cell r="G762">
            <v>0</v>
          </cell>
          <cell r="H762">
            <v>0</v>
          </cell>
        </row>
        <row r="763">
          <cell r="A763" t="str">
            <v>04.962.10</v>
          </cell>
          <cell r="B763" t="str">
            <v>Caixa de ligação e passagem- CLP 10</v>
          </cell>
          <cell r="C763" t="str">
            <v>DNER-ES287/97</v>
          </cell>
          <cell r="D763" t="str">
            <v xml:space="preserve"> </v>
          </cell>
          <cell r="E763" t="str">
            <v>un</v>
          </cell>
          <cell r="G763">
            <v>0</v>
          </cell>
          <cell r="H763">
            <v>0</v>
          </cell>
        </row>
        <row r="764">
          <cell r="A764" t="str">
            <v>04.962.11</v>
          </cell>
          <cell r="B764" t="str">
            <v>Caixa de ligação e passagem- CLP 11</v>
          </cell>
          <cell r="C764" t="str">
            <v>DNER-ES287/97</v>
          </cell>
          <cell r="D764" t="str">
            <v xml:space="preserve"> </v>
          </cell>
          <cell r="E764" t="str">
            <v>un</v>
          </cell>
          <cell r="G764">
            <v>0</v>
          </cell>
          <cell r="H764">
            <v>0</v>
          </cell>
        </row>
        <row r="765">
          <cell r="A765" t="str">
            <v>04.962.12</v>
          </cell>
          <cell r="B765" t="str">
            <v>Caixa de ligação e passagem- CLP 12</v>
          </cell>
          <cell r="C765" t="str">
            <v>DNER-ES287/97</v>
          </cell>
          <cell r="D765" t="str">
            <v xml:space="preserve"> </v>
          </cell>
          <cell r="E765" t="str">
            <v>un</v>
          </cell>
          <cell r="G765">
            <v>0</v>
          </cell>
          <cell r="H765">
            <v>0</v>
          </cell>
        </row>
        <row r="766">
          <cell r="A766" t="str">
            <v>04.962.13</v>
          </cell>
          <cell r="B766" t="str">
            <v>Caixa de ligação e passagem- CLP 13</v>
          </cell>
          <cell r="C766" t="str">
            <v>DNER-ES287/97</v>
          </cell>
          <cell r="D766" t="str">
            <v xml:space="preserve"> </v>
          </cell>
          <cell r="E766" t="str">
            <v>un</v>
          </cell>
          <cell r="G766">
            <v>0</v>
          </cell>
          <cell r="H766">
            <v>0</v>
          </cell>
        </row>
        <row r="767">
          <cell r="A767" t="str">
            <v>04.962.14</v>
          </cell>
          <cell r="B767" t="str">
            <v>Caixa de ligação e passagem- CLP 14</v>
          </cell>
          <cell r="C767" t="str">
            <v>DNER-ES287/97</v>
          </cell>
          <cell r="D767" t="str">
            <v xml:space="preserve"> </v>
          </cell>
          <cell r="E767" t="str">
            <v>un</v>
          </cell>
          <cell r="G767">
            <v>0</v>
          </cell>
          <cell r="H767">
            <v>0</v>
          </cell>
        </row>
        <row r="768">
          <cell r="A768" t="str">
            <v>04.962.15</v>
          </cell>
          <cell r="B768" t="str">
            <v>Caixa de ligação e passagem- CLP 15</v>
          </cell>
          <cell r="C768" t="str">
            <v>DNER-ES287/97</v>
          </cell>
          <cell r="D768" t="str">
            <v xml:space="preserve"> </v>
          </cell>
          <cell r="E768" t="str">
            <v>un</v>
          </cell>
          <cell r="F768">
            <v>503</v>
          </cell>
          <cell r="G768">
            <v>180.07399999999998</v>
          </cell>
          <cell r="H768">
            <v>683.07399999999996</v>
          </cell>
        </row>
        <row r="769">
          <cell r="A769" t="str">
            <v>04.962.16</v>
          </cell>
          <cell r="B769" t="str">
            <v>Caixa de ligação e passagem- CLP 16</v>
          </cell>
          <cell r="C769" t="str">
            <v>DNER-ES287/97</v>
          </cell>
          <cell r="D769" t="str">
            <v xml:space="preserve"> </v>
          </cell>
          <cell r="E769" t="str">
            <v>un</v>
          </cell>
          <cell r="G769">
            <v>0</v>
          </cell>
          <cell r="H769">
            <v>0</v>
          </cell>
        </row>
        <row r="770">
          <cell r="A770" t="str">
            <v>04.962.17</v>
          </cell>
          <cell r="B770" t="str">
            <v>Caixa de ligação e passagem- CLP 17</v>
          </cell>
          <cell r="C770" t="str">
            <v>DNER-ES287/97</v>
          </cell>
          <cell r="D770" t="str">
            <v xml:space="preserve"> </v>
          </cell>
          <cell r="E770" t="str">
            <v>un</v>
          </cell>
          <cell r="G770">
            <v>0</v>
          </cell>
          <cell r="H770">
            <v>0</v>
          </cell>
        </row>
        <row r="771">
          <cell r="A771" t="str">
            <v xml:space="preserve">04.962.18   </v>
          </cell>
          <cell r="B771" t="str">
            <v>Caixa de ligação e passagem- CLP 18</v>
          </cell>
          <cell r="C771" t="str">
            <v>DNER-ES287/97</v>
          </cell>
          <cell r="D771" t="str">
            <v xml:space="preserve"> </v>
          </cell>
          <cell r="E771" t="str">
            <v>un</v>
          </cell>
          <cell r="G771">
            <v>0</v>
          </cell>
          <cell r="H771">
            <v>0</v>
          </cell>
        </row>
        <row r="772">
          <cell r="A772" t="str">
            <v>04.963.01</v>
          </cell>
          <cell r="B772" t="str">
            <v>Poço de visita- PVI 01</v>
          </cell>
          <cell r="C772" t="str">
            <v xml:space="preserve"> </v>
          </cell>
          <cell r="D772" t="str">
            <v xml:space="preserve"> </v>
          </cell>
          <cell r="E772" t="str">
            <v>un</v>
          </cell>
          <cell r="F772">
            <v>363.11</v>
          </cell>
          <cell r="G772">
            <v>129.99338</v>
          </cell>
          <cell r="H772">
            <v>493.10338000000002</v>
          </cell>
        </row>
        <row r="773">
          <cell r="A773" t="str">
            <v>04.963.02</v>
          </cell>
          <cell r="B773" t="str">
            <v>Poço de visita- PVI 02</v>
          </cell>
          <cell r="C773" t="str">
            <v xml:space="preserve"> </v>
          </cell>
          <cell r="D773" t="str">
            <v xml:space="preserve"> </v>
          </cell>
          <cell r="E773" t="str">
            <v>un</v>
          </cell>
          <cell r="F773">
            <v>354.56</v>
          </cell>
          <cell r="G773">
            <v>126.93248</v>
          </cell>
          <cell r="H773">
            <v>481.49248</v>
          </cell>
        </row>
        <row r="774">
          <cell r="A774" t="str">
            <v>04.963.03</v>
          </cell>
          <cell r="B774" t="str">
            <v>Poço de visita- PVI 03</v>
          </cell>
          <cell r="C774" t="str">
            <v xml:space="preserve"> </v>
          </cell>
          <cell r="D774" t="str">
            <v xml:space="preserve"> </v>
          </cell>
          <cell r="E774" t="str">
            <v>un</v>
          </cell>
          <cell r="F774">
            <v>419.21</v>
          </cell>
          <cell r="G774">
            <v>150.07718</v>
          </cell>
          <cell r="H774">
            <v>569.28718000000003</v>
          </cell>
        </row>
        <row r="775">
          <cell r="A775" t="str">
            <v>04.963.04</v>
          </cell>
          <cell r="B775" t="str">
            <v>Poço de visita- PVI 04</v>
          </cell>
          <cell r="C775" t="str">
            <v xml:space="preserve"> </v>
          </cell>
          <cell r="D775" t="str">
            <v xml:space="preserve"> </v>
          </cell>
          <cell r="E775" t="str">
            <v>un</v>
          </cell>
          <cell r="G775">
            <v>0</v>
          </cell>
          <cell r="H775">
            <v>0</v>
          </cell>
        </row>
        <row r="776">
          <cell r="A776" t="str">
            <v>04.963.05</v>
          </cell>
          <cell r="B776" t="str">
            <v>Poço de visita- PVI 05</v>
          </cell>
          <cell r="C776" t="str">
            <v xml:space="preserve"> </v>
          </cell>
          <cell r="D776" t="str">
            <v xml:space="preserve"> </v>
          </cell>
          <cell r="E776" t="str">
            <v>un</v>
          </cell>
          <cell r="G776">
            <v>0</v>
          </cell>
          <cell r="H776">
            <v>0</v>
          </cell>
        </row>
        <row r="777">
          <cell r="A777" t="str">
            <v>04.963.06</v>
          </cell>
          <cell r="B777" t="str">
            <v>Poço de visita- PVI 06</v>
          </cell>
          <cell r="C777" t="str">
            <v xml:space="preserve"> </v>
          </cell>
          <cell r="D777" t="str">
            <v xml:space="preserve"> </v>
          </cell>
          <cell r="E777" t="str">
            <v>un</v>
          </cell>
          <cell r="G777">
            <v>0</v>
          </cell>
          <cell r="H777">
            <v>0</v>
          </cell>
        </row>
        <row r="778">
          <cell r="A778" t="str">
            <v>04.963.07</v>
          </cell>
          <cell r="B778" t="str">
            <v>Poço de visita- PVI 07</v>
          </cell>
          <cell r="C778" t="str">
            <v xml:space="preserve"> </v>
          </cell>
          <cell r="D778" t="str">
            <v xml:space="preserve"> </v>
          </cell>
          <cell r="E778" t="str">
            <v>un</v>
          </cell>
          <cell r="G778">
            <v>0</v>
          </cell>
          <cell r="H778">
            <v>0</v>
          </cell>
        </row>
        <row r="779">
          <cell r="A779" t="str">
            <v>04.963.08</v>
          </cell>
          <cell r="B779" t="str">
            <v>Poço de visita- PVI 08</v>
          </cell>
          <cell r="C779" t="str">
            <v xml:space="preserve"> </v>
          </cell>
          <cell r="D779" t="str">
            <v xml:space="preserve"> </v>
          </cell>
          <cell r="E779" t="str">
            <v>un</v>
          </cell>
          <cell r="G779">
            <v>0</v>
          </cell>
          <cell r="H779">
            <v>0</v>
          </cell>
        </row>
        <row r="780">
          <cell r="A780" t="str">
            <v>04.963.09</v>
          </cell>
          <cell r="B780" t="str">
            <v>Poço de visita- PVI 09</v>
          </cell>
          <cell r="C780" t="str">
            <v xml:space="preserve"> </v>
          </cell>
          <cell r="D780" t="str">
            <v xml:space="preserve"> </v>
          </cell>
          <cell r="E780" t="str">
            <v>un</v>
          </cell>
          <cell r="G780">
            <v>0</v>
          </cell>
          <cell r="H780">
            <v>0</v>
          </cell>
        </row>
        <row r="781">
          <cell r="A781" t="str">
            <v>04.963.10</v>
          </cell>
          <cell r="B781" t="str">
            <v>Poço de visita- PVI 10</v>
          </cell>
          <cell r="C781" t="str">
            <v xml:space="preserve"> </v>
          </cell>
          <cell r="D781" t="str">
            <v xml:space="preserve"> </v>
          </cell>
          <cell r="E781" t="str">
            <v>un</v>
          </cell>
          <cell r="G781">
            <v>0</v>
          </cell>
          <cell r="H781">
            <v>0</v>
          </cell>
        </row>
        <row r="782">
          <cell r="A782" t="str">
            <v>04.963.11</v>
          </cell>
          <cell r="B782" t="str">
            <v>Poço de visita- PVI 11</v>
          </cell>
          <cell r="C782" t="str">
            <v xml:space="preserve"> </v>
          </cell>
          <cell r="D782" t="str">
            <v xml:space="preserve"> </v>
          </cell>
          <cell r="E782" t="str">
            <v>un</v>
          </cell>
          <cell r="G782">
            <v>0</v>
          </cell>
          <cell r="H782">
            <v>0</v>
          </cell>
        </row>
        <row r="783">
          <cell r="A783" t="str">
            <v>04.963.12</v>
          </cell>
          <cell r="B783" t="str">
            <v>Poço de visita- PVI 12</v>
          </cell>
          <cell r="C783" t="str">
            <v xml:space="preserve"> </v>
          </cell>
          <cell r="D783" t="str">
            <v xml:space="preserve"> </v>
          </cell>
          <cell r="E783" t="str">
            <v>un</v>
          </cell>
          <cell r="G783">
            <v>0</v>
          </cell>
          <cell r="H783">
            <v>0</v>
          </cell>
        </row>
        <row r="784">
          <cell r="A784" t="str">
            <v>04.963.13</v>
          </cell>
          <cell r="B784" t="str">
            <v>Poço de visita- PVI 13</v>
          </cell>
          <cell r="C784" t="str">
            <v xml:space="preserve"> </v>
          </cell>
          <cell r="D784" t="str">
            <v xml:space="preserve"> </v>
          </cell>
          <cell r="E784" t="str">
            <v>un</v>
          </cell>
          <cell r="G784">
            <v>0</v>
          </cell>
          <cell r="H784">
            <v>0</v>
          </cell>
        </row>
        <row r="785">
          <cell r="A785" t="str">
            <v>04.963.14</v>
          </cell>
          <cell r="B785" t="str">
            <v>Poço de visita- PVI 14</v>
          </cell>
          <cell r="C785" t="str">
            <v xml:space="preserve"> </v>
          </cell>
          <cell r="D785" t="str">
            <v xml:space="preserve"> </v>
          </cell>
          <cell r="E785" t="str">
            <v>un</v>
          </cell>
          <cell r="G785">
            <v>0</v>
          </cell>
          <cell r="H785">
            <v>0</v>
          </cell>
        </row>
        <row r="786">
          <cell r="A786" t="str">
            <v>04.963.15</v>
          </cell>
          <cell r="B786" t="str">
            <v>Poço de visita- PVI 15</v>
          </cell>
          <cell r="C786" t="str">
            <v xml:space="preserve"> </v>
          </cell>
          <cell r="D786" t="str">
            <v xml:space="preserve"> </v>
          </cell>
          <cell r="E786" t="str">
            <v>un</v>
          </cell>
          <cell r="G786">
            <v>0</v>
          </cell>
          <cell r="H786">
            <v>0</v>
          </cell>
        </row>
        <row r="787">
          <cell r="A787" t="str">
            <v>04.963.16</v>
          </cell>
          <cell r="B787" t="str">
            <v>Poço de visita- PVI 16</v>
          </cell>
          <cell r="C787" t="str">
            <v xml:space="preserve"> </v>
          </cell>
          <cell r="D787" t="str">
            <v xml:space="preserve"> </v>
          </cell>
          <cell r="E787" t="str">
            <v>un</v>
          </cell>
          <cell r="G787">
            <v>0</v>
          </cell>
          <cell r="H787">
            <v>0</v>
          </cell>
        </row>
        <row r="788">
          <cell r="A788" t="str">
            <v>04.963.17</v>
          </cell>
          <cell r="B788" t="str">
            <v>Poço de visita- PVI 17</v>
          </cell>
          <cell r="C788" t="str">
            <v xml:space="preserve"> </v>
          </cell>
          <cell r="D788" t="str">
            <v xml:space="preserve"> </v>
          </cell>
          <cell r="E788" t="str">
            <v>un</v>
          </cell>
          <cell r="G788">
            <v>0</v>
          </cell>
          <cell r="H788">
            <v>0</v>
          </cell>
        </row>
        <row r="789">
          <cell r="A789" t="str">
            <v>04.963.18</v>
          </cell>
          <cell r="B789" t="str">
            <v>Poço de visita- PVI 18</v>
          </cell>
          <cell r="C789" t="str">
            <v xml:space="preserve"> </v>
          </cell>
          <cell r="D789" t="str">
            <v xml:space="preserve"> </v>
          </cell>
          <cell r="E789" t="str">
            <v>un</v>
          </cell>
          <cell r="G789">
            <v>0</v>
          </cell>
          <cell r="H789">
            <v>0</v>
          </cell>
        </row>
        <row r="790">
          <cell r="A790" t="str">
            <v>04.963.31</v>
          </cell>
          <cell r="B790" t="str">
            <v>Chaminé dos poços de visita- CPV 01</v>
          </cell>
          <cell r="C790" t="str">
            <v xml:space="preserve"> </v>
          </cell>
          <cell r="D790" t="str">
            <v xml:space="preserve"> </v>
          </cell>
          <cell r="E790" t="str">
            <v>un</v>
          </cell>
          <cell r="F790">
            <v>271.2</v>
          </cell>
          <cell r="G790">
            <v>97.08959999999999</v>
          </cell>
          <cell r="H790">
            <v>368.28959999999995</v>
          </cell>
        </row>
        <row r="791">
          <cell r="A791" t="str">
            <v>04.963.32</v>
          </cell>
          <cell r="B791" t="str">
            <v>Chaminé dos poços de visita- CPV 02</v>
          </cell>
          <cell r="C791" t="str">
            <v xml:space="preserve"> </v>
          </cell>
          <cell r="D791" t="str">
            <v xml:space="preserve"> </v>
          </cell>
          <cell r="E791" t="str">
            <v>un</v>
          </cell>
          <cell r="G791">
            <v>0</v>
          </cell>
          <cell r="H791">
            <v>0</v>
          </cell>
        </row>
        <row r="792">
          <cell r="A792" t="str">
            <v>04.963.33</v>
          </cell>
          <cell r="B792" t="str">
            <v>Chaminé dos popos de visita- CPV 03</v>
          </cell>
          <cell r="C792" t="str">
            <v xml:space="preserve"> </v>
          </cell>
          <cell r="D792" t="str">
            <v xml:space="preserve"> </v>
          </cell>
          <cell r="E792" t="str">
            <v>un</v>
          </cell>
          <cell r="G792">
            <v>0</v>
          </cell>
          <cell r="H792">
            <v>0</v>
          </cell>
        </row>
        <row r="793">
          <cell r="A793" t="str">
            <v>04.963.34</v>
          </cell>
          <cell r="B793" t="str">
            <v>Chaminé dos poços de visita- CPV 04</v>
          </cell>
          <cell r="C793" t="str">
            <v xml:space="preserve"> </v>
          </cell>
          <cell r="D793" t="str">
            <v xml:space="preserve"> </v>
          </cell>
          <cell r="E793" t="str">
            <v>un</v>
          </cell>
          <cell r="G793">
            <v>0</v>
          </cell>
          <cell r="H793">
            <v>0</v>
          </cell>
        </row>
        <row r="794">
          <cell r="A794" t="str">
            <v>04.963.35</v>
          </cell>
          <cell r="B794" t="str">
            <v>Chaminé dos poços de visita- CPV 05</v>
          </cell>
          <cell r="C794" t="str">
            <v xml:space="preserve"> </v>
          </cell>
          <cell r="D794" t="str">
            <v xml:space="preserve"> </v>
          </cell>
          <cell r="E794" t="str">
            <v>un</v>
          </cell>
          <cell r="G794">
            <v>0</v>
          </cell>
          <cell r="H794">
            <v>0</v>
          </cell>
        </row>
        <row r="795">
          <cell r="A795" t="str">
            <v>04.963.36</v>
          </cell>
          <cell r="B795" t="str">
            <v>Chaminé dos poços de visita- CPV 06</v>
          </cell>
          <cell r="C795" t="str">
            <v xml:space="preserve"> </v>
          </cell>
          <cell r="D795" t="str">
            <v xml:space="preserve"> </v>
          </cell>
          <cell r="E795" t="str">
            <v>un</v>
          </cell>
          <cell r="G795">
            <v>0</v>
          </cell>
          <cell r="H795">
            <v>0</v>
          </cell>
        </row>
        <row r="796">
          <cell r="A796" t="str">
            <v>04.963.37</v>
          </cell>
          <cell r="B796" t="str">
            <v>Chaminé dos poços de visita- CPV 07</v>
          </cell>
          <cell r="C796" t="str">
            <v xml:space="preserve"> </v>
          </cell>
          <cell r="D796" t="str">
            <v xml:space="preserve"> </v>
          </cell>
          <cell r="E796" t="str">
            <v>un</v>
          </cell>
          <cell r="G796">
            <v>0</v>
          </cell>
          <cell r="H796">
            <v>0</v>
          </cell>
        </row>
        <row r="797">
          <cell r="A797" t="str">
            <v>04.964.01</v>
          </cell>
          <cell r="B797" t="str">
            <v>Tubulação drenagem urbana- D=40 s/berço</v>
          </cell>
          <cell r="D797" t="str">
            <v xml:space="preserve"> </v>
          </cell>
          <cell r="E797" t="str">
            <v>m</v>
          </cell>
          <cell r="F797">
            <v>44.13</v>
          </cell>
          <cell r="G797">
            <v>15.798540000000001</v>
          </cell>
          <cell r="H797">
            <v>59.928540000000005</v>
          </cell>
        </row>
        <row r="798">
          <cell r="A798" t="str">
            <v>04.964.02</v>
          </cell>
          <cell r="B798" t="str">
            <v>Tubulação drenagem urbana- D=60 s/berço</v>
          </cell>
          <cell r="C798" t="str">
            <v xml:space="preserve"> </v>
          </cell>
          <cell r="D798" t="str">
            <v xml:space="preserve"> </v>
          </cell>
          <cell r="E798" t="str">
            <v>m</v>
          </cell>
          <cell r="F798">
            <v>79.260000000000005</v>
          </cell>
          <cell r="G798">
            <v>28.375080000000001</v>
          </cell>
          <cell r="H798">
            <v>107.63508</v>
          </cell>
        </row>
        <row r="799">
          <cell r="A799" t="str">
            <v>04.964.03</v>
          </cell>
          <cell r="B799" t="str">
            <v>Tubulação drenagem urbana- D=80 s/berço</v>
          </cell>
          <cell r="C799" t="str">
            <v xml:space="preserve"> </v>
          </cell>
          <cell r="D799" t="str">
            <v xml:space="preserve"> </v>
          </cell>
          <cell r="E799" t="str">
            <v>m</v>
          </cell>
          <cell r="G799">
            <v>0</v>
          </cell>
          <cell r="H799">
            <v>0</v>
          </cell>
        </row>
        <row r="800">
          <cell r="A800" t="str">
            <v>04.964.04</v>
          </cell>
          <cell r="B800" t="str">
            <v>Tubulação drenagem urbana- D=100 s/berço</v>
          </cell>
          <cell r="C800" t="str">
            <v xml:space="preserve"> </v>
          </cell>
          <cell r="D800" t="str">
            <v xml:space="preserve"> </v>
          </cell>
          <cell r="E800" t="str">
            <v>m</v>
          </cell>
          <cell r="G800">
            <v>0</v>
          </cell>
          <cell r="H800">
            <v>0</v>
          </cell>
        </row>
        <row r="801">
          <cell r="A801" t="str">
            <v>04.964.05</v>
          </cell>
          <cell r="B801" t="str">
            <v>Tubulação drenagem urbana- D=120 s/berço</v>
          </cell>
          <cell r="C801" t="str">
            <v xml:space="preserve"> </v>
          </cell>
          <cell r="D801" t="str">
            <v xml:space="preserve"> </v>
          </cell>
          <cell r="E801" t="str">
            <v>m</v>
          </cell>
          <cell r="G801">
            <v>0</v>
          </cell>
          <cell r="H801">
            <v>0</v>
          </cell>
        </row>
        <row r="802">
          <cell r="A802" t="str">
            <v>04.964.06</v>
          </cell>
          <cell r="B802" t="str">
            <v>Tubulação drenagem urbana- D=150 s/berço</v>
          </cell>
          <cell r="C802" t="str">
            <v xml:space="preserve"> </v>
          </cell>
          <cell r="D802" t="str">
            <v xml:space="preserve"> </v>
          </cell>
          <cell r="E802" t="str">
            <v>m</v>
          </cell>
          <cell r="G802">
            <v>0</v>
          </cell>
          <cell r="H802">
            <v>0</v>
          </cell>
        </row>
        <row r="803">
          <cell r="A803" t="str">
            <v>04.990.01</v>
          </cell>
          <cell r="B803" t="str">
            <v>Transposição de segmentos de sarjetas- TSS 01</v>
          </cell>
          <cell r="C803" t="str">
            <v>DNER-ES289/97</v>
          </cell>
          <cell r="D803" t="str">
            <v xml:space="preserve"> </v>
          </cell>
          <cell r="E803" t="str">
            <v>m</v>
          </cell>
          <cell r="F803">
            <v>42.77</v>
          </cell>
          <cell r="G803">
            <v>15.31166</v>
          </cell>
          <cell r="H803">
            <v>58.081659999999999</v>
          </cell>
        </row>
        <row r="804">
          <cell r="A804" t="str">
            <v>04.990.02</v>
          </cell>
          <cell r="B804" t="str">
            <v>Transposição de segmentos de sarjetas- TSS 02</v>
          </cell>
          <cell r="C804" t="str">
            <v>DNER-ES289/97</v>
          </cell>
          <cell r="D804" t="str">
            <v xml:space="preserve"> </v>
          </cell>
          <cell r="E804" t="str">
            <v>m</v>
          </cell>
          <cell r="G804">
            <v>0</v>
          </cell>
          <cell r="H804">
            <v>0</v>
          </cell>
        </row>
        <row r="805">
          <cell r="A805" t="str">
            <v>04.990.03</v>
          </cell>
          <cell r="B805" t="str">
            <v>Transposição de segmentos de sarjetas- TSS 03</v>
          </cell>
          <cell r="C805" t="str">
            <v>DNER-ES289/97</v>
          </cell>
          <cell r="D805" t="str">
            <v xml:space="preserve"> </v>
          </cell>
          <cell r="E805" t="str">
            <v>m</v>
          </cell>
          <cell r="F805">
            <v>77.73</v>
          </cell>
          <cell r="G805">
            <v>27.82734</v>
          </cell>
          <cell r="H805">
            <v>105.55734000000001</v>
          </cell>
        </row>
        <row r="806">
          <cell r="A806" t="str">
            <v>04.990.04</v>
          </cell>
          <cell r="B806" t="str">
            <v>Transposição de segmentos de sarjetas- TSS 04</v>
          </cell>
          <cell r="C806" t="str">
            <v>DNER-ES289/97</v>
          </cell>
          <cell r="D806" t="str">
            <v xml:space="preserve"> </v>
          </cell>
          <cell r="E806" t="str">
            <v>m</v>
          </cell>
          <cell r="G806">
            <v>0</v>
          </cell>
          <cell r="H806">
            <v>0</v>
          </cell>
        </row>
        <row r="807">
          <cell r="A807" t="str">
            <v>04.990.05</v>
          </cell>
          <cell r="B807" t="str">
            <v>Transposição de segmentos de sarjetas- TSS 05</v>
          </cell>
          <cell r="C807" t="str">
            <v>DNER-ES289/97</v>
          </cell>
          <cell r="D807" t="str">
            <v xml:space="preserve"> </v>
          </cell>
          <cell r="E807" t="str">
            <v>m</v>
          </cell>
          <cell r="G807">
            <v>0</v>
          </cell>
          <cell r="H807">
            <v>0</v>
          </cell>
        </row>
        <row r="808">
          <cell r="A808" t="str">
            <v>04.990.06</v>
          </cell>
          <cell r="B808" t="str">
            <v>Transposição de segmentos de sarjetas- TSS 06</v>
          </cell>
          <cell r="C808" t="str">
            <v>DNER-ES289/97</v>
          </cell>
          <cell r="D808" t="str">
            <v xml:space="preserve"> </v>
          </cell>
          <cell r="E808" t="str">
            <v>m</v>
          </cell>
          <cell r="F808">
            <v>58.19</v>
          </cell>
          <cell r="G808">
            <v>20.83202</v>
          </cell>
          <cell r="H808">
            <v>79.022019999999998</v>
          </cell>
        </row>
        <row r="809">
          <cell r="A809" t="str">
            <v>04.991.01</v>
          </cell>
          <cell r="B809" t="str">
            <v>Tampa de concreto p/ caixa coletora(4 nervuras)-TCC 01</v>
          </cell>
          <cell r="C809" t="str">
            <v xml:space="preserve"> </v>
          </cell>
          <cell r="D809" t="str">
            <v xml:space="preserve"> </v>
          </cell>
          <cell r="E809" t="str">
            <v>un</v>
          </cell>
          <cell r="F809">
            <v>35.6</v>
          </cell>
          <cell r="G809">
            <v>12.7448</v>
          </cell>
          <cell r="H809">
            <v>48.344799999999999</v>
          </cell>
        </row>
        <row r="810">
          <cell r="A810" t="str">
            <v>04.991.02</v>
          </cell>
          <cell r="B810" t="str">
            <v>Tampa de ferro p/ caixa coletora- TCC 02</v>
          </cell>
          <cell r="C810" t="str">
            <v xml:space="preserve"> </v>
          </cell>
          <cell r="D810" t="str">
            <v xml:space="preserve"> </v>
          </cell>
          <cell r="E810" t="str">
            <v>un</v>
          </cell>
          <cell r="G810">
            <v>0</v>
          </cell>
          <cell r="H810">
            <v>0</v>
          </cell>
        </row>
        <row r="811">
          <cell r="A811" t="str">
            <v>04.999.01</v>
          </cell>
          <cell r="B811" t="str">
            <v>Remoção de bueiros existentes</v>
          </cell>
          <cell r="C811" t="str">
            <v xml:space="preserve"> </v>
          </cell>
          <cell r="D811" t="str">
            <v xml:space="preserve"> </v>
          </cell>
          <cell r="E811" t="str">
            <v>m</v>
          </cell>
          <cell r="F811">
            <v>9.6199999999999992</v>
          </cell>
          <cell r="G811">
            <v>3.4439599999999997</v>
          </cell>
          <cell r="H811">
            <v>13.063959999999998</v>
          </cell>
        </row>
        <row r="812">
          <cell r="A812" t="str">
            <v>04.999.01a</v>
          </cell>
          <cell r="B812" t="str">
            <v>Limpeza de bueiro e revestimento com tela galvanizada e concreto</v>
          </cell>
          <cell r="C812" t="str">
            <v xml:space="preserve"> </v>
          </cell>
          <cell r="D812" t="str">
            <v xml:space="preserve"> </v>
          </cell>
          <cell r="E812" t="str">
            <v>m</v>
          </cell>
          <cell r="F812">
            <v>32.53</v>
          </cell>
          <cell r="G812">
            <v>11.64574</v>
          </cell>
          <cell r="H812">
            <v>44.175740000000005</v>
          </cell>
        </row>
        <row r="813">
          <cell r="A813" t="str">
            <v>04.999.02</v>
          </cell>
          <cell r="B813" t="str">
            <v>Demolição de dispositivos de concreto</v>
          </cell>
          <cell r="C813" t="str">
            <v>DNER-ES296/97</v>
          </cell>
          <cell r="D813" t="str">
            <v xml:space="preserve"> </v>
          </cell>
          <cell r="E813" t="str">
            <v>m3</v>
          </cell>
          <cell r="F813">
            <v>9.26</v>
          </cell>
          <cell r="G813">
            <v>3.3150799999999996</v>
          </cell>
          <cell r="H813">
            <v>12.57508</v>
          </cell>
        </row>
        <row r="814">
          <cell r="A814" t="str">
            <v>04.999.03</v>
          </cell>
          <cell r="B814" t="str">
            <v>Escoramento de bueiros celulares</v>
          </cell>
          <cell r="C814" t="str">
            <v xml:space="preserve"> </v>
          </cell>
          <cell r="D814" t="str">
            <v xml:space="preserve"> </v>
          </cell>
          <cell r="E814" t="str">
            <v>m3</v>
          </cell>
          <cell r="F814">
            <v>8.75</v>
          </cell>
          <cell r="G814">
            <v>3.1324999999999998</v>
          </cell>
          <cell r="H814">
            <v>11.8825</v>
          </cell>
        </row>
        <row r="815">
          <cell r="A815" t="str">
            <v>04.999.04</v>
          </cell>
          <cell r="B815" t="str">
            <v>Restauração de disp. danif. c/ concreto fck=11 MPa</v>
          </cell>
          <cell r="C815" t="str">
            <v>DNER-ES298/97</v>
          </cell>
          <cell r="D815" t="str">
            <v xml:space="preserve"> </v>
          </cell>
          <cell r="E815" t="str">
            <v>m3</v>
          </cell>
          <cell r="G815">
            <v>0</v>
          </cell>
          <cell r="H815">
            <v>0</v>
          </cell>
        </row>
        <row r="816">
          <cell r="A816" t="str">
            <v>04.999.05</v>
          </cell>
          <cell r="B816" t="str">
            <v>Restauração de disp. danif. c/ argamassa cim.-areia 1:3</v>
          </cell>
          <cell r="C816" t="str">
            <v>DNER-ES298/97</v>
          </cell>
          <cell r="D816" t="str">
            <v xml:space="preserve"> </v>
          </cell>
          <cell r="E816" t="str">
            <v>m3</v>
          </cell>
          <cell r="G816">
            <v>0</v>
          </cell>
          <cell r="H816">
            <v>0</v>
          </cell>
        </row>
        <row r="817">
          <cell r="A817" t="str">
            <v>04.999.06</v>
          </cell>
          <cell r="B817" t="str">
            <v>Solo local /selo de argila apiloado</v>
          </cell>
          <cell r="C817" t="str">
            <v xml:space="preserve"> </v>
          </cell>
          <cell r="D817" t="str">
            <v xml:space="preserve"> </v>
          </cell>
          <cell r="E817" t="str">
            <v>m3</v>
          </cell>
          <cell r="F817">
            <v>8.39</v>
          </cell>
          <cell r="G817">
            <v>3.0036200000000002</v>
          </cell>
          <cell r="H817">
            <v>11.39362</v>
          </cell>
        </row>
        <row r="818">
          <cell r="A818" t="str">
            <v>04.999.07</v>
          </cell>
          <cell r="B818" t="str">
            <v>Lastro de brita</v>
          </cell>
          <cell r="C818" t="str">
            <v xml:space="preserve"> </v>
          </cell>
          <cell r="D818" t="str">
            <v xml:space="preserve"> </v>
          </cell>
          <cell r="E818" t="str">
            <v>m3</v>
          </cell>
          <cell r="F818">
            <v>23.74</v>
          </cell>
          <cell r="G818">
            <v>8.4989199999999983</v>
          </cell>
          <cell r="H818">
            <v>32.238919999999993</v>
          </cell>
        </row>
        <row r="819">
          <cell r="A819" t="str">
            <v>05.000.03</v>
          </cell>
          <cell r="B819" t="str">
            <v>Guia de madeira- 2,5x7 cm</v>
          </cell>
          <cell r="C819" t="str">
            <v xml:space="preserve"> </v>
          </cell>
          <cell r="D819" t="str">
            <v xml:space="preserve"> </v>
          </cell>
          <cell r="E819" t="str">
            <v>m</v>
          </cell>
          <cell r="F819">
            <v>1.29</v>
          </cell>
          <cell r="G819">
            <v>0.46182000000000001</v>
          </cell>
          <cell r="H819">
            <v>1.7518199999999999</v>
          </cell>
        </row>
        <row r="820">
          <cell r="A820" t="str">
            <v>05.000.04</v>
          </cell>
          <cell r="B820" t="str">
            <v>Guia de madeira- 2,5x10 cm</v>
          </cell>
          <cell r="C820" t="str">
            <v xml:space="preserve"> </v>
          </cell>
          <cell r="D820" t="str">
            <v xml:space="preserve"> </v>
          </cell>
          <cell r="E820" t="str">
            <v>m</v>
          </cell>
          <cell r="G820">
            <v>0</v>
          </cell>
          <cell r="H820">
            <v>0</v>
          </cell>
        </row>
        <row r="821">
          <cell r="A821" t="str">
            <v>05.000.06</v>
          </cell>
          <cell r="B821" t="str">
            <v>Calha metálica semi- circular D= 40</v>
          </cell>
          <cell r="C821" t="str">
            <v xml:space="preserve"> </v>
          </cell>
          <cell r="D821" t="str">
            <v xml:space="preserve"> </v>
          </cell>
          <cell r="E821" t="str">
            <v>m</v>
          </cell>
          <cell r="G821">
            <v>0</v>
          </cell>
          <cell r="H821">
            <v>0</v>
          </cell>
        </row>
        <row r="822">
          <cell r="A822" t="str">
            <v>05.000.09</v>
          </cell>
          <cell r="B822" t="str">
            <v>Dentes p/ assent. de bueiros simples D=60</v>
          </cell>
          <cell r="C822" t="str">
            <v xml:space="preserve"> </v>
          </cell>
          <cell r="D822" t="str">
            <v xml:space="preserve"> </v>
          </cell>
          <cell r="E822" t="str">
            <v>un</v>
          </cell>
          <cell r="G822">
            <v>0</v>
          </cell>
          <cell r="H822">
            <v>0</v>
          </cell>
        </row>
        <row r="823">
          <cell r="A823" t="str">
            <v>05.000.10</v>
          </cell>
          <cell r="B823" t="str">
            <v>Dentes p/ assent. de bueiros simples D=80</v>
          </cell>
          <cell r="C823" t="str">
            <v xml:space="preserve"> </v>
          </cell>
          <cell r="D823" t="str">
            <v xml:space="preserve"> </v>
          </cell>
          <cell r="E823" t="str">
            <v>un</v>
          </cell>
          <cell r="G823">
            <v>0</v>
          </cell>
          <cell r="H823">
            <v>0</v>
          </cell>
        </row>
        <row r="824">
          <cell r="A824" t="str">
            <v>05.000.11</v>
          </cell>
          <cell r="B824" t="str">
            <v>Dentes p/ assent. de bueiros simples D=100</v>
          </cell>
          <cell r="C824" t="str">
            <v xml:space="preserve"> </v>
          </cell>
          <cell r="D824" t="str">
            <v xml:space="preserve"> </v>
          </cell>
          <cell r="E824" t="str">
            <v>un</v>
          </cell>
          <cell r="G824">
            <v>0</v>
          </cell>
          <cell r="H824">
            <v>0</v>
          </cell>
        </row>
        <row r="825">
          <cell r="A825" t="str">
            <v>05.000.12</v>
          </cell>
          <cell r="B825" t="str">
            <v>Dentes p/ assent. de bueiros simples D=120</v>
          </cell>
          <cell r="C825" t="str">
            <v xml:space="preserve"> </v>
          </cell>
          <cell r="D825" t="str">
            <v xml:space="preserve"> </v>
          </cell>
          <cell r="E825" t="str">
            <v>un</v>
          </cell>
          <cell r="G825">
            <v>0</v>
          </cell>
          <cell r="H825">
            <v>0</v>
          </cell>
        </row>
        <row r="826">
          <cell r="A826" t="str">
            <v>05.000.13</v>
          </cell>
          <cell r="B826" t="str">
            <v>Dentes p/ assent. de bueiros simples D=150</v>
          </cell>
          <cell r="C826" t="str">
            <v xml:space="preserve"> </v>
          </cell>
          <cell r="D826" t="str">
            <v xml:space="preserve"> </v>
          </cell>
          <cell r="E826" t="str">
            <v>un</v>
          </cell>
          <cell r="G826">
            <v>0</v>
          </cell>
          <cell r="H826">
            <v>0</v>
          </cell>
        </row>
        <row r="827">
          <cell r="A827" t="str">
            <v>05.000.14</v>
          </cell>
          <cell r="B827" t="str">
            <v>Dentes p/ assent. de bueiros duplos D=100</v>
          </cell>
          <cell r="C827" t="str">
            <v xml:space="preserve"> </v>
          </cell>
          <cell r="D827" t="str">
            <v xml:space="preserve"> </v>
          </cell>
          <cell r="E827" t="str">
            <v>un</v>
          </cell>
          <cell r="G827">
            <v>0</v>
          </cell>
          <cell r="H827">
            <v>0</v>
          </cell>
        </row>
        <row r="828">
          <cell r="A828" t="str">
            <v>05.000.15</v>
          </cell>
          <cell r="B828" t="str">
            <v>Dentes p/ assent. de bueiros duplos D=120</v>
          </cell>
          <cell r="C828" t="str">
            <v xml:space="preserve"> </v>
          </cell>
          <cell r="D828" t="str">
            <v xml:space="preserve"> </v>
          </cell>
          <cell r="E828" t="str">
            <v>un</v>
          </cell>
          <cell r="G828">
            <v>0</v>
          </cell>
          <cell r="H828">
            <v>0</v>
          </cell>
        </row>
        <row r="829">
          <cell r="A829" t="str">
            <v>05.000.16</v>
          </cell>
          <cell r="B829" t="str">
            <v>Dentes p/ assent. de bueiros duplos D=150</v>
          </cell>
          <cell r="C829" t="str">
            <v xml:space="preserve"> </v>
          </cell>
          <cell r="D829" t="str">
            <v xml:space="preserve"> </v>
          </cell>
          <cell r="E829" t="str">
            <v>un</v>
          </cell>
          <cell r="G829">
            <v>0</v>
          </cell>
          <cell r="H829">
            <v>0</v>
          </cell>
        </row>
        <row r="830">
          <cell r="A830" t="str">
            <v>05.000.17</v>
          </cell>
          <cell r="B830" t="str">
            <v>Dentes p/ assent. de bueiros triplos D=100</v>
          </cell>
          <cell r="E830" t="str">
            <v>un</v>
          </cell>
          <cell r="G830">
            <v>0</v>
          </cell>
          <cell r="H830">
            <v>0</v>
          </cell>
        </row>
        <row r="831">
          <cell r="A831" t="str">
            <v>05.000.18</v>
          </cell>
          <cell r="B831" t="str">
            <v>Dentes p/ assent. de bueiros triplos D=120</v>
          </cell>
          <cell r="E831" t="str">
            <v>un</v>
          </cell>
          <cell r="G831">
            <v>0</v>
          </cell>
          <cell r="H831">
            <v>0</v>
          </cell>
        </row>
        <row r="832">
          <cell r="A832" t="str">
            <v>05.000.19</v>
          </cell>
          <cell r="B832" t="str">
            <v>Dentes p/ assent. de bueiros triplos D=150</v>
          </cell>
          <cell r="E832" t="str">
            <v>un</v>
          </cell>
          <cell r="G832">
            <v>0</v>
          </cell>
          <cell r="H832">
            <v>0</v>
          </cell>
        </row>
        <row r="833">
          <cell r="A833">
            <v>9000030</v>
          </cell>
          <cell r="B833" t="str">
            <v>Drenos verticais fibroquímicos (Geodrenos flexíveis)</v>
          </cell>
          <cell r="E833" t="str">
            <v>m</v>
          </cell>
          <cell r="F833">
            <v>4.05</v>
          </cell>
          <cell r="G833">
            <v>1.4499</v>
          </cell>
          <cell r="H833">
            <v>5.4999000000000002</v>
          </cell>
        </row>
        <row r="834">
          <cell r="A834">
            <v>9000031</v>
          </cell>
          <cell r="B834" t="str">
            <v>Geogrelhas</v>
          </cell>
          <cell r="E834" t="str">
            <v>m</v>
          </cell>
          <cell r="F834">
            <v>4.92</v>
          </cell>
          <cell r="G834">
            <v>1.7613599999999998</v>
          </cell>
          <cell r="H834">
            <v>6.6813599999999997</v>
          </cell>
        </row>
        <row r="835">
          <cell r="A835">
            <v>9000032</v>
          </cell>
          <cell r="B835" t="str">
            <v>Manta Geotextil 200g/m2</v>
          </cell>
          <cell r="E835" t="str">
            <v>m2</v>
          </cell>
          <cell r="F835">
            <v>4.29</v>
          </cell>
          <cell r="G835">
            <v>1.53582</v>
          </cell>
          <cell r="H835">
            <v>5.8258200000000002</v>
          </cell>
        </row>
        <row r="836">
          <cell r="A836">
            <v>5</v>
          </cell>
          <cell r="B836" t="str">
            <v>OBRAS COMPLEMENTARES E SINALIZAÇÃO</v>
          </cell>
          <cell r="G836">
            <v>0</v>
          </cell>
        </row>
        <row r="837">
          <cell r="A837" t="str">
            <v>05.100.00</v>
          </cell>
          <cell r="B837" t="str">
            <v>Enleivamento</v>
          </cell>
          <cell r="C837" t="str">
            <v>DNER-ES341/97</v>
          </cell>
          <cell r="D837" t="str">
            <v xml:space="preserve"> </v>
          </cell>
          <cell r="E837" t="str">
            <v>m2</v>
          </cell>
          <cell r="F837">
            <v>1.52</v>
          </cell>
          <cell r="G837">
            <v>0.54415999999999998</v>
          </cell>
          <cell r="H837">
            <v>2.0641600000000002</v>
          </cell>
        </row>
        <row r="838">
          <cell r="A838" t="str">
            <v>P 05.100.01</v>
          </cell>
          <cell r="B838" t="str">
            <v>Fornecimento e plantio de lírio amarelo</v>
          </cell>
          <cell r="C838" t="str">
            <v>DNER-ES341/97</v>
          </cell>
          <cell r="D838" t="str">
            <v xml:space="preserve"> </v>
          </cell>
          <cell r="E838" t="str">
            <v>m2</v>
          </cell>
          <cell r="F838">
            <v>10.41</v>
          </cell>
          <cell r="G838">
            <v>3.7267799999999998</v>
          </cell>
          <cell r="H838">
            <v>14.13678</v>
          </cell>
        </row>
        <row r="839">
          <cell r="A839" t="str">
            <v>P 05.100.02</v>
          </cell>
          <cell r="B839" t="str">
            <v>Fornecimento e plantio de árvore selecionada</v>
          </cell>
          <cell r="C839" t="str">
            <v>DNER-ES341/97</v>
          </cell>
          <cell r="D839" t="str">
            <v xml:space="preserve"> </v>
          </cell>
          <cell r="E839" t="str">
            <v>un</v>
          </cell>
          <cell r="F839">
            <v>4.43</v>
          </cell>
          <cell r="G839">
            <v>1.5859399999999999</v>
          </cell>
          <cell r="H839">
            <v>6.0159399999999996</v>
          </cell>
        </row>
        <row r="840">
          <cell r="A840" t="str">
            <v>P 05.100.04</v>
          </cell>
          <cell r="B840" t="str">
            <v>Alambrado c/tela galvanizada c/mourões de concreto h=2,00m</v>
          </cell>
          <cell r="D840" t="str">
            <v xml:space="preserve"> </v>
          </cell>
          <cell r="E840" t="str">
            <v>m</v>
          </cell>
          <cell r="F840">
            <v>28.23</v>
          </cell>
          <cell r="G840">
            <v>10.106339999999999</v>
          </cell>
          <cell r="H840">
            <v>38.33634</v>
          </cell>
        </row>
        <row r="841">
          <cell r="A841" t="str">
            <v>P 05.100.05</v>
          </cell>
          <cell r="B841" t="str">
            <v xml:space="preserve">Portão duas folhas 4,20 x 2,00m, c/tela de aço galvanizado </v>
          </cell>
          <cell r="E841" t="str">
            <v>un</v>
          </cell>
          <cell r="F841">
            <v>1488.03</v>
          </cell>
          <cell r="G841">
            <v>532.71474000000001</v>
          </cell>
          <cell r="H841">
            <v>2020.7447400000001</v>
          </cell>
        </row>
        <row r="842">
          <cell r="A842" t="str">
            <v>05.102.00</v>
          </cell>
          <cell r="B842" t="str">
            <v>Hidrossemeadura</v>
          </cell>
          <cell r="C842" t="str">
            <v>DNER-ES341/97</v>
          </cell>
          <cell r="D842" t="str">
            <v xml:space="preserve"> </v>
          </cell>
          <cell r="E842" t="str">
            <v>m2</v>
          </cell>
          <cell r="F842">
            <v>0.36</v>
          </cell>
          <cell r="G842">
            <v>0.12887999999999999</v>
          </cell>
          <cell r="H842">
            <v>0.48887999999999998</v>
          </cell>
        </row>
        <row r="843">
          <cell r="A843" t="str">
            <v>05.300.01</v>
          </cell>
          <cell r="B843" t="str">
            <v>Alvenaria de pedra arrumada</v>
          </cell>
          <cell r="C843" t="str">
            <v xml:space="preserve"> </v>
          </cell>
          <cell r="D843" t="str">
            <v xml:space="preserve"> </v>
          </cell>
          <cell r="E843" t="str">
            <v>m3</v>
          </cell>
          <cell r="F843">
            <v>29.96</v>
          </cell>
          <cell r="G843">
            <v>10.725680000000001</v>
          </cell>
          <cell r="H843">
            <v>40.685680000000005</v>
          </cell>
        </row>
        <row r="844">
          <cell r="A844" t="str">
            <v>05.300.02</v>
          </cell>
          <cell r="B844" t="str">
            <v>Enrocamento de pedra jogada</v>
          </cell>
          <cell r="C844" t="str">
            <v xml:space="preserve"> </v>
          </cell>
          <cell r="D844" t="str">
            <v xml:space="preserve"> </v>
          </cell>
          <cell r="E844" t="str">
            <v>m3</v>
          </cell>
          <cell r="F844">
            <v>20.21</v>
          </cell>
          <cell r="G844">
            <v>7.2351799999999997</v>
          </cell>
          <cell r="H844">
            <v>27.445180000000001</v>
          </cell>
        </row>
        <row r="845">
          <cell r="A845" t="str">
            <v>DER 45340</v>
          </cell>
          <cell r="B845" t="str">
            <v>Enrocamento de pedra arrumada</v>
          </cell>
          <cell r="C845" t="str">
            <v xml:space="preserve"> </v>
          </cell>
          <cell r="D845" t="str">
            <v xml:space="preserve"> </v>
          </cell>
          <cell r="E845" t="str">
            <v>m3</v>
          </cell>
          <cell r="F845">
            <v>24.57</v>
          </cell>
          <cell r="G845">
            <v>8.7960599999999989</v>
          </cell>
          <cell r="H845">
            <v>33.366059999999997</v>
          </cell>
        </row>
        <row r="846">
          <cell r="A846" t="str">
            <v>05.301.00</v>
          </cell>
          <cell r="B846" t="str">
            <v>Alvenaria de pedra argamassada</v>
          </cell>
          <cell r="C846" t="str">
            <v xml:space="preserve"> </v>
          </cell>
          <cell r="D846" t="str">
            <v xml:space="preserve"> </v>
          </cell>
          <cell r="E846" t="str">
            <v>m3</v>
          </cell>
          <cell r="F846">
            <v>74.8</v>
          </cell>
          <cell r="G846">
            <v>26.778399999999998</v>
          </cell>
          <cell r="H846">
            <v>101.57839999999999</v>
          </cell>
        </row>
        <row r="847">
          <cell r="A847" t="str">
            <v>05.301.01</v>
          </cell>
          <cell r="B847" t="str">
            <v>Alvenaria tijolos</v>
          </cell>
          <cell r="C847" t="str">
            <v xml:space="preserve"> </v>
          </cell>
          <cell r="D847" t="str">
            <v xml:space="preserve"> </v>
          </cell>
          <cell r="E847" t="str">
            <v>m2</v>
          </cell>
          <cell r="F847">
            <v>17.91</v>
          </cell>
          <cell r="G847">
            <v>6.4117799999999994</v>
          </cell>
          <cell r="H847">
            <v>24.32178</v>
          </cell>
        </row>
        <row r="848">
          <cell r="A848" t="str">
            <v>DER81950</v>
          </cell>
          <cell r="B848" t="str">
            <v>Calçada em lastro de brita c/revestimento em concreto</v>
          </cell>
          <cell r="C848" t="str">
            <v xml:space="preserve"> </v>
          </cell>
          <cell r="D848" t="str">
            <v xml:space="preserve"> </v>
          </cell>
          <cell r="E848" t="str">
            <v>m2</v>
          </cell>
          <cell r="F848">
            <v>6.58</v>
          </cell>
          <cell r="G848">
            <v>2.3556399999999997</v>
          </cell>
          <cell r="H848">
            <v>8.9356399999999994</v>
          </cell>
        </row>
        <row r="849">
          <cell r="A849" t="str">
            <v>P 05.300.00</v>
          </cell>
          <cell r="B849" t="str">
            <v>Abrigos para passageiros</v>
          </cell>
          <cell r="C849" t="str">
            <v xml:space="preserve"> </v>
          </cell>
          <cell r="D849" t="str">
            <v xml:space="preserve"> </v>
          </cell>
          <cell r="E849" t="str">
            <v>un</v>
          </cell>
          <cell r="F849">
            <v>613.17999999999995</v>
          </cell>
          <cell r="G849">
            <v>219.51843999999997</v>
          </cell>
          <cell r="H849">
            <v>832.69843999999989</v>
          </cell>
        </row>
        <row r="850">
          <cell r="A850" t="str">
            <v>P 06.030.00</v>
          </cell>
          <cell r="B850" t="str">
            <v>Barreira de segurança simples</v>
          </cell>
          <cell r="C850" t="str">
            <v xml:space="preserve"> </v>
          </cell>
          <cell r="D850" t="str">
            <v xml:space="preserve"> </v>
          </cell>
          <cell r="E850" t="str">
            <v>m</v>
          </cell>
          <cell r="F850">
            <v>38.409999999999997</v>
          </cell>
          <cell r="G850">
            <v>13.750779999999999</v>
          </cell>
          <cell r="H850">
            <v>52.160779999999995</v>
          </cell>
        </row>
        <row r="851">
          <cell r="A851" t="str">
            <v>P 06.030.02</v>
          </cell>
          <cell r="B851" t="str">
            <v>Barreira Classe II</v>
          </cell>
          <cell r="C851" t="str">
            <v xml:space="preserve"> </v>
          </cell>
          <cell r="D851" t="str">
            <v xml:space="preserve"> </v>
          </cell>
          <cell r="E851" t="str">
            <v>un</v>
          </cell>
          <cell r="F851">
            <v>38.49</v>
          </cell>
          <cell r="G851">
            <v>13.77942</v>
          </cell>
          <cell r="H851">
            <v>52.269420000000004</v>
          </cell>
        </row>
        <row r="852">
          <cell r="A852" t="str">
            <v>P 06.030.03</v>
          </cell>
          <cell r="B852" t="str">
            <v>Barreira Classe III</v>
          </cell>
          <cell r="C852" t="str">
            <v xml:space="preserve"> </v>
          </cell>
          <cell r="D852" t="str">
            <v xml:space="preserve"> </v>
          </cell>
          <cell r="E852" t="str">
            <v>un</v>
          </cell>
          <cell r="F852">
            <v>51.9</v>
          </cell>
          <cell r="G852">
            <v>18.580199999999998</v>
          </cell>
          <cell r="H852">
            <v>70.480199999999996</v>
          </cell>
        </row>
        <row r="853">
          <cell r="A853" t="str">
            <v>06.090.01</v>
          </cell>
          <cell r="B853" t="str">
            <v>Defensas metálicas</v>
          </cell>
          <cell r="C853" t="str">
            <v>DNER-EM370/97</v>
          </cell>
          <cell r="D853" t="str">
            <v xml:space="preserve"> </v>
          </cell>
          <cell r="E853" t="str">
            <v>m</v>
          </cell>
          <cell r="G853">
            <v>0</v>
          </cell>
          <cell r="H853">
            <v>0</v>
          </cell>
        </row>
        <row r="854">
          <cell r="A854" t="str">
            <v>06.100.01</v>
          </cell>
          <cell r="B854" t="str">
            <v>Pintura de faixa horizontal</v>
          </cell>
          <cell r="C854" t="str">
            <v>DNER-EM371-372-373/97</v>
          </cell>
          <cell r="D854" t="str">
            <v xml:space="preserve"> </v>
          </cell>
          <cell r="E854" t="str">
            <v>m2</v>
          </cell>
          <cell r="G854">
            <v>0</v>
          </cell>
          <cell r="H854">
            <v>0</v>
          </cell>
        </row>
        <row r="855">
          <cell r="A855" t="str">
            <v xml:space="preserve">06.100.02  </v>
          </cell>
          <cell r="B855" t="str">
            <v>Pintura setas e zebrados</v>
          </cell>
          <cell r="C855" t="str">
            <v>DNER-EM371-372-373/97</v>
          </cell>
          <cell r="D855" t="str">
            <v xml:space="preserve"> </v>
          </cell>
          <cell r="E855" t="str">
            <v>m2</v>
          </cell>
          <cell r="G855">
            <v>0</v>
          </cell>
          <cell r="H855">
            <v>0</v>
          </cell>
        </row>
        <row r="856">
          <cell r="A856" t="str">
            <v>P06.200.01a</v>
          </cell>
          <cell r="B856" t="str">
            <v>Placa de sinalização (SR) 0,50x0,60m</v>
          </cell>
          <cell r="E856" t="str">
            <v>un</v>
          </cell>
          <cell r="F856">
            <v>29.4</v>
          </cell>
          <cell r="G856">
            <v>10.5252</v>
          </cell>
          <cell r="H856">
            <v>39.925199999999997</v>
          </cell>
        </row>
        <row r="857">
          <cell r="A857" t="str">
            <v>P06.200.01b</v>
          </cell>
          <cell r="B857" t="str">
            <v>Placa de sinalização (SR) 1,00x0,70m</v>
          </cell>
          <cell r="E857" t="str">
            <v>un</v>
          </cell>
          <cell r="F857">
            <v>68.59</v>
          </cell>
          <cell r="G857">
            <v>24.555219999999998</v>
          </cell>
          <cell r="H857">
            <v>93.145219999999995</v>
          </cell>
        </row>
        <row r="858">
          <cell r="A858" t="str">
            <v>P06.200.01c</v>
          </cell>
          <cell r="B858" t="str">
            <v>Placa de sinalização (SR) 1,50x0,70m</v>
          </cell>
          <cell r="E858" t="str">
            <v>un</v>
          </cell>
          <cell r="F858">
            <v>102.89</v>
          </cell>
          <cell r="G858">
            <v>36.834620000000001</v>
          </cell>
          <cell r="H858">
            <v>139.72462000000002</v>
          </cell>
        </row>
        <row r="859">
          <cell r="A859" t="str">
            <v>P06.200.01d</v>
          </cell>
          <cell r="B859" t="str">
            <v>Placa de sinalização (SR) 1,50x0,80m</v>
          </cell>
          <cell r="E859" t="str">
            <v>un</v>
          </cell>
          <cell r="F859">
            <v>117.59</v>
          </cell>
          <cell r="G859">
            <v>42.09722</v>
          </cell>
          <cell r="H859">
            <v>159.68722</v>
          </cell>
        </row>
        <row r="860">
          <cell r="A860" t="str">
            <v>P06.200.01e</v>
          </cell>
          <cell r="B860" t="str">
            <v>Placa de sinalização (SR) 1,50x0,50m</v>
          </cell>
          <cell r="E860" t="str">
            <v>un</v>
          </cell>
          <cell r="F860">
            <v>73.489999999999995</v>
          </cell>
          <cell r="G860">
            <v>26.309419999999996</v>
          </cell>
          <cell r="H860">
            <v>99.799419999999998</v>
          </cell>
        </row>
        <row r="861">
          <cell r="A861" t="str">
            <v>P06.200.01f</v>
          </cell>
          <cell r="B861" t="str">
            <v>Placa de sinalização (SR) 1,50x1,00m</v>
          </cell>
          <cell r="E861" t="str">
            <v>un</v>
          </cell>
          <cell r="F861">
            <v>146.99</v>
          </cell>
          <cell r="G861">
            <v>52.622419999999998</v>
          </cell>
          <cell r="H861">
            <v>199.61242000000001</v>
          </cell>
        </row>
        <row r="862">
          <cell r="A862" t="str">
            <v>P06.200.01g</v>
          </cell>
          <cell r="B862" t="str">
            <v>Placa de sinalização (SR) 2,00x1,00m</v>
          </cell>
          <cell r="E862" t="str">
            <v>un</v>
          </cell>
          <cell r="F862">
            <v>195.98</v>
          </cell>
          <cell r="G862">
            <v>70.160839999999993</v>
          </cell>
          <cell r="H862">
            <v>266.14083999999997</v>
          </cell>
        </row>
        <row r="863">
          <cell r="A863" t="str">
            <v>P06.200.01h</v>
          </cell>
          <cell r="B863" t="str">
            <v>Placa de sinalização (SR) D=0,80m</v>
          </cell>
          <cell r="E863" t="str">
            <v>un</v>
          </cell>
          <cell r="F863">
            <v>49</v>
          </cell>
          <cell r="G863">
            <v>17.541999999999998</v>
          </cell>
          <cell r="H863">
            <v>66.542000000000002</v>
          </cell>
        </row>
        <row r="864">
          <cell r="A864" t="str">
            <v>P06.200.01i</v>
          </cell>
          <cell r="B864" t="str">
            <v>Placa de sinalização (SR) 0,80x0,80m</v>
          </cell>
          <cell r="E864" t="str">
            <v>un</v>
          </cell>
          <cell r="F864">
            <v>62.71</v>
          </cell>
          <cell r="G864">
            <v>22.45018</v>
          </cell>
          <cell r="H864">
            <v>85.160179999999997</v>
          </cell>
        </row>
        <row r="865">
          <cell r="A865" t="str">
            <v>P06.200.01j</v>
          </cell>
          <cell r="B865" t="str">
            <v>Sinalizador intermitente</v>
          </cell>
          <cell r="E865" t="str">
            <v>un</v>
          </cell>
          <cell r="F865">
            <v>12</v>
          </cell>
          <cell r="G865">
            <v>4.2959999999999994</v>
          </cell>
          <cell r="H865">
            <v>16.295999999999999</v>
          </cell>
        </row>
        <row r="866">
          <cell r="A866" t="str">
            <v>P06.200.01k</v>
          </cell>
          <cell r="B866" t="str">
            <v>Sinalizador (balde)</v>
          </cell>
          <cell r="E866" t="str">
            <v>un</v>
          </cell>
          <cell r="F866">
            <v>7</v>
          </cell>
          <cell r="G866">
            <v>2.5059999999999998</v>
          </cell>
          <cell r="H866">
            <v>9.5060000000000002</v>
          </cell>
        </row>
        <row r="867">
          <cell r="A867" t="str">
            <v>P06.200.01l</v>
          </cell>
          <cell r="B867" t="str">
            <v>Sinalizador com bandeira</v>
          </cell>
          <cell r="E867" t="str">
            <v>homxh</v>
          </cell>
          <cell r="F867">
            <v>3.69</v>
          </cell>
          <cell r="G867">
            <v>1.3210199999999999</v>
          </cell>
          <cell r="H867">
            <v>5.0110200000000003</v>
          </cell>
        </row>
        <row r="868">
          <cell r="A868" t="str">
            <v>06.200.02</v>
          </cell>
          <cell r="B868" t="str">
            <v>Placa de sinalização tot. refletiva (forn/impl)</v>
          </cell>
          <cell r="E868" t="str">
            <v>m2</v>
          </cell>
          <cell r="F868">
            <v>156.05000000000001</v>
          </cell>
          <cell r="G868">
            <v>55.865900000000003</v>
          </cell>
          <cell r="H868">
            <v>211.91590000000002</v>
          </cell>
        </row>
        <row r="869">
          <cell r="A869" t="str">
            <v>P06.200.02a</v>
          </cell>
          <cell r="B869" t="str">
            <v>Placa de sinalização (TR) D=0,40m</v>
          </cell>
          <cell r="E869" t="str">
            <v>un</v>
          </cell>
          <cell r="F869">
            <v>20.29</v>
          </cell>
          <cell r="G869">
            <v>7.2638199999999991</v>
          </cell>
          <cell r="H869">
            <v>27.553819999999998</v>
          </cell>
        </row>
        <row r="870">
          <cell r="A870" t="str">
            <v>P06.200.02b</v>
          </cell>
          <cell r="B870" t="str">
            <v>Placa de sinalização (TR) D=0,80m</v>
          </cell>
          <cell r="E870" t="str">
            <v>un</v>
          </cell>
          <cell r="F870">
            <v>78.03</v>
          </cell>
          <cell r="G870">
            <v>27.934739999999998</v>
          </cell>
          <cell r="H870">
            <v>105.96474000000001</v>
          </cell>
        </row>
        <row r="871">
          <cell r="A871" t="str">
            <v>P06.200.02c</v>
          </cell>
          <cell r="B871" t="str">
            <v>Placa de sinalização (TR) D=1,20m</v>
          </cell>
          <cell r="E871" t="str">
            <v>un</v>
          </cell>
          <cell r="F871">
            <v>176.34</v>
          </cell>
          <cell r="G871">
            <v>63.129719999999999</v>
          </cell>
          <cell r="H871">
            <v>239.46972</v>
          </cell>
        </row>
        <row r="872">
          <cell r="A872" t="str">
            <v>P06.200.02d</v>
          </cell>
          <cell r="B872" t="str">
            <v>Placa de sinalização (TR) 1,20x1,20m</v>
          </cell>
          <cell r="E872" t="str">
            <v>un</v>
          </cell>
          <cell r="F872">
            <v>224.71</v>
          </cell>
          <cell r="G872">
            <v>80.446179999999998</v>
          </cell>
          <cell r="H872">
            <v>305.15618000000001</v>
          </cell>
        </row>
        <row r="873">
          <cell r="A873" t="str">
            <v>P06.200.02e</v>
          </cell>
          <cell r="B873" t="str">
            <v>Placa octogonal de sinalização (TR) L=0,33m</v>
          </cell>
          <cell r="E873" t="str">
            <v>un</v>
          </cell>
          <cell r="F873">
            <v>99.87</v>
          </cell>
          <cell r="G873">
            <v>35.753459999999997</v>
          </cell>
          <cell r="H873">
            <v>135.62345999999999</v>
          </cell>
        </row>
        <row r="874">
          <cell r="A874" t="str">
            <v>P06.200.02f</v>
          </cell>
          <cell r="B874" t="str">
            <v>Placa triangular de sinalização (TR) L=1,00m</v>
          </cell>
          <cell r="E874" t="str">
            <v>un</v>
          </cell>
          <cell r="F874">
            <v>78.03</v>
          </cell>
          <cell r="G874">
            <v>27.934739999999998</v>
          </cell>
          <cell r="H874">
            <v>105.96474000000001</v>
          </cell>
        </row>
        <row r="875">
          <cell r="A875" t="str">
            <v>P06.200.02g</v>
          </cell>
          <cell r="B875" t="str">
            <v>Placa de sinalização (TR) 0,40x0,60m</v>
          </cell>
          <cell r="E875" t="str">
            <v>un</v>
          </cell>
          <cell r="F875">
            <v>37.450000000000003</v>
          </cell>
          <cell r="G875">
            <v>13.4071</v>
          </cell>
          <cell r="H875">
            <v>50.857100000000003</v>
          </cell>
        </row>
        <row r="876">
          <cell r="A876" t="str">
            <v>P06.200.02h</v>
          </cell>
          <cell r="B876" t="str">
            <v>Placa de sinalização (TR) 2,00x1,00m</v>
          </cell>
          <cell r="E876" t="str">
            <v>un</v>
          </cell>
          <cell r="F876">
            <v>312.10000000000002</v>
          </cell>
          <cell r="G876">
            <v>111.73180000000001</v>
          </cell>
          <cell r="H876">
            <v>423.83180000000004</v>
          </cell>
        </row>
        <row r="877">
          <cell r="A877" t="str">
            <v>P06.200.02i</v>
          </cell>
          <cell r="B877" t="str">
            <v>Placa de sinalização (TR) 3,00x1,50m</v>
          </cell>
          <cell r="E877" t="str">
            <v>un</v>
          </cell>
          <cell r="F877">
            <v>702.23</v>
          </cell>
          <cell r="G877">
            <v>251.39833999999999</v>
          </cell>
          <cell r="H877">
            <v>953.62833999999998</v>
          </cell>
        </row>
        <row r="878">
          <cell r="A878" t="str">
            <v>P06.200.02j</v>
          </cell>
          <cell r="B878" t="str">
            <v>Placa de sinalização (TR) 0,50x0,67m</v>
          </cell>
          <cell r="E878" t="str">
            <v>un</v>
          </cell>
          <cell r="F878">
            <v>51.5</v>
          </cell>
          <cell r="G878">
            <v>18.436999999999998</v>
          </cell>
          <cell r="H878">
            <v>69.936999999999998</v>
          </cell>
        </row>
        <row r="879">
          <cell r="A879" t="str">
            <v>06.200.03</v>
          </cell>
          <cell r="B879" t="str">
            <v>Placa de identif. de rodovia (0,60x0,65 m)</v>
          </cell>
          <cell r="C879" t="str">
            <v xml:space="preserve"> </v>
          </cell>
          <cell r="D879" t="str">
            <v xml:space="preserve"> </v>
          </cell>
          <cell r="E879" t="str">
            <v>un</v>
          </cell>
          <cell r="G879">
            <v>0</v>
          </cell>
          <cell r="H879">
            <v>0</v>
          </cell>
        </row>
        <row r="880">
          <cell r="A880" t="str">
            <v>06.200.04</v>
          </cell>
          <cell r="B880" t="str">
            <v>Placa octogonal de 1,00 m</v>
          </cell>
          <cell r="C880" t="str">
            <v xml:space="preserve"> </v>
          </cell>
          <cell r="D880" t="str">
            <v xml:space="preserve"> </v>
          </cell>
          <cell r="E880" t="str">
            <v>un</v>
          </cell>
          <cell r="G880">
            <v>0</v>
          </cell>
          <cell r="H880">
            <v>0</v>
          </cell>
        </row>
        <row r="881">
          <cell r="A881" t="str">
            <v>06.200.05</v>
          </cell>
          <cell r="B881" t="str">
            <v>Placa quadrada 1,00x1,00 m</v>
          </cell>
          <cell r="C881" t="str">
            <v xml:space="preserve"> </v>
          </cell>
          <cell r="D881" t="str">
            <v xml:space="preserve"> </v>
          </cell>
          <cell r="E881" t="str">
            <v>un</v>
          </cell>
          <cell r="G881">
            <v>0</v>
          </cell>
          <cell r="H881">
            <v>0</v>
          </cell>
        </row>
        <row r="882">
          <cell r="A882" t="str">
            <v>06.200.06</v>
          </cell>
          <cell r="B882" t="str">
            <v>Placa retangular 1,20x0.80 m</v>
          </cell>
          <cell r="C882" t="str">
            <v xml:space="preserve"> </v>
          </cell>
          <cell r="D882" t="str">
            <v xml:space="preserve"> </v>
          </cell>
          <cell r="E882" t="str">
            <v>un</v>
          </cell>
          <cell r="G882">
            <v>0</v>
          </cell>
          <cell r="H882">
            <v>0</v>
          </cell>
        </row>
        <row r="883">
          <cell r="A883" t="str">
            <v>06.200.07</v>
          </cell>
          <cell r="B883" t="str">
            <v>Placa retangular 2.00x0,80 m</v>
          </cell>
          <cell r="C883" t="str">
            <v xml:space="preserve"> </v>
          </cell>
          <cell r="D883" t="str">
            <v xml:space="preserve"> </v>
          </cell>
          <cell r="E883" t="str">
            <v>un</v>
          </cell>
          <cell r="G883">
            <v>0</v>
          </cell>
          <cell r="H883">
            <v>0</v>
          </cell>
        </row>
        <row r="884">
          <cell r="A884" t="str">
            <v>06.200.08</v>
          </cell>
          <cell r="B884" t="str">
            <v>Placa retangular 2,00x0,40 m</v>
          </cell>
          <cell r="C884" t="str">
            <v xml:space="preserve"> </v>
          </cell>
          <cell r="D884" t="str">
            <v xml:space="preserve"> </v>
          </cell>
          <cell r="E884" t="str">
            <v>un</v>
          </cell>
          <cell r="G884">
            <v>0</v>
          </cell>
          <cell r="H884">
            <v>0</v>
          </cell>
        </row>
        <row r="885">
          <cell r="A885" t="str">
            <v>06.200.09</v>
          </cell>
          <cell r="B885" t="str">
            <v>Placa retangular 2,00x1,00 m</v>
          </cell>
          <cell r="C885" t="str">
            <v xml:space="preserve"> </v>
          </cell>
          <cell r="D885" t="str">
            <v xml:space="preserve"> </v>
          </cell>
          <cell r="E885" t="str">
            <v>un</v>
          </cell>
          <cell r="G885">
            <v>0</v>
          </cell>
          <cell r="H885">
            <v>0</v>
          </cell>
        </row>
        <row r="886">
          <cell r="A886" t="str">
            <v>06.200.10</v>
          </cell>
          <cell r="B886" t="str">
            <v>Placa retangular 2,00x1,50 m</v>
          </cell>
          <cell r="C886" t="str">
            <v xml:space="preserve"> </v>
          </cell>
          <cell r="D886" t="str">
            <v xml:space="preserve"> </v>
          </cell>
          <cell r="E886" t="str">
            <v>un</v>
          </cell>
          <cell r="G886">
            <v>0</v>
          </cell>
          <cell r="H886">
            <v>0</v>
          </cell>
        </row>
        <row r="887">
          <cell r="A887" t="str">
            <v>06.200.11</v>
          </cell>
          <cell r="B887" t="str">
            <v>Placa de informação 3,5x1,5 m</v>
          </cell>
          <cell r="C887" t="str">
            <v xml:space="preserve"> </v>
          </cell>
          <cell r="D887" t="str">
            <v xml:space="preserve"> </v>
          </cell>
          <cell r="E887" t="str">
            <v>un</v>
          </cell>
          <cell r="G887">
            <v>0</v>
          </cell>
          <cell r="H887">
            <v>0</v>
          </cell>
        </row>
        <row r="888">
          <cell r="A888" t="str">
            <v>06.210.01</v>
          </cell>
          <cell r="B888" t="str">
            <v>Pórtico metálico</v>
          </cell>
          <cell r="C888" t="str">
            <v xml:space="preserve"> </v>
          </cell>
          <cell r="D888" t="str">
            <v xml:space="preserve"> </v>
          </cell>
          <cell r="E888" t="str">
            <v>un</v>
          </cell>
          <cell r="F888">
            <v>19915.3</v>
          </cell>
          <cell r="G888">
            <v>7129.6773999999996</v>
          </cell>
          <cell r="H888">
            <v>27044.9774</v>
          </cell>
        </row>
        <row r="889">
          <cell r="A889" t="str">
            <v>P06.210.02</v>
          </cell>
          <cell r="B889" t="str">
            <v>Bandeira simples 5,10 x 6,50m</v>
          </cell>
          <cell r="C889" t="str">
            <v xml:space="preserve"> </v>
          </cell>
          <cell r="D889" t="str">
            <v xml:space="preserve"> </v>
          </cell>
          <cell r="E889" t="str">
            <v>un</v>
          </cell>
          <cell r="F889">
            <v>5800</v>
          </cell>
          <cell r="G889">
            <v>2076.4</v>
          </cell>
          <cell r="H889">
            <v>7876.4</v>
          </cell>
        </row>
        <row r="890">
          <cell r="A890" t="str">
            <v>06.230.00</v>
          </cell>
          <cell r="B890" t="str">
            <v>Balizadores</v>
          </cell>
          <cell r="C890" t="str">
            <v xml:space="preserve"> </v>
          </cell>
          <cell r="D890" t="str">
            <v xml:space="preserve"> </v>
          </cell>
          <cell r="E890" t="str">
            <v>un</v>
          </cell>
          <cell r="G890">
            <v>0</v>
          </cell>
          <cell r="H890">
            <v>0</v>
          </cell>
        </row>
        <row r="891">
          <cell r="A891" t="str">
            <v>06.240.00</v>
          </cell>
          <cell r="B891" t="str">
            <v>Marco quilométrico</v>
          </cell>
          <cell r="C891" t="str">
            <v xml:space="preserve"> </v>
          </cell>
          <cell r="D891" t="str">
            <v xml:space="preserve"> </v>
          </cell>
          <cell r="E891" t="str">
            <v>un</v>
          </cell>
          <cell r="G891">
            <v>0</v>
          </cell>
          <cell r="H891">
            <v>0</v>
          </cell>
        </row>
        <row r="892">
          <cell r="A892" t="str">
            <v>P 06.400.00</v>
          </cell>
          <cell r="B892" t="str">
            <v>Remoção de cercas de arame farpado</v>
          </cell>
          <cell r="C892" t="str">
            <v xml:space="preserve"> </v>
          </cell>
          <cell r="D892" t="str">
            <v xml:space="preserve"> </v>
          </cell>
          <cell r="E892" t="str">
            <v>m</v>
          </cell>
          <cell r="F892">
            <v>0.49</v>
          </cell>
          <cell r="G892">
            <v>0.17541999999999999</v>
          </cell>
          <cell r="H892">
            <v>0.66542000000000001</v>
          </cell>
        </row>
        <row r="893">
          <cell r="A893" t="str">
            <v>DER80050</v>
          </cell>
          <cell r="B893" t="str">
            <v>Remoção e recolocação de cercas de arame farpado</v>
          </cell>
          <cell r="E893" t="str">
            <v>m</v>
          </cell>
          <cell r="F893">
            <v>2.38</v>
          </cell>
          <cell r="G893">
            <v>0.85203999999999991</v>
          </cell>
          <cell r="H893">
            <v>3.2320399999999996</v>
          </cell>
        </row>
        <row r="894">
          <cell r="A894" t="str">
            <v>06.400.01</v>
          </cell>
          <cell r="B894" t="str">
            <v>Cercas de arame farpado c/ mourao de concreto</v>
          </cell>
          <cell r="C894" t="str">
            <v>DNER-ES338/97</v>
          </cell>
          <cell r="D894" t="str">
            <v xml:space="preserve"> </v>
          </cell>
          <cell r="E894" t="str">
            <v>m</v>
          </cell>
          <cell r="F894">
            <v>6.45</v>
          </cell>
          <cell r="G894">
            <v>2.3090999999999999</v>
          </cell>
          <cell r="H894">
            <v>8.7591000000000001</v>
          </cell>
        </row>
        <row r="895">
          <cell r="A895" t="str">
            <v>06.410.00</v>
          </cell>
          <cell r="B895" t="str">
            <v>Cercas de arame farpado c/ suportes de madeira</v>
          </cell>
          <cell r="C895" t="str">
            <v>DNER-ES338/97</v>
          </cell>
          <cell r="D895" t="str">
            <v xml:space="preserve"> </v>
          </cell>
          <cell r="E895" t="str">
            <v>m</v>
          </cell>
          <cell r="F895">
            <v>4.12</v>
          </cell>
          <cell r="G895">
            <v>1.47496</v>
          </cell>
          <cell r="H895">
            <v>5.5949600000000004</v>
          </cell>
        </row>
        <row r="896">
          <cell r="A896" t="str">
            <v>08.300.01</v>
          </cell>
          <cell r="B896" t="str">
            <v>Limpeza de sarjetas,valetas e meio-fios</v>
          </cell>
          <cell r="C896" t="str">
            <v>DNER-ES297/97</v>
          </cell>
          <cell r="D896" t="str">
            <v xml:space="preserve"> </v>
          </cell>
          <cell r="E896" t="str">
            <v>m</v>
          </cell>
          <cell r="G896">
            <v>0</v>
          </cell>
          <cell r="H896">
            <v>0</v>
          </cell>
        </row>
        <row r="897">
          <cell r="A897" t="str">
            <v>08.302.01</v>
          </cell>
          <cell r="B897" t="str">
            <v>Limpeza e desobstrução de bueiros simples</v>
          </cell>
          <cell r="C897" t="str">
            <v>DNER-ES297/97</v>
          </cell>
          <cell r="D897" t="str">
            <v xml:space="preserve"> </v>
          </cell>
          <cell r="E897" t="str">
            <v>m</v>
          </cell>
          <cell r="G897">
            <v>0</v>
          </cell>
          <cell r="H897">
            <v>0</v>
          </cell>
        </row>
        <row r="898">
          <cell r="A898" t="str">
            <v>08.302.02</v>
          </cell>
          <cell r="B898" t="str">
            <v>Limpeza e desobstrução de bueiros duplos</v>
          </cell>
          <cell r="C898" t="str">
            <v>DNER-ES297/97</v>
          </cell>
          <cell r="D898" t="str">
            <v xml:space="preserve"> </v>
          </cell>
          <cell r="E898" t="str">
            <v>m</v>
          </cell>
          <cell r="G898">
            <v>0</v>
          </cell>
          <cell r="H898">
            <v>0</v>
          </cell>
        </row>
        <row r="899">
          <cell r="A899" t="str">
            <v>08.302.03</v>
          </cell>
          <cell r="B899" t="str">
            <v>Limpeza e desobstrução de bueiros triplos</v>
          </cell>
          <cell r="C899" t="str">
            <v>DNER-ES297/97</v>
          </cell>
          <cell r="D899" t="str">
            <v xml:space="preserve"> </v>
          </cell>
          <cell r="E899" t="str">
            <v>m</v>
          </cell>
          <cell r="G899">
            <v>0</v>
          </cell>
          <cell r="H899">
            <v>0</v>
          </cell>
        </row>
        <row r="900">
          <cell r="A900" t="str">
            <v>09.512.02</v>
          </cell>
          <cell r="B900" t="str">
            <v>Confecção de tubos de concreto D = 0,20</v>
          </cell>
          <cell r="C900" t="str">
            <v xml:space="preserve"> </v>
          </cell>
          <cell r="D900" t="str">
            <v xml:space="preserve"> </v>
          </cell>
          <cell r="E900" t="str">
            <v>m</v>
          </cell>
          <cell r="F900">
            <v>3.39</v>
          </cell>
          <cell r="G900">
            <v>1.2136199999999999</v>
          </cell>
          <cell r="H900">
            <v>4.6036200000000003</v>
          </cell>
        </row>
        <row r="901">
          <cell r="A901" t="str">
            <v>09.512.03</v>
          </cell>
          <cell r="B901" t="str">
            <v>Confecção de tubos de concreto D = 0,30</v>
          </cell>
          <cell r="C901" t="str">
            <v xml:space="preserve"> </v>
          </cell>
          <cell r="D901" t="str">
            <v xml:space="preserve"> </v>
          </cell>
          <cell r="E901" t="str">
            <v>m</v>
          </cell>
          <cell r="G901">
            <v>0</v>
          </cell>
          <cell r="H901">
            <v>0</v>
          </cell>
        </row>
        <row r="902">
          <cell r="A902" t="str">
            <v>09.512.04</v>
          </cell>
          <cell r="B902" t="str">
            <v>Confecção de tubos de concreto D = 0,40</v>
          </cell>
          <cell r="C902" t="str">
            <v xml:space="preserve"> </v>
          </cell>
          <cell r="D902" t="str">
            <v xml:space="preserve"> </v>
          </cell>
          <cell r="E902" t="str">
            <v>m</v>
          </cell>
          <cell r="G902">
            <v>0</v>
          </cell>
          <cell r="H902">
            <v>0</v>
          </cell>
        </row>
        <row r="903">
          <cell r="A903" t="str">
            <v>09.512.05</v>
          </cell>
          <cell r="B903" t="str">
            <v>Confecção de tubos de conc. armado D = 0,60</v>
          </cell>
          <cell r="C903" t="str">
            <v xml:space="preserve"> </v>
          </cell>
          <cell r="D903" t="str">
            <v xml:space="preserve"> </v>
          </cell>
          <cell r="E903" t="str">
            <v>m</v>
          </cell>
          <cell r="F903">
            <v>58.28</v>
          </cell>
          <cell r="G903">
            <v>20.864239999999999</v>
          </cell>
          <cell r="H903">
            <v>79.144239999999996</v>
          </cell>
        </row>
        <row r="904">
          <cell r="A904" t="str">
            <v>09.512.06</v>
          </cell>
          <cell r="B904" t="str">
            <v>Confecção de tubos de conc. armado D = 0,80</v>
          </cell>
          <cell r="C904" t="str">
            <v xml:space="preserve"> </v>
          </cell>
          <cell r="D904" t="str">
            <v xml:space="preserve"> </v>
          </cell>
          <cell r="E904" t="str">
            <v>m</v>
          </cell>
          <cell r="F904">
            <v>89.96</v>
          </cell>
          <cell r="G904">
            <v>32.205679999999994</v>
          </cell>
          <cell r="H904">
            <v>122.16567999999998</v>
          </cell>
        </row>
        <row r="905">
          <cell r="A905" t="str">
            <v>09.512.07</v>
          </cell>
          <cell r="B905" t="str">
            <v>Confecção de tubos de conc. armado D = 1,00</v>
          </cell>
          <cell r="C905" t="str">
            <v xml:space="preserve"> </v>
          </cell>
          <cell r="D905" t="str">
            <v xml:space="preserve"> </v>
          </cell>
          <cell r="E905" t="str">
            <v>m</v>
          </cell>
          <cell r="G905">
            <v>0</v>
          </cell>
          <cell r="H905">
            <v>0</v>
          </cell>
        </row>
        <row r="906">
          <cell r="A906" t="str">
            <v>09.512.08</v>
          </cell>
          <cell r="B906" t="str">
            <v>Confecção de tubos de conc. armado D = 1,20</v>
          </cell>
          <cell r="C906" t="str">
            <v xml:space="preserve"> </v>
          </cell>
          <cell r="D906" t="str">
            <v xml:space="preserve"> </v>
          </cell>
          <cell r="E906" t="str">
            <v>m</v>
          </cell>
          <cell r="G906">
            <v>0</v>
          </cell>
          <cell r="H906">
            <v>0</v>
          </cell>
        </row>
        <row r="907">
          <cell r="A907" t="str">
            <v>09.512.09</v>
          </cell>
          <cell r="B907" t="str">
            <v>Confecção de tubos de conc. armado D = 1,50</v>
          </cell>
          <cell r="C907" t="str">
            <v xml:space="preserve"> </v>
          </cell>
          <cell r="D907" t="str">
            <v xml:space="preserve"> </v>
          </cell>
          <cell r="E907" t="str">
            <v>m</v>
          </cell>
          <cell r="G907">
            <v>0</v>
          </cell>
          <cell r="H907">
            <v>0</v>
          </cell>
        </row>
        <row r="908">
          <cell r="A908" t="str">
            <v>09.512.10</v>
          </cell>
          <cell r="B908" t="str">
            <v>Confecção de tubos de conc. armado D = 0,40</v>
          </cell>
          <cell r="C908" t="str">
            <v xml:space="preserve"> </v>
          </cell>
          <cell r="D908" t="str">
            <v xml:space="preserve"> </v>
          </cell>
          <cell r="E908" t="str">
            <v>m</v>
          </cell>
          <cell r="F908">
            <v>23.72</v>
          </cell>
          <cell r="G908">
            <v>8.4917599999999993</v>
          </cell>
          <cell r="H908">
            <v>32.211759999999998</v>
          </cell>
        </row>
        <row r="909">
          <cell r="A909" t="str">
            <v>09.517.01</v>
          </cell>
          <cell r="B909" t="str">
            <v>Areia extraída</v>
          </cell>
          <cell r="C909" t="str">
            <v xml:space="preserve"> </v>
          </cell>
          <cell r="D909" t="str">
            <v xml:space="preserve"> </v>
          </cell>
          <cell r="E909" t="str">
            <v>m3</v>
          </cell>
          <cell r="F909">
            <v>1.58</v>
          </cell>
          <cell r="G909">
            <v>0.56564000000000003</v>
          </cell>
          <cell r="H909">
            <v>2.1456400000000002</v>
          </cell>
        </row>
        <row r="910">
          <cell r="A910" t="str">
            <v>09.517.02</v>
          </cell>
          <cell r="B910" t="str">
            <v>Rocha p/ britagem</v>
          </cell>
          <cell r="C910" t="str">
            <v xml:space="preserve"> </v>
          </cell>
          <cell r="D910" t="str">
            <v xml:space="preserve"> </v>
          </cell>
          <cell r="E910" t="str">
            <v>m3</v>
          </cell>
          <cell r="F910">
            <v>3.53</v>
          </cell>
          <cell r="G910">
            <v>1.2637399999999999</v>
          </cell>
          <cell r="H910">
            <v>4.7937399999999997</v>
          </cell>
        </row>
        <row r="911">
          <cell r="A911" t="str">
            <v>09.517.03</v>
          </cell>
          <cell r="B911" t="str">
            <v>Rocha fragmentada por fogacho</v>
          </cell>
          <cell r="C911" t="str">
            <v xml:space="preserve"> </v>
          </cell>
          <cell r="D911" t="str">
            <v xml:space="preserve"> </v>
          </cell>
          <cell r="E911" t="str">
            <v>m3</v>
          </cell>
          <cell r="F911">
            <v>8.7799999999999994</v>
          </cell>
          <cell r="G911">
            <v>3.1432399999999996</v>
          </cell>
          <cell r="H911">
            <v>11.92324</v>
          </cell>
        </row>
        <row r="912">
          <cell r="A912" t="str">
            <v>09.517.04</v>
          </cell>
          <cell r="B912" t="str">
            <v>Pedra de mão</v>
          </cell>
          <cell r="C912" t="str">
            <v xml:space="preserve"> </v>
          </cell>
          <cell r="D912" t="str">
            <v xml:space="preserve"> </v>
          </cell>
          <cell r="E912" t="str">
            <v>m3</v>
          </cell>
          <cell r="F912">
            <v>8.7799999999999994</v>
          </cell>
          <cell r="G912">
            <v>3.1432399999999996</v>
          </cell>
          <cell r="H912">
            <v>11.92324</v>
          </cell>
        </row>
        <row r="913">
          <cell r="A913" t="str">
            <v>09.517.05</v>
          </cell>
          <cell r="B913" t="str">
            <v>Brita produzida</v>
          </cell>
          <cell r="C913" t="str">
            <v xml:space="preserve"> </v>
          </cell>
          <cell r="D913" t="str">
            <v xml:space="preserve"> </v>
          </cell>
          <cell r="E913" t="str">
            <v>m3</v>
          </cell>
          <cell r="F913">
            <v>10.119999999999999</v>
          </cell>
          <cell r="G913">
            <v>3.6229599999999995</v>
          </cell>
          <cell r="H913">
            <v>13.742959999999998</v>
          </cell>
        </row>
        <row r="914">
          <cell r="A914" t="str">
            <v>09.519.01</v>
          </cell>
          <cell r="B914" t="str">
            <v>Obtenção de grama em placas</v>
          </cell>
          <cell r="C914" t="str">
            <v xml:space="preserve"> </v>
          </cell>
          <cell r="D914" t="str">
            <v xml:space="preserve"> </v>
          </cell>
          <cell r="E914" t="str">
            <v>m2</v>
          </cell>
          <cell r="F914">
            <v>0.81</v>
          </cell>
          <cell r="G914">
            <v>0.28998000000000002</v>
          </cell>
          <cell r="H914">
            <v>1.09998</v>
          </cell>
        </row>
        <row r="915">
          <cell r="A915" t="str">
            <v>09.601.00</v>
          </cell>
          <cell r="B915" t="str">
            <v>Transporte CAP 150/200 p/ tratamento superficial</v>
          </cell>
          <cell r="C915" t="str">
            <v xml:space="preserve"> </v>
          </cell>
          <cell r="D915" t="str">
            <v xml:space="preserve"> </v>
          </cell>
          <cell r="E915" t="str">
            <v>t</v>
          </cell>
          <cell r="F915">
            <v>455.45</v>
          </cell>
          <cell r="G915">
            <v>163.05109999999999</v>
          </cell>
          <cell r="H915">
            <v>618.50109999999995</v>
          </cell>
        </row>
        <row r="916">
          <cell r="A916" t="str">
            <v>09.601.01</v>
          </cell>
          <cell r="B916" t="str">
            <v>Transporte emulsão asfáltica RR-1C p/ pint. lig.</v>
          </cell>
          <cell r="C916" t="str">
            <v xml:space="preserve"> </v>
          </cell>
          <cell r="D916" t="str">
            <v xml:space="preserve"> </v>
          </cell>
          <cell r="E916" t="str">
            <v>t</v>
          </cell>
          <cell r="F916">
            <v>470.65</v>
          </cell>
          <cell r="G916">
            <v>168.49269999999999</v>
          </cell>
          <cell r="H916">
            <v>639.14269999999999</v>
          </cell>
        </row>
        <row r="917">
          <cell r="A917" t="str">
            <v>09.601.02</v>
          </cell>
          <cell r="B917" t="str">
            <v>Transporte asfalto diluido CM30 p/ imprimação</v>
          </cell>
          <cell r="C917" t="str">
            <v xml:space="preserve"> </v>
          </cell>
          <cell r="D917" t="str">
            <v xml:space="preserve"> </v>
          </cell>
          <cell r="E917" t="str">
            <v>t</v>
          </cell>
          <cell r="F917">
            <v>633.95000000000005</v>
          </cell>
          <cell r="G917">
            <v>226.95410000000001</v>
          </cell>
          <cell r="H917">
            <v>860.90410000000008</v>
          </cell>
        </row>
        <row r="918">
          <cell r="A918" t="str">
            <v>09.601.03</v>
          </cell>
          <cell r="B918" t="str">
            <v>Transporte CAP 50/60</v>
          </cell>
          <cell r="C918" t="str">
            <v xml:space="preserve"> </v>
          </cell>
          <cell r="D918" t="str">
            <v xml:space="preserve"> </v>
          </cell>
          <cell r="E918" t="str">
            <v>kg</v>
          </cell>
          <cell r="G918">
            <v>0</v>
          </cell>
          <cell r="H918">
            <v>0</v>
          </cell>
        </row>
        <row r="919">
          <cell r="A919" t="str">
            <v>09.601.04</v>
          </cell>
          <cell r="B919" t="str">
            <v>Transporte CAP 20</v>
          </cell>
          <cell r="C919" t="str">
            <v xml:space="preserve"> </v>
          </cell>
          <cell r="D919" t="str">
            <v xml:space="preserve"> </v>
          </cell>
          <cell r="E919" t="str">
            <v>t</v>
          </cell>
          <cell r="F919">
            <v>500.46</v>
          </cell>
          <cell r="G919">
            <v>179.16467999999998</v>
          </cell>
          <cell r="H919">
            <v>679.6246799999999</v>
          </cell>
        </row>
        <row r="920">
          <cell r="A920" t="str">
            <v>09.601.05</v>
          </cell>
          <cell r="B920" t="str">
            <v>Transporte CAP 40</v>
          </cell>
          <cell r="C920" t="str">
            <v xml:space="preserve"> </v>
          </cell>
          <cell r="D920" t="str">
            <v xml:space="preserve"> </v>
          </cell>
          <cell r="E920" t="str">
            <v>t</v>
          </cell>
          <cell r="G920">
            <v>0</v>
          </cell>
          <cell r="H920">
            <v>0</v>
          </cell>
        </row>
        <row r="921">
          <cell r="A921" t="str">
            <v>09.999.01</v>
          </cell>
          <cell r="B921" t="str">
            <v>Torre de madeira</v>
          </cell>
          <cell r="C921" t="str">
            <v xml:space="preserve"> </v>
          </cell>
          <cell r="D921" t="str">
            <v xml:space="preserve"> </v>
          </cell>
          <cell r="E921" t="str">
            <v>und</v>
          </cell>
          <cell r="F921">
            <v>62.2</v>
          </cell>
          <cell r="G921">
            <v>22.267600000000002</v>
          </cell>
          <cell r="H921">
            <v>84.467600000000004</v>
          </cell>
        </row>
        <row r="922">
          <cell r="A922" t="str">
            <v>P06.800.01</v>
          </cell>
          <cell r="B922" t="str">
            <v>Iluminação de viadutos</v>
          </cell>
          <cell r="C922" t="str">
            <v xml:space="preserve"> </v>
          </cell>
          <cell r="D922" t="str">
            <v xml:space="preserve"> </v>
          </cell>
          <cell r="E922" t="str">
            <v>un</v>
          </cell>
          <cell r="G922">
            <v>0</v>
          </cell>
          <cell r="H922">
            <v>0</v>
          </cell>
        </row>
        <row r="923">
          <cell r="A923" t="str">
            <v>P06.800.02</v>
          </cell>
          <cell r="B923" t="str">
            <v>Iluminação de passagem de pedestres</v>
          </cell>
          <cell r="C923" t="str">
            <v xml:space="preserve"> </v>
          </cell>
          <cell r="D923" t="str">
            <v xml:space="preserve"> </v>
          </cell>
          <cell r="E923" t="str">
            <v>un</v>
          </cell>
          <cell r="G923">
            <v>0</v>
          </cell>
          <cell r="H923">
            <v>0</v>
          </cell>
        </row>
        <row r="924">
          <cell r="A924" t="str">
            <v>5.1</v>
          </cell>
          <cell r="B924" t="str">
            <v>PROJETO DE ILUMINAÇÃO</v>
          </cell>
          <cell r="C924" t="str">
            <v xml:space="preserve"> </v>
          </cell>
          <cell r="D924" t="str">
            <v xml:space="preserve"> </v>
          </cell>
          <cell r="G924">
            <v>0</v>
          </cell>
        </row>
        <row r="925">
          <cell r="A925" t="str">
            <v>PI 01</v>
          </cell>
          <cell r="B925" t="str">
            <v>Poste de aço galv. a fogo, c/ 20,0m de alt. p/ instal. tipo engastado</v>
          </cell>
          <cell r="C925" t="str">
            <v xml:space="preserve"> </v>
          </cell>
          <cell r="D925" t="str">
            <v xml:space="preserve"> </v>
          </cell>
          <cell r="E925" t="str">
            <v>un</v>
          </cell>
          <cell r="G925">
            <v>0</v>
          </cell>
          <cell r="H925">
            <v>2662.25</v>
          </cell>
        </row>
        <row r="926">
          <cell r="A926" t="str">
            <v>PI 02</v>
          </cell>
          <cell r="B926" t="str">
            <v>Poste de aço galvanizado a fogo, c/ 10,0m de alt. p/instal.na lat. dos viadutos</v>
          </cell>
          <cell r="C926" t="str">
            <v xml:space="preserve"> </v>
          </cell>
          <cell r="D926" t="str">
            <v xml:space="preserve"> </v>
          </cell>
          <cell r="E926" t="str">
            <v>un</v>
          </cell>
          <cell r="G926">
            <v>0</v>
          </cell>
          <cell r="H926">
            <v>500</v>
          </cell>
        </row>
        <row r="927">
          <cell r="A927" t="str">
            <v>PI 02a</v>
          </cell>
          <cell r="B927" t="str">
            <v>Poste de aço galvanizado a fogo, c/ 5,0m de alt. p/instal.na lat. das passarelas</v>
          </cell>
          <cell r="C927" t="str">
            <v xml:space="preserve"> </v>
          </cell>
          <cell r="D927" t="str">
            <v xml:space="preserve"> </v>
          </cell>
          <cell r="E927" t="str">
            <v>un</v>
          </cell>
          <cell r="H927">
            <v>300</v>
          </cell>
        </row>
        <row r="928">
          <cell r="A928" t="str">
            <v>PI 03</v>
          </cell>
          <cell r="B928" t="str">
            <v xml:space="preserve">Luminária p/ iluminação pública ref.HRC-612 da Philips ou similar </v>
          </cell>
          <cell r="C928" t="str">
            <v xml:space="preserve"> </v>
          </cell>
          <cell r="D928" t="str">
            <v xml:space="preserve"> </v>
          </cell>
          <cell r="E928" t="str">
            <v>un</v>
          </cell>
          <cell r="G928">
            <v>0</v>
          </cell>
          <cell r="H928">
            <v>400</v>
          </cell>
        </row>
        <row r="929">
          <cell r="A929" t="str">
            <v>PI 04</v>
          </cell>
          <cell r="B929" t="str">
            <v xml:space="preserve">Luminária p/ iluminação pública ref.SRC-612 da Philips ou similar </v>
          </cell>
          <cell r="C929" t="str">
            <v xml:space="preserve"> </v>
          </cell>
          <cell r="D929" t="str">
            <v xml:space="preserve"> </v>
          </cell>
          <cell r="E929" t="str">
            <v>un</v>
          </cell>
          <cell r="G929">
            <v>0</v>
          </cell>
          <cell r="H929">
            <v>425.5</v>
          </cell>
        </row>
        <row r="930">
          <cell r="A930" t="str">
            <v>PI 05</v>
          </cell>
          <cell r="B930" t="str">
            <v>Suporte p/ luminária tipo ZGP614 da Philips ou similar</v>
          </cell>
          <cell r="C930" t="str">
            <v xml:space="preserve"> </v>
          </cell>
          <cell r="D930" t="str">
            <v xml:space="preserve"> </v>
          </cell>
          <cell r="E930" t="str">
            <v>un</v>
          </cell>
          <cell r="G930">
            <v>0</v>
          </cell>
          <cell r="H930">
            <v>120</v>
          </cell>
        </row>
        <row r="931">
          <cell r="A931" t="str">
            <v>PI 06</v>
          </cell>
          <cell r="B931" t="str">
            <v>Suporte p/ luminária tipo ZGP616 da Philips ou similar</v>
          </cell>
          <cell r="C931" t="str">
            <v xml:space="preserve"> </v>
          </cell>
          <cell r="D931" t="str">
            <v xml:space="preserve"> </v>
          </cell>
          <cell r="E931" t="str">
            <v>un</v>
          </cell>
          <cell r="G931">
            <v>0</v>
          </cell>
          <cell r="H931">
            <v>143.75</v>
          </cell>
        </row>
        <row r="932">
          <cell r="A932" t="str">
            <v>PI 07</v>
          </cell>
          <cell r="B932" t="str">
            <v>Suporte p/ luminária tipo ZGP402 da Philips ou similar</v>
          </cell>
          <cell r="C932" t="str">
            <v xml:space="preserve"> </v>
          </cell>
          <cell r="D932" t="str">
            <v xml:space="preserve"> </v>
          </cell>
          <cell r="E932" t="str">
            <v>un</v>
          </cell>
          <cell r="G932">
            <v>0</v>
          </cell>
          <cell r="H932">
            <v>100</v>
          </cell>
        </row>
        <row r="933">
          <cell r="A933" t="str">
            <v>PI 08</v>
          </cell>
          <cell r="B933" t="str">
            <v>Suporte p/ luminária tipo ZGP401 da Philips ou similar</v>
          </cell>
          <cell r="C933" t="str">
            <v xml:space="preserve"> </v>
          </cell>
          <cell r="D933" t="str">
            <v xml:space="preserve"> </v>
          </cell>
          <cell r="E933" t="str">
            <v>un</v>
          </cell>
          <cell r="G933">
            <v>0</v>
          </cell>
          <cell r="H933">
            <v>81.650000000000006</v>
          </cell>
        </row>
        <row r="934">
          <cell r="A934" t="str">
            <v>PI 09</v>
          </cell>
          <cell r="B934" t="str">
            <v>Lâmpada a vapor de sódio 400W, alta pressão, base E40</v>
          </cell>
          <cell r="C934" t="str">
            <v xml:space="preserve"> </v>
          </cell>
          <cell r="D934" t="str">
            <v xml:space="preserve"> </v>
          </cell>
          <cell r="E934" t="str">
            <v>un</v>
          </cell>
          <cell r="G934">
            <v>0</v>
          </cell>
          <cell r="H934">
            <v>33.35</v>
          </cell>
        </row>
        <row r="935">
          <cell r="A935" t="str">
            <v>PI 10</v>
          </cell>
          <cell r="B935" t="str">
            <v>Lâmpada a vapor de mercúrio 250W, alta pressão, base E40</v>
          </cell>
          <cell r="C935" t="str">
            <v xml:space="preserve"> </v>
          </cell>
          <cell r="D935" t="str">
            <v xml:space="preserve"> </v>
          </cell>
          <cell r="E935" t="str">
            <v>un</v>
          </cell>
          <cell r="G935">
            <v>0</v>
          </cell>
          <cell r="H935">
            <v>28.75</v>
          </cell>
        </row>
        <row r="936">
          <cell r="A936" t="str">
            <v>PI 11</v>
          </cell>
          <cell r="B936" t="str">
            <v>Lâmpada fluorescente compacta 23 W, 220V, ref PL eletrônica  da Philips ou similar</v>
          </cell>
          <cell r="C936" t="str">
            <v xml:space="preserve"> </v>
          </cell>
          <cell r="D936" t="str">
            <v xml:space="preserve"> </v>
          </cell>
          <cell r="E936" t="str">
            <v>un</v>
          </cell>
          <cell r="G936">
            <v>0</v>
          </cell>
          <cell r="H936">
            <v>32.200000000000003</v>
          </cell>
        </row>
        <row r="937">
          <cell r="A937" t="str">
            <v>PI 12</v>
          </cell>
          <cell r="B937" t="str">
            <v>Luminária blindada p/ lâmpada incandescente 100W, ref. WY-10 da Wetzel ou similar</v>
          </cell>
          <cell r="C937" t="str">
            <v xml:space="preserve"> </v>
          </cell>
          <cell r="D937" t="str">
            <v xml:space="preserve"> </v>
          </cell>
          <cell r="E937" t="str">
            <v>un</v>
          </cell>
          <cell r="G937">
            <v>0</v>
          </cell>
          <cell r="H937">
            <v>40.6</v>
          </cell>
        </row>
        <row r="938">
          <cell r="A938" t="str">
            <v>PI 13</v>
          </cell>
          <cell r="B938" t="str">
            <v>Eletroduto de aço 20mm, vara de 3m</v>
          </cell>
          <cell r="C938" t="str">
            <v xml:space="preserve"> </v>
          </cell>
          <cell r="D938" t="str">
            <v xml:space="preserve"> </v>
          </cell>
          <cell r="E938" t="str">
            <v>un</v>
          </cell>
          <cell r="G938">
            <v>0</v>
          </cell>
          <cell r="H938">
            <v>14.49</v>
          </cell>
        </row>
        <row r="939">
          <cell r="A939" t="str">
            <v>PI 14</v>
          </cell>
          <cell r="B939" t="str">
            <v>Caixa de passagem para instalação aparente D=50mm, tipo T</v>
          </cell>
          <cell r="C939" t="str">
            <v xml:space="preserve"> </v>
          </cell>
          <cell r="D939" t="str">
            <v xml:space="preserve"> </v>
          </cell>
          <cell r="E939" t="str">
            <v>un</v>
          </cell>
          <cell r="G939">
            <v>0</v>
          </cell>
          <cell r="H939">
            <v>4.08</v>
          </cell>
        </row>
        <row r="940">
          <cell r="A940" t="str">
            <v>PI 15</v>
          </cell>
          <cell r="B940" t="str">
            <v>Caixa de passagem para instalação aparente D=20mm, tipo LB</v>
          </cell>
          <cell r="C940" t="str">
            <v xml:space="preserve"> </v>
          </cell>
          <cell r="D940" t="str">
            <v xml:space="preserve"> </v>
          </cell>
          <cell r="E940" t="str">
            <v>un</v>
          </cell>
          <cell r="G940">
            <v>0</v>
          </cell>
          <cell r="H940">
            <v>3.62</v>
          </cell>
        </row>
        <row r="941">
          <cell r="A941" t="str">
            <v>PI 16</v>
          </cell>
          <cell r="B941" t="str">
            <v>Caixa de passagem para instalação aparente D=3/4", tipo X</v>
          </cell>
          <cell r="C941" t="str">
            <v xml:space="preserve"> </v>
          </cell>
          <cell r="D941" t="str">
            <v xml:space="preserve"> </v>
          </cell>
          <cell r="E941" t="str">
            <v>un</v>
          </cell>
          <cell r="G941">
            <v>0</v>
          </cell>
          <cell r="H941">
            <v>4.43</v>
          </cell>
        </row>
        <row r="942">
          <cell r="A942" t="str">
            <v>PI 17</v>
          </cell>
          <cell r="B942" t="str">
            <v>Luminária pública pad. CELESC, p/ 1 lâmpada à vapor  merc.80W, ref. HRQ 630 da Philips ou similar</v>
          </cell>
          <cell r="C942" t="str">
            <v xml:space="preserve"> </v>
          </cell>
          <cell r="D942" t="str">
            <v xml:space="preserve"> </v>
          </cell>
          <cell r="E942" t="str">
            <v>un</v>
          </cell>
          <cell r="G942">
            <v>0</v>
          </cell>
          <cell r="H942">
            <v>17.829999999999998</v>
          </cell>
        </row>
        <row r="943">
          <cell r="A943" t="str">
            <v>PI 18</v>
          </cell>
          <cell r="B943" t="str">
            <v>Braço curvo p/ iluminação pública padrão CELESC</v>
          </cell>
          <cell r="C943" t="str">
            <v xml:space="preserve"> </v>
          </cell>
          <cell r="D943" t="str">
            <v xml:space="preserve"> </v>
          </cell>
          <cell r="E943" t="str">
            <v>un</v>
          </cell>
          <cell r="G943">
            <v>0</v>
          </cell>
          <cell r="H943">
            <v>6.33</v>
          </cell>
        </row>
        <row r="944">
          <cell r="A944" t="str">
            <v>PI 19</v>
          </cell>
          <cell r="B944" t="str">
            <v>Reator p/ Lâmpada a vapor de mercúrio, 80W, ref. RVM 80426-02, da Philips ou similar</v>
          </cell>
          <cell r="C944" t="str">
            <v xml:space="preserve"> </v>
          </cell>
          <cell r="D944" t="str">
            <v xml:space="preserve"> </v>
          </cell>
          <cell r="E944" t="str">
            <v>un</v>
          </cell>
          <cell r="G944">
            <v>0</v>
          </cell>
          <cell r="H944">
            <v>21.05</v>
          </cell>
        </row>
        <row r="945">
          <cell r="A945" t="str">
            <v>PI 20</v>
          </cell>
          <cell r="B945" t="str">
            <v>Poste de concreto duplo T 10m, 150 daN</v>
          </cell>
          <cell r="C945" t="str">
            <v xml:space="preserve"> </v>
          </cell>
          <cell r="D945" t="str">
            <v xml:space="preserve"> </v>
          </cell>
          <cell r="E945" t="str">
            <v>un</v>
          </cell>
          <cell r="G945">
            <v>0</v>
          </cell>
          <cell r="H945">
            <v>200</v>
          </cell>
        </row>
        <row r="946">
          <cell r="A946" t="str">
            <v>PI 21</v>
          </cell>
          <cell r="B946" t="str">
            <v>Lâmpada à vapor de mercúrio 80W</v>
          </cell>
          <cell r="C946" t="str">
            <v xml:space="preserve"> </v>
          </cell>
          <cell r="D946" t="str">
            <v xml:space="preserve"> </v>
          </cell>
          <cell r="E946" t="str">
            <v>un</v>
          </cell>
          <cell r="G946">
            <v>0</v>
          </cell>
          <cell r="H946">
            <v>7.82</v>
          </cell>
        </row>
        <row r="947">
          <cell r="A947" t="str">
            <v>PI 22</v>
          </cell>
          <cell r="B947" t="str">
            <v>Base completa com fusível Diazed, 6A, retardado, incluíndo tampa, anel de proteção e ajuste</v>
          </cell>
          <cell r="C947" t="str">
            <v xml:space="preserve"> </v>
          </cell>
          <cell r="D947" t="str">
            <v xml:space="preserve"> </v>
          </cell>
          <cell r="E947" t="str">
            <v>un</v>
          </cell>
          <cell r="G947">
            <v>0</v>
          </cell>
          <cell r="H947">
            <v>8.6300000000000008</v>
          </cell>
        </row>
        <row r="948">
          <cell r="A948" t="str">
            <v>PI 23</v>
          </cell>
          <cell r="B948" t="str">
            <v>Contator tripolar a seco, p/ corrente alternada - 55 A, para uso em rede 380/220V - 60Hz</v>
          </cell>
          <cell r="C948" t="str">
            <v xml:space="preserve"> </v>
          </cell>
          <cell r="D948" t="str">
            <v xml:space="preserve"> </v>
          </cell>
          <cell r="E948" t="str">
            <v>un</v>
          </cell>
          <cell r="G948">
            <v>0</v>
          </cell>
          <cell r="H948">
            <v>234.6</v>
          </cell>
        </row>
        <row r="949">
          <cell r="A949" t="str">
            <v>PI 24</v>
          </cell>
          <cell r="B949" t="str">
            <v>Fita elétrica auto fusão a base de borracha EPR</v>
          </cell>
          <cell r="C949" t="str">
            <v xml:space="preserve"> </v>
          </cell>
          <cell r="D949" t="str">
            <v xml:space="preserve"> </v>
          </cell>
          <cell r="E949" t="str">
            <v>un</v>
          </cell>
          <cell r="G949">
            <v>0</v>
          </cell>
          <cell r="H949">
            <v>6.39</v>
          </cell>
        </row>
        <row r="950">
          <cell r="A950" t="str">
            <v>PI 25</v>
          </cell>
          <cell r="B950" t="str">
            <v>Fita adesiva plástica isolante</v>
          </cell>
          <cell r="C950" t="str">
            <v xml:space="preserve"> </v>
          </cell>
          <cell r="D950" t="str">
            <v xml:space="preserve"> </v>
          </cell>
          <cell r="E950" t="str">
            <v>un</v>
          </cell>
          <cell r="G950">
            <v>0</v>
          </cell>
          <cell r="H950">
            <v>3.84</v>
          </cell>
        </row>
        <row r="951">
          <cell r="A951" t="str">
            <v>PI 26</v>
          </cell>
          <cell r="B951" t="str">
            <v>Relé fotoelétrico c/ suporte para fixação galv. com furo 18mm</v>
          </cell>
          <cell r="C951" t="str">
            <v xml:space="preserve"> </v>
          </cell>
          <cell r="D951" t="str">
            <v xml:space="preserve"> </v>
          </cell>
          <cell r="E951" t="str">
            <v>un</v>
          </cell>
          <cell r="G951">
            <v>0</v>
          </cell>
          <cell r="H951">
            <v>11.5</v>
          </cell>
        </row>
        <row r="952">
          <cell r="A952" t="str">
            <v>PI 27</v>
          </cell>
          <cell r="B952" t="str">
            <v>Cabo isolado p/ 1000V, bitola 35mm²</v>
          </cell>
          <cell r="C952" t="str">
            <v xml:space="preserve"> </v>
          </cell>
          <cell r="D952" t="str">
            <v xml:space="preserve"> </v>
          </cell>
          <cell r="E952" t="str">
            <v>m</v>
          </cell>
          <cell r="G952">
            <v>0</v>
          </cell>
          <cell r="H952">
            <v>1.55</v>
          </cell>
        </row>
        <row r="953">
          <cell r="A953" t="str">
            <v>PI 28</v>
          </cell>
          <cell r="B953" t="str">
            <v>Eletroduto de aço tipo pesado 100mm</v>
          </cell>
          <cell r="C953" t="str">
            <v xml:space="preserve"> </v>
          </cell>
          <cell r="D953" t="str">
            <v xml:space="preserve"> </v>
          </cell>
          <cell r="E953" t="str">
            <v>m</v>
          </cell>
          <cell r="G953">
            <v>0</v>
          </cell>
          <cell r="H953">
            <v>28.55</v>
          </cell>
        </row>
        <row r="954">
          <cell r="A954" t="str">
            <v>PI 29</v>
          </cell>
          <cell r="B954" t="str">
            <v>Curva em alumínio fundido de alta resistência, fixação por encaixe,50mm</v>
          </cell>
          <cell r="C954" t="str">
            <v xml:space="preserve"> </v>
          </cell>
          <cell r="D954" t="str">
            <v xml:space="preserve"> </v>
          </cell>
          <cell r="E954" t="str">
            <v>un</v>
          </cell>
          <cell r="G954">
            <v>0</v>
          </cell>
          <cell r="H954">
            <v>18.75</v>
          </cell>
        </row>
        <row r="955">
          <cell r="A955" t="str">
            <v>PI 30</v>
          </cell>
          <cell r="B955" t="str">
            <v>Haste para aterramento aço-cobre D 13x2400mm</v>
          </cell>
          <cell r="C955" t="str">
            <v xml:space="preserve"> </v>
          </cell>
          <cell r="D955" t="str">
            <v xml:space="preserve"> </v>
          </cell>
          <cell r="E955" t="str">
            <v>un</v>
          </cell>
          <cell r="G955">
            <v>0</v>
          </cell>
          <cell r="H955">
            <v>6.04</v>
          </cell>
        </row>
        <row r="956">
          <cell r="A956" t="str">
            <v>PI 31</v>
          </cell>
          <cell r="B956" t="str">
            <v>Cabo de cobre nú meio duro, 7 fios 2AWG</v>
          </cell>
          <cell r="C956" t="str">
            <v xml:space="preserve"> </v>
          </cell>
          <cell r="D956" t="str">
            <v xml:space="preserve"> </v>
          </cell>
          <cell r="E956" t="str">
            <v>kg</v>
          </cell>
          <cell r="G956">
            <v>0</v>
          </cell>
          <cell r="H956">
            <v>7.02</v>
          </cell>
        </row>
        <row r="957">
          <cell r="A957" t="str">
            <v>PI 32</v>
          </cell>
          <cell r="B957" t="str">
            <v>Conetor paralelo, liga alumínio tronco 1/0-4 AWG e derivação 2-4AWG</v>
          </cell>
          <cell r="C957" t="str">
            <v xml:space="preserve"> </v>
          </cell>
          <cell r="D957" t="str">
            <v xml:space="preserve"> </v>
          </cell>
          <cell r="E957" t="str">
            <v>un</v>
          </cell>
          <cell r="G957">
            <v>0</v>
          </cell>
          <cell r="H957">
            <v>1.04</v>
          </cell>
        </row>
        <row r="958">
          <cell r="A958" t="str">
            <v>PI 33</v>
          </cell>
          <cell r="B958" t="str">
            <v>Tubo de aço galvanizado, vara de 6m e 50mm</v>
          </cell>
          <cell r="C958" t="str">
            <v xml:space="preserve"> </v>
          </cell>
          <cell r="D958" t="str">
            <v xml:space="preserve"> </v>
          </cell>
          <cell r="E958" t="str">
            <v>un</v>
          </cell>
          <cell r="G958">
            <v>0</v>
          </cell>
          <cell r="H958">
            <v>74.06</v>
          </cell>
        </row>
        <row r="959">
          <cell r="A959" t="str">
            <v>PI 34</v>
          </cell>
          <cell r="B959" t="str">
            <v>Construção de caixa tipo SP, ou pré-instalada com as mesmas características</v>
          </cell>
          <cell r="C959" t="str">
            <v xml:space="preserve"> </v>
          </cell>
          <cell r="D959" t="str">
            <v xml:space="preserve"> </v>
          </cell>
          <cell r="E959" t="str">
            <v>un</v>
          </cell>
          <cell r="G959">
            <v>0</v>
          </cell>
          <cell r="H959">
            <v>180</v>
          </cell>
        </row>
        <row r="960">
          <cell r="A960" t="str">
            <v>PI 35</v>
          </cell>
          <cell r="B960" t="str">
            <v>Construção de embasamento p/ poste tipo engastado, 20m de altura</v>
          </cell>
          <cell r="C960" t="str">
            <v xml:space="preserve"> </v>
          </cell>
          <cell r="D960" t="str">
            <v xml:space="preserve"> </v>
          </cell>
          <cell r="E960" t="str">
            <v>un</v>
          </cell>
          <cell r="G960">
            <v>0</v>
          </cell>
          <cell r="H960">
            <v>494</v>
          </cell>
        </row>
        <row r="961">
          <cell r="A961" t="str">
            <v>PI 36</v>
          </cell>
          <cell r="B961" t="str">
            <v>Construção de embasamento p/ poste tipo engastado, concreto duplo T, 10m de altura</v>
          </cell>
          <cell r="C961" t="str">
            <v xml:space="preserve"> </v>
          </cell>
          <cell r="D961" t="str">
            <v xml:space="preserve"> </v>
          </cell>
          <cell r="E961" t="str">
            <v>un</v>
          </cell>
          <cell r="G961">
            <v>0</v>
          </cell>
          <cell r="H961">
            <v>285</v>
          </cell>
        </row>
        <row r="962">
          <cell r="A962" t="str">
            <v>PI 37</v>
          </cell>
          <cell r="B962" t="str">
            <v>Lançamento de cabos em dutos de aço, classe 1000V, circuito trifásico mais neutro, e monofásico</v>
          </cell>
          <cell r="C962" t="str">
            <v xml:space="preserve"> </v>
          </cell>
          <cell r="D962" t="str">
            <v xml:space="preserve"> </v>
          </cell>
          <cell r="E962" t="str">
            <v>m</v>
          </cell>
          <cell r="G962">
            <v>0</v>
          </cell>
          <cell r="H962">
            <v>4</v>
          </cell>
        </row>
        <row r="963">
          <cell r="A963" t="str">
            <v>PI 38</v>
          </cell>
          <cell r="B963" t="str">
            <v>Confecção de emendas retas ou derivação em cabos classe 1000V, c/ conector à compressão</v>
          </cell>
          <cell r="C963" t="str">
            <v xml:space="preserve"> </v>
          </cell>
          <cell r="D963" t="str">
            <v xml:space="preserve"> </v>
          </cell>
          <cell r="E963" t="str">
            <v>un</v>
          </cell>
          <cell r="G963">
            <v>0</v>
          </cell>
          <cell r="H963">
            <v>4.5</v>
          </cell>
        </row>
        <row r="964">
          <cell r="A964" t="str">
            <v>PI 39</v>
          </cell>
          <cell r="B964" t="str">
            <v>Fixação de haste de terra e conexão ao neutro</v>
          </cell>
          <cell r="C964" t="str">
            <v xml:space="preserve"> </v>
          </cell>
          <cell r="D964" t="str">
            <v xml:space="preserve"> </v>
          </cell>
          <cell r="E964" t="str">
            <v>un</v>
          </cell>
          <cell r="G964">
            <v>0</v>
          </cell>
          <cell r="H964">
            <v>35</v>
          </cell>
        </row>
        <row r="965">
          <cell r="A965" t="str">
            <v>PI 40</v>
          </cell>
          <cell r="B965" t="str">
            <v>Montagem eletromecân.de iluminação a 17,5m de alt., formada p/2 pétalas, c/ fixação dos equip.</v>
          </cell>
          <cell r="C965" t="str">
            <v xml:space="preserve"> </v>
          </cell>
          <cell r="D965" t="str">
            <v xml:space="preserve"> </v>
          </cell>
          <cell r="E965" t="str">
            <v>un</v>
          </cell>
          <cell r="G965">
            <v>0</v>
          </cell>
          <cell r="H965">
            <v>550</v>
          </cell>
        </row>
        <row r="966">
          <cell r="A966" t="str">
            <v>PI 41</v>
          </cell>
          <cell r="B966" t="str">
            <v>Instalação de tubo de aço vara de 6m e curva de entrada de cabos na lateral do poste c/ fix. dutos</v>
          </cell>
          <cell r="C966" t="str">
            <v xml:space="preserve"> </v>
          </cell>
          <cell r="D966" t="str">
            <v xml:space="preserve"> </v>
          </cell>
          <cell r="E966" t="str">
            <v>un</v>
          </cell>
          <cell r="G966">
            <v>0</v>
          </cell>
          <cell r="H966">
            <v>200</v>
          </cell>
        </row>
        <row r="967">
          <cell r="A967" t="str">
            <v>PI 42</v>
          </cell>
          <cell r="B967" t="str">
            <v>Instalação de poste de aço de 20m de altura engastado</v>
          </cell>
          <cell r="C967" t="str">
            <v xml:space="preserve"> </v>
          </cell>
          <cell r="D967" t="str">
            <v xml:space="preserve"> </v>
          </cell>
          <cell r="E967" t="str">
            <v>un</v>
          </cell>
          <cell r="G967">
            <v>0</v>
          </cell>
          <cell r="H967">
            <v>250</v>
          </cell>
        </row>
        <row r="968">
          <cell r="A968" t="str">
            <v>PI 43</v>
          </cell>
          <cell r="B968" t="str">
            <v>Travessia de pista asfáltica p/ lançamento dutos aço tipo pesado 100mm</v>
          </cell>
          <cell r="C968" t="str">
            <v xml:space="preserve"> </v>
          </cell>
          <cell r="D968" t="str">
            <v xml:space="preserve"> </v>
          </cell>
          <cell r="E968" t="str">
            <v>m</v>
          </cell>
          <cell r="G968">
            <v>0</v>
          </cell>
          <cell r="H968">
            <v>70</v>
          </cell>
        </row>
        <row r="969">
          <cell r="A969" t="str">
            <v>PI 44</v>
          </cell>
          <cell r="B969" t="str">
            <v>Montagem eletromecânica de luminária 10,0m de altura, c/ fixação dos equip.e conexões elétricos</v>
          </cell>
          <cell r="C969" t="str">
            <v xml:space="preserve"> </v>
          </cell>
          <cell r="D969" t="str">
            <v xml:space="preserve"> </v>
          </cell>
          <cell r="E969" t="str">
            <v>un</v>
          </cell>
          <cell r="G969">
            <v>0</v>
          </cell>
          <cell r="H969">
            <v>60</v>
          </cell>
        </row>
        <row r="970">
          <cell r="A970" t="str">
            <v>PI 45</v>
          </cell>
          <cell r="B970" t="str">
            <v>Montagem eletromecânica de luminária padrão CELESC em poste de 11m de altura, duplo T,c/ fixação dos equip.e conexões elétricos</v>
          </cell>
          <cell r="C970" t="str">
            <v xml:space="preserve"> </v>
          </cell>
          <cell r="D970" t="str">
            <v xml:space="preserve"> </v>
          </cell>
          <cell r="E970" t="str">
            <v>un</v>
          </cell>
          <cell r="G970">
            <v>0</v>
          </cell>
          <cell r="H970">
            <v>35</v>
          </cell>
        </row>
        <row r="971">
          <cell r="A971" t="str">
            <v>PI 46</v>
          </cell>
          <cell r="B971" t="str">
            <v>Fixação de eletroduto de aço vara 3m ao longo das passarelas</v>
          </cell>
          <cell r="C971" t="str">
            <v xml:space="preserve"> </v>
          </cell>
          <cell r="D971" t="str">
            <v xml:space="preserve"> </v>
          </cell>
          <cell r="E971" t="str">
            <v>un</v>
          </cell>
          <cell r="G971">
            <v>0</v>
          </cell>
          <cell r="H971">
            <v>30</v>
          </cell>
        </row>
        <row r="972">
          <cell r="A972" t="str">
            <v>PI 47</v>
          </cell>
          <cell r="B972" t="str">
            <v>Poste de concreto duplo T, 10/300 daN</v>
          </cell>
          <cell r="C972" t="str">
            <v xml:space="preserve"> </v>
          </cell>
          <cell r="D972" t="str">
            <v xml:space="preserve"> </v>
          </cell>
          <cell r="E972" t="str">
            <v>un</v>
          </cell>
          <cell r="G972">
            <v>0</v>
          </cell>
          <cell r="H972">
            <v>215.6</v>
          </cell>
        </row>
        <row r="973">
          <cell r="A973" t="str">
            <v>PI 48</v>
          </cell>
          <cell r="B973" t="str">
            <v>Armação secundária p/ 2 estribo</v>
          </cell>
          <cell r="C973" t="str">
            <v xml:space="preserve"> </v>
          </cell>
          <cell r="D973" t="str">
            <v xml:space="preserve"> </v>
          </cell>
          <cell r="E973" t="str">
            <v>un</v>
          </cell>
          <cell r="G973">
            <v>0</v>
          </cell>
          <cell r="H973">
            <v>7.5</v>
          </cell>
        </row>
        <row r="974">
          <cell r="A974" t="str">
            <v>PI 49</v>
          </cell>
          <cell r="B974" t="str">
            <v>Armação secundária p/ 1 estribo</v>
          </cell>
          <cell r="C974" t="str">
            <v xml:space="preserve"> </v>
          </cell>
          <cell r="D974" t="str">
            <v xml:space="preserve"> </v>
          </cell>
          <cell r="E974" t="str">
            <v>un</v>
          </cell>
          <cell r="G974">
            <v>0</v>
          </cell>
          <cell r="H974">
            <v>3.5</v>
          </cell>
        </row>
        <row r="975">
          <cell r="A975" t="str">
            <v>PI 50</v>
          </cell>
          <cell r="B975" t="str">
            <v>Cabo isolado, de alumínio singelo, bitola 4 mm² - estimada</v>
          </cell>
          <cell r="C975" t="str">
            <v xml:space="preserve"> </v>
          </cell>
          <cell r="D975" t="str">
            <v xml:space="preserve"> </v>
          </cell>
          <cell r="E975" t="str">
            <v>m</v>
          </cell>
          <cell r="G975">
            <v>0</v>
          </cell>
          <cell r="H975">
            <v>0.35</v>
          </cell>
        </row>
        <row r="976">
          <cell r="A976" t="str">
            <v>PI 51</v>
          </cell>
          <cell r="B976" t="str">
            <v>Eletoduto de PVC corrugado tipo Kanalex ou similar, 50 mm</v>
          </cell>
          <cell r="C976" t="str">
            <v xml:space="preserve"> </v>
          </cell>
          <cell r="D976" t="str">
            <v xml:space="preserve"> </v>
          </cell>
          <cell r="E976" t="str">
            <v>m</v>
          </cell>
          <cell r="G976">
            <v>0</v>
          </cell>
          <cell r="H976">
            <v>3.02</v>
          </cell>
        </row>
        <row r="977">
          <cell r="A977" t="str">
            <v>PI 52</v>
          </cell>
          <cell r="B977" t="str">
            <v>Luminária IMB C-300 ou similar</v>
          </cell>
          <cell r="C977" t="str">
            <v xml:space="preserve"> </v>
          </cell>
          <cell r="D977" t="str">
            <v xml:space="preserve"> </v>
          </cell>
          <cell r="E977" t="str">
            <v>un</v>
          </cell>
          <cell r="G977">
            <v>0</v>
          </cell>
          <cell r="H977">
            <v>410</v>
          </cell>
        </row>
        <row r="978">
          <cell r="A978" t="str">
            <v>PI 53</v>
          </cell>
          <cell r="B978" t="str">
            <v>Cabo isolado p/ 1000V, de alumínio, singelo, cor preto, bitola 35 mm² (XLPE) est.</v>
          </cell>
          <cell r="C978" t="str">
            <v xml:space="preserve"> </v>
          </cell>
          <cell r="D978" t="str">
            <v xml:space="preserve"> </v>
          </cell>
          <cell r="E978" t="str">
            <v>m</v>
          </cell>
          <cell r="G978">
            <v>0</v>
          </cell>
          <cell r="H978">
            <v>5.0999999999999996</v>
          </cell>
        </row>
        <row r="979">
          <cell r="A979" t="str">
            <v>PI 54</v>
          </cell>
          <cell r="B979" t="str">
            <v>Eletroduto de PVC corrugado tipo Kanalex ou similar, D=100mm</v>
          </cell>
          <cell r="C979" t="str">
            <v xml:space="preserve"> </v>
          </cell>
          <cell r="D979" t="str">
            <v xml:space="preserve"> </v>
          </cell>
          <cell r="E979" t="str">
            <v>m</v>
          </cell>
          <cell r="G979">
            <v>0</v>
          </cell>
          <cell r="H979">
            <v>4.95</v>
          </cell>
        </row>
        <row r="980">
          <cell r="A980" t="str">
            <v>PI 55</v>
          </cell>
          <cell r="B980" t="str">
            <v>Cabo de cobre nú, 25 mm²</v>
          </cell>
          <cell r="C980" t="str">
            <v xml:space="preserve"> </v>
          </cell>
          <cell r="D980" t="str">
            <v xml:space="preserve"> </v>
          </cell>
          <cell r="E980" t="str">
            <v>m</v>
          </cell>
          <cell r="G980">
            <v>0</v>
          </cell>
          <cell r="H980">
            <v>1.1499999999999999</v>
          </cell>
        </row>
        <row r="981">
          <cell r="A981" t="str">
            <v>PI 56</v>
          </cell>
          <cell r="B981" t="str">
            <v>Cabo isolado p/ 1000V, 4 mm² de alumínio</v>
          </cell>
          <cell r="C981" t="str">
            <v xml:space="preserve"> </v>
          </cell>
          <cell r="D981" t="str">
            <v xml:space="preserve"> </v>
          </cell>
          <cell r="E981" t="str">
            <v>m</v>
          </cell>
          <cell r="G981">
            <v>0</v>
          </cell>
          <cell r="H981">
            <v>0.37</v>
          </cell>
        </row>
        <row r="982">
          <cell r="A982" t="str">
            <v>PI 57</v>
          </cell>
          <cell r="B982" t="str">
            <v>Lançamento de cabos em eletroduto de PVC corrugado</v>
          </cell>
          <cell r="C982" t="str">
            <v xml:space="preserve"> </v>
          </cell>
          <cell r="D982" t="str">
            <v xml:space="preserve"> </v>
          </cell>
          <cell r="E982" t="str">
            <v>m</v>
          </cell>
          <cell r="G982">
            <v>0</v>
          </cell>
          <cell r="H982">
            <v>3</v>
          </cell>
        </row>
        <row r="983">
          <cell r="A983" t="str">
            <v>PI 58</v>
          </cell>
          <cell r="B983" t="str">
            <v>Fixação de caixas de passagem p/ instalação aparente D=20mm</v>
          </cell>
          <cell r="C983" t="str">
            <v xml:space="preserve"> </v>
          </cell>
          <cell r="D983" t="str">
            <v xml:space="preserve"> </v>
          </cell>
          <cell r="E983" t="str">
            <v>un</v>
          </cell>
          <cell r="G983">
            <v>0</v>
          </cell>
          <cell r="H983">
            <v>10</v>
          </cell>
        </row>
        <row r="984">
          <cell r="A984" t="str">
            <v>PI 59</v>
          </cell>
          <cell r="B984" t="str">
            <v>Instalação de luminária blindada para lâmpada a vapor de mercúrio 250W</v>
          </cell>
          <cell r="C984" t="str">
            <v xml:space="preserve"> </v>
          </cell>
          <cell r="D984" t="str">
            <v xml:space="preserve"> </v>
          </cell>
          <cell r="E984" t="str">
            <v>un</v>
          </cell>
          <cell r="G984">
            <v>0</v>
          </cell>
          <cell r="H984">
            <v>20</v>
          </cell>
        </row>
        <row r="985">
          <cell r="A985" t="str">
            <v>PI 60</v>
          </cell>
          <cell r="B985" t="str">
            <v>Lâmpada a vapor de mercúrio 250W</v>
          </cell>
          <cell r="C985" t="str">
            <v xml:space="preserve"> </v>
          </cell>
          <cell r="D985" t="str">
            <v xml:space="preserve"> </v>
          </cell>
          <cell r="E985" t="str">
            <v>un</v>
          </cell>
          <cell r="G985">
            <v>0</v>
          </cell>
          <cell r="H985">
            <v>16.3</v>
          </cell>
        </row>
        <row r="986">
          <cell r="A986" t="str">
            <v>PI 61</v>
          </cell>
          <cell r="B986" t="str">
            <v>Isolador de roldana</v>
          </cell>
          <cell r="C986" t="str">
            <v xml:space="preserve"> </v>
          </cell>
          <cell r="D986" t="str">
            <v xml:space="preserve"> </v>
          </cell>
          <cell r="E986" t="str">
            <v>un</v>
          </cell>
          <cell r="G986">
            <v>0</v>
          </cell>
          <cell r="H986">
            <v>4.5</v>
          </cell>
        </row>
        <row r="987">
          <cell r="A987" t="str">
            <v>PI 62</v>
          </cell>
          <cell r="B987" t="str">
            <v>Caixa de passagem para instalação aparente D=20mm, tipo T</v>
          </cell>
          <cell r="C987" t="str">
            <v xml:space="preserve"> </v>
          </cell>
          <cell r="D987" t="str">
            <v xml:space="preserve"> </v>
          </cell>
          <cell r="E987" t="str">
            <v>un</v>
          </cell>
          <cell r="G987">
            <v>0</v>
          </cell>
          <cell r="H987">
            <v>20</v>
          </cell>
        </row>
        <row r="988">
          <cell r="A988" t="str">
            <v>PI 63</v>
          </cell>
          <cell r="B988" t="str">
            <v>Eletroduto de aço galvanizado, d=50mm, vara de 3m</v>
          </cell>
          <cell r="C988" t="str">
            <v xml:space="preserve"> </v>
          </cell>
          <cell r="D988" t="str">
            <v xml:space="preserve"> </v>
          </cell>
          <cell r="E988" t="str">
            <v>un</v>
          </cell>
          <cell r="G988">
            <v>0</v>
          </cell>
          <cell r="H988">
            <v>40</v>
          </cell>
        </row>
        <row r="989">
          <cell r="A989" t="str">
            <v>PI 64</v>
          </cell>
          <cell r="B989" t="str">
            <v>Caixa de passagem p/ instalação aparente, D=50mm, tipo E</v>
          </cell>
          <cell r="C989" t="str">
            <v xml:space="preserve"> </v>
          </cell>
          <cell r="D989" t="str">
            <v xml:space="preserve"> </v>
          </cell>
          <cell r="E989" t="str">
            <v>un</v>
          </cell>
          <cell r="G989">
            <v>0</v>
          </cell>
          <cell r="H989">
            <v>20</v>
          </cell>
        </row>
        <row r="990">
          <cell r="A990" t="str">
            <v>PI 65</v>
          </cell>
          <cell r="B990" t="str">
            <v>Cabo de alumínio 1/0</v>
          </cell>
          <cell r="C990" t="str">
            <v xml:space="preserve"> </v>
          </cell>
          <cell r="D990" t="str">
            <v xml:space="preserve"> </v>
          </cell>
          <cell r="E990" t="str">
            <v>m</v>
          </cell>
          <cell r="G990">
            <v>0</v>
          </cell>
          <cell r="H990">
            <v>1.7</v>
          </cell>
        </row>
        <row r="991">
          <cell r="A991" t="str">
            <v>PI 66</v>
          </cell>
          <cell r="B991" t="str">
            <v>Cabo isolado p/ 1000 V, 6 mm2 de alumínio</v>
          </cell>
          <cell r="C991" t="str">
            <v xml:space="preserve"> </v>
          </cell>
          <cell r="D991" t="str">
            <v xml:space="preserve"> </v>
          </cell>
          <cell r="E991" t="str">
            <v>m</v>
          </cell>
          <cell r="G991">
            <v>0</v>
          </cell>
          <cell r="H991">
            <v>1</v>
          </cell>
        </row>
        <row r="992">
          <cell r="A992" t="str">
            <v>PI 67</v>
          </cell>
          <cell r="B992" t="str">
            <v>Cabo isolado p/ 1000 V, 2,5 mm2 de alumínio</v>
          </cell>
          <cell r="C992" t="str">
            <v xml:space="preserve"> </v>
          </cell>
          <cell r="D992" t="str">
            <v xml:space="preserve"> </v>
          </cell>
          <cell r="E992" t="str">
            <v>m</v>
          </cell>
          <cell r="G992">
            <v>0</v>
          </cell>
          <cell r="H992">
            <v>0.6</v>
          </cell>
        </row>
        <row r="993">
          <cell r="A993" t="str">
            <v>PI 68</v>
          </cell>
          <cell r="B993" t="str">
            <v>Instalação poste metálico c/ base, 10m de altura na lateral do viaduto</v>
          </cell>
          <cell r="C993" t="str">
            <v xml:space="preserve"> </v>
          </cell>
          <cell r="D993" t="str">
            <v xml:space="preserve"> </v>
          </cell>
          <cell r="E993" t="str">
            <v>un</v>
          </cell>
          <cell r="G993">
            <v>0</v>
          </cell>
          <cell r="H993">
            <v>100</v>
          </cell>
        </row>
        <row r="994">
          <cell r="A994" t="str">
            <v>PI 69</v>
          </cell>
          <cell r="B994" t="str">
            <v>Instalação de poste concreto duplo T, 10m de altura, engastado</v>
          </cell>
          <cell r="C994" t="str">
            <v xml:space="preserve"> </v>
          </cell>
          <cell r="D994" t="str">
            <v xml:space="preserve"> </v>
          </cell>
          <cell r="E994" t="str">
            <v>un</v>
          </cell>
          <cell r="G994">
            <v>0</v>
          </cell>
          <cell r="H994">
            <v>200</v>
          </cell>
        </row>
        <row r="995">
          <cell r="A995" t="str">
            <v>PI 70</v>
          </cell>
          <cell r="B995" t="str">
            <v>Fixação de eletroduto de aço vara 6m ao longo das passarelas</v>
          </cell>
          <cell r="C995" t="str">
            <v xml:space="preserve"> </v>
          </cell>
          <cell r="D995" t="str">
            <v xml:space="preserve"> </v>
          </cell>
          <cell r="E995" t="str">
            <v>un</v>
          </cell>
          <cell r="G995">
            <v>0</v>
          </cell>
          <cell r="H995">
            <v>300</v>
          </cell>
        </row>
        <row r="996">
          <cell r="A996" t="str">
            <v>PI 71</v>
          </cell>
          <cell r="B996" t="str">
            <v>Cabo isolado p/ 1000V, de alumínio, singelo, cor preto, bitola 25 mm² (XLPE) est.</v>
          </cell>
          <cell r="C996" t="str">
            <v xml:space="preserve"> </v>
          </cell>
          <cell r="D996" t="str">
            <v xml:space="preserve"> </v>
          </cell>
          <cell r="E996" t="str">
            <v>m</v>
          </cell>
          <cell r="G996">
            <v>0</v>
          </cell>
          <cell r="H996">
            <v>4.62</v>
          </cell>
        </row>
        <row r="997">
          <cell r="A997" t="str">
            <v>PI 72</v>
          </cell>
          <cell r="B997" t="str">
            <v>Eletroduto de aço 1.1/4" (vara de 3m), na passarela, conforme projeto</v>
          </cell>
          <cell r="E997" t="str">
            <v>m</v>
          </cell>
          <cell r="H997">
            <v>18</v>
          </cell>
        </row>
        <row r="998">
          <cell r="A998" t="str">
            <v>PI 73</v>
          </cell>
          <cell r="B998" t="str">
            <v>Reator de alto fator externo c/ignitor p/ lâmpada a vapor de mercúrio,  da Entral ou similar</v>
          </cell>
          <cell r="C998" t="str">
            <v xml:space="preserve"> </v>
          </cell>
          <cell r="D998" t="str">
            <v xml:space="preserve"> </v>
          </cell>
          <cell r="E998" t="str">
            <v>un</v>
          </cell>
          <cell r="G998">
            <v>0</v>
          </cell>
          <cell r="H998">
            <v>37</v>
          </cell>
        </row>
        <row r="999">
          <cell r="A999" t="str">
            <v>PI 74</v>
          </cell>
          <cell r="B999" t="str">
            <v>Chave de iluminação pública</v>
          </cell>
          <cell r="C999" t="str">
            <v xml:space="preserve"> </v>
          </cell>
          <cell r="D999" t="str">
            <v xml:space="preserve"> </v>
          </cell>
          <cell r="E999" t="str">
            <v>un</v>
          </cell>
          <cell r="G999">
            <v>0</v>
          </cell>
          <cell r="H999">
            <v>95</v>
          </cell>
        </row>
        <row r="1000">
          <cell r="A1000" t="str">
            <v>PI 75</v>
          </cell>
          <cell r="B1000" t="str">
            <v>Montagem eletromecânica de luminária 5m de altura, c/fixação dos equipam.e conexões elét.</v>
          </cell>
          <cell r="E1000" t="str">
            <v>un</v>
          </cell>
          <cell r="G1000">
            <v>0</v>
          </cell>
          <cell r="H1000">
            <v>67.08</v>
          </cell>
        </row>
        <row r="1002">
          <cell r="A1002" t="str">
            <v>5.2</v>
          </cell>
          <cell r="B1002" t="str">
            <v>REMANEJAMENTO DE REDES PÚBLICAS</v>
          </cell>
          <cell r="G1002">
            <v>0</v>
          </cell>
        </row>
        <row r="1003">
          <cell r="A1003" t="str">
            <v>R1</v>
          </cell>
          <cell r="B1003" t="str">
            <v>Remanejamento de Rede de Baixa Tensão (220/380V)</v>
          </cell>
          <cell r="C1003" t="str">
            <v xml:space="preserve"> </v>
          </cell>
          <cell r="D1003" t="str">
            <v xml:space="preserve"> </v>
          </cell>
          <cell r="E1003" t="str">
            <v>m</v>
          </cell>
          <cell r="G1003">
            <v>0</v>
          </cell>
          <cell r="H1003">
            <v>4.7</v>
          </cell>
        </row>
        <row r="1004">
          <cell r="A1004" t="str">
            <v>R2</v>
          </cell>
          <cell r="B1004" t="str">
            <v>Remanejamento de Rede de Alta Tensão (138kV)</v>
          </cell>
          <cell r="C1004" t="str">
            <v xml:space="preserve"> </v>
          </cell>
          <cell r="D1004" t="str">
            <v xml:space="preserve"> </v>
          </cell>
          <cell r="E1004" t="str">
            <v>m</v>
          </cell>
          <cell r="G1004">
            <v>0</v>
          </cell>
          <cell r="H1004">
            <v>6.2</v>
          </cell>
        </row>
        <row r="1005">
          <cell r="A1005" t="str">
            <v>R3</v>
          </cell>
          <cell r="B1005" t="str">
            <v>Remanejamento de Rede de Telefonia</v>
          </cell>
          <cell r="C1005" t="str">
            <v xml:space="preserve"> </v>
          </cell>
          <cell r="D1005" t="str">
            <v xml:space="preserve"> </v>
          </cell>
          <cell r="E1005" t="str">
            <v>m</v>
          </cell>
          <cell r="G1005">
            <v>0</v>
          </cell>
          <cell r="H1005">
            <v>2</v>
          </cell>
        </row>
        <row r="1006">
          <cell r="A1006" t="str">
            <v>R4</v>
          </cell>
          <cell r="B1006" t="str">
            <v>Remanejamento de Rede de Alta e Baixa Tensão</v>
          </cell>
          <cell r="C1006" t="str">
            <v xml:space="preserve"> </v>
          </cell>
          <cell r="D1006" t="str">
            <v xml:space="preserve"> </v>
          </cell>
          <cell r="E1006" t="str">
            <v>m</v>
          </cell>
          <cell r="G1006">
            <v>0</v>
          </cell>
          <cell r="H1006">
            <v>10.9</v>
          </cell>
        </row>
        <row r="1007">
          <cell r="A1007" t="str">
            <v>R5</v>
          </cell>
          <cell r="B1007" t="str">
            <v>Remanejamento de Rede de Alta e Baixa Tensão e Telefonia</v>
          </cell>
          <cell r="C1007" t="str">
            <v xml:space="preserve"> </v>
          </cell>
          <cell r="D1007" t="str">
            <v xml:space="preserve"> </v>
          </cell>
          <cell r="E1007" t="str">
            <v>m</v>
          </cell>
          <cell r="G1007">
            <v>0</v>
          </cell>
          <cell r="H1007">
            <v>12.9</v>
          </cell>
        </row>
        <row r="1008">
          <cell r="A1008" t="str">
            <v>R6</v>
          </cell>
          <cell r="B1008" t="str">
            <v>Remanejamento de Rede de Alta Tensão  e Telefonia</v>
          </cell>
          <cell r="C1008" t="str">
            <v xml:space="preserve"> </v>
          </cell>
          <cell r="D1008" t="str">
            <v xml:space="preserve"> </v>
          </cell>
          <cell r="E1008" t="str">
            <v>m</v>
          </cell>
          <cell r="G1008">
            <v>0</v>
          </cell>
          <cell r="H1008">
            <v>8.1999999999999993</v>
          </cell>
        </row>
        <row r="1009">
          <cell r="A1009" t="str">
            <v>R7</v>
          </cell>
          <cell r="B1009" t="str">
            <v>Remanejamento de Rede de Baixa Tensão e Telefonia</v>
          </cell>
          <cell r="C1009" t="str">
            <v xml:space="preserve"> </v>
          </cell>
          <cell r="D1009" t="str">
            <v xml:space="preserve"> </v>
          </cell>
          <cell r="E1009" t="str">
            <v>m</v>
          </cell>
          <cell r="G1009">
            <v>0</v>
          </cell>
          <cell r="H1009">
            <v>6.7</v>
          </cell>
        </row>
        <row r="1010">
          <cell r="A1010" t="str">
            <v>R8</v>
          </cell>
          <cell r="B1010" t="str">
            <v>Remanejamento de Poste de Concreto 9/150</v>
          </cell>
          <cell r="C1010" t="str">
            <v xml:space="preserve"> </v>
          </cell>
          <cell r="D1010" t="str">
            <v xml:space="preserve"> </v>
          </cell>
          <cell r="E1010" t="str">
            <v>un</v>
          </cell>
          <cell r="G1010">
            <v>0</v>
          </cell>
          <cell r="H1010">
            <v>75</v>
          </cell>
        </row>
        <row r="1011">
          <cell r="A1011" t="str">
            <v>R9</v>
          </cell>
          <cell r="B1011" t="str">
            <v>Remanejamento de Poste de Concreto 9/300</v>
          </cell>
          <cell r="C1011" t="str">
            <v xml:space="preserve"> </v>
          </cell>
          <cell r="D1011" t="str">
            <v xml:space="preserve"> </v>
          </cell>
          <cell r="E1011" t="str">
            <v>un</v>
          </cell>
          <cell r="G1011">
            <v>0</v>
          </cell>
          <cell r="H1011">
            <v>75</v>
          </cell>
        </row>
        <row r="1012">
          <cell r="A1012" t="str">
            <v>R10</v>
          </cell>
          <cell r="B1012" t="str">
            <v>Remanejamento de Poste de Concreto 10/150</v>
          </cell>
          <cell r="C1012" t="str">
            <v xml:space="preserve"> </v>
          </cell>
          <cell r="D1012" t="str">
            <v xml:space="preserve"> </v>
          </cell>
          <cell r="E1012" t="str">
            <v>un</v>
          </cell>
          <cell r="G1012">
            <v>0</v>
          </cell>
          <cell r="H1012">
            <v>75</v>
          </cell>
        </row>
        <row r="1013">
          <cell r="A1013" t="str">
            <v>R11</v>
          </cell>
          <cell r="B1013" t="str">
            <v>Remanejamento de Poste de Concreto 10/300</v>
          </cell>
          <cell r="C1013" t="str">
            <v xml:space="preserve"> </v>
          </cell>
          <cell r="D1013" t="str">
            <v xml:space="preserve"> </v>
          </cell>
          <cell r="E1013" t="str">
            <v>un</v>
          </cell>
          <cell r="G1013">
            <v>0</v>
          </cell>
          <cell r="H1013">
            <v>75</v>
          </cell>
        </row>
        <row r="1014">
          <cell r="A1014" t="str">
            <v>R12</v>
          </cell>
          <cell r="B1014" t="str">
            <v>Remanejamento de Poste de Concreto 10/600</v>
          </cell>
          <cell r="C1014" t="str">
            <v xml:space="preserve"> </v>
          </cell>
          <cell r="D1014" t="str">
            <v xml:space="preserve"> </v>
          </cell>
          <cell r="E1014" t="str">
            <v>un</v>
          </cell>
          <cell r="G1014">
            <v>0</v>
          </cell>
          <cell r="H1014">
            <v>75</v>
          </cell>
        </row>
        <row r="1015">
          <cell r="A1015" t="str">
            <v>R13</v>
          </cell>
          <cell r="B1015" t="str">
            <v>Remanejamento de Poste de Concreto 11/150</v>
          </cell>
          <cell r="C1015" t="str">
            <v xml:space="preserve"> </v>
          </cell>
          <cell r="D1015" t="str">
            <v xml:space="preserve"> </v>
          </cell>
          <cell r="E1015" t="str">
            <v>un</v>
          </cell>
          <cell r="G1015">
            <v>0</v>
          </cell>
          <cell r="H1015">
            <v>75</v>
          </cell>
        </row>
        <row r="1016">
          <cell r="A1016" t="str">
            <v>R14</v>
          </cell>
          <cell r="B1016" t="str">
            <v>Remanejamento de Poste de Concreto 11/300</v>
          </cell>
          <cell r="C1016" t="str">
            <v xml:space="preserve"> </v>
          </cell>
          <cell r="D1016" t="str">
            <v xml:space="preserve"> </v>
          </cell>
          <cell r="E1016" t="str">
            <v>un</v>
          </cell>
          <cell r="G1016">
            <v>0</v>
          </cell>
          <cell r="H1016">
            <v>75</v>
          </cell>
        </row>
        <row r="1017">
          <cell r="A1017" t="str">
            <v>R15</v>
          </cell>
          <cell r="B1017" t="str">
            <v>Remanejamento de Poste de Concreto 11/500</v>
          </cell>
          <cell r="C1017" t="str">
            <v xml:space="preserve"> </v>
          </cell>
          <cell r="D1017" t="str">
            <v xml:space="preserve"> </v>
          </cell>
          <cell r="E1017" t="str">
            <v>un</v>
          </cell>
          <cell r="G1017">
            <v>0</v>
          </cell>
          <cell r="H1017">
            <v>75</v>
          </cell>
        </row>
        <row r="1018">
          <cell r="A1018" t="str">
            <v>R16</v>
          </cell>
          <cell r="B1018" t="str">
            <v>Remanejamento de Poste de Concreto 10/150 c/ 1 pétala (400W) instalado</v>
          </cell>
          <cell r="C1018" t="str">
            <v xml:space="preserve"> </v>
          </cell>
          <cell r="D1018" t="str">
            <v xml:space="preserve"> </v>
          </cell>
          <cell r="E1018" t="str">
            <v>un</v>
          </cell>
          <cell r="G1018">
            <v>0</v>
          </cell>
          <cell r="H1018">
            <v>150</v>
          </cell>
        </row>
        <row r="1019">
          <cell r="A1019" t="str">
            <v>R17</v>
          </cell>
          <cell r="B1019" t="str">
            <v>Remanejamento de Poste de Concreto 10/150 c/ 2 pétala (400W) instalado</v>
          </cell>
          <cell r="C1019" t="str">
            <v xml:space="preserve"> </v>
          </cell>
          <cell r="D1019" t="str">
            <v xml:space="preserve"> </v>
          </cell>
          <cell r="E1019" t="str">
            <v>un</v>
          </cell>
          <cell r="G1019">
            <v>0</v>
          </cell>
          <cell r="H1019">
            <v>200</v>
          </cell>
        </row>
        <row r="1020">
          <cell r="A1020" t="str">
            <v>R17a</v>
          </cell>
          <cell r="B1020" t="str">
            <v>Remanejamento de Poste de Concreto 11/150 c/ 2 pétala (400W) instalado</v>
          </cell>
          <cell r="C1020" t="str">
            <v xml:space="preserve"> </v>
          </cell>
          <cell r="D1020" t="str">
            <v xml:space="preserve"> </v>
          </cell>
          <cell r="E1020" t="str">
            <v>un</v>
          </cell>
          <cell r="G1020">
            <v>0</v>
          </cell>
          <cell r="H1020">
            <v>200</v>
          </cell>
        </row>
        <row r="1021">
          <cell r="A1021" t="str">
            <v>R18</v>
          </cell>
          <cell r="B1021" t="str">
            <v>Remanejamento de Poste de Concreto 10/150 c/ 3 pétalas (400W) instalado</v>
          </cell>
          <cell r="C1021" t="str">
            <v xml:space="preserve"> </v>
          </cell>
          <cell r="D1021" t="str">
            <v xml:space="preserve"> </v>
          </cell>
          <cell r="E1021" t="str">
            <v>un</v>
          </cell>
          <cell r="G1021">
            <v>0</v>
          </cell>
          <cell r="H1021">
            <v>250</v>
          </cell>
        </row>
        <row r="1022">
          <cell r="A1022" t="str">
            <v>R19</v>
          </cell>
          <cell r="B1022" t="str">
            <v>Remanejamento de Poste de Concreto 10/150 c/ 4 pétalas (400W) instalado</v>
          </cell>
          <cell r="C1022" t="str">
            <v xml:space="preserve"> </v>
          </cell>
          <cell r="D1022" t="str">
            <v xml:space="preserve"> </v>
          </cell>
          <cell r="E1022" t="str">
            <v>un</v>
          </cell>
          <cell r="G1022">
            <v>0</v>
          </cell>
          <cell r="H1022">
            <v>300</v>
          </cell>
        </row>
        <row r="1023">
          <cell r="A1023" t="str">
            <v>R20</v>
          </cell>
          <cell r="B1023" t="str">
            <v>Remanejamento de Poste de Concreto 10/300 c/ 3 pétalas (400W) instalado</v>
          </cell>
          <cell r="C1023" t="str">
            <v xml:space="preserve"> </v>
          </cell>
          <cell r="D1023" t="str">
            <v xml:space="preserve"> </v>
          </cell>
          <cell r="E1023" t="str">
            <v>un</v>
          </cell>
          <cell r="G1023">
            <v>0</v>
          </cell>
          <cell r="H1023">
            <v>250</v>
          </cell>
        </row>
        <row r="1024">
          <cell r="A1024" t="str">
            <v>R20A</v>
          </cell>
          <cell r="B1024" t="str">
            <v>Remanejamento de Poste de Concreto 11/300 c/ 3 pétalas (400W) instalado</v>
          </cell>
          <cell r="C1024" t="str">
            <v xml:space="preserve"> </v>
          </cell>
          <cell r="D1024" t="str">
            <v xml:space="preserve"> </v>
          </cell>
          <cell r="E1024" t="str">
            <v>un</v>
          </cell>
          <cell r="G1024">
            <v>0</v>
          </cell>
          <cell r="H1024">
            <v>250</v>
          </cell>
        </row>
        <row r="1025">
          <cell r="A1025" t="str">
            <v>R21</v>
          </cell>
          <cell r="B1025" t="str">
            <v xml:space="preserve">Remanejamento de Poste de Concreto 10/300 c/ 4 pétalas (400W) instalado </v>
          </cell>
          <cell r="C1025" t="str">
            <v xml:space="preserve"> </v>
          </cell>
          <cell r="D1025" t="str">
            <v xml:space="preserve"> </v>
          </cell>
          <cell r="E1025" t="str">
            <v>un</v>
          </cell>
          <cell r="G1025">
            <v>0</v>
          </cell>
          <cell r="H1025">
            <v>300</v>
          </cell>
        </row>
        <row r="1026">
          <cell r="A1026" t="str">
            <v>R22</v>
          </cell>
          <cell r="B1026" t="str">
            <v>Remanejamento de Poste de Concreto 09/300 c/ transformador</v>
          </cell>
          <cell r="C1026" t="str">
            <v xml:space="preserve"> </v>
          </cell>
          <cell r="D1026" t="str">
            <v xml:space="preserve"> </v>
          </cell>
          <cell r="E1026" t="str">
            <v>un</v>
          </cell>
          <cell r="G1026">
            <v>0</v>
          </cell>
          <cell r="H1026">
            <v>290</v>
          </cell>
        </row>
        <row r="1027">
          <cell r="A1027" t="str">
            <v>R23</v>
          </cell>
          <cell r="B1027" t="str">
            <v>Remanejamento de Poste de Concreto 11/300 c/ transformador</v>
          </cell>
          <cell r="C1027" t="str">
            <v xml:space="preserve"> </v>
          </cell>
          <cell r="D1027" t="str">
            <v xml:space="preserve"> </v>
          </cell>
          <cell r="E1027" t="str">
            <v>un</v>
          </cell>
          <cell r="G1027">
            <v>0</v>
          </cell>
          <cell r="H1027">
            <v>290</v>
          </cell>
        </row>
        <row r="1028">
          <cell r="A1028" t="str">
            <v>R24</v>
          </cell>
          <cell r="B1028" t="str">
            <v>Remanejamento de Poste Metálico 20m c/ 2 pétalas instalado</v>
          </cell>
          <cell r="C1028" t="str">
            <v xml:space="preserve"> </v>
          </cell>
          <cell r="D1028" t="str">
            <v xml:space="preserve"> </v>
          </cell>
          <cell r="E1028" t="str">
            <v>un</v>
          </cell>
          <cell r="G1028">
            <v>0</v>
          </cell>
          <cell r="H1028">
            <v>350</v>
          </cell>
        </row>
        <row r="1029">
          <cell r="A1029" t="str">
            <v>R25</v>
          </cell>
          <cell r="B1029" t="str">
            <v>Remanejamento de Poste Metálico 20m c/ 3 pétalas instalado</v>
          </cell>
          <cell r="C1029" t="str">
            <v xml:space="preserve"> </v>
          </cell>
          <cell r="D1029" t="str">
            <v xml:space="preserve"> </v>
          </cell>
          <cell r="E1029" t="str">
            <v>un</v>
          </cell>
          <cell r="G1029">
            <v>0</v>
          </cell>
          <cell r="H1029">
            <v>350</v>
          </cell>
        </row>
        <row r="1030">
          <cell r="A1030" t="str">
            <v>R26</v>
          </cell>
          <cell r="B1030" t="str">
            <v>Remanejamento de Poste Metálico 20m c/ 4 pétalas instalado</v>
          </cell>
          <cell r="C1030" t="str">
            <v xml:space="preserve"> </v>
          </cell>
          <cell r="D1030" t="str">
            <v xml:space="preserve"> </v>
          </cell>
          <cell r="E1030" t="str">
            <v>un</v>
          </cell>
          <cell r="G1030">
            <v>0</v>
          </cell>
          <cell r="H1030">
            <v>410</v>
          </cell>
        </row>
        <row r="1031">
          <cell r="A1031" t="str">
            <v>R27</v>
          </cell>
          <cell r="B1031" t="str">
            <v>Remanejamento de Poste de Madeira</v>
          </cell>
          <cell r="C1031" t="str">
            <v xml:space="preserve"> </v>
          </cell>
          <cell r="D1031" t="str">
            <v xml:space="preserve"> </v>
          </cell>
          <cell r="E1031" t="str">
            <v>un</v>
          </cell>
          <cell r="G1031">
            <v>0</v>
          </cell>
          <cell r="H1031">
            <v>70</v>
          </cell>
        </row>
        <row r="1032">
          <cell r="A1032" t="str">
            <v>R28</v>
          </cell>
          <cell r="B1032" t="str">
            <v>Remanejamento de Canalização de água em Ferro Fundido, 100mm</v>
          </cell>
          <cell r="C1032" t="str">
            <v xml:space="preserve"> </v>
          </cell>
          <cell r="D1032" t="str">
            <v xml:space="preserve"> </v>
          </cell>
          <cell r="E1032" t="str">
            <v>m</v>
          </cell>
          <cell r="G1032">
            <v>0</v>
          </cell>
          <cell r="H1032">
            <v>234.18</v>
          </cell>
        </row>
        <row r="1033">
          <cell r="A1033" t="str">
            <v>R29</v>
          </cell>
          <cell r="B1033" t="str">
            <v>Remanejamento de Canalização de água em PVC, 40mm</v>
          </cell>
          <cell r="C1033" t="str">
            <v xml:space="preserve"> </v>
          </cell>
          <cell r="D1033" t="str">
            <v xml:space="preserve"> </v>
          </cell>
          <cell r="E1033" t="str">
            <v>m</v>
          </cell>
          <cell r="G1033">
            <v>0</v>
          </cell>
          <cell r="H1033">
            <v>22.79</v>
          </cell>
        </row>
        <row r="1034">
          <cell r="A1034" t="str">
            <v>R30</v>
          </cell>
          <cell r="B1034" t="str">
            <v>Remoção de rede subterrânea em baixa tensão</v>
          </cell>
          <cell r="C1034" t="str">
            <v xml:space="preserve"> </v>
          </cell>
          <cell r="D1034" t="str">
            <v xml:space="preserve"> </v>
          </cell>
          <cell r="E1034" t="str">
            <v>m</v>
          </cell>
          <cell r="G1034">
            <v>0</v>
          </cell>
          <cell r="H1034">
            <v>6.7</v>
          </cell>
        </row>
        <row r="1035">
          <cell r="A1035" t="str">
            <v>R31</v>
          </cell>
          <cell r="B1035" t="str">
            <v>Remoção de poste metálico c/iluminação - 1pétala</v>
          </cell>
          <cell r="E1035" t="str">
            <v>un</v>
          </cell>
          <cell r="G1035">
            <v>0</v>
          </cell>
          <cell r="H1035">
            <v>75</v>
          </cell>
        </row>
        <row r="1036">
          <cell r="A1036" t="str">
            <v>R32</v>
          </cell>
          <cell r="B1036" t="str">
            <v>Remoção de poste metálico c/iluminação - 2pétalas</v>
          </cell>
          <cell r="E1036" t="str">
            <v>un</v>
          </cell>
          <cell r="G1036">
            <v>0</v>
          </cell>
          <cell r="H1036">
            <v>75</v>
          </cell>
        </row>
        <row r="1037">
          <cell r="A1037" t="str">
            <v>5.3</v>
          </cell>
          <cell r="B1037" t="str">
            <v>OBRAS  DE CONTENÇÃO</v>
          </cell>
          <cell r="G1037">
            <v>0</v>
          </cell>
        </row>
        <row r="1038">
          <cell r="A1038" t="str">
            <v>P 10.000.00</v>
          </cell>
          <cell r="B1038" t="str">
            <v>Terra armada tipo greide h&lt;6,00m</v>
          </cell>
          <cell r="C1038" t="str">
            <v xml:space="preserve"> </v>
          </cell>
          <cell r="D1038" t="str">
            <v xml:space="preserve"> </v>
          </cell>
          <cell r="E1038" t="str">
            <v>m2</v>
          </cell>
          <cell r="F1038">
            <v>185.76</v>
          </cell>
          <cell r="G1038">
            <v>66.502079999999992</v>
          </cell>
          <cell r="H1038">
            <v>252.26207999999997</v>
          </cell>
        </row>
        <row r="1039">
          <cell r="A1039" t="str">
            <v>P 10.000.01</v>
          </cell>
          <cell r="B1039" t="str">
            <v>Terra armada tipo greide h&gt;6,00m</v>
          </cell>
          <cell r="C1039" t="str">
            <v xml:space="preserve"> </v>
          </cell>
          <cell r="D1039" t="str">
            <v xml:space="preserve"> </v>
          </cell>
          <cell r="E1039" t="str">
            <v>m2</v>
          </cell>
          <cell r="F1039">
            <v>213.36</v>
          </cell>
          <cell r="G1039">
            <v>76.38288</v>
          </cell>
          <cell r="H1039">
            <v>289.74288000000001</v>
          </cell>
        </row>
        <row r="1040">
          <cell r="A1040" t="str">
            <v>P 10.000.02</v>
          </cell>
          <cell r="B1040" t="str">
            <v>Terra armada tipo pé de talude h&lt;6,00</v>
          </cell>
          <cell r="C1040" t="str">
            <v xml:space="preserve"> </v>
          </cell>
          <cell r="D1040" t="str">
            <v xml:space="preserve"> </v>
          </cell>
          <cell r="E1040" t="str">
            <v>m2</v>
          </cell>
          <cell r="F1040">
            <v>205.76</v>
          </cell>
          <cell r="G1040">
            <v>73.662079999999989</v>
          </cell>
          <cell r="H1040">
            <v>279.42207999999999</v>
          </cell>
        </row>
        <row r="1041">
          <cell r="A1041" t="str">
            <v>P 10.000.03</v>
          </cell>
          <cell r="B1041" t="str">
            <v>Terra armada tipo encontro portante h&lt;6,00m</v>
          </cell>
          <cell r="C1041" t="str">
            <v xml:space="preserve"> </v>
          </cell>
          <cell r="D1041" t="str">
            <v xml:space="preserve"> </v>
          </cell>
          <cell r="E1041" t="str">
            <v>m2</v>
          </cell>
          <cell r="F1041">
            <v>243.36</v>
          </cell>
          <cell r="G1041">
            <v>87.122879999999995</v>
          </cell>
          <cell r="H1041">
            <v>330.48288000000002</v>
          </cell>
        </row>
        <row r="1042">
          <cell r="A1042" t="str">
            <v>P 10.000.04</v>
          </cell>
          <cell r="B1042" t="str">
            <v>Terra armada tipo encontro portante h&gt;6,00m</v>
          </cell>
          <cell r="C1042" t="str">
            <v xml:space="preserve"> </v>
          </cell>
          <cell r="D1042" t="str">
            <v xml:space="preserve"> </v>
          </cell>
          <cell r="E1042" t="str">
            <v>m2</v>
          </cell>
          <cell r="F1042">
            <v>265.76</v>
          </cell>
          <cell r="G1042">
            <v>95.142079999999993</v>
          </cell>
          <cell r="H1042">
            <v>360.90207999999996</v>
          </cell>
        </row>
        <row r="1043">
          <cell r="A1043" t="str">
            <v>P 10.000.05</v>
          </cell>
          <cell r="B1043" t="str">
            <v>Aterro reforçado c/ elementos Terramesh (1,00x1,00x4,00m)(malha 8x10) ou similar</v>
          </cell>
          <cell r="C1043" t="str">
            <v xml:space="preserve"> </v>
          </cell>
          <cell r="D1043" t="str">
            <v xml:space="preserve"> </v>
          </cell>
          <cell r="E1043" t="str">
            <v>un</v>
          </cell>
          <cell r="F1043">
            <v>305.47000000000003</v>
          </cell>
          <cell r="G1043">
            <v>109.35826</v>
          </cell>
          <cell r="H1043">
            <v>414.82826</v>
          </cell>
        </row>
        <row r="1044">
          <cell r="A1044" t="str">
            <v>P 10.000.06</v>
          </cell>
          <cell r="B1044" t="str">
            <v>Aterro reforçado c/ elementos Terramesh (0,50x1,00x4,00m)(malha 8x10) ou similar</v>
          </cell>
          <cell r="C1044" t="str">
            <v xml:space="preserve"> </v>
          </cell>
          <cell r="D1044" t="str">
            <v xml:space="preserve"> </v>
          </cell>
          <cell r="E1044" t="str">
            <v>un</v>
          </cell>
          <cell r="F1044">
            <v>236.87</v>
          </cell>
          <cell r="G1044">
            <v>84.799459999999996</v>
          </cell>
          <cell r="H1044">
            <v>321.66946000000002</v>
          </cell>
        </row>
        <row r="1045">
          <cell r="A1045" t="str">
            <v>P 10.000.07</v>
          </cell>
          <cell r="B1045" t="str">
            <v>Geogrelha Paralink 400m ou similar</v>
          </cell>
          <cell r="C1045" t="str">
            <v xml:space="preserve"> </v>
          </cell>
          <cell r="D1045" t="str">
            <v xml:space="preserve"> </v>
          </cell>
          <cell r="E1045" t="str">
            <v>m2</v>
          </cell>
          <cell r="F1045">
            <v>38.36</v>
          </cell>
          <cell r="G1045">
            <v>13.73288</v>
          </cell>
          <cell r="H1045">
            <v>52.092880000000001</v>
          </cell>
        </row>
        <row r="1046">
          <cell r="A1046" t="str">
            <v>P 10.000.08</v>
          </cell>
          <cell r="B1046" t="str">
            <v>Geogrelha Paralink 800m ou similar</v>
          </cell>
          <cell r="C1046" t="str">
            <v xml:space="preserve"> </v>
          </cell>
          <cell r="D1046" t="str">
            <v xml:space="preserve"> </v>
          </cell>
          <cell r="E1046" t="str">
            <v>m2</v>
          </cell>
          <cell r="F1046">
            <v>67.599999999999994</v>
          </cell>
          <cell r="G1046">
            <v>24.200799999999997</v>
          </cell>
          <cell r="H1046">
            <v>91.800799999999995</v>
          </cell>
        </row>
        <row r="1048">
          <cell r="A1048">
            <v>7</v>
          </cell>
          <cell r="B1048" t="str">
            <v>OBRAS DE SINALIZAÇÃO - RODOVIAS EM OPERAÇÃO</v>
          </cell>
        </row>
        <row r="1049">
          <cell r="A1049" t="str">
            <v>06.000.01</v>
          </cell>
          <cell r="B1049" t="str">
            <v>Defensa maleável simples (forn / impl)</v>
          </cell>
          <cell r="C1049" t="str">
            <v xml:space="preserve"> </v>
          </cell>
          <cell r="D1049" t="str">
            <v xml:space="preserve"> </v>
          </cell>
          <cell r="E1049" t="str">
            <v>m</v>
          </cell>
          <cell r="G1049">
            <v>0</v>
          </cell>
          <cell r="H1049">
            <v>0</v>
          </cell>
        </row>
        <row r="1050">
          <cell r="A1050" t="str">
            <v>06.000.02</v>
          </cell>
          <cell r="B1050" t="str">
            <v>Ancoragem de defensa maleável simples (forn / impl)</v>
          </cell>
          <cell r="C1050" t="str">
            <v xml:space="preserve"> </v>
          </cell>
          <cell r="D1050" t="str">
            <v xml:space="preserve"> </v>
          </cell>
          <cell r="E1050" t="str">
            <v>m</v>
          </cell>
          <cell r="G1050">
            <v>0</v>
          </cell>
          <cell r="H1050">
            <v>0</v>
          </cell>
        </row>
        <row r="1051">
          <cell r="A1051" t="str">
            <v>06.000.11</v>
          </cell>
          <cell r="B1051" t="str">
            <v>Defensa maleável dupla (forn / impl)</v>
          </cell>
          <cell r="C1051" t="str">
            <v xml:space="preserve"> </v>
          </cell>
          <cell r="D1051" t="str">
            <v xml:space="preserve"> </v>
          </cell>
          <cell r="E1051" t="str">
            <v>m</v>
          </cell>
          <cell r="F1051">
            <v>103.69</v>
          </cell>
          <cell r="G1051">
            <v>37.121019999999994</v>
          </cell>
          <cell r="H1051">
            <v>140.81101999999998</v>
          </cell>
        </row>
        <row r="1052">
          <cell r="A1052" t="str">
            <v>06.000.12</v>
          </cell>
          <cell r="B1052" t="str">
            <v>Ancoragem de defensa maleável dupla (forn / impl)</v>
          </cell>
          <cell r="C1052" t="str">
            <v xml:space="preserve"> </v>
          </cell>
          <cell r="D1052" t="str">
            <v xml:space="preserve"> </v>
          </cell>
          <cell r="E1052" t="str">
            <v>m</v>
          </cell>
          <cell r="F1052">
            <v>4.82</v>
          </cell>
          <cell r="G1052">
            <v>1.72556</v>
          </cell>
          <cell r="H1052">
            <v>6.54556</v>
          </cell>
        </row>
        <row r="1053">
          <cell r="A1053" t="str">
            <v>06.010.01</v>
          </cell>
          <cell r="B1053" t="str">
            <v>Defensa semi-maleável simples (forn / impl)</v>
          </cell>
          <cell r="C1053" t="str">
            <v xml:space="preserve"> </v>
          </cell>
          <cell r="D1053" t="str">
            <v xml:space="preserve"> </v>
          </cell>
          <cell r="E1053" t="str">
            <v>m</v>
          </cell>
          <cell r="F1053">
            <v>54.6</v>
          </cell>
          <cell r="G1053">
            <v>19.546800000000001</v>
          </cell>
          <cell r="H1053">
            <v>74.146799999999999</v>
          </cell>
        </row>
        <row r="1054">
          <cell r="A1054" t="str">
            <v>06.010.02</v>
          </cell>
          <cell r="B1054" t="str">
            <v>Ancoragem defensa semi-maleável simples (forn / impl)</v>
          </cell>
          <cell r="C1054" t="str">
            <v xml:space="preserve"> </v>
          </cell>
          <cell r="D1054" t="str">
            <v xml:space="preserve"> </v>
          </cell>
          <cell r="E1054" t="str">
            <v>m</v>
          </cell>
          <cell r="G1054">
            <v>0</v>
          </cell>
          <cell r="H1054">
            <v>0</v>
          </cell>
        </row>
        <row r="1055">
          <cell r="A1055" t="str">
            <v>06.010.11</v>
          </cell>
          <cell r="B1055" t="str">
            <v>Defensa semi-maleável dupla (forn / impl)</v>
          </cell>
          <cell r="C1055" t="str">
            <v xml:space="preserve"> </v>
          </cell>
          <cell r="D1055" t="str">
            <v xml:space="preserve"> </v>
          </cell>
          <cell r="E1055" t="str">
            <v>m</v>
          </cell>
          <cell r="F1055">
            <v>92.47</v>
          </cell>
          <cell r="G1055">
            <v>33.104259999999996</v>
          </cell>
          <cell r="H1055">
            <v>125.57426</v>
          </cell>
        </row>
        <row r="1056">
          <cell r="A1056" t="str">
            <v>06.010.12</v>
          </cell>
          <cell r="B1056" t="str">
            <v>Ancoragem defensa semi-maleável dupla (forn / impl)</v>
          </cell>
          <cell r="C1056" t="str">
            <v xml:space="preserve"> </v>
          </cell>
          <cell r="D1056" t="str">
            <v xml:space="preserve"> </v>
          </cell>
          <cell r="E1056" t="str">
            <v>m</v>
          </cell>
          <cell r="G1056">
            <v>0</v>
          </cell>
          <cell r="H1056">
            <v>0</v>
          </cell>
        </row>
        <row r="1057">
          <cell r="A1057" t="str">
            <v>06.030.01</v>
          </cell>
          <cell r="B1057" t="str">
            <v>Barreira de segurança dupla - DNER PRO 176/86</v>
          </cell>
          <cell r="C1057" t="str">
            <v xml:space="preserve"> </v>
          </cell>
          <cell r="D1057" t="str">
            <v xml:space="preserve"> </v>
          </cell>
          <cell r="E1057" t="str">
            <v>m</v>
          </cell>
          <cell r="F1057">
            <v>58.53</v>
          </cell>
          <cell r="G1057">
            <v>20.95374</v>
          </cell>
          <cell r="H1057">
            <v>79.483739999999997</v>
          </cell>
        </row>
        <row r="1058">
          <cell r="A1058" t="str">
            <v>06.100.11</v>
          </cell>
          <cell r="B1058" t="str">
            <v>Pintura de faixa - tinta alquidica - 1 ano</v>
          </cell>
          <cell r="C1058" t="str">
            <v xml:space="preserve"> </v>
          </cell>
          <cell r="D1058" t="str">
            <v xml:space="preserve"> </v>
          </cell>
          <cell r="E1058" t="str">
            <v>m2</v>
          </cell>
          <cell r="F1058">
            <v>2.97</v>
          </cell>
          <cell r="G1058">
            <v>1.0632600000000001</v>
          </cell>
          <cell r="H1058">
            <v>4.0332600000000003</v>
          </cell>
        </row>
        <row r="1059">
          <cell r="A1059" t="str">
            <v>06.100.12</v>
          </cell>
          <cell r="B1059" t="str">
            <v>Pintura setas e zebrado - tinta alquidica - 1 ano</v>
          </cell>
          <cell r="C1059" t="str">
            <v xml:space="preserve"> </v>
          </cell>
          <cell r="D1059" t="str">
            <v xml:space="preserve"> </v>
          </cell>
          <cell r="E1059" t="str">
            <v>m2</v>
          </cell>
          <cell r="F1059">
            <v>4.82</v>
          </cell>
          <cell r="G1059">
            <v>1.72556</v>
          </cell>
          <cell r="H1059">
            <v>6.54556</v>
          </cell>
        </row>
        <row r="1060">
          <cell r="A1060" t="str">
            <v>06.100.21</v>
          </cell>
          <cell r="B1060" t="str">
            <v>Pintura de faixa - tinta acrílica - 2 anos</v>
          </cell>
          <cell r="C1060" t="str">
            <v xml:space="preserve"> </v>
          </cell>
          <cell r="D1060" t="str">
            <v xml:space="preserve"> </v>
          </cell>
          <cell r="E1060" t="str">
            <v>m2</v>
          </cell>
          <cell r="F1060">
            <v>5.21</v>
          </cell>
          <cell r="G1060">
            <v>1.8651799999999998</v>
          </cell>
          <cell r="H1060">
            <v>7.0751799999999996</v>
          </cell>
        </row>
        <row r="1061">
          <cell r="A1061" t="str">
            <v>06.100.22</v>
          </cell>
          <cell r="B1061" t="str">
            <v>Pintura setas e zebrado- tinta acrílica - 2 anos</v>
          </cell>
          <cell r="C1061" t="str">
            <v xml:space="preserve"> </v>
          </cell>
          <cell r="D1061" t="str">
            <v xml:space="preserve"> </v>
          </cell>
          <cell r="E1061" t="str">
            <v>m2</v>
          </cell>
          <cell r="F1061">
            <v>6.97</v>
          </cell>
          <cell r="G1061">
            <v>2.4952599999999996</v>
          </cell>
          <cell r="H1061">
            <v>9.4652599999999989</v>
          </cell>
        </row>
        <row r="1062">
          <cell r="A1062" t="str">
            <v>06.110.01</v>
          </cell>
          <cell r="B1062" t="str">
            <v>Pint. faixa c/ termoplástico - 3 anos</v>
          </cell>
          <cell r="C1062" t="str">
            <v xml:space="preserve"> </v>
          </cell>
          <cell r="D1062" t="str">
            <v xml:space="preserve"> </v>
          </cell>
          <cell r="E1062" t="str">
            <v>m2</v>
          </cell>
          <cell r="F1062">
            <v>20.059999999999999</v>
          </cell>
          <cell r="G1062">
            <v>7.1814799999999996</v>
          </cell>
          <cell r="H1062">
            <v>27.241479999999999</v>
          </cell>
        </row>
        <row r="1063">
          <cell r="A1063" t="str">
            <v>06.110.02</v>
          </cell>
          <cell r="B1063" t="str">
            <v>Pint. setas e zebrados - termopl. - 3 anos</v>
          </cell>
          <cell r="C1063" t="str">
            <v xml:space="preserve"> </v>
          </cell>
          <cell r="D1063" t="str">
            <v xml:space="preserve"> </v>
          </cell>
          <cell r="E1063" t="str">
            <v>m2</v>
          </cell>
          <cell r="F1063">
            <v>23.21</v>
          </cell>
          <cell r="G1063">
            <v>8.3091799999999996</v>
          </cell>
          <cell r="H1063">
            <v>31.519179999999999</v>
          </cell>
        </row>
        <row r="1064">
          <cell r="A1064" t="str">
            <v>06.120.01</v>
          </cell>
          <cell r="B1064" t="str">
            <v>Tacha refletiva monodirecional (forn/coloc)</v>
          </cell>
          <cell r="C1064" t="str">
            <v xml:space="preserve"> </v>
          </cell>
          <cell r="D1064" t="str">
            <v xml:space="preserve"> </v>
          </cell>
          <cell r="E1064" t="str">
            <v>und</v>
          </cell>
          <cell r="F1064">
            <v>6.9</v>
          </cell>
          <cell r="G1064">
            <v>2.4702000000000002</v>
          </cell>
          <cell r="H1064">
            <v>9.3702000000000005</v>
          </cell>
        </row>
        <row r="1065">
          <cell r="A1065" t="str">
            <v>06.120.11</v>
          </cell>
          <cell r="B1065" t="str">
            <v>Tachão refletivo monodirecional (forn/coloc)</v>
          </cell>
          <cell r="C1065" t="str">
            <v xml:space="preserve"> </v>
          </cell>
          <cell r="D1065" t="str">
            <v xml:space="preserve"> </v>
          </cell>
          <cell r="E1065" t="str">
            <v>und</v>
          </cell>
          <cell r="F1065">
            <v>19.07</v>
          </cell>
          <cell r="G1065">
            <v>6.8270599999999995</v>
          </cell>
          <cell r="H1065">
            <v>25.89706</v>
          </cell>
        </row>
        <row r="1066">
          <cell r="A1066" t="str">
            <v>06.121.01</v>
          </cell>
          <cell r="B1066" t="str">
            <v>Tacha refletiva bidirecional (forn/coloc)</v>
          </cell>
          <cell r="C1066" t="str">
            <v xml:space="preserve"> </v>
          </cell>
          <cell r="D1066" t="str">
            <v xml:space="preserve"> </v>
          </cell>
          <cell r="E1066" t="str">
            <v>und</v>
          </cell>
          <cell r="F1066">
            <v>7.71</v>
          </cell>
          <cell r="G1066">
            <v>2.7601800000000001</v>
          </cell>
          <cell r="H1066">
            <v>10.470179999999999</v>
          </cell>
        </row>
        <row r="1067">
          <cell r="A1067" t="str">
            <v>06.121.11</v>
          </cell>
          <cell r="B1067" t="str">
            <v>Tachão refletivo bidirecional (forn/coloc)</v>
          </cell>
          <cell r="C1067" t="str">
            <v xml:space="preserve"> </v>
          </cell>
          <cell r="D1067" t="str">
            <v xml:space="preserve"> </v>
          </cell>
          <cell r="E1067" t="str">
            <v>und</v>
          </cell>
          <cell r="F1067">
            <v>22.92</v>
          </cell>
          <cell r="G1067">
            <v>8.2053600000000007</v>
          </cell>
          <cell r="H1067">
            <v>31.125360000000001</v>
          </cell>
        </row>
        <row r="1068">
          <cell r="A1068" t="str">
            <v>06.200.01</v>
          </cell>
          <cell r="B1068" t="str">
            <v>Placa de sinalização semi-refletiva (forn/impl)</v>
          </cell>
          <cell r="C1068" t="str">
            <v xml:space="preserve"> </v>
          </cell>
          <cell r="D1068" t="str">
            <v xml:space="preserve"> </v>
          </cell>
          <cell r="E1068" t="str">
            <v>m2</v>
          </cell>
          <cell r="F1068">
            <v>97.99</v>
          </cell>
          <cell r="G1068">
            <v>35.080419999999997</v>
          </cell>
          <cell r="H1068">
            <v>133.07041999999998</v>
          </cell>
        </row>
        <row r="1069">
          <cell r="A1069" t="str">
            <v>06.200.02</v>
          </cell>
          <cell r="B1069" t="str">
            <v>Placa de sinalização tot. refletiva (forn/impl)</v>
          </cell>
          <cell r="C1069" t="str">
            <v xml:space="preserve"> </v>
          </cell>
          <cell r="D1069" t="str">
            <v xml:space="preserve"> </v>
          </cell>
          <cell r="E1069" t="str">
            <v>m2</v>
          </cell>
          <cell r="F1069">
            <v>156.05000000000001</v>
          </cell>
          <cell r="G1069">
            <v>55.865900000000003</v>
          </cell>
          <cell r="H1069">
            <v>211.91590000000002</v>
          </cell>
        </row>
        <row r="1070">
          <cell r="A1070" t="str">
            <v>06.200.91</v>
          </cell>
          <cell r="B1070" t="str">
            <v>Remoção de placa de sinalização</v>
          </cell>
          <cell r="C1070" t="str">
            <v xml:space="preserve"> </v>
          </cell>
          <cell r="D1070" t="str">
            <v xml:space="preserve"> </v>
          </cell>
          <cell r="E1070" t="str">
            <v>m2</v>
          </cell>
          <cell r="F1070">
            <v>4.87</v>
          </cell>
          <cell r="G1070">
            <v>1.74346</v>
          </cell>
          <cell r="H1070">
            <v>6.6134599999999999</v>
          </cell>
        </row>
        <row r="1071">
          <cell r="A1071" t="str">
            <v>06.200.92</v>
          </cell>
          <cell r="B1071" t="str">
            <v>Recuperação de chapa p/ placa de sinalização</v>
          </cell>
          <cell r="C1071" t="str">
            <v xml:space="preserve"> </v>
          </cell>
          <cell r="D1071" t="str">
            <v xml:space="preserve"> </v>
          </cell>
          <cell r="E1071" t="str">
            <v>m2</v>
          </cell>
          <cell r="G1071">
            <v>0</v>
          </cell>
          <cell r="H1071">
            <v>0</v>
          </cell>
        </row>
        <row r="1072">
          <cell r="A1072" t="str">
            <v>06.202.01</v>
          </cell>
          <cell r="B1072" t="str">
            <v>Confecção de placa de sinalização semi-refletiva</v>
          </cell>
          <cell r="C1072" t="str">
            <v xml:space="preserve"> </v>
          </cell>
          <cell r="D1072" t="str">
            <v xml:space="preserve"> </v>
          </cell>
          <cell r="E1072" t="str">
            <v>m2</v>
          </cell>
          <cell r="F1072">
            <v>72.510000000000005</v>
          </cell>
          <cell r="G1072">
            <v>25.958580000000001</v>
          </cell>
          <cell r="H1072">
            <v>98.468580000000003</v>
          </cell>
        </row>
        <row r="1073">
          <cell r="A1073" t="str">
            <v>06.202.11</v>
          </cell>
          <cell r="B1073" t="str">
            <v>Confecção de placa de sinalização tot. refletiva</v>
          </cell>
          <cell r="C1073" t="str">
            <v xml:space="preserve"> </v>
          </cell>
          <cell r="D1073" t="str">
            <v xml:space="preserve"> </v>
          </cell>
          <cell r="E1073" t="str">
            <v>m2</v>
          </cell>
          <cell r="F1073">
            <v>130.57</v>
          </cell>
          <cell r="G1073">
            <v>46.744059999999998</v>
          </cell>
          <cell r="H1073">
            <v>177.31405999999998</v>
          </cell>
        </row>
        <row r="1074">
          <cell r="A1074" t="str">
            <v>06.202.21</v>
          </cell>
          <cell r="B1074" t="str">
            <v>Conf. placa sinal. semi-refletiva - chapa recuperada</v>
          </cell>
          <cell r="C1074" t="str">
            <v xml:space="preserve"> </v>
          </cell>
          <cell r="D1074" t="str">
            <v xml:space="preserve"> </v>
          </cell>
          <cell r="E1074" t="str">
            <v>m2</v>
          </cell>
          <cell r="F1074">
            <v>46.13</v>
          </cell>
          <cell r="G1074">
            <v>16.51454</v>
          </cell>
          <cell r="H1074">
            <v>62.644540000000006</v>
          </cell>
        </row>
        <row r="1075">
          <cell r="A1075" t="str">
            <v>06.202.31</v>
          </cell>
          <cell r="B1075" t="str">
            <v>Conf. placa sinal. tot. refletiva  - chapa recuperada</v>
          </cell>
          <cell r="C1075" t="str">
            <v xml:space="preserve"> </v>
          </cell>
          <cell r="D1075" t="str">
            <v xml:space="preserve"> </v>
          </cell>
          <cell r="E1075" t="str">
            <v>m2</v>
          </cell>
          <cell r="F1075">
            <v>103.17</v>
          </cell>
          <cell r="G1075">
            <v>36.93486</v>
          </cell>
          <cell r="H1075">
            <v>140.10486</v>
          </cell>
        </row>
        <row r="1076">
          <cell r="A1076" t="str">
            <v>06.203.01</v>
          </cell>
          <cell r="B1076" t="str">
            <v>Confecção de suporte e travessa p/ placa sinalização</v>
          </cell>
          <cell r="C1076" t="str">
            <v xml:space="preserve"> </v>
          </cell>
          <cell r="D1076" t="str">
            <v xml:space="preserve"> </v>
          </cell>
          <cell r="E1076" t="str">
            <v>und</v>
          </cell>
          <cell r="F1076">
            <v>18.73</v>
          </cell>
          <cell r="G1076">
            <v>6.7053399999999996</v>
          </cell>
          <cell r="H1076">
            <v>25.43534</v>
          </cell>
        </row>
        <row r="1077">
          <cell r="A1077" t="str">
            <v>06.230.01</v>
          </cell>
          <cell r="B1077" t="str">
            <v>Balizador de concreto (forn/impl)</v>
          </cell>
          <cell r="C1077" t="str">
            <v xml:space="preserve"> </v>
          </cell>
          <cell r="D1077" t="str">
            <v xml:space="preserve"> </v>
          </cell>
          <cell r="E1077" t="str">
            <v>und</v>
          </cell>
          <cell r="F1077">
            <v>7.63</v>
          </cell>
          <cell r="G1077">
            <v>2.7315399999999999</v>
          </cell>
          <cell r="H1077">
            <v>10.36154</v>
          </cell>
        </row>
        <row r="1078">
          <cell r="A1078" t="str">
            <v>06.230.11</v>
          </cell>
          <cell r="B1078" t="str">
            <v>Fabricação balizador circular de concreto D=10cm</v>
          </cell>
          <cell r="C1078" t="str">
            <v xml:space="preserve"> </v>
          </cell>
          <cell r="D1078" t="str">
            <v xml:space="preserve"> </v>
          </cell>
          <cell r="E1078" t="str">
            <v>und</v>
          </cell>
          <cell r="G1078">
            <v>0</v>
          </cell>
          <cell r="H1078">
            <v>0</v>
          </cell>
        </row>
        <row r="1079">
          <cell r="A1079" t="str">
            <v>09.002.00</v>
          </cell>
          <cell r="B1079" t="str">
            <v>Transporte em caminhão basculante de 5 m3 (8,8T )</v>
          </cell>
          <cell r="C1079" t="str">
            <v xml:space="preserve"> </v>
          </cell>
          <cell r="D1079" t="str">
            <v xml:space="preserve"> </v>
          </cell>
          <cell r="E1079" t="str">
            <v>TKm</v>
          </cell>
          <cell r="F1079">
            <v>0.13</v>
          </cell>
          <cell r="G1079">
            <v>4.6539999999999998E-2</v>
          </cell>
          <cell r="H1079">
            <v>0.17654</v>
          </cell>
        </row>
        <row r="1080">
          <cell r="A1080" t="str">
            <v>09.002.01</v>
          </cell>
          <cell r="B1080" t="str">
            <v>Transporte em caminhão de carroceria de 4T</v>
          </cell>
          <cell r="C1080" t="str">
            <v xml:space="preserve"> </v>
          </cell>
          <cell r="D1080" t="str">
            <v xml:space="preserve"> </v>
          </cell>
          <cell r="E1080" t="str">
            <v>TKm</v>
          </cell>
          <cell r="F1080">
            <v>0.28000000000000003</v>
          </cell>
          <cell r="G1080">
            <v>0.10024000000000001</v>
          </cell>
          <cell r="H1080">
            <v>0.38024000000000002</v>
          </cell>
        </row>
        <row r="1081">
          <cell r="A1081" t="str">
            <v>09.202.00</v>
          </cell>
          <cell r="B1081" t="str">
            <v>Transporte de água</v>
          </cell>
          <cell r="C1081" t="str">
            <v xml:space="preserve"> </v>
          </cell>
          <cell r="D1081" t="str">
            <v xml:space="preserve"> </v>
          </cell>
          <cell r="E1081" t="str">
            <v>m3</v>
          </cell>
          <cell r="F1081">
            <v>0.33</v>
          </cell>
          <cell r="G1081">
            <v>0.11814</v>
          </cell>
          <cell r="H1081">
            <v>0.44813999999999998</v>
          </cell>
        </row>
      </sheetData>
      <sheetData sheetId="1"/>
      <sheetData sheetId="2"/>
      <sheetData sheetId="3"/>
      <sheetData sheetId="4" refreshError="1"/>
      <sheetData sheetId="5"/>
      <sheetData sheetId="6"/>
      <sheetData sheetId="7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801280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7813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2100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56170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20948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5757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40210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12107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60453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1000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1000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1000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1000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53491</v>
          </cell>
          <cell r="G28">
            <v>3.26</v>
          </cell>
        </row>
        <row r="29">
          <cell r="A29" t="str">
            <v>DER50255</v>
          </cell>
          <cell r="B29" t="str">
            <v>Esc.  Carga e Transp. de mat. 1a cat. c/ CB 3000&lt;DMT&lt;4000m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323342</v>
          </cell>
          <cell r="G29">
            <v>3.3</v>
          </cell>
        </row>
        <row r="30">
          <cell r="A30" t="str">
            <v>DER50265</v>
          </cell>
          <cell r="B30" t="str">
            <v>Esc.  Carga e Transp. de mat. 1a cat. c/ CB 4000&lt;DMT&lt;5000m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236048</v>
          </cell>
          <cell r="G30">
            <v>3.76</v>
          </cell>
        </row>
        <row r="31">
          <cell r="A31" t="str">
            <v>DER50260</v>
          </cell>
          <cell r="B31" t="str">
            <v>Esc.  Carga e Transp. de mat. 1a cat. c/ CB 5000&lt;DMT&lt;6000m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52752</v>
          </cell>
          <cell r="G31">
            <v>4.29</v>
          </cell>
        </row>
        <row r="32">
          <cell r="A32" t="str">
            <v>DER50270</v>
          </cell>
          <cell r="B32" t="str">
            <v>Esc.  Carga e Transp. de mat. 1a cat. c/ CB 6000&lt;DMT&lt;7000m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247920</v>
          </cell>
          <cell r="G32">
            <v>4.79</v>
          </cell>
        </row>
        <row r="33">
          <cell r="A33" t="str">
            <v>DER50280</v>
          </cell>
          <cell r="B33" t="str">
            <v>Esc.  Carga e Transp. de mat. 1a cat. c/ CB 7000&lt;DMT&lt;8000m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235005</v>
          </cell>
          <cell r="G33">
            <v>5.27</v>
          </cell>
        </row>
        <row r="34">
          <cell r="A34" t="str">
            <v>DER50290</v>
          </cell>
          <cell r="B34" t="str">
            <v>Esc.  Carga e Transp. de mat. 1a cat. c/ CB 8000&lt;DMT&lt;9000m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188851</v>
          </cell>
          <cell r="G34">
            <v>5.79</v>
          </cell>
        </row>
        <row r="35">
          <cell r="A35" t="str">
            <v>DER50300</v>
          </cell>
          <cell r="B35" t="str">
            <v>Esc.  Carga e Transp. de mat. 1a cat. c/ CB 9000&lt;DMT&lt;10000m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90081</v>
          </cell>
          <cell r="G35">
            <v>6.3</v>
          </cell>
        </row>
        <row r="36">
          <cell r="A36" t="str">
            <v>DER50305</v>
          </cell>
          <cell r="B36" t="str">
            <v>Esc.  Carga e Transp. de mat. 1a cat. c/ CB 10000&lt;DMT&lt;12000m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1000</v>
          </cell>
          <cell r="G36">
            <v>7.05</v>
          </cell>
        </row>
        <row r="37">
          <cell r="A37" t="str">
            <v>DER50315</v>
          </cell>
          <cell r="B37" t="str">
            <v>Esc.  Carga e Transp. de mat. 1a cat. c/ CB 12000&lt;DMT&lt;14000m</v>
          </cell>
          <cell r="C37" t="str">
            <v xml:space="preserve"> </v>
          </cell>
          <cell r="D37" t="str">
            <v xml:space="preserve"> </v>
          </cell>
          <cell r="E37" t="str">
            <v>m3</v>
          </cell>
          <cell r="F37">
            <v>99667</v>
          </cell>
          <cell r="G37">
            <v>8.0299999999999994</v>
          </cell>
        </row>
        <row r="38">
          <cell r="A38" t="str">
            <v>DER50325</v>
          </cell>
          <cell r="B38" t="str">
            <v>Esc.  Carga e Transp. de mat. 1a cat. c/ CB 14000&lt;DMT&lt;16000m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1000</v>
          </cell>
          <cell r="G38">
            <v>9</v>
          </cell>
        </row>
        <row r="39">
          <cell r="A39" t="str">
            <v>DER50335</v>
          </cell>
          <cell r="B39" t="str">
            <v>Esc.  Carga e Transp. de mat. 1a cat. c/ CB 16000&lt;DMT&lt;18000m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1000</v>
          </cell>
          <cell r="G39">
            <v>10.08</v>
          </cell>
        </row>
        <row r="40">
          <cell r="A40" t="str">
            <v>DER50345</v>
          </cell>
          <cell r="B40" t="str">
            <v>Esc.  Carga e Transp. de mat. 1a cat. c/ CB 18000&lt;DMT&lt;20000m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17045</v>
          </cell>
          <cell r="G40">
            <v>11.07</v>
          </cell>
        </row>
        <row r="41">
          <cell r="A41" t="str">
            <v>DER50355</v>
          </cell>
          <cell r="B41" t="str">
            <v>Esc.  Carga e Transp. de mat. 1a cat. c/ CB 20000&lt;DMT&lt;22000m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10490</v>
          </cell>
          <cell r="G41">
            <v>12.02</v>
          </cell>
        </row>
        <row r="42">
          <cell r="A42" t="str">
            <v>DER50365</v>
          </cell>
          <cell r="B42" t="str">
            <v>Esc.  Carga e Transp. de mat. 1a cat. c/ CB 22000&lt;DMT&lt;24000m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11970</v>
          </cell>
          <cell r="G42">
            <v>13.06</v>
          </cell>
        </row>
        <row r="43">
          <cell r="A43" t="str">
            <v>DER50375</v>
          </cell>
          <cell r="B43" t="str">
            <v>Esc.  Carga e Transp. de mat. 1a cat. c/ CB 24000&lt;DMT&lt;26000m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22879</v>
          </cell>
          <cell r="G43">
            <v>14.08</v>
          </cell>
        </row>
        <row r="44">
          <cell r="A44" t="str">
            <v>DER50385</v>
          </cell>
          <cell r="B44" t="str">
            <v>Esc.  Carga e Transp. de mat. 1a cat. c/ CB 26000&lt;DMT&lt;28000m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11616</v>
          </cell>
          <cell r="G44">
            <v>15.02</v>
          </cell>
        </row>
        <row r="45">
          <cell r="A45" t="str">
            <v>DER50395</v>
          </cell>
          <cell r="B45" t="str">
            <v>Esc.  Carga e Transp. de mat. 1a cat. c/ CB 28000&lt;DMT&lt;30000m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2182</v>
          </cell>
          <cell r="G45">
            <v>16.05</v>
          </cell>
        </row>
        <row r="46">
          <cell r="A46" t="str">
            <v>01.101.01</v>
          </cell>
          <cell r="B46" t="str">
            <v>Escavação,carga e transportes de material de 2a  categoria DMT até 50m</v>
          </cell>
          <cell r="C46" t="str">
            <v>DNER-ES280/97</v>
          </cell>
          <cell r="D46" t="str">
            <v xml:space="preserve"> </v>
          </cell>
          <cell r="E46" t="str">
            <v>m3</v>
          </cell>
          <cell r="F46">
            <v>200</v>
          </cell>
          <cell r="G46">
            <v>1.28</v>
          </cell>
        </row>
        <row r="47">
          <cell r="A47" t="str">
            <v>01.101.09</v>
          </cell>
          <cell r="B47" t="str">
            <v>Escavação,carga e transportes de material de 2a categoria,c/CB, DMT 50 a 200m</v>
          </cell>
          <cell r="C47" t="str">
            <v>DNER-ES280/97</v>
          </cell>
          <cell r="D47" t="str">
            <v xml:space="preserve"> </v>
          </cell>
          <cell r="E47" t="str">
            <v>m3</v>
          </cell>
          <cell r="F47">
            <v>200</v>
          </cell>
          <cell r="G47">
            <v>2.85</v>
          </cell>
        </row>
        <row r="48">
          <cell r="A48" t="str">
            <v>01.101.10</v>
          </cell>
          <cell r="B48" t="str">
            <v>Escavação,carga e transportes de material de 2a categoria,c/CB,  DMT 200 a 400m</v>
          </cell>
          <cell r="C48" t="str">
            <v>DNER-ES280/97</v>
          </cell>
          <cell r="D48" t="str">
            <v xml:space="preserve"> </v>
          </cell>
          <cell r="E48" t="str">
            <v>m3</v>
          </cell>
          <cell r="F48">
            <v>200</v>
          </cell>
          <cell r="G48">
            <v>2.97</v>
          </cell>
        </row>
        <row r="49">
          <cell r="A49" t="str">
            <v>01.101.11</v>
          </cell>
          <cell r="B49" t="str">
            <v>Escavação,carga e transportes de material de 2a categoria,c/CB,  DMT 400 a 600m</v>
          </cell>
          <cell r="C49" t="str">
            <v>DNER-ES280/97</v>
          </cell>
          <cell r="D49" t="str">
            <v xml:space="preserve"> </v>
          </cell>
          <cell r="E49" t="str">
            <v>m3</v>
          </cell>
          <cell r="F49">
            <v>200</v>
          </cell>
          <cell r="G49">
            <v>3.15</v>
          </cell>
        </row>
        <row r="50">
          <cell r="A50" t="str">
            <v>01.101.12</v>
          </cell>
          <cell r="B50" t="str">
            <v>Escavação,carga e transportes de material de 2a categoria,c/CB,  DMT 600 a 800m</v>
          </cell>
          <cell r="C50" t="str">
            <v>DNER-ES280/97</v>
          </cell>
          <cell r="D50" t="str">
            <v xml:space="preserve"> </v>
          </cell>
          <cell r="E50" t="str">
            <v>m3</v>
          </cell>
          <cell r="F50">
            <v>200</v>
          </cell>
          <cell r="G50">
            <v>3.23</v>
          </cell>
        </row>
        <row r="51">
          <cell r="A51" t="str">
            <v>01.101.13</v>
          </cell>
          <cell r="B51" t="str">
            <v>Escavação,carga e transportes de material de 2a categoria,c/CB,  DMT 800 a 1 000m</v>
          </cell>
          <cell r="C51" t="str">
            <v>DNER-ES280/97</v>
          </cell>
          <cell r="D51" t="str">
            <v xml:space="preserve"> </v>
          </cell>
          <cell r="E51" t="str">
            <v>m3</v>
          </cell>
          <cell r="F51">
            <v>200</v>
          </cell>
          <cell r="G51">
            <v>3.42</v>
          </cell>
        </row>
        <row r="52">
          <cell r="A52" t="str">
            <v>01.101.14</v>
          </cell>
          <cell r="B52" t="str">
            <v>Escavação,carga e transportes de material de 2a categoria,c/CB,  DMT 1000 a 1200m</v>
          </cell>
          <cell r="C52" t="str">
            <v>DNER-ES280/97</v>
          </cell>
          <cell r="D52" t="str">
            <v xml:space="preserve"> </v>
          </cell>
          <cell r="E52" t="str">
            <v>m3</v>
          </cell>
          <cell r="F52">
            <v>13466</v>
          </cell>
          <cell r="G52">
            <v>3.49</v>
          </cell>
        </row>
        <row r="53">
          <cell r="A53" t="str">
            <v>01.101.15</v>
          </cell>
          <cell r="B53" t="str">
            <v>Escavação,carga e transportes de material de 2a categoria,c/CB,  DMT 1200 a 1400m</v>
          </cell>
          <cell r="C53" t="str">
            <v>DNER-ES280/97</v>
          </cell>
          <cell r="D53" t="str">
            <v xml:space="preserve"> </v>
          </cell>
          <cell r="E53" t="str">
            <v>m3</v>
          </cell>
          <cell r="F53">
            <v>200</v>
          </cell>
          <cell r="G53">
            <v>3.73</v>
          </cell>
        </row>
        <row r="54">
          <cell r="A54" t="str">
            <v>01.101.16</v>
          </cell>
          <cell r="B54" t="str">
            <v>Escavação,carga e transportes de material de 2a categoria,c/CB,  DMT 1400 a 1600m</v>
          </cell>
          <cell r="C54" t="str">
            <v>DNER-ES280/97</v>
          </cell>
          <cell r="D54" t="str">
            <v xml:space="preserve"> </v>
          </cell>
          <cell r="E54" t="str">
            <v>m3</v>
          </cell>
          <cell r="F54">
            <v>200</v>
          </cell>
          <cell r="G54">
            <v>3.87</v>
          </cell>
        </row>
        <row r="55">
          <cell r="A55" t="str">
            <v>01.101.17</v>
          </cell>
          <cell r="B55" t="str">
            <v>Escavação,carga e transportes de material de 2a categoria,c/CB,  DMT 1600 a 1800m</v>
          </cell>
          <cell r="C55" t="str">
            <v>DNER-ES280/97</v>
          </cell>
          <cell r="D55" t="str">
            <v xml:space="preserve"> </v>
          </cell>
          <cell r="E55" t="str">
            <v>m3</v>
          </cell>
          <cell r="F55">
            <v>200</v>
          </cell>
          <cell r="G55">
            <v>3.99</v>
          </cell>
        </row>
        <row r="56">
          <cell r="A56" t="str">
            <v>01.101.18</v>
          </cell>
          <cell r="B56" t="str">
            <v>Escavação,carga e transportes de material de 2a categoria,c/CB,  DMT 1800 a 2000m</v>
          </cell>
          <cell r="C56" t="str">
            <v>DNER-ES280/97</v>
          </cell>
          <cell r="D56" t="str">
            <v xml:space="preserve"> </v>
          </cell>
          <cell r="E56" t="str">
            <v>m3</v>
          </cell>
          <cell r="F56">
            <v>200</v>
          </cell>
          <cell r="G56">
            <v>4.1399999999999997</v>
          </cell>
        </row>
        <row r="57">
          <cell r="A57" t="str">
            <v>01.101.19</v>
          </cell>
          <cell r="B57" t="str">
            <v>Escavação,carga e transportes de material de 2a categoria,c/CB,  DMT 2000 a 3000m</v>
          </cell>
          <cell r="C57" t="str">
            <v>DNER-ES280/97</v>
          </cell>
          <cell r="D57" t="str">
            <v xml:space="preserve"> </v>
          </cell>
          <cell r="E57" t="str">
            <v>m3</v>
          </cell>
          <cell r="F57">
            <v>32094</v>
          </cell>
          <cell r="G57">
            <v>4.51</v>
          </cell>
        </row>
        <row r="58">
          <cell r="A58" t="str">
            <v>DER51225</v>
          </cell>
          <cell r="B58" t="str">
            <v>Escavação,carga e transportes de material de 2a categoria DMT 3000 a 4000m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24102</v>
          </cell>
          <cell r="G58">
            <v>4.5599999999999996</v>
          </cell>
        </row>
        <row r="59">
          <cell r="A59" t="str">
            <v>DER51235</v>
          </cell>
          <cell r="B59" t="str">
            <v>Escavação,carga e transportes de material de 2a categoria DMT 4000 a 5000m</v>
          </cell>
          <cell r="C59" t="str">
            <v xml:space="preserve"> </v>
          </cell>
          <cell r="D59" t="str">
            <v xml:space="preserve"> </v>
          </cell>
          <cell r="E59" t="str">
            <v>m3</v>
          </cell>
          <cell r="F59">
            <v>48553</v>
          </cell>
          <cell r="G59">
            <v>5.15</v>
          </cell>
        </row>
        <row r="60">
          <cell r="A60" t="str">
            <v>DER51250</v>
          </cell>
          <cell r="B60" t="str">
            <v>Escavação,carga e transportes de material de 2a categoria DMT 5000 a 6000m</v>
          </cell>
          <cell r="C60" t="str">
            <v xml:space="preserve"> </v>
          </cell>
          <cell r="D60" t="str">
            <v xml:space="preserve"> </v>
          </cell>
          <cell r="E60" t="str">
            <v>m3</v>
          </cell>
          <cell r="F60">
            <v>13189</v>
          </cell>
          <cell r="G60">
            <v>5.7</v>
          </cell>
        </row>
        <row r="61">
          <cell r="A61" t="str">
            <v>DER51260</v>
          </cell>
          <cell r="B61" t="str">
            <v>Escavação,carga e transportes de material de 2a categoria DMT 6000 a 7000m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200</v>
          </cell>
          <cell r="G61">
            <v>6.34</v>
          </cell>
        </row>
        <row r="62">
          <cell r="A62" t="str">
            <v>DER51270</v>
          </cell>
          <cell r="B62" t="str">
            <v>Escavação,carga e transportes de material de 2a categoria DMT 7000 a 8000m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229920</v>
          </cell>
          <cell r="G62">
            <v>6.93</v>
          </cell>
        </row>
        <row r="63">
          <cell r="A63" t="str">
            <v>DER51280</v>
          </cell>
          <cell r="B63" t="str">
            <v>Escavação,carga e transportes de material de 2a categoria DMT 8000 a 9000m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96000</v>
          </cell>
          <cell r="G63">
            <v>7.48</v>
          </cell>
        </row>
        <row r="64">
          <cell r="A64" t="str">
            <v>DER51290</v>
          </cell>
          <cell r="B64" t="str">
            <v>Escavação,carga e transportes de material de 2a categoria DMT 9000 a 10000m</v>
          </cell>
          <cell r="C64" t="str">
            <v xml:space="preserve"> </v>
          </cell>
          <cell r="D64" t="str">
            <v xml:space="preserve"> </v>
          </cell>
          <cell r="E64" t="str">
            <v>m3</v>
          </cell>
          <cell r="F64">
            <v>12840</v>
          </cell>
          <cell r="G64">
            <v>8.11</v>
          </cell>
        </row>
        <row r="65">
          <cell r="A65" t="str">
            <v>DER51300</v>
          </cell>
          <cell r="B65" t="str">
            <v>Escavação,carga e transportes de material de 2a categoria DMT 10000 a 12000m</v>
          </cell>
          <cell r="C65" t="str">
            <v xml:space="preserve"> </v>
          </cell>
          <cell r="D65" t="str">
            <v xml:space="preserve"> </v>
          </cell>
          <cell r="E65" t="str">
            <v>m3</v>
          </cell>
          <cell r="F65">
            <v>200</v>
          </cell>
          <cell r="G65">
            <v>8.92</v>
          </cell>
        </row>
        <row r="66">
          <cell r="A66" t="str">
            <v>DER51310</v>
          </cell>
          <cell r="B66" t="str">
            <v>Escavação,carga e transportes de material de 2a categoria DMT 12000 a 14000m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200</v>
          </cell>
          <cell r="G66">
            <v>10.14</v>
          </cell>
        </row>
        <row r="67">
          <cell r="A67" t="str">
            <v>DER51320</v>
          </cell>
          <cell r="B67" t="str">
            <v>Escavação,carga e transportes de material de 2a categoria DMT 14000 a 16000m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200</v>
          </cell>
          <cell r="G67">
            <v>11.31</v>
          </cell>
        </row>
        <row r="68">
          <cell r="A68" t="str">
            <v>DER51330</v>
          </cell>
          <cell r="B68" t="str">
            <v>Escavação,carga e transportes de material de 2a categoria DMT 16000 a 18000m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200</v>
          </cell>
          <cell r="G68">
            <v>12.53</v>
          </cell>
        </row>
        <row r="69">
          <cell r="A69" t="str">
            <v>01.102.07</v>
          </cell>
          <cell r="B69" t="str">
            <v xml:space="preserve">Escavação,carga e transportes de material de 3a categoria DMT 1000 a 1200m </v>
          </cell>
          <cell r="C69" t="str">
            <v>DNER-ES280/97</v>
          </cell>
          <cell r="D69" t="str">
            <v xml:space="preserve"> </v>
          </cell>
          <cell r="E69" t="str">
            <v>m3</v>
          </cell>
          <cell r="F69">
            <v>200</v>
          </cell>
          <cell r="G69">
            <v>14.18</v>
          </cell>
        </row>
        <row r="70">
          <cell r="A70" t="str">
            <v>DER52050</v>
          </cell>
          <cell r="B70" t="str">
            <v>Esc. Carga e Transp. de solos moles DMT&lt;=50m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100</v>
          </cell>
          <cell r="G70">
            <v>3.54</v>
          </cell>
        </row>
        <row r="71">
          <cell r="A71" t="str">
            <v>DER52060</v>
          </cell>
          <cell r="B71" t="str">
            <v>Esc. Carga e Transp. de solos moles 50&lt;DMT&lt;=100m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100</v>
          </cell>
          <cell r="G71">
            <v>3.69</v>
          </cell>
        </row>
        <row r="72">
          <cell r="A72" t="str">
            <v>DER52070</v>
          </cell>
          <cell r="B72" t="str">
            <v>Esc. Carga e Transp. de solos moles 100&lt;DMT&lt;=200m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100</v>
          </cell>
          <cell r="G72">
            <v>3.95</v>
          </cell>
        </row>
        <row r="73">
          <cell r="A73" t="str">
            <v>DER52082</v>
          </cell>
          <cell r="B73" t="str">
            <v>Esc. Carga e Transp. de solos moles 200&lt;DMT&lt;=400m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2800</v>
          </cell>
          <cell r="G73">
            <v>4.03</v>
          </cell>
        </row>
        <row r="74">
          <cell r="A74" t="str">
            <v>DER52087</v>
          </cell>
          <cell r="B74" t="str">
            <v>Esc. Carga e Transp. de solos moles 400&lt;DMT&lt;=600m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13028</v>
          </cell>
          <cell r="G74">
            <v>4.5999999999999996</v>
          </cell>
        </row>
        <row r="75">
          <cell r="A75" t="str">
            <v>DER52090</v>
          </cell>
          <cell r="B75" t="str">
            <v>Esc. Carga e Transp. de solos moles 600&lt;DMT&lt;=800m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25992</v>
          </cell>
          <cell r="G75">
            <v>4.6399999999999997</v>
          </cell>
        </row>
        <row r="76">
          <cell r="A76" t="str">
            <v>DER52095</v>
          </cell>
          <cell r="B76" t="str">
            <v>Esc. Carga e Transp. de solos moles 800&lt;DMT&lt;=1000m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17948</v>
          </cell>
          <cell r="G76">
            <v>4.7</v>
          </cell>
        </row>
        <row r="77">
          <cell r="A77" t="str">
            <v>DER52100</v>
          </cell>
          <cell r="B77" t="str">
            <v>Esc. Carga e Transp. de solos moles 1000&lt;DMT&lt;=1200m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10990</v>
          </cell>
          <cell r="G77">
            <v>4.71</v>
          </cell>
        </row>
        <row r="78">
          <cell r="A78" t="str">
            <v>DER52101</v>
          </cell>
          <cell r="B78" t="str">
            <v>Esc. Carga e Transp. de solos moles 1200&lt;DMT&lt;=1400m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5965</v>
          </cell>
          <cell r="G78">
            <v>4.74</v>
          </cell>
        </row>
        <row r="79">
          <cell r="A79" t="str">
            <v>DER52102</v>
          </cell>
          <cell r="B79" t="str">
            <v>Esc. Carga e Transp. de solos moles 1400&lt;DMT&lt;=1600m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6497</v>
          </cell>
          <cell r="G79">
            <v>4.8099999999999996</v>
          </cell>
        </row>
        <row r="80">
          <cell r="A80" t="str">
            <v>DER52103</v>
          </cell>
          <cell r="B80" t="str">
            <v>Esc. Carga e Transp. de solos moles 1600&lt;DMT&lt;=1800m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1853</v>
          </cell>
          <cell r="G80">
            <v>4.8600000000000003</v>
          </cell>
        </row>
        <row r="81">
          <cell r="A81" t="str">
            <v>DER52104</v>
          </cell>
          <cell r="B81" t="str">
            <v>Esc. Carga e Transp. de solos moles 1800&lt;DMT&lt;=2000m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12026</v>
          </cell>
          <cell r="G81">
            <v>4.9800000000000004</v>
          </cell>
        </row>
        <row r="82">
          <cell r="A82" t="str">
            <v>DER52105</v>
          </cell>
          <cell r="B82" t="str">
            <v>Esc. Carga e Transp. de solos moles 2000&lt;DMT&lt;=3000m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21899</v>
          </cell>
          <cell r="G82">
            <v>5.77</v>
          </cell>
        </row>
        <row r="83">
          <cell r="A83" t="str">
            <v>DER52106</v>
          </cell>
          <cell r="B83" t="str">
            <v>Esc. Carga e Transp. de solos moles 3000&lt;DMT&lt;=4000m</v>
          </cell>
          <cell r="C83" t="str">
            <v xml:space="preserve"> </v>
          </cell>
          <cell r="D83" t="str">
            <v xml:space="preserve"> </v>
          </cell>
          <cell r="E83" t="str">
            <v>m3</v>
          </cell>
          <cell r="F83">
            <v>5075</v>
          </cell>
          <cell r="G83">
            <v>6.37</v>
          </cell>
        </row>
        <row r="84">
          <cell r="A84" t="str">
            <v>DER52106a</v>
          </cell>
          <cell r="B84" t="str">
            <v>Esc. Carga e Transp. de solos moles 4000&lt;DMT&lt;=5000m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17928</v>
          </cell>
          <cell r="G84">
            <v>7.36</v>
          </cell>
        </row>
        <row r="85">
          <cell r="A85" t="str">
            <v>DER52106c</v>
          </cell>
          <cell r="B85" t="str">
            <v>Esc. Carga e Transp. de solos moles 6000&lt;DMT&lt;=7000m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281785</v>
          </cell>
          <cell r="G85">
            <v>9.41</v>
          </cell>
        </row>
        <row r="86">
          <cell r="A86" t="str">
            <v>DER52120</v>
          </cell>
          <cell r="B86" t="str">
            <v>Extr.,Carga, Transp.e espalh.de areia ext.p/colchão dren.(banh.Maracajá)e subst.solos moles DMT=49km</v>
          </cell>
          <cell r="E86" t="str">
            <v>m3</v>
          </cell>
          <cell r="F86">
            <v>37031</v>
          </cell>
          <cell r="G86">
            <v>16.36</v>
          </cell>
        </row>
        <row r="87">
          <cell r="A87" t="str">
            <v>DER52120e</v>
          </cell>
          <cell r="B87" t="str">
            <v>Escav.,Carga, Transp.e espalh.de areia comerc.p/colchão dren.(banh.Maracajá)e subst.solos moles DMT=49km</v>
          </cell>
          <cell r="E87" t="str">
            <v>m3</v>
          </cell>
          <cell r="F87">
            <v>240702</v>
          </cell>
          <cell r="G87">
            <v>21.01</v>
          </cell>
        </row>
        <row r="88">
          <cell r="A88" t="str">
            <v>DER52120c</v>
          </cell>
          <cell r="B88" t="str">
            <v>Extr.,Carga, Transp.e Espalh.areia comerc.p/colchão dren.(banh.Maracajá)e subst.solos moles DMT=95,2km</v>
          </cell>
          <cell r="E88" t="str">
            <v>m3</v>
          </cell>
          <cell r="F88">
            <v>92578</v>
          </cell>
          <cell r="G88">
            <v>33.19</v>
          </cell>
        </row>
        <row r="89">
          <cell r="A89" t="str">
            <v>DER52120d</v>
          </cell>
          <cell r="B89" t="str">
            <v>Extração, Carga e Transp.e Espalh.de seixo p/colchão drenante(banhado do Maracajá) DMT=23,7km</v>
          </cell>
          <cell r="E89" t="str">
            <v>m3</v>
          </cell>
          <cell r="F89">
            <v>108722</v>
          </cell>
          <cell r="G89">
            <v>15.7</v>
          </cell>
        </row>
        <row r="90">
          <cell r="A90" t="str">
            <v>DER52020a</v>
          </cell>
          <cell r="B90" t="str">
            <v>Carga, transp.e espalhamento de camada vegetal 50&lt;DMT&lt;=200m</v>
          </cell>
          <cell r="E90" t="str">
            <v>m3</v>
          </cell>
          <cell r="F90">
            <v>27990</v>
          </cell>
          <cell r="G90">
            <v>2.2400000000000002</v>
          </cell>
        </row>
        <row r="91">
          <cell r="A91" t="str">
            <v>DER52020b</v>
          </cell>
          <cell r="B91" t="str">
            <v>Escarificação de acessos, desvios e áreas de jazidas e do canteiro de obra</v>
          </cell>
          <cell r="E91" t="str">
            <v>m2</v>
          </cell>
          <cell r="F91">
            <v>345000</v>
          </cell>
          <cell r="G91">
            <v>0.42</v>
          </cell>
        </row>
        <row r="92">
          <cell r="A92" t="str">
            <v>P 52050</v>
          </cell>
          <cell r="B92" t="str">
            <v>Espalhamento de solos moles</v>
          </cell>
          <cell r="E92" t="str">
            <v>m3</v>
          </cell>
          <cell r="F92">
            <v>424086</v>
          </cell>
          <cell r="G92">
            <v>0.35</v>
          </cell>
        </row>
        <row r="93">
          <cell r="A93" t="str">
            <v>01.510.00</v>
          </cell>
          <cell r="B93" t="str">
            <v>Compactação de aterros a 95% Proctor Normal</v>
          </cell>
          <cell r="C93" t="str">
            <v>DNER-ES282/97</v>
          </cell>
          <cell r="D93" t="str">
            <v xml:space="preserve"> </v>
          </cell>
          <cell r="E93" t="str">
            <v>m3</v>
          </cell>
          <cell r="F93">
            <v>1932295</v>
          </cell>
          <cell r="G93">
            <v>0.79</v>
          </cell>
        </row>
        <row r="94">
          <cell r="A94" t="str">
            <v>01.511.00</v>
          </cell>
          <cell r="B94" t="str">
            <v>Compactação de aterros a 100% Proctor Normal</v>
          </cell>
          <cell r="C94" t="str">
            <v>DNER-ES282/97</v>
          </cell>
          <cell r="D94" t="str">
            <v xml:space="preserve"> </v>
          </cell>
          <cell r="E94" t="str">
            <v>m3</v>
          </cell>
          <cell r="F94">
            <v>362006</v>
          </cell>
          <cell r="G94">
            <v>1.36</v>
          </cell>
        </row>
        <row r="95">
          <cell r="A95" t="str">
            <v>P 03.993.02a</v>
          </cell>
          <cell r="B95" t="str">
            <v>Estacas pré-mold. de concreto 700 KN, fornec., transp.e cravação</v>
          </cell>
          <cell r="C95" t="str">
            <v xml:space="preserve"> </v>
          </cell>
          <cell r="D95" t="str">
            <v xml:space="preserve"> </v>
          </cell>
          <cell r="E95" t="str">
            <v>m</v>
          </cell>
          <cell r="F95">
            <v>277153</v>
          </cell>
          <cell r="G95">
            <v>48.07</v>
          </cell>
        </row>
        <row r="96">
          <cell r="A96" t="str">
            <v>P 03.993.02c</v>
          </cell>
          <cell r="B96" t="str">
            <v>Emendas para estacas pré-moldadas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8931</v>
          </cell>
          <cell r="G96">
            <v>95.06</v>
          </cell>
        </row>
        <row r="97">
          <cell r="A97" t="str">
            <v>03.300.01</v>
          </cell>
          <cell r="B97" t="str">
            <v>Concreto magro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2188</v>
          </cell>
          <cell r="G97">
            <v>105.69</v>
          </cell>
        </row>
        <row r="98">
          <cell r="A98" t="str">
            <v>03.325.00</v>
          </cell>
          <cell r="B98" t="str">
            <v xml:space="preserve">Concreto fck= 18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18011</v>
          </cell>
          <cell r="G98">
            <v>144.27000000000001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2046258</v>
          </cell>
          <cell r="G99">
            <v>2.59</v>
          </cell>
        </row>
        <row r="100">
          <cell r="A100" t="str">
            <v>03.371.01</v>
          </cell>
          <cell r="B100" t="str">
            <v>Formas de placa compensada resinada</v>
          </cell>
          <cell r="C100" t="str">
            <v xml:space="preserve"> </v>
          </cell>
          <cell r="D100" t="str">
            <v xml:space="preserve"> </v>
          </cell>
          <cell r="E100" t="str">
            <v>m2</v>
          </cell>
          <cell r="F100">
            <v>3180</v>
          </cell>
          <cell r="G100">
            <v>21.86</v>
          </cell>
        </row>
        <row r="101">
          <cell r="F101" t="str">
            <v>SUB-TOTAL</v>
          </cell>
        </row>
        <row r="103">
          <cell r="B103" t="str">
            <v>PAVIMENTAÇÃO</v>
          </cell>
        </row>
        <row r="104">
          <cell r="A104" t="str">
            <v>02.000.00</v>
          </cell>
          <cell r="B104" t="str">
            <v>Regularização do subleito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286192</v>
          </cell>
          <cell r="G104">
            <v>0.3</v>
          </cell>
        </row>
        <row r="105">
          <cell r="A105" t="str">
            <v>DER53130</v>
          </cell>
          <cell r="B105" t="str">
            <v>Camada de macadame seco</v>
          </cell>
          <cell r="C105" t="str">
            <v xml:space="preserve"> </v>
          </cell>
          <cell r="D105" t="str">
            <v xml:space="preserve"> </v>
          </cell>
          <cell r="E105" t="str">
            <v>m3</v>
          </cell>
          <cell r="F105">
            <v>56007</v>
          </cell>
          <cell r="G105">
            <v>21.86</v>
          </cell>
        </row>
        <row r="106">
          <cell r="A106" t="str">
            <v>02.230.00</v>
          </cell>
          <cell r="B106" t="str">
            <v>Base brita graduada</v>
          </cell>
          <cell r="C106" t="str">
            <v>DNER-ES303/97</v>
          </cell>
          <cell r="D106" t="str">
            <v xml:space="preserve"> </v>
          </cell>
          <cell r="E106" t="str">
            <v>m3</v>
          </cell>
          <cell r="F106">
            <v>40388</v>
          </cell>
          <cell r="G106">
            <v>28.06</v>
          </cell>
        </row>
        <row r="107">
          <cell r="A107" t="str">
            <v>02.300.00</v>
          </cell>
          <cell r="B107" t="str">
            <v>Imprimação - Fornecimento, transporte e execução</v>
          </cell>
          <cell r="C107" t="str">
            <v>DNER-ES306/97</v>
          </cell>
          <cell r="D107" t="str">
            <v xml:space="preserve"> </v>
          </cell>
          <cell r="E107" t="str">
            <v>m2</v>
          </cell>
          <cell r="F107">
            <v>264571</v>
          </cell>
          <cell r="G107">
            <v>1.1100000000000001</v>
          </cell>
        </row>
        <row r="108">
          <cell r="A108" t="str">
            <v>02.400.00</v>
          </cell>
          <cell r="B108" t="str">
            <v>Pintura de ligação - Fornec., transporte e execução</v>
          </cell>
          <cell r="C108" t="str">
            <v>DNER-ES307/97</v>
          </cell>
          <cell r="D108" t="str">
            <v xml:space="preserve"> </v>
          </cell>
          <cell r="E108" t="str">
            <v>m2</v>
          </cell>
          <cell r="F108">
            <v>804691.72</v>
          </cell>
          <cell r="G108">
            <v>0.41</v>
          </cell>
        </row>
        <row r="109">
          <cell r="A109" t="str">
            <v>02.540.01</v>
          </cell>
          <cell r="B109" t="str">
            <v>Concreto betuminoso usinado a quente - usina 100/140 t/h</v>
          </cell>
          <cell r="C109" t="str">
            <v>DNER-ES313/97</v>
          </cell>
          <cell r="D109" t="str">
            <v xml:space="preserve"> </v>
          </cell>
          <cell r="E109" t="str">
            <v>t</v>
          </cell>
          <cell r="F109">
            <v>99087</v>
          </cell>
          <cell r="G109">
            <v>67.64</v>
          </cell>
        </row>
        <row r="110">
          <cell r="A110" t="str">
            <v>DER82200a</v>
          </cell>
          <cell r="B110" t="str">
            <v>Remoção de camada granular</v>
          </cell>
          <cell r="C110" t="str">
            <v xml:space="preserve"> </v>
          </cell>
          <cell r="D110" t="str">
            <v xml:space="preserve"> </v>
          </cell>
          <cell r="E110" t="str">
            <v>m3</v>
          </cell>
          <cell r="F110">
            <v>6475</v>
          </cell>
          <cell r="G110">
            <v>4.67</v>
          </cell>
        </row>
        <row r="111">
          <cell r="A111" t="str">
            <v>DER82200</v>
          </cell>
          <cell r="B111" t="str">
            <v>Remoção de revestimento de CBUQ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6474</v>
          </cell>
          <cell r="G111">
            <v>5.73</v>
          </cell>
        </row>
        <row r="112">
          <cell r="F112" t="str">
            <v>SUB-TOTAL</v>
          </cell>
        </row>
        <row r="114">
          <cell r="B114" t="str">
            <v>DRENAGEM</v>
          </cell>
        </row>
        <row r="115">
          <cell r="A115" t="str">
            <v>04.000.00</v>
          </cell>
          <cell r="B115" t="str">
            <v>Escavação manual em material de 1a categoria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544</v>
          </cell>
          <cell r="G115">
            <v>17.57</v>
          </cell>
        </row>
        <row r="116">
          <cell r="A116" t="str">
            <v>04.001.00</v>
          </cell>
          <cell r="B116" t="str">
            <v>Escavação mecânica em material de 1a categoria</v>
          </cell>
          <cell r="C116" t="str">
            <v xml:space="preserve"> </v>
          </cell>
          <cell r="D116" t="str">
            <v xml:space="preserve"> </v>
          </cell>
          <cell r="E116" t="str">
            <v>m3</v>
          </cell>
          <cell r="F116">
            <v>14374</v>
          </cell>
          <cell r="G116">
            <v>2.09</v>
          </cell>
        </row>
        <row r="117">
          <cell r="A117" t="str">
            <v>04.011.00</v>
          </cell>
          <cell r="B117" t="str">
            <v>Escavação mecânica em material de 2a categoria</v>
          </cell>
          <cell r="C117" t="str">
            <v xml:space="preserve"> </v>
          </cell>
          <cell r="D117" t="str">
            <v xml:space="preserve"> </v>
          </cell>
          <cell r="E117" t="str">
            <v>m3</v>
          </cell>
          <cell r="F117">
            <v>20</v>
          </cell>
          <cell r="G117">
            <v>0.9</v>
          </cell>
        </row>
        <row r="118">
          <cell r="A118" t="str">
            <v>04.001.01</v>
          </cell>
          <cell r="B118" t="str">
            <v>Escavação mecânica,reaterro e compactação (material de 1a categoria)</v>
          </cell>
          <cell r="C118" t="str">
            <v xml:space="preserve"> </v>
          </cell>
          <cell r="D118" t="str">
            <v xml:space="preserve"> </v>
          </cell>
          <cell r="E118" t="str">
            <v>m3</v>
          </cell>
          <cell r="F118">
            <v>3037</v>
          </cell>
          <cell r="G118">
            <v>3.03</v>
          </cell>
        </row>
        <row r="119">
          <cell r="A119" t="str">
            <v>04.400.02</v>
          </cell>
          <cell r="B119" t="str">
            <v>Valeta de prot. de cortes c/ revest. vegetal VPC 02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7610</v>
          </cell>
          <cell r="G119">
            <v>23.24</v>
          </cell>
        </row>
        <row r="120">
          <cell r="A120" t="str">
            <v>04.401.01</v>
          </cell>
          <cell r="B120" t="str">
            <v>Valeta de prot. de aterro c/ revest. vegetal VPA 01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6358</v>
          </cell>
          <cell r="G120">
            <v>31.98</v>
          </cell>
        </row>
        <row r="121">
          <cell r="A121" t="str">
            <v>04.401.02</v>
          </cell>
          <cell r="B121" t="str">
            <v>Valeta de prot. de aterro c/ revest. vegetal VPA 02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19035</v>
          </cell>
          <cell r="G121">
            <v>24.32</v>
          </cell>
        </row>
        <row r="122">
          <cell r="A122" t="str">
            <v>04.500.06</v>
          </cell>
          <cell r="B122" t="str">
            <v>Dreno longit. profundo p/cortes em solo- DPS 06</v>
          </cell>
          <cell r="C122" t="str">
            <v>DNER-ES292/97</v>
          </cell>
          <cell r="D122" t="str">
            <v xml:space="preserve"> </v>
          </cell>
          <cell r="E122" t="str">
            <v>m</v>
          </cell>
          <cell r="F122">
            <v>3836</v>
          </cell>
          <cell r="G122">
            <v>34.94</v>
          </cell>
        </row>
        <row r="123">
          <cell r="A123" t="str">
            <v>04.502.02</v>
          </cell>
          <cell r="B123" t="str">
            <v>Boca de saída p/ dreno longit. profundo- BSD 02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24</v>
          </cell>
          <cell r="G123">
            <v>49.08</v>
          </cell>
        </row>
        <row r="124">
          <cell r="A124" t="str">
            <v>04.510.03</v>
          </cell>
          <cell r="B124" t="str">
            <v>Dreno sub- superficial- DSS 03</v>
          </cell>
          <cell r="C124" t="str">
            <v>DNER-ES294/97</v>
          </cell>
          <cell r="D124" t="str">
            <v xml:space="preserve"> </v>
          </cell>
          <cell r="E124" t="str">
            <v>m</v>
          </cell>
          <cell r="F124">
            <v>13990</v>
          </cell>
          <cell r="G124">
            <v>3.71</v>
          </cell>
        </row>
        <row r="125">
          <cell r="A125" t="str">
            <v>04.511.01</v>
          </cell>
          <cell r="B125" t="str">
            <v>Boca de saída p/ dreno sub-superficial-BSD 03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50</v>
          </cell>
          <cell r="G125">
            <v>20.86</v>
          </cell>
        </row>
        <row r="126">
          <cell r="A126" t="str">
            <v>04.900.03</v>
          </cell>
          <cell r="B126" t="str">
            <v>Sarjeta triangular de concreto-STC 03</v>
          </cell>
          <cell r="C126" t="str">
            <v>DNER-ES288/97</v>
          </cell>
          <cell r="D126" t="str">
            <v xml:space="preserve"> </v>
          </cell>
          <cell r="E126" t="str">
            <v>m</v>
          </cell>
          <cell r="F126">
            <v>440</v>
          </cell>
          <cell r="G126">
            <v>16.02</v>
          </cell>
        </row>
        <row r="127">
          <cell r="A127" t="str">
            <v>04.900.04</v>
          </cell>
          <cell r="B127" t="str">
            <v>Sarjeta triangular de concreto-STC 04</v>
          </cell>
          <cell r="C127" t="str">
            <v>DNER-ES288/97</v>
          </cell>
          <cell r="D127" t="str">
            <v xml:space="preserve"> </v>
          </cell>
          <cell r="E127" t="str">
            <v>m</v>
          </cell>
          <cell r="F127">
            <v>847</v>
          </cell>
          <cell r="G127">
            <v>12.93</v>
          </cell>
        </row>
        <row r="128">
          <cell r="A128" t="str">
            <v>04.900.21</v>
          </cell>
          <cell r="B128" t="str">
            <v>Sarjeta de cant. central de concreto-SCC 01</v>
          </cell>
          <cell r="C128" t="str">
            <v>DNER-ES288/97</v>
          </cell>
          <cell r="D128" t="str">
            <v xml:space="preserve"> </v>
          </cell>
          <cell r="E128" t="str">
            <v>m</v>
          </cell>
          <cell r="F128">
            <v>13109</v>
          </cell>
          <cell r="G128">
            <v>13.85</v>
          </cell>
        </row>
        <row r="129">
          <cell r="A129" t="str">
            <v>04.900.22</v>
          </cell>
          <cell r="B129" t="str">
            <v>Sarjeta de cant. central de concreto-SCC 02</v>
          </cell>
          <cell r="C129" t="str">
            <v>DNER-ES288/97</v>
          </cell>
          <cell r="D129" t="str">
            <v xml:space="preserve"> </v>
          </cell>
          <cell r="E129" t="str">
            <v>m</v>
          </cell>
          <cell r="F129">
            <v>3154</v>
          </cell>
          <cell r="G129">
            <v>19.170000000000002</v>
          </cell>
        </row>
        <row r="130">
          <cell r="A130" t="str">
            <v>DER78150b</v>
          </cell>
          <cell r="B130" t="str">
            <v>Caixa coletora de sarjeta - CCS, D=40cm E H=1,00m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3</v>
          </cell>
          <cell r="G130">
            <v>382.07</v>
          </cell>
        </row>
        <row r="131">
          <cell r="A131" t="str">
            <v>DER78150c</v>
          </cell>
          <cell r="B131" t="str">
            <v>Caixa coletora de sarjeta - CCS, D=40cm E H=1,50m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8</v>
          </cell>
          <cell r="G131">
            <v>503.68</v>
          </cell>
        </row>
        <row r="132">
          <cell r="A132" t="str">
            <v>DER78150d</v>
          </cell>
          <cell r="B132" t="str">
            <v>Caixa coletora de sarjeta - CCS, D=40cm E H=2,00m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</v>
          </cell>
          <cell r="G132">
            <v>625.26</v>
          </cell>
        </row>
        <row r="133">
          <cell r="A133" t="str">
            <v>DER78150a</v>
          </cell>
          <cell r="B133" t="str">
            <v>Caixa coletora de sarjeta - CCS, D=60cm E H=1,5m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7</v>
          </cell>
          <cell r="G133">
            <v>500.45</v>
          </cell>
        </row>
        <row r="134">
          <cell r="A134" t="str">
            <v>04.101.01</v>
          </cell>
          <cell r="B134" t="str">
            <v>Boca de BSTC D=0.60m-normal</v>
          </cell>
          <cell r="C134" t="str">
            <v>DNER-ES284/97</v>
          </cell>
          <cell r="D134" t="str">
            <v xml:space="preserve"> </v>
          </cell>
          <cell r="E134" t="str">
            <v>un</v>
          </cell>
          <cell r="F134">
            <v>23</v>
          </cell>
          <cell r="G134">
            <v>299.62</v>
          </cell>
        </row>
        <row r="135">
          <cell r="A135" t="str">
            <v>04.930.01</v>
          </cell>
          <cell r="B135" t="str">
            <v>Caixa coletora de sarjeta-CCS 01</v>
          </cell>
          <cell r="C135" t="str">
            <v>DNER-ES287/97</v>
          </cell>
          <cell r="D135" t="str">
            <v xml:space="preserve"> </v>
          </cell>
          <cell r="E135" t="str">
            <v>un</v>
          </cell>
          <cell r="F135">
            <v>13</v>
          </cell>
          <cell r="G135">
            <v>568.85</v>
          </cell>
        </row>
        <row r="136">
          <cell r="A136" t="str">
            <v>04.930.02</v>
          </cell>
          <cell r="B136" t="str">
            <v>Caixa coletora de sarjeta-CCS 02</v>
          </cell>
          <cell r="C136" t="str">
            <v>DNER-ES287/97</v>
          </cell>
          <cell r="D136" t="str">
            <v xml:space="preserve"> </v>
          </cell>
          <cell r="E136" t="str">
            <v>un</v>
          </cell>
          <cell r="F136">
            <v>2</v>
          </cell>
          <cell r="G136">
            <v>555.63</v>
          </cell>
        </row>
        <row r="137">
          <cell r="A137" t="str">
            <v>04.930.03</v>
          </cell>
          <cell r="B137" t="str">
            <v>Caixa coletora de sarjeta-CCS 03</v>
          </cell>
          <cell r="C137" t="str">
            <v>DNER-ES287/97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542.39</v>
          </cell>
        </row>
        <row r="138">
          <cell r="A138" t="str">
            <v>04.930.05</v>
          </cell>
          <cell r="B138" t="str">
            <v>Caixa coletora de sarjeta-CCS 05</v>
          </cell>
          <cell r="C138" t="str">
            <v>DNER-ES287/97</v>
          </cell>
          <cell r="D138" t="str">
            <v xml:space="preserve"> </v>
          </cell>
          <cell r="E138" t="str">
            <v>un</v>
          </cell>
          <cell r="F138">
            <v>5</v>
          </cell>
          <cell r="G138">
            <v>715.16</v>
          </cell>
        </row>
        <row r="139">
          <cell r="A139" t="str">
            <v>04.930.09</v>
          </cell>
          <cell r="B139" t="str">
            <v>Caixa coletora de sarjeta-CCS 09</v>
          </cell>
          <cell r="C139" t="str">
            <v>DNER-ES287/97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860.7</v>
          </cell>
        </row>
        <row r="140">
          <cell r="A140" t="str">
            <v>04.930.10</v>
          </cell>
          <cell r="B140" t="str">
            <v>Caixa coletora de sarjeta-CCS 10</v>
          </cell>
          <cell r="C140" t="str">
            <v>DNER-ES287/97</v>
          </cell>
          <cell r="D140" t="str">
            <v xml:space="preserve"> </v>
          </cell>
          <cell r="E140" t="str">
            <v>un</v>
          </cell>
          <cell r="F140">
            <v>1</v>
          </cell>
          <cell r="G140">
            <v>846.69</v>
          </cell>
        </row>
        <row r="141">
          <cell r="A141" t="str">
            <v>04.930.11</v>
          </cell>
          <cell r="B141" t="str">
            <v>Caixa coletora de sarjeta-CCS 11</v>
          </cell>
          <cell r="C141" t="str">
            <v>DNER-ES287/97</v>
          </cell>
          <cell r="D141" t="str">
            <v xml:space="preserve"> </v>
          </cell>
          <cell r="E141" t="str">
            <v>un</v>
          </cell>
          <cell r="F141">
            <v>2</v>
          </cell>
          <cell r="G141">
            <v>832.67</v>
          </cell>
        </row>
        <row r="142">
          <cell r="A142" t="str">
            <v>DER78300</v>
          </cell>
          <cell r="B142" t="str">
            <v>Caixa coletora de sarjeta - CCS, D=100cm E H=1,50m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4</v>
          </cell>
          <cell r="G142">
            <v>449.54</v>
          </cell>
        </row>
        <row r="143">
          <cell r="A143" t="str">
            <v>DER77150a</v>
          </cell>
          <cell r="B143" t="str">
            <v>Caixa coletora de talvegue - CCT, D=40cm E H=1,00m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2</v>
          </cell>
          <cell r="G143">
            <v>388.24</v>
          </cell>
        </row>
        <row r="144">
          <cell r="A144" t="str">
            <v>DER77150b</v>
          </cell>
          <cell r="B144" t="str">
            <v>Caixa coletora de talvegue - CCT, D=40cm E H=1,50m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510.91</v>
          </cell>
        </row>
        <row r="145">
          <cell r="A145" t="str">
            <v>DER77150c</v>
          </cell>
          <cell r="B145" t="str">
            <v>Caixa coletora de talvegue - CCT, D=60cm E H=1,00m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1</v>
          </cell>
          <cell r="G145">
            <v>320.83</v>
          </cell>
        </row>
        <row r="146">
          <cell r="A146" t="str">
            <v>DER77150</v>
          </cell>
          <cell r="B146" t="str">
            <v>Caixa coletora de talvegue - CCT, D=100cm E H=1,50m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3</v>
          </cell>
          <cell r="G146">
            <v>410.6</v>
          </cell>
        </row>
        <row r="147">
          <cell r="A147" t="str">
            <v>04.960.01</v>
          </cell>
          <cell r="B147" t="str">
            <v>Boca de lobo simples c/ grelha de concreto-BLS 01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2</v>
          </cell>
          <cell r="G147">
            <v>203.51</v>
          </cell>
        </row>
        <row r="148">
          <cell r="A148" t="str">
            <v>04.960.02</v>
          </cell>
          <cell r="B148" t="str">
            <v>Boca de lobo simples c/ grelha de concreto-BLS 02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8</v>
          </cell>
          <cell r="G148">
            <v>257.83999999999997</v>
          </cell>
        </row>
        <row r="149">
          <cell r="A149" t="str">
            <v>P 04.100.07</v>
          </cell>
          <cell r="B149" t="str">
            <v>Execução de galerias D=0,40 c/ lastro de brita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420</v>
          </cell>
          <cell r="G149">
            <v>41.68</v>
          </cell>
        </row>
        <row r="150">
          <cell r="A150" t="str">
            <v>P 04.100.09</v>
          </cell>
          <cell r="B150" t="str">
            <v>Execução de galerias D=0,60 c/ lastro de brita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110</v>
          </cell>
          <cell r="G150">
            <v>100.67</v>
          </cell>
        </row>
        <row r="151">
          <cell r="A151" t="str">
            <v>P 04.100.13</v>
          </cell>
          <cell r="B151" t="str">
            <v>Execução de galerias D=0,80 c/ lastro de brita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24</v>
          </cell>
          <cell r="G151">
            <v>53.83</v>
          </cell>
        </row>
        <row r="152">
          <cell r="A152" t="str">
            <v>P 04.100.08</v>
          </cell>
          <cell r="B152" t="str">
            <v>Execução de galerias D=0,40 c/ lastro de concreto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535</v>
          </cell>
          <cell r="G152">
            <v>58.65</v>
          </cell>
        </row>
        <row r="153">
          <cell r="A153" t="str">
            <v>P 04.100.10</v>
          </cell>
          <cell r="B153" t="str">
            <v>Execução de galerias D=0,60 c/ lastro de concreto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363</v>
          </cell>
          <cell r="G153">
            <v>131.66</v>
          </cell>
        </row>
        <row r="154">
          <cell r="A154" t="str">
            <v>DER72350b</v>
          </cell>
          <cell r="B154" t="str">
            <v>Boca para BSTC D=40cm - Normal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12</v>
          </cell>
          <cell r="G154">
            <v>147.57</v>
          </cell>
        </row>
        <row r="155">
          <cell r="A155" t="str">
            <v>04.100.01</v>
          </cell>
          <cell r="B155" t="str">
            <v>Corpo de BSTC D=0.60m</v>
          </cell>
          <cell r="C155" t="str">
            <v>DNER-ES284/97</v>
          </cell>
          <cell r="D155" t="str">
            <v xml:space="preserve"> </v>
          </cell>
          <cell r="E155" t="str">
            <v xml:space="preserve">m </v>
          </cell>
          <cell r="F155">
            <v>35</v>
          </cell>
          <cell r="G155">
            <v>139.21</v>
          </cell>
        </row>
        <row r="156">
          <cell r="A156" t="str">
            <v>DER72450</v>
          </cell>
          <cell r="B156" t="str">
            <v>Boca para BSTC D=80cm - Normal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401.45</v>
          </cell>
        </row>
        <row r="157">
          <cell r="A157" t="str">
            <v>P 04.100.06</v>
          </cell>
          <cell r="B157" t="str">
            <v>Galeria D=0,40m envelopada</v>
          </cell>
          <cell r="C157" t="str">
            <v xml:space="preserve"> </v>
          </cell>
          <cell r="D157" t="str">
            <v xml:space="preserve"> </v>
          </cell>
          <cell r="E157" t="str">
            <v>m</v>
          </cell>
          <cell r="F157">
            <v>15</v>
          </cell>
          <cell r="G157">
            <v>103.37</v>
          </cell>
        </row>
        <row r="158">
          <cell r="A158" t="str">
            <v>04.963.01</v>
          </cell>
          <cell r="B158" t="str">
            <v>Poço de visita- PVI 01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493.1</v>
          </cell>
        </row>
        <row r="159">
          <cell r="A159" t="str">
            <v>04.940.02</v>
          </cell>
          <cell r="B159" t="str">
            <v>Descida d’água tipo rápido- canal retangular-DAR 02</v>
          </cell>
          <cell r="C159" t="str">
            <v>DNER-ES291/97</v>
          </cell>
          <cell r="D159" t="str">
            <v xml:space="preserve"> </v>
          </cell>
          <cell r="E159" t="str">
            <v>m</v>
          </cell>
          <cell r="F159">
            <v>4</v>
          </cell>
          <cell r="G159">
            <v>57.28</v>
          </cell>
        </row>
        <row r="160">
          <cell r="A160" t="str">
            <v>P 04.100.08a</v>
          </cell>
          <cell r="B160" t="str">
            <v>Execução de travessia D=0,40 c/ lastro de concreto p/execução de desvio durante a obra</v>
          </cell>
          <cell r="C160" t="str">
            <v xml:space="preserve"> </v>
          </cell>
          <cell r="D160" t="str">
            <v xml:space="preserve"> </v>
          </cell>
          <cell r="E160" t="str">
            <v>m</v>
          </cell>
          <cell r="F160">
            <v>1055</v>
          </cell>
          <cell r="G160">
            <v>58.65</v>
          </cell>
        </row>
        <row r="161">
          <cell r="A161" t="str">
            <v>04.990.06</v>
          </cell>
          <cell r="B161" t="str">
            <v>Transposição de segmentos de sarjetas- TSS 06</v>
          </cell>
          <cell r="C161" t="str">
            <v>DNER-ES289/97</v>
          </cell>
          <cell r="D161" t="str">
            <v xml:space="preserve"> </v>
          </cell>
          <cell r="E161" t="str">
            <v>m</v>
          </cell>
          <cell r="F161">
            <v>12</v>
          </cell>
          <cell r="G161">
            <v>79.02</v>
          </cell>
        </row>
        <row r="162">
          <cell r="F162" t="str">
            <v>SUB-TOTAL</v>
          </cell>
        </row>
        <row r="164">
          <cell r="B164" t="str">
            <v>OBRAS DE ARTE CORRENTES</v>
          </cell>
        </row>
        <row r="165">
          <cell r="A165" t="str">
            <v>04.001.01</v>
          </cell>
          <cell r="B165" t="str">
            <v>Escavação mecânica,reaterro e compactação (material de 1a categoria)</v>
          </cell>
          <cell r="C165" t="str">
            <v xml:space="preserve"> </v>
          </cell>
          <cell r="D165" t="str">
            <v xml:space="preserve"> </v>
          </cell>
          <cell r="E165" t="str">
            <v>m3</v>
          </cell>
          <cell r="F165">
            <v>12147</v>
          </cell>
          <cell r="G165">
            <v>3.03</v>
          </cell>
        </row>
        <row r="166">
          <cell r="A166" t="str">
            <v>04.100.01</v>
          </cell>
          <cell r="B166" t="str">
            <v>Corpo de BSTC D=0.60m</v>
          </cell>
          <cell r="C166" t="str">
            <v>DNER-ES284/97</v>
          </cell>
          <cell r="D166" t="str">
            <v xml:space="preserve"> </v>
          </cell>
          <cell r="E166" t="str">
            <v xml:space="preserve">m </v>
          </cell>
          <cell r="F166">
            <v>17</v>
          </cell>
          <cell r="G166">
            <v>139.21</v>
          </cell>
        </row>
        <row r="167">
          <cell r="A167" t="str">
            <v>04.100.02</v>
          </cell>
          <cell r="B167" t="str">
            <v>Corpo de BSTC D=0.80m</v>
          </cell>
          <cell r="C167" t="str">
            <v>DNER-ES284/97</v>
          </cell>
          <cell r="D167" t="str">
            <v xml:space="preserve"> </v>
          </cell>
          <cell r="E167" t="str">
            <v xml:space="preserve">m </v>
          </cell>
          <cell r="F167">
            <v>347</v>
          </cell>
          <cell r="G167">
            <v>201.98</v>
          </cell>
        </row>
        <row r="168">
          <cell r="A168" t="str">
            <v>P 04.100.11</v>
          </cell>
          <cell r="B168" t="str">
            <v>Galeria D=0,80m envelopada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10</v>
          </cell>
          <cell r="G168">
            <v>263.04000000000002</v>
          </cell>
        </row>
        <row r="169">
          <cell r="A169" t="str">
            <v>04.100.03</v>
          </cell>
          <cell r="B169" t="str">
            <v>Corpo de BSTC D=1.00m</v>
          </cell>
          <cell r="C169" t="str">
            <v>DNER-ES284/97</v>
          </cell>
          <cell r="D169" t="str">
            <v xml:space="preserve"> </v>
          </cell>
          <cell r="E169" t="str">
            <v xml:space="preserve">m </v>
          </cell>
          <cell r="F169">
            <v>262</v>
          </cell>
          <cell r="G169">
            <v>280.33</v>
          </cell>
        </row>
        <row r="170">
          <cell r="A170" t="str">
            <v>04.100.04</v>
          </cell>
          <cell r="B170" t="str">
            <v>Corpo de BSTC D=1.20m</v>
          </cell>
          <cell r="C170" t="str">
            <v>DNER-ES284/97</v>
          </cell>
          <cell r="D170" t="str">
            <v xml:space="preserve"> </v>
          </cell>
          <cell r="E170" t="str">
            <v xml:space="preserve">m </v>
          </cell>
          <cell r="F170">
            <v>25</v>
          </cell>
          <cell r="G170">
            <v>381.37</v>
          </cell>
        </row>
        <row r="171">
          <cell r="A171" t="str">
            <v>04.101.01</v>
          </cell>
          <cell r="B171" t="str">
            <v>Boca de BSTC D=0.60m-normal</v>
          </cell>
          <cell r="C171" t="str">
            <v>DNER-ES284/97</v>
          </cell>
          <cell r="D171" t="str">
            <v xml:space="preserve"> </v>
          </cell>
          <cell r="E171" t="str">
            <v>un</v>
          </cell>
          <cell r="F171">
            <v>2</v>
          </cell>
          <cell r="G171">
            <v>299.62</v>
          </cell>
        </row>
        <row r="172">
          <cell r="A172" t="str">
            <v>04.101.02</v>
          </cell>
          <cell r="B172" t="str">
            <v>Boca de BSTC D=0.80m-normal</v>
          </cell>
          <cell r="C172" t="str">
            <v>DNER-ES284/97</v>
          </cell>
          <cell r="D172" t="str">
            <v xml:space="preserve"> </v>
          </cell>
          <cell r="E172" t="str">
            <v>un</v>
          </cell>
          <cell r="F172">
            <v>16</v>
          </cell>
          <cell r="G172">
            <v>494.05</v>
          </cell>
        </row>
        <row r="173">
          <cell r="A173" t="str">
            <v>04.101.03</v>
          </cell>
          <cell r="B173" t="str">
            <v>Boca de BSTC D=1.00m-normal</v>
          </cell>
          <cell r="C173" t="str">
            <v>DNER-ES284/97</v>
          </cell>
          <cell r="D173" t="str">
            <v xml:space="preserve"> </v>
          </cell>
          <cell r="E173" t="str">
            <v>un</v>
          </cell>
          <cell r="F173">
            <v>9</v>
          </cell>
          <cell r="G173">
            <v>757.56</v>
          </cell>
        </row>
        <row r="174">
          <cell r="A174" t="str">
            <v>04.101.04</v>
          </cell>
          <cell r="B174" t="str">
            <v>Boca de BSTC D=1.20m-normal</v>
          </cell>
          <cell r="C174" t="str">
            <v>DNER-ES284/97</v>
          </cell>
          <cell r="D174" t="str">
            <v xml:space="preserve"> </v>
          </cell>
          <cell r="E174" t="str">
            <v>un</v>
          </cell>
          <cell r="F174">
            <v>5</v>
          </cell>
          <cell r="G174">
            <v>1087.17</v>
          </cell>
        </row>
        <row r="175">
          <cell r="A175" t="str">
            <v>04.101.05</v>
          </cell>
          <cell r="B175" t="str">
            <v>Boca de BSTC D=1.50m-normal</v>
          </cell>
          <cell r="C175" t="str">
            <v>DNER-ES284/97</v>
          </cell>
          <cell r="D175" t="str">
            <v xml:space="preserve"> </v>
          </cell>
          <cell r="E175" t="str">
            <v>un</v>
          </cell>
          <cell r="F175">
            <v>2</v>
          </cell>
          <cell r="G175">
            <v>1942.12</v>
          </cell>
        </row>
        <row r="176">
          <cell r="A176" t="str">
            <v>04.110.01</v>
          </cell>
          <cell r="B176" t="str">
            <v>Corpo de BDTC D=1.00m</v>
          </cell>
          <cell r="C176" t="str">
            <v>DNER-ES284/97</v>
          </cell>
          <cell r="D176" t="str">
            <v xml:space="preserve"> </v>
          </cell>
          <cell r="E176" t="str">
            <v>m</v>
          </cell>
          <cell r="F176">
            <v>428</v>
          </cell>
          <cell r="G176">
            <v>572.14</v>
          </cell>
        </row>
        <row r="177">
          <cell r="A177" t="str">
            <v>04.110.02</v>
          </cell>
          <cell r="B177" t="str">
            <v>Corpo de BDTC D=1.20m</v>
          </cell>
          <cell r="C177" t="str">
            <v>DNER-ES284/97</v>
          </cell>
          <cell r="D177" t="str">
            <v xml:space="preserve"> </v>
          </cell>
          <cell r="E177" t="str">
            <v>m</v>
          </cell>
          <cell r="F177">
            <v>60</v>
          </cell>
          <cell r="G177">
            <v>745.38</v>
          </cell>
        </row>
        <row r="178">
          <cell r="A178" t="str">
            <v>P04.110.00</v>
          </cell>
          <cell r="B178" t="str">
            <v>Corpo de BDTC D=0.80m c/ laje de concreto</v>
          </cell>
          <cell r="C178" t="str">
            <v xml:space="preserve"> </v>
          </cell>
          <cell r="D178" t="str">
            <v xml:space="preserve"> </v>
          </cell>
          <cell r="E178" t="str">
            <v>m</v>
          </cell>
          <cell r="F178">
            <v>15</v>
          </cell>
          <cell r="G178">
            <v>335.3</v>
          </cell>
        </row>
        <row r="179">
          <cell r="A179" t="str">
            <v>04.111.01</v>
          </cell>
          <cell r="B179" t="str">
            <v>Boca de BDTC D=1.00m-normal</v>
          </cell>
          <cell r="C179" t="str">
            <v>DNER-ES284/97</v>
          </cell>
          <cell r="D179" t="str">
            <v xml:space="preserve"> </v>
          </cell>
          <cell r="E179" t="str">
            <v>un</v>
          </cell>
          <cell r="F179">
            <v>22</v>
          </cell>
          <cell r="G179">
            <v>1056.6199999999999</v>
          </cell>
        </row>
        <row r="180">
          <cell r="A180" t="str">
            <v>04.111.02</v>
          </cell>
          <cell r="B180" t="str">
            <v>Boca de BDTC D=1.20m-normal</v>
          </cell>
          <cell r="C180" t="str">
            <v>DNER-ES284/97</v>
          </cell>
          <cell r="D180" t="str">
            <v xml:space="preserve"> </v>
          </cell>
          <cell r="E180" t="str">
            <v>un</v>
          </cell>
          <cell r="F180">
            <v>2</v>
          </cell>
          <cell r="G180">
            <v>1521.54</v>
          </cell>
        </row>
        <row r="181">
          <cell r="A181" t="str">
            <v>P04.111.01</v>
          </cell>
          <cell r="B181" t="str">
            <v>Boca de BDTC D=0.80m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1</v>
          </cell>
          <cell r="G181">
            <v>560.76</v>
          </cell>
        </row>
        <row r="182">
          <cell r="A182" t="str">
            <v>04.120.01</v>
          </cell>
          <cell r="B182" t="str">
            <v>Corpo de BTTC D=1.00m</v>
          </cell>
          <cell r="C182" t="str">
            <v>DNER-ES284/97</v>
          </cell>
          <cell r="D182" t="str">
            <v xml:space="preserve"> </v>
          </cell>
          <cell r="E182" t="str">
            <v>m</v>
          </cell>
          <cell r="F182">
            <v>131</v>
          </cell>
          <cell r="G182">
            <v>808.8</v>
          </cell>
        </row>
        <row r="183">
          <cell r="A183" t="str">
            <v>04.120.02</v>
          </cell>
          <cell r="B183" t="str">
            <v>Corpo de BTTC D=1.20m</v>
          </cell>
          <cell r="C183" t="str">
            <v>DNER-ES284/97</v>
          </cell>
          <cell r="D183" t="str">
            <v xml:space="preserve"> </v>
          </cell>
          <cell r="E183" t="str">
            <v>m</v>
          </cell>
          <cell r="F183">
            <v>97</v>
          </cell>
          <cell r="G183">
            <v>1110.23</v>
          </cell>
        </row>
        <row r="184">
          <cell r="A184" t="str">
            <v>04.121.01</v>
          </cell>
          <cell r="B184" t="str">
            <v>Boca de BTTC D=1.00m-normal</v>
          </cell>
          <cell r="C184" t="str">
            <v xml:space="preserve"> </v>
          </cell>
          <cell r="D184" t="str">
            <v xml:space="preserve"> </v>
          </cell>
          <cell r="E184" t="str">
            <v>un</v>
          </cell>
          <cell r="F184">
            <v>6</v>
          </cell>
          <cell r="G184">
            <v>1356.87</v>
          </cell>
        </row>
        <row r="185">
          <cell r="A185" t="str">
            <v>04.121.02</v>
          </cell>
          <cell r="B185" t="str">
            <v>Boca de BTTC D=1.20m-normal</v>
          </cell>
          <cell r="C185" t="str">
            <v xml:space="preserve"> </v>
          </cell>
          <cell r="D185" t="str">
            <v xml:space="preserve"> </v>
          </cell>
          <cell r="E185" t="str">
            <v>un</v>
          </cell>
          <cell r="F185">
            <v>2</v>
          </cell>
          <cell r="G185">
            <v>1955.59</v>
          </cell>
        </row>
        <row r="186">
          <cell r="A186" t="str">
            <v>04.200.06</v>
          </cell>
          <cell r="B186" t="str">
            <v>Corpo de BSCC 2.00x2.00m-H=1.00 a 2.50m</v>
          </cell>
          <cell r="C186" t="str">
            <v>DNER-ES286/97</v>
          </cell>
          <cell r="D186" t="str">
            <v xml:space="preserve"> </v>
          </cell>
          <cell r="E186" t="str">
            <v>m</v>
          </cell>
          <cell r="F186">
            <v>21</v>
          </cell>
          <cell r="G186">
            <v>661.97</v>
          </cell>
        </row>
        <row r="187">
          <cell r="A187" t="str">
            <v>04.200.07</v>
          </cell>
          <cell r="B187" t="str">
            <v>Corpo de BSCC 2.50x2.50m-H=1.00 a 2.50m</v>
          </cell>
          <cell r="C187" t="str">
            <v>DNER-ES286/97</v>
          </cell>
          <cell r="D187" t="str">
            <v xml:space="preserve"> </v>
          </cell>
          <cell r="E187" t="str">
            <v>m</v>
          </cell>
          <cell r="F187">
            <v>52</v>
          </cell>
          <cell r="G187">
            <v>975.93</v>
          </cell>
        </row>
        <row r="188">
          <cell r="A188" t="str">
            <v>04.201.02</v>
          </cell>
          <cell r="B188" t="str">
            <v>Boca de BSCC 2.00x2.00m - normal</v>
          </cell>
          <cell r="C188" t="str">
            <v xml:space="preserve"> </v>
          </cell>
          <cell r="D188" t="str">
            <v xml:space="preserve"> </v>
          </cell>
          <cell r="E188" t="str">
            <v>un</v>
          </cell>
          <cell r="F188">
            <v>2</v>
          </cell>
          <cell r="G188">
            <v>4874.24</v>
          </cell>
        </row>
        <row r="189">
          <cell r="A189" t="str">
            <v>04.201.03</v>
          </cell>
          <cell r="B189" t="str">
            <v>Boca de BSCC 2.50x2.50m - normal</v>
          </cell>
          <cell r="C189" t="str">
            <v xml:space="preserve"> </v>
          </cell>
          <cell r="D189" t="str">
            <v xml:space="preserve"> </v>
          </cell>
          <cell r="E189" t="str">
            <v>un</v>
          </cell>
          <cell r="F189">
            <v>3</v>
          </cell>
          <cell r="G189">
            <v>6579.56</v>
          </cell>
        </row>
        <row r="190">
          <cell r="A190" t="str">
            <v>04.210.01</v>
          </cell>
          <cell r="B190" t="str">
            <v>Corpo de BDCC 1.50x1.50m-H=0 a 1.00m</v>
          </cell>
          <cell r="C190" t="str">
            <v>DNER-ES286/97</v>
          </cell>
          <cell r="D190" t="str">
            <v xml:space="preserve"> </v>
          </cell>
          <cell r="E190" t="str">
            <v>m</v>
          </cell>
          <cell r="F190">
            <v>40</v>
          </cell>
          <cell r="G190">
            <v>864.14</v>
          </cell>
        </row>
        <row r="191">
          <cell r="A191" t="str">
            <v>04.211.01</v>
          </cell>
          <cell r="B191" t="str">
            <v>Boca de BDCC 1.50x1.50m - normal</v>
          </cell>
          <cell r="C191" t="str">
            <v xml:space="preserve"> </v>
          </cell>
          <cell r="D191" t="str">
            <v xml:space="preserve"> </v>
          </cell>
          <cell r="E191" t="str">
            <v>un</v>
          </cell>
          <cell r="F191">
            <v>2</v>
          </cell>
          <cell r="G191">
            <v>3642.66</v>
          </cell>
        </row>
        <row r="192">
          <cell r="A192" t="str">
            <v>04.220.09</v>
          </cell>
          <cell r="B192" t="str">
            <v>Corpo de BTCC 1.50x1.50m-H=2.50 a 5.00m</v>
          </cell>
          <cell r="C192" t="str">
            <v>DNER-ES286/97</v>
          </cell>
          <cell r="D192" t="str">
            <v xml:space="preserve"> </v>
          </cell>
          <cell r="E192" t="str">
            <v>m</v>
          </cell>
          <cell r="F192">
            <v>17</v>
          </cell>
          <cell r="G192">
            <v>1221.79</v>
          </cell>
        </row>
        <row r="193">
          <cell r="A193" t="str">
            <v>04.221.01</v>
          </cell>
          <cell r="B193" t="str">
            <v>Boca de BTCC 1.50x1.50m - normal</v>
          </cell>
          <cell r="C193" t="str">
            <v xml:space="preserve"> </v>
          </cell>
          <cell r="D193" t="str">
            <v xml:space="preserve"> </v>
          </cell>
          <cell r="E193" t="str">
            <v>un</v>
          </cell>
          <cell r="F193">
            <v>2</v>
          </cell>
          <cell r="G193">
            <v>4561.4799999999996</v>
          </cell>
        </row>
        <row r="194">
          <cell r="A194" t="str">
            <v>04.999.01</v>
          </cell>
          <cell r="B194" t="str">
            <v>Remoção de bueiros existentes</v>
          </cell>
          <cell r="C194" t="str">
            <v xml:space="preserve"> </v>
          </cell>
          <cell r="D194" t="str">
            <v xml:space="preserve"> </v>
          </cell>
          <cell r="E194" t="str">
            <v>m</v>
          </cell>
          <cell r="F194">
            <v>717</v>
          </cell>
          <cell r="G194">
            <v>13.06</v>
          </cell>
        </row>
        <row r="195">
          <cell r="A195" t="str">
            <v>04.999.01a</v>
          </cell>
          <cell r="B195" t="str">
            <v>Limpeza de bueiro e revestimento com tela galvanizada e concreto</v>
          </cell>
          <cell r="C195" t="str">
            <v xml:space="preserve"> </v>
          </cell>
          <cell r="D195" t="str">
            <v xml:space="preserve"> </v>
          </cell>
          <cell r="E195" t="str">
            <v>m</v>
          </cell>
          <cell r="F195">
            <v>92.84</v>
          </cell>
          <cell r="G195">
            <v>44.18</v>
          </cell>
        </row>
        <row r="196">
          <cell r="A196" t="str">
            <v>04.999.02</v>
          </cell>
          <cell r="B196" t="str">
            <v>Demolição de dispositivos de concreto</v>
          </cell>
          <cell r="C196" t="str">
            <v>DNER-ES296/97</v>
          </cell>
          <cell r="D196" t="str">
            <v xml:space="preserve"> </v>
          </cell>
          <cell r="E196" t="str">
            <v>m3</v>
          </cell>
          <cell r="F196">
            <v>238</v>
          </cell>
          <cell r="G196">
            <v>12.58</v>
          </cell>
        </row>
        <row r="197">
          <cell r="A197" t="str">
            <v>P 04.100.23</v>
          </cell>
          <cell r="B197" t="str">
            <v>Bueiro Met.Corrug.circular, T.Armco,  c/Epoxy-bonded, MP-100, D=1,50 m, E=2,0mm</v>
          </cell>
          <cell r="C197" t="str">
            <v xml:space="preserve"> </v>
          </cell>
          <cell r="D197" t="str">
            <v xml:space="preserve"> </v>
          </cell>
          <cell r="E197" t="str">
            <v>m</v>
          </cell>
          <cell r="F197">
            <v>35</v>
          </cell>
          <cell r="G197">
            <v>510.8</v>
          </cell>
        </row>
        <row r="198">
          <cell r="A198" t="str">
            <v>P 04.100.19</v>
          </cell>
          <cell r="B198" t="str">
            <v>Tunnel liner plate, c/Epoxy-bonded, D=1,20m, E=2,70mm</v>
          </cell>
          <cell r="C198" t="str">
            <v xml:space="preserve"> </v>
          </cell>
          <cell r="D198" t="str">
            <v xml:space="preserve"> </v>
          </cell>
          <cell r="E198" t="str">
            <v>m</v>
          </cell>
          <cell r="F198">
            <v>45</v>
          </cell>
          <cell r="G198">
            <v>923.09</v>
          </cell>
        </row>
        <row r="199">
          <cell r="A199" t="str">
            <v>P 04.100.20</v>
          </cell>
          <cell r="B199" t="str">
            <v>Tunnel liner plate, c/Epoxy-bonded, D=1,40m, E=2,70mm</v>
          </cell>
          <cell r="C199" t="str">
            <v xml:space="preserve"> </v>
          </cell>
          <cell r="D199" t="str">
            <v xml:space="preserve"> </v>
          </cell>
          <cell r="E199" t="str">
            <v>m</v>
          </cell>
          <cell r="F199">
            <v>49</v>
          </cell>
          <cell r="G199">
            <v>1029.42</v>
          </cell>
        </row>
        <row r="200">
          <cell r="A200" t="str">
            <v>DER72450a</v>
          </cell>
          <cell r="B200" t="str">
            <v>Boca para BSTM D=140cm - Normal</v>
          </cell>
          <cell r="C200" t="str">
            <v xml:space="preserve"> </v>
          </cell>
          <cell r="D200" t="str">
            <v xml:space="preserve"> </v>
          </cell>
          <cell r="E200" t="str">
            <v>un</v>
          </cell>
          <cell r="F200">
            <v>2</v>
          </cell>
          <cell r="G200">
            <v>690.23</v>
          </cell>
        </row>
        <row r="202">
          <cell r="F202" t="str">
            <v>SUB-TOTAL</v>
          </cell>
        </row>
        <row r="204">
          <cell r="B204" t="str">
            <v>OBRAS COMPLEMENTARES</v>
          </cell>
        </row>
        <row r="205">
          <cell r="A205" t="str">
            <v>05.100.00</v>
          </cell>
          <cell r="B205" t="str">
            <v>Enleivamento</v>
          </cell>
          <cell r="C205" t="str">
            <v>DNER-ES341/97</v>
          </cell>
          <cell r="D205" t="str">
            <v xml:space="preserve"> </v>
          </cell>
          <cell r="E205" t="str">
            <v>m2</v>
          </cell>
          <cell r="F205">
            <v>144229</v>
          </cell>
          <cell r="G205">
            <v>2.06</v>
          </cell>
        </row>
        <row r="206">
          <cell r="A206" t="str">
            <v>05.102.00</v>
          </cell>
          <cell r="B206" t="str">
            <v>Hidrossemeadura</v>
          </cell>
          <cell r="C206" t="str">
            <v>DNER-ES341/97</v>
          </cell>
          <cell r="D206" t="str">
            <v xml:space="preserve"> </v>
          </cell>
          <cell r="E206" t="str">
            <v>m2</v>
          </cell>
          <cell r="F206">
            <v>656277</v>
          </cell>
          <cell r="G206">
            <v>0.49</v>
          </cell>
        </row>
        <row r="207">
          <cell r="A207" t="str">
            <v>P 05.100.02</v>
          </cell>
          <cell r="B207" t="str">
            <v>Fornecimento e plantio de árvore selecionada</v>
          </cell>
          <cell r="C207" t="str">
            <v xml:space="preserve"> </v>
          </cell>
          <cell r="D207" t="str">
            <v xml:space="preserve"> </v>
          </cell>
          <cell r="E207" t="str">
            <v>un</v>
          </cell>
          <cell r="F207">
            <v>4122</v>
          </cell>
          <cell r="G207">
            <v>6.02</v>
          </cell>
        </row>
        <row r="208">
          <cell r="A208" t="str">
            <v>DER80050</v>
          </cell>
          <cell r="B208" t="str">
            <v>Remoção e recolocação de cercas de arame farpado</v>
          </cell>
          <cell r="C208" t="str">
            <v xml:space="preserve"> </v>
          </cell>
          <cell r="D208" t="str">
            <v xml:space="preserve"> </v>
          </cell>
          <cell r="E208" t="str">
            <v>m</v>
          </cell>
          <cell r="F208">
            <v>7200</v>
          </cell>
          <cell r="G208">
            <v>3.23</v>
          </cell>
        </row>
        <row r="209">
          <cell r="A209" t="str">
            <v>06.400.01</v>
          </cell>
          <cell r="B209" t="str">
            <v>Cercas de arame farpado c/ mourao de concreto</v>
          </cell>
          <cell r="C209" t="str">
            <v xml:space="preserve"> </v>
          </cell>
          <cell r="D209" t="str">
            <v xml:space="preserve"> </v>
          </cell>
          <cell r="E209" t="str">
            <v>m</v>
          </cell>
          <cell r="F209">
            <v>19200</v>
          </cell>
          <cell r="G209">
            <v>8.76</v>
          </cell>
        </row>
        <row r="210">
          <cell r="A210" t="str">
            <v>P 05.100.04</v>
          </cell>
          <cell r="B210" t="str">
            <v>Alambrado c/tela galvanizada c/mourões de concreto h=2,00m</v>
          </cell>
          <cell r="C210" t="str">
            <v xml:space="preserve"> </v>
          </cell>
          <cell r="D210" t="str">
            <v xml:space="preserve"> </v>
          </cell>
          <cell r="E210" t="str">
            <v>m</v>
          </cell>
          <cell r="F210">
            <v>810</v>
          </cell>
          <cell r="G210">
            <v>38.340000000000003</v>
          </cell>
        </row>
        <row r="211">
          <cell r="A211" t="str">
            <v>P 05.100.05</v>
          </cell>
          <cell r="B211" t="str">
            <v xml:space="preserve">Portão duas folhas 4,20 x 2,00m, c/tela de aço galvanizado </v>
          </cell>
          <cell r="C211" t="str">
            <v xml:space="preserve"> </v>
          </cell>
          <cell r="D211" t="str">
            <v xml:space="preserve"> </v>
          </cell>
          <cell r="E211" t="str">
            <v>un</v>
          </cell>
          <cell r="F211">
            <v>1</v>
          </cell>
          <cell r="G211">
            <v>2020.74</v>
          </cell>
        </row>
        <row r="212">
          <cell r="A212" t="str">
            <v>P 05.300.00</v>
          </cell>
          <cell r="B212" t="str">
            <v>Abrigos para passageiros</v>
          </cell>
          <cell r="C212" t="str">
            <v xml:space="preserve"> </v>
          </cell>
          <cell r="D212" t="str">
            <v xml:space="preserve"> </v>
          </cell>
          <cell r="E212" t="str">
            <v>un</v>
          </cell>
          <cell r="F212">
            <v>7</v>
          </cell>
          <cell r="G212">
            <v>832.7</v>
          </cell>
        </row>
        <row r="213">
          <cell r="A213" t="str">
            <v>R1</v>
          </cell>
          <cell r="B213" t="str">
            <v>Remanejamento de Rede de Baixa Tensão (220/380V)</v>
          </cell>
          <cell r="C213" t="str">
            <v xml:space="preserve"> </v>
          </cell>
          <cell r="D213" t="str">
            <v xml:space="preserve"> </v>
          </cell>
          <cell r="E213" t="str">
            <v>m</v>
          </cell>
          <cell r="F213">
            <v>650</v>
          </cell>
          <cell r="G213">
            <v>4.7</v>
          </cell>
        </row>
        <row r="214">
          <cell r="A214" t="str">
            <v>R2</v>
          </cell>
          <cell r="B214" t="str">
            <v>Remanejamento de Rede de Alta Tensão (138kV)</v>
          </cell>
          <cell r="C214" t="str">
            <v xml:space="preserve"> </v>
          </cell>
          <cell r="D214" t="str">
            <v xml:space="preserve"> </v>
          </cell>
          <cell r="E214" t="str">
            <v>m</v>
          </cell>
          <cell r="F214">
            <v>930</v>
          </cell>
          <cell r="G214">
            <v>6.2</v>
          </cell>
        </row>
        <row r="215">
          <cell r="A215" t="str">
            <v>R8</v>
          </cell>
          <cell r="B215" t="str">
            <v>Remanejamento de Poste de Concreto 9/150</v>
          </cell>
          <cell r="C215" t="str">
            <v xml:space="preserve"> </v>
          </cell>
          <cell r="D215" t="str">
            <v xml:space="preserve"> </v>
          </cell>
          <cell r="E215" t="str">
            <v>un</v>
          </cell>
          <cell r="F215">
            <v>7</v>
          </cell>
          <cell r="G215">
            <v>75</v>
          </cell>
        </row>
        <row r="216">
          <cell r="A216" t="str">
            <v>R9</v>
          </cell>
          <cell r="B216" t="str">
            <v>Remanejamento de Poste de Concreto 9/300</v>
          </cell>
          <cell r="C216" t="str">
            <v xml:space="preserve"> </v>
          </cell>
          <cell r="D216" t="str">
            <v xml:space="preserve"> </v>
          </cell>
          <cell r="E216" t="str">
            <v>un</v>
          </cell>
          <cell r="F216">
            <v>2</v>
          </cell>
          <cell r="G216">
            <v>75</v>
          </cell>
        </row>
        <row r="217">
          <cell r="A217" t="str">
            <v>R22</v>
          </cell>
          <cell r="B217" t="str">
            <v>Remanejamento de Poste de Concreto 09/300 c/ transformador</v>
          </cell>
          <cell r="C217" t="str">
            <v xml:space="preserve"> </v>
          </cell>
          <cell r="D217" t="str">
            <v xml:space="preserve"> </v>
          </cell>
          <cell r="E217" t="str">
            <v>un</v>
          </cell>
          <cell r="F217">
            <v>1</v>
          </cell>
          <cell r="G217">
            <v>290</v>
          </cell>
        </row>
        <row r="218">
          <cell r="A218" t="str">
            <v>R10</v>
          </cell>
          <cell r="B218" t="str">
            <v>Remanejamento de Poste de Concreto 10/150</v>
          </cell>
          <cell r="C218" t="str">
            <v xml:space="preserve"> </v>
          </cell>
          <cell r="D218" t="str">
            <v xml:space="preserve"> </v>
          </cell>
          <cell r="E218" t="str">
            <v>un</v>
          </cell>
          <cell r="F218">
            <v>17</v>
          </cell>
          <cell r="G218">
            <v>75</v>
          </cell>
        </row>
        <row r="219">
          <cell r="A219" t="str">
            <v>R11</v>
          </cell>
          <cell r="B219" t="str">
            <v>Remanejamento de Poste de Concreto 10/300</v>
          </cell>
          <cell r="C219" t="str">
            <v xml:space="preserve"> </v>
          </cell>
          <cell r="D219" t="str">
            <v xml:space="preserve"> </v>
          </cell>
          <cell r="E219" t="str">
            <v>un</v>
          </cell>
          <cell r="F219">
            <v>16</v>
          </cell>
          <cell r="G219">
            <v>75</v>
          </cell>
        </row>
        <row r="220">
          <cell r="A220" t="str">
            <v>R12</v>
          </cell>
          <cell r="B220" t="str">
            <v>Remanejamento de Poste de Concreto 10/600</v>
          </cell>
          <cell r="C220" t="str">
            <v xml:space="preserve"> </v>
          </cell>
          <cell r="D220" t="str">
            <v xml:space="preserve"> </v>
          </cell>
          <cell r="E220" t="str">
            <v>un</v>
          </cell>
          <cell r="F220">
            <v>2</v>
          </cell>
          <cell r="G220">
            <v>75</v>
          </cell>
        </row>
        <row r="221">
          <cell r="A221" t="str">
            <v>R18</v>
          </cell>
          <cell r="B221" t="str">
            <v>Remanejamento de Poste de Concreto 10/150 c/ 3 pétalas (400W) instalado</v>
          </cell>
          <cell r="C221" t="str">
            <v xml:space="preserve"> </v>
          </cell>
          <cell r="D221" t="str">
            <v xml:space="preserve"> </v>
          </cell>
          <cell r="E221" t="str">
            <v>un</v>
          </cell>
          <cell r="F221">
            <v>2</v>
          </cell>
          <cell r="G221">
            <v>250</v>
          </cell>
        </row>
        <row r="222">
          <cell r="A222" t="str">
            <v>R25</v>
          </cell>
          <cell r="B222" t="str">
            <v>Remanejamento de Poste Metálico 20m c/ 3 pétalas instalado</v>
          </cell>
          <cell r="C222" t="str">
            <v xml:space="preserve"> </v>
          </cell>
          <cell r="D222" t="str">
            <v xml:space="preserve"> </v>
          </cell>
          <cell r="E222" t="str">
            <v>un</v>
          </cell>
          <cell r="F222">
            <v>1</v>
          </cell>
          <cell r="G222">
            <v>350</v>
          </cell>
        </row>
        <row r="223">
          <cell r="A223" t="str">
            <v>R26</v>
          </cell>
          <cell r="B223" t="str">
            <v>Remanejamento de Poste Metálico 20m c/ 4 pétalas instalado</v>
          </cell>
          <cell r="C223" t="str">
            <v xml:space="preserve"> </v>
          </cell>
          <cell r="D223" t="str">
            <v xml:space="preserve"> </v>
          </cell>
          <cell r="E223" t="str">
            <v>un</v>
          </cell>
          <cell r="F223">
            <v>2</v>
          </cell>
          <cell r="G223">
            <v>410</v>
          </cell>
        </row>
        <row r="224">
          <cell r="A224" t="str">
            <v>R3</v>
          </cell>
          <cell r="B224" t="str">
            <v>Remanejamento de Rede de Telefonia</v>
          </cell>
          <cell r="C224" t="str">
            <v xml:space="preserve"> </v>
          </cell>
          <cell r="D224" t="str">
            <v xml:space="preserve"> </v>
          </cell>
          <cell r="E224" t="str">
            <v>m</v>
          </cell>
          <cell r="F224">
            <v>360</v>
          </cell>
          <cell r="G224">
            <v>2</v>
          </cell>
        </row>
        <row r="225">
          <cell r="A225" t="str">
            <v>R28</v>
          </cell>
          <cell r="B225" t="str">
            <v>Remanejamento de Canalização de água em Ferro Fundido, 100mm</v>
          </cell>
          <cell r="C225" t="str">
            <v xml:space="preserve"> </v>
          </cell>
          <cell r="D225" t="str">
            <v xml:space="preserve"> </v>
          </cell>
          <cell r="E225" t="str">
            <v>m</v>
          </cell>
          <cell r="F225">
            <v>800</v>
          </cell>
          <cell r="G225">
            <v>234.18</v>
          </cell>
        </row>
        <row r="226">
          <cell r="B226" t="str">
            <v>Placas de aproximação( 02 unidades)p/Viaduto nº1</v>
          </cell>
        </row>
        <row r="227">
          <cell r="A227" t="str">
            <v>03.371.01</v>
          </cell>
          <cell r="B227" t="str">
            <v>Formas de placa compensada resinada</v>
          </cell>
          <cell r="C227" t="str">
            <v xml:space="preserve"> </v>
          </cell>
          <cell r="D227" t="str">
            <v xml:space="preserve"> </v>
          </cell>
          <cell r="E227" t="str">
            <v>m2</v>
          </cell>
          <cell r="F227">
            <v>16</v>
          </cell>
          <cell r="G227">
            <v>21.86</v>
          </cell>
        </row>
        <row r="228">
          <cell r="A228" t="str">
            <v>03.353.00</v>
          </cell>
          <cell r="B228" t="str">
            <v>Forn., preparo e colocação nas formas, de aço CA-50</v>
          </cell>
          <cell r="C228" t="str">
            <v xml:space="preserve"> </v>
          </cell>
          <cell r="D228" t="str">
            <v xml:space="preserve"> </v>
          </cell>
          <cell r="E228" t="str">
            <v>kg</v>
          </cell>
          <cell r="F228">
            <v>1814</v>
          </cell>
          <cell r="G228">
            <v>2.59</v>
          </cell>
        </row>
        <row r="229">
          <cell r="A229" t="str">
            <v>P 03.327.01</v>
          </cell>
          <cell r="B229" t="str">
            <v xml:space="preserve">Concreto fck= 25 MPa-contr. raz. uso ger. </v>
          </cell>
          <cell r="C229" t="str">
            <v xml:space="preserve"> </v>
          </cell>
          <cell r="D229" t="str">
            <v xml:space="preserve"> </v>
          </cell>
          <cell r="E229" t="str">
            <v>m3</v>
          </cell>
          <cell r="F229">
            <v>22</v>
          </cell>
          <cell r="G229">
            <v>163.22</v>
          </cell>
        </row>
        <row r="230">
          <cell r="B230" t="str">
            <v>Placas de aproximação( 02 unidades)p/Viaduto nº2</v>
          </cell>
        </row>
        <row r="231">
          <cell r="A231" t="str">
            <v>03.371.01</v>
          </cell>
          <cell r="B231" t="str">
            <v>Formas de placa compensada resinada</v>
          </cell>
          <cell r="C231" t="str">
            <v xml:space="preserve"> </v>
          </cell>
          <cell r="D231" t="str">
            <v xml:space="preserve"> </v>
          </cell>
          <cell r="E231" t="str">
            <v>m2</v>
          </cell>
          <cell r="F231">
            <v>16</v>
          </cell>
          <cell r="G231">
            <v>21.86</v>
          </cell>
        </row>
        <row r="232">
          <cell r="A232" t="str">
            <v>03.353.00</v>
          </cell>
          <cell r="B232" t="str">
            <v>Forn., preparo e colocação nas formas, de aço CA-50</v>
          </cell>
          <cell r="C232" t="str">
            <v xml:space="preserve"> </v>
          </cell>
          <cell r="D232" t="str">
            <v xml:space="preserve"> </v>
          </cell>
          <cell r="E232" t="str">
            <v>kg</v>
          </cell>
          <cell r="F232">
            <v>1814</v>
          </cell>
          <cell r="G232">
            <v>2.59</v>
          </cell>
        </row>
        <row r="233">
          <cell r="A233" t="str">
            <v>P 03.327.01</v>
          </cell>
          <cell r="B233" t="str">
            <v xml:space="preserve">Concreto fck= 25 MPa-contr. raz. uso ger. </v>
          </cell>
          <cell r="C233" t="str">
            <v xml:space="preserve"> </v>
          </cell>
          <cell r="D233" t="str">
            <v xml:space="preserve"> </v>
          </cell>
          <cell r="E233" t="str">
            <v>m3</v>
          </cell>
          <cell r="F233">
            <v>22</v>
          </cell>
          <cell r="G233">
            <v>163.22</v>
          </cell>
        </row>
        <row r="235">
          <cell r="G235" t="str">
            <v>SUB-TOTAL</v>
          </cell>
        </row>
        <row r="237">
          <cell r="G237" t="str">
            <v>TOTAL</v>
          </cell>
        </row>
      </sheetData>
      <sheetData sheetId="8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36000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360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180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01.100.12</v>
          </cell>
          <cell r="B18" t="str">
            <v>Escavação,carga e transportes de material de 1a categoria DMT= 600 a 800m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325</v>
          </cell>
          <cell r="G18">
            <v>2.19</v>
          </cell>
        </row>
        <row r="19">
          <cell r="A19" t="str">
            <v>01.100.18</v>
          </cell>
          <cell r="B19" t="str">
            <v>Escavação,carga e transportes de material de 1a categoria DMT= 1800 a 2000m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2295</v>
          </cell>
          <cell r="G19">
            <v>2.92</v>
          </cell>
        </row>
        <row r="20">
          <cell r="A20" t="str">
            <v>01.100.19</v>
          </cell>
          <cell r="B20" t="str">
            <v>Escavação,carga e transportes de material de 1a categoria DMT=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4475</v>
          </cell>
          <cell r="G20">
            <v>3.26</v>
          </cell>
        </row>
        <row r="21">
          <cell r="A21" t="str">
            <v>DER50260</v>
          </cell>
          <cell r="B21" t="str">
            <v>Esc.  Carga e Transp. de mat. 1a cat. c/ CB 5000&lt;DMT&lt;6000m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1223</v>
          </cell>
          <cell r="G21">
            <v>4.29</v>
          </cell>
        </row>
        <row r="22">
          <cell r="A22" t="str">
            <v>DER50290</v>
          </cell>
          <cell r="B22" t="str">
            <v>Esc.  Carga e Transp. de mat. 1a cat. c/ CB 8000&lt;DMT&lt;9000m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2097</v>
          </cell>
          <cell r="G22">
            <v>5.79</v>
          </cell>
        </row>
        <row r="23">
          <cell r="A23" t="str">
            <v>01.101.12</v>
          </cell>
          <cell r="B23" t="str">
            <v>Escavação,carga e transportes de material de 2a categoria,c/CB,  DMT 600 a 800m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2276</v>
          </cell>
          <cell r="G23">
            <v>3.23</v>
          </cell>
        </row>
        <row r="24">
          <cell r="A24" t="str">
            <v>01.101.18</v>
          </cell>
          <cell r="B24" t="str">
            <v>Escavação,carga e transportes de material de 2a categoria,c/CB,  DMT 1800 a 2000m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2295</v>
          </cell>
          <cell r="G24">
            <v>4.1399999999999997</v>
          </cell>
        </row>
        <row r="25">
          <cell r="A25" t="str">
            <v>01.101.19</v>
          </cell>
          <cell r="B25" t="str">
            <v>Escavação,carga e transportes de material de 2a categoria,c/CB,  DMT 2000 a 3000m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5527</v>
          </cell>
          <cell r="G25">
            <v>4.51</v>
          </cell>
        </row>
        <row r="26">
          <cell r="A26" t="str">
            <v>DER51250</v>
          </cell>
          <cell r="B26" t="str">
            <v>Escavação,carga e transportes de material de 2a categoria DMT 5000 a 6000m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1842</v>
          </cell>
          <cell r="G26">
            <v>5.7</v>
          </cell>
        </row>
        <row r="27">
          <cell r="A27" t="str">
            <v>DER51280</v>
          </cell>
          <cell r="B27" t="str">
            <v>Escavação,carga e transportes de material de 2a categoria DMT 8000 a 9000m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2097</v>
          </cell>
          <cell r="G27">
            <v>7.48</v>
          </cell>
        </row>
        <row r="28">
          <cell r="A28" t="str">
            <v>DER51310</v>
          </cell>
          <cell r="B28" t="str">
            <v>Escavação,carga e transportes de material de 2a categoria DMT 12000 a 14000m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4665</v>
          </cell>
          <cell r="G28">
            <v>10.14</v>
          </cell>
        </row>
        <row r="29">
          <cell r="A29" t="str">
            <v>DER51320</v>
          </cell>
          <cell r="B29" t="str">
            <v>Escavação,carga e transportes de material de 2a categoria DMT 14000 a 16000m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8592</v>
          </cell>
          <cell r="G29">
            <v>11.31</v>
          </cell>
        </row>
        <row r="30">
          <cell r="A30" t="str">
            <v>DER51360</v>
          </cell>
          <cell r="B30" t="str">
            <v>Escavação,carga e transportes de material de 2a categoria DMT 22000 a 24000m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1500</v>
          </cell>
          <cell r="G30">
            <v>16.04</v>
          </cell>
        </row>
        <row r="31">
          <cell r="A31" t="str">
            <v>DER52090</v>
          </cell>
          <cell r="B31" t="str">
            <v>Esc. Carga e Transp. de solos moles 600&lt;DMT&lt;=800m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8592</v>
          </cell>
          <cell r="G31">
            <v>4.6399999999999997</v>
          </cell>
        </row>
        <row r="32">
          <cell r="A32" t="str">
            <v>DER52095</v>
          </cell>
          <cell r="B32" t="str">
            <v>Esc. Carga e Transp. de solos moles 800&lt;DMT&lt;=1000m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2097</v>
          </cell>
          <cell r="G32">
            <v>4.7</v>
          </cell>
        </row>
        <row r="33">
          <cell r="A33" t="str">
            <v>DER52105</v>
          </cell>
          <cell r="B33" t="str">
            <v>Esc. Carga e Transp. de solos moles 2000&lt;DMT&lt;=3000m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</v>
          </cell>
          <cell r="G33">
            <v>5.77</v>
          </cell>
        </row>
        <row r="34">
          <cell r="A34" t="str">
            <v>DER52106</v>
          </cell>
          <cell r="B34" t="str">
            <v>Esc. Carga e Transp. de solos moles 3000&lt;DMT&lt;=4000m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3665</v>
          </cell>
          <cell r="G34">
            <v>6.37</v>
          </cell>
        </row>
        <row r="35">
          <cell r="A35" t="str">
            <v>01.510.00</v>
          </cell>
          <cell r="B35" t="str">
            <v>Compactação de aterros a 95% Proctor Normal</v>
          </cell>
          <cell r="C35" t="str">
            <v>DNER-ES282/97</v>
          </cell>
          <cell r="D35" t="str">
            <v xml:space="preserve"> </v>
          </cell>
          <cell r="E35" t="str">
            <v>m3</v>
          </cell>
          <cell r="F35">
            <v>5906</v>
          </cell>
          <cell r="G35">
            <v>0.79</v>
          </cell>
        </row>
        <row r="36">
          <cell r="A36" t="str">
            <v>01.511.00</v>
          </cell>
          <cell r="B36" t="str">
            <v>Compactação de aterros a 100% Proctor Normal</v>
          </cell>
          <cell r="C36" t="str">
            <v>DNER-ES282/97</v>
          </cell>
          <cell r="D36" t="str">
            <v xml:space="preserve"> </v>
          </cell>
          <cell r="E36" t="str">
            <v>m3</v>
          </cell>
          <cell r="F36">
            <v>3477</v>
          </cell>
          <cell r="G36">
            <v>1.36</v>
          </cell>
        </row>
        <row r="37">
          <cell r="F37" t="str">
            <v>SUB-TOTAL</v>
          </cell>
        </row>
        <row r="39">
          <cell r="B39" t="str">
            <v>PAVIMENTAÇÃO</v>
          </cell>
        </row>
        <row r="40">
          <cell r="A40" t="str">
            <v>02.000.00</v>
          </cell>
          <cell r="B40" t="str">
            <v>Regularização do subleito</v>
          </cell>
          <cell r="C40" t="str">
            <v xml:space="preserve"> </v>
          </cell>
          <cell r="D40" t="str">
            <v xml:space="preserve"> </v>
          </cell>
          <cell r="E40" t="str">
            <v>m2</v>
          </cell>
          <cell r="F40">
            <v>11690</v>
          </cell>
          <cell r="G40">
            <v>0.3</v>
          </cell>
        </row>
        <row r="41">
          <cell r="A41" t="str">
            <v>P01.401.00</v>
          </cell>
          <cell r="B41" t="str">
            <v>Revestimento Primário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2245</v>
          </cell>
          <cell r="G41">
            <v>11.75</v>
          </cell>
        </row>
        <row r="42">
          <cell r="F42" t="str">
            <v>SUB-TOTAL</v>
          </cell>
        </row>
        <row r="43">
          <cell r="B43" t="str">
            <v>DRENAGEM</v>
          </cell>
        </row>
        <row r="44">
          <cell r="A44" t="str">
            <v>04.000.00</v>
          </cell>
          <cell r="B44" t="str">
            <v>Escavação manual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17.57</v>
          </cell>
        </row>
        <row r="45">
          <cell r="A45" t="str">
            <v>04.001.00</v>
          </cell>
          <cell r="B45" t="str">
            <v>Escavação mecânica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1344</v>
          </cell>
          <cell r="G45">
            <v>2.09</v>
          </cell>
        </row>
        <row r="46">
          <cell r="A46" t="str">
            <v>04.001.01</v>
          </cell>
          <cell r="B46" t="str">
            <v>Escavação mecânica,reaterro e compactação (material de 1a categoria)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255</v>
          </cell>
          <cell r="G46">
            <v>3.03</v>
          </cell>
        </row>
        <row r="47">
          <cell r="A47" t="str">
            <v>04.401.02</v>
          </cell>
          <cell r="B47" t="str">
            <v>Valeta de prot. de aterro c/ revest. vegetal VPA 02</v>
          </cell>
          <cell r="C47" t="str">
            <v xml:space="preserve"> </v>
          </cell>
          <cell r="D47" t="str">
            <v xml:space="preserve"> </v>
          </cell>
          <cell r="E47" t="str">
            <v>m</v>
          </cell>
          <cell r="F47">
            <v>517</v>
          </cell>
          <cell r="G47">
            <v>24.32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627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110</v>
          </cell>
          <cell r="G49">
            <v>19.170000000000002</v>
          </cell>
        </row>
        <row r="50">
          <cell r="A50" t="str">
            <v>04.900.33</v>
          </cell>
          <cell r="B50" t="str">
            <v>Sarjeta triangular de grama-STG 03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451</v>
          </cell>
          <cell r="G50">
            <v>10.61</v>
          </cell>
        </row>
        <row r="51">
          <cell r="A51" t="str">
            <v>04.900.34</v>
          </cell>
          <cell r="B51" t="str">
            <v>Sarjeta triangular de grama-STG 04</v>
          </cell>
          <cell r="C51" t="str">
            <v xml:space="preserve"> </v>
          </cell>
          <cell r="D51" t="str">
            <v xml:space="preserve"> </v>
          </cell>
          <cell r="E51" t="str">
            <v>m</v>
          </cell>
          <cell r="F51">
            <v>715</v>
          </cell>
          <cell r="G51">
            <v>8.4700000000000006</v>
          </cell>
        </row>
        <row r="52">
          <cell r="F52" t="str">
            <v>SUB-TOTAL</v>
          </cell>
        </row>
        <row r="54">
          <cell r="B54" t="str">
            <v>OBRAS DE ARTE CORRENTES</v>
          </cell>
        </row>
        <row r="55">
          <cell r="A55" t="str">
            <v>04.001.00</v>
          </cell>
          <cell r="B55" t="str">
            <v>Escavação mecânica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1075.2</v>
          </cell>
          <cell r="G55">
            <v>2.09</v>
          </cell>
        </row>
        <row r="56">
          <cell r="A56" t="str">
            <v>04.001.01</v>
          </cell>
          <cell r="B56" t="str">
            <v>Escavação mecânica,reaterro e compactação (material de 1a categoria)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1020</v>
          </cell>
          <cell r="G56">
            <v>3.03</v>
          </cell>
        </row>
        <row r="57">
          <cell r="A57" t="str">
            <v>04.100.02</v>
          </cell>
          <cell r="B57" t="str">
            <v>Corpo de BSTC D=0.80m</v>
          </cell>
          <cell r="C57" t="str">
            <v>DNER-ES284/97</v>
          </cell>
          <cell r="D57" t="str">
            <v xml:space="preserve"> </v>
          </cell>
          <cell r="E57" t="str">
            <v xml:space="preserve">m </v>
          </cell>
          <cell r="F57">
            <v>65</v>
          </cell>
          <cell r="G57">
            <v>201.98</v>
          </cell>
        </row>
        <row r="58">
          <cell r="A58" t="str">
            <v>04.101.02</v>
          </cell>
          <cell r="B58" t="str">
            <v>Boca de BSTC D=0.80m-normal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4</v>
          </cell>
          <cell r="G58">
            <v>494.05</v>
          </cell>
        </row>
        <row r="59">
          <cell r="A59" t="str">
            <v>DER72950</v>
          </cell>
          <cell r="B59" t="str">
            <v>Boca de BSTC D=2,00m-normal</v>
          </cell>
          <cell r="C59" t="str">
            <v xml:space="preserve"> </v>
          </cell>
          <cell r="D59" t="str">
            <v xml:space="preserve"> </v>
          </cell>
          <cell r="E59" t="str">
            <v>un</v>
          </cell>
          <cell r="F59">
            <v>2</v>
          </cell>
          <cell r="G59">
            <v>1469.87</v>
          </cell>
        </row>
        <row r="60">
          <cell r="A60" t="str">
            <v>P04.110.00</v>
          </cell>
          <cell r="B60" t="str">
            <v>Corpo de BDTC D=0.80m c/ laje de concreto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92</v>
          </cell>
          <cell r="G60">
            <v>335.3</v>
          </cell>
        </row>
        <row r="61">
          <cell r="A61" t="str">
            <v>P04.111.01</v>
          </cell>
          <cell r="B61" t="str">
            <v>Boca de BDTC D=0.80m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560.76</v>
          </cell>
        </row>
        <row r="62">
          <cell r="A62" t="str">
            <v>04.200.02</v>
          </cell>
          <cell r="B62" t="str">
            <v>Corpo de BSCC 2.00x2.00m-H=0 a 1.00m</v>
          </cell>
          <cell r="C62" t="str">
            <v>DNER-ES286/97</v>
          </cell>
          <cell r="D62" t="str">
            <v xml:space="preserve"> </v>
          </cell>
          <cell r="E62" t="str">
            <v>m</v>
          </cell>
          <cell r="F62">
            <v>21</v>
          </cell>
          <cell r="G62">
            <v>737.8</v>
          </cell>
        </row>
        <row r="63">
          <cell r="A63" t="str">
            <v>04.201.02</v>
          </cell>
          <cell r="B63" t="str">
            <v>Boca de BSCC 2.00x2.00m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4874.24</v>
          </cell>
        </row>
        <row r="64">
          <cell r="A64" t="str">
            <v>P 04.100.21</v>
          </cell>
          <cell r="B64" t="str">
            <v>Tunnel liner plate, c/Epoxy-bonded, D=2,00m, E=2,70mm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44.5</v>
          </cell>
          <cell r="G64">
            <v>1370.71</v>
          </cell>
        </row>
        <row r="65">
          <cell r="A65" t="str">
            <v>04.999.02</v>
          </cell>
          <cell r="B65" t="str">
            <v>Demolição de dispositivos de concreto</v>
          </cell>
          <cell r="C65" t="str">
            <v>DNER-ES296/97</v>
          </cell>
          <cell r="D65" t="str">
            <v xml:space="preserve"> </v>
          </cell>
          <cell r="E65" t="str">
            <v>m3</v>
          </cell>
          <cell r="F65">
            <v>25</v>
          </cell>
          <cell r="G65">
            <v>12.58</v>
          </cell>
        </row>
        <row r="66">
          <cell r="F66" t="str">
            <v>SUB-TOTAL</v>
          </cell>
        </row>
        <row r="67">
          <cell r="B67" t="str">
            <v>OBRAS COMPLEMENTARES</v>
          </cell>
        </row>
        <row r="68">
          <cell r="A68" t="str">
            <v>05.100.00</v>
          </cell>
          <cell r="B68" t="str">
            <v>Enleivamento</v>
          </cell>
          <cell r="C68" t="str">
            <v>DNER-ES341/97</v>
          </cell>
          <cell r="D68" t="str">
            <v xml:space="preserve"> </v>
          </cell>
          <cell r="E68" t="str">
            <v>m2</v>
          </cell>
          <cell r="F68">
            <v>8136</v>
          </cell>
          <cell r="G68">
            <v>2.06</v>
          </cell>
        </row>
        <row r="69">
          <cell r="A69" t="str">
            <v>05.102.00</v>
          </cell>
          <cell r="B69" t="str">
            <v>Hidrossemeadura</v>
          </cell>
          <cell r="C69" t="str">
            <v>DNER-ES341/97</v>
          </cell>
          <cell r="D69" t="str">
            <v xml:space="preserve"> </v>
          </cell>
          <cell r="E69" t="str">
            <v>m2</v>
          </cell>
          <cell r="F69">
            <v>420</v>
          </cell>
          <cell r="G69">
            <v>0.49</v>
          </cell>
        </row>
        <row r="70">
          <cell r="A70" t="str">
            <v>P 05.100.02</v>
          </cell>
          <cell r="B70" t="str">
            <v>Fornecimento e plantio de árvore selecionada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95</v>
          </cell>
          <cell r="G70">
            <v>6.02</v>
          </cell>
        </row>
      </sheetData>
      <sheetData sheetId="9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154200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1542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771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3580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389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1207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2411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5249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18027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5127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2145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1313</v>
          </cell>
          <cell r="G26">
            <v>2.84</v>
          </cell>
        </row>
        <row r="27">
          <cell r="A27" t="str">
            <v>01.100.18</v>
          </cell>
          <cell r="B27" t="str">
            <v>Escavação,carga e transportes de material de 1a categoria DMT= 1800 a 2000m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1078</v>
          </cell>
          <cell r="G27">
            <v>2.92</v>
          </cell>
        </row>
        <row r="28">
          <cell r="A28" t="str">
            <v>01.100.19</v>
          </cell>
          <cell r="B28" t="str">
            <v>Escavação,carga e transportes de material de 1a categoria DMT= 2000 a 3000m</v>
          </cell>
          <cell r="C28" t="str">
            <v>DNER-ES280/97</v>
          </cell>
          <cell r="D28" t="str">
            <v xml:space="preserve"> </v>
          </cell>
          <cell r="E28" t="str">
            <v>m3</v>
          </cell>
          <cell r="F28">
            <v>16291</v>
          </cell>
          <cell r="G28">
            <v>3.26</v>
          </cell>
        </row>
        <row r="29">
          <cell r="A29" t="str">
            <v>DER50260</v>
          </cell>
          <cell r="B29" t="str">
            <v>Esc.  Carga e Transp. de mat. 1a cat. c/ CB 5000&lt;DMT&lt;6000m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808</v>
          </cell>
          <cell r="G29">
            <v>4.29</v>
          </cell>
        </row>
        <row r="30">
          <cell r="A30" t="str">
            <v>DER50270</v>
          </cell>
          <cell r="B30" t="str">
            <v>Esc.  Carga e Transp. de mat. 1a cat. c/ CB 6000&lt;DMT&lt;7000m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6239</v>
          </cell>
          <cell r="G30">
            <v>4.79</v>
          </cell>
        </row>
        <row r="31">
          <cell r="A31" t="str">
            <v>DER50315</v>
          </cell>
          <cell r="B31" t="str">
            <v>Esc.  Carga e Transp. de mat. 1a cat. c/ CB 12000&lt;DMT&lt;14000m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16257</v>
          </cell>
          <cell r="G31">
            <v>8.0299999999999994</v>
          </cell>
        </row>
        <row r="32">
          <cell r="A32" t="str">
            <v>01.101.09</v>
          </cell>
          <cell r="B32" t="str">
            <v>Escavação,carga e transportes de material de 2a categoria,c/CB, DMT 50 a 200m</v>
          </cell>
          <cell r="C32" t="str">
            <v>DNER-ES280/97</v>
          </cell>
          <cell r="D32" t="str">
            <v xml:space="preserve"> </v>
          </cell>
          <cell r="E32" t="str">
            <v>m3</v>
          </cell>
          <cell r="F32">
            <v>100</v>
          </cell>
          <cell r="G32">
            <v>2.85</v>
          </cell>
        </row>
        <row r="33">
          <cell r="A33" t="str">
            <v>01.101.10</v>
          </cell>
          <cell r="B33" t="str">
            <v>Escavação,carga e transportes de material de 2a categoria,c/CB,  DMT 200 a 400m</v>
          </cell>
          <cell r="C33" t="str">
            <v>DNER-ES280/97</v>
          </cell>
          <cell r="D33" t="str">
            <v xml:space="preserve"> </v>
          </cell>
          <cell r="E33" t="str">
            <v>m3</v>
          </cell>
          <cell r="F33">
            <v>100</v>
          </cell>
          <cell r="G33">
            <v>2.97</v>
          </cell>
        </row>
        <row r="34">
          <cell r="A34" t="str">
            <v>01.101.11</v>
          </cell>
          <cell r="B34" t="str">
            <v>Escavação,carga e transportes de material de 2a categoria,c/CB,  DMT 400 a 600m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100</v>
          </cell>
          <cell r="G34">
            <v>3.15</v>
          </cell>
        </row>
        <row r="35">
          <cell r="A35" t="str">
            <v>01.101.12</v>
          </cell>
          <cell r="B35" t="str">
            <v>Escavação,carga e transportes de material de 2a categoria,c/CB,  DMT 600 a 800m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4759</v>
          </cell>
          <cell r="G35">
            <v>3.23</v>
          </cell>
        </row>
        <row r="36">
          <cell r="A36" t="str">
            <v>01.101.13</v>
          </cell>
          <cell r="B36" t="str">
            <v>Escavação,carga e transportes de material de 2a categoria,c/CB,  DMT 800 a 1 000m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100</v>
          </cell>
          <cell r="G36">
            <v>3.42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12018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570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238</v>
          </cell>
          <cell r="G39">
            <v>3.87</v>
          </cell>
        </row>
        <row r="40">
          <cell r="A40" t="str">
            <v>01.101.17</v>
          </cell>
          <cell r="B40" t="str">
            <v>Escavação,carga e transportes de material de 2a categoria,c/CB,  DMT 1600 a 1800m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100</v>
          </cell>
          <cell r="G40">
            <v>3.99</v>
          </cell>
        </row>
        <row r="41">
          <cell r="A41" t="str">
            <v>01.101.18</v>
          </cell>
          <cell r="B41" t="str">
            <v>Escavação,carga e transportes de material de 2a categoria,c/CB,  DMT 1800 a 2000m</v>
          </cell>
          <cell r="C41" t="str">
            <v>DNER-ES280/97</v>
          </cell>
          <cell r="D41" t="str">
            <v xml:space="preserve"> </v>
          </cell>
          <cell r="E41" t="str">
            <v>m3</v>
          </cell>
          <cell r="F41">
            <v>235</v>
          </cell>
          <cell r="G41">
            <v>4.1399999999999997</v>
          </cell>
        </row>
        <row r="42">
          <cell r="A42" t="str">
            <v>01.101.19</v>
          </cell>
          <cell r="B42" t="str">
            <v>Escavação,carga e transportes de material de 2a categoria,c/CB,  DMT 2000 a 3000m</v>
          </cell>
          <cell r="C42" t="str">
            <v>DNER-ES280/97</v>
          </cell>
          <cell r="D42" t="str">
            <v xml:space="preserve"> </v>
          </cell>
          <cell r="E42" t="str">
            <v>m3</v>
          </cell>
          <cell r="F42">
            <v>557</v>
          </cell>
          <cell r="G42">
            <v>4.51</v>
          </cell>
        </row>
        <row r="43">
          <cell r="A43" t="str">
            <v>DER51250</v>
          </cell>
          <cell r="B43" t="str">
            <v>Escavação,carga e transportes de material de 2a categoria DMT 5000 a 6000m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1802</v>
          </cell>
          <cell r="G43">
            <v>5.7</v>
          </cell>
        </row>
        <row r="44">
          <cell r="A44" t="str">
            <v>DER51260</v>
          </cell>
          <cell r="B44" t="str">
            <v>Escavação,carga e transportes de material de 2a categoria DMT 6000 a 7000m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1248</v>
          </cell>
          <cell r="G44">
            <v>6.34</v>
          </cell>
        </row>
        <row r="45">
          <cell r="A45" t="str">
            <v>DER51310</v>
          </cell>
          <cell r="B45" t="str">
            <v>Escavação,carga e transportes de material de 2a categoria DMT 12000 a 14000m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100</v>
          </cell>
          <cell r="G45">
            <v>10.14</v>
          </cell>
        </row>
        <row r="46">
          <cell r="A46" t="str">
            <v>DER52095</v>
          </cell>
          <cell r="B46" t="str">
            <v>Esc. Carga e Transp. de solos moles 800&lt;DMT&lt;=1000m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808</v>
          </cell>
          <cell r="G46">
            <v>4.7</v>
          </cell>
        </row>
        <row r="47">
          <cell r="A47" t="str">
            <v>DER52101</v>
          </cell>
          <cell r="B47" t="str">
            <v>Esc. Carga e Transp. de solos moles 1200&lt;DMT&lt;=1400m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1500</v>
          </cell>
          <cell r="G47">
            <v>4.74</v>
          </cell>
        </row>
        <row r="48">
          <cell r="A48" t="str">
            <v>DER52105</v>
          </cell>
          <cell r="B48" t="str">
            <v>Esc. Carga e Transp. de solos moles 2000&lt;DMT&lt;=3000m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1222</v>
          </cell>
          <cell r="G48">
            <v>5.77</v>
          </cell>
        </row>
        <row r="49">
          <cell r="A49" t="str">
            <v>DER52106</v>
          </cell>
          <cell r="B49" t="str">
            <v>Esc. Carga e Transp. de solos moles 3000&lt;DMT&lt;=4000m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3135</v>
          </cell>
          <cell r="G49">
            <v>6.37</v>
          </cell>
        </row>
        <row r="50">
          <cell r="A50" t="str">
            <v>01.510.00</v>
          </cell>
          <cell r="B50" t="str">
            <v>Compactação de aterros a 95% Proctor Normal</v>
          </cell>
          <cell r="C50" t="str">
            <v>DNER-ES282/97</v>
          </cell>
          <cell r="D50" t="str">
            <v xml:space="preserve"> </v>
          </cell>
          <cell r="E50" t="str">
            <v>m3</v>
          </cell>
          <cell r="F50">
            <v>48343</v>
          </cell>
          <cell r="G50">
            <v>0.79</v>
          </cell>
        </row>
        <row r="51">
          <cell r="A51" t="str">
            <v>01.511.00</v>
          </cell>
          <cell r="B51" t="str">
            <v>Compactação de aterros a 100% Proctor Normal</v>
          </cell>
          <cell r="C51" t="str">
            <v>DNER-ES282/97</v>
          </cell>
          <cell r="D51" t="str">
            <v xml:space="preserve"> </v>
          </cell>
          <cell r="E51" t="str">
            <v>m3</v>
          </cell>
          <cell r="F51">
            <v>22313</v>
          </cell>
          <cell r="G51">
            <v>1.36</v>
          </cell>
        </row>
        <row r="52">
          <cell r="F52" t="str">
            <v>SUB-TOTAL</v>
          </cell>
        </row>
        <row r="54">
          <cell r="B54" t="str">
            <v>PAVIMENTAÇÃO</v>
          </cell>
        </row>
        <row r="55">
          <cell r="A55" t="str">
            <v>02.000.00</v>
          </cell>
          <cell r="B55" t="str">
            <v>Regularização do subleito</v>
          </cell>
          <cell r="C55" t="str">
            <v xml:space="preserve"> </v>
          </cell>
          <cell r="D55" t="str">
            <v xml:space="preserve"> </v>
          </cell>
          <cell r="E55" t="str">
            <v>m2</v>
          </cell>
          <cell r="F55">
            <v>104259</v>
          </cell>
          <cell r="G55">
            <v>0.3</v>
          </cell>
        </row>
        <row r="56">
          <cell r="A56" t="str">
            <v>DER53130</v>
          </cell>
          <cell r="B56" t="str">
            <v>Camada de macadame seco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17459</v>
          </cell>
          <cell r="G56">
            <v>21.86</v>
          </cell>
        </row>
        <row r="57">
          <cell r="A57" t="str">
            <v>02.230.00</v>
          </cell>
          <cell r="B57" t="str">
            <v>Base brita graduada</v>
          </cell>
          <cell r="C57" t="str">
            <v>DNER-ES303/97</v>
          </cell>
          <cell r="D57" t="str">
            <v xml:space="preserve"> </v>
          </cell>
          <cell r="E57" t="str">
            <v>m3</v>
          </cell>
          <cell r="F57">
            <v>13838</v>
          </cell>
          <cell r="G57">
            <v>28.06</v>
          </cell>
        </row>
        <row r="58">
          <cell r="A58" t="str">
            <v>02.300.00</v>
          </cell>
          <cell r="B58" t="str">
            <v>Imprimação - Fornecimento, transporte e execução</v>
          </cell>
          <cell r="C58" t="str">
            <v>DNER-ES306/97</v>
          </cell>
          <cell r="D58" t="str">
            <v xml:space="preserve"> </v>
          </cell>
          <cell r="E58" t="str">
            <v>m2</v>
          </cell>
          <cell r="F58">
            <v>92533</v>
          </cell>
          <cell r="G58">
            <v>1.1100000000000001</v>
          </cell>
        </row>
        <row r="59">
          <cell r="A59" t="str">
            <v>02.400.00</v>
          </cell>
          <cell r="B59" t="str">
            <v>Pintura de ligação - Fornec., transporte e execução</v>
          </cell>
          <cell r="C59" t="str">
            <v>DNER-ES307/97</v>
          </cell>
          <cell r="D59" t="str">
            <v xml:space="preserve"> </v>
          </cell>
          <cell r="E59" t="str">
            <v>m2</v>
          </cell>
          <cell r="F59">
            <v>170839</v>
          </cell>
          <cell r="G59">
            <v>0.41</v>
          </cell>
        </row>
        <row r="60">
          <cell r="A60" t="str">
            <v>02.540.01</v>
          </cell>
          <cell r="B60" t="str">
            <v>Concreto betuminoso usinado a quente - usina 100/140 t/h</v>
          </cell>
          <cell r="C60" t="str">
            <v>DNER-ES313/97</v>
          </cell>
          <cell r="D60" t="str">
            <v xml:space="preserve"> </v>
          </cell>
          <cell r="E60" t="str">
            <v>t</v>
          </cell>
          <cell r="F60">
            <v>19054</v>
          </cell>
          <cell r="G60">
            <v>67.64</v>
          </cell>
        </row>
        <row r="61">
          <cell r="A61" t="str">
            <v>DER82200</v>
          </cell>
          <cell r="B61" t="str">
            <v>Remoção de revestimento de CBUQ</v>
          </cell>
          <cell r="C61" t="str">
            <v xml:space="preserve"> </v>
          </cell>
          <cell r="D61" t="str">
            <v xml:space="preserve"> </v>
          </cell>
          <cell r="E61" t="str">
            <v>m3</v>
          </cell>
          <cell r="F61">
            <v>1526</v>
          </cell>
          <cell r="G61">
            <v>5.73</v>
          </cell>
        </row>
        <row r="62">
          <cell r="A62" t="str">
            <v>DER82200a</v>
          </cell>
          <cell r="B62" t="str">
            <v>Remoção de camada granular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1526</v>
          </cell>
          <cell r="G62">
            <v>4.67</v>
          </cell>
        </row>
        <row r="63">
          <cell r="A63" t="str">
            <v>DER82150</v>
          </cell>
          <cell r="B63" t="str">
            <v>Remoção de pavimento a paralelelpípedo</v>
          </cell>
          <cell r="C63" t="str">
            <v xml:space="preserve"> </v>
          </cell>
          <cell r="D63" t="str">
            <v xml:space="preserve"> </v>
          </cell>
          <cell r="E63" t="str">
            <v>m2</v>
          </cell>
          <cell r="F63">
            <v>2238</v>
          </cell>
          <cell r="G63">
            <v>0.62</v>
          </cell>
        </row>
        <row r="64">
          <cell r="F64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142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2950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928.4</v>
          </cell>
          <cell r="G68">
            <v>3.03</v>
          </cell>
        </row>
        <row r="69">
          <cell r="A69" t="str">
            <v>04.401.01</v>
          </cell>
          <cell r="B69" t="str">
            <v>Valeta de prot. de aterro c/ revest. vegetal VPA 01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1908</v>
          </cell>
          <cell r="G69">
            <v>31.98</v>
          </cell>
        </row>
        <row r="70">
          <cell r="A70" t="str">
            <v>04.401.02</v>
          </cell>
          <cell r="B70" t="str">
            <v>Valeta de prot. de aterro c/ revest. vegetal VPA 02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836</v>
          </cell>
          <cell r="G70">
            <v>24.32</v>
          </cell>
        </row>
        <row r="71">
          <cell r="A71" t="str">
            <v>04.500.06</v>
          </cell>
          <cell r="B71" t="str">
            <v>Dreno longit. profundo p/cortes em solo- DPS 06</v>
          </cell>
          <cell r="C71" t="str">
            <v>DNER-ES292/97</v>
          </cell>
          <cell r="D71" t="str">
            <v xml:space="preserve"> </v>
          </cell>
          <cell r="E71" t="str">
            <v>m</v>
          </cell>
          <cell r="F71">
            <v>1243</v>
          </cell>
          <cell r="G71">
            <v>34.94</v>
          </cell>
        </row>
        <row r="72">
          <cell r="A72" t="str">
            <v>04.502.02</v>
          </cell>
          <cell r="B72" t="str">
            <v>Boca de saída p/ dreno longit. profundo- BSD 02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49.08</v>
          </cell>
        </row>
        <row r="73">
          <cell r="A73" t="str">
            <v>04.510.03</v>
          </cell>
          <cell r="B73" t="str">
            <v>Dreno sub- superficial- DSS 03</v>
          </cell>
          <cell r="C73" t="str">
            <v>DNER-ES294/97</v>
          </cell>
          <cell r="D73" t="str">
            <v xml:space="preserve"> </v>
          </cell>
          <cell r="E73" t="str">
            <v>m</v>
          </cell>
          <cell r="F73">
            <v>3497</v>
          </cell>
          <cell r="G73">
            <v>3.71</v>
          </cell>
        </row>
        <row r="74">
          <cell r="A74" t="str">
            <v>04.511.01</v>
          </cell>
          <cell r="B74" t="str">
            <v>Boca de saída p/ dreno sub-superficial-BSD 03</v>
          </cell>
          <cell r="C74" t="str">
            <v xml:space="preserve"> </v>
          </cell>
          <cell r="D74" t="str">
            <v xml:space="preserve"> </v>
          </cell>
          <cell r="E74" t="str">
            <v>un</v>
          </cell>
          <cell r="F74">
            <v>5</v>
          </cell>
          <cell r="G74">
            <v>20.86</v>
          </cell>
        </row>
        <row r="75">
          <cell r="A75" t="str">
            <v>04.900.21</v>
          </cell>
          <cell r="B75" t="str">
            <v>Sarjeta de cant. central de concreto-SCC 01</v>
          </cell>
          <cell r="C75" t="str">
            <v>DNER-ES288/97</v>
          </cell>
          <cell r="D75" t="str">
            <v xml:space="preserve"> </v>
          </cell>
          <cell r="E75" t="str">
            <v>m</v>
          </cell>
          <cell r="F75">
            <v>3036</v>
          </cell>
          <cell r="G75">
            <v>13.85</v>
          </cell>
        </row>
        <row r="76">
          <cell r="A76" t="str">
            <v>04.900.22</v>
          </cell>
          <cell r="B76" t="str">
            <v>Sarjeta de cant. central de concreto-SCC 02</v>
          </cell>
          <cell r="C76" t="str">
            <v>DNER-ES288/97</v>
          </cell>
          <cell r="D76" t="str">
            <v xml:space="preserve"> </v>
          </cell>
          <cell r="E76" t="str">
            <v>m</v>
          </cell>
          <cell r="F76">
            <v>638</v>
          </cell>
          <cell r="G76">
            <v>19.170000000000002</v>
          </cell>
        </row>
        <row r="77">
          <cell r="A77" t="str">
            <v>04.900.03</v>
          </cell>
          <cell r="B77" t="str">
            <v>Sarjeta triangular de concreto-STC 03</v>
          </cell>
          <cell r="C77" t="str">
            <v>DNER-ES288/97</v>
          </cell>
          <cell r="D77" t="str">
            <v xml:space="preserve"> </v>
          </cell>
          <cell r="E77" t="str">
            <v>m</v>
          </cell>
          <cell r="F77">
            <v>55</v>
          </cell>
          <cell r="G77">
            <v>16.02</v>
          </cell>
        </row>
        <row r="78">
          <cell r="A78" t="str">
            <v>04.910.05</v>
          </cell>
          <cell r="B78" t="str">
            <v>Meio-fio de concreto-MFC 05</v>
          </cell>
          <cell r="C78" t="str">
            <v>DNER-ES290/97</v>
          </cell>
          <cell r="D78" t="str">
            <v xml:space="preserve"> </v>
          </cell>
          <cell r="E78" t="str">
            <v>m</v>
          </cell>
          <cell r="F78">
            <v>21252</v>
          </cell>
          <cell r="G78">
            <v>10.54</v>
          </cell>
        </row>
        <row r="79">
          <cell r="A79" t="str">
            <v>DER78150b</v>
          </cell>
          <cell r="B79" t="str">
            <v>Caixa coletora de sarjeta - CCS, D=40cm E H=1,00m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4</v>
          </cell>
          <cell r="G79">
            <v>382.07</v>
          </cell>
        </row>
        <row r="80">
          <cell r="A80" t="str">
            <v>DER78150c</v>
          </cell>
          <cell r="B80" t="str">
            <v>Caixa coletora de sarjeta - CCS, D=40cm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503.68</v>
          </cell>
        </row>
        <row r="81">
          <cell r="A81" t="str">
            <v>DER78150a</v>
          </cell>
          <cell r="B81" t="str">
            <v>Caixa coletora de sarjeta - CCS, D=60cm E H=1,5m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1</v>
          </cell>
          <cell r="G81">
            <v>500.45</v>
          </cell>
        </row>
        <row r="82">
          <cell r="A82" t="str">
            <v>04.930.01</v>
          </cell>
          <cell r="B82" t="str">
            <v>Caixa coletora de sarjeta-CCS 01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1</v>
          </cell>
          <cell r="G82">
            <v>568.85</v>
          </cell>
        </row>
        <row r="83">
          <cell r="A83" t="str">
            <v>04.931.03</v>
          </cell>
          <cell r="B83" t="str">
            <v>Caixa coletora de talvegue-CCT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2</v>
          </cell>
          <cell r="G83">
            <v>551.65</v>
          </cell>
        </row>
        <row r="84">
          <cell r="A84" t="str">
            <v>04.931.02</v>
          </cell>
          <cell r="B84" t="str">
            <v>Caixa coletora de talvegue-CCT 02</v>
          </cell>
          <cell r="C84" t="str">
            <v>DNER-ES287/97</v>
          </cell>
          <cell r="D84" t="str">
            <v xml:space="preserve"> </v>
          </cell>
          <cell r="E84" t="str">
            <v>un</v>
          </cell>
          <cell r="F84">
            <v>1</v>
          </cell>
          <cell r="G84">
            <v>564.34</v>
          </cell>
        </row>
        <row r="85">
          <cell r="A85" t="str">
            <v>04.960.01</v>
          </cell>
          <cell r="B85" t="str">
            <v>Boca de lobo simples c/ grelha de concreto-BLS 01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12</v>
          </cell>
          <cell r="G85">
            <v>203.51</v>
          </cell>
        </row>
        <row r="86">
          <cell r="A86" t="str">
            <v>04.960.02</v>
          </cell>
          <cell r="B86" t="str">
            <v>Boca de lobo simples c/ grelha de concreto-BLS 02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</v>
          </cell>
          <cell r="G86">
            <v>257.83999999999997</v>
          </cell>
        </row>
        <row r="87">
          <cell r="A87" t="str">
            <v>04.960.03</v>
          </cell>
          <cell r="B87" t="str">
            <v>Boca de lobo simples c/ grelha de concreto-BLS 03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7</v>
          </cell>
          <cell r="G87">
            <v>312.23</v>
          </cell>
        </row>
        <row r="88">
          <cell r="A88" t="str">
            <v>04.961.02</v>
          </cell>
          <cell r="B88" t="str">
            <v>Boca de lobo dupla c/ grelha de concreto-BLD 02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</v>
          </cell>
          <cell r="G88">
            <v>476.56</v>
          </cell>
        </row>
        <row r="89">
          <cell r="A89" t="str">
            <v>04.999.01</v>
          </cell>
          <cell r="B89" t="str">
            <v>Remoção de bueiros existentes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65</v>
          </cell>
          <cell r="G89">
            <v>13.06</v>
          </cell>
        </row>
        <row r="90">
          <cell r="A90" t="str">
            <v>04.999.02</v>
          </cell>
          <cell r="B90" t="str">
            <v>Demolição de dispositivos de concreto</v>
          </cell>
          <cell r="C90" t="str">
            <v>DNER-ES296/97</v>
          </cell>
          <cell r="D90" t="str">
            <v xml:space="preserve"> </v>
          </cell>
          <cell r="E90" t="str">
            <v>m3</v>
          </cell>
          <cell r="F90">
            <v>69.599999999999994</v>
          </cell>
          <cell r="G90">
            <v>12.58</v>
          </cell>
        </row>
        <row r="91">
          <cell r="A91" t="str">
            <v>P 04.100.07</v>
          </cell>
          <cell r="B91" t="str">
            <v>Execução de galerias D=0,40 c/ lastro de brita</v>
          </cell>
          <cell r="C91" t="str">
            <v xml:space="preserve"> </v>
          </cell>
          <cell r="D91" t="str">
            <v xml:space="preserve"> </v>
          </cell>
          <cell r="E91" t="str">
            <v>m</v>
          </cell>
          <cell r="F91">
            <v>2037</v>
          </cell>
          <cell r="G91">
            <v>41.68</v>
          </cell>
        </row>
        <row r="92">
          <cell r="A92" t="str">
            <v>P 04.100.09</v>
          </cell>
          <cell r="B92" t="str">
            <v>Execução de galerias D=0,60 c/ lastro de brita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529</v>
          </cell>
          <cell r="G92">
            <v>100.67</v>
          </cell>
        </row>
        <row r="93">
          <cell r="A93" t="str">
            <v>P 04.100.08</v>
          </cell>
          <cell r="B93" t="str">
            <v>Execução de galerias D=0,40 c/ lastro de concreto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287</v>
          </cell>
          <cell r="G93">
            <v>58.65</v>
          </cell>
        </row>
        <row r="94">
          <cell r="A94" t="str">
            <v>P 04.100.10</v>
          </cell>
          <cell r="B94" t="str">
            <v>Execução de galerias D=0,60 c/ lastro de concreto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111</v>
          </cell>
          <cell r="G94">
            <v>131.66</v>
          </cell>
        </row>
        <row r="95">
          <cell r="A95" t="str">
            <v>DER72350b</v>
          </cell>
          <cell r="B95" t="str">
            <v>Boca para BSTC D=40cm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4</v>
          </cell>
          <cell r="G95">
            <v>147.57</v>
          </cell>
        </row>
        <row r="96">
          <cell r="A96" t="str">
            <v>04.101.01</v>
          </cell>
          <cell r="B96" t="str">
            <v>Boca de BSTC D=0.60m-normal</v>
          </cell>
          <cell r="C96" t="str">
            <v>DNER-ES284/97</v>
          </cell>
          <cell r="D96" t="str">
            <v xml:space="preserve"> </v>
          </cell>
          <cell r="E96" t="str">
            <v>un</v>
          </cell>
          <cell r="F96">
            <v>6</v>
          </cell>
          <cell r="G96">
            <v>299.62</v>
          </cell>
        </row>
        <row r="97">
          <cell r="A97" t="str">
            <v>P 04.100.06</v>
          </cell>
          <cell r="B97" t="str">
            <v>Galeria D=0,40m envelopada</v>
          </cell>
          <cell r="C97" t="str">
            <v xml:space="preserve"> </v>
          </cell>
          <cell r="D97" t="str">
            <v xml:space="preserve"> </v>
          </cell>
          <cell r="E97" t="str">
            <v>m</v>
          </cell>
          <cell r="F97">
            <v>36</v>
          </cell>
          <cell r="G97">
            <v>103.37</v>
          </cell>
        </row>
        <row r="98">
          <cell r="A98" t="str">
            <v>P 04.100.12</v>
          </cell>
          <cell r="B98" t="str">
            <v>Galeria D=0,60m envelopada</v>
          </cell>
          <cell r="C98" t="str">
            <v xml:space="preserve"> </v>
          </cell>
          <cell r="D98" t="str">
            <v xml:space="preserve"> </v>
          </cell>
          <cell r="E98" t="str">
            <v>m</v>
          </cell>
          <cell r="F98">
            <v>23</v>
          </cell>
          <cell r="G98">
            <v>191.7</v>
          </cell>
        </row>
        <row r="99">
          <cell r="A99" t="str">
            <v>P.04.100.14</v>
          </cell>
          <cell r="B99" t="str">
            <v>Caixa de ligação e passagem BSTC, D=80cm, H=1,00m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1</v>
          </cell>
          <cell r="G99">
            <v>451.1</v>
          </cell>
        </row>
        <row r="100">
          <cell r="A100" t="str">
            <v>P.04.100.15</v>
          </cell>
          <cell r="B100" t="str">
            <v>Caixa de ligação e passagem BSTC,  D=1,00m, H=1,50m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</v>
          </cell>
          <cell r="G100">
            <v>741.5</v>
          </cell>
        </row>
        <row r="101">
          <cell r="A101" t="str">
            <v>P.04.100.16</v>
          </cell>
          <cell r="B101" t="str">
            <v>Caixa de ligação e passagem BDTC,  D=1,00m, H=1,50m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1</v>
          </cell>
          <cell r="G101">
            <v>1174.79</v>
          </cell>
        </row>
        <row r="102">
          <cell r="A102" t="str">
            <v>04.962.01</v>
          </cell>
          <cell r="B102" t="str">
            <v>Caixa de ligação e passagem- CLP 01</v>
          </cell>
          <cell r="C102" t="str">
            <v>DNER-ES287/97</v>
          </cell>
          <cell r="D102" t="str">
            <v xml:space="preserve"> </v>
          </cell>
          <cell r="E102" t="str">
            <v>un</v>
          </cell>
          <cell r="F102">
            <v>5</v>
          </cell>
          <cell r="G102">
            <v>371.03</v>
          </cell>
        </row>
        <row r="103">
          <cell r="A103" t="str">
            <v>04.962.02</v>
          </cell>
          <cell r="B103" t="str">
            <v>Caixa de ligação e passagem- CLP 02</v>
          </cell>
          <cell r="C103" t="str">
            <v>DNER-ES287/97</v>
          </cell>
          <cell r="D103" t="str">
            <v xml:space="preserve"> </v>
          </cell>
          <cell r="E103" t="str">
            <v>un</v>
          </cell>
          <cell r="F103">
            <v>3</v>
          </cell>
          <cell r="G103">
            <v>359.92</v>
          </cell>
        </row>
        <row r="104">
          <cell r="A104" t="str">
            <v>04.962.07</v>
          </cell>
          <cell r="B104" t="str">
            <v>Caixa de ligação e passagem- CLP 07</v>
          </cell>
          <cell r="C104" t="str">
            <v>DNER-ES287/97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443.2</v>
          </cell>
        </row>
        <row r="105">
          <cell r="A105" t="str">
            <v>04.962.08</v>
          </cell>
          <cell r="B105" t="str">
            <v>Caixa de ligação e passagem- CLP 08</v>
          </cell>
          <cell r="C105" t="str">
            <v>DNER-ES287/97</v>
          </cell>
          <cell r="D105" t="str">
            <v xml:space="preserve"> </v>
          </cell>
          <cell r="E105" t="str">
            <v>un</v>
          </cell>
          <cell r="F105">
            <v>1</v>
          </cell>
          <cell r="G105">
            <v>431.6</v>
          </cell>
        </row>
        <row r="106">
          <cell r="A106" t="str">
            <v>04.963.01</v>
          </cell>
          <cell r="B106" t="str">
            <v>Poço de visita- PVI 01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1</v>
          </cell>
          <cell r="G106">
            <v>493.1</v>
          </cell>
        </row>
        <row r="107">
          <cell r="A107" t="str">
            <v>04.963.02</v>
          </cell>
          <cell r="B107" t="str">
            <v>Poço de visita- PVI 02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</v>
          </cell>
          <cell r="G107">
            <v>481.49</v>
          </cell>
        </row>
        <row r="108">
          <cell r="A108" t="str">
            <v>04.963.31</v>
          </cell>
          <cell r="B108" t="str">
            <v>Chaminé dos poços de visita- CPV 01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368.29</v>
          </cell>
        </row>
        <row r="109">
          <cell r="F109" t="str">
            <v>SUB-TOTAL</v>
          </cell>
        </row>
        <row r="111">
          <cell r="B111" t="str">
            <v>OBRAS DE ARTE CORRENTES</v>
          </cell>
        </row>
        <row r="112">
          <cell r="A112" t="str">
            <v>04.001.01</v>
          </cell>
          <cell r="B112" t="str">
            <v>Escavação mecânica,reaterro e compactação (material de 1a categoria)</v>
          </cell>
          <cell r="C112" t="str">
            <v xml:space="preserve"> </v>
          </cell>
          <cell r="D112" t="str">
            <v xml:space="preserve"> </v>
          </cell>
          <cell r="E112" t="str">
            <v>m3</v>
          </cell>
          <cell r="F112">
            <v>3714</v>
          </cell>
          <cell r="G112">
            <v>3.03</v>
          </cell>
        </row>
        <row r="113">
          <cell r="A113" t="str">
            <v>DER66050</v>
          </cell>
          <cell r="B113" t="str">
            <v>Corpo de BSTC D=50cm c/ lastro de brita</v>
          </cell>
          <cell r="C113" t="str">
            <v xml:space="preserve"> </v>
          </cell>
          <cell r="D113" t="str">
            <v xml:space="preserve"> </v>
          </cell>
          <cell r="E113" t="str">
            <v>m</v>
          </cell>
          <cell r="F113">
            <v>18</v>
          </cell>
          <cell r="G113">
            <v>54.42</v>
          </cell>
        </row>
        <row r="114">
          <cell r="A114" t="str">
            <v>DER72350a</v>
          </cell>
          <cell r="B114" t="str">
            <v>Boca para BSTC D=50cm - Normal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</v>
          </cell>
          <cell r="G114">
            <v>157.56</v>
          </cell>
        </row>
        <row r="115">
          <cell r="A115" t="str">
            <v>04.100.02</v>
          </cell>
          <cell r="B115" t="str">
            <v>Corpo de BSTC D=0.80m</v>
          </cell>
          <cell r="C115" t="str">
            <v>DNER-ES284/97</v>
          </cell>
          <cell r="D115" t="str">
            <v xml:space="preserve"> </v>
          </cell>
          <cell r="E115" t="str">
            <v xml:space="preserve">m </v>
          </cell>
          <cell r="F115">
            <v>99</v>
          </cell>
          <cell r="G115">
            <v>201.98</v>
          </cell>
        </row>
        <row r="116">
          <cell r="A116" t="str">
            <v>04.100.03</v>
          </cell>
          <cell r="B116" t="str">
            <v>Corpo de BSTC D=1.00m</v>
          </cell>
          <cell r="C116" t="str">
            <v>DNER-ES284/97</v>
          </cell>
          <cell r="D116" t="str">
            <v xml:space="preserve"> </v>
          </cell>
          <cell r="E116" t="str">
            <v xml:space="preserve">m </v>
          </cell>
          <cell r="F116">
            <v>200</v>
          </cell>
          <cell r="G116">
            <v>280.33</v>
          </cell>
        </row>
        <row r="117">
          <cell r="A117" t="str">
            <v>04.101.02</v>
          </cell>
          <cell r="B117" t="str">
            <v>Boca de BSTC D=0.80m-normal</v>
          </cell>
          <cell r="C117" t="str">
            <v>DNER-ES284/97</v>
          </cell>
          <cell r="D117" t="str">
            <v xml:space="preserve"> </v>
          </cell>
          <cell r="E117" t="str">
            <v>un</v>
          </cell>
          <cell r="F117">
            <v>4</v>
          </cell>
          <cell r="G117">
            <v>494.05</v>
          </cell>
        </row>
        <row r="118">
          <cell r="A118" t="str">
            <v>04.101.03</v>
          </cell>
          <cell r="B118" t="str">
            <v>Boca de BSTC D=1.00m-normal</v>
          </cell>
          <cell r="C118" t="str">
            <v>DNER-ES284/97</v>
          </cell>
          <cell r="D118" t="str">
            <v xml:space="preserve"> </v>
          </cell>
          <cell r="E118" t="str">
            <v>un</v>
          </cell>
          <cell r="F118">
            <v>3</v>
          </cell>
          <cell r="G118">
            <v>757.56</v>
          </cell>
        </row>
        <row r="119">
          <cell r="A119" t="str">
            <v>04.101.05</v>
          </cell>
          <cell r="B119" t="str">
            <v>Boca de BSTC D=1.50m-normal</v>
          </cell>
          <cell r="C119" t="str">
            <v>DNER-ES284/97</v>
          </cell>
          <cell r="D119" t="str">
            <v xml:space="preserve"> </v>
          </cell>
          <cell r="E119" t="str">
            <v>un</v>
          </cell>
          <cell r="F119">
            <v>3</v>
          </cell>
          <cell r="G119">
            <v>1942.12</v>
          </cell>
        </row>
        <row r="120">
          <cell r="A120" t="str">
            <v>04.110.01</v>
          </cell>
          <cell r="B120" t="str">
            <v>Corpo de BDTC D=1.00m</v>
          </cell>
          <cell r="C120" t="str">
            <v>DNER-ES284/97</v>
          </cell>
          <cell r="D120" t="str">
            <v xml:space="preserve"> </v>
          </cell>
          <cell r="E120" t="str">
            <v>m</v>
          </cell>
          <cell r="F120">
            <v>142</v>
          </cell>
          <cell r="G120">
            <v>572.14</v>
          </cell>
        </row>
        <row r="121">
          <cell r="A121" t="str">
            <v>04.110.02</v>
          </cell>
          <cell r="B121" t="str">
            <v>Corpo de BDTC D=1.20m</v>
          </cell>
          <cell r="C121" t="str">
            <v>DNER-ES284/97</v>
          </cell>
          <cell r="D121" t="str">
            <v xml:space="preserve"> </v>
          </cell>
          <cell r="E121" t="str">
            <v>m</v>
          </cell>
          <cell r="F121">
            <v>78</v>
          </cell>
          <cell r="G121">
            <v>745.38</v>
          </cell>
        </row>
        <row r="122">
          <cell r="A122" t="str">
            <v>04.111.01</v>
          </cell>
          <cell r="B122" t="str">
            <v>Boca de BDTC D=1.00m-normal</v>
          </cell>
          <cell r="C122" t="str">
            <v>DNER-ES284/97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1056.6199999999999</v>
          </cell>
        </row>
        <row r="123">
          <cell r="A123" t="str">
            <v>04.111.02</v>
          </cell>
          <cell r="B123" t="str">
            <v>Boca de BDTC D=1.20m-normal</v>
          </cell>
          <cell r="C123" t="str">
            <v>DNER-ES284/97</v>
          </cell>
          <cell r="D123" t="str">
            <v xml:space="preserve"> </v>
          </cell>
          <cell r="E123" t="str">
            <v>un</v>
          </cell>
          <cell r="F123">
            <v>2</v>
          </cell>
          <cell r="G123">
            <v>1521.54</v>
          </cell>
        </row>
        <row r="124">
          <cell r="A124" t="str">
            <v>DER67700</v>
          </cell>
          <cell r="B124" t="str">
            <v>Corpo de BTTC D=0.80m c/enrocamento e laje</v>
          </cell>
          <cell r="C124" t="str">
            <v xml:space="preserve"> </v>
          </cell>
          <cell r="D124" t="str">
            <v xml:space="preserve"> </v>
          </cell>
          <cell r="E124" t="str">
            <v>m</v>
          </cell>
          <cell r="F124">
            <v>31</v>
          </cell>
          <cell r="G124">
            <v>599.96</v>
          </cell>
        </row>
        <row r="125">
          <cell r="A125" t="str">
            <v>DER73550</v>
          </cell>
          <cell r="B125" t="str">
            <v>Boca de BTTC D=0,80m-normal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</v>
          </cell>
          <cell r="G125">
            <v>685.42</v>
          </cell>
        </row>
        <row r="126">
          <cell r="A126" t="str">
            <v>P 04.100.23</v>
          </cell>
          <cell r="B126" t="str">
            <v>Bueiro Met.Corrug.circular, T.Armco,  c/Epoxy-bonded, MP-100, D=1,50 m, E=2,0mm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54</v>
          </cell>
          <cell r="G126">
            <v>510.8</v>
          </cell>
        </row>
        <row r="127">
          <cell r="F127" t="str">
            <v>SUB-TOTAL</v>
          </cell>
        </row>
        <row r="128">
          <cell r="B128" t="str">
            <v>OBRAS COMPLEMENTARES</v>
          </cell>
        </row>
        <row r="129">
          <cell r="A129" t="str">
            <v>05.100.00</v>
          </cell>
          <cell r="B129" t="str">
            <v>Enleivamento</v>
          </cell>
          <cell r="C129" t="str">
            <v>DNER-ES341/97</v>
          </cell>
          <cell r="D129" t="str">
            <v xml:space="preserve"> </v>
          </cell>
          <cell r="E129" t="str">
            <v>m2</v>
          </cell>
          <cell r="F129">
            <v>77733</v>
          </cell>
          <cell r="G129">
            <v>2.06</v>
          </cell>
        </row>
        <row r="130">
          <cell r="A130" t="str">
            <v>P 05.100.02</v>
          </cell>
          <cell r="B130" t="str">
            <v>Fornecimento e plantio de árvore selecionada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251</v>
          </cell>
          <cell r="G130">
            <v>6.02</v>
          </cell>
        </row>
        <row r="131">
          <cell r="A131" t="str">
            <v>05.102.00</v>
          </cell>
          <cell r="B131" t="str">
            <v>Hidrossemeadura</v>
          </cell>
          <cell r="C131" t="str">
            <v>DNER-ES341/97</v>
          </cell>
          <cell r="D131" t="str">
            <v xml:space="preserve"> </v>
          </cell>
          <cell r="E131" t="str">
            <v>m2</v>
          </cell>
          <cell r="F131">
            <v>241</v>
          </cell>
          <cell r="G131">
            <v>0.49</v>
          </cell>
        </row>
        <row r="132">
          <cell r="A132" t="str">
            <v>DER81950</v>
          </cell>
          <cell r="B132" t="str">
            <v>Calçada em lastro de brita c/revestimento em concreto</v>
          </cell>
          <cell r="C132" t="str">
            <v xml:space="preserve"> </v>
          </cell>
          <cell r="D132" t="str">
            <v xml:space="preserve"> </v>
          </cell>
          <cell r="E132" t="str">
            <v>m2</v>
          </cell>
          <cell r="F132">
            <v>13620</v>
          </cell>
          <cell r="G132">
            <v>8.94</v>
          </cell>
        </row>
        <row r="133">
          <cell r="A133" t="str">
            <v>05.301.01</v>
          </cell>
          <cell r="B133" t="str">
            <v>Alvenaria tijolos</v>
          </cell>
          <cell r="C133" t="str">
            <v xml:space="preserve"> </v>
          </cell>
          <cell r="D133" t="str">
            <v xml:space="preserve"> </v>
          </cell>
          <cell r="E133" t="str">
            <v>m2</v>
          </cell>
          <cell r="F133">
            <v>200</v>
          </cell>
          <cell r="G133">
            <v>24.32</v>
          </cell>
        </row>
        <row r="134">
          <cell r="A134" t="str">
            <v>P 05.300.00</v>
          </cell>
          <cell r="B134" t="str">
            <v>Abrigos para passageiros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8</v>
          </cell>
          <cell r="G134">
            <v>832.7</v>
          </cell>
        </row>
      </sheetData>
      <sheetData sheetId="10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50000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01.100.12</v>
          </cell>
          <cell r="B17" t="str">
            <v>Escavação,carga e transportes de material de 1a categoria DMT= 600 a 800m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113272</v>
          </cell>
          <cell r="G17">
            <v>2.19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14085</v>
          </cell>
          <cell r="G18">
            <v>3.26</v>
          </cell>
        </row>
        <row r="19">
          <cell r="A19" t="str">
            <v>DER50385</v>
          </cell>
          <cell r="B19" t="str">
            <v>Esc.  Carga e Transp. de mat. 1a cat. c/ CB 26000&lt;DMT&lt;28000m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17676</v>
          </cell>
          <cell r="G19">
            <v>15.02</v>
          </cell>
        </row>
        <row r="20">
          <cell r="A20" t="str">
            <v>01.101.12</v>
          </cell>
          <cell r="B20" t="str">
            <v>Escavação,carga e transportes de material de 2a categoria,c/CB,  DMT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75515</v>
          </cell>
          <cell r="G20">
            <v>3.23</v>
          </cell>
        </row>
        <row r="21">
          <cell r="A21" t="str">
            <v>01.101.19</v>
          </cell>
          <cell r="B21" t="str">
            <v>Escavação,carga e transportes de material de 2a categoria,c/CB,  DMT 2000 a 3000m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12149</v>
          </cell>
          <cell r="G21">
            <v>4.51</v>
          </cell>
        </row>
        <row r="22">
          <cell r="A22" t="str">
            <v>DER52101</v>
          </cell>
          <cell r="B22" t="str">
            <v>Esc. Carga e Transp. de solos moles 1200&lt;DMT&lt;=1400m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13597</v>
          </cell>
          <cell r="G22">
            <v>4.74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168653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21862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54585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9402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7485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49751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113720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13239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1626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1626</v>
          </cell>
          <cell r="G35">
            <v>5.73</v>
          </cell>
        </row>
        <row r="36">
          <cell r="F36" t="str">
            <v>SUB-TOTAL</v>
          </cell>
        </row>
        <row r="38">
          <cell r="B38" t="str">
            <v>DRENAGEM</v>
          </cell>
        </row>
        <row r="39">
          <cell r="A39" t="str">
            <v>04.000.00</v>
          </cell>
          <cell r="B39" t="str">
            <v>Escavação manual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157</v>
          </cell>
          <cell r="G39">
            <v>17.57</v>
          </cell>
        </row>
        <row r="40">
          <cell r="A40" t="str">
            <v>04.001.00</v>
          </cell>
          <cell r="B40" t="str">
            <v>Escavação mecânica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1085</v>
          </cell>
          <cell r="G40">
            <v>2.09</v>
          </cell>
        </row>
        <row r="41">
          <cell r="A41" t="str">
            <v>04.001.01</v>
          </cell>
          <cell r="B41" t="str">
            <v>Escavação mecânica,reaterro e compactação (material de 1a categoria)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1888</v>
          </cell>
          <cell r="G41">
            <v>3.03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805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1023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4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1095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6</v>
          </cell>
          <cell r="G46">
            <v>20.86</v>
          </cell>
        </row>
        <row r="47">
          <cell r="A47" t="str">
            <v>04.900.04</v>
          </cell>
          <cell r="B47" t="str">
            <v>Sarjeta triangular de concreto-STC 04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264</v>
          </cell>
          <cell r="G47">
            <v>12.93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678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572</v>
          </cell>
          <cell r="G49">
            <v>19.170000000000002</v>
          </cell>
        </row>
        <row r="50">
          <cell r="A50" t="str">
            <v>04.910.05</v>
          </cell>
          <cell r="B50" t="str">
            <v>Meio-fio de concreto-MFC 05</v>
          </cell>
          <cell r="C50" t="str">
            <v>DNER-ES290/97</v>
          </cell>
          <cell r="D50" t="str">
            <v xml:space="preserve"> </v>
          </cell>
          <cell r="E50" t="str">
            <v>m</v>
          </cell>
          <cell r="F50">
            <v>2286</v>
          </cell>
          <cell r="G50">
            <v>10.54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2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568.85</v>
          </cell>
        </row>
        <row r="53">
          <cell r="A53" t="str">
            <v>04.941.03</v>
          </cell>
          <cell r="B53" t="str">
            <v>Descida d'água de aterros em degraus-DAD 03</v>
          </cell>
          <cell r="C53" t="str">
            <v>DNER-ES291/97</v>
          </cell>
          <cell r="D53" t="str">
            <v xml:space="preserve"> </v>
          </cell>
          <cell r="E53" t="str">
            <v>m</v>
          </cell>
          <cell r="F53">
            <v>3</v>
          </cell>
          <cell r="G53">
            <v>79.97</v>
          </cell>
        </row>
        <row r="54">
          <cell r="A54" t="str">
            <v>04.950.01</v>
          </cell>
          <cell r="B54" t="str">
            <v>Dissipador de energia- DES 01</v>
          </cell>
          <cell r="C54" t="str">
            <v>DNER-ES283/97</v>
          </cell>
          <cell r="D54" t="str">
            <v xml:space="preserve"> </v>
          </cell>
          <cell r="E54" t="str">
            <v>un</v>
          </cell>
          <cell r="F54">
            <v>3</v>
          </cell>
          <cell r="G54">
            <v>93</v>
          </cell>
        </row>
        <row r="55">
          <cell r="A55" t="str">
            <v>04.960.01</v>
          </cell>
          <cell r="B55" t="str">
            <v>Boca de lobo simples c/ grelha de concreto-BLS 01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4</v>
          </cell>
          <cell r="G55">
            <v>203.51</v>
          </cell>
        </row>
        <row r="56">
          <cell r="A56" t="str">
            <v>04.960.02</v>
          </cell>
          <cell r="B56" t="str">
            <v>Boca de lobo simples c/ grelha de concreto-BLS 02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4</v>
          </cell>
          <cell r="G56">
            <v>257.83999999999997</v>
          </cell>
        </row>
        <row r="57">
          <cell r="A57" t="str">
            <v>04.962.01</v>
          </cell>
          <cell r="B57" t="str">
            <v>Caixa de ligação e passagem- CLP 01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371.03</v>
          </cell>
        </row>
        <row r="58">
          <cell r="A58" t="str">
            <v>04.962.15</v>
          </cell>
          <cell r="B58" t="str">
            <v>Caixa de ligação e passagem- CLP 15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1</v>
          </cell>
          <cell r="G58">
            <v>683.07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317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40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86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198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4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5</v>
          </cell>
          <cell r="G64">
            <v>299.62</v>
          </cell>
        </row>
        <row r="65">
          <cell r="A65" t="str">
            <v>04.963.03</v>
          </cell>
          <cell r="B65" t="str">
            <v>Poço de visita- PVI 03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569.29</v>
          </cell>
        </row>
        <row r="66">
          <cell r="A66" t="str">
            <v>04.991.01</v>
          </cell>
          <cell r="B66" t="str">
            <v>Tampa de concreto p/ caixa coletora(4 nervuras)-TCC 01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48.34</v>
          </cell>
        </row>
        <row r="67">
          <cell r="F67" t="str">
            <v>SUB-TOTAL</v>
          </cell>
        </row>
        <row r="69">
          <cell r="B69" t="str">
            <v>OBRAS DE ARTE ESPECIAIS</v>
          </cell>
        </row>
        <row r="70">
          <cell r="B70" t="str">
            <v>Infra e Mesoestrutura</v>
          </cell>
        </row>
        <row r="71">
          <cell r="A71" t="str">
            <v>DER90150</v>
          </cell>
          <cell r="B71" t="str">
            <v>Escavação em tubulão a céu aberto em material de 1ªcateg.</v>
          </cell>
          <cell r="C71" t="str">
            <v xml:space="preserve"> </v>
          </cell>
          <cell r="D71" t="str">
            <v xml:space="preserve"> </v>
          </cell>
          <cell r="E71" t="str">
            <v>m3</v>
          </cell>
          <cell r="F71">
            <v>90</v>
          </cell>
          <cell r="G71">
            <v>184.89</v>
          </cell>
        </row>
        <row r="72">
          <cell r="A72" t="str">
            <v>DER90160</v>
          </cell>
          <cell r="B72" t="str">
            <v>Escavação em tubulão a céu aberto em material de 3ªcateg.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640.85</v>
          </cell>
        </row>
        <row r="73">
          <cell r="A73" t="str">
            <v>DER90170</v>
          </cell>
          <cell r="B73" t="str">
            <v>Escavação em tubulão sob ar comprimido em material de 1ªcateg.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742.04</v>
          </cell>
        </row>
        <row r="74">
          <cell r="A74" t="str">
            <v>DER90180</v>
          </cell>
          <cell r="B74" t="str">
            <v>Escavação em tubulão sob ar comprimido em material de 3ªcateg.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110</v>
          </cell>
          <cell r="G74">
            <v>1154.25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331</v>
          </cell>
          <cell r="G75">
            <v>21.86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210</v>
          </cell>
          <cell r="G76">
            <v>30.76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11325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252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OAE6</v>
          </cell>
          <cell r="B80" t="str">
            <v>Escoramento metálico comum (cimbramento)</v>
          </cell>
          <cell r="C80" t="str">
            <v xml:space="preserve"> </v>
          </cell>
          <cell r="D80" t="str">
            <v xml:space="preserve"> </v>
          </cell>
          <cell r="E80" t="str">
            <v>m3</v>
          </cell>
          <cell r="F80">
            <v>9500</v>
          </cell>
          <cell r="G80">
            <v>27.58</v>
          </cell>
        </row>
        <row r="81">
          <cell r="A81" t="str">
            <v>03.371.02</v>
          </cell>
          <cell r="B81" t="str">
            <v>Formas de placa compensada plastificada</v>
          </cell>
          <cell r="C81" t="str">
            <v xml:space="preserve"> </v>
          </cell>
          <cell r="D81" t="str">
            <v xml:space="preserve"> </v>
          </cell>
          <cell r="E81" t="str">
            <v>m2</v>
          </cell>
          <cell r="F81">
            <v>2606</v>
          </cell>
          <cell r="G81">
            <v>30.76</v>
          </cell>
        </row>
        <row r="82">
          <cell r="A82" t="str">
            <v>03.371.00</v>
          </cell>
          <cell r="B82" t="str">
            <v>Formas de madeira compensada</v>
          </cell>
          <cell r="C82" t="str">
            <v xml:space="preserve"> </v>
          </cell>
          <cell r="D82" t="str">
            <v xml:space="preserve"> </v>
          </cell>
          <cell r="E82" t="str">
            <v>m2</v>
          </cell>
          <cell r="F82">
            <v>928</v>
          </cell>
          <cell r="G82">
            <v>21.86</v>
          </cell>
        </row>
        <row r="83">
          <cell r="A83" t="str">
            <v>03.353.00</v>
          </cell>
          <cell r="B83" t="str">
            <v>Forn., preparo e colocação nas formas, de aço CA-50</v>
          </cell>
          <cell r="C83" t="str">
            <v xml:space="preserve"> </v>
          </cell>
          <cell r="D83" t="str">
            <v xml:space="preserve"> </v>
          </cell>
          <cell r="E83" t="str">
            <v>kg</v>
          </cell>
          <cell r="F83">
            <v>119265</v>
          </cell>
          <cell r="G83">
            <v>2.59</v>
          </cell>
        </row>
        <row r="84">
          <cell r="A84" t="str">
            <v>OAE4</v>
          </cell>
          <cell r="B84" t="str">
            <v>Armadura de protensão, fornecimento, bainhas, ancoragens, operações de protensão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45662</v>
          </cell>
          <cell r="G84">
            <v>19.28</v>
          </cell>
        </row>
        <row r="85">
          <cell r="A85" t="str">
            <v>OAE19</v>
          </cell>
          <cell r="B85" t="str">
            <v>Injeção de nata (cabos 12 varas 1/2")</v>
          </cell>
          <cell r="C85" t="str">
            <v xml:space="preserve"> </v>
          </cell>
          <cell r="D85" t="str">
            <v xml:space="preserve"> </v>
          </cell>
          <cell r="E85" t="str">
            <v>m</v>
          </cell>
          <cell r="F85">
            <v>1841.2</v>
          </cell>
          <cell r="G85">
            <v>3.65</v>
          </cell>
        </row>
        <row r="86">
          <cell r="A86" t="str">
            <v>OAE1</v>
          </cell>
          <cell r="B86" t="str">
            <v>Ancoragem ativa - Fornecimento, instalação e protensão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48</v>
          </cell>
          <cell r="G86">
            <v>682.29</v>
          </cell>
        </row>
        <row r="87">
          <cell r="A87" t="str">
            <v>03.330.00</v>
          </cell>
          <cell r="B87" t="str">
            <v>Concreto fck= 35 MPa-contr. raz. uso ger.</v>
          </cell>
          <cell r="C87" t="str">
            <v xml:space="preserve"> </v>
          </cell>
          <cell r="D87" t="str">
            <v xml:space="preserve"> </v>
          </cell>
          <cell r="E87" t="str">
            <v>m3</v>
          </cell>
          <cell r="F87">
            <v>1403</v>
          </cell>
          <cell r="G87">
            <v>166.78</v>
          </cell>
        </row>
        <row r="88">
          <cell r="B88" t="str">
            <v>Diversos</v>
          </cell>
        </row>
        <row r="89">
          <cell r="A89" t="str">
            <v>03.510.00</v>
          </cell>
          <cell r="B89" t="str">
            <v>Aparelho de apoio em neoprene</v>
          </cell>
          <cell r="C89" t="str">
            <v xml:space="preserve"> </v>
          </cell>
          <cell r="D89" t="str">
            <v xml:space="preserve"> </v>
          </cell>
          <cell r="E89" t="str">
            <v>kg</v>
          </cell>
          <cell r="F89">
            <v>665</v>
          </cell>
          <cell r="G89">
            <v>86.94</v>
          </cell>
        </row>
        <row r="90">
          <cell r="A90" t="str">
            <v>03.700.01</v>
          </cell>
          <cell r="B90" t="str">
            <v>Guarda corpo em concreto Fck = 18 MPa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148</v>
          </cell>
          <cell r="G90">
            <v>80.150000000000006</v>
          </cell>
        </row>
        <row r="91">
          <cell r="B91" t="str">
            <v>Barreiras de segurança (C.A.) Tipo New Jersey (312 m)</v>
          </cell>
        </row>
        <row r="92">
          <cell r="A92" t="str">
            <v>03.371.01</v>
          </cell>
          <cell r="B92" t="str">
            <v>Formas de placa compensada resinada</v>
          </cell>
          <cell r="C92" t="str">
            <v xml:space="preserve"> </v>
          </cell>
          <cell r="D92" t="str">
            <v xml:space="preserve"> </v>
          </cell>
          <cell r="E92" t="str">
            <v>m2</v>
          </cell>
          <cell r="F92">
            <v>561.6</v>
          </cell>
          <cell r="G92">
            <v>21.86</v>
          </cell>
        </row>
        <row r="93">
          <cell r="A93" t="str">
            <v>03.353.00</v>
          </cell>
          <cell r="B93" t="str">
            <v>Forn., preparo e colocação nas formas, de aço CA-50</v>
          </cell>
          <cell r="C93" t="str">
            <v xml:space="preserve"> </v>
          </cell>
          <cell r="D93" t="str">
            <v xml:space="preserve"> </v>
          </cell>
          <cell r="E93" t="str">
            <v>kg</v>
          </cell>
          <cell r="F93">
            <v>4368</v>
          </cell>
          <cell r="G93">
            <v>2.59</v>
          </cell>
        </row>
        <row r="94">
          <cell r="A94" t="str">
            <v>03.326.00</v>
          </cell>
          <cell r="B94" t="str">
            <v xml:space="preserve">Concreto fck= 20 MPa-contr. raz. uso ger. </v>
          </cell>
          <cell r="C94" t="str">
            <v xml:space="preserve"> </v>
          </cell>
          <cell r="D94" t="str">
            <v xml:space="preserve"> </v>
          </cell>
          <cell r="E94" t="str">
            <v>m3</v>
          </cell>
          <cell r="F94">
            <v>73</v>
          </cell>
          <cell r="G94">
            <v>149.19999999999999</v>
          </cell>
        </row>
        <row r="95">
          <cell r="B95" t="str">
            <v>Placas de aproximação( 04 unidades)</v>
          </cell>
        </row>
        <row r="96">
          <cell r="A96" t="str">
            <v>03.371.00</v>
          </cell>
          <cell r="B96" t="str">
            <v>Formas de madeira compensada</v>
          </cell>
          <cell r="C96" t="str">
            <v xml:space="preserve"> </v>
          </cell>
          <cell r="D96" t="str">
            <v xml:space="preserve"> </v>
          </cell>
          <cell r="E96" t="str">
            <v>m2</v>
          </cell>
          <cell r="F96">
            <v>32</v>
          </cell>
          <cell r="G96">
            <v>21.86</v>
          </cell>
        </row>
        <row r="97">
          <cell r="A97" t="str">
            <v>03.353.00</v>
          </cell>
          <cell r="B97" t="str">
            <v>Forn., preparo e colocação nas formas, de aço CA-50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3968</v>
          </cell>
          <cell r="G97">
            <v>2.59</v>
          </cell>
        </row>
        <row r="98">
          <cell r="A98" t="str">
            <v>03.326.00</v>
          </cell>
          <cell r="B98" t="str">
            <v xml:space="preserve">Concreto fck= 20 MPa-contr. raz. uso ger. </v>
          </cell>
          <cell r="C98" t="str">
            <v xml:space="preserve"> </v>
          </cell>
          <cell r="D98" t="str">
            <v xml:space="preserve"> </v>
          </cell>
          <cell r="E98" t="str">
            <v>m3</v>
          </cell>
          <cell r="F98">
            <v>38</v>
          </cell>
          <cell r="G98">
            <v>149.19999999999999</v>
          </cell>
        </row>
        <row r="99">
          <cell r="B99" t="str">
            <v>Drenos</v>
          </cell>
        </row>
        <row r="100">
          <cell r="A100" t="str">
            <v>P 03.991.01c</v>
          </cell>
          <cell r="B100" t="str">
            <v>Dreno de FF D= 100 mm x 500mm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40</v>
          </cell>
          <cell r="G100">
            <v>15.64</v>
          </cell>
        </row>
        <row r="101">
          <cell r="A101" t="str">
            <v>P 03.991.01b</v>
          </cell>
          <cell r="B101" t="str">
            <v>Dreno de FF D= 50 mm x 500mm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30</v>
          </cell>
          <cell r="G101">
            <v>6.63</v>
          </cell>
        </row>
        <row r="102">
          <cell r="A102" t="str">
            <v>P 03.991.01a</v>
          </cell>
          <cell r="B102" t="str">
            <v>Dreno de FF D= 30 mm x 750mm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40</v>
          </cell>
          <cell r="G102">
            <v>6.25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6227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2241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246</v>
          </cell>
          <cell r="G109">
            <v>6.02</v>
          </cell>
        </row>
        <row r="110">
          <cell r="A110" t="str">
            <v>DER81950</v>
          </cell>
          <cell r="B110" t="str">
            <v>Calçada em lastro de brita c/revestimento em concreto</v>
          </cell>
          <cell r="C110" t="str">
            <v xml:space="preserve"> </v>
          </cell>
          <cell r="D110" t="str">
            <v xml:space="preserve"> </v>
          </cell>
          <cell r="E110" t="str">
            <v>m2</v>
          </cell>
          <cell r="F110">
            <v>1000</v>
          </cell>
          <cell r="G110">
            <v>8.94</v>
          </cell>
        </row>
        <row r="111">
          <cell r="A111" t="str">
            <v>05.301.00</v>
          </cell>
          <cell r="B111" t="str">
            <v>Alvenaria de pedra argamassada</v>
          </cell>
          <cell r="C111" t="str">
            <v xml:space="preserve"> </v>
          </cell>
          <cell r="D111" t="str">
            <v xml:space="preserve"> </v>
          </cell>
          <cell r="E111" t="str">
            <v>m3</v>
          </cell>
          <cell r="F111">
            <v>60</v>
          </cell>
          <cell r="G111">
            <v>101.58</v>
          </cell>
        </row>
        <row r="112">
          <cell r="A112" t="str">
            <v>PI 01</v>
          </cell>
          <cell r="B112" t="str">
            <v>Poste de aço galv. a fogo, c/ 20,0m de alt. p/ instal. tipo engastado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7</v>
          </cell>
          <cell r="G112">
            <v>2662.25</v>
          </cell>
        </row>
        <row r="113">
          <cell r="A113" t="str">
            <v>PI 02</v>
          </cell>
          <cell r="B113" t="str">
            <v>Poste de aço galvanizado a fogo, c/ 10,0m de alt. p/instal.na lat. dos viadutos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500</v>
          </cell>
        </row>
        <row r="114">
          <cell r="A114" t="str">
            <v>PI 03</v>
          </cell>
          <cell r="B114" t="str">
            <v xml:space="preserve">Luminária p/ iluminação pública ref.HRC-612 da Philips ou similar 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12</v>
          </cell>
          <cell r="G114">
            <v>400</v>
          </cell>
        </row>
        <row r="115">
          <cell r="A115" t="str">
            <v>PI 04</v>
          </cell>
          <cell r="B115" t="str">
            <v xml:space="preserve">Luminária p/ iluminação pública ref.SRC-612 da Philips ou similar 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22</v>
          </cell>
          <cell r="G115">
            <v>425.5</v>
          </cell>
        </row>
        <row r="116">
          <cell r="A116" t="str">
            <v>PI 07</v>
          </cell>
          <cell r="B116" t="str">
            <v>Suporte p/ luminária tipo ZGP402 da Philips ou similar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7</v>
          </cell>
          <cell r="G116">
            <v>100</v>
          </cell>
        </row>
        <row r="117">
          <cell r="A117" t="str">
            <v>PI 08</v>
          </cell>
          <cell r="B117" t="str">
            <v>Suporte p/ luminária tipo ZGP401 da Philips ou similar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20</v>
          </cell>
          <cell r="G117">
            <v>81.650000000000006</v>
          </cell>
        </row>
        <row r="118">
          <cell r="A118" t="str">
            <v>PI 09</v>
          </cell>
          <cell r="B118" t="str">
            <v>Lâmpada a vapor de sódio 400W, alta pressão, base E40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22</v>
          </cell>
          <cell r="G118">
            <v>33.35</v>
          </cell>
        </row>
        <row r="119">
          <cell r="A119" t="str">
            <v>PI 10</v>
          </cell>
          <cell r="B119" t="str">
            <v>Lâmpada a vapor de mercúrio 250W, alta pressão, base E40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12</v>
          </cell>
          <cell r="G119">
            <v>28.75</v>
          </cell>
        </row>
        <row r="120">
          <cell r="A120" t="str">
            <v>PI 14</v>
          </cell>
          <cell r="B120" t="str">
            <v>Caixa de passagem para instalação aparente D=50mm, tipo T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120</v>
          </cell>
          <cell r="G120">
            <v>4.08</v>
          </cell>
        </row>
        <row r="121">
          <cell r="A121" t="str">
            <v>PI 22</v>
          </cell>
          <cell r="B121" t="str">
            <v>Base completa com fusível Diazed, 6A, retardado, incluíndo tampa, anel de proteção e ajuste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34</v>
          </cell>
          <cell r="G121">
            <v>8.6300000000000008</v>
          </cell>
        </row>
        <row r="122">
          <cell r="A122" t="str">
            <v>PI 23</v>
          </cell>
          <cell r="B122" t="str">
            <v>Contator tripolar a seco, p/ corrente alternada - 55 A, para uso em rede 380/220V - 60Hz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5</v>
          </cell>
          <cell r="G122">
            <v>234.6</v>
          </cell>
        </row>
        <row r="123">
          <cell r="A123" t="str">
            <v>PI 24</v>
          </cell>
          <cell r="B123" t="str">
            <v>Fita elétrica auto fusão a base de borracha EPR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5</v>
          </cell>
          <cell r="G123">
            <v>6.39</v>
          </cell>
        </row>
        <row r="124">
          <cell r="A124" t="str">
            <v>PI 25</v>
          </cell>
          <cell r="B124" t="str">
            <v>Fita adesiva plástica isolante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8</v>
          </cell>
          <cell r="G124">
            <v>3.84</v>
          </cell>
        </row>
        <row r="125">
          <cell r="A125" t="str">
            <v>PI 26</v>
          </cell>
          <cell r="B125" t="str">
            <v>Relé fotoelétrico c/ suporte para fixação galv. com furo 18mm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5</v>
          </cell>
          <cell r="G125">
            <v>11.5</v>
          </cell>
        </row>
        <row r="126">
          <cell r="A126" t="str">
            <v>PI 27</v>
          </cell>
          <cell r="B126" t="str">
            <v>Cabo isolado p/ 1000V, bitola 35mm²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3600</v>
          </cell>
          <cell r="G126">
            <v>1.55</v>
          </cell>
        </row>
        <row r="127">
          <cell r="A127" t="str">
            <v>PI 28</v>
          </cell>
          <cell r="B127" t="str">
            <v>Eletroduto de aço tipo pesado 100mm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120</v>
          </cell>
          <cell r="G127">
            <v>28.55</v>
          </cell>
        </row>
        <row r="128">
          <cell r="A128" t="str">
            <v>PI 29</v>
          </cell>
          <cell r="B128" t="str">
            <v>Curva em alumínio fundido de alta resistência, fixação por encaixe,50mm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18.75</v>
          </cell>
        </row>
        <row r="129">
          <cell r="A129" t="str">
            <v>PI 30</v>
          </cell>
          <cell r="B129" t="str">
            <v>Haste para aterramento aço-cobre D 13x2400mm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15</v>
          </cell>
          <cell r="G129">
            <v>6.04</v>
          </cell>
        </row>
        <row r="130">
          <cell r="A130" t="str">
            <v>PI 31</v>
          </cell>
          <cell r="B130" t="str">
            <v>Cabo de cobre nú meio duro, 7 fios 2AWG</v>
          </cell>
          <cell r="C130" t="str">
            <v xml:space="preserve"> </v>
          </cell>
          <cell r="D130" t="str">
            <v xml:space="preserve"> </v>
          </cell>
          <cell r="E130" t="str">
            <v>kg</v>
          </cell>
          <cell r="F130">
            <v>10</v>
          </cell>
          <cell r="G130">
            <v>7.02</v>
          </cell>
        </row>
        <row r="131">
          <cell r="A131" t="str">
            <v>PI 32</v>
          </cell>
          <cell r="B131" t="str">
            <v>Conetor paralelo, liga alumínio tronco 1/0-4 AWG e derivação 2-4AWG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10</v>
          </cell>
          <cell r="G131">
            <v>1.04</v>
          </cell>
        </row>
        <row r="132">
          <cell r="A132" t="str">
            <v>PI 33</v>
          </cell>
          <cell r="B132" t="str">
            <v>Tubo de aço galvanizado, vara de 6m e 50mm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74.06</v>
          </cell>
        </row>
        <row r="133">
          <cell r="A133" t="str">
            <v>PI 34</v>
          </cell>
          <cell r="B133" t="str">
            <v>Construção de caixa tipo SP, ou pré-instalada com as mesmas características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19</v>
          </cell>
          <cell r="G133">
            <v>180</v>
          </cell>
        </row>
        <row r="134">
          <cell r="A134" t="str">
            <v>PI 35</v>
          </cell>
          <cell r="B134" t="str">
            <v>Construção de embasamento p/ poste tipo engastado, 20m de altura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7</v>
          </cell>
          <cell r="G134">
            <v>494</v>
          </cell>
        </row>
        <row r="135">
          <cell r="A135" t="str">
            <v>PI 36</v>
          </cell>
          <cell r="B135" t="str">
            <v>Construção de embasamento p/ poste tipo engastado, concreto duplo T, 10m de altura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12</v>
          </cell>
          <cell r="G135">
            <v>285</v>
          </cell>
        </row>
        <row r="136">
          <cell r="A136" t="str">
            <v>PI 38</v>
          </cell>
          <cell r="B136" t="str">
            <v>Confecção de emendas retas ou derivação em cabos classe 1000V, c/ conector à compressão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20</v>
          </cell>
          <cell r="G136">
            <v>4.5</v>
          </cell>
        </row>
        <row r="137">
          <cell r="A137" t="str">
            <v>PI 39</v>
          </cell>
          <cell r="B137" t="str">
            <v>Fixação de haste de terra e conexão ao neutro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15</v>
          </cell>
          <cell r="G137">
            <v>35</v>
          </cell>
        </row>
        <row r="138">
          <cell r="A138" t="str">
            <v>PI 40</v>
          </cell>
          <cell r="B138" t="str">
            <v>Montagem eletromecân.de iluminação a 17,5m de alt., formada p/2 pétalas, c/ fixação dos equip.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7</v>
          </cell>
          <cell r="G138">
            <v>550</v>
          </cell>
        </row>
        <row r="139">
          <cell r="A139" t="str">
            <v>PI 41</v>
          </cell>
          <cell r="B139" t="str">
            <v>Instalação de tubo de aço vara de 6m e curva de entrada de cabos na lateral do poste c/ fix. dutos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2</v>
          </cell>
          <cell r="G139">
            <v>200</v>
          </cell>
        </row>
        <row r="140">
          <cell r="A140" t="str">
            <v>PI 42</v>
          </cell>
          <cell r="B140" t="str">
            <v>Instalação de poste de aço de 20m de altura engastado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7</v>
          </cell>
          <cell r="G140">
            <v>250</v>
          </cell>
        </row>
        <row r="141">
          <cell r="A141" t="str">
            <v>PI 43</v>
          </cell>
          <cell r="B141" t="str">
            <v>Travessia de pista asfáltica p/ lançamento dutos aço tipo pesado 100mm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70</v>
          </cell>
        </row>
        <row r="142">
          <cell r="A142" t="str">
            <v>PI 44</v>
          </cell>
          <cell r="B142" t="str">
            <v>Montagem eletromecânica de luminária 10,0m de altura, c/ fixação dos equip.e conexões elétricos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20</v>
          </cell>
          <cell r="G142">
            <v>60</v>
          </cell>
        </row>
        <row r="143">
          <cell r="A143" t="str">
            <v>PI 46</v>
          </cell>
          <cell r="B143" t="str">
            <v>Fixação de eletroduto de aço vara 3m ao longo das passarelas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120</v>
          </cell>
          <cell r="G143">
            <v>30</v>
          </cell>
        </row>
        <row r="144">
          <cell r="A144" t="str">
            <v>PI 51</v>
          </cell>
          <cell r="B144" t="str">
            <v>Eletoduto de PVC corrugado tipo Kanalex ou similar, 50 mm</v>
          </cell>
          <cell r="C144" t="str">
            <v xml:space="preserve"> </v>
          </cell>
          <cell r="D144" t="str">
            <v xml:space="preserve"> </v>
          </cell>
          <cell r="E144" t="str">
            <v>m</v>
          </cell>
          <cell r="F144">
            <v>415</v>
          </cell>
          <cell r="G144">
            <v>3.02</v>
          </cell>
        </row>
        <row r="145">
          <cell r="A145" t="str">
            <v>PI 56</v>
          </cell>
          <cell r="B145" t="str">
            <v>Cabo isolado p/ 1000V, 4 mm² de alumínio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440</v>
          </cell>
          <cell r="G145">
            <v>0.37</v>
          </cell>
        </row>
        <row r="146">
          <cell r="A146" t="str">
            <v>PI 63</v>
          </cell>
          <cell r="B146" t="str">
            <v>Eletroduto de aço galvanizado, d=50mm, vara de 3m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120</v>
          </cell>
          <cell r="G146">
            <v>40</v>
          </cell>
        </row>
        <row r="147">
          <cell r="A147" t="str">
            <v>PI 64</v>
          </cell>
          <cell r="B147" t="str">
            <v>Caixa de passagem p/ instalação aparente, D=50mm, tipo E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10</v>
          </cell>
          <cell r="G147">
            <v>20</v>
          </cell>
        </row>
        <row r="148">
          <cell r="A148" t="str">
            <v>PI 65</v>
          </cell>
          <cell r="B148" t="str">
            <v>Cabo de alumínio 1/0</v>
          </cell>
          <cell r="C148" t="str">
            <v xml:space="preserve"> </v>
          </cell>
          <cell r="D148" t="str">
            <v xml:space="preserve"> </v>
          </cell>
          <cell r="E148" t="str">
            <v>m</v>
          </cell>
          <cell r="F148">
            <v>450</v>
          </cell>
          <cell r="G148">
            <v>1.7</v>
          </cell>
        </row>
        <row r="149">
          <cell r="A149" t="str">
            <v>PI 66</v>
          </cell>
          <cell r="B149" t="str">
            <v>Cabo isolado p/ 1000 V, 6 mm2 de alumínio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140</v>
          </cell>
          <cell r="G149">
            <v>1</v>
          </cell>
        </row>
        <row r="150">
          <cell r="A150" t="str">
            <v>PI 68</v>
          </cell>
          <cell r="B150" t="str">
            <v>Instalação poste metálico c/ base, 10m de altura na lateral do viaduto</v>
          </cell>
          <cell r="C150" t="str">
            <v xml:space="preserve"> </v>
          </cell>
          <cell r="D150" t="str">
            <v xml:space="preserve"> </v>
          </cell>
          <cell r="E150" t="str">
            <v>un</v>
          </cell>
          <cell r="F150">
            <v>8</v>
          </cell>
          <cell r="G150">
            <v>100</v>
          </cell>
        </row>
        <row r="151">
          <cell r="A151" t="str">
            <v>PI 57</v>
          </cell>
          <cell r="B151" t="str">
            <v>Lançamento de cabos em eletroduto de PVC corrugado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415</v>
          </cell>
          <cell r="G151">
            <v>3</v>
          </cell>
        </row>
        <row r="152">
          <cell r="A152" t="str">
            <v>PI 37</v>
          </cell>
          <cell r="B152" t="str">
            <v>Lançamento de cabos em dutos de aço, classe 1000V, circuito trifásico mais neutro, e monofásico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60</v>
          </cell>
          <cell r="G152">
            <v>4</v>
          </cell>
        </row>
        <row r="153">
          <cell r="A153" t="str">
            <v>PI 69</v>
          </cell>
          <cell r="B153" t="str">
            <v>Instalação de poste concreto duplo T, 10m de altura, engastado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12</v>
          </cell>
          <cell r="G153">
            <v>200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550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530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14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1</v>
          </cell>
          <cell r="G157">
            <v>75</v>
          </cell>
        </row>
        <row r="158">
          <cell r="A158" t="str">
            <v>R12</v>
          </cell>
          <cell r="B158" t="str">
            <v>Remanejamento de Poste de Concreto 10/600</v>
          </cell>
          <cell r="C158" t="str">
            <v xml:space="preserve"> </v>
          </cell>
          <cell r="D158" t="str">
            <v xml:space="preserve"> </v>
          </cell>
          <cell r="E158" t="str">
            <v>un</v>
          </cell>
          <cell r="F158">
            <v>1</v>
          </cell>
          <cell r="G158">
            <v>75</v>
          </cell>
        </row>
        <row r="159">
          <cell r="A159" t="str">
            <v>R14</v>
          </cell>
          <cell r="B159" t="str">
            <v>Remanejamento de Poste de Concreto 11/300</v>
          </cell>
          <cell r="C159" t="str">
            <v xml:space="preserve"> </v>
          </cell>
          <cell r="D159" t="str">
            <v xml:space="preserve"> </v>
          </cell>
          <cell r="E159" t="str">
            <v>un</v>
          </cell>
          <cell r="F159">
            <v>6</v>
          </cell>
          <cell r="G159">
            <v>75</v>
          </cell>
        </row>
        <row r="160">
          <cell r="A160" t="str">
            <v>R27</v>
          </cell>
          <cell r="B160" t="str">
            <v>Remanejamento de Poste de Madeira</v>
          </cell>
          <cell r="C160" t="str">
            <v xml:space="preserve"> </v>
          </cell>
          <cell r="D160" t="str">
            <v xml:space="preserve"> </v>
          </cell>
          <cell r="E160" t="str">
            <v>un</v>
          </cell>
          <cell r="F160">
            <v>2</v>
          </cell>
          <cell r="G160">
            <v>70</v>
          </cell>
        </row>
        <row r="161">
          <cell r="A161" t="str">
            <v>R20</v>
          </cell>
          <cell r="B161" t="str">
            <v>Remanejamento de Poste de Concreto 10/300 c/ 3 pétalas (400W) instalado</v>
          </cell>
          <cell r="C161" t="str">
            <v xml:space="preserve"> </v>
          </cell>
          <cell r="D161" t="str">
            <v xml:space="preserve"> </v>
          </cell>
          <cell r="E161" t="str">
            <v>un</v>
          </cell>
          <cell r="F161">
            <v>4</v>
          </cell>
          <cell r="G161">
            <v>250</v>
          </cell>
        </row>
        <row r="162">
          <cell r="A162" t="str">
            <v>R20A</v>
          </cell>
          <cell r="B162" t="str">
            <v>Remanejamento de Poste de Concreto 11/300 c/ 3 pétalas (400W) instalado</v>
          </cell>
          <cell r="C162" t="str">
            <v xml:space="preserve"> </v>
          </cell>
          <cell r="D162" t="str">
            <v xml:space="preserve"> </v>
          </cell>
          <cell r="E162" t="str">
            <v>un</v>
          </cell>
          <cell r="F162">
            <v>4</v>
          </cell>
          <cell r="G162">
            <v>250</v>
          </cell>
        </row>
        <row r="163">
          <cell r="A163" t="str">
            <v>R18</v>
          </cell>
          <cell r="B163" t="str">
            <v>Remanejamento de Poste de Concreto 10/150 c/ 3 pétalas (400W) instalado</v>
          </cell>
          <cell r="C163" t="str">
            <v xml:space="preserve"> </v>
          </cell>
          <cell r="D163" t="str">
            <v xml:space="preserve"> </v>
          </cell>
          <cell r="E163" t="str">
            <v>un</v>
          </cell>
          <cell r="F163">
            <v>2</v>
          </cell>
          <cell r="G163">
            <v>250</v>
          </cell>
        </row>
        <row r="164">
          <cell r="A164" t="str">
            <v>R3</v>
          </cell>
          <cell r="B164" t="str">
            <v>Remanejamento de Rede de Telefonia</v>
          </cell>
          <cell r="C164" t="str">
            <v xml:space="preserve"> </v>
          </cell>
          <cell r="D164" t="str">
            <v xml:space="preserve"> </v>
          </cell>
          <cell r="E164" t="str">
            <v>m</v>
          </cell>
          <cell r="F164">
            <v>300</v>
          </cell>
          <cell r="G164">
            <v>2</v>
          </cell>
        </row>
        <row r="165">
          <cell r="A165" t="str">
            <v>R29</v>
          </cell>
          <cell r="B165" t="str">
            <v>Remanejamento de Canalização de água em PVC, 40mm</v>
          </cell>
          <cell r="C165" t="str">
            <v xml:space="preserve"> </v>
          </cell>
          <cell r="D165" t="str">
            <v xml:space="preserve"> </v>
          </cell>
          <cell r="E165" t="str">
            <v>m</v>
          </cell>
          <cell r="F165">
            <v>440</v>
          </cell>
          <cell r="G165">
            <v>22.79</v>
          </cell>
        </row>
      </sheetData>
      <sheetData sheetId="1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2733</v>
          </cell>
          <cell r="G17">
            <v>1.98</v>
          </cell>
        </row>
        <row r="18">
          <cell r="A18" t="str">
            <v>01.100.14</v>
          </cell>
          <cell r="B18" t="str">
            <v>Escavação,carga e transportes de material de 1a categoria DMT= 1000 a 1200m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1490</v>
          </cell>
          <cell r="G18">
            <v>2.4</v>
          </cell>
        </row>
        <row r="19">
          <cell r="A19" t="str">
            <v>DER50260</v>
          </cell>
          <cell r="B19" t="str">
            <v>Esc.  Carga e Transp. de mat. 1a cat. c/ CB 5000&lt;DMT&lt;6000m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7702</v>
          </cell>
          <cell r="G19">
            <v>4.29</v>
          </cell>
        </row>
        <row r="20">
          <cell r="A20" t="str">
            <v>DER50385</v>
          </cell>
          <cell r="B20" t="str">
            <v>Esc.  Carga e Transp. de mat. 1a cat. c/ CB 26000&lt;DMT&lt;28000m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20309</v>
          </cell>
          <cell r="G20">
            <v>15.02</v>
          </cell>
        </row>
        <row r="21">
          <cell r="A21" t="str">
            <v>01.101.14</v>
          </cell>
          <cell r="B21" t="str">
            <v>Escavação,carga e transportes de material de 2a categoria,c/CB,  DMT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2985</v>
          </cell>
          <cell r="G21">
            <v>3.49</v>
          </cell>
        </row>
        <row r="22">
          <cell r="A22" t="str">
            <v>DER51250</v>
          </cell>
          <cell r="B22" t="str">
            <v>Escavação,carga e transportes de material de 2a categoria DMT 5000 a 6000m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5134</v>
          </cell>
          <cell r="G22">
            <v>5.7</v>
          </cell>
        </row>
        <row r="23">
          <cell r="A23" t="str">
            <v>DER52105</v>
          </cell>
          <cell r="B23" t="str">
            <v>Esc. Carga e Transp. de solos moles 2000&lt;DMT&lt;=3000m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15622</v>
          </cell>
          <cell r="G23">
            <v>5.77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25992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2444</v>
          </cell>
          <cell r="G25">
            <v>1.36</v>
          </cell>
        </row>
        <row r="26">
          <cell r="A26" t="str">
            <v>P 10.000.06</v>
          </cell>
          <cell r="B26" t="str">
            <v>Aterro reforçado c/ elementos Terramesh (0,50x1,00x4,00m)(malha 8x10) ou similar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1011</v>
          </cell>
          <cell r="G26">
            <v>321.67</v>
          </cell>
        </row>
        <row r="27">
          <cell r="A27" t="str">
            <v>P 10.000.05</v>
          </cell>
          <cell r="B27" t="str">
            <v>Aterro reforçado c/ elementos Terramesh (1,00x1,00x4,00m)(malha 8x10) ou similar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591</v>
          </cell>
          <cell r="G27">
            <v>414.83</v>
          </cell>
        </row>
        <row r="28">
          <cell r="A28" t="str">
            <v>DER82660</v>
          </cell>
          <cell r="B28" t="str">
            <v>Gabião caixa em PVC c/ h=100cm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195</v>
          </cell>
          <cell r="G28">
            <v>122.97</v>
          </cell>
        </row>
        <row r="29">
          <cell r="A29" t="str">
            <v>09.517.04</v>
          </cell>
          <cell r="B29" t="str">
            <v>Pedra de mão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2746</v>
          </cell>
          <cell r="G29">
            <v>11.92</v>
          </cell>
        </row>
        <row r="30">
          <cell r="A30">
            <v>9000032</v>
          </cell>
          <cell r="B30" t="str">
            <v>Manta Geotextil 200g/m2</v>
          </cell>
          <cell r="C30">
            <v>0</v>
          </cell>
          <cell r="D30">
            <v>0</v>
          </cell>
          <cell r="E30" t="str">
            <v>m2</v>
          </cell>
          <cell r="F30">
            <v>4730</v>
          </cell>
          <cell r="G30">
            <v>5.83</v>
          </cell>
        </row>
        <row r="31">
          <cell r="F31" t="str">
            <v>SUB-TOTAL</v>
          </cell>
        </row>
        <row r="33">
          <cell r="B33" t="str">
            <v>PAVIMENTAÇÃO</v>
          </cell>
        </row>
        <row r="34">
          <cell r="A34" t="str">
            <v>02.000.00</v>
          </cell>
          <cell r="B34" t="str">
            <v>Regularização do subleito</v>
          </cell>
          <cell r="C34" t="str">
            <v xml:space="preserve"> </v>
          </cell>
          <cell r="D34" t="str">
            <v xml:space="preserve"> </v>
          </cell>
          <cell r="E34" t="str">
            <v>m2</v>
          </cell>
          <cell r="F34">
            <v>51009</v>
          </cell>
          <cell r="G34">
            <v>0.3</v>
          </cell>
        </row>
        <row r="35">
          <cell r="A35" t="str">
            <v>DER53130</v>
          </cell>
          <cell r="B35" t="str">
            <v>Camada de macadame seco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10024</v>
          </cell>
          <cell r="G35">
            <v>21.86</v>
          </cell>
        </row>
        <row r="36">
          <cell r="A36" t="str">
            <v>02.230.00</v>
          </cell>
          <cell r="B36" t="str">
            <v>Base brita graduada</v>
          </cell>
          <cell r="C36" t="str">
            <v>DNER-ES303/97</v>
          </cell>
          <cell r="D36" t="str">
            <v xml:space="preserve"> </v>
          </cell>
          <cell r="E36" t="str">
            <v>m3</v>
          </cell>
          <cell r="F36">
            <v>7284</v>
          </cell>
          <cell r="G36">
            <v>28.06</v>
          </cell>
        </row>
        <row r="37">
          <cell r="A37" t="str">
            <v>02.300.00</v>
          </cell>
          <cell r="B37" t="str">
            <v>Imprimação - Fornecimento, transporte e execução</v>
          </cell>
          <cell r="C37" t="str">
            <v>DNER-ES306/97</v>
          </cell>
          <cell r="D37" t="str">
            <v xml:space="preserve"> </v>
          </cell>
          <cell r="E37" t="str">
            <v>m2</v>
          </cell>
          <cell r="F37">
            <v>47887</v>
          </cell>
          <cell r="G37">
            <v>1.1100000000000001</v>
          </cell>
        </row>
        <row r="38">
          <cell r="A38" t="str">
            <v>02.400.00</v>
          </cell>
          <cell r="B38" t="str">
            <v>Pintura de ligação - Fornec., transporte e execução</v>
          </cell>
          <cell r="C38" t="str">
            <v>DNER-ES307/97</v>
          </cell>
          <cell r="D38" t="str">
            <v xml:space="preserve"> </v>
          </cell>
          <cell r="E38" t="str">
            <v>m2</v>
          </cell>
          <cell r="F38">
            <v>124282</v>
          </cell>
          <cell r="G38">
            <v>0.41</v>
          </cell>
        </row>
        <row r="39">
          <cell r="A39" t="str">
            <v>02.540.01</v>
          </cell>
          <cell r="B39" t="str">
            <v>Concreto betuminoso usinado a quente - usina 100/140 t/h</v>
          </cell>
          <cell r="C39" t="str">
            <v>DNER-ES313/97</v>
          </cell>
          <cell r="D39" t="str">
            <v xml:space="preserve"> </v>
          </cell>
          <cell r="E39" t="str">
            <v>t</v>
          </cell>
          <cell r="F39">
            <v>14670.5</v>
          </cell>
          <cell r="G39">
            <v>67.64</v>
          </cell>
        </row>
        <row r="40">
          <cell r="A40" t="str">
            <v>DER82200a</v>
          </cell>
          <cell r="B40" t="str">
            <v>Remoção de camada granular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546</v>
          </cell>
          <cell r="G40">
            <v>4.67</v>
          </cell>
        </row>
        <row r="41">
          <cell r="A41" t="str">
            <v>DER82200</v>
          </cell>
          <cell r="B41" t="str">
            <v>Remoção de revestimento de CBUQ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545</v>
          </cell>
          <cell r="G41">
            <v>5.73</v>
          </cell>
        </row>
        <row r="42">
          <cell r="F42" t="str">
            <v>SUB-TOTAL</v>
          </cell>
        </row>
        <row r="44">
          <cell r="B44" t="str">
            <v>DRENAGEM</v>
          </cell>
        </row>
        <row r="45">
          <cell r="A45" t="str">
            <v>04.000.00</v>
          </cell>
          <cell r="B45" t="str">
            <v>Escavação manual em material de 1a categoria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48</v>
          </cell>
          <cell r="G45">
            <v>17.57</v>
          </cell>
        </row>
        <row r="46">
          <cell r="A46" t="str">
            <v>04.001.00</v>
          </cell>
          <cell r="B46" t="str">
            <v>Escavação mecânica em material de 1a categoria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1400</v>
          </cell>
          <cell r="G46">
            <v>2.09</v>
          </cell>
        </row>
        <row r="47">
          <cell r="A47" t="str">
            <v>04.001.01</v>
          </cell>
          <cell r="B47" t="str">
            <v>Escavação mecânica,reaterro e compactação (material de 1a categoria)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912</v>
          </cell>
          <cell r="G47">
            <v>3.03</v>
          </cell>
        </row>
        <row r="48">
          <cell r="A48" t="str">
            <v>04.401.02</v>
          </cell>
          <cell r="B48" t="str">
            <v>Valeta de prot. de aterro c/ revest. vegetal VPA 02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1091</v>
          </cell>
          <cell r="G48">
            <v>24.32</v>
          </cell>
        </row>
        <row r="49">
          <cell r="A49" t="str">
            <v>04.500.06</v>
          </cell>
          <cell r="B49" t="str">
            <v>Dreno longit. profundo p/cortes em solo- DPS 06</v>
          </cell>
          <cell r="C49" t="str">
            <v>DNER-ES292/97</v>
          </cell>
          <cell r="D49" t="str">
            <v xml:space="preserve"> </v>
          </cell>
          <cell r="E49" t="str">
            <v>m</v>
          </cell>
          <cell r="F49">
            <v>627</v>
          </cell>
          <cell r="G49">
            <v>34.94</v>
          </cell>
        </row>
        <row r="50">
          <cell r="A50" t="str">
            <v>04.502.02</v>
          </cell>
          <cell r="B50" t="str">
            <v>Boca de saída p/ dreno longit. profundo- BSD 02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6</v>
          </cell>
          <cell r="G50">
            <v>49.08</v>
          </cell>
        </row>
        <row r="51">
          <cell r="A51" t="str">
            <v>04.510.03</v>
          </cell>
          <cell r="B51" t="str">
            <v>Dreno sub- superficial- DSS 03</v>
          </cell>
          <cell r="C51" t="str">
            <v>DNER-ES294/97</v>
          </cell>
          <cell r="D51" t="str">
            <v xml:space="preserve"> </v>
          </cell>
          <cell r="E51" t="str">
            <v>m</v>
          </cell>
          <cell r="F51">
            <v>1662</v>
          </cell>
          <cell r="G51">
            <v>3.71</v>
          </cell>
        </row>
        <row r="52">
          <cell r="A52" t="str">
            <v>04.511.01</v>
          </cell>
          <cell r="B52" t="str">
            <v>Boca de saída p/ dreno sub-superficial-BSD 03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8</v>
          </cell>
          <cell r="G52">
            <v>20.86</v>
          </cell>
        </row>
        <row r="53">
          <cell r="A53" t="str">
            <v>04.900.21</v>
          </cell>
          <cell r="B53" t="str">
            <v>Sarjeta de cant. central de concreto-SCC 01</v>
          </cell>
          <cell r="C53" t="str">
            <v>DNER-ES288/97</v>
          </cell>
          <cell r="D53" t="str">
            <v xml:space="preserve"> </v>
          </cell>
          <cell r="E53" t="str">
            <v>m</v>
          </cell>
          <cell r="F53">
            <v>822</v>
          </cell>
          <cell r="G53">
            <v>13.85</v>
          </cell>
        </row>
        <row r="54">
          <cell r="A54" t="str">
            <v>04.910.05</v>
          </cell>
          <cell r="B54" t="str">
            <v>Meio-fio de concreto-MFC 05</v>
          </cell>
          <cell r="C54" t="str">
            <v>DNER-ES290/97</v>
          </cell>
          <cell r="D54" t="str">
            <v xml:space="preserve"> </v>
          </cell>
          <cell r="E54" t="str">
            <v>m</v>
          </cell>
          <cell r="F54">
            <v>1758</v>
          </cell>
          <cell r="G54">
            <v>10.54</v>
          </cell>
        </row>
        <row r="55">
          <cell r="A55" t="str">
            <v>DER78150a</v>
          </cell>
          <cell r="B55" t="str">
            <v>Caixa coletora de sarjeta - CCS, D=60cm E H=1,5m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500.45</v>
          </cell>
        </row>
        <row r="56">
          <cell r="A56" t="str">
            <v>04.930.01</v>
          </cell>
          <cell r="B56" t="str">
            <v>Caixa coletora de sarjeta-CCS 01</v>
          </cell>
          <cell r="C56" t="str">
            <v>DNER-ES287/97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568.85</v>
          </cell>
        </row>
        <row r="57">
          <cell r="A57" t="str">
            <v>04.930.05</v>
          </cell>
          <cell r="B57" t="str">
            <v>Caixa coletora de sarjeta-CCS 05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715.16</v>
          </cell>
        </row>
        <row r="58">
          <cell r="A58" t="str">
            <v>04.930.11</v>
          </cell>
          <cell r="B58" t="str">
            <v>Caixa coletora de sarjeta-CCS 11</v>
          </cell>
          <cell r="C58" t="str">
            <v>DNER-ES287/97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832.67</v>
          </cell>
        </row>
        <row r="59">
          <cell r="A59" t="str">
            <v>04.950.02</v>
          </cell>
          <cell r="B59" t="str">
            <v>Dissipador de energia- DES 02</v>
          </cell>
          <cell r="C59" t="str">
            <v>DNER-ES283/97</v>
          </cell>
          <cell r="D59" t="str">
            <v xml:space="preserve"> </v>
          </cell>
          <cell r="E59" t="str">
            <v>un</v>
          </cell>
          <cell r="F59">
            <v>1</v>
          </cell>
          <cell r="G59">
            <v>110.58</v>
          </cell>
        </row>
        <row r="60">
          <cell r="A60" t="str">
            <v>04.960.01</v>
          </cell>
          <cell r="B60" t="str">
            <v>Boca de lobo simples c/ grelha de concreto-BLS 01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10</v>
          </cell>
          <cell r="G60">
            <v>203.51</v>
          </cell>
        </row>
        <row r="61">
          <cell r="A61" t="str">
            <v>04.960.02</v>
          </cell>
          <cell r="B61" t="str">
            <v>Boca de lobo simples c/ grelha de concreto-BLS 02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4</v>
          </cell>
          <cell r="G61">
            <v>257.83999999999997</v>
          </cell>
        </row>
        <row r="62">
          <cell r="A62" t="str">
            <v>04.960.03</v>
          </cell>
          <cell r="B62" t="str">
            <v>Boca de lobo simples c/ grelha de concreto-BLS 03</v>
          </cell>
          <cell r="C62" t="str">
            <v xml:space="preserve"> </v>
          </cell>
          <cell r="D62" t="str">
            <v xml:space="preserve"> </v>
          </cell>
          <cell r="E62" t="str">
            <v>un</v>
          </cell>
          <cell r="F62">
            <v>2</v>
          </cell>
          <cell r="G62">
            <v>312.23</v>
          </cell>
        </row>
        <row r="63">
          <cell r="A63" t="str">
            <v>04.962.04</v>
          </cell>
          <cell r="B63" t="str">
            <v>Caixa de ligação e passagem- CLP 04</v>
          </cell>
          <cell r="C63" t="str">
            <v>DNER-ES287/97</v>
          </cell>
          <cell r="D63" t="str">
            <v xml:space="preserve"> </v>
          </cell>
          <cell r="E63" t="str">
            <v>un</v>
          </cell>
          <cell r="F63">
            <v>1</v>
          </cell>
          <cell r="G63">
            <v>645.97</v>
          </cell>
        </row>
        <row r="64">
          <cell r="A64" t="str">
            <v>04.963.01</v>
          </cell>
          <cell r="B64" t="str">
            <v>Poço de visita- PVI 01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1</v>
          </cell>
          <cell r="G64">
            <v>493.1</v>
          </cell>
        </row>
        <row r="65">
          <cell r="A65" t="str">
            <v>P 04.100.07</v>
          </cell>
          <cell r="B65" t="str">
            <v>Execução de galerias D=0,40 c/ lastro de brita</v>
          </cell>
          <cell r="C65" t="str">
            <v xml:space="preserve"> </v>
          </cell>
          <cell r="D65" t="str">
            <v xml:space="preserve"> </v>
          </cell>
          <cell r="E65" t="str">
            <v>m</v>
          </cell>
          <cell r="F65">
            <v>102</v>
          </cell>
          <cell r="G65">
            <v>41.68</v>
          </cell>
        </row>
        <row r="66">
          <cell r="A66" t="str">
            <v>P 04.100.09</v>
          </cell>
          <cell r="B66" t="str">
            <v>Execução de galerias D=0,60 c/ lastro de brita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124</v>
          </cell>
          <cell r="G66">
            <v>100.67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37</v>
          </cell>
          <cell r="G67">
            <v>131.66</v>
          </cell>
        </row>
        <row r="68">
          <cell r="A68" t="str">
            <v>04.101.01</v>
          </cell>
          <cell r="B68" t="str">
            <v>Boca de BSTC D=0.60m-normal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299.62</v>
          </cell>
        </row>
        <row r="69">
          <cell r="A69" t="str">
            <v>P04.901.43</v>
          </cell>
          <cell r="B69" t="str">
            <v>Canaleta c/ grelha de concreto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297</v>
          </cell>
          <cell r="G69">
            <v>77.42</v>
          </cell>
        </row>
        <row r="70">
          <cell r="A70" t="str">
            <v>P.04.100.18</v>
          </cell>
          <cell r="B70" t="str">
            <v>Caixa coletora de canaleta c/ H=2,00m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1</v>
          </cell>
          <cell r="G70">
            <v>676.37</v>
          </cell>
        </row>
        <row r="71">
          <cell r="F71" t="str">
            <v>SUB-TOTAL</v>
          </cell>
        </row>
        <row r="73">
          <cell r="B73" t="str">
            <v>OBRAS DE ARTE ESPECIAIS</v>
          </cell>
        </row>
        <row r="74">
          <cell r="B74" t="str">
            <v>(Quatro tabuleiros)</v>
          </cell>
        </row>
        <row r="75">
          <cell r="B75" t="str">
            <v>Infra e Mesoestrutura</v>
          </cell>
        </row>
        <row r="76">
          <cell r="A76" t="str">
            <v>DER90150</v>
          </cell>
          <cell r="B76" t="str">
            <v>Escavação em tubulão a céu aberto em material de 1ªcateg.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</v>
          </cell>
          <cell r="G76">
            <v>184.89</v>
          </cell>
        </row>
        <row r="77">
          <cell r="A77" t="str">
            <v>DER90160</v>
          </cell>
          <cell r="B77" t="str">
            <v>Escavação em tubulão a céu aberto em material de 3ªcateg.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</v>
          </cell>
          <cell r="G77">
            <v>640.85</v>
          </cell>
        </row>
        <row r="78">
          <cell r="A78" t="str">
            <v>DER90170</v>
          </cell>
          <cell r="B78" t="str">
            <v>Escavação em tubulão sob ar comprimido em material de 1ªcateg.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140</v>
          </cell>
          <cell r="G78">
            <v>742.04</v>
          </cell>
        </row>
        <row r="79">
          <cell r="A79" t="str">
            <v>DER90180</v>
          </cell>
          <cell r="B79" t="str">
            <v>Escavação em tubulão sob ar comprimido em material de 3ªcateg.</v>
          </cell>
          <cell r="C79" t="str">
            <v xml:space="preserve"> </v>
          </cell>
          <cell r="D79" t="str">
            <v xml:space="preserve"> </v>
          </cell>
          <cell r="E79" t="str">
            <v>m3</v>
          </cell>
          <cell r="F79">
            <v>82</v>
          </cell>
          <cell r="G79">
            <v>1154.25</v>
          </cell>
        </row>
        <row r="80">
          <cell r="A80" t="str">
            <v>03.371.01</v>
          </cell>
          <cell r="B80" t="str">
            <v>Formas de placa compensada resinada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879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11438</v>
          </cell>
          <cell r="G81">
            <v>2.59</v>
          </cell>
        </row>
        <row r="82">
          <cell r="A82" t="str">
            <v>P 03.327.01</v>
          </cell>
          <cell r="B82" t="str">
            <v xml:space="preserve">Concreto fck= 25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266</v>
          </cell>
          <cell r="G82">
            <v>163.22</v>
          </cell>
        </row>
        <row r="83">
          <cell r="B83" t="str">
            <v>Superestrutura</v>
          </cell>
        </row>
        <row r="84">
          <cell r="A84" t="str">
            <v>03.371.02</v>
          </cell>
          <cell r="B84" t="str">
            <v>Formas de placa compensada plastificada</v>
          </cell>
          <cell r="C84" t="str">
            <v xml:space="preserve"> </v>
          </cell>
          <cell r="D84" t="str">
            <v xml:space="preserve"> </v>
          </cell>
          <cell r="E84" t="str">
            <v>m2</v>
          </cell>
          <cell r="F84">
            <v>5127</v>
          </cell>
          <cell r="G84">
            <v>30.76</v>
          </cell>
        </row>
        <row r="85">
          <cell r="A85" t="str">
            <v>03.353.00</v>
          </cell>
          <cell r="B85" t="str">
            <v>Forn., preparo e colocação nas formas, de aço CA-50</v>
          </cell>
          <cell r="C85" t="str">
            <v xml:space="preserve"> </v>
          </cell>
          <cell r="D85" t="str">
            <v xml:space="preserve"> </v>
          </cell>
          <cell r="E85" t="str">
            <v>kg</v>
          </cell>
          <cell r="F85">
            <v>143680</v>
          </cell>
          <cell r="G85">
            <v>2.59</v>
          </cell>
        </row>
        <row r="86">
          <cell r="A86" t="str">
            <v>OAE17</v>
          </cell>
          <cell r="B86" t="str">
            <v>Transporte e lançamento de pré-lages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1368</v>
          </cell>
          <cell r="G86">
            <v>23.47</v>
          </cell>
        </row>
        <row r="87">
          <cell r="A87" t="str">
            <v>OAE18</v>
          </cell>
          <cell r="B87" t="str">
            <v>Transporte e lançamento de vigas pré-moldadas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80</v>
          </cell>
          <cell r="G87">
            <v>1281.27</v>
          </cell>
        </row>
        <row r="88">
          <cell r="A88" t="str">
            <v>03.330.00</v>
          </cell>
          <cell r="B88" t="str">
            <v>Concreto fck= 35 MPa-contr. raz. uso ger.</v>
          </cell>
          <cell r="C88" t="str">
            <v xml:space="preserve"> </v>
          </cell>
          <cell r="D88" t="str">
            <v xml:space="preserve"> </v>
          </cell>
          <cell r="E88" t="str">
            <v>m3</v>
          </cell>
          <cell r="F88">
            <v>755</v>
          </cell>
          <cell r="G88">
            <v>166.78</v>
          </cell>
        </row>
        <row r="89">
          <cell r="B89" t="str">
            <v>Diversos</v>
          </cell>
        </row>
        <row r="90">
          <cell r="B90" t="str">
            <v>Barreiras de segurança (C.A.) Tipo New Jersey (312 m)</v>
          </cell>
        </row>
        <row r="91">
          <cell r="A91" t="str">
            <v>03.371.01</v>
          </cell>
          <cell r="B91" t="str">
            <v>Formas de placa compensada resinada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561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4656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72</v>
          </cell>
          <cell r="G93">
            <v>163.22</v>
          </cell>
        </row>
        <row r="94">
          <cell r="B94" t="str">
            <v>Placas de aproximação( 08 unidades)</v>
          </cell>
        </row>
        <row r="95">
          <cell r="A95" t="str">
            <v>03.371.00</v>
          </cell>
          <cell r="B95" t="str">
            <v>Formas de madeira compensada</v>
          </cell>
          <cell r="C95" t="str">
            <v xml:space="preserve"> </v>
          </cell>
          <cell r="D95" t="str">
            <v xml:space="preserve"> </v>
          </cell>
          <cell r="E95" t="str">
            <v>m2</v>
          </cell>
          <cell r="F95">
            <v>73</v>
          </cell>
          <cell r="G95">
            <v>21.86</v>
          </cell>
        </row>
        <row r="96">
          <cell r="A96" t="str">
            <v>03.353.00</v>
          </cell>
          <cell r="B96" t="str">
            <v>Forn., preparo e colocação nas formas, de aço CA-50</v>
          </cell>
          <cell r="C96" t="str">
            <v xml:space="preserve"> </v>
          </cell>
          <cell r="D96" t="str">
            <v xml:space="preserve"> </v>
          </cell>
          <cell r="E96" t="str">
            <v>kg</v>
          </cell>
          <cell r="F96">
            <v>7432</v>
          </cell>
          <cell r="G96">
            <v>2.59</v>
          </cell>
        </row>
        <row r="97">
          <cell r="A97" t="str">
            <v>P 03.327.01</v>
          </cell>
          <cell r="B97" t="str">
            <v xml:space="preserve">Concreto fck= 25 MPa-contr. raz. uso ger. </v>
          </cell>
          <cell r="C97" t="str">
            <v xml:space="preserve"> </v>
          </cell>
          <cell r="D97" t="str">
            <v xml:space="preserve"> </v>
          </cell>
          <cell r="E97" t="str">
            <v>m3</v>
          </cell>
          <cell r="F97">
            <v>108</v>
          </cell>
          <cell r="G97">
            <v>163.22</v>
          </cell>
        </row>
        <row r="98">
          <cell r="B98" t="str">
            <v>Drenos</v>
          </cell>
        </row>
        <row r="99">
          <cell r="A99" t="str">
            <v>P 03.991.01f</v>
          </cell>
          <cell r="B99" t="str">
            <v>Dreno de FF D= 150 mm x 400mm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36</v>
          </cell>
          <cell r="G99">
            <v>20.37</v>
          </cell>
        </row>
        <row r="100">
          <cell r="F100" t="str">
            <v>SUB-TOTAL</v>
          </cell>
        </row>
        <row r="101">
          <cell r="B101" t="str">
            <v>OBRAS COMPLEMENTARES</v>
          </cell>
        </row>
        <row r="102">
          <cell r="A102" t="str">
            <v>05.100.00</v>
          </cell>
          <cell r="B102" t="str">
            <v>Enleivamento</v>
          </cell>
          <cell r="C102" t="str">
            <v>DNER-ES341/97</v>
          </cell>
          <cell r="D102" t="str">
            <v xml:space="preserve"> </v>
          </cell>
          <cell r="E102" t="str">
            <v>m2</v>
          </cell>
          <cell r="F102">
            <v>26014</v>
          </cell>
          <cell r="G102">
            <v>2.06</v>
          </cell>
        </row>
        <row r="103">
          <cell r="A103" t="str">
            <v>DER53460a</v>
          </cell>
          <cell r="B103" t="str">
            <v>Calçamento com briquetes de 6 cm</v>
          </cell>
          <cell r="C103" t="str">
            <v xml:space="preserve"> </v>
          </cell>
          <cell r="D103" t="str">
            <v xml:space="preserve"> </v>
          </cell>
          <cell r="E103" t="str">
            <v>m2</v>
          </cell>
          <cell r="F103">
            <v>1100</v>
          </cell>
          <cell r="G103">
            <v>20.48</v>
          </cell>
        </row>
        <row r="104">
          <cell r="A104" t="str">
            <v>P 05.100.01</v>
          </cell>
          <cell r="B104" t="str">
            <v>Fornecimento e plantio de lírio amarelo</v>
          </cell>
          <cell r="C104" t="str">
            <v xml:space="preserve"> </v>
          </cell>
          <cell r="D104" t="str">
            <v xml:space="preserve"> </v>
          </cell>
          <cell r="E104" t="str">
            <v>m2</v>
          </cell>
          <cell r="F104">
            <v>146</v>
          </cell>
          <cell r="G104">
            <v>14.14</v>
          </cell>
        </row>
        <row r="105">
          <cell r="A105" t="str">
            <v>P 05.100.02</v>
          </cell>
          <cell r="B105" t="str">
            <v>Fornecimento e plantio de árvore selecionada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130</v>
          </cell>
          <cell r="G105">
            <v>6.02</v>
          </cell>
        </row>
        <row r="106">
          <cell r="A106" t="str">
            <v>05.102.00</v>
          </cell>
          <cell r="B106" t="str">
            <v>Hidrossemeadura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6318</v>
          </cell>
          <cell r="G106">
            <v>0.49</v>
          </cell>
        </row>
        <row r="107">
          <cell r="A107" t="str">
            <v>DER81950</v>
          </cell>
          <cell r="B107" t="str">
            <v>Calçada em lastro de brita c/revestimento em concreto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1400</v>
          </cell>
          <cell r="G107">
            <v>8.94</v>
          </cell>
        </row>
        <row r="108">
          <cell r="A108" t="str">
            <v>P 06.030.00</v>
          </cell>
          <cell r="B108" t="str">
            <v>Barreira de segurança simples</v>
          </cell>
          <cell r="C108" t="str">
            <v xml:space="preserve"> </v>
          </cell>
          <cell r="D108" t="str">
            <v xml:space="preserve"> </v>
          </cell>
          <cell r="E108" t="str">
            <v>m</v>
          </cell>
          <cell r="F108">
            <v>492</v>
          </cell>
          <cell r="G108">
            <v>52.16</v>
          </cell>
        </row>
        <row r="109">
          <cell r="A109" t="str">
            <v>PI 01</v>
          </cell>
          <cell r="B109" t="str">
            <v>Poste de aço galv. a fogo, c/ 20,0m de alt. p/ instal. tipo engastado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10</v>
          </cell>
          <cell r="G109">
            <v>2662.25</v>
          </cell>
        </row>
        <row r="110">
          <cell r="A110" t="str">
            <v>PI 04</v>
          </cell>
          <cell r="B110" t="str">
            <v xml:space="preserve">Luminária p/ iluminação pública ref.SRC-612 da Philips ou similar 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20</v>
          </cell>
          <cell r="G110">
            <v>425.5</v>
          </cell>
        </row>
        <row r="111">
          <cell r="A111" t="str">
            <v>PI 07</v>
          </cell>
          <cell r="B111" t="str">
            <v>Suporte p/ luminária tipo ZGP402 da Philips ou similar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10</v>
          </cell>
          <cell r="G111">
            <v>100</v>
          </cell>
        </row>
        <row r="112">
          <cell r="A112" t="str">
            <v>PI 09</v>
          </cell>
          <cell r="B112" t="str">
            <v>Lâmpada a vapor de sódio 400W, alta pressão, base E40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20</v>
          </cell>
          <cell r="G112">
            <v>33.35</v>
          </cell>
        </row>
        <row r="113">
          <cell r="A113" t="str">
            <v>PI 10</v>
          </cell>
          <cell r="B113" t="str">
            <v>Lâmpada a vapor de mercúrio 250W, alta pressão, base E40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17</v>
          </cell>
          <cell r="G113">
            <v>28.75</v>
          </cell>
        </row>
        <row r="114">
          <cell r="A114" t="str">
            <v>PI 22</v>
          </cell>
          <cell r="B114" t="str">
            <v>Base completa com fusível Diazed, 6A, retardado, incluíndo tampa, anel de proteção e ajuste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29</v>
          </cell>
          <cell r="G114">
            <v>8.6300000000000008</v>
          </cell>
        </row>
        <row r="115">
          <cell r="A115" t="str">
            <v>PI 23</v>
          </cell>
          <cell r="B115" t="str">
            <v>Contator tripolar a seco, p/ corrente alternada - 55 A, para uso em rede 380/220V - 60Hz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5</v>
          </cell>
          <cell r="G115">
            <v>234.6</v>
          </cell>
        </row>
        <row r="116">
          <cell r="A116" t="str">
            <v>PI 24</v>
          </cell>
          <cell r="B116" t="str">
            <v>Fita elétrica auto fusão a base de borracha EPR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5</v>
          </cell>
          <cell r="G116">
            <v>6.39</v>
          </cell>
        </row>
        <row r="117">
          <cell r="A117" t="str">
            <v>PI 25</v>
          </cell>
          <cell r="B117" t="str">
            <v>Fita adesiva plástica isolante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3.84</v>
          </cell>
        </row>
        <row r="118">
          <cell r="A118" t="str">
            <v>PI 26</v>
          </cell>
          <cell r="B118" t="str">
            <v>Relé fotoelétrico c/ suporte para fixação galv. com furo 18mm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5</v>
          </cell>
          <cell r="G118">
            <v>11.5</v>
          </cell>
        </row>
        <row r="119">
          <cell r="A119" t="str">
            <v>PI 27</v>
          </cell>
          <cell r="B119" t="str">
            <v>Cabo isolado p/ 1000V, bitola 35mm²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1900</v>
          </cell>
          <cell r="G119">
            <v>1.55</v>
          </cell>
        </row>
        <row r="120">
          <cell r="A120" t="str">
            <v>PI 28</v>
          </cell>
          <cell r="B120" t="str">
            <v>Eletroduto de aço tipo pesado 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230</v>
          </cell>
          <cell r="G120">
            <v>28.55</v>
          </cell>
        </row>
        <row r="121">
          <cell r="A121" t="str">
            <v>PI 54</v>
          </cell>
          <cell r="B121" t="str">
            <v>Eletroduto de PVC corrugado tipo Kanalex ou similar, D=100mm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180</v>
          </cell>
          <cell r="G121">
            <v>4.95</v>
          </cell>
        </row>
        <row r="122">
          <cell r="A122" t="str">
            <v>PI 30</v>
          </cell>
          <cell r="B122" t="str">
            <v>Haste para aterramento aço-cobre D 13x2400mm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20</v>
          </cell>
          <cell r="G122">
            <v>6.04</v>
          </cell>
        </row>
        <row r="123">
          <cell r="A123" t="str">
            <v>PI 31</v>
          </cell>
          <cell r="B123" t="str">
            <v>Cabo de cobre nú meio duro, 7 fios 2AWG</v>
          </cell>
          <cell r="C123" t="str">
            <v xml:space="preserve"> </v>
          </cell>
          <cell r="D123" t="str">
            <v xml:space="preserve"> </v>
          </cell>
          <cell r="E123" t="str">
            <v>kg</v>
          </cell>
          <cell r="F123">
            <v>10</v>
          </cell>
          <cell r="G123">
            <v>7.02</v>
          </cell>
        </row>
        <row r="124">
          <cell r="A124" t="str">
            <v>PI 20</v>
          </cell>
          <cell r="B124" t="str">
            <v>Poste de concreto duplo T 10m, 150 daN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9</v>
          </cell>
          <cell r="G124">
            <v>200</v>
          </cell>
        </row>
        <row r="125">
          <cell r="A125" t="str">
            <v>PI 50</v>
          </cell>
          <cell r="B125" t="str">
            <v>Cabo isolado, de alumínio singelo, bitola 4 mm² - estimada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400</v>
          </cell>
          <cell r="G125">
            <v>0.35</v>
          </cell>
        </row>
        <row r="126">
          <cell r="A126" t="str">
            <v>PI 34</v>
          </cell>
          <cell r="B126" t="str">
            <v>Construção de caixa tipo SP, ou pré-instalada com as mesmas características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17</v>
          </cell>
          <cell r="G126">
            <v>180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10</v>
          </cell>
          <cell r="G127">
            <v>494</v>
          </cell>
        </row>
        <row r="128">
          <cell r="A128" t="str">
            <v>PI 36</v>
          </cell>
          <cell r="B128" t="str">
            <v>Construção de embasamento p/ poste tipo engastado, concreto duplo T, 10m de altura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9</v>
          </cell>
          <cell r="G128">
            <v>285</v>
          </cell>
        </row>
        <row r="129">
          <cell r="A129" t="str">
            <v>PI 37</v>
          </cell>
          <cell r="B129" t="str">
            <v>Lançamento de cabos em dutos de aço, classe 1000V, circuito trifásico mais neutro, e monofásico</v>
          </cell>
          <cell r="C129" t="str">
            <v xml:space="preserve"> </v>
          </cell>
          <cell r="D129" t="str">
            <v xml:space="preserve"> </v>
          </cell>
          <cell r="E129" t="str">
            <v>m</v>
          </cell>
          <cell r="F129">
            <v>115</v>
          </cell>
          <cell r="G129">
            <v>4</v>
          </cell>
        </row>
        <row r="130">
          <cell r="A130" t="str">
            <v>PI 38</v>
          </cell>
          <cell r="B130" t="str">
            <v>Confecção de emendas retas ou derivação em cabos classe 1000V, c/ conector à compressão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20</v>
          </cell>
          <cell r="G130">
            <v>4.5</v>
          </cell>
        </row>
        <row r="131">
          <cell r="A131" t="str">
            <v>PI 39</v>
          </cell>
          <cell r="B131" t="str">
            <v>Fixação de haste de terra e conexão ao neutro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20</v>
          </cell>
          <cell r="G131">
            <v>35</v>
          </cell>
        </row>
        <row r="132">
          <cell r="A132" t="str">
            <v>PI 40</v>
          </cell>
          <cell r="B132" t="str">
            <v>Montagem eletromecân.de iluminação a 17,5m de alt., formada p/2 pétalas, c/ fixação dos equip.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10</v>
          </cell>
          <cell r="G132">
            <v>550</v>
          </cell>
        </row>
        <row r="133">
          <cell r="A133" t="str">
            <v>PI 57</v>
          </cell>
          <cell r="B133" t="str">
            <v>Lançamento de cabos em eletroduto de PVC corrugado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180</v>
          </cell>
          <cell r="G133">
            <v>3</v>
          </cell>
        </row>
        <row r="134">
          <cell r="A134" t="str">
            <v>PI 42</v>
          </cell>
          <cell r="B134" t="str">
            <v>Instalação de poste de aço de 20m de altura engastado</v>
          </cell>
          <cell r="C134" t="str">
            <v xml:space="preserve"> </v>
          </cell>
          <cell r="D134" t="str">
            <v xml:space="preserve"> </v>
          </cell>
          <cell r="E134" t="str">
            <v>un</v>
          </cell>
          <cell r="F134">
            <v>10</v>
          </cell>
          <cell r="G134">
            <v>250</v>
          </cell>
        </row>
        <row r="135">
          <cell r="A135" t="str">
            <v>PI 43</v>
          </cell>
          <cell r="B135" t="str">
            <v>Travessia de pista asfáltica p/ lançamento dutos aço tipo pesado 100mm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115</v>
          </cell>
          <cell r="G135">
            <v>70</v>
          </cell>
        </row>
        <row r="136">
          <cell r="A136" t="str">
            <v>PI 45</v>
          </cell>
          <cell r="B136" t="str">
            <v>Montagem eletromecânica de luminária padrão CELESC em poste de 11m de altura, duplo T,c/ fixação dos equip.e conexões elétricos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19</v>
          </cell>
          <cell r="G136">
            <v>35</v>
          </cell>
        </row>
        <row r="137">
          <cell r="A137" t="str">
            <v>PI 03</v>
          </cell>
          <cell r="B137" t="str">
            <v xml:space="preserve">Luminária p/ iluminação pública ref.HRC-612 da Philips ou similar 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17</v>
          </cell>
          <cell r="G137">
            <v>400</v>
          </cell>
        </row>
        <row r="138">
          <cell r="A138" t="str">
            <v>PI 18</v>
          </cell>
          <cell r="B138" t="str">
            <v>Braço curvo p/ iluminação pública padrão CELESC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17</v>
          </cell>
          <cell r="G138">
            <v>6.33</v>
          </cell>
        </row>
        <row r="139">
          <cell r="A139" t="str">
            <v>PI 65</v>
          </cell>
          <cell r="B139" t="str">
            <v>Cabo de alumínio 1/0</v>
          </cell>
          <cell r="C139" t="str">
            <v xml:space="preserve"> </v>
          </cell>
          <cell r="D139" t="str">
            <v xml:space="preserve"> </v>
          </cell>
          <cell r="E139" t="str">
            <v>m</v>
          </cell>
          <cell r="F139">
            <v>3000</v>
          </cell>
          <cell r="G139">
            <v>1.7</v>
          </cell>
        </row>
        <row r="140">
          <cell r="A140" t="str">
            <v>PI 66</v>
          </cell>
          <cell r="B140" t="str">
            <v>Cabo isolado p/ 1000 V, 6 mm2 de alumínio</v>
          </cell>
          <cell r="C140" t="str">
            <v xml:space="preserve"> </v>
          </cell>
          <cell r="D140" t="str">
            <v xml:space="preserve"> </v>
          </cell>
          <cell r="E140" t="str">
            <v>m</v>
          </cell>
          <cell r="F140">
            <v>200</v>
          </cell>
          <cell r="G140">
            <v>1</v>
          </cell>
        </row>
        <row r="141">
          <cell r="A141" t="str">
            <v>PI 67</v>
          </cell>
          <cell r="B141" t="str">
            <v>Cabo isolado p/ 1000 V, 2,5 mm2 de alumínio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60</v>
          </cell>
          <cell r="G141">
            <v>0.6</v>
          </cell>
        </row>
        <row r="142">
          <cell r="A142" t="str">
            <v>PI 33</v>
          </cell>
          <cell r="B142" t="str">
            <v>Tubo de aço galvanizado, vara de 6m e 50mm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3</v>
          </cell>
          <cell r="G142">
            <v>74.06</v>
          </cell>
        </row>
        <row r="143">
          <cell r="A143" t="str">
            <v>PI 69</v>
          </cell>
          <cell r="B143" t="str">
            <v>Instalação de poste concreto duplo T, 10m de altura, engastado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9</v>
          </cell>
          <cell r="G143">
            <v>200</v>
          </cell>
        </row>
        <row r="144">
          <cell r="A144" t="str">
            <v>PI 41</v>
          </cell>
          <cell r="B144" t="str">
            <v>Instalação de tubo de aço vara de 6m e curva de entrada de cabos na lateral do poste c/ fix. dutos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3</v>
          </cell>
          <cell r="G144">
            <v>200</v>
          </cell>
        </row>
        <row r="145">
          <cell r="A145" t="str">
            <v>R1</v>
          </cell>
          <cell r="B145" t="str">
            <v>Remanejamento de Rede de Baixa Tensão (220/380V)</v>
          </cell>
          <cell r="C145" t="str">
            <v xml:space="preserve"> </v>
          </cell>
          <cell r="D145" t="str">
            <v xml:space="preserve"> </v>
          </cell>
          <cell r="E145" t="str">
            <v>m</v>
          </cell>
          <cell r="F145">
            <v>50</v>
          </cell>
          <cell r="G145">
            <v>4.7</v>
          </cell>
        </row>
        <row r="146">
          <cell r="A146" t="str">
            <v>R2</v>
          </cell>
          <cell r="B146" t="str">
            <v>Remanejamento de Rede de Alta Tensão (138kV)</v>
          </cell>
          <cell r="C146" t="str">
            <v xml:space="preserve"> </v>
          </cell>
          <cell r="D146" t="str">
            <v xml:space="preserve"> </v>
          </cell>
          <cell r="E146" t="str">
            <v>m</v>
          </cell>
          <cell r="F146">
            <v>260</v>
          </cell>
          <cell r="G146">
            <v>6.2</v>
          </cell>
        </row>
        <row r="147">
          <cell r="A147" t="str">
            <v>R10</v>
          </cell>
          <cell r="B147" t="str">
            <v>Remanejamento de Poste de Concreto 10/150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7</v>
          </cell>
          <cell r="G147">
            <v>75</v>
          </cell>
        </row>
        <row r="148">
          <cell r="A148" t="str">
            <v>R11</v>
          </cell>
          <cell r="B148" t="str">
            <v>Remanejamento de Poste de Concreto 10/300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2</v>
          </cell>
          <cell r="G148">
            <v>75</v>
          </cell>
        </row>
        <row r="149">
          <cell r="A149" t="str">
            <v>R3</v>
          </cell>
          <cell r="B149" t="str">
            <v>Remanejamento de Rede de Telefonia</v>
          </cell>
          <cell r="C149" t="str">
            <v xml:space="preserve"> </v>
          </cell>
          <cell r="D149" t="str">
            <v xml:space="preserve"> </v>
          </cell>
          <cell r="E149" t="str">
            <v>m</v>
          </cell>
          <cell r="F149">
            <v>200</v>
          </cell>
          <cell r="G149">
            <v>2</v>
          </cell>
        </row>
      </sheetData>
      <sheetData sheetId="12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01.100.10</v>
          </cell>
          <cell r="B17" t="str">
            <v>Escavação,carga e transportes de material de 1a categoria DMT= 200 a 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3287</v>
          </cell>
          <cell r="G17">
            <v>1.98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8803</v>
          </cell>
          <cell r="G18">
            <v>3.26</v>
          </cell>
        </row>
        <row r="19">
          <cell r="A19" t="str">
            <v>DER50300</v>
          </cell>
          <cell r="B19" t="str">
            <v>Esc.  Carga e Transp. de mat. 1a cat. c/ CB 9000&lt;DMT&lt;10000m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913</v>
          </cell>
          <cell r="G19">
            <v>6.3</v>
          </cell>
        </row>
        <row r="20">
          <cell r="A20" t="str">
            <v>01.101.19</v>
          </cell>
          <cell r="B20" t="str">
            <v>Escavação,carga e transportes de material de 2a categoria,c/CB,  DMT 2000 a 3000m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3716</v>
          </cell>
          <cell r="G20">
            <v>4.51</v>
          </cell>
        </row>
        <row r="21">
          <cell r="A21" t="str">
            <v>DER51340</v>
          </cell>
          <cell r="B21" t="str">
            <v>Escavação,carga e transportes de material de 2a categoria DMT 18000 a 20000m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913</v>
          </cell>
          <cell r="G21">
            <v>13.65</v>
          </cell>
        </row>
        <row r="22">
          <cell r="A22" t="str">
            <v>DER52087</v>
          </cell>
          <cell r="B22" t="str">
            <v>Esc. Carga e Transp. de solos moles 400&lt;DMT&lt;=600m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702</v>
          </cell>
          <cell r="G22">
            <v>4.5999999999999996</v>
          </cell>
        </row>
        <row r="23">
          <cell r="A23" t="str">
            <v>01.510.00</v>
          </cell>
          <cell r="B23" t="str">
            <v>Compactação de aterros a 95%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8376</v>
          </cell>
          <cell r="G23">
            <v>0.79</v>
          </cell>
        </row>
        <row r="24">
          <cell r="A24" t="str">
            <v>01.511.00</v>
          </cell>
          <cell r="B24" t="str">
            <v>Compactação de aterros a 100%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5380</v>
          </cell>
          <cell r="G24">
            <v>1.36</v>
          </cell>
        </row>
        <row r="25">
          <cell r="F25" t="str">
            <v>SUB-TOTAL</v>
          </cell>
        </row>
        <row r="27">
          <cell r="B27" t="str">
            <v>PAVIMENTAÇÃO</v>
          </cell>
        </row>
        <row r="28">
          <cell r="A28" t="str">
            <v>02.000.00</v>
          </cell>
          <cell r="B28" t="str">
            <v>Regularização do subleito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43662</v>
          </cell>
          <cell r="G28">
            <v>0.3</v>
          </cell>
        </row>
        <row r="29">
          <cell r="A29" t="str">
            <v>DER53130</v>
          </cell>
          <cell r="B29" t="str">
            <v>Camada de macadame seco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8333</v>
          </cell>
          <cell r="G29">
            <v>21.86</v>
          </cell>
        </row>
        <row r="30">
          <cell r="A30" t="str">
            <v>02.230.00</v>
          </cell>
          <cell r="B30" t="str">
            <v>Base brita graduada</v>
          </cell>
          <cell r="C30" t="str">
            <v>DNER-ES303/97</v>
          </cell>
          <cell r="D30" t="str">
            <v xml:space="preserve"> </v>
          </cell>
          <cell r="E30" t="str">
            <v>m3</v>
          </cell>
          <cell r="F30">
            <v>6048</v>
          </cell>
          <cell r="G30">
            <v>28.06</v>
          </cell>
        </row>
        <row r="31">
          <cell r="A31" t="str">
            <v>02.300.00</v>
          </cell>
          <cell r="B31" t="str">
            <v>Imprimação - Fornecimento, transporte e execução</v>
          </cell>
          <cell r="C31" t="str">
            <v>DNER-ES306/97</v>
          </cell>
          <cell r="D31" t="str">
            <v xml:space="preserve"> </v>
          </cell>
          <cell r="E31" t="str">
            <v>m2</v>
          </cell>
          <cell r="F31">
            <v>39556</v>
          </cell>
          <cell r="G31">
            <v>1.1100000000000001</v>
          </cell>
        </row>
        <row r="32">
          <cell r="A32" t="str">
            <v>02.400.00</v>
          </cell>
          <cell r="B32" t="str">
            <v>Pintura de ligação - Fornec., transporte e execução</v>
          </cell>
          <cell r="C32" t="str">
            <v>DNER-ES307/97</v>
          </cell>
          <cell r="D32" t="str">
            <v xml:space="preserve"> </v>
          </cell>
          <cell r="E32" t="str">
            <v>m2</v>
          </cell>
          <cell r="F32">
            <v>101693</v>
          </cell>
          <cell r="G32">
            <v>0.41</v>
          </cell>
        </row>
        <row r="33">
          <cell r="A33" t="str">
            <v>02.540.01</v>
          </cell>
          <cell r="B33" t="str">
            <v>Concreto betuminoso usinado a quente - usina 100/140 t/h</v>
          </cell>
          <cell r="C33" t="str">
            <v>DNER-ES313/97</v>
          </cell>
          <cell r="D33" t="str">
            <v xml:space="preserve"> </v>
          </cell>
          <cell r="E33" t="str">
            <v>t</v>
          </cell>
          <cell r="F33">
            <v>10784</v>
          </cell>
          <cell r="G33">
            <v>67.64</v>
          </cell>
        </row>
        <row r="34">
          <cell r="A34" t="str">
            <v>DER82200a</v>
          </cell>
          <cell r="B34" t="str">
            <v>Remoção de camada granular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491</v>
          </cell>
          <cell r="G34">
            <v>4.67</v>
          </cell>
        </row>
        <row r="35">
          <cell r="A35" t="str">
            <v>DER82200</v>
          </cell>
          <cell r="B35" t="str">
            <v>Remoção de revestimento de CBUQ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491</v>
          </cell>
          <cell r="G35">
            <v>5.73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57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1358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186</v>
          </cell>
          <cell r="G40">
            <v>3.03</v>
          </cell>
        </row>
        <row r="41">
          <cell r="A41" t="str">
            <v>04.401.02</v>
          </cell>
          <cell r="B41" t="str">
            <v>Valeta de prot. de aterro c/ revest. vegetal VPA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1161</v>
          </cell>
          <cell r="G41">
            <v>24.32</v>
          </cell>
        </row>
        <row r="42">
          <cell r="A42" t="str">
            <v>04.510.03</v>
          </cell>
          <cell r="B42" t="str">
            <v>Dreno sub- superficial- DSS 03</v>
          </cell>
          <cell r="C42" t="str">
            <v>DNER-ES294/97</v>
          </cell>
          <cell r="D42" t="str">
            <v xml:space="preserve"> </v>
          </cell>
          <cell r="E42" t="str">
            <v>m</v>
          </cell>
          <cell r="F42">
            <v>1032</v>
          </cell>
          <cell r="G42">
            <v>3.71</v>
          </cell>
        </row>
        <row r="43">
          <cell r="A43" t="str">
            <v>04.511.01</v>
          </cell>
          <cell r="B43" t="str">
            <v>Boca de saída p/ dreno sub-superficial-BSD 03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20.86</v>
          </cell>
        </row>
        <row r="44">
          <cell r="A44" t="str">
            <v>04.900.21</v>
          </cell>
          <cell r="B44" t="str">
            <v>Sarjeta de cant. central de concreto-SCC 01</v>
          </cell>
          <cell r="C44" t="str">
            <v>DNER-ES288/97</v>
          </cell>
          <cell r="D44" t="str">
            <v xml:space="preserve"> </v>
          </cell>
          <cell r="E44" t="str">
            <v>m</v>
          </cell>
          <cell r="F44">
            <v>1850</v>
          </cell>
          <cell r="G44">
            <v>13.85</v>
          </cell>
        </row>
        <row r="45">
          <cell r="A45" t="str">
            <v>04.900.22</v>
          </cell>
          <cell r="B45" t="str">
            <v>Sarjeta de cant. central de concreto-SCC 02</v>
          </cell>
          <cell r="C45" t="str">
            <v>DNER-ES288/97</v>
          </cell>
          <cell r="D45" t="str">
            <v xml:space="preserve"> </v>
          </cell>
          <cell r="E45" t="str">
            <v>m</v>
          </cell>
          <cell r="F45">
            <v>924</v>
          </cell>
          <cell r="G45">
            <v>19.170000000000002</v>
          </cell>
        </row>
        <row r="46">
          <cell r="A46" t="str">
            <v>04.900.04</v>
          </cell>
          <cell r="B46" t="str">
            <v>Sarjeta triangular de concreto-STC 04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94</v>
          </cell>
          <cell r="G46">
            <v>12.93</v>
          </cell>
        </row>
        <row r="47">
          <cell r="A47" t="str">
            <v>04.910.05</v>
          </cell>
          <cell r="B47" t="str">
            <v>Meio-fio de concreto-MFC 05</v>
          </cell>
          <cell r="C47" t="str">
            <v>DNER-ES290/97</v>
          </cell>
          <cell r="D47" t="str">
            <v xml:space="preserve"> </v>
          </cell>
          <cell r="E47" t="str">
            <v>m</v>
          </cell>
          <cell r="F47">
            <v>1664</v>
          </cell>
          <cell r="G47">
            <v>10.54</v>
          </cell>
        </row>
        <row r="48">
          <cell r="A48" t="str">
            <v>DER78150b</v>
          </cell>
          <cell r="B48" t="str">
            <v>Caixa coletora de sarjeta - CCS, D=40cm E H=1,00m</v>
          </cell>
          <cell r="C48" t="str">
            <v xml:space="preserve"> </v>
          </cell>
          <cell r="D48" t="str">
            <v xml:space="preserve"> </v>
          </cell>
          <cell r="E48" t="str">
            <v>un</v>
          </cell>
          <cell r="F48">
            <v>3</v>
          </cell>
          <cell r="G48">
            <v>382.07</v>
          </cell>
        </row>
        <row r="49">
          <cell r="A49" t="str">
            <v>04.930.01</v>
          </cell>
          <cell r="B49" t="str">
            <v>Caixa coletora de sarjeta-CCS 01</v>
          </cell>
          <cell r="C49" t="str">
            <v>DNER-ES287/97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568.85</v>
          </cell>
        </row>
        <row r="50">
          <cell r="A50" t="str">
            <v>04.930.05</v>
          </cell>
          <cell r="B50" t="str">
            <v>Caixa coletora de sarjeta-CCS 05</v>
          </cell>
          <cell r="C50" t="str">
            <v>DNER-ES287/97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715.16</v>
          </cell>
        </row>
        <row r="51">
          <cell r="A51" t="str">
            <v>04.960.02</v>
          </cell>
          <cell r="B51" t="str">
            <v>Boca de lobo simples c/ grelha de concreto-BLS 02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257.83999999999997</v>
          </cell>
        </row>
        <row r="52">
          <cell r="A52" t="str">
            <v>P.04.100.17</v>
          </cell>
          <cell r="B52" t="str">
            <v>Caixa de ligação e passagem BSTC,  D=40cm, H=1,50m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2</v>
          </cell>
          <cell r="G52">
            <v>491.32</v>
          </cell>
        </row>
        <row r="53">
          <cell r="A53" t="str">
            <v>P 04.100.07</v>
          </cell>
          <cell r="B53" t="str">
            <v>Execução de galerias D=0,40 c/ lastro de brita</v>
          </cell>
          <cell r="C53" t="str">
            <v xml:space="preserve"> </v>
          </cell>
          <cell r="D53" t="str">
            <v xml:space="preserve"> </v>
          </cell>
          <cell r="E53" t="str">
            <v>m</v>
          </cell>
          <cell r="F53">
            <v>82</v>
          </cell>
          <cell r="G53">
            <v>41.68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103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62</v>
          </cell>
          <cell r="G55">
            <v>131.66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5</v>
          </cell>
          <cell r="G56">
            <v>147.57</v>
          </cell>
        </row>
        <row r="57">
          <cell r="A57" t="str">
            <v>04.101.01</v>
          </cell>
          <cell r="B57" t="str">
            <v>Boca de BSTC D=0.60m-normal</v>
          </cell>
          <cell r="C57" t="str">
            <v>DNER-ES284/97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299.62</v>
          </cell>
        </row>
        <row r="58">
          <cell r="A58" t="str">
            <v>04.999.01</v>
          </cell>
          <cell r="B58" t="str">
            <v>Remoção de bueiros existentes</v>
          </cell>
          <cell r="C58" t="str">
            <v xml:space="preserve"> </v>
          </cell>
          <cell r="D58" t="str">
            <v xml:space="preserve"> </v>
          </cell>
          <cell r="E58" t="str">
            <v>m</v>
          </cell>
          <cell r="F58">
            <v>11</v>
          </cell>
          <cell r="G58">
            <v>13.06</v>
          </cell>
        </row>
        <row r="59">
          <cell r="A59" t="str">
            <v>04.999.02</v>
          </cell>
          <cell r="B59" t="str">
            <v>Demolição de dispositivos de concreto</v>
          </cell>
          <cell r="C59" t="str">
            <v>DNER-ES296/97</v>
          </cell>
          <cell r="D59" t="str">
            <v xml:space="preserve"> </v>
          </cell>
          <cell r="E59" t="str">
            <v>m3</v>
          </cell>
          <cell r="F59">
            <v>6</v>
          </cell>
          <cell r="G59">
            <v>12.58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743</v>
          </cell>
          <cell r="G63">
            <v>3.03</v>
          </cell>
        </row>
        <row r="64">
          <cell r="A64" t="str">
            <v>04.100.03</v>
          </cell>
          <cell r="B64" t="str">
            <v>Corpo de BSTC D=1.00m</v>
          </cell>
          <cell r="C64" t="str">
            <v>DNER-ES284/97</v>
          </cell>
          <cell r="D64" t="str">
            <v xml:space="preserve"> </v>
          </cell>
          <cell r="E64" t="str">
            <v xml:space="preserve">m </v>
          </cell>
          <cell r="F64">
            <v>23</v>
          </cell>
          <cell r="G64">
            <v>280.33</v>
          </cell>
        </row>
        <row r="65">
          <cell r="A65" t="str">
            <v>04.101.03</v>
          </cell>
          <cell r="B65" t="str">
            <v>Boca de BSTC D=1.00m-normal</v>
          </cell>
          <cell r="C65" t="str">
            <v>DNER-ES284/97</v>
          </cell>
          <cell r="D65" t="str">
            <v xml:space="preserve"> </v>
          </cell>
          <cell r="E65" t="str">
            <v>un</v>
          </cell>
          <cell r="F65">
            <v>2</v>
          </cell>
          <cell r="G65">
            <v>757.56</v>
          </cell>
        </row>
        <row r="66">
          <cell r="A66" t="str">
            <v>04.110.02</v>
          </cell>
          <cell r="B66" t="str">
            <v>Corpo de BDTC D=1.20m</v>
          </cell>
          <cell r="C66" t="str">
            <v>DNER-ES284/97</v>
          </cell>
          <cell r="D66" t="str">
            <v xml:space="preserve"> </v>
          </cell>
          <cell r="E66" t="str">
            <v>m</v>
          </cell>
          <cell r="F66">
            <v>45</v>
          </cell>
          <cell r="G66">
            <v>745.38</v>
          </cell>
        </row>
        <row r="67">
          <cell r="A67" t="str">
            <v>04.111.02</v>
          </cell>
          <cell r="B67" t="str">
            <v>Boca de BDTC D=1.20m-normal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2</v>
          </cell>
          <cell r="G67">
            <v>1521.54</v>
          </cell>
        </row>
        <row r="68">
          <cell r="F68" t="str">
            <v>SUB-TOTAL</v>
          </cell>
        </row>
        <row r="69">
          <cell r="B69" t="str">
            <v>OBRAS DE ARTE ESPECIAIS</v>
          </cell>
        </row>
        <row r="70">
          <cell r="B70" t="str">
            <v>(Quatro tabuleiros)</v>
          </cell>
        </row>
        <row r="71">
          <cell r="B71" t="str">
            <v>Infra e Mesoestrutura</v>
          </cell>
        </row>
        <row r="72">
          <cell r="A72" t="str">
            <v>DER90150</v>
          </cell>
          <cell r="B72" t="str">
            <v>Escavação em tubulão a céu aberto em material de 1ªcateg.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</v>
          </cell>
          <cell r="G72">
            <v>184.89</v>
          </cell>
        </row>
        <row r="73">
          <cell r="A73" t="str">
            <v>DER90160</v>
          </cell>
          <cell r="B73" t="str">
            <v>Escavação em tubulão a céu aberto em material de 3ªcateg.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1</v>
          </cell>
          <cell r="G73">
            <v>640.85</v>
          </cell>
        </row>
        <row r="74">
          <cell r="A74" t="str">
            <v>DER90170</v>
          </cell>
          <cell r="B74" t="str">
            <v>Escavação em tubulão sob ar comprimido em material de 1ªcateg.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140</v>
          </cell>
          <cell r="G74">
            <v>742.04</v>
          </cell>
        </row>
        <row r="75">
          <cell r="A75" t="str">
            <v>DER90180</v>
          </cell>
          <cell r="B75" t="str">
            <v>Escavação em tubulão sob ar comprimido em material de 3ªcateg.</v>
          </cell>
          <cell r="C75" t="str">
            <v xml:space="preserve"> </v>
          </cell>
          <cell r="D75" t="str">
            <v xml:space="preserve"> </v>
          </cell>
          <cell r="E75" t="str">
            <v>m3</v>
          </cell>
          <cell r="F75">
            <v>82</v>
          </cell>
          <cell r="G75">
            <v>1154.25</v>
          </cell>
        </row>
        <row r="76">
          <cell r="A76" t="str">
            <v>03.371.01</v>
          </cell>
          <cell r="B76" t="str">
            <v>Formas de placa compensada resinada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870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11480</v>
          </cell>
          <cell r="G77">
            <v>2.59</v>
          </cell>
        </row>
        <row r="78">
          <cell r="A78" t="str">
            <v>P 03.327.01</v>
          </cell>
          <cell r="B78" t="str">
            <v xml:space="preserve">Concreto fck= 25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264</v>
          </cell>
          <cell r="G78">
            <v>163.22</v>
          </cell>
        </row>
        <row r="79">
          <cell r="B79" t="str">
            <v>Superestrutura</v>
          </cell>
        </row>
        <row r="80">
          <cell r="A80" t="str">
            <v>03.371.02</v>
          </cell>
          <cell r="B80" t="str">
            <v>Formas de placa compensada plastificada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5127</v>
          </cell>
          <cell r="G80">
            <v>30.76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143680</v>
          </cell>
          <cell r="G81">
            <v>2.59</v>
          </cell>
        </row>
        <row r="82">
          <cell r="A82" t="str">
            <v>OAE17</v>
          </cell>
          <cell r="B82" t="str">
            <v>Transporte e lançamento de pré-lages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1368</v>
          </cell>
          <cell r="G82">
            <v>23.47</v>
          </cell>
        </row>
        <row r="83">
          <cell r="A83" t="str">
            <v>OAE18</v>
          </cell>
          <cell r="B83" t="str">
            <v>Transporte e lançamento de vigas pré-moldadas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80</v>
          </cell>
          <cell r="G83">
            <v>1281.27</v>
          </cell>
        </row>
        <row r="84">
          <cell r="A84" t="str">
            <v>03.330.00</v>
          </cell>
          <cell r="B84" t="str">
            <v>Concreto fck= 35 MPa-contr. raz. uso ger.</v>
          </cell>
          <cell r="C84" t="str">
            <v xml:space="preserve"> </v>
          </cell>
          <cell r="D84" t="str">
            <v xml:space="preserve"> </v>
          </cell>
          <cell r="E84" t="str">
            <v>m3</v>
          </cell>
          <cell r="F84">
            <v>755</v>
          </cell>
          <cell r="G84">
            <v>166.78</v>
          </cell>
        </row>
        <row r="85">
          <cell r="B85" t="str">
            <v>Diversos</v>
          </cell>
        </row>
        <row r="86">
          <cell r="B86" t="str">
            <v>Barreiras de segurança (C.A.) Tipo New Jersey (312 m)</v>
          </cell>
        </row>
        <row r="87">
          <cell r="A87" t="str">
            <v>03.371.01</v>
          </cell>
          <cell r="B87" t="str">
            <v>Formas de placa compensada resinada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561</v>
          </cell>
          <cell r="G87">
            <v>21.86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4656</v>
          </cell>
          <cell r="G88">
            <v>2.59</v>
          </cell>
        </row>
        <row r="89">
          <cell r="A89" t="str">
            <v>P 03.327.01</v>
          </cell>
          <cell r="B89" t="str">
            <v xml:space="preserve">Concreto fck= 25 MPa-contr. raz. uso ger. </v>
          </cell>
          <cell r="C89" t="str">
            <v xml:space="preserve"> </v>
          </cell>
          <cell r="D89" t="str">
            <v xml:space="preserve"> </v>
          </cell>
          <cell r="E89" t="str">
            <v>m3</v>
          </cell>
          <cell r="F89">
            <v>72</v>
          </cell>
          <cell r="G89">
            <v>163.22</v>
          </cell>
        </row>
        <row r="90">
          <cell r="B90" t="str">
            <v>Placas de aproximação( 08 unidades)</v>
          </cell>
        </row>
        <row r="91">
          <cell r="A91" t="str">
            <v>03.371.00</v>
          </cell>
          <cell r="B91" t="str">
            <v>Formas de madeira compensada</v>
          </cell>
          <cell r="C91" t="str">
            <v xml:space="preserve"> </v>
          </cell>
          <cell r="D91" t="str">
            <v xml:space="preserve"> </v>
          </cell>
          <cell r="E91" t="str">
            <v>m2</v>
          </cell>
          <cell r="F91">
            <v>73</v>
          </cell>
          <cell r="G91">
            <v>21.86</v>
          </cell>
        </row>
        <row r="92">
          <cell r="A92" t="str">
            <v>03.353.00</v>
          </cell>
          <cell r="B92" t="str">
            <v>Forn., preparo e colocação nas formas, de aço CA-50</v>
          </cell>
          <cell r="C92" t="str">
            <v xml:space="preserve"> </v>
          </cell>
          <cell r="D92" t="str">
            <v xml:space="preserve"> </v>
          </cell>
          <cell r="E92" t="str">
            <v>kg</v>
          </cell>
          <cell r="F92">
            <v>7432</v>
          </cell>
          <cell r="G92">
            <v>2.59</v>
          </cell>
        </row>
        <row r="93">
          <cell r="A93" t="str">
            <v>P 03.327.01</v>
          </cell>
          <cell r="B93" t="str">
            <v xml:space="preserve">Concreto fck= 25 MPa-contr. raz. uso ger. </v>
          </cell>
          <cell r="C93" t="str">
            <v xml:space="preserve"> </v>
          </cell>
          <cell r="D93" t="str">
            <v xml:space="preserve"> </v>
          </cell>
          <cell r="E93" t="str">
            <v>m3</v>
          </cell>
          <cell r="F93">
            <v>108</v>
          </cell>
          <cell r="G93">
            <v>163.22</v>
          </cell>
        </row>
        <row r="94">
          <cell r="B94" t="str">
            <v>Drenos</v>
          </cell>
        </row>
        <row r="95">
          <cell r="A95" t="str">
            <v>P 03.991.01f</v>
          </cell>
          <cell r="B95" t="str">
            <v>Dreno de FF D= 150 mm x 400mm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36</v>
          </cell>
          <cell r="G95">
            <v>20.37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30131</v>
          </cell>
          <cell r="G98">
            <v>2.06</v>
          </cell>
        </row>
        <row r="99">
          <cell r="A99" t="str">
            <v>DER53460a</v>
          </cell>
          <cell r="B99" t="str">
            <v>Calçamento com briquetes de 6 cm</v>
          </cell>
          <cell r="C99" t="str">
            <v xml:space="preserve"> </v>
          </cell>
          <cell r="D99" t="str">
            <v xml:space="preserve"> </v>
          </cell>
          <cell r="E99" t="str">
            <v>m2</v>
          </cell>
          <cell r="F99">
            <v>1100</v>
          </cell>
          <cell r="G99">
            <v>20.48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148</v>
          </cell>
          <cell r="G100">
            <v>6.02</v>
          </cell>
        </row>
        <row r="101">
          <cell r="A101" t="str">
            <v>05.102.00</v>
          </cell>
          <cell r="B101" t="str">
            <v>Hidrossemeadura</v>
          </cell>
          <cell r="C101" t="str">
            <v>DNER-ES341/97</v>
          </cell>
          <cell r="D101" t="str">
            <v xml:space="preserve"> </v>
          </cell>
          <cell r="E101" t="str">
            <v>m2</v>
          </cell>
          <cell r="F101">
            <v>7980</v>
          </cell>
          <cell r="G101">
            <v>0.49</v>
          </cell>
        </row>
        <row r="102">
          <cell r="A102" t="str">
            <v>DER81950</v>
          </cell>
          <cell r="B102" t="str">
            <v>Calçada em lastro de brita c/revestimento em concreto</v>
          </cell>
          <cell r="C102" t="str">
            <v xml:space="preserve"> </v>
          </cell>
          <cell r="D102" t="str">
            <v xml:space="preserve"> </v>
          </cell>
          <cell r="E102" t="str">
            <v>m2</v>
          </cell>
          <cell r="F102">
            <v>1400</v>
          </cell>
          <cell r="G102">
            <v>8.94</v>
          </cell>
        </row>
        <row r="103">
          <cell r="A103" t="str">
            <v>P 05.300.00</v>
          </cell>
          <cell r="B103" t="str">
            <v>Abrigos para passageiros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1</v>
          </cell>
          <cell r="G103">
            <v>832.7</v>
          </cell>
        </row>
        <row r="104">
          <cell r="A104" t="str">
            <v>PI 01</v>
          </cell>
          <cell r="B104" t="str">
            <v>Poste de aço galv. a fogo, c/ 20,0m de alt. p/ instal. tipo engastado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4</v>
          </cell>
          <cell r="G104">
            <v>2662.25</v>
          </cell>
        </row>
        <row r="105">
          <cell r="A105" t="str">
            <v>PI 04</v>
          </cell>
          <cell r="B105" t="str">
            <v xml:space="preserve">Luminária p/ iluminação pública ref.SRC-612 da Philips ou similar 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8</v>
          </cell>
          <cell r="G105">
            <v>425.5</v>
          </cell>
        </row>
        <row r="106">
          <cell r="A106" t="str">
            <v>PI 07</v>
          </cell>
          <cell r="B106" t="str">
            <v>Suporte p/ luminária tipo ZGP402 da Philips ou similar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4</v>
          </cell>
          <cell r="G106">
            <v>100</v>
          </cell>
        </row>
        <row r="107">
          <cell r="A107" t="str">
            <v>PI 09</v>
          </cell>
          <cell r="B107" t="str">
            <v>Lâmpada a vapor de sódio 400W, alta pressão, base E40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8</v>
          </cell>
          <cell r="G107">
            <v>33.35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</v>
          </cell>
          <cell r="G108">
            <v>200</v>
          </cell>
        </row>
        <row r="109">
          <cell r="A109" t="str">
            <v>PI 22</v>
          </cell>
          <cell r="B109" t="str">
            <v>Base completa com fusível Diazed, 6A, retardado, incluíndo tampa, anel de proteção e ajuste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8</v>
          </cell>
          <cell r="G109">
            <v>8.6300000000000008</v>
          </cell>
        </row>
        <row r="110">
          <cell r="A110" t="str">
            <v>PI 23</v>
          </cell>
          <cell r="B110" t="str">
            <v>Contator tripolar a seco, p/ corrente alternada - 55 A, para uso em rede 380/220V - 60Hz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2</v>
          </cell>
          <cell r="G110">
            <v>234.6</v>
          </cell>
        </row>
        <row r="111">
          <cell r="A111" t="str">
            <v>PI 24</v>
          </cell>
          <cell r="B111" t="str">
            <v>Fita elétrica auto fusão a base de borracha EPR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6.39</v>
          </cell>
        </row>
        <row r="112">
          <cell r="A112" t="str">
            <v>PI 25</v>
          </cell>
          <cell r="B112" t="str">
            <v>Fita adesiva plástica isolante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2</v>
          </cell>
          <cell r="G112">
            <v>3.84</v>
          </cell>
        </row>
        <row r="113">
          <cell r="A113" t="str">
            <v>PI 26</v>
          </cell>
          <cell r="B113" t="str">
            <v>Relé fotoelétrico c/ suporte para fixação galv. com furo 18mm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2</v>
          </cell>
          <cell r="G113">
            <v>11.5</v>
          </cell>
        </row>
        <row r="114">
          <cell r="A114" t="str">
            <v>PI 27</v>
          </cell>
          <cell r="B114" t="str">
            <v>Cabo isolado p/ 1000V, bitola 35mm²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1350</v>
          </cell>
          <cell r="G114">
            <v>1.55</v>
          </cell>
        </row>
        <row r="115">
          <cell r="A115" t="str">
            <v>PI 28</v>
          </cell>
          <cell r="B115" t="str">
            <v>Eletroduto de aço tipo pesado 100mm</v>
          </cell>
          <cell r="C115" t="str">
            <v xml:space="preserve"> </v>
          </cell>
          <cell r="D115" t="str">
            <v xml:space="preserve"> </v>
          </cell>
          <cell r="E115" t="str">
            <v>m</v>
          </cell>
          <cell r="F115">
            <v>50</v>
          </cell>
          <cell r="G115">
            <v>28.55</v>
          </cell>
        </row>
        <row r="116">
          <cell r="A116" t="str">
            <v>PI 29</v>
          </cell>
          <cell r="B116" t="str">
            <v>Curva em alumínio fundido de alta resistência, fixação por encaixe,50mm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</v>
          </cell>
          <cell r="G116">
            <v>18.75</v>
          </cell>
        </row>
        <row r="117">
          <cell r="A117" t="str">
            <v>PI 30</v>
          </cell>
          <cell r="B117" t="str">
            <v>Haste para aterramento aço-cobre D 13x2400mm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5</v>
          </cell>
          <cell r="G117">
            <v>6.04</v>
          </cell>
        </row>
        <row r="118">
          <cell r="A118" t="str">
            <v>PI 31</v>
          </cell>
          <cell r="B118" t="str">
            <v>Cabo de cobre nú meio duro, 7 fios 2AWG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</v>
          </cell>
          <cell r="G118">
            <v>7.02</v>
          </cell>
        </row>
        <row r="119">
          <cell r="A119" t="str">
            <v>PI 32</v>
          </cell>
          <cell r="B119" t="str">
            <v>Conetor paralelo, liga alumínio tronco 1/0-4 AWG e derivação 2-4AWG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5</v>
          </cell>
          <cell r="G119">
            <v>1.04</v>
          </cell>
        </row>
        <row r="120">
          <cell r="A120" t="str">
            <v>PI 54</v>
          </cell>
          <cell r="B120" t="str">
            <v>Eletroduto de PVC corrugado tipo Kanalex ou similar, D=100mm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270</v>
          </cell>
          <cell r="G120">
            <v>4.95</v>
          </cell>
        </row>
        <row r="121">
          <cell r="A121" t="str">
            <v>PI 33</v>
          </cell>
          <cell r="B121" t="str">
            <v>Tubo de aço galvanizado, vara de 6m e 50mm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</v>
          </cell>
          <cell r="G121">
            <v>74.06</v>
          </cell>
        </row>
        <row r="122">
          <cell r="A122" t="str">
            <v>PI 34</v>
          </cell>
          <cell r="B122" t="str">
            <v>Construção de caixa tipo SP, ou pré-instalada com as mesmas características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10</v>
          </cell>
          <cell r="G122">
            <v>180</v>
          </cell>
        </row>
        <row r="123">
          <cell r="A123" t="str">
            <v>PI 35</v>
          </cell>
          <cell r="B123" t="str">
            <v>Construção de embasamento p/ poste tipo engastado, 20m de altura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494</v>
          </cell>
        </row>
        <row r="124">
          <cell r="A124" t="str">
            <v>PI 36</v>
          </cell>
          <cell r="B124" t="str">
            <v>Construção de embasamento p/ poste tipo engastado, concreto duplo T, 10m de altura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</v>
          </cell>
          <cell r="G124">
            <v>285</v>
          </cell>
        </row>
        <row r="125">
          <cell r="A125" t="str">
            <v>PI 37</v>
          </cell>
          <cell r="B125" t="str">
            <v>Lançamento de cabos em dutos de aço, classe 1000V, circuito trifásico mais neutro, e monofásico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270</v>
          </cell>
          <cell r="G125">
            <v>4</v>
          </cell>
        </row>
        <row r="126">
          <cell r="A126" t="str">
            <v>PI 38</v>
          </cell>
          <cell r="B126" t="str">
            <v>Confecção de emendas retas ou derivação em cabos classe 1000V, c/ conector à compressão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10</v>
          </cell>
          <cell r="G126">
            <v>4.5</v>
          </cell>
        </row>
        <row r="127">
          <cell r="A127" t="str">
            <v>PI 39</v>
          </cell>
          <cell r="B127" t="str">
            <v>Fixação de haste de terra e conexão ao neutro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35</v>
          </cell>
        </row>
        <row r="128">
          <cell r="A128" t="str">
            <v>PI 40</v>
          </cell>
          <cell r="B128" t="str">
            <v>Montagem eletromecân.de iluminação a 17,5m de alt., formada p/2 pétalas, c/ fixação dos equip.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4</v>
          </cell>
          <cell r="G128">
            <v>550</v>
          </cell>
        </row>
        <row r="129">
          <cell r="A129" t="str">
            <v>PI 41</v>
          </cell>
          <cell r="B129" t="str">
            <v>Instalação de tubo de aço vara de 6m e curva de entrada de cabos na lateral do poste c/ fix. dutos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</v>
          </cell>
          <cell r="G129">
            <v>200</v>
          </cell>
        </row>
        <row r="130">
          <cell r="A130" t="str">
            <v>PI 42</v>
          </cell>
          <cell r="B130" t="str">
            <v>Instalação de poste de aço de 20m de altura engastado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</v>
          </cell>
          <cell r="G130">
            <v>250</v>
          </cell>
        </row>
        <row r="131">
          <cell r="A131" t="str">
            <v>PI 43</v>
          </cell>
          <cell r="B131" t="str">
            <v>Travessia de pista asfáltica p/ lançamento dutos aço tipo pesado 100mm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270</v>
          </cell>
          <cell r="G131">
            <v>70</v>
          </cell>
        </row>
        <row r="132">
          <cell r="A132" t="str">
            <v>PI 57</v>
          </cell>
          <cell r="B132" t="str">
            <v>Lançamento de cabos em eletroduto de PVC corrugado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270</v>
          </cell>
          <cell r="G132">
            <v>3</v>
          </cell>
        </row>
        <row r="133">
          <cell r="A133" t="str">
            <v>PI 69</v>
          </cell>
          <cell r="B133" t="str">
            <v>Instalação de poste concreto duplo T, 10m de altura, engastado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</v>
          </cell>
          <cell r="G133">
            <v>200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270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180</v>
          </cell>
          <cell r="G135">
            <v>6.2</v>
          </cell>
        </row>
        <row r="136">
          <cell r="A136" t="str">
            <v>R27</v>
          </cell>
          <cell r="B136" t="str">
            <v>Remanejamento de Poste de Madeira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4</v>
          </cell>
          <cell r="G136">
            <v>70</v>
          </cell>
        </row>
        <row r="137">
          <cell r="A137" t="str">
            <v>R20</v>
          </cell>
          <cell r="B137" t="str">
            <v>Remanejamento de Poste de Concreto 10/300 c/ 3 pétalas (400W) instalado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250</v>
          </cell>
        </row>
        <row r="138">
          <cell r="A138" t="str">
            <v>R30</v>
          </cell>
          <cell r="B138" t="str">
            <v>Remoção de rede subterrânea em baixa tensão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150</v>
          </cell>
          <cell r="G138">
            <v>6.7</v>
          </cell>
        </row>
      </sheetData>
      <sheetData sheetId="13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01.100.11</v>
          </cell>
          <cell r="B17" t="str">
            <v>Escavação,carga e transportes de material de 1a categoria DMT= 400 a 600m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1445</v>
          </cell>
          <cell r="G17">
            <v>2.12</v>
          </cell>
        </row>
        <row r="18">
          <cell r="A18" t="str">
            <v>01.100.19</v>
          </cell>
          <cell r="B18" t="str">
            <v>Escavação,carga e transportes de material de 1a categoria DMT= 2000 a 3000m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2818</v>
          </cell>
          <cell r="G18">
            <v>3.26</v>
          </cell>
        </row>
        <row r="19">
          <cell r="A19" t="str">
            <v>DER50335</v>
          </cell>
          <cell r="B19" t="str">
            <v>Esc.  Carga e Transp. de mat. 1a cat. c/ CB 16000&lt;DMT&lt;18000m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9287</v>
          </cell>
          <cell r="G19">
            <v>10.08</v>
          </cell>
        </row>
        <row r="20">
          <cell r="A20" t="str">
            <v>01.101.11</v>
          </cell>
          <cell r="B20" t="str">
            <v>Escavação,carga e transportes de material de 2a categoria,c/CB,  DMT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6064</v>
          </cell>
          <cell r="G20">
            <v>3.15</v>
          </cell>
        </row>
        <row r="21">
          <cell r="A21" t="str">
            <v>DER52087</v>
          </cell>
          <cell r="B21" t="str">
            <v>Esc. Carga e Transp. de solos moles 400&lt;DMT&lt;=600m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7144</v>
          </cell>
          <cell r="G21">
            <v>4.5999999999999996</v>
          </cell>
        </row>
        <row r="22">
          <cell r="A22" t="str">
            <v>01.510.00</v>
          </cell>
          <cell r="B22" t="str">
            <v>Compactação de aterros a 95% Proctor Normal</v>
          </cell>
          <cell r="C22" t="str">
            <v>DNER-ES282/97</v>
          </cell>
          <cell r="D22" t="str">
            <v xml:space="preserve"> </v>
          </cell>
          <cell r="E22" t="str">
            <v>m3</v>
          </cell>
          <cell r="F22">
            <v>11975</v>
          </cell>
          <cell r="G22">
            <v>0.79</v>
          </cell>
        </row>
        <row r="23">
          <cell r="A23" t="str">
            <v>01.511.00</v>
          </cell>
          <cell r="B23" t="str">
            <v>Compactação de aterros a 100% Proctor Normal</v>
          </cell>
          <cell r="C23" t="str">
            <v>DNER-ES282/97</v>
          </cell>
          <cell r="D23" t="str">
            <v xml:space="preserve"> </v>
          </cell>
          <cell r="E23" t="str">
            <v>m3</v>
          </cell>
          <cell r="F23">
            <v>2348</v>
          </cell>
          <cell r="G23">
            <v>1.36</v>
          </cell>
        </row>
        <row r="24">
          <cell r="A24" t="str">
            <v>P 10.000.06</v>
          </cell>
          <cell r="B24" t="str">
            <v>Aterro reforçado c/ elementos Terramesh (0,50x1,00x4,00m)(malha 8x10) ou similar</v>
          </cell>
          <cell r="C24" t="str">
            <v xml:space="preserve"> </v>
          </cell>
          <cell r="D24" t="str">
            <v xml:space="preserve"> </v>
          </cell>
          <cell r="E24" t="str">
            <v>un</v>
          </cell>
          <cell r="F24">
            <v>1557</v>
          </cell>
          <cell r="G24">
            <v>321.67</v>
          </cell>
        </row>
        <row r="25">
          <cell r="A25" t="str">
            <v>P 10.000.05</v>
          </cell>
          <cell r="B25" t="str">
            <v>Aterro reforçado c/ elementos Terramesh (1,00x1,00x4,00m)(malha 8x10) ou similar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815</v>
          </cell>
          <cell r="G25">
            <v>414.83</v>
          </cell>
        </row>
        <row r="26">
          <cell r="A26" t="str">
            <v>09.517.04</v>
          </cell>
          <cell r="B26" t="str">
            <v>Pedra de mão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3665</v>
          </cell>
          <cell r="G26">
            <v>11.92</v>
          </cell>
        </row>
        <row r="27">
          <cell r="A27">
            <v>9000032</v>
          </cell>
          <cell r="B27" t="str">
            <v>Manta Geotextil 200g/m2</v>
          </cell>
          <cell r="C27">
            <v>0</v>
          </cell>
          <cell r="D27">
            <v>0</v>
          </cell>
          <cell r="E27" t="str">
            <v>m2</v>
          </cell>
          <cell r="F27">
            <v>6665</v>
          </cell>
          <cell r="G27">
            <v>5.83</v>
          </cell>
        </row>
        <row r="28">
          <cell r="A28" t="str">
            <v>P 10.000.07</v>
          </cell>
          <cell r="B28" t="str">
            <v>Geogrelha Paralink 400m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1418</v>
          </cell>
          <cell r="G28">
            <v>52.09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18218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3392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2541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16640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42377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5291</v>
          </cell>
          <cell r="G37">
            <v>67.64</v>
          </cell>
        </row>
        <row r="38">
          <cell r="A38" t="str">
            <v>DER82200a</v>
          </cell>
          <cell r="B38" t="str">
            <v>Remoção de camada granular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370</v>
          </cell>
          <cell r="G38">
            <v>4.67</v>
          </cell>
        </row>
        <row r="39">
          <cell r="A39" t="str">
            <v>DER82200</v>
          </cell>
          <cell r="B39" t="str">
            <v>Remoção de revestimento de CBUQ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370</v>
          </cell>
          <cell r="G39">
            <v>5.73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61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52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1247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233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176</v>
          </cell>
          <cell r="G48">
            <v>13.85</v>
          </cell>
        </row>
        <row r="49">
          <cell r="A49" t="str">
            <v>04.910.05</v>
          </cell>
          <cell r="B49" t="str">
            <v>Meio-fio de concreto-MFC 05</v>
          </cell>
          <cell r="C49" t="str">
            <v>DNER-ES290/97</v>
          </cell>
          <cell r="D49" t="str">
            <v xml:space="preserve"> </v>
          </cell>
          <cell r="E49" t="str">
            <v>m</v>
          </cell>
          <cell r="F49">
            <v>886</v>
          </cell>
          <cell r="G49">
            <v>10.54</v>
          </cell>
        </row>
        <row r="50">
          <cell r="A50" t="str">
            <v>DER78150b</v>
          </cell>
          <cell r="B50" t="str">
            <v>Caixa coletora de sarjeta - CCS, D=40cm E H=1,00m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2</v>
          </cell>
          <cell r="G50">
            <v>382.07</v>
          </cell>
        </row>
        <row r="51">
          <cell r="A51" t="str">
            <v>04.960.01</v>
          </cell>
          <cell r="B51" t="str">
            <v>Boca de lobo simples c/ grelha de concreto-BLS 01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4</v>
          </cell>
          <cell r="G51">
            <v>203.51</v>
          </cell>
        </row>
        <row r="52">
          <cell r="A52" t="str">
            <v>04.960.02</v>
          </cell>
          <cell r="B52" t="str">
            <v>Boca de lobo simples c/ grelha de concreto-BLS 02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7</v>
          </cell>
          <cell r="G52">
            <v>257.83999999999997</v>
          </cell>
        </row>
        <row r="53">
          <cell r="A53" t="str">
            <v>04.960.03</v>
          </cell>
          <cell r="B53" t="str">
            <v>Boca de lobo simples c/ grelha de concreto-BLS 03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312.23</v>
          </cell>
        </row>
        <row r="54">
          <cell r="A54" t="str">
            <v>04.960.04</v>
          </cell>
          <cell r="B54" t="str">
            <v>Boca de lobo simples c/ grelha de concreto-BLS 04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1</v>
          </cell>
          <cell r="G54">
            <v>366.56</v>
          </cell>
        </row>
        <row r="55">
          <cell r="A55" t="str">
            <v>P 04.100.07</v>
          </cell>
          <cell r="B55" t="str">
            <v>Execução de galerias D=0,40 c/ lastro de brita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122</v>
          </cell>
          <cell r="G55">
            <v>41.68</v>
          </cell>
        </row>
        <row r="56">
          <cell r="A56" t="str">
            <v>P 04.100.08</v>
          </cell>
          <cell r="B56" t="str">
            <v>Execução de galerias D=0,40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373</v>
          </cell>
          <cell r="G56">
            <v>58.65</v>
          </cell>
        </row>
        <row r="57">
          <cell r="A57" t="str">
            <v>P 04.100.10</v>
          </cell>
          <cell r="B57" t="str">
            <v>Execução de galerias D=0,60 c/ lastro de concreto</v>
          </cell>
          <cell r="C57" t="str">
            <v xml:space="preserve"> </v>
          </cell>
          <cell r="D57" t="str">
            <v xml:space="preserve"> </v>
          </cell>
          <cell r="E57" t="str">
            <v>m</v>
          </cell>
          <cell r="F57">
            <v>5</v>
          </cell>
          <cell r="G57">
            <v>131.66</v>
          </cell>
        </row>
        <row r="58">
          <cell r="A58" t="str">
            <v>DER72350b</v>
          </cell>
          <cell r="B58" t="str">
            <v>Boca para BSTC D=40cm - Normal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8</v>
          </cell>
          <cell r="G58">
            <v>147.57</v>
          </cell>
        </row>
        <row r="59">
          <cell r="A59" t="str">
            <v>P04.901.43</v>
          </cell>
          <cell r="B59" t="str">
            <v>Canaleta c/ grelha de concreto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121</v>
          </cell>
          <cell r="G59">
            <v>77.42</v>
          </cell>
        </row>
        <row r="60">
          <cell r="A60" t="str">
            <v>P.04.100.18</v>
          </cell>
          <cell r="B60" t="str">
            <v>Caixa coletora de canaleta c/ H=2,00m</v>
          </cell>
          <cell r="C60" t="str">
            <v xml:space="preserve"> </v>
          </cell>
          <cell r="D60" t="str">
            <v xml:space="preserve"> </v>
          </cell>
          <cell r="E60" t="str">
            <v>un</v>
          </cell>
          <cell r="F60">
            <v>1</v>
          </cell>
          <cell r="G60">
            <v>676.37</v>
          </cell>
        </row>
        <row r="61">
          <cell r="A61" t="str">
            <v>P04.931.00</v>
          </cell>
          <cell r="B61" t="str">
            <v>Caixa coletora de talvegue para BSTC D=40cm com H=1,0m</v>
          </cell>
          <cell r="C61" t="str">
            <v xml:space="preserve"> </v>
          </cell>
          <cell r="D61" t="str">
            <v xml:space="preserve"> </v>
          </cell>
          <cell r="E61" t="str">
            <v>un</v>
          </cell>
          <cell r="F61">
            <v>1</v>
          </cell>
          <cell r="G61">
            <v>178.75</v>
          </cell>
        </row>
        <row r="62">
          <cell r="F62" t="str">
            <v>SUB-TOTAL</v>
          </cell>
        </row>
        <row r="64">
          <cell r="B64" t="str">
            <v>OBRAS DE ARTE ESPECIAIS</v>
          </cell>
        </row>
        <row r="65">
          <cell r="A65" t="str">
            <v>03.371.01</v>
          </cell>
          <cell r="B65" t="str">
            <v>Formas de placa compensada resinada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85</v>
          </cell>
          <cell r="G65">
            <v>21.86</v>
          </cell>
        </row>
        <row r="66">
          <cell r="A66" t="str">
            <v>03.371.02</v>
          </cell>
          <cell r="B66" t="str">
            <v>Formas de placa compensada plastificada</v>
          </cell>
          <cell r="C66" t="str">
            <v xml:space="preserve"> </v>
          </cell>
          <cell r="D66" t="str">
            <v xml:space="preserve"> </v>
          </cell>
          <cell r="E66" t="str">
            <v>m2</v>
          </cell>
          <cell r="F66">
            <v>2387</v>
          </cell>
          <cell r="G66">
            <v>30.76</v>
          </cell>
        </row>
        <row r="67">
          <cell r="A67" t="str">
            <v>03.353.00</v>
          </cell>
          <cell r="B67" t="str">
            <v>Forn., preparo e colocação nas formas, de aço CA-50</v>
          </cell>
          <cell r="C67" t="str">
            <v xml:space="preserve"> </v>
          </cell>
          <cell r="D67" t="str">
            <v xml:space="preserve"> </v>
          </cell>
          <cell r="E67" t="str">
            <v>kg</v>
          </cell>
          <cell r="F67">
            <v>37870</v>
          </cell>
          <cell r="G67">
            <v>2.59</v>
          </cell>
        </row>
        <row r="68">
          <cell r="A68" t="str">
            <v>OAE4</v>
          </cell>
          <cell r="B68" t="str">
            <v>Armadura de protensão, fornecimento, bainhas, ancoragens, operações de protensão</v>
          </cell>
          <cell r="C68" t="str">
            <v xml:space="preserve"> </v>
          </cell>
          <cell r="D68" t="str">
            <v xml:space="preserve"> </v>
          </cell>
          <cell r="E68" t="str">
            <v>kg</v>
          </cell>
          <cell r="F68">
            <v>13643</v>
          </cell>
          <cell r="G68">
            <v>19.28</v>
          </cell>
        </row>
        <row r="69">
          <cell r="A69" t="str">
            <v>OAE17</v>
          </cell>
          <cell r="B69" t="str">
            <v>Transporte e lançamento de pré-lages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576</v>
          </cell>
          <cell r="G69">
            <v>23.47</v>
          </cell>
        </row>
        <row r="70">
          <cell r="A70" t="str">
            <v>OAE18</v>
          </cell>
          <cell r="B70" t="str">
            <v>Transporte e lançamento de vigas pré-moldadas</v>
          </cell>
          <cell r="C70" t="str">
            <v xml:space="preserve"> </v>
          </cell>
          <cell r="D70" t="str">
            <v xml:space="preserve"> </v>
          </cell>
          <cell r="E70" t="str">
            <v>un</v>
          </cell>
          <cell r="F70">
            <v>40</v>
          </cell>
          <cell r="G70">
            <v>1281.27</v>
          </cell>
        </row>
        <row r="71">
          <cell r="A71" t="str">
            <v>OAE19</v>
          </cell>
          <cell r="B71" t="str">
            <v>Injeção de nata (cabos 12 varas 1/2")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2388</v>
          </cell>
          <cell r="G71">
            <v>3.65</v>
          </cell>
        </row>
        <row r="72">
          <cell r="A72" t="str">
            <v>03.330.00</v>
          </cell>
          <cell r="B72" t="str">
            <v>Concreto fck= 35 MPa-contr. raz. uso ger.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326</v>
          </cell>
          <cell r="G72">
            <v>166.78</v>
          </cell>
        </row>
        <row r="73">
          <cell r="A73" t="str">
            <v>P 03.327.01</v>
          </cell>
          <cell r="B73" t="str">
            <v xml:space="preserve">Concreto fck= 25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73</v>
          </cell>
          <cell r="G73">
            <v>163.22</v>
          </cell>
        </row>
        <row r="74">
          <cell r="A74" t="str">
            <v>03.510.00</v>
          </cell>
          <cell r="B74" t="str">
            <v>Aparelho de apoio em neoprene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104</v>
          </cell>
          <cell r="G74">
            <v>86.94</v>
          </cell>
        </row>
        <row r="75">
          <cell r="B75" t="str">
            <v>Barreiras de segurança (C.A.) Tipo New Jersey (129,2 m)</v>
          </cell>
        </row>
        <row r="76">
          <cell r="A76" t="str">
            <v>03.371.00</v>
          </cell>
          <cell r="B76" t="str">
            <v>Formas de madeira compensada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258.39999999999998</v>
          </cell>
          <cell r="G76">
            <v>21.86</v>
          </cell>
        </row>
        <row r="77">
          <cell r="A77" t="str">
            <v>03.353.00</v>
          </cell>
          <cell r="B77" t="str">
            <v>Forn., preparo e colocação nas formas, de aço CA-50</v>
          </cell>
          <cell r="C77" t="str">
            <v xml:space="preserve"> </v>
          </cell>
          <cell r="D77" t="str">
            <v xml:space="preserve"> </v>
          </cell>
          <cell r="E77" t="str">
            <v>kg</v>
          </cell>
          <cell r="F77">
            <v>2080.12</v>
          </cell>
          <cell r="G77">
            <v>2.59</v>
          </cell>
        </row>
        <row r="78">
          <cell r="A78" t="str">
            <v>03.326.00</v>
          </cell>
          <cell r="B78" t="str">
            <v xml:space="preserve">Concreto fck= 20 MPa-contr. raz. uso ger. </v>
          </cell>
          <cell r="C78" t="str">
            <v xml:space="preserve"> </v>
          </cell>
          <cell r="D78" t="str">
            <v xml:space="preserve"> </v>
          </cell>
          <cell r="E78" t="str">
            <v>m3</v>
          </cell>
          <cell r="F78">
            <v>30</v>
          </cell>
          <cell r="G78">
            <v>149.19999999999999</v>
          </cell>
        </row>
        <row r="79">
          <cell r="B79" t="str">
            <v>Placas de aproximação( 04 unidades)(dimensão 4,00m x 11,2m x 0,30m)</v>
          </cell>
        </row>
        <row r="80">
          <cell r="A80" t="str">
            <v>03.371.00</v>
          </cell>
          <cell r="B80" t="str">
            <v>Formas de madeira compensada</v>
          </cell>
          <cell r="C80" t="str">
            <v xml:space="preserve"> </v>
          </cell>
          <cell r="D80" t="str">
            <v xml:space="preserve"> </v>
          </cell>
          <cell r="E80" t="str">
            <v>m2</v>
          </cell>
          <cell r="F80">
            <v>40</v>
          </cell>
          <cell r="G80">
            <v>21.86</v>
          </cell>
        </row>
        <row r="81">
          <cell r="A81" t="str">
            <v>03.353.00</v>
          </cell>
          <cell r="B81" t="str">
            <v>Forn., preparo e colocação nas formas, de aço CA-50</v>
          </cell>
          <cell r="C81" t="str">
            <v xml:space="preserve"> </v>
          </cell>
          <cell r="D81" t="str">
            <v xml:space="preserve"> </v>
          </cell>
          <cell r="E81" t="str">
            <v>kg</v>
          </cell>
          <cell r="F81">
            <v>3720</v>
          </cell>
          <cell r="G81">
            <v>2.59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54</v>
          </cell>
          <cell r="G82">
            <v>149.19999999999999</v>
          </cell>
        </row>
        <row r="83">
          <cell r="B83" t="str">
            <v>Drenos</v>
          </cell>
        </row>
        <row r="84">
          <cell r="A84" t="str">
            <v>P 03.991.01d</v>
          </cell>
          <cell r="B84" t="str">
            <v>Dreno de FF D= 150 mm x 500mm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56</v>
          </cell>
          <cell r="G84">
            <v>24.91</v>
          </cell>
        </row>
        <row r="85">
          <cell r="A85" t="str">
            <v>P 03.991.01c</v>
          </cell>
          <cell r="B85" t="str">
            <v>Dreno de FF D= 100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15.64</v>
          </cell>
        </row>
        <row r="86">
          <cell r="F86" t="str">
            <v>SUB-TOTAL</v>
          </cell>
        </row>
        <row r="87">
          <cell r="B87" t="str">
            <v>OBRAS COMPLEMENTARES</v>
          </cell>
        </row>
        <row r="88">
          <cell r="A88" t="str">
            <v>05.100.00</v>
          </cell>
          <cell r="B88" t="str">
            <v>Enleivamento</v>
          </cell>
          <cell r="C88" t="str">
            <v>DNER-ES341/97</v>
          </cell>
          <cell r="D88" t="str">
            <v xml:space="preserve"> </v>
          </cell>
          <cell r="E88" t="str">
            <v>m2</v>
          </cell>
          <cell r="F88">
            <v>15972</v>
          </cell>
          <cell r="G88">
            <v>2.06</v>
          </cell>
        </row>
        <row r="89">
          <cell r="A89" t="str">
            <v>P 05.100.02</v>
          </cell>
          <cell r="B89" t="str">
            <v>Fornecimento e plantio de árvore selecionada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40</v>
          </cell>
          <cell r="G89">
            <v>6.02</v>
          </cell>
        </row>
        <row r="90">
          <cell r="A90" t="str">
            <v>P 06.030.00</v>
          </cell>
          <cell r="B90" t="str">
            <v>Barreira de segurança simples</v>
          </cell>
          <cell r="C90" t="str">
            <v xml:space="preserve"> </v>
          </cell>
          <cell r="D90" t="str">
            <v xml:space="preserve"> </v>
          </cell>
          <cell r="E90" t="str">
            <v>m</v>
          </cell>
          <cell r="F90">
            <v>668</v>
          </cell>
          <cell r="G90">
            <v>52.16</v>
          </cell>
        </row>
        <row r="91">
          <cell r="A91" t="str">
            <v>PI 60</v>
          </cell>
          <cell r="B91" t="str">
            <v>Lâmpada a vapor de mercúrio 250W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20</v>
          </cell>
          <cell r="G91">
            <v>16.3</v>
          </cell>
        </row>
        <row r="92">
          <cell r="A92" t="str">
            <v>PI 52</v>
          </cell>
          <cell r="B92" t="str">
            <v>Luminária IMB C-300 ou similar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410</v>
          </cell>
        </row>
        <row r="93">
          <cell r="A93" t="str">
            <v>PI 13</v>
          </cell>
          <cell r="B93" t="str">
            <v>Eletroduto de aço 20mm, vara de 3m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8</v>
          </cell>
          <cell r="G93">
            <v>14.49</v>
          </cell>
        </row>
        <row r="94">
          <cell r="A94" t="str">
            <v>PI 62</v>
          </cell>
          <cell r="B94" t="str">
            <v>Caixa de passagem para instalação aparente D=20mm, tipo T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4</v>
          </cell>
          <cell r="G94">
            <v>20</v>
          </cell>
        </row>
        <row r="95">
          <cell r="A95" t="str">
            <v>PI 15</v>
          </cell>
          <cell r="B95" t="str">
            <v>Caixa de passagem para instalação aparente D=20mm, tipo LB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3.62</v>
          </cell>
        </row>
        <row r="96">
          <cell r="A96" t="str">
            <v>PI 18</v>
          </cell>
          <cell r="B96" t="str">
            <v>Braço curvo p/ iluminação pública padrão CELESC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20</v>
          </cell>
          <cell r="G96">
            <v>6.33</v>
          </cell>
        </row>
        <row r="97">
          <cell r="A97" t="str">
            <v>PI 22</v>
          </cell>
          <cell r="B97" t="str">
            <v>Base completa com fusível Diazed, 6A, retardado, incluíndo tampa, anel de proteção e ajuste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22</v>
          </cell>
          <cell r="G97">
            <v>8.6300000000000008</v>
          </cell>
        </row>
        <row r="98">
          <cell r="A98" t="str">
            <v>PI 23</v>
          </cell>
          <cell r="B98" t="str">
            <v>Contator tripolar a seco, p/ corrente alternada - 55 A, para uso em rede 380/220V - 60Hz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2</v>
          </cell>
          <cell r="G98">
            <v>234.6</v>
          </cell>
        </row>
        <row r="99">
          <cell r="A99" t="str">
            <v>PI 24</v>
          </cell>
          <cell r="B99" t="str">
            <v>Fita elétrica auto fusão a base de borracha EPR</v>
          </cell>
          <cell r="C99" t="str">
            <v xml:space="preserve"> </v>
          </cell>
          <cell r="D99" t="str">
            <v xml:space="preserve"> </v>
          </cell>
          <cell r="E99" t="str">
            <v>un</v>
          </cell>
          <cell r="F99">
            <v>4</v>
          </cell>
          <cell r="G99">
            <v>6.39</v>
          </cell>
        </row>
        <row r="100">
          <cell r="A100" t="str">
            <v>PI 25</v>
          </cell>
          <cell r="B100" t="str">
            <v>Fita adesiva plástica isolante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6</v>
          </cell>
          <cell r="G100">
            <v>3.84</v>
          </cell>
        </row>
        <row r="101">
          <cell r="A101" t="str">
            <v>PI 26</v>
          </cell>
          <cell r="B101" t="str">
            <v>Relé fotoelétrico c/ suporte para fixação galv. com furo 18mm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22</v>
          </cell>
          <cell r="G101">
            <v>11.5</v>
          </cell>
        </row>
        <row r="102">
          <cell r="A102" t="str">
            <v>PI 56</v>
          </cell>
          <cell r="B102" t="str">
            <v>Cabo isolado p/ 1000V, 4 mm² de alumínio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110</v>
          </cell>
          <cell r="G102">
            <v>0.37</v>
          </cell>
        </row>
        <row r="103">
          <cell r="A103" t="str">
            <v>PI 28</v>
          </cell>
          <cell r="B103" t="str">
            <v>Eletroduto de aço tipo pesado 100mm</v>
          </cell>
          <cell r="C103" t="str">
            <v xml:space="preserve"> </v>
          </cell>
          <cell r="D103" t="str">
            <v xml:space="preserve"> </v>
          </cell>
          <cell r="E103" t="str">
            <v>m</v>
          </cell>
          <cell r="F103">
            <v>140</v>
          </cell>
          <cell r="G103">
            <v>28.55</v>
          </cell>
        </row>
        <row r="104">
          <cell r="A104" t="str">
            <v>PI 29</v>
          </cell>
          <cell r="B104" t="str">
            <v>Curva em alumínio fundido de alta resistência, fixação por encaixe,50mm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18.75</v>
          </cell>
        </row>
        <row r="105">
          <cell r="A105" t="str">
            <v>PI 30</v>
          </cell>
          <cell r="B105" t="str">
            <v>Haste para aterramento aço-cobre D 13x2400mm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12</v>
          </cell>
          <cell r="G105">
            <v>6.04</v>
          </cell>
        </row>
        <row r="106">
          <cell r="A106" t="str">
            <v>PI 31</v>
          </cell>
          <cell r="B106" t="str">
            <v>Cabo de cobre nú meio duro, 7 fios 2AWG</v>
          </cell>
          <cell r="C106" t="str">
            <v xml:space="preserve"> </v>
          </cell>
          <cell r="D106" t="str">
            <v xml:space="preserve"> </v>
          </cell>
          <cell r="E106" t="str">
            <v>kg</v>
          </cell>
          <cell r="F106">
            <v>4</v>
          </cell>
          <cell r="G106">
            <v>7.02</v>
          </cell>
        </row>
        <row r="107">
          <cell r="A107" t="str">
            <v>PI 32</v>
          </cell>
          <cell r="B107" t="str">
            <v>Conetor paralelo, liga alumínio tronco 1/0-4 AWG e derivação 2-4AWG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5</v>
          </cell>
          <cell r="G107">
            <v>1.04</v>
          </cell>
        </row>
        <row r="108">
          <cell r="A108" t="str">
            <v>PI 20</v>
          </cell>
          <cell r="B108" t="str">
            <v>Poste de concreto duplo T 10m, 150 daN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10</v>
          </cell>
          <cell r="G108">
            <v>200</v>
          </cell>
        </row>
        <row r="109">
          <cell r="A109" t="str">
            <v>PI 48</v>
          </cell>
          <cell r="B109" t="str">
            <v>Armação secundária p/ 2 estribo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20</v>
          </cell>
          <cell r="G109">
            <v>7.5</v>
          </cell>
        </row>
        <row r="110">
          <cell r="A110" t="str">
            <v>PI 49</v>
          </cell>
          <cell r="B110" t="str">
            <v>Armação secundária p/ 1 estribo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10</v>
          </cell>
          <cell r="G110">
            <v>3.5</v>
          </cell>
        </row>
        <row r="111">
          <cell r="A111" t="str">
            <v>PI 33</v>
          </cell>
          <cell r="B111" t="str">
            <v>Tubo de aço galvanizado, vara de 6m e 50mm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74.06</v>
          </cell>
        </row>
        <row r="112">
          <cell r="A112" t="str">
            <v>PI 34</v>
          </cell>
          <cell r="B112" t="str">
            <v>Construção de caixa tipo SP, ou pré-instalada com as mesmas características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6</v>
          </cell>
          <cell r="G112">
            <v>180</v>
          </cell>
        </row>
        <row r="113">
          <cell r="A113" t="str">
            <v>PI 36</v>
          </cell>
          <cell r="B113" t="str">
            <v>Construção de embasamento p/ poste tipo engastado, concreto duplo T, 10m de altura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10</v>
          </cell>
          <cell r="G113">
            <v>285</v>
          </cell>
        </row>
        <row r="114">
          <cell r="A114" t="str">
            <v>PI 37</v>
          </cell>
          <cell r="B114" t="str">
            <v>Lançamento de cabos em dutos de aço, classe 1000V, circuito trifásico mais neutro, e monofásico</v>
          </cell>
          <cell r="C114" t="str">
            <v xml:space="preserve"> </v>
          </cell>
          <cell r="D114" t="str">
            <v xml:space="preserve"> </v>
          </cell>
          <cell r="E114" t="str">
            <v>m</v>
          </cell>
          <cell r="F114">
            <v>70</v>
          </cell>
          <cell r="G114">
            <v>4</v>
          </cell>
        </row>
        <row r="115">
          <cell r="A115" t="str">
            <v>PI 38</v>
          </cell>
          <cell r="B115" t="str">
            <v>Confecção de emendas retas ou derivação em cabos classe 1000V, c/ conector à compressão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4.5</v>
          </cell>
        </row>
        <row r="116">
          <cell r="A116" t="str">
            <v>PI 39</v>
          </cell>
          <cell r="B116" t="str">
            <v>Fixação de haste de terra e conexão ao neutro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12</v>
          </cell>
          <cell r="G116">
            <v>35</v>
          </cell>
        </row>
        <row r="117">
          <cell r="A117" t="str">
            <v>PI 41</v>
          </cell>
          <cell r="B117" t="str">
            <v>Instalação de tubo de aço vara de 6m e curva de entrada de cabos na lateral do poste c/ fix. dutos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</v>
          </cell>
          <cell r="G117">
            <v>200</v>
          </cell>
        </row>
        <row r="118">
          <cell r="A118" t="str">
            <v>PI 43</v>
          </cell>
          <cell r="B118" t="str">
            <v>Travessia de pista asfáltica p/ lançamento dutos aço tipo pesado 100mm</v>
          </cell>
          <cell r="C118" t="str">
            <v xml:space="preserve"> </v>
          </cell>
          <cell r="D118" t="str">
            <v xml:space="preserve"> </v>
          </cell>
          <cell r="E118" t="str">
            <v>m</v>
          </cell>
          <cell r="F118">
            <v>70</v>
          </cell>
          <cell r="G118">
            <v>70</v>
          </cell>
        </row>
        <row r="119">
          <cell r="A119" t="str">
            <v>PI 44</v>
          </cell>
          <cell r="B119" t="str">
            <v>Montagem eletromecânica de luminária 10,0m de altura, c/ fixação dos equip.e conexões elétricos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10</v>
          </cell>
          <cell r="G119">
            <v>60</v>
          </cell>
        </row>
        <row r="120">
          <cell r="A120" t="str">
            <v>PI 58</v>
          </cell>
          <cell r="B120" t="str">
            <v>Fixação de caixas de passagem p/ instalação aparente D=20mm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4</v>
          </cell>
          <cell r="G120">
            <v>10</v>
          </cell>
        </row>
        <row r="121">
          <cell r="A121" t="str">
            <v>PI 59</v>
          </cell>
          <cell r="B121" t="str">
            <v>Instalação de luminária blindada para lâmpada a vapor de mercúrio 250W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20</v>
          </cell>
        </row>
        <row r="122">
          <cell r="A122" t="str">
            <v>PI 01</v>
          </cell>
          <cell r="B122" t="str">
            <v>Poste de aço galv. a fogo, c/ 20,0m de alt. p/ instal. tipo engastado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1</v>
          </cell>
          <cell r="G122">
            <v>2662.25</v>
          </cell>
        </row>
        <row r="123">
          <cell r="A123" t="str">
            <v>PI 07</v>
          </cell>
          <cell r="B123" t="str">
            <v>Suporte p/ luminária tipo ZGP402 da Philips ou similar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1</v>
          </cell>
          <cell r="G123">
            <v>100</v>
          </cell>
        </row>
        <row r="124">
          <cell r="A124" t="str">
            <v>PI 04</v>
          </cell>
          <cell r="B124" t="str">
            <v xml:space="preserve">Luminária p/ iluminação pública ref.SRC-612 da Philips ou similar 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425.5</v>
          </cell>
        </row>
        <row r="125">
          <cell r="A125" t="str">
            <v>PI 03</v>
          </cell>
          <cell r="B125" t="str">
            <v xml:space="preserve">Luminária p/ iluminação pública ref.HRC-612 da Philips ou similar 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20</v>
          </cell>
          <cell r="G125">
            <v>400</v>
          </cell>
        </row>
        <row r="126">
          <cell r="A126" t="str">
            <v>PI 09</v>
          </cell>
          <cell r="B126" t="str">
            <v>Lâmpada a vapor de sódio 400W, alta pressão, base E40</v>
          </cell>
          <cell r="C126" t="str">
            <v xml:space="preserve"> </v>
          </cell>
          <cell r="D126" t="str">
            <v xml:space="preserve"> </v>
          </cell>
          <cell r="E126" t="str">
            <v>un</v>
          </cell>
          <cell r="F126">
            <v>2</v>
          </cell>
          <cell r="G126">
            <v>33.35</v>
          </cell>
        </row>
        <row r="127">
          <cell r="A127" t="str">
            <v>PI 35</v>
          </cell>
          <cell r="B127" t="str">
            <v>Construção de embasamento p/ poste tipo engastado, 20m de altura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1</v>
          </cell>
          <cell r="G127">
            <v>494</v>
          </cell>
        </row>
        <row r="128">
          <cell r="A128" t="str">
            <v>PI 42</v>
          </cell>
          <cell r="B128" t="str">
            <v>Instalação de poste de aço de 20m de altura engastado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</v>
          </cell>
          <cell r="G128">
            <v>250</v>
          </cell>
        </row>
        <row r="129">
          <cell r="A129" t="str">
            <v>PI 69</v>
          </cell>
          <cell r="B129" t="str">
            <v>Instalação de poste concreto duplo T, 10m de altura, engastado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10</v>
          </cell>
          <cell r="G129">
            <v>200</v>
          </cell>
        </row>
        <row r="130">
          <cell r="A130" t="str">
            <v>PI 27</v>
          </cell>
          <cell r="B130" t="str">
            <v>Cabo isolado p/ 1000V, bitola 35mm²</v>
          </cell>
          <cell r="C130" t="str">
            <v xml:space="preserve"> </v>
          </cell>
          <cell r="D130" t="str">
            <v xml:space="preserve"> </v>
          </cell>
          <cell r="E130" t="str">
            <v>m</v>
          </cell>
          <cell r="F130">
            <v>200</v>
          </cell>
          <cell r="G130">
            <v>1.55</v>
          </cell>
        </row>
        <row r="131">
          <cell r="A131" t="str">
            <v>PI 65</v>
          </cell>
          <cell r="B131" t="str">
            <v>Cabo de alumínio 1/0</v>
          </cell>
          <cell r="C131" t="str">
            <v xml:space="preserve"> </v>
          </cell>
          <cell r="D131" t="str">
            <v xml:space="preserve"> </v>
          </cell>
          <cell r="E131" t="str">
            <v>m</v>
          </cell>
          <cell r="F131">
            <v>2650</v>
          </cell>
          <cell r="G131">
            <v>1.7</v>
          </cell>
        </row>
        <row r="132">
          <cell r="A132" t="str">
            <v>PI 66</v>
          </cell>
          <cell r="B132" t="str">
            <v>Cabo isolado p/ 1000 V, 6 mm2 de alumínio</v>
          </cell>
          <cell r="C132" t="str">
            <v xml:space="preserve"> </v>
          </cell>
          <cell r="D132" t="str">
            <v xml:space="preserve"> </v>
          </cell>
          <cell r="E132" t="str">
            <v>m</v>
          </cell>
          <cell r="F132">
            <v>20</v>
          </cell>
          <cell r="G132">
            <v>1</v>
          </cell>
        </row>
        <row r="133">
          <cell r="A133" t="str">
            <v>PI 67</v>
          </cell>
          <cell r="B133" t="str">
            <v>Cabo isolado p/ 1000 V, 2,5 mm2 de alumínio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60</v>
          </cell>
          <cell r="G133">
            <v>0.6</v>
          </cell>
        </row>
        <row r="134">
          <cell r="A134" t="str">
            <v>R1</v>
          </cell>
          <cell r="B134" t="str">
            <v>Remanejamento de Rede de Baixa Tensão (220/380V)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200</v>
          </cell>
          <cell r="G134">
            <v>4.7</v>
          </cell>
        </row>
        <row r="135">
          <cell r="A135" t="str">
            <v>R2</v>
          </cell>
          <cell r="B135" t="str">
            <v>Remanejamento de Rede de Alta Tensão (138kV)</v>
          </cell>
          <cell r="C135" t="str">
            <v xml:space="preserve"> </v>
          </cell>
          <cell r="D135" t="str">
            <v xml:space="preserve"> </v>
          </cell>
          <cell r="E135" t="str">
            <v>m</v>
          </cell>
          <cell r="F135">
            <v>400</v>
          </cell>
          <cell r="G135">
            <v>6.2</v>
          </cell>
        </row>
        <row r="136">
          <cell r="A136" t="str">
            <v>R10</v>
          </cell>
          <cell r="B136" t="str">
            <v>Remanejamento de Poste de Concreto 10/150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5</v>
          </cell>
          <cell r="G136">
            <v>75</v>
          </cell>
        </row>
        <row r="137">
          <cell r="A137" t="str">
            <v>R3</v>
          </cell>
          <cell r="B137" t="str">
            <v>Remanejamento de Rede de Telefonia</v>
          </cell>
          <cell r="C137" t="str">
            <v xml:space="preserve"> </v>
          </cell>
          <cell r="D137" t="str">
            <v xml:space="preserve"> </v>
          </cell>
          <cell r="E137" t="str">
            <v>m</v>
          </cell>
          <cell r="F137">
            <v>200</v>
          </cell>
          <cell r="G137">
            <v>2</v>
          </cell>
        </row>
        <row r="138">
          <cell r="A138" t="str">
            <v xml:space="preserve"> </v>
          </cell>
        </row>
      </sheetData>
      <sheetData sheetId="1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20000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100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50</v>
          </cell>
          <cell r="G16">
            <v>26.75</v>
          </cell>
        </row>
        <row r="17">
          <cell r="A17" t="str">
            <v>01.100.15</v>
          </cell>
          <cell r="B17" t="str">
            <v>Escavação,carga e transportes de material de 1a categoria DMT= 1200 a 1400m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5853</v>
          </cell>
          <cell r="G17">
            <v>2.62</v>
          </cell>
        </row>
        <row r="18">
          <cell r="A18" t="str">
            <v>01.101.15</v>
          </cell>
          <cell r="B18" t="str">
            <v>Escavação,carga e transportes de material de 2a categoria,c/CB,  DMT 1200 a 1400m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650</v>
          </cell>
          <cell r="G18">
            <v>3.73</v>
          </cell>
        </row>
        <row r="19">
          <cell r="A19" t="str">
            <v>01.510.00</v>
          </cell>
          <cell r="B19" t="str">
            <v>Compactação de aterros a 95% Proctor Normal</v>
          </cell>
          <cell r="C19" t="str">
            <v>DNER-ES282/97</v>
          </cell>
          <cell r="D19" t="str">
            <v xml:space="preserve"> </v>
          </cell>
          <cell r="E19" t="str">
            <v>m3</v>
          </cell>
          <cell r="F19">
            <v>1593</v>
          </cell>
          <cell r="G19">
            <v>0.79</v>
          </cell>
        </row>
        <row r="20">
          <cell r="A20" t="str">
            <v>01.511.00</v>
          </cell>
          <cell r="B20" t="str">
            <v>Compactação de aterros a 100% Proctor Normal</v>
          </cell>
          <cell r="C20" t="str">
            <v>DNER-ES282/97</v>
          </cell>
          <cell r="D20" t="str">
            <v xml:space="preserve"> </v>
          </cell>
          <cell r="E20" t="str">
            <v>m3</v>
          </cell>
          <cell r="F20">
            <v>3827</v>
          </cell>
          <cell r="G20">
            <v>1.36</v>
          </cell>
        </row>
        <row r="21">
          <cell r="A21" t="str">
            <v>P 10.000.06</v>
          </cell>
          <cell r="B21" t="str">
            <v>Aterro reforçado c/ elementos Terramesh (0,50x1,00x4,00m)(malha 8x10) ou similar</v>
          </cell>
          <cell r="C21" t="str">
            <v xml:space="preserve"> </v>
          </cell>
          <cell r="D21" t="str">
            <v xml:space="preserve"> </v>
          </cell>
          <cell r="E21" t="str">
            <v>un</v>
          </cell>
          <cell r="F21">
            <v>2638</v>
          </cell>
          <cell r="G21">
            <v>321.67</v>
          </cell>
        </row>
        <row r="22">
          <cell r="A22" t="str">
            <v>P 10.000.05</v>
          </cell>
          <cell r="B22" t="str">
            <v>Aterro reforçado c/ elementos Terramesh (1,00x1,00x4,00m)(malha 8x10) ou similar</v>
          </cell>
          <cell r="C22" t="str">
            <v xml:space="preserve"> </v>
          </cell>
          <cell r="D22" t="str">
            <v xml:space="preserve"> </v>
          </cell>
          <cell r="E22" t="str">
            <v>un</v>
          </cell>
          <cell r="F22">
            <v>1782</v>
          </cell>
          <cell r="G22">
            <v>414.83</v>
          </cell>
        </row>
        <row r="23">
          <cell r="A23" t="str">
            <v>DER82610</v>
          </cell>
          <cell r="B23" t="str">
            <v>Gabião caixa em PVC c/ h=50cm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313</v>
          </cell>
          <cell r="G23">
            <v>153.77000000000001</v>
          </cell>
        </row>
        <row r="24">
          <cell r="A24" t="str">
            <v>DER82660</v>
          </cell>
          <cell r="B24" t="str">
            <v>Gabião caixa em PVC c/ h=100cm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895</v>
          </cell>
          <cell r="G24">
            <v>122.97</v>
          </cell>
        </row>
        <row r="25">
          <cell r="A25" t="str">
            <v>09.517.04</v>
          </cell>
          <cell r="B25" t="str">
            <v>Pedra de mão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8521</v>
          </cell>
          <cell r="G25">
            <v>11.92</v>
          </cell>
        </row>
        <row r="26">
          <cell r="A26">
            <v>9000032</v>
          </cell>
          <cell r="B26" t="str">
            <v>Manta Geotextil 200g/m2</v>
          </cell>
          <cell r="C26">
            <v>0</v>
          </cell>
          <cell r="D26">
            <v>0</v>
          </cell>
          <cell r="E26" t="str">
            <v>m2</v>
          </cell>
          <cell r="F26">
            <v>12255</v>
          </cell>
          <cell r="G26">
            <v>5.83</v>
          </cell>
        </row>
        <row r="27">
          <cell r="A27" t="str">
            <v>P 10.000.07</v>
          </cell>
          <cell r="B27" t="str">
            <v>Geogrelha Paralink 400m ou similar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1475</v>
          </cell>
          <cell r="G27">
            <v>52.09</v>
          </cell>
        </row>
        <row r="28">
          <cell r="A28" t="str">
            <v>P 10.000.08</v>
          </cell>
          <cell r="B28" t="str">
            <v>Geogrelha Paralink 800m ou similar</v>
          </cell>
          <cell r="C28" t="str">
            <v xml:space="preserve"> </v>
          </cell>
          <cell r="D28" t="str">
            <v xml:space="preserve"> </v>
          </cell>
          <cell r="E28" t="str">
            <v>m2</v>
          </cell>
          <cell r="F28">
            <v>900</v>
          </cell>
          <cell r="G28">
            <v>91.8</v>
          </cell>
        </row>
        <row r="29">
          <cell r="F29" t="str">
            <v>SUB-TOTAL</v>
          </cell>
        </row>
        <row r="31">
          <cell r="B31" t="str">
            <v>PAVIMENTAÇÃO</v>
          </cell>
        </row>
        <row r="32">
          <cell r="A32" t="str">
            <v>02.000.00</v>
          </cell>
          <cell r="B32" t="str">
            <v>Regularização do subleito</v>
          </cell>
          <cell r="C32" t="str">
            <v xml:space="preserve"> </v>
          </cell>
          <cell r="D32" t="str">
            <v xml:space="preserve"> </v>
          </cell>
          <cell r="E32" t="str">
            <v>m2</v>
          </cell>
          <cell r="F32">
            <v>19615</v>
          </cell>
          <cell r="G32">
            <v>0.3</v>
          </cell>
        </row>
        <row r="33">
          <cell r="A33" t="str">
            <v>DER53130</v>
          </cell>
          <cell r="B33" t="str">
            <v>Camada de macadame seco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3732</v>
          </cell>
          <cell r="G33">
            <v>21.86</v>
          </cell>
        </row>
        <row r="34">
          <cell r="A34" t="str">
            <v>02.230.00</v>
          </cell>
          <cell r="B34" t="str">
            <v>Base brita graduada</v>
          </cell>
          <cell r="C34" t="str">
            <v>DNER-ES303/97</v>
          </cell>
          <cell r="D34" t="str">
            <v xml:space="preserve"> </v>
          </cell>
          <cell r="E34" t="str">
            <v>m3</v>
          </cell>
          <cell r="F34">
            <v>2736</v>
          </cell>
          <cell r="G34">
            <v>28.06</v>
          </cell>
        </row>
        <row r="35">
          <cell r="A35" t="str">
            <v>02.300.00</v>
          </cell>
          <cell r="B35" t="str">
            <v>Imprimação - Fornecimento, transporte e execução</v>
          </cell>
          <cell r="C35" t="str">
            <v>DNER-ES306/97</v>
          </cell>
          <cell r="D35" t="str">
            <v xml:space="preserve"> </v>
          </cell>
          <cell r="E35" t="str">
            <v>m2</v>
          </cell>
          <cell r="F35">
            <v>17941</v>
          </cell>
          <cell r="G35">
            <v>1.1100000000000001</v>
          </cell>
        </row>
        <row r="36">
          <cell r="A36" t="str">
            <v>02.400.00</v>
          </cell>
          <cell r="B36" t="str">
            <v>Pintura de ligação - Fornec., transporte e execução</v>
          </cell>
          <cell r="C36" t="str">
            <v>DNER-ES307/97</v>
          </cell>
          <cell r="D36" t="str">
            <v xml:space="preserve"> </v>
          </cell>
          <cell r="E36" t="str">
            <v>m2</v>
          </cell>
          <cell r="F36">
            <v>46266</v>
          </cell>
          <cell r="G36">
            <v>0.41</v>
          </cell>
        </row>
        <row r="37">
          <cell r="A37" t="str">
            <v>02.540.01</v>
          </cell>
          <cell r="B37" t="str">
            <v>Concreto betuminoso usinado a quente - usina 100/140 t/h</v>
          </cell>
          <cell r="C37" t="str">
            <v>DNER-ES313/97</v>
          </cell>
          <cell r="D37" t="str">
            <v xml:space="preserve"> </v>
          </cell>
          <cell r="E37" t="str">
            <v>t</v>
          </cell>
          <cell r="F37">
            <v>5664</v>
          </cell>
          <cell r="G37">
            <v>67.64</v>
          </cell>
        </row>
        <row r="38">
          <cell r="A38" t="str">
            <v>DER82200</v>
          </cell>
          <cell r="B38" t="str">
            <v>Remoção de revestimento de CBUQ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380</v>
          </cell>
          <cell r="G38">
            <v>5.73</v>
          </cell>
        </row>
        <row r="39">
          <cell r="A39" t="str">
            <v>DER82200a</v>
          </cell>
          <cell r="B39" t="str">
            <v>Remoção de camada granular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380</v>
          </cell>
          <cell r="G39">
            <v>4.67</v>
          </cell>
        </row>
        <row r="40">
          <cell r="F40" t="str">
            <v>SUB-TOTAL</v>
          </cell>
        </row>
        <row r="42">
          <cell r="B42" t="str">
            <v>DRENAGEM</v>
          </cell>
        </row>
        <row r="43">
          <cell r="A43" t="str">
            <v>04.000.00</v>
          </cell>
          <cell r="B43" t="str">
            <v>Escavação manual em material de 1a categoria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35</v>
          </cell>
          <cell r="G43">
            <v>17.57</v>
          </cell>
        </row>
        <row r="44">
          <cell r="A44" t="str">
            <v>04.001.00</v>
          </cell>
          <cell r="B44" t="str">
            <v>Escavação mecânica em material de 1a categoria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184</v>
          </cell>
          <cell r="G44">
            <v>2.09</v>
          </cell>
        </row>
        <row r="45">
          <cell r="A45" t="str">
            <v>04.001.01</v>
          </cell>
          <cell r="B45" t="str">
            <v>Escavação mecânica,reaterro e compactação (material de 1a categoria)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695</v>
          </cell>
          <cell r="G45">
            <v>3.03</v>
          </cell>
        </row>
        <row r="46">
          <cell r="A46" t="str">
            <v>04.510.03</v>
          </cell>
          <cell r="B46" t="str">
            <v>Dreno sub- superficial- DSS 03</v>
          </cell>
          <cell r="C46" t="str">
            <v>DNER-ES294/97</v>
          </cell>
          <cell r="D46" t="str">
            <v xml:space="preserve"> </v>
          </cell>
          <cell r="E46" t="str">
            <v>m</v>
          </cell>
          <cell r="F46">
            <v>242</v>
          </cell>
          <cell r="G46">
            <v>3.71</v>
          </cell>
        </row>
        <row r="47">
          <cell r="A47" t="str">
            <v>04.511.01</v>
          </cell>
          <cell r="B47" t="str">
            <v>Boca de saída p/ dreno sub-superficial-BSD 03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8</v>
          </cell>
          <cell r="G47">
            <v>20.86</v>
          </cell>
        </row>
        <row r="48">
          <cell r="A48" t="str">
            <v>04.900.21</v>
          </cell>
          <cell r="B48" t="str">
            <v>Sarjeta de cant. central de concreto-SCC 01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336</v>
          </cell>
          <cell r="G48">
            <v>13.85</v>
          </cell>
        </row>
        <row r="49">
          <cell r="A49" t="str">
            <v>04.900.22</v>
          </cell>
          <cell r="B49" t="str">
            <v>Sarjeta de cant. central de concreto-SCC 02</v>
          </cell>
          <cell r="C49" t="str">
            <v>DNER-ES288/97</v>
          </cell>
          <cell r="D49" t="str">
            <v xml:space="preserve"> </v>
          </cell>
          <cell r="E49" t="str">
            <v>m</v>
          </cell>
          <cell r="F49">
            <v>451</v>
          </cell>
          <cell r="G49">
            <v>19.170000000000002</v>
          </cell>
        </row>
        <row r="50">
          <cell r="A50" t="str">
            <v>04.900.03</v>
          </cell>
          <cell r="B50" t="str">
            <v>Sarjeta triangular de concreto-STC 03</v>
          </cell>
          <cell r="C50" t="str">
            <v>DNER-ES288/97</v>
          </cell>
          <cell r="D50" t="str">
            <v xml:space="preserve"> </v>
          </cell>
          <cell r="E50" t="str">
            <v>m</v>
          </cell>
          <cell r="F50">
            <v>55</v>
          </cell>
          <cell r="G50">
            <v>16.02</v>
          </cell>
        </row>
        <row r="51">
          <cell r="A51" t="str">
            <v>04.910.05</v>
          </cell>
          <cell r="B51" t="str">
            <v>Meio-fio de concreto-MFC 05</v>
          </cell>
          <cell r="C51" t="str">
            <v>DNER-ES290/97</v>
          </cell>
          <cell r="D51" t="str">
            <v xml:space="preserve"> </v>
          </cell>
          <cell r="E51" t="str">
            <v>m</v>
          </cell>
          <cell r="F51">
            <v>682</v>
          </cell>
          <cell r="G51">
            <v>10.54</v>
          </cell>
        </row>
        <row r="52">
          <cell r="A52" t="str">
            <v>04.960.01</v>
          </cell>
          <cell r="B52" t="str">
            <v>Boca de lobo simples c/ grelha de concreto-BLS 01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3</v>
          </cell>
          <cell r="G52">
            <v>203.51</v>
          </cell>
        </row>
        <row r="53">
          <cell r="A53" t="str">
            <v>04.960.02</v>
          </cell>
          <cell r="B53" t="str">
            <v>Boca de lobo simples c/ grelha de concreto-BLS 02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5</v>
          </cell>
          <cell r="G53">
            <v>257.83999999999997</v>
          </cell>
        </row>
        <row r="54">
          <cell r="A54" t="str">
            <v>P 04.100.07</v>
          </cell>
          <cell r="B54" t="str">
            <v>Execução de galerias D=0,40 c/ lastro de brita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281</v>
          </cell>
          <cell r="G54">
            <v>41.68</v>
          </cell>
        </row>
        <row r="55">
          <cell r="A55" t="str">
            <v>P 04.100.08</v>
          </cell>
          <cell r="B55" t="str">
            <v>Execução de galerias D=0,40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28</v>
          </cell>
          <cell r="G55">
            <v>58.65</v>
          </cell>
        </row>
        <row r="56">
          <cell r="A56" t="str">
            <v>DER72350b</v>
          </cell>
          <cell r="B56" t="str">
            <v>Boca para BSTC D=40cm - Normal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3</v>
          </cell>
          <cell r="G56">
            <v>147.57</v>
          </cell>
        </row>
        <row r="57">
          <cell r="F57" t="str">
            <v>SUB-TOTAL</v>
          </cell>
        </row>
        <row r="59">
          <cell r="B59" t="str">
            <v>OBRAS DE ARTE ESPECIAIS</v>
          </cell>
        </row>
        <row r="60">
          <cell r="A60" t="str">
            <v>03.371.01</v>
          </cell>
          <cell r="B60" t="str">
            <v>Formas de placa compensada resinada</v>
          </cell>
          <cell r="C60" t="str">
            <v xml:space="preserve"> </v>
          </cell>
          <cell r="D60" t="str">
            <v xml:space="preserve"> </v>
          </cell>
          <cell r="E60" t="str">
            <v>m2</v>
          </cell>
          <cell r="F60">
            <v>85</v>
          </cell>
          <cell r="G60">
            <v>21.86</v>
          </cell>
        </row>
        <row r="61">
          <cell r="A61" t="str">
            <v>03.371.02</v>
          </cell>
          <cell r="B61" t="str">
            <v>Formas de placa compensada plastificada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2387</v>
          </cell>
          <cell r="G61">
            <v>30.76</v>
          </cell>
        </row>
        <row r="62">
          <cell r="A62" t="str">
            <v>03.353.00</v>
          </cell>
          <cell r="B62" t="str">
            <v>Forn., preparo e colocação nas formas, de aço CA-50</v>
          </cell>
          <cell r="C62" t="str">
            <v xml:space="preserve"> </v>
          </cell>
          <cell r="D62" t="str">
            <v xml:space="preserve"> </v>
          </cell>
          <cell r="E62" t="str">
            <v>kg</v>
          </cell>
          <cell r="F62">
            <v>37870</v>
          </cell>
          <cell r="G62">
            <v>2.59</v>
          </cell>
        </row>
        <row r="63">
          <cell r="A63" t="str">
            <v>OAE4</v>
          </cell>
          <cell r="B63" t="str">
            <v>Armadura de protensão, fornecimento, bainhas, ancoragens, operações de protensão</v>
          </cell>
          <cell r="C63" t="str">
            <v xml:space="preserve"> </v>
          </cell>
          <cell r="D63" t="str">
            <v xml:space="preserve"> </v>
          </cell>
          <cell r="E63" t="str">
            <v>kg</v>
          </cell>
          <cell r="F63">
            <v>13643</v>
          </cell>
          <cell r="G63">
            <v>19.28</v>
          </cell>
        </row>
        <row r="64">
          <cell r="A64" t="str">
            <v>OAE17</v>
          </cell>
          <cell r="B64" t="str">
            <v>Transporte e lançamento de pré-lages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576</v>
          </cell>
          <cell r="G64">
            <v>23.47</v>
          </cell>
        </row>
        <row r="65">
          <cell r="A65" t="str">
            <v>OAE18</v>
          </cell>
          <cell r="B65" t="str">
            <v>Transporte e lançamento de vigas pré-moldadas</v>
          </cell>
          <cell r="C65" t="str">
            <v xml:space="preserve"> </v>
          </cell>
          <cell r="D65" t="str">
            <v xml:space="preserve"> </v>
          </cell>
          <cell r="E65" t="str">
            <v>un</v>
          </cell>
          <cell r="F65">
            <v>40</v>
          </cell>
          <cell r="G65">
            <v>1281.27</v>
          </cell>
        </row>
        <row r="66">
          <cell r="A66" t="str">
            <v>OAE19</v>
          </cell>
          <cell r="B66" t="str">
            <v>Injeção de nata (cabos 12 varas 1/2")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2388</v>
          </cell>
          <cell r="G66">
            <v>3.65</v>
          </cell>
        </row>
        <row r="67">
          <cell r="A67" t="str">
            <v>03.330.00</v>
          </cell>
          <cell r="B67" t="str">
            <v>Concreto fck= 35 MPa-contr. raz. uso ger.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326</v>
          </cell>
          <cell r="G67">
            <v>166.78</v>
          </cell>
        </row>
        <row r="68">
          <cell r="A68" t="str">
            <v>P 03.327.01</v>
          </cell>
          <cell r="B68" t="str">
            <v xml:space="preserve">Concreto fck= 25 MPa-contr. raz. uso ger. 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73</v>
          </cell>
          <cell r="G68">
            <v>163.22</v>
          </cell>
        </row>
        <row r="69">
          <cell r="A69" t="str">
            <v>03.510.00</v>
          </cell>
          <cell r="B69" t="str">
            <v>Aparelho de apoio em neoprene</v>
          </cell>
          <cell r="C69" t="str">
            <v xml:space="preserve"> </v>
          </cell>
          <cell r="D69" t="str">
            <v xml:space="preserve"> </v>
          </cell>
          <cell r="E69" t="str">
            <v>kg</v>
          </cell>
          <cell r="F69">
            <v>104</v>
          </cell>
          <cell r="G69">
            <v>86.94</v>
          </cell>
        </row>
        <row r="70">
          <cell r="B70" t="str">
            <v>Barreiras de segurança (C.A.) Tipo New Jersey (129,2 m)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258.39999999999998</v>
          </cell>
          <cell r="G71">
            <v>21.86</v>
          </cell>
        </row>
        <row r="72">
          <cell r="A72" t="str">
            <v>03.353.00</v>
          </cell>
          <cell r="B72" t="str">
            <v>Forn., preparo e colocação nas formas, de aço CA-50</v>
          </cell>
          <cell r="C72" t="str">
            <v xml:space="preserve"> </v>
          </cell>
          <cell r="D72" t="str">
            <v xml:space="preserve"> </v>
          </cell>
          <cell r="E72" t="str">
            <v>kg</v>
          </cell>
          <cell r="F72">
            <v>2080.12</v>
          </cell>
          <cell r="G72">
            <v>2.59</v>
          </cell>
        </row>
        <row r="73">
          <cell r="A73" t="str">
            <v>03.326.00</v>
          </cell>
          <cell r="B73" t="str">
            <v xml:space="preserve">Concreto fck= 20 MPa-contr. raz. uso ger. </v>
          </cell>
          <cell r="C73" t="str">
            <v xml:space="preserve"> </v>
          </cell>
          <cell r="D73" t="str">
            <v xml:space="preserve"> </v>
          </cell>
          <cell r="E73" t="str">
            <v>m3</v>
          </cell>
          <cell r="F73">
            <v>30</v>
          </cell>
          <cell r="G73">
            <v>149.19999999999999</v>
          </cell>
        </row>
        <row r="74">
          <cell r="B74" t="str">
            <v>Placas de aproximação( 04 unidades)(dimensão 4,00m x 11,2m x 0,30m)</v>
          </cell>
        </row>
        <row r="75">
          <cell r="A75" t="str">
            <v>03.371.00</v>
          </cell>
          <cell r="B75" t="str">
            <v>Formas de madeira compensada</v>
          </cell>
          <cell r="C75" t="str">
            <v xml:space="preserve"> </v>
          </cell>
          <cell r="D75" t="str">
            <v xml:space="preserve"> </v>
          </cell>
          <cell r="E75" t="str">
            <v>m2</v>
          </cell>
          <cell r="F75">
            <v>40</v>
          </cell>
          <cell r="G75">
            <v>21.86</v>
          </cell>
        </row>
        <row r="76">
          <cell r="A76" t="str">
            <v>03.353.00</v>
          </cell>
          <cell r="B76" t="str">
            <v>Forn., preparo e colocação nas formas, de aço CA-50</v>
          </cell>
          <cell r="C76" t="str">
            <v xml:space="preserve"> </v>
          </cell>
          <cell r="D76" t="str">
            <v xml:space="preserve"> </v>
          </cell>
          <cell r="E76" t="str">
            <v>kg</v>
          </cell>
          <cell r="F76">
            <v>3720</v>
          </cell>
          <cell r="G76">
            <v>2.59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54</v>
          </cell>
          <cell r="G77">
            <v>149.19999999999999</v>
          </cell>
        </row>
        <row r="78">
          <cell r="B78" t="str">
            <v>Drenos</v>
          </cell>
        </row>
        <row r="79">
          <cell r="A79" t="str">
            <v>P 03.991.01d</v>
          </cell>
          <cell r="B79" t="str">
            <v>Dreno de FF D= 150 mm x 500mm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56</v>
          </cell>
          <cell r="G79">
            <v>24.91</v>
          </cell>
        </row>
        <row r="80">
          <cell r="A80" t="str">
            <v>P 03.991.01c</v>
          </cell>
          <cell r="B80" t="str">
            <v>Dreno de FF D= 100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15.64</v>
          </cell>
        </row>
        <row r="81">
          <cell r="F81" t="str">
            <v>SUB-TOTAL</v>
          </cell>
        </row>
        <row r="82">
          <cell r="B82" t="str">
            <v>OBRAS COMPLEMENTARES</v>
          </cell>
        </row>
        <row r="83">
          <cell r="A83" t="str">
            <v>05.100.00</v>
          </cell>
          <cell r="B83" t="str">
            <v>Enleivamento</v>
          </cell>
          <cell r="C83" t="str">
            <v>DNER-ES341/97</v>
          </cell>
          <cell r="D83" t="str">
            <v xml:space="preserve"> </v>
          </cell>
          <cell r="E83" t="str">
            <v>m2</v>
          </cell>
          <cell r="F83">
            <v>2557</v>
          </cell>
          <cell r="G83">
            <v>2.06</v>
          </cell>
        </row>
        <row r="84">
          <cell r="A84" t="str">
            <v>P 06.030.00</v>
          </cell>
          <cell r="B84" t="str">
            <v>Barreira de segurança simples</v>
          </cell>
          <cell r="C84" t="str">
            <v xml:space="preserve"> </v>
          </cell>
          <cell r="D84" t="str">
            <v xml:space="preserve"> </v>
          </cell>
          <cell r="E84" t="str">
            <v>m</v>
          </cell>
          <cell r="F84">
            <v>1274</v>
          </cell>
          <cell r="G84">
            <v>52.16</v>
          </cell>
        </row>
        <row r="85">
          <cell r="A85" t="str">
            <v>PI 01</v>
          </cell>
          <cell r="B85" t="str">
            <v>Poste de aço galv. a fogo, c/ 20,0m de alt. p/ instal. tipo engastado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2662.25</v>
          </cell>
        </row>
        <row r="86">
          <cell r="A86" t="str">
            <v>PI 03</v>
          </cell>
          <cell r="B86" t="str">
            <v xml:space="preserve">Luminária p/ iluminação pública ref.HRC-612 da Philips ou similar 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83</v>
          </cell>
          <cell r="G86">
            <v>400</v>
          </cell>
        </row>
        <row r="87">
          <cell r="A87" t="str">
            <v>PI 04</v>
          </cell>
          <cell r="B87" t="str">
            <v xml:space="preserve">Luminária p/ iluminação pública ref.SRC-612 da Philips ou similar 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4</v>
          </cell>
          <cell r="G87">
            <v>425.5</v>
          </cell>
        </row>
        <row r="88">
          <cell r="A88" t="str">
            <v>PI 07</v>
          </cell>
          <cell r="B88" t="str">
            <v>Suporte p/ luminária tipo ZGP402 da Philips ou similar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2</v>
          </cell>
          <cell r="G88">
            <v>100</v>
          </cell>
        </row>
        <row r="89">
          <cell r="A89" t="str">
            <v>PI 09</v>
          </cell>
          <cell r="B89" t="str">
            <v>Lâmpada a vapor de sódio 400W, alta pressão, base E40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33.35</v>
          </cell>
        </row>
        <row r="90">
          <cell r="A90" t="str">
            <v>PI 10</v>
          </cell>
          <cell r="B90" t="str">
            <v>Lâmpada a vapor de mercúrio 250W, alta pressão, base E40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83</v>
          </cell>
          <cell r="G90">
            <v>28.75</v>
          </cell>
        </row>
        <row r="91">
          <cell r="A91" t="str">
            <v>PI 14</v>
          </cell>
          <cell r="B91" t="str">
            <v>Caixa de passagem para instalação aparente D=50mm, tipo T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4.08</v>
          </cell>
        </row>
        <row r="92">
          <cell r="A92" t="str">
            <v>PI 15</v>
          </cell>
          <cell r="B92" t="str">
            <v>Caixa de passagem para instalação aparente D=20mm, tipo LB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3.62</v>
          </cell>
        </row>
        <row r="93">
          <cell r="A93" t="str">
            <v>PI 20</v>
          </cell>
          <cell r="B93" t="str">
            <v>Poste de concreto duplo T 10m, 150 daN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29</v>
          </cell>
          <cell r="G93">
            <v>200</v>
          </cell>
        </row>
        <row r="94">
          <cell r="A94" t="str">
            <v>PI 22</v>
          </cell>
          <cell r="B94" t="str">
            <v>Base completa com fusível Diazed, 6A, retardado, incluíndo tampa, anel de proteção e ajuste</v>
          </cell>
          <cell r="C94" t="str">
            <v xml:space="preserve"> </v>
          </cell>
          <cell r="D94" t="str">
            <v xml:space="preserve"> </v>
          </cell>
          <cell r="E94" t="str">
            <v>un</v>
          </cell>
          <cell r="F94">
            <v>87</v>
          </cell>
          <cell r="G94">
            <v>8.6300000000000008</v>
          </cell>
        </row>
        <row r="95">
          <cell r="A95" t="str">
            <v>PI 23</v>
          </cell>
          <cell r="B95" t="str">
            <v>Contator tripolar a seco, p/ corrente alternada - 55 A, para uso em rede 380/220V - 60Hz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6</v>
          </cell>
          <cell r="G95">
            <v>234.6</v>
          </cell>
        </row>
        <row r="96">
          <cell r="A96" t="str">
            <v>PI 24</v>
          </cell>
          <cell r="B96" t="str">
            <v>Fita elétrica auto fusão a base de borracha EPR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8</v>
          </cell>
          <cell r="G96">
            <v>6.39</v>
          </cell>
        </row>
        <row r="97">
          <cell r="A97" t="str">
            <v>PI 25</v>
          </cell>
          <cell r="B97" t="str">
            <v>Fita adesiva plástica isolante</v>
          </cell>
          <cell r="C97" t="str">
            <v xml:space="preserve"> </v>
          </cell>
          <cell r="D97" t="str">
            <v xml:space="preserve"> </v>
          </cell>
          <cell r="E97" t="str">
            <v>un</v>
          </cell>
          <cell r="F97">
            <v>10</v>
          </cell>
          <cell r="G97">
            <v>3.84</v>
          </cell>
        </row>
        <row r="98">
          <cell r="A98" t="str">
            <v>PI 26</v>
          </cell>
          <cell r="B98" t="str">
            <v>Relé fotoelétrico c/ suporte para fixação galv. com furo 18mm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6</v>
          </cell>
          <cell r="G98">
            <v>11.5</v>
          </cell>
        </row>
        <row r="99">
          <cell r="A99" t="str">
            <v>PI 27</v>
          </cell>
          <cell r="B99" t="str">
            <v>Cabo isolado p/ 1000V, bitola 35mm²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1.55</v>
          </cell>
        </row>
        <row r="100">
          <cell r="A100" t="str">
            <v>PI 28</v>
          </cell>
          <cell r="B100" t="str">
            <v>Eletroduto de aço tipo pesado 100mm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40</v>
          </cell>
          <cell r="G100">
            <v>28.55</v>
          </cell>
        </row>
        <row r="101">
          <cell r="A101" t="str">
            <v>PI 30</v>
          </cell>
          <cell r="B101" t="str">
            <v>Haste para aterramento aço-cobre D 13x2400mm</v>
          </cell>
          <cell r="C101" t="str">
            <v xml:space="preserve"> </v>
          </cell>
          <cell r="D101" t="str">
            <v xml:space="preserve"> </v>
          </cell>
          <cell r="E101" t="str">
            <v>un</v>
          </cell>
          <cell r="F101">
            <v>29</v>
          </cell>
          <cell r="G101">
            <v>6.04</v>
          </cell>
        </row>
        <row r="102">
          <cell r="A102" t="str">
            <v>PI 31</v>
          </cell>
          <cell r="B102" t="str">
            <v>Cabo de cobre nú meio duro, 7 fios 2AWG</v>
          </cell>
          <cell r="C102" t="str">
            <v xml:space="preserve"> </v>
          </cell>
          <cell r="D102" t="str">
            <v xml:space="preserve"> </v>
          </cell>
          <cell r="E102" t="str">
            <v>kg</v>
          </cell>
          <cell r="F102">
            <v>15</v>
          </cell>
          <cell r="G102">
            <v>7.02</v>
          </cell>
        </row>
        <row r="103">
          <cell r="A103" t="str">
            <v>PI 34</v>
          </cell>
          <cell r="B103" t="str">
            <v>Construção de caixa tipo SP, ou pré-instalada com as mesmas características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6</v>
          </cell>
          <cell r="G103">
            <v>180</v>
          </cell>
        </row>
        <row r="104">
          <cell r="A104" t="str">
            <v>PI 35</v>
          </cell>
          <cell r="B104" t="str">
            <v>Construção de embasamento p/ poste tipo engastado, 20m de altura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494</v>
          </cell>
        </row>
        <row r="105">
          <cell r="A105" t="str">
            <v>PI 36</v>
          </cell>
          <cell r="B105" t="str">
            <v>Construção de embasamento p/ poste tipo engastado, concreto duplo T, 10m de altura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29</v>
          </cell>
          <cell r="G105">
            <v>285</v>
          </cell>
        </row>
        <row r="106">
          <cell r="A106" t="str">
            <v>PI 37</v>
          </cell>
          <cell r="B106" t="str">
            <v>Lançamento de cabos em dutos de aço, classe 1000V, circuito trifásico mais neutro, e monofásico</v>
          </cell>
          <cell r="C106" t="str">
            <v xml:space="preserve"> 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4</v>
          </cell>
          <cell r="G107">
            <v>4.5</v>
          </cell>
        </row>
        <row r="108">
          <cell r="A108" t="str">
            <v>PI 39</v>
          </cell>
          <cell r="B108" t="str">
            <v>Fixação de haste de terra e conexão ao neutro</v>
          </cell>
          <cell r="C108" t="str">
            <v xml:space="preserve"> </v>
          </cell>
          <cell r="D108" t="str">
            <v xml:space="preserve"> </v>
          </cell>
          <cell r="E108" t="str">
            <v>un</v>
          </cell>
          <cell r="F108">
            <v>29</v>
          </cell>
          <cell r="G108">
            <v>35</v>
          </cell>
        </row>
        <row r="109">
          <cell r="A109" t="str">
            <v>PI 40</v>
          </cell>
          <cell r="B109" t="str">
            <v>Montagem eletromecân.de iluminação a 17,5m de alt., formada p/2 pétalas, c/ fixação dos equip.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</v>
          </cell>
          <cell r="G109">
            <v>550</v>
          </cell>
        </row>
        <row r="110">
          <cell r="A110" t="str">
            <v>PI 41</v>
          </cell>
          <cell r="B110" t="str">
            <v>Instalação de tubo de aço vara de 6m e curva de entrada de cabos na lateral do poste c/ fix. dutos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3</v>
          </cell>
          <cell r="G110">
            <v>200</v>
          </cell>
        </row>
        <row r="111">
          <cell r="A111" t="str">
            <v>PI 42</v>
          </cell>
          <cell r="B111" t="str">
            <v>Instalação de poste de aço de 20m de altura engastado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</v>
          </cell>
          <cell r="G111">
            <v>250</v>
          </cell>
        </row>
        <row r="112">
          <cell r="A112" t="str">
            <v>PI 43</v>
          </cell>
          <cell r="B112" t="str">
            <v>Travessia de pista asfáltica p/ lançamento dutos aço tipo pesado 100mm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40</v>
          </cell>
          <cell r="G112">
            <v>70</v>
          </cell>
        </row>
        <row r="113">
          <cell r="A113" t="str">
            <v>PI 44</v>
          </cell>
          <cell r="B113" t="str">
            <v>Montagem eletromecânica de luminária 10,0m de altura, c/ fixação dos equip.e conexões elétricos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83</v>
          </cell>
          <cell r="G113">
            <v>60</v>
          </cell>
        </row>
        <row r="114">
          <cell r="A114" t="str">
            <v>PI 48</v>
          </cell>
          <cell r="B114" t="str">
            <v>Armação secundária p/ 2 estribo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58</v>
          </cell>
          <cell r="G114">
            <v>7.5</v>
          </cell>
        </row>
        <row r="115">
          <cell r="A115" t="str">
            <v>PI 49</v>
          </cell>
          <cell r="B115" t="str">
            <v>Armação secundária p/ 1 estribo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29</v>
          </cell>
          <cell r="G115">
            <v>3.5</v>
          </cell>
        </row>
        <row r="116">
          <cell r="A116" t="str">
            <v>PI 50</v>
          </cell>
          <cell r="B116" t="str">
            <v>Cabo isolado, de alumínio singelo, bitola 4 mm² - estimada</v>
          </cell>
          <cell r="C116" t="str">
            <v xml:space="preserve"> </v>
          </cell>
          <cell r="D116" t="str">
            <v xml:space="preserve"> </v>
          </cell>
          <cell r="E116" t="str">
            <v>m</v>
          </cell>
          <cell r="F116">
            <v>120</v>
          </cell>
          <cell r="G116">
            <v>0.35</v>
          </cell>
        </row>
        <row r="117">
          <cell r="A117" t="str">
            <v>PI 51</v>
          </cell>
          <cell r="B117" t="str">
            <v>Eletoduto de PVC corrugado tipo Kanalex ou similar, 50 mm</v>
          </cell>
          <cell r="C117" t="str">
            <v xml:space="preserve"> </v>
          </cell>
          <cell r="D117" t="str">
            <v xml:space="preserve"> </v>
          </cell>
          <cell r="E117" t="str">
            <v>m</v>
          </cell>
          <cell r="F117">
            <v>20</v>
          </cell>
          <cell r="G117">
            <v>3.02</v>
          </cell>
        </row>
        <row r="118">
          <cell r="A118" t="str">
            <v>PI 52</v>
          </cell>
          <cell r="B118" t="str">
            <v>Luminária IMB C-300 ou similar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4</v>
          </cell>
          <cell r="G118">
            <v>410</v>
          </cell>
        </row>
        <row r="119">
          <cell r="A119" t="str">
            <v>PI 67</v>
          </cell>
          <cell r="B119" t="str">
            <v>Cabo isolado p/ 1000 V, 2,5 mm2 de alumínio</v>
          </cell>
          <cell r="C119" t="str">
            <v xml:space="preserve"> </v>
          </cell>
          <cell r="D119" t="str">
            <v xml:space="preserve"> </v>
          </cell>
          <cell r="E119" t="str">
            <v>m</v>
          </cell>
          <cell r="F119">
            <v>170</v>
          </cell>
          <cell r="G119">
            <v>0.6</v>
          </cell>
        </row>
        <row r="120">
          <cell r="A120" t="str">
            <v>PI 66</v>
          </cell>
          <cell r="B120" t="str">
            <v>Cabo isolado p/ 1000 V, 6 mm2 de alumínio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40</v>
          </cell>
          <cell r="G120">
            <v>1</v>
          </cell>
        </row>
        <row r="121">
          <cell r="A121" t="str">
            <v>PI 57</v>
          </cell>
          <cell r="B121" t="str">
            <v>Lançamento de cabos em eletroduto de PVC corrugado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20</v>
          </cell>
          <cell r="G121">
            <v>3</v>
          </cell>
        </row>
        <row r="122">
          <cell r="A122" t="str">
            <v>PI 58</v>
          </cell>
          <cell r="B122" t="str">
            <v>Fixação de caixas de passagem p/ instalação aparente D=20mm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4</v>
          </cell>
          <cell r="G122">
            <v>10</v>
          </cell>
        </row>
        <row r="123">
          <cell r="A123" t="str">
            <v>PI 59</v>
          </cell>
          <cell r="B123" t="str">
            <v>Instalação de luminária blindada para lâmpada a vapor de mercúrio 250W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4</v>
          </cell>
          <cell r="G123">
            <v>20</v>
          </cell>
        </row>
        <row r="124">
          <cell r="A124" t="str">
            <v>PI 61</v>
          </cell>
          <cell r="B124" t="str">
            <v>Isolador de roldana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145</v>
          </cell>
          <cell r="G124">
            <v>4.5</v>
          </cell>
        </row>
        <row r="125">
          <cell r="A125" t="str">
            <v>PI 65</v>
          </cell>
          <cell r="B125" t="str">
            <v>Cabo de alumínio 1/0</v>
          </cell>
          <cell r="C125" t="str">
            <v xml:space="preserve"> </v>
          </cell>
          <cell r="D125" t="str">
            <v xml:space="preserve"> </v>
          </cell>
          <cell r="E125" t="str">
            <v>m</v>
          </cell>
          <cell r="F125">
            <v>4625</v>
          </cell>
          <cell r="G125">
            <v>1.7</v>
          </cell>
        </row>
        <row r="126">
          <cell r="A126" t="str">
            <v>R1</v>
          </cell>
          <cell r="B126" t="str">
            <v>Remanejamento de Rede de Baixa Tensão (220/380V)</v>
          </cell>
          <cell r="C126" t="str">
            <v xml:space="preserve"> </v>
          </cell>
          <cell r="D126" t="str">
            <v xml:space="preserve"> </v>
          </cell>
          <cell r="E126" t="str">
            <v>m</v>
          </cell>
          <cell r="F126">
            <v>180</v>
          </cell>
          <cell r="G126">
            <v>4.7</v>
          </cell>
        </row>
        <row r="127">
          <cell r="A127" t="str">
            <v>R2</v>
          </cell>
          <cell r="B127" t="str">
            <v>Remanejamento de Rede de Alta Tensão (138kV)</v>
          </cell>
          <cell r="C127" t="str">
            <v xml:space="preserve"> </v>
          </cell>
          <cell r="D127" t="str">
            <v xml:space="preserve"> </v>
          </cell>
          <cell r="E127" t="str">
            <v>m</v>
          </cell>
          <cell r="F127">
            <v>450</v>
          </cell>
          <cell r="G127">
            <v>6.2</v>
          </cell>
        </row>
        <row r="128">
          <cell r="A128" t="str">
            <v>R10</v>
          </cell>
          <cell r="B128" t="str">
            <v>Remanejamento de Poste de Concreto 10/150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2</v>
          </cell>
          <cell r="G128">
            <v>75</v>
          </cell>
        </row>
        <row r="129">
          <cell r="A129" t="str">
            <v>R14</v>
          </cell>
          <cell r="B129" t="str">
            <v>Remanejamento de Poste de Concreto 11/300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</v>
          </cell>
          <cell r="G129">
            <v>75</v>
          </cell>
        </row>
        <row r="130">
          <cell r="A130" t="str">
            <v>R15</v>
          </cell>
          <cell r="B130" t="str">
            <v>Remanejamento de Poste de Concreto 11/500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2</v>
          </cell>
          <cell r="G130">
            <v>75</v>
          </cell>
        </row>
        <row r="131">
          <cell r="A131" t="str">
            <v>R17</v>
          </cell>
          <cell r="B131" t="str">
            <v>Remanejamento de Poste de Concreto 10/150 c/ 2 pétala (400W) instalado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3</v>
          </cell>
          <cell r="G131">
            <v>200</v>
          </cell>
        </row>
        <row r="132">
          <cell r="A132" t="str">
            <v>R20A</v>
          </cell>
          <cell r="B132" t="str">
            <v>Remanejamento de Poste de Concreto 11/300 c/ 3 pétalas (400W) instalado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2</v>
          </cell>
          <cell r="G132">
            <v>250</v>
          </cell>
        </row>
        <row r="133">
          <cell r="A133" t="str">
            <v>R3</v>
          </cell>
          <cell r="B133" t="str">
            <v>Remanejamento de Rede de Telefonia</v>
          </cell>
          <cell r="C133" t="str">
            <v xml:space="preserve"> </v>
          </cell>
          <cell r="D133" t="str">
            <v xml:space="preserve"> </v>
          </cell>
          <cell r="E133" t="str">
            <v>m</v>
          </cell>
          <cell r="F133">
            <v>360</v>
          </cell>
          <cell r="G133">
            <v>2</v>
          </cell>
        </row>
      </sheetData>
      <sheetData sheetId="1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32976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300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100</v>
          </cell>
          <cell r="G16">
            <v>26.75</v>
          </cell>
        </row>
        <row r="17">
          <cell r="A17" t="str">
            <v>01.100.09</v>
          </cell>
          <cell r="B17" t="str">
            <v>Escavação,carga e transportes de material de 1a categoria DMT= 50 a 200m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1549</v>
          </cell>
          <cell r="G17">
            <v>1.89</v>
          </cell>
        </row>
        <row r="18">
          <cell r="A18" t="str">
            <v>01.100.10</v>
          </cell>
          <cell r="B18" t="str">
            <v>Escavação,carga e transportes de material de 1a categoria DMT= 200 a 400m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1285</v>
          </cell>
          <cell r="G18">
            <v>1.98</v>
          </cell>
        </row>
        <row r="19">
          <cell r="A19" t="str">
            <v>01.100.11</v>
          </cell>
          <cell r="B19" t="str">
            <v>Escavação,carga e transportes de material de 1a categoria DMT= 400 a 600m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1718</v>
          </cell>
          <cell r="G19">
            <v>2.12</v>
          </cell>
        </row>
        <row r="20">
          <cell r="A20" t="str">
            <v>DER50290</v>
          </cell>
          <cell r="B20" t="str">
            <v>Esc.  Carga e Transp. de mat. 1a cat. c/ CB 8000&lt;DMT&lt;9000m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49008</v>
          </cell>
          <cell r="G20">
            <v>5.79</v>
          </cell>
        </row>
        <row r="21">
          <cell r="A21" t="str">
            <v>DER50300</v>
          </cell>
          <cell r="B21" t="str">
            <v>Esc.  Carga e Transp. de mat. 1a cat. c/ CB 9000&lt;DMT&lt;10000m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6244</v>
          </cell>
          <cell r="G21">
            <v>6.3</v>
          </cell>
        </row>
        <row r="22">
          <cell r="A22" t="str">
            <v>DER51280</v>
          </cell>
          <cell r="B22" t="str">
            <v>Escavação,carga e transportes de material de 2a categoria DMT 8000 a 9000m</v>
          </cell>
          <cell r="C22" t="str">
            <v xml:space="preserve"> </v>
          </cell>
          <cell r="D22" t="str">
            <v xml:space="preserve"> </v>
          </cell>
          <cell r="E22" t="str">
            <v>m3</v>
          </cell>
          <cell r="F22">
            <v>32672</v>
          </cell>
          <cell r="G22">
            <v>7.48</v>
          </cell>
        </row>
        <row r="23">
          <cell r="A23" t="str">
            <v>DER51290</v>
          </cell>
          <cell r="B23" t="str">
            <v>Escavação,carga e transportes de material de 2a categoria DMT 9000 a 10000m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4162</v>
          </cell>
          <cell r="G23">
            <v>8.11</v>
          </cell>
        </row>
        <row r="24">
          <cell r="A24" t="str">
            <v>01.510.00</v>
          </cell>
          <cell r="B24" t="str">
            <v>Compactação de aterros a 95% Proctor Normal</v>
          </cell>
          <cell r="C24" t="str">
            <v>DNER-ES282/97</v>
          </cell>
          <cell r="D24" t="str">
            <v xml:space="preserve"> </v>
          </cell>
          <cell r="E24" t="str">
            <v>m3</v>
          </cell>
          <cell r="F24">
            <v>71860</v>
          </cell>
          <cell r="G24">
            <v>0.79</v>
          </cell>
        </row>
        <row r="25">
          <cell r="A25" t="str">
            <v>01.511.00</v>
          </cell>
          <cell r="B25" t="str">
            <v>Compactação de aterros a 100%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8672</v>
          </cell>
          <cell r="G25">
            <v>1.36</v>
          </cell>
        </row>
        <row r="26">
          <cell r="F26" t="str">
            <v>SUB-TOTAL</v>
          </cell>
        </row>
        <row r="28">
          <cell r="B28" t="str">
            <v>PAVIMENTAÇÃO</v>
          </cell>
        </row>
        <row r="29">
          <cell r="A29" t="str">
            <v>02.000.00</v>
          </cell>
          <cell r="B29" t="str">
            <v>Regularização do subleito</v>
          </cell>
          <cell r="C29" t="str">
            <v xml:space="preserve"> </v>
          </cell>
          <cell r="D29" t="str">
            <v xml:space="preserve"> </v>
          </cell>
          <cell r="E29" t="str">
            <v>m2</v>
          </cell>
          <cell r="F29">
            <v>40505</v>
          </cell>
          <cell r="G29">
            <v>0.3</v>
          </cell>
        </row>
        <row r="30">
          <cell r="A30" t="str">
            <v>DER53130</v>
          </cell>
          <cell r="B30" t="str">
            <v>Camada de macadame seco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7888</v>
          </cell>
          <cell r="G30">
            <v>21.86</v>
          </cell>
        </row>
        <row r="31">
          <cell r="A31" t="str">
            <v>02.230.00</v>
          </cell>
          <cell r="B31" t="str">
            <v>Base brita graduada</v>
          </cell>
          <cell r="C31" t="str">
            <v>DNER-ES303/97</v>
          </cell>
          <cell r="D31" t="str">
            <v xml:space="preserve"> </v>
          </cell>
          <cell r="E31" t="str">
            <v>m3</v>
          </cell>
          <cell r="F31">
            <v>5636</v>
          </cell>
          <cell r="G31">
            <v>28.06</v>
          </cell>
        </row>
        <row r="32">
          <cell r="A32" t="str">
            <v>02.300.00</v>
          </cell>
          <cell r="B32" t="str">
            <v>Imprimação - Fornecimento, transporte e execução</v>
          </cell>
          <cell r="C32" t="str">
            <v>DNER-ES306/97</v>
          </cell>
          <cell r="D32" t="str">
            <v xml:space="preserve"> </v>
          </cell>
          <cell r="E32" t="str">
            <v>m2</v>
          </cell>
          <cell r="F32">
            <v>36771</v>
          </cell>
          <cell r="G32">
            <v>1.1100000000000001</v>
          </cell>
        </row>
        <row r="33">
          <cell r="A33" t="str">
            <v>02.400.00</v>
          </cell>
          <cell r="B33" t="str">
            <v>Pintura de ligação - Fornec., transporte e execução</v>
          </cell>
          <cell r="C33" t="str">
            <v>DNER-ES307/97</v>
          </cell>
          <cell r="D33" t="str">
            <v xml:space="preserve"> </v>
          </cell>
          <cell r="E33" t="str">
            <v>m2</v>
          </cell>
          <cell r="F33">
            <v>95149</v>
          </cell>
          <cell r="G33">
            <v>0.41</v>
          </cell>
        </row>
        <row r="34">
          <cell r="A34" t="str">
            <v>02.540.01</v>
          </cell>
          <cell r="B34" t="str">
            <v>Concreto betuminoso usinado a quente - usina 100/140 t/h</v>
          </cell>
          <cell r="C34" t="str">
            <v>DNER-ES313/97</v>
          </cell>
          <cell r="D34" t="str">
            <v xml:space="preserve"> </v>
          </cell>
          <cell r="E34" t="str">
            <v>t</v>
          </cell>
          <cell r="F34">
            <v>11655</v>
          </cell>
          <cell r="G34">
            <v>67.64</v>
          </cell>
        </row>
        <row r="35">
          <cell r="A35" t="str">
            <v>DER82200a</v>
          </cell>
          <cell r="B35" t="str">
            <v>Remoção de camada granular</v>
          </cell>
          <cell r="C35" t="str">
            <v xml:space="preserve"> </v>
          </cell>
          <cell r="D35" t="str">
            <v xml:space="preserve"> </v>
          </cell>
          <cell r="E35" t="str">
            <v>m3</v>
          </cell>
          <cell r="F35">
            <v>1540</v>
          </cell>
          <cell r="G35">
            <v>4.67</v>
          </cell>
        </row>
        <row r="36">
          <cell r="A36" t="str">
            <v>DER82200</v>
          </cell>
          <cell r="B36" t="str">
            <v>Remoção de revestimento de CBUQ</v>
          </cell>
          <cell r="C36" t="str">
            <v xml:space="preserve"> </v>
          </cell>
          <cell r="D36" t="str">
            <v xml:space="preserve"> </v>
          </cell>
          <cell r="E36" t="str">
            <v>m3</v>
          </cell>
          <cell r="F36">
            <v>1540</v>
          </cell>
          <cell r="G36">
            <v>5.73</v>
          </cell>
        </row>
        <row r="37">
          <cell r="F37" t="str">
            <v>SUB-TOTAL</v>
          </cell>
        </row>
        <row r="39">
          <cell r="B39" t="str">
            <v>DRENAGEM</v>
          </cell>
        </row>
        <row r="40">
          <cell r="A40" t="str">
            <v>04.000.00</v>
          </cell>
          <cell r="B40" t="str">
            <v>Escavação manual em material de 1a categoria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86</v>
          </cell>
          <cell r="G40">
            <v>17.57</v>
          </cell>
        </row>
        <row r="41">
          <cell r="A41" t="str">
            <v>04.001.00</v>
          </cell>
          <cell r="B41" t="str">
            <v>Escavação mecânica em material de 1a categoria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378</v>
          </cell>
          <cell r="G41">
            <v>2.09</v>
          </cell>
        </row>
        <row r="42">
          <cell r="A42" t="str">
            <v>04.001.01</v>
          </cell>
          <cell r="B42" t="str">
            <v>Escavação mecânica,reaterro e compactação (material de 1a categoria)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543</v>
          </cell>
          <cell r="G42">
            <v>3.03</v>
          </cell>
        </row>
        <row r="43">
          <cell r="A43" t="str">
            <v>04.401.01</v>
          </cell>
          <cell r="B43" t="str">
            <v>Valeta de prot. de aterro c/ revest. vegetal VPA 01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1683</v>
          </cell>
          <cell r="G43">
            <v>31.98</v>
          </cell>
        </row>
        <row r="44">
          <cell r="A44" t="str">
            <v>04.510.03</v>
          </cell>
          <cell r="B44" t="str">
            <v>Dreno sub- superficial- DSS 03</v>
          </cell>
          <cell r="C44" t="str">
            <v>DNER-ES294/97</v>
          </cell>
          <cell r="D44" t="str">
            <v xml:space="preserve"> </v>
          </cell>
          <cell r="E44" t="str">
            <v>m</v>
          </cell>
          <cell r="F44">
            <v>115</v>
          </cell>
          <cell r="G44">
            <v>3.71</v>
          </cell>
        </row>
        <row r="45">
          <cell r="A45" t="str">
            <v>04.511.01</v>
          </cell>
          <cell r="B45" t="str">
            <v>Boca de saída p/ dreno sub-superficial-BSD 03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6</v>
          </cell>
          <cell r="G45">
            <v>20.86</v>
          </cell>
        </row>
        <row r="46">
          <cell r="A46" t="str">
            <v>04.900.21</v>
          </cell>
          <cell r="B46" t="str">
            <v>Sarjeta de cant. central de concreto-SCC 01</v>
          </cell>
          <cell r="C46" t="str">
            <v>DNER-ES288/97</v>
          </cell>
          <cell r="D46" t="str">
            <v xml:space="preserve"> </v>
          </cell>
          <cell r="E46" t="str">
            <v>m</v>
          </cell>
          <cell r="F46">
            <v>1694</v>
          </cell>
          <cell r="G46">
            <v>13.85</v>
          </cell>
        </row>
        <row r="47">
          <cell r="A47" t="str">
            <v>04.900.22</v>
          </cell>
          <cell r="B47" t="str">
            <v>Sarjeta de cant. central de concreto-SCC 02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616</v>
          </cell>
          <cell r="G47">
            <v>19.170000000000002</v>
          </cell>
        </row>
        <row r="48">
          <cell r="A48" t="str">
            <v>04.910.05</v>
          </cell>
          <cell r="B48" t="str">
            <v>Meio-fio de concreto-MFC 05</v>
          </cell>
          <cell r="C48" t="str">
            <v>DNER-ES290/97</v>
          </cell>
          <cell r="D48" t="str">
            <v xml:space="preserve"> </v>
          </cell>
          <cell r="E48" t="str">
            <v>m</v>
          </cell>
          <cell r="F48">
            <v>132</v>
          </cell>
          <cell r="G48">
            <v>10.54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3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1</v>
          </cell>
          <cell r="G50">
            <v>503.68</v>
          </cell>
        </row>
        <row r="51">
          <cell r="A51" t="str">
            <v>DER78150</v>
          </cell>
          <cell r="B51" t="str">
            <v>Caixa coletora de sarjeta - CCS, D=60cm e H = 1,00m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313.7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04.930.02</v>
          </cell>
          <cell r="B53" t="str">
            <v>Caixa coletora de sarjeta-CCS 02</v>
          </cell>
          <cell r="C53" t="str">
            <v>DNER-ES287/97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555.63</v>
          </cell>
        </row>
        <row r="54">
          <cell r="A54" t="str">
            <v>P 04.100.08</v>
          </cell>
          <cell r="B54" t="str">
            <v>Execução de galerias D=0,40 c/ lastro de concreto</v>
          </cell>
          <cell r="C54" t="str">
            <v xml:space="preserve"> </v>
          </cell>
          <cell r="D54" t="str">
            <v xml:space="preserve"> </v>
          </cell>
          <cell r="E54" t="str">
            <v>m</v>
          </cell>
          <cell r="F54">
            <v>28</v>
          </cell>
          <cell r="G54">
            <v>58.65</v>
          </cell>
        </row>
        <row r="55">
          <cell r="A55" t="str">
            <v>P 04.100.10</v>
          </cell>
          <cell r="B55" t="str">
            <v>Execução de galerias D=0,60 c/ lastro de concreto</v>
          </cell>
          <cell r="C55" t="str">
            <v xml:space="preserve"> </v>
          </cell>
          <cell r="D55" t="str">
            <v xml:space="preserve"> </v>
          </cell>
          <cell r="E55" t="str">
            <v>m</v>
          </cell>
          <cell r="F55">
            <v>70</v>
          </cell>
          <cell r="G55">
            <v>131.66</v>
          </cell>
        </row>
        <row r="56">
          <cell r="A56" t="str">
            <v>P 04.100.40</v>
          </cell>
          <cell r="B56" t="str">
            <v>Execução de galerias D=0,80m c/ lastro de concreto</v>
          </cell>
          <cell r="C56" t="str">
            <v xml:space="preserve"> </v>
          </cell>
          <cell r="D56" t="str">
            <v xml:space="preserve"> </v>
          </cell>
          <cell r="E56" t="str">
            <v>m</v>
          </cell>
          <cell r="F56">
            <v>12</v>
          </cell>
          <cell r="G56">
            <v>197.36</v>
          </cell>
        </row>
        <row r="57">
          <cell r="A57" t="str">
            <v>DER72350b</v>
          </cell>
          <cell r="B57" t="str">
            <v>Boca para BSTC D=40cm - Normal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3</v>
          </cell>
          <cell r="G57">
            <v>147.57</v>
          </cell>
        </row>
        <row r="58">
          <cell r="A58" t="str">
            <v>04.101.01</v>
          </cell>
          <cell r="B58" t="str">
            <v>Boca de BSTC D=0.60m-normal</v>
          </cell>
          <cell r="C58" t="str">
            <v>DNER-ES284/97</v>
          </cell>
          <cell r="D58" t="str">
            <v xml:space="preserve"> </v>
          </cell>
          <cell r="E58" t="str">
            <v>un</v>
          </cell>
          <cell r="F58">
            <v>2</v>
          </cell>
          <cell r="G58">
            <v>299.62</v>
          </cell>
        </row>
        <row r="59">
          <cell r="A59" t="str">
            <v>P 04.100.06</v>
          </cell>
          <cell r="B59" t="str">
            <v>Galeria D=0,40m envelopada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40</v>
          </cell>
          <cell r="G59">
            <v>103.37</v>
          </cell>
        </row>
        <row r="60">
          <cell r="F60" t="str">
            <v>SUB-TOTAL</v>
          </cell>
        </row>
        <row r="62">
          <cell r="B62" t="str">
            <v>OBRAS DE ARTE CORRENTES</v>
          </cell>
        </row>
        <row r="63">
          <cell r="A63" t="str">
            <v>04.001.01</v>
          </cell>
          <cell r="B63" t="str">
            <v>Escavação mecânica,reaterro e compactação (material de 1a categoria)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2170.4</v>
          </cell>
          <cell r="G63">
            <v>3.03</v>
          </cell>
        </row>
        <row r="64">
          <cell r="A64" t="str">
            <v>DER66050</v>
          </cell>
          <cell r="B64" t="str">
            <v>Corpo de BSTC D=50cm c/ lastro de brita</v>
          </cell>
          <cell r="C64" t="str">
            <v xml:space="preserve"> </v>
          </cell>
          <cell r="D64" t="str">
            <v xml:space="preserve"> </v>
          </cell>
          <cell r="E64" t="str">
            <v>m</v>
          </cell>
          <cell r="F64">
            <v>27</v>
          </cell>
          <cell r="G64">
            <v>54.42</v>
          </cell>
        </row>
        <row r="65">
          <cell r="A65" t="str">
            <v>04.100.02</v>
          </cell>
          <cell r="B65" t="str">
            <v>Corpo de BSTC D=0.80m</v>
          </cell>
          <cell r="C65" t="str">
            <v>DNER-ES284/97</v>
          </cell>
          <cell r="D65" t="str">
            <v xml:space="preserve"> </v>
          </cell>
          <cell r="E65" t="str">
            <v xml:space="preserve">m </v>
          </cell>
          <cell r="F65">
            <v>113</v>
          </cell>
          <cell r="G65">
            <v>201.98</v>
          </cell>
        </row>
        <row r="66">
          <cell r="A66" t="str">
            <v>DER72350a</v>
          </cell>
          <cell r="B66" t="str">
            <v>Boca para BSTC D=50cm - Normal</v>
          </cell>
          <cell r="C66" t="str">
            <v xml:space="preserve"> </v>
          </cell>
          <cell r="D66" t="str">
            <v xml:space="preserve"> </v>
          </cell>
          <cell r="E66" t="str">
            <v>un</v>
          </cell>
          <cell r="F66">
            <v>1</v>
          </cell>
          <cell r="G66">
            <v>157.56</v>
          </cell>
        </row>
        <row r="67">
          <cell r="A67" t="str">
            <v>04.101.02</v>
          </cell>
          <cell r="B67" t="str">
            <v>Boca de BSTC D=0.80m-normal</v>
          </cell>
          <cell r="C67" t="str">
            <v>DNER-ES284/97</v>
          </cell>
          <cell r="D67" t="str">
            <v xml:space="preserve"> </v>
          </cell>
          <cell r="E67" t="str">
            <v>un</v>
          </cell>
          <cell r="F67">
            <v>4</v>
          </cell>
          <cell r="G67">
            <v>494.05</v>
          </cell>
        </row>
        <row r="68">
          <cell r="A68" t="str">
            <v>04.101.05</v>
          </cell>
          <cell r="B68" t="str">
            <v>Boca de BSTC D=1.50m-normal</v>
          </cell>
          <cell r="C68" t="str">
            <v>DNER-ES284/97</v>
          </cell>
          <cell r="D68" t="str">
            <v xml:space="preserve"> </v>
          </cell>
          <cell r="E68" t="str">
            <v>un</v>
          </cell>
          <cell r="F68">
            <v>2</v>
          </cell>
          <cell r="G68">
            <v>1942.12</v>
          </cell>
        </row>
        <row r="69">
          <cell r="A69" t="str">
            <v>04.110.01</v>
          </cell>
          <cell r="B69" t="str">
            <v>Corpo de BDTC D=1.00m</v>
          </cell>
          <cell r="C69" t="str">
            <v>DNER-ES284/97</v>
          </cell>
          <cell r="D69" t="str">
            <v xml:space="preserve"> </v>
          </cell>
          <cell r="E69" t="str">
            <v>m</v>
          </cell>
          <cell r="F69">
            <v>118</v>
          </cell>
          <cell r="G69">
            <v>572.14</v>
          </cell>
        </row>
        <row r="70">
          <cell r="A70" t="str">
            <v>04.111.01</v>
          </cell>
          <cell r="B70" t="str">
            <v>Boca de BDTC D=1.00m-normal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1056.6199999999999</v>
          </cell>
        </row>
        <row r="71">
          <cell r="A71" t="str">
            <v>DER67700</v>
          </cell>
          <cell r="B71" t="str">
            <v>Corpo de BTTC D=0.80m c/enrocamento e laje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51</v>
          </cell>
          <cell r="G71">
            <v>599.96</v>
          </cell>
        </row>
        <row r="72">
          <cell r="A72" t="str">
            <v>DER73550</v>
          </cell>
          <cell r="B72" t="str">
            <v>Boca de BTTC D=0,80m-normal</v>
          </cell>
          <cell r="C72" t="str">
            <v xml:space="preserve"> 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685.42</v>
          </cell>
        </row>
        <row r="73">
          <cell r="A73" t="str">
            <v>04.999.01</v>
          </cell>
          <cell r="B73" t="str">
            <v>Remoção de bueiros existentes</v>
          </cell>
          <cell r="C73" t="str">
            <v xml:space="preserve"> </v>
          </cell>
          <cell r="D73" t="str">
            <v xml:space="preserve"> </v>
          </cell>
          <cell r="E73" t="str">
            <v>m</v>
          </cell>
          <cell r="F73">
            <v>143</v>
          </cell>
          <cell r="G73">
            <v>13.06</v>
          </cell>
        </row>
        <row r="74">
          <cell r="A74" t="str">
            <v>04.999.02</v>
          </cell>
          <cell r="B74" t="str">
            <v>Demolição de dispositivos de concreto</v>
          </cell>
          <cell r="C74" t="str">
            <v>DNER-ES296/97</v>
          </cell>
          <cell r="D74" t="str">
            <v xml:space="preserve"> </v>
          </cell>
          <cell r="E74" t="str">
            <v>m3</v>
          </cell>
          <cell r="F74">
            <v>48.8</v>
          </cell>
          <cell r="G74">
            <v>12.58</v>
          </cell>
        </row>
        <row r="75">
          <cell r="A75" t="str">
            <v>P 04.100.23</v>
          </cell>
          <cell r="B75" t="str">
            <v>Bueiro Met.Corrug.circular, T.Armco,  c/Epoxy-bonded, MP-100, D=1,50 m, E=2,0mm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60</v>
          </cell>
          <cell r="G75">
            <v>510.8</v>
          </cell>
        </row>
        <row r="76">
          <cell r="F76" t="str">
            <v>SUB-TOTAL</v>
          </cell>
        </row>
        <row r="78">
          <cell r="B78" t="str">
            <v>OBRAS DE ARTE ESPECIAIS</v>
          </cell>
        </row>
        <row r="79">
          <cell r="B79" t="str">
            <v>(Quatro tabuleiros)</v>
          </cell>
        </row>
        <row r="80">
          <cell r="B80" t="str">
            <v>Infra e Mesoestrutura</v>
          </cell>
        </row>
        <row r="81">
          <cell r="A81" t="str">
            <v>03.000.02</v>
          </cell>
          <cell r="B81" t="str">
            <v>Escavação manual de cavas em mat. 1a  categoria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65</v>
          </cell>
          <cell r="G81">
            <v>19.760000000000002</v>
          </cell>
        </row>
        <row r="82">
          <cell r="A82" t="str">
            <v>OAE5</v>
          </cell>
          <cell r="B82" t="str">
            <v>Estaca metálica - tipo CS 300 x 130 - Fornecimento e cravação</v>
          </cell>
          <cell r="C82" t="str">
            <v xml:space="preserve"> </v>
          </cell>
          <cell r="D82" t="str">
            <v xml:space="preserve"> </v>
          </cell>
          <cell r="E82" t="str">
            <v>m</v>
          </cell>
          <cell r="F82">
            <v>480</v>
          </cell>
          <cell r="G82">
            <v>176.68</v>
          </cell>
        </row>
        <row r="83">
          <cell r="A83" t="str">
            <v>03.371.01</v>
          </cell>
          <cell r="B83" t="str">
            <v>Formas de placa compensada resinada</v>
          </cell>
          <cell r="C83" t="str">
            <v xml:space="preserve"> </v>
          </cell>
          <cell r="D83" t="str">
            <v xml:space="preserve"> </v>
          </cell>
          <cell r="E83" t="str">
            <v>m2</v>
          </cell>
          <cell r="F83">
            <v>284</v>
          </cell>
          <cell r="G83">
            <v>21.86</v>
          </cell>
        </row>
        <row r="84">
          <cell r="A84" t="str">
            <v>03.353.00</v>
          </cell>
          <cell r="B84" t="str">
            <v>Forn., preparo e colocação nas formas, de aço CA-50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7377</v>
          </cell>
          <cell r="G84">
            <v>2.59</v>
          </cell>
        </row>
        <row r="85">
          <cell r="A85" t="str">
            <v>P 03.327.01</v>
          </cell>
          <cell r="B85" t="str">
            <v xml:space="preserve">Concreto fck= 25 MPa-contr. raz. uso ger. </v>
          </cell>
          <cell r="C85" t="str">
            <v xml:space="preserve"> </v>
          </cell>
          <cell r="D85" t="str">
            <v xml:space="preserve"> </v>
          </cell>
          <cell r="E85" t="str">
            <v>m3</v>
          </cell>
          <cell r="F85">
            <v>99</v>
          </cell>
          <cell r="G85">
            <v>163.22</v>
          </cell>
        </row>
        <row r="86">
          <cell r="B86" t="str">
            <v>Superestrutura</v>
          </cell>
        </row>
        <row r="87">
          <cell r="A87" t="str">
            <v>03.371.02</v>
          </cell>
          <cell r="B87" t="str">
            <v>Formas de placa compensada plastificada</v>
          </cell>
          <cell r="C87" t="str">
            <v xml:space="preserve"> </v>
          </cell>
          <cell r="D87" t="str">
            <v xml:space="preserve"> </v>
          </cell>
          <cell r="E87" t="str">
            <v>m2</v>
          </cell>
          <cell r="F87">
            <v>2564</v>
          </cell>
          <cell r="G87">
            <v>30.76</v>
          </cell>
        </row>
        <row r="88">
          <cell r="A88" t="str">
            <v>03.353.00</v>
          </cell>
          <cell r="B88" t="str">
            <v>Forn., preparo e colocação nas formas, de aço CA-50</v>
          </cell>
          <cell r="C88" t="str">
            <v xml:space="preserve"> </v>
          </cell>
          <cell r="D88" t="str">
            <v xml:space="preserve"> </v>
          </cell>
          <cell r="E88" t="str">
            <v>kg</v>
          </cell>
          <cell r="F88">
            <v>71840</v>
          </cell>
          <cell r="G88">
            <v>2.59</v>
          </cell>
        </row>
        <row r="89">
          <cell r="A89" t="str">
            <v>OAE17</v>
          </cell>
          <cell r="B89" t="str">
            <v>Transporte e lançamento de pré-lages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684</v>
          </cell>
          <cell r="G89">
            <v>23.47</v>
          </cell>
        </row>
        <row r="90">
          <cell r="A90" t="str">
            <v>OAE18</v>
          </cell>
          <cell r="B90" t="str">
            <v>Transporte e lançamento de vigas pré-moldadas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40</v>
          </cell>
          <cell r="G90">
            <v>1281.27</v>
          </cell>
        </row>
        <row r="91">
          <cell r="A91" t="str">
            <v>03.330.00</v>
          </cell>
          <cell r="B91" t="str">
            <v>Concreto fck= 35 MPa-contr. raz. uso ger.</v>
          </cell>
          <cell r="C91" t="str">
            <v xml:space="preserve"> </v>
          </cell>
          <cell r="D91" t="str">
            <v xml:space="preserve"> </v>
          </cell>
          <cell r="E91" t="str">
            <v>m3</v>
          </cell>
          <cell r="F91">
            <v>378</v>
          </cell>
          <cell r="G91">
            <v>166.78</v>
          </cell>
        </row>
        <row r="92">
          <cell r="B92" t="str">
            <v>Diversos</v>
          </cell>
        </row>
        <row r="93">
          <cell r="B93" t="str">
            <v>Barreiras de segurança (C.A.) Tipo New Jersey (156 m)</v>
          </cell>
        </row>
        <row r="94">
          <cell r="A94" t="str">
            <v>03.371.00</v>
          </cell>
          <cell r="B94" t="str">
            <v>Formas de madeira compensada</v>
          </cell>
          <cell r="C94" t="str">
            <v xml:space="preserve"> </v>
          </cell>
          <cell r="D94" t="str">
            <v xml:space="preserve"> </v>
          </cell>
          <cell r="E94" t="str">
            <v>m2</v>
          </cell>
          <cell r="F94">
            <v>280</v>
          </cell>
          <cell r="G94">
            <v>21.86</v>
          </cell>
        </row>
        <row r="95">
          <cell r="A95" t="str">
            <v>03.353.00</v>
          </cell>
          <cell r="B95" t="str">
            <v>Forn., preparo e colocação nas formas, de aço CA-50</v>
          </cell>
          <cell r="C95" t="str">
            <v xml:space="preserve"> </v>
          </cell>
          <cell r="D95" t="str">
            <v xml:space="preserve"> </v>
          </cell>
          <cell r="E95" t="str">
            <v>kg</v>
          </cell>
          <cell r="F95">
            <v>2328</v>
          </cell>
          <cell r="G95">
            <v>2.59</v>
          </cell>
        </row>
        <row r="96">
          <cell r="A96" t="str">
            <v>P 03.327.01</v>
          </cell>
          <cell r="B96" t="str">
            <v xml:space="preserve">Concreto fck= 25 MPa-contr. raz. uso ger. </v>
          </cell>
          <cell r="C96" t="str">
            <v xml:space="preserve"> </v>
          </cell>
          <cell r="D96" t="str">
            <v xml:space="preserve"> </v>
          </cell>
          <cell r="E96" t="str">
            <v>m3</v>
          </cell>
          <cell r="F96">
            <v>36</v>
          </cell>
          <cell r="G96">
            <v>163.22</v>
          </cell>
        </row>
        <row r="97">
          <cell r="B97" t="str">
            <v>Placas de aproximação( 04 unidades) (dimensão 4,0m x 11,2m x 0,3m)</v>
          </cell>
        </row>
        <row r="98">
          <cell r="A98" t="str">
            <v>03.371.00</v>
          </cell>
          <cell r="B98" t="str">
            <v>Formas de madeira compensada</v>
          </cell>
          <cell r="C98" t="str">
            <v xml:space="preserve"> </v>
          </cell>
          <cell r="D98" t="str">
            <v xml:space="preserve"> </v>
          </cell>
          <cell r="E98" t="str">
            <v>m2</v>
          </cell>
          <cell r="F98">
            <v>37</v>
          </cell>
          <cell r="G98">
            <v>21.86</v>
          </cell>
        </row>
        <row r="99">
          <cell r="A99" t="str">
            <v>03.353.00</v>
          </cell>
          <cell r="B99" t="str">
            <v>Forn., preparo e colocação nas formas, de aço CA-50</v>
          </cell>
          <cell r="C99" t="str">
            <v xml:space="preserve"> </v>
          </cell>
          <cell r="D99" t="str">
            <v xml:space="preserve"> </v>
          </cell>
          <cell r="E99" t="str">
            <v>kg</v>
          </cell>
          <cell r="F99">
            <v>3716</v>
          </cell>
          <cell r="G99">
            <v>2.59</v>
          </cell>
        </row>
        <row r="100">
          <cell r="A100" t="str">
            <v>P 03.327.01</v>
          </cell>
          <cell r="B100" t="str">
            <v xml:space="preserve">Concreto fck= 25 MPa-contr. raz. uso ger. </v>
          </cell>
          <cell r="C100" t="str">
            <v xml:space="preserve"> </v>
          </cell>
          <cell r="D100" t="str">
            <v xml:space="preserve"> </v>
          </cell>
          <cell r="E100" t="str">
            <v>m3</v>
          </cell>
          <cell r="F100">
            <v>54</v>
          </cell>
          <cell r="G100">
            <v>163.22</v>
          </cell>
        </row>
        <row r="101">
          <cell r="B101" t="str">
            <v>Drenos</v>
          </cell>
        </row>
        <row r="102">
          <cell r="A102" t="str">
            <v>P 03.991.01f</v>
          </cell>
          <cell r="B102" t="str">
            <v>Dreno de FF D= 150 mm x 400mm</v>
          </cell>
          <cell r="C102" t="str">
            <v xml:space="preserve"> </v>
          </cell>
          <cell r="D102" t="str">
            <v xml:space="preserve"> </v>
          </cell>
          <cell r="E102" t="str">
            <v>un</v>
          </cell>
          <cell r="F102">
            <v>18</v>
          </cell>
          <cell r="G102">
            <v>20.37</v>
          </cell>
        </row>
        <row r="103">
          <cell r="F103" t="str">
            <v>SUB-TOTAL</v>
          </cell>
        </row>
        <row r="105">
          <cell r="B105" t="str">
            <v>OBRAS COMPLEMENTARES</v>
          </cell>
        </row>
        <row r="106">
          <cell r="A106" t="str">
            <v>05.100.00</v>
          </cell>
          <cell r="B106" t="str">
            <v>Enleivamento</v>
          </cell>
          <cell r="C106" t="str">
            <v>DNER-ES341/97</v>
          </cell>
          <cell r="D106" t="str">
            <v xml:space="preserve"> </v>
          </cell>
          <cell r="E106" t="str">
            <v>m2</v>
          </cell>
          <cell r="F106">
            <v>37800</v>
          </cell>
          <cell r="G106">
            <v>2.06</v>
          </cell>
        </row>
        <row r="107">
          <cell r="A107" t="str">
            <v>DER53460a</v>
          </cell>
          <cell r="B107" t="str">
            <v>Calçamento com briquetes de 6 cm</v>
          </cell>
          <cell r="C107" t="str">
            <v xml:space="preserve"> </v>
          </cell>
          <cell r="D107" t="str">
            <v xml:space="preserve"> </v>
          </cell>
          <cell r="E107" t="str">
            <v>m2</v>
          </cell>
          <cell r="F107">
            <v>700</v>
          </cell>
          <cell r="G107">
            <v>20.48</v>
          </cell>
        </row>
        <row r="108">
          <cell r="A108" t="str">
            <v>P 05.100.01</v>
          </cell>
          <cell r="B108" t="str">
            <v>Fornecimento e plantio de lírio amarelo</v>
          </cell>
          <cell r="C108" t="str">
            <v xml:space="preserve"> </v>
          </cell>
          <cell r="D108" t="str">
            <v xml:space="preserve"> </v>
          </cell>
          <cell r="E108" t="str">
            <v>m2</v>
          </cell>
          <cell r="F108">
            <v>544</v>
          </cell>
          <cell r="G108">
            <v>14.14</v>
          </cell>
        </row>
        <row r="109">
          <cell r="A109" t="str">
            <v>P 05.100.02</v>
          </cell>
          <cell r="B109" t="str">
            <v>Fornecimento e plantio de árvore selecionada</v>
          </cell>
          <cell r="C109" t="str">
            <v xml:space="preserve"> </v>
          </cell>
          <cell r="D109" t="str">
            <v xml:space="preserve"> </v>
          </cell>
          <cell r="E109" t="str">
            <v>un</v>
          </cell>
          <cell r="F109">
            <v>404</v>
          </cell>
          <cell r="G109">
            <v>6.02</v>
          </cell>
        </row>
        <row r="110">
          <cell r="A110" t="str">
            <v>05.102.00</v>
          </cell>
          <cell r="B110" t="str">
            <v>Hidrossemeadura</v>
          </cell>
          <cell r="C110" t="str">
            <v>DNER-ES341/97</v>
          </cell>
          <cell r="D110" t="str">
            <v xml:space="preserve"> </v>
          </cell>
          <cell r="E110" t="str">
            <v>m2</v>
          </cell>
          <cell r="F110">
            <v>3618</v>
          </cell>
          <cell r="G110">
            <v>0.49</v>
          </cell>
        </row>
        <row r="111">
          <cell r="A111" t="str">
            <v>PI 60</v>
          </cell>
          <cell r="B111" t="str">
            <v>Lâmpada a vapor de mercúrio 250W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20</v>
          </cell>
          <cell r="G111">
            <v>16.3</v>
          </cell>
        </row>
        <row r="112">
          <cell r="A112" t="str">
            <v>PI 52</v>
          </cell>
          <cell r="B112" t="str">
            <v>Luminária IMB C-300 ou similar</v>
          </cell>
          <cell r="C112" t="str">
            <v xml:space="preserve"> </v>
          </cell>
          <cell r="D112" t="str">
            <v xml:space="preserve"> </v>
          </cell>
          <cell r="E112" t="str">
            <v>un</v>
          </cell>
          <cell r="F112">
            <v>4</v>
          </cell>
          <cell r="G112">
            <v>410</v>
          </cell>
        </row>
        <row r="113">
          <cell r="A113" t="str">
            <v>PI 13</v>
          </cell>
          <cell r="B113" t="str">
            <v>Eletroduto de aço 20mm, vara de 3m</v>
          </cell>
          <cell r="C113" t="str">
            <v xml:space="preserve"> </v>
          </cell>
          <cell r="D113" t="str">
            <v xml:space="preserve"> </v>
          </cell>
          <cell r="E113" t="str">
            <v>un</v>
          </cell>
          <cell r="F113">
            <v>8</v>
          </cell>
          <cell r="G113">
            <v>14.49</v>
          </cell>
        </row>
        <row r="114">
          <cell r="A114" t="str">
            <v>PI 62</v>
          </cell>
          <cell r="B114" t="str">
            <v>Caixa de passagem para instalação aparente D=20mm, tipo T</v>
          </cell>
          <cell r="C114" t="str">
            <v xml:space="preserve"> </v>
          </cell>
          <cell r="D114" t="str">
            <v xml:space="preserve"> </v>
          </cell>
          <cell r="E114" t="str">
            <v>un</v>
          </cell>
          <cell r="F114">
            <v>4</v>
          </cell>
          <cell r="G114">
            <v>20</v>
          </cell>
        </row>
        <row r="115">
          <cell r="A115" t="str">
            <v>PI 15</v>
          </cell>
          <cell r="B115" t="str">
            <v>Caixa de passagem para instalação aparente D=20mm, tipo LB</v>
          </cell>
          <cell r="C115" t="str">
            <v xml:space="preserve"> </v>
          </cell>
          <cell r="D115" t="str">
            <v xml:space="preserve"> </v>
          </cell>
          <cell r="E115" t="str">
            <v>un</v>
          </cell>
          <cell r="F115">
            <v>2</v>
          </cell>
          <cell r="G115">
            <v>3.62</v>
          </cell>
        </row>
        <row r="116">
          <cell r="A116" t="str">
            <v>PI 18</v>
          </cell>
          <cell r="B116" t="str">
            <v>Braço curvo p/ iluminação pública padrão CELESC</v>
          </cell>
          <cell r="C116" t="str">
            <v xml:space="preserve"> </v>
          </cell>
          <cell r="D116" t="str">
            <v xml:space="preserve"> </v>
          </cell>
          <cell r="E116" t="str">
            <v>un</v>
          </cell>
          <cell r="F116">
            <v>20</v>
          </cell>
          <cell r="G116">
            <v>6.33</v>
          </cell>
        </row>
        <row r="117">
          <cell r="A117" t="str">
            <v>PI 22</v>
          </cell>
          <cell r="B117" t="str">
            <v>Base completa com fusível Diazed, 6A, retardado, incluíndo tampa, anel de proteção e ajuste</v>
          </cell>
          <cell r="C117" t="str">
            <v xml:space="preserve"> </v>
          </cell>
          <cell r="D117" t="str">
            <v xml:space="preserve"> </v>
          </cell>
          <cell r="E117" t="str">
            <v>un</v>
          </cell>
          <cell r="F117">
            <v>22</v>
          </cell>
          <cell r="G117">
            <v>8.6300000000000008</v>
          </cell>
        </row>
        <row r="118">
          <cell r="A118" t="str">
            <v>PI 23</v>
          </cell>
          <cell r="B118" t="str">
            <v>Contator tripolar a seco, p/ corrente alternada - 55 A, para uso em rede 380/220V - 60Hz</v>
          </cell>
          <cell r="C118" t="str">
            <v xml:space="preserve"> </v>
          </cell>
          <cell r="D118" t="str">
            <v xml:space="preserve"> </v>
          </cell>
          <cell r="E118" t="str">
            <v>un</v>
          </cell>
          <cell r="F118">
            <v>2</v>
          </cell>
          <cell r="G118">
            <v>234.6</v>
          </cell>
        </row>
        <row r="119">
          <cell r="A119" t="str">
            <v>PI 24</v>
          </cell>
          <cell r="B119" t="str">
            <v>Fita elétrica auto fusão a base de borracha EPR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4</v>
          </cell>
          <cell r="G119">
            <v>6.39</v>
          </cell>
        </row>
        <row r="120">
          <cell r="A120" t="str">
            <v>PI 25</v>
          </cell>
          <cell r="B120" t="str">
            <v>Fita adesiva plástica isolante</v>
          </cell>
          <cell r="C120" t="str">
            <v xml:space="preserve"> </v>
          </cell>
          <cell r="D120" t="str">
            <v xml:space="preserve"> </v>
          </cell>
          <cell r="E120" t="str">
            <v>un</v>
          </cell>
          <cell r="F120">
            <v>6</v>
          </cell>
          <cell r="G120">
            <v>3.84</v>
          </cell>
        </row>
        <row r="121">
          <cell r="A121" t="str">
            <v>PI 26</v>
          </cell>
          <cell r="B121" t="str">
            <v>Relé fotoelétrico c/ suporte para fixação galv. com furo 18mm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22</v>
          </cell>
          <cell r="G121">
            <v>11.5</v>
          </cell>
        </row>
        <row r="122">
          <cell r="A122" t="str">
            <v>PI 56</v>
          </cell>
          <cell r="B122" t="str">
            <v>Cabo isolado p/ 1000V, 4 mm² de alumínio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110</v>
          </cell>
          <cell r="G122">
            <v>0.37</v>
          </cell>
        </row>
        <row r="123">
          <cell r="A123" t="str">
            <v>PI 28</v>
          </cell>
          <cell r="B123" t="str">
            <v>Eletroduto de aço tipo pesado 100mm</v>
          </cell>
          <cell r="C123" t="str">
            <v xml:space="preserve"> </v>
          </cell>
          <cell r="D123" t="str">
            <v xml:space="preserve"> </v>
          </cell>
          <cell r="E123" t="str">
            <v>m</v>
          </cell>
          <cell r="F123">
            <v>140</v>
          </cell>
          <cell r="G123">
            <v>28.55</v>
          </cell>
        </row>
        <row r="124">
          <cell r="A124" t="str">
            <v>PI 29</v>
          </cell>
          <cell r="B124" t="str">
            <v>Curva em alumínio fundido de alta resistência, fixação por encaixe,50mm</v>
          </cell>
          <cell r="C124" t="str">
            <v xml:space="preserve"> </v>
          </cell>
          <cell r="D124" t="str">
            <v xml:space="preserve"> </v>
          </cell>
          <cell r="E124" t="str">
            <v>un</v>
          </cell>
          <cell r="F124">
            <v>2</v>
          </cell>
          <cell r="G124">
            <v>18.75</v>
          </cell>
        </row>
        <row r="125">
          <cell r="A125" t="str">
            <v>PI 30</v>
          </cell>
          <cell r="B125" t="str">
            <v>Haste para aterramento aço-cobre D 13x2400mm</v>
          </cell>
          <cell r="C125" t="str">
            <v xml:space="preserve"> </v>
          </cell>
          <cell r="D125" t="str">
            <v xml:space="preserve"> </v>
          </cell>
          <cell r="E125" t="str">
            <v>un</v>
          </cell>
          <cell r="F125">
            <v>12</v>
          </cell>
          <cell r="G125">
            <v>6.04</v>
          </cell>
        </row>
        <row r="126">
          <cell r="A126" t="str">
            <v>PI 31</v>
          </cell>
          <cell r="B126" t="str">
            <v>Cabo de cobre nú meio duro, 7 fios 2AWG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4</v>
          </cell>
          <cell r="G126">
            <v>7.02</v>
          </cell>
        </row>
        <row r="127">
          <cell r="A127" t="str">
            <v>PI 32</v>
          </cell>
          <cell r="B127" t="str">
            <v>Conetor paralelo, liga alumínio tronco 1/0-4 AWG e derivação 2-4AWG</v>
          </cell>
          <cell r="C127" t="str">
            <v xml:space="preserve"> </v>
          </cell>
          <cell r="D127" t="str">
            <v xml:space="preserve"> </v>
          </cell>
          <cell r="E127" t="str">
            <v>un</v>
          </cell>
          <cell r="F127">
            <v>5</v>
          </cell>
          <cell r="G127">
            <v>1.04</v>
          </cell>
        </row>
        <row r="128">
          <cell r="A128" t="str">
            <v>PI 20</v>
          </cell>
          <cell r="B128" t="str">
            <v>Poste de concreto duplo T 10m, 150 daN</v>
          </cell>
          <cell r="C128" t="str">
            <v xml:space="preserve"> </v>
          </cell>
          <cell r="D128" t="str">
            <v xml:space="preserve"> </v>
          </cell>
          <cell r="E128" t="str">
            <v>un</v>
          </cell>
          <cell r="F128">
            <v>10</v>
          </cell>
          <cell r="G128">
            <v>200</v>
          </cell>
        </row>
        <row r="129">
          <cell r="A129" t="str">
            <v>PI 48</v>
          </cell>
          <cell r="B129" t="str">
            <v>Armação secundária p/ 2 estribo</v>
          </cell>
          <cell r="C129" t="str">
            <v xml:space="preserve"> </v>
          </cell>
          <cell r="D129" t="str">
            <v xml:space="preserve"> </v>
          </cell>
          <cell r="E129" t="str">
            <v>un</v>
          </cell>
          <cell r="F129">
            <v>20</v>
          </cell>
          <cell r="G129">
            <v>7.5</v>
          </cell>
        </row>
        <row r="130">
          <cell r="A130" t="str">
            <v>PI 49</v>
          </cell>
          <cell r="B130" t="str">
            <v>Armação secundária p/ 1 estribo</v>
          </cell>
          <cell r="C130" t="str">
            <v xml:space="preserve"> </v>
          </cell>
          <cell r="D130" t="str">
            <v xml:space="preserve"> </v>
          </cell>
          <cell r="E130" t="str">
            <v>un</v>
          </cell>
          <cell r="F130">
            <v>10</v>
          </cell>
          <cell r="G130">
            <v>3.5</v>
          </cell>
        </row>
        <row r="131">
          <cell r="A131" t="str">
            <v>PI 33</v>
          </cell>
          <cell r="B131" t="str">
            <v>Tubo de aço galvanizado, vara de 6m e 50mm</v>
          </cell>
          <cell r="C131" t="str">
            <v xml:space="preserve"> </v>
          </cell>
          <cell r="D131" t="str">
            <v xml:space="preserve"> </v>
          </cell>
          <cell r="E131" t="str">
            <v>un</v>
          </cell>
          <cell r="F131">
            <v>2</v>
          </cell>
          <cell r="G131">
            <v>74.06</v>
          </cell>
        </row>
        <row r="132">
          <cell r="A132" t="str">
            <v>PI 34</v>
          </cell>
          <cell r="B132" t="str">
            <v>Construção de caixa tipo SP, ou pré-instalada com as mesmas características</v>
          </cell>
          <cell r="C132" t="str">
            <v xml:space="preserve"> </v>
          </cell>
          <cell r="D132" t="str">
            <v xml:space="preserve"> </v>
          </cell>
          <cell r="E132" t="str">
            <v>un</v>
          </cell>
          <cell r="F132">
            <v>6</v>
          </cell>
          <cell r="G132">
            <v>180</v>
          </cell>
        </row>
        <row r="133">
          <cell r="A133" t="str">
            <v>PI 36</v>
          </cell>
          <cell r="B133" t="str">
            <v>Construção de embasamento p/ poste tipo engastado, concreto duplo T, 10m de altura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10</v>
          </cell>
          <cell r="G133">
            <v>285</v>
          </cell>
        </row>
        <row r="134">
          <cell r="A134" t="str">
            <v>PI 37</v>
          </cell>
          <cell r="B134" t="str">
            <v>Lançamento de cabos em dutos de aço, classe 1000V, circuito trifásico mais neutro, e monofásico</v>
          </cell>
          <cell r="C134" t="str">
            <v xml:space="preserve"> </v>
          </cell>
          <cell r="D134" t="str">
            <v xml:space="preserve"> </v>
          </cell>
          <cell r="E134" t="str">
            <v>m</v>
          </cell>
          <cell r="F134">
            <v>70</v>
          </cell>
          <cell r="G134">
            <v>4</v>
          </cell>
        </row>
        <row r="135">
          <cell r="A135" t="str">
            <v>PI 38</v>
          </cell>
          <cell r="B135" t="str">
            <v>Confecção de emendas retas ou derivação em cabos classe 1000V, c/ conector à compressão</v>
          </cell>
          <cell r="C135" t="str">
            <v xml:space="preserve"> </v>
          </cell>
          <cell r="D135" t="str">
            <v xml:space="preserve"> </v>
          </cell>
          <cell r="E135" t="str">
            <v>un</v>
          </cell>
          <cell r="F135">
            <v>2</v>
          </cell>
          <cell r="G135">
            <v>4.5</v>
          </cell>
        </row>
        <row r="136">
          <cell r="A136" t="str">
            <v>PI 39</v>
          </cell>
          <cell r="B136" t="str">
            <v>Fixação de haste de terra e conexão ao neutro</v>
          </cell>
          <cell r="C136" t="str">
            <v xml:space="preserve"> </v>
          </cell>
          <cell r="D136" t="str">
            <v xml:space="preserve"> </v>
          </cell>
          <cell r="E136" t="str">
            <v>un</v>
          </cell>
          <cell r="F136">
            <v>12</v>
          </cell>
          <cell r="G136">
            <v>35</v>
          </cell>
        </row>
        <row r="137">
          <cell r="A137" t="str">
            <v>PI 41</v>
          </cell>
          <cell r="B137" t="str">
            <v>Instalação de tubo de aço vara de 6m e curva de entrada de cabos na lateral do poste c/ fix. dutos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2</v>
          </cell>
          <cell r="G137">
            <v>200</v>
          </cell>
        </row>
        <row r="138">
          <cell r="A138" t="str">
            <v>PI 43</v>
          </cell>
          <cell r="B138" t="str">
            <v>Travessia de pista asfáltica p/ lançamento dutos aço tipo pesado 100mm</v>
          </cell>
          <cell r="C138" t="str">
            <v xml:space="preserve"> </v>
          </cell>
          <cell r="D138" t="str">
            <v xml:space="preserve"> </v>
          </cell>
          <cell r="E138" t="str">
            <v>m</v>
          </cell>
          <cell r="F138">
            <v>70</v>
          </cell>
          <cell r="G138">
            <v>70</v>
          </cell>
        </row>
        <row r="139">
          <cell r="A139" t="str">
            <v>PI 44</v>
          </cell>
          <cell r="B139" t="str">
            <v>Montagem eletromecânica de luminária 10,0m de altura, c/ fixação dos equip.e conexões elétricos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10</v>
          </cell>
          <cell r="G139">
            <v>60</v>
          </cell>
        </row>
        <row r="140">
          <cell r="A140" t="str">
            <v>PI 58</v>
          </cell>
          <cell r="B140" t="str">
            <v>Fixação de caixas de passagem p/ instalação aparente D=20mm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10</v>
          </cell>
        </row>
        <row r="141">
          <cell r="A141" t="str">
            <v>PI 59</v>
          </cell>
          <cell r="B141" t="str">
            <v>Instalação de luminária blindada para lâmpada a vapor de mercúrio 250W</v>
          </cell>
          <cell r="C141" t="str">
            <v xml:space="preserve"> </v>
          </cell>
          <cell r="D141" t="str">
            <v xml:space="preserve"> </v>
          </cell>
          <cell r="E141" t="str">
            <v>un</v>
          </cell>
          <cell r="F141">
            <v>4</v>
          </cell>
          <cell r="G141">
            <v>20</v>
          </cell>
        </row>
        <row r="142">
          <cell r="A142" t="str">
            <v>PI 01</v>
          </cell>
          <cell r="B142" t="str">
            <v>Poste de aço galv. a fogo, c/ 20,0m de alt. p/ instal. tipo engastado</v>
          </cell>
          <cell r="C142" t="str">
            <v xml:space="preserve"> </v>
          </cell>
          <cell r="D142" t="str">
            <v xml:space="preserve"> </v>
          </cell>
          <cell r="E142" t="str">
            <v>un</v>
          </cell>
          <cell r="F142">
            <v>1</v>
          </cell>
          <cell r="G142">
            <v>2662.25</v>
          </cell>
        </row>
        <row r="143">
          <cell r="A143" t="str">
            <v>PI 07</v>
          </cell>
          <cell r="B143" t="str">
            <v>Suporte p/ luminária tipo ZGP402 da Philips ou similar</v>
          </cell>
          <cell r="C143" t="str">
            <v xml:space="preserve"> </v>
          </cell>
          <cell r="D143" t="str">
            <v xml:space="preserve"> </v>
          </cell>
          <cell r="E143" t="str">
            <v>un</v>
          </cell>
          <cell r="F143">
            <v>1</v>
          </cell>
          <cell r="G143">
            <v>100</v>
          </cell>
        </row>
        <row r="144">
          <cell r="A144" t="str">
            <v>PI 04</v>
          </cell>
          <cell r="B144" t="str">
            <v xml:space="preserve">Luminária p/ iluminação pública ref.SRC-612 da Philips ou similar 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2</v>
          </cell>
          <cell r="G144">
            <v>425.5</v>
          </cell>
        </row>
        <row r="145">
          <cell r="A145" t="str">
            <v>PI 03</v>
          </cell>
          <cell r="B145" t="str">
            <v xml:space="preserve">Luminária p/ iluminação pública ref.HRC-612 da Philips ou similar </v>
          </cell>
          <cell r="C145" t="str">
            <v xml:space="preserve"> </v>
          </cell>
          <cell r="D145" t="str">
            <v xml:space="preserve"> </v>
          </cell>
          <cell r="E145" t="str">
            <v>un</v>
          </cell>
          <cell r="F145">
            <v>20</v>
          </cell>
          <cell r="G145">
            <v>400</v>
          </cell>
        </row>
        <row r="146">
          <cell r="A146" t="str">
            <v>PI 09</v>
          </cell>
          <cell r="B146" t="str">
            <v>Lâmpada a vapor de sódio 400W, alta pressão, base E40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2</v>
          </cell>
          <cell r="G146">
            <v>33.35</v>
          </cell>
        </row>
        <row r="147">
          <cell r="A147" t="str">
            <v>PI 35</v>
          </cell>
          <cell r="B147" t="str">
            <v>Construção de embasamento p/ poste tipo engastado, 20m de altura</v>
          </cell>
          <cell r="C147" t="str">
            <v xml:space="preserve"> </v>
          </cell>
          <cell r="D147" t="str">
            <v xml:space="preserve"> </v>
          </cell>
          <cell r="E147" t="str">
            <v>un</v>
          </cell>
          <cell r="F147">
            <v>1</v>
          </cell>
          <cell r="G147">
            <v>494</v>
          </cell>
        </row>
        <row r="148">
          <cell r="A148" t="str">
            <v>PI 42</v>
          </cell>
          <cell r="B148" t="str">
            <v>Instalação de poste de aço de 20m de altura engastado</v>
          </cell>
          <cell r="C148" t="str">
            <v xml:space="preserve"> </v>
          </cell>
          <cell r="D148" t="str">
            <v xml:space="preserve"> </v>
          </cell>
          <cell r="E148" t="str">
            <v>un</v>
          </cell>
          <cell r="F148">
            <v>1</v>
          </cell>
          <cell r="G148">
            <v>250</v>
          </cell>
        </row>
        <row r="149">
          <cell r="A149" t="str">
            <v>PI 69</v>
          </cell>
          <cell r="B149" t="str">
            <v>Instalação de poste concreto duplo T, 10m de altura, engastado</v>
          </cell>
          <cell r="C149" t="str">
            <v xml:space="preserve"> </v>
          </cell>
          <cell r="D149" t="str">
            <v xml:space="preserve"> </v>
          </cell>
          <cell r="E149" t="str">
            <v>un</v>
          </cell>
          <cell r="F149">
            <v>10</v>
          </cell>
          <cell r="G149">
            <v>200</v>
          </cell>
        </row>
        <row r="150">
          <cell r="A150" t="str">
            <v>PI 27</v>
          </cell>
          <cell r="B150" t="str">
            <v>Cabo isolado p/ 1000V, bitola 35mm²</v>
          </cell>
          <cell r="C150" t="str">
            <v xml:space="preserve"> </v>
          </cell>
          <cell r="D150" t="str">
            <v xml:space="preserve"> </v>
          </cell>
          <cell r="E150" t="str">
            <v>m</v>
          </cell>
          <cell r="F150">
            <v>200</v>
          </cell>
          <cell r="G150">
            <v>1.55</v>
          </cell>
        </row>
        <row r="151">
          <cell r="A151" t="str">
            <v>PI 65</v>
          </cell>
          <cell r="B151" t="str">
            <v>Cabo de alumínio 1/0</v>
          </cell>
          <cell r="C151" t="str">
            <v xml:space="preserve"> </v>
          </cell>
          <cell r="D151" t="str">
            <v xml:space="preserve"> </v>
          </cell>
          <cell r="E151" t="str">
            <v>m</v>
          </cell>
          <cell r="F151">
            <v>2650</v>
          </cell>
          <cell r="G151">
            <v>1.7</v>
          </cell>
        </row>
        <row r="152">
          <cell r="A152" t="str">
            <v>PI 66</v>
          </cell>
          <cell r="B152" t="str">
            <v>Cabo isolado p/ 1000 V, 6 mm2 de alumínio</v>
          </cell>
          <cell r="C152" t="str">
            <v xml:space="preserve"> </v>
          </cell>
          <cell r="D152" t="str">
            <v xml:space="preserve"> </v>
          </cell>
          <cell r="E152" t="str">
            <v>m</v>
          </cell>
          <cell r="F152">
            <v>20</v>
          </cell>
          <cell r="G152">
            <v>1</v>
          </cell>
        </row>
        <row r="153">
          <cell r="A153" t="str">
            <v>PI 67</v>
          </cell>
          <cell r="B153" t="str">
            <v>Cabo isolado p/ 1000 V, 2,5 mm2 de alumínio</v>
          </cell>
          <cell r="C153" t="str">
            <v xml:space="preserve"> </v>
          </cell>
          <cell r="D153" t="str">
            <v xml:space="preserve"> </v>
          </cell>
          <cell r="E153" t="str">
            <v>m</v>
          </cell>
          <cell r="F153">
            <v>60</v>
          </cell>
          <cell r="G153">
            <v>0.6</v>
          </cell>
        </row>
        <row r="154">
          <cell r="A154" t="str">
            <v>R1</v>
          </cell>
          <cell r="B154" t="str">
            <v>Remanejamento de Rede de Baixa Tensão (220/380V)</v>
          </cell>
          <cell r="C154" t="str">
            <v xml:space="preserve"> </v>
          </cell>
          <cell r="D154" t="str">
            <v xml:space="preserve"> </v>
          </cell>
          <cell r="E154" t="str">
            <v>m</v>
          </cell>
          <cell r="F154">
            <v>100</v>
          </cell>
          <cell r="G154">
            <v>4.7</v>
          </cell>
        </row>
        <row r="155">
          <cell r="A155" t="str">
            <v>R2</v>
          </cell>
          <cell r="B155" t="str">
            <v>Remanejamento de Rede de Alta Tensão (138kV)</v>
          </cell>
          <cell r="C155" t="str">
            <v xml:space="preserve"> </v>
          </cell>
          <cell r="D155" t="str">
            <v xml:space="preserve"> </v>
          </cell>
          <cell r="E155" t="str">
            <v>m</v>
          </cell>
          <cell r="F155">
            <v>120</v>
          </cell>
          <cell r="G155">
            <v>6.2</v>
          </cell>
        </row>
        <row r="156">
          <cell r="A156" t="str">
            <v>R10</v>
          </cell>
          <cell r="B156" t="str">
            <v>Remanejamento de Poste de Concreto 10/150</v>
          </cell>
          <cell r="C156" t="str">
            <v xml:space="preserve"> </v>
          </cell>
          <cell r="D156" t="str">
            <v xml:space="preserve"> </v>
          </cell>
          <cell r="E156" t="str">
            <v>un</v>
          </cell>
          <cell r="F156">
            <v>2</v>
          </cell>
          <cell r="G156">
            <v>75</v>
          </cell>
        </row>
        <row r="157">
          <cell r="A157" t="str">
            <v>R11</v>
          </cell>
          <cell r="B157" t="str">
            <v>Remanejamento de Poste de Concreto 10/300</v>
          </cell>
          <cell r="C157" t="str">
            <v xml:space="preserve"> </v>
          </cell>
          <cell r="D157" t="str">
            <v xml:space="preserve"> </v>
          </cell>
          <cell r="E157" t="str">
            <v>un</v>
          </cell>
          <cell r="F157">
            <v>2</v>
          </cell>
          <cell r="G157">
            <v>75</v>
          </cell>
        </row>
      </sheetData>
      <sheetData sheetId="16"/>
      <sheetData sheetId="17"/>
      <sheetData sheetId="18">
        <row r="16">
          <cell r="A16" t="str">
            <v>DER90150</v>
          </cell>
          <cell r="B16" t="str">
            <v>Escavação em tubulão a céu aberto em material de 1ªcateg.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22</v>
          </cell>
          <cell r="G16">
            <v>184.89</v>
          </cell>
        </row>
        <row r="17">
          <cell r="A17" t="str">
            <v>DER90160</v>
          </cell>
          <cell r="B17" t="str">
            <v>Escavação em tubulão a céu aberto em material de 3ªcateg.</v>
          </cell>
          <cell r="C17" t="str">
            <v xml:space="preserve"> </v>
          </cell>
          <cell r="D17" t="str">
            <v xml:space="preserve"> </v>
          </cell>
          <cell r="E17" t="str">
            <v>m3</v>
          </cell>
          <cell r="F17">
            <v>1</v>
          </cell>
          <cell r="G17">
            <v>640.85</v>
          </cell>
        </row>
        <row r="18">
          <cell r="A18" t="str">
            <v>DER90170</v>
          </cell>
          <cell r="B18" t="str">
            <v>Escavação em tubulão sob ar comprimido em material de 1ªcateg.</v>
          </cell>
          <cell r="C18" t="str">
            <v xml:space="preserve"> </v>
          </cell>
          <cell r="D18" t="str">
            <v xml:space="preserve"> </v>
          </cell>
          <cell r="E18" t="str">
            <v>m3</v>
          </cell>
          <cell r="F18">
            <v>1</v>
          </cell>
          <cell r="G18">
            <v>742.04</v>
          </cell>
        </row>
        <row r="19">
          <cell r="A19" t="str">
            <v>DER90180</v>
          </cell>
          <cell r="B19" t="str">
            <v>Escavação em tubulão sob ar comprimido em material de 3ªcateg.</v>
          </cell>
          <cell r="C19" t="str">
            <v xml:space="preserve"> </v>
          </cell>
          <cell r="D19" t="str">
            <v xml:space="preserve"> </v>
          </cell>
          <cell r="E19" t="str">
            <v>m3</v>
          </cell>
          <cell r="F19">
            <v>33</v>
          </cell>
          <cell r="G19">
            <v>1154.25</v>
          </cell>
        </row>
        <row r="20">
          <cell r="A20" t="str">
            <v>03.010.01</v>
          </cell>
          <cell r="B20" t="str">
            <v>Escavação em cavas de fundação com esgotamento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173</v>
          </cell>
          <cell r="G20">
            <v>22.39</v>
          </cell>
        </row>
        <row r="21">
          <cell r="A21" t="str">
            <v>03.119.01</v>
          </cell>
          <cell r="B21" t="str">
            <v>Escoramento</v>
          </cell>
          <cell r="C21" t="str">
            <v xml:space="preserve"> </v>
          </cell>
          <cell r="D21" t="str">
            <v xml:space="preserve"> </v>
          </cell>
          <cell r="E21" t="str">
            <v>m3</v>
          </cell>
          <cell r="F21">
            <v>204</v>
          </cell>
          <cell r="G21">
            <v>19.190000000000001</v>
          </cell>
        </row>
        <row r="22">
          <cell r="A22" t="str">
            <v>03.371.00</v>
          </cell>
          <cell r="B22" t="str">
            <v>Formas de madeira compensada</v>
          </cell>
          <cell r="C22" t="str">
            <v xml:space="preserve"> </v>
          </cell>
          <cell r="D22" t="str">
            <v xml:space="preserve"> </v>
          </cell>
          <cell r="E22" t="str">
            <v>m2</v>
          </cell>
          <cell r="F22">
            <v>223</v>
          </cell>
          <cell r="G22">
            <v>21.86</v>
          </cell>
        </row>
        <row r="23">
          <cell r="A23" t="str">
            <v>03.371.02</v>
          </cell>
          <cell r="B23" t="str">
            <v>Formas de placa compensada plastificada</v>
          </cell>
          <cell r="C23" t="str">
            <v xml:space="preserve"> </v>
          </cell>
          <cell r="D23" t="str">
            <v xml:space="preserve"> </v>
          </cell>
          <cell r="E23" t="str">
            <v>m2</v>
          </cell>
          <cell r="F23">
            <v>261</v>
          </cell>
          <cell r="G23">
            <v>30.76</v>
          </cell>
        </row>
        <row r="24">
          <cell r="A24" t="str">
            <v>03.353.00</v>
          </cell>
          <cell r="B24" t="str">
            <v>Forn., preparo e colocação nas formas, de aço CA-50</v>
          </cell>
          <cell r="C24" t="str">
            <v xml:space="preserve"> </v>
          </cell>
          <cell r="D24" t="str">
            <v xml:space="preserve"> </v>
          </cell>
          <cell r="E24" t="str">
            <v>kg</v>
          </cell>
          <cell r="F24">
            <v>5462</v>
          </cell>
          <cell r="G24">
            <v>2.59</v>
          </cell>
        </row>
        <row r="25">
          <cell r="A25" t="str">
            <v>03.326.00</v>
          </cell>
          <cell r="B25" t="str">
            <v xml:space="preserve">Concreto fck= 20 MPa-contr. raz. uso ger. 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117</v>
          </cell>
          <cell r="G25">
            <v>149.19999999999999</v>
          </cell>
        </row>
        <row r="26">
          <cell r="B26" t="str">
            <v>Superestrutura</v>
          </cell>
        </row>
        <row r="27">
          <cell r="A27" t="str">
            <v>03.371.02</v>
          </cell>
          <cell r="B27" t="str">
            <v>Formas de placa compensada plastificada</v>
          </cell>
          <cell r="C27" t="str">
            <v xml:space="preserve"> </v>
          </cell>
          <cell r="D27" t="str">
            <v xml:space="preserve"> </v>
          </cell>
          <cell r="E27" t="str">
            <v>m2</v>
          </cell>
          <cell r="F27">
            <v>1745</v>
          </cell>
          <cell r="G27">
            <v>30.76</v>
          </cell>
        </row>
        <row r="28">
          <cell r="A28" t="str">
            <v>OAE6</v>
          </cell>
          <cell r="B28" t="str">
            <v>Escoramento metálico comum (cimbramento)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1725</v>
          </cell>
          <cell r="G28">
            <v>27.58</v>
          </cell>
        </row>
        <row r="29">
          <cell r="A29" t="str">
            <v>03.353.00</v>
          </cell>
          <cell r="B29" t="str">
            <v>Forn., preparo e colocação nas formas, de aço CA-50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20346</v>
          </cell>
          <cell r="G29">
            <v>2.59</v>
          </cell>
        </row>
        <row r="30">
          <cell r="A30" t="str">
            <v>03.354.00</v>
          </cell>
          <cell r="B30" t="str">
            <v>Forn., preparo e colocação nas formas, de aço CA-60</v>
          </cell>
          <cell r="C30" t="str">
            <v xml:space="preserve"> </v>
          </cell>
          <cell r="D30" t="str">
            <v xml:space="preserve"> </v>
          </cell>
          <cell r="E30" t="str">
            <v>kg</v>
          </cell>
          <cell r="F30">
            <v>2058</v>
          </cell>
          <cell r="G30">
            <v>2.85</v>
          </cell>
        </row>
        <row r="31">
          <cell r="A31" t="str">
            <v>03.359.01</v>
          </cell>
          <cell r="B31" t="str">
            <v>Forn., preparo e colocação nas formas, de aço CA-25</v>
          </cell>
          <cell r="C31" t="str">
            <v xml:space="preserve"> </v>
          </cell>
          <cell r="D31" t="str">
            <v xml:space="preserve"> </v>
          </cell>
          <cell r="E31" t="str">
            <v>kg</v>
          </cell>
          <cell r="F31">
            <v>114</v>
          </cell>
          <cell r="G31">
            <v>2.4300000000000002</v>
          </cell>
        </row>
        <row r="32">
          <cell r="A32" t="str">
            <v>03.330.00</v>
          </cell>
          <cell r="B32" t="str">
            <v>Concreto fck= 35 MPa-contr. raz. uso ger.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130</v>
          </cell>
          <cell r="G32">
            <v>166.78</v>
          </cell>
        </row>
        <row r="33">
          <cell r="A33" t="str">
            <v>03.326.00</v>
          </cell>
          <cell r="B33" t="str">
            <v xml:space="preserve">Concreto fck= 20 MPa-contr. raz. uso ger. 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33</v>
          </cell>
          <cell r="G33">
            <v>149.19999999999999</v>
          </cell>
        </row>
        <row r="34">
          <cell r="B34" t="str">
            <v>Diversos</v>
          </cell>
        </row>
        <row r="35">
          <cell r="A35" t="str">
            <v>03.510.00</v>
          </cell>
          <cell r="B35" t="str">
            <v>Aparelho de apoio em neoprene</v>
          </cell>
          <cell r="C35" t="str">
            <v xml:space="preserve"> </v>
          </cell>
          <cell r="D35" t="str">
            <v xml:space="preserve"> </v>
          </cell>
          <cell r="E35" t="str">
            <v>kg</v>
          </cell>
          <cell r="F35">
            <v>50</v>
          </cell>
          <cell r="G35">
            <v>86.94</v>
          </cell>
        </row>
        <row r="36">
          <cell r="A36" t="str">
            <v>P 03.991.01b</v>
          </cell>
          <cell r="B36" t="str">
            <v>Dreno de FF D= 50 mm x 500mm</v>
          </cell>
          <cell r="C36" t="str">
            <v xml:space="preserve"> </v>
          </cell>
          <cell r="D36" t="str">
            <v xml:space="preserve"> </v>
          </cell>
          <cell r="E36" t="str">
            <v>un</v>
          </cell>
          <cell r="F36">
            <v>42</v>
          </cell>
          <cell r="G36">
            <v>6.63</v>
          </cell>
        </row>
        <row r="37">
          <cell r="F37" t="str">
            <v>SUB-TOTAL OAE</v>
          </cell>
        </row>
        <row r="38">
          <cell r="B38" t="str">
            <v>OBRAS COMPLEMENTARES</v>
          </cell>
        </row>
        <row r="39">
          <cell r="B39" t="str">
            <v>Iluminação das passarelas</v>
          </cell>
        </row>
        <row r="40">
          <cell r="A40" t="str">
            <v>PI 02a</v>
          </cell>
          <cell r="B40" t="str">
            <v>Poste de aço galvanizado a fogo, c/ 5,0m de alt. p/instal.na lat. das passarelas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300</v>
          </cell>
        </row>
        <row r="41">
          <cell r="A41" t="str">
            <v>PI 03</v>
          </cell>
          <cell r="B41" t="str">
            <v xml:space="preserve">Luminária p/ iluminação pública ref.HRC-612 da Philips ou similar 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400</v>
          </cell>
        </row>
        <row r="42">
          <cell r="A42" t="str">
            <v>PI 08</v>
          </cell>
          <cell r="B42" t="str">
            <v>Suporte p/ luminária tipo ZGP401 da Philips ou similar</v>
          </cell>
          <cell r="C42" t="str">
            <v xml:space="preserve"> </v>
          </cell>
          <cell r="D42" t="str">
            <v xml:space="preserve"> </v>
          </cell>
          <cell r="E42" t="str">
            <v>un</v>
          </cell>
          <cell r="F42">
            <v>4</v>
          </cell>
          <cell r="G42">
            <v>81.650000000000006</v>
          </cell>
        </row>
        <row r="43">
          <cell r="A43" t="str">
            <v>PI 10</v>
          </cell>
          <cell r="B43" t="str">
            <v>Lâmpada a vapor de mercúrio 250W, alta pressão, base E40</v>
          </cell>
          <cell r="C43" t="str">
            <v xml:space="preserve"> </v>
          </cell>
          <cell r="D43" t="str">
            <v xml:space="preserve"> </v>
          </cell>
          <cell r="E43" t="str">
            <v>un</v>
          </cell>
          <cell r="F43">
            <v>4</v>
          </cell>
          <cell r="G43">
            <v>28.75</v>
          </cell>
        </row>
        <row r="44">
          <cell r="A44" t="str">
            <v>PI 71</v>
          </cell>
          <cell r="B44" t="str">
            <v>Cabo isolado p/ 1000V, de alumínio, singelo, cor preto, bitola 25 mm² (XLPE) est.</v>
          </cell>
          <cell r="C44" t="str">
            <v xml:space="preserve"> </v>
          </cell>
          <cell r="D44" t="str">
            <v xml:space="preserve"> </v>
          </cell>
          <cell r="E44" t="str">
            <v>m</v>
          </cell>
          <cell r="F44">
            <v>100</v>
          </cell>
          <cell r="G44">
            <v>4.62</v>
          </cell>
        </row>
        <row r="45">
          <cell r="A45" t="str">
            <v>PI 67</v>
          </cell>
          <cell r="B45" t="str">
            <v>Cabo isolado p/ 1000 V, 2,5 mm2 de alumínio</v>
          </cell>
          <cell r="C45" t="str">
            <v xml:space="preserve"> </v>
          </cell>
          <cell r="D45" t="str">
            <v xml:space="preserve"> </v>
          </cell>
          <cell r="E45" t="str">
            <v>m</v>
          </cell>
          <cell r="F45">
            <v>40</v>
          </cell>
          <cell r="G45">
            <v>0.6</v>
          </cell>
        </row>
        <row r="46">
          <cell r="A46" t="str">
            <v>PI 72</v>
          </cell>
          <cell r="B46" t="str">
            <v>Eletroduto de aço 1.1/4" (vara de 3m), na passarela, conforme projeto</v>
          </cell>
          <cell r="C46">
            <v>0</v>
          </cell>
          <cell r="D46">
            <v>0</v>
          </cell>
          <cell r="E46" t="str">
            <v>m</v>
          </cell>
          <cell r="F46">
            <v>50</v>
          </cell>
          <cell r="G46">
            <v>18</v>
          </cell>
        </row>
        <row r="47">
          <cell r="A47" t="str">
            <v>PI 30</v>
          </cell>
          <cell r="B47" t="str">
            <v>Haste para aterramento aço-cobre D 13x2400mm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1</v>
          </cell>
          <cell r="G47">
            <v>6.04</v>
          </cell>
        </row>
        <row r="48">
          <cell r="A48" t="str">
            <v>PI 31</v>
          </cell>
          <cell r="B48" t="str">
            <v>Cabo de cobre nú meio duro, 7 fios 2AWG</v>
          </cell>
          <cell r="C48" t="str">
            <v xml:space="preserve"> </v>
          </cell>
          <cell r="D48" t="str">
            <v xml:space="preserve"> </v>
          </cell>
          <cell r="E48" t="str">
            <v>kg</v>
          </cell>
          <cell r="F48">
            <v>4</v>
          </cell>
          <cell r="G48">
            <v>7.02</v>
          </cell>
        </row>
        <row r="49">
          <cell r="A49" t="str">
            <v>PI 39</v>
          </cell>
          <cell r="B49" t="str">
            <v>Fixação de haste de terra e conexão ao neutro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4</v>
          </cell>
          <cell r="G49">
            <v>35</v>
          </cell>
        </row>
        <row r="50">
          <cell r="A50" t="str">
            <v>PI 37</v>
          </cell>
          <cell r="B50" t="str">
            <v>Lançamento de cabos em dutos de aço, classe 1000V, circuito trifásico mais neutro, e monofásico</v>
          </cell>
          <cell r="C50" t="str">
            <v xml:space="preserve"> </v>
          </cell>
          <cell r="D50" t="str">
            <v xml:space="preserve"> </v>
          </cell>
          <cell r="E50" t="str">
            <v>m</v>
          </cell>
          <cell r="F50">
            <v>100</v>
          </cell>
          <cell r="G50">
            <v>4</v>
          </cell>
        </row>
        <row r="51">
          <cell r="A51" t="str">
            <v>PI 73</v>
          </cell>
          <cell r="B51" t="str">
            <v>Reator de alto fator externo c/ignitor p/ lâmpada a vapor de mercúrio,  da Entral ou similar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37</v>
          </cell>
        </row>
        <row r="52">
          <cell r="A52" t="str">
            <v>PI 74</v>
          </cell>
          <cell r="B52" t="str">
            <v>Chave de iluminação pública</v>
          </cell>
          <cell r="C52">
            <v>0</v>
          </cell>
          <cell r="D52">
            <v>0</v>
          </cell>
          <cell r="E52" t="str">
            <v>un</v>
          </cell>
          <cell r="F52">
            <v>1</v>
          </cell>
          <cell r="G52">
            <v>95</v>
          </cell>
        </row>
        <row r="53">
          <cell r="A53" t="str">
            <v>PI 75</v>
          </cell>
          <cell r="B53" t="str">
            <v>Montagem eletromecânica de luminária 5m de altura, c/fixação dos equipam.e conexões elét.</v>
          </cell>
          <cell r="C53">
            <v>0</v>
          </cell>
          <cell r="D53">
            <v>0</v>
          </cell>
          <cell r="E53" t="str">
            <v>un</v>
          </cell>
          <cell r="F53">
            <v>4</v>
          </cell>
          <cell r="G53">
            <v>67.08</v>
          </cell>
        </row>
        <row r="54">
          <cell r="A54" t="str">
            <v>PI 22</v>
          </cell>
          <cell r="B54" t="str">
            <v>Base completa com fusível Diazed, 6A, retardado, incluíndo tampa, anel de proteção e ajuste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4</v>
          </cell>
          <cell r="G54">
            <v>8.6300000000000008</v>
          </cell>
        </row>
        <row r="55">
          <cell r="A55" t="str">
            <v>PI 26</v>
          </cell>
          <cell r="B55" t="str">
            <v>Relé fotoelétrico c/ suporte para fixação galv. com furo 18mm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1</v>
          </cell>
          <cell r="G55">
            <v>11.5</v>
          </cell>
        </row>
        <row r="56">
          <cell r="A56" t="str">
            <v>PI 24</v>
          </cell>
          <cell r="B56" t="str">
            <v>Fita elétrica auto fusão a base de borracha EPR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6.39</v>
          </cell>
        </row>
        <row r="57">
          <cell r="A57" t="str">
            <v>PI 25</v>
          </cell>
          <cell r="B57" t="str">
            <v>Fita adesiva plástica isolante</v>
          </cell>
          <cell r="C57" t="str">
            <v xml:space="preserve"> </v>
          </cell>
          <cell r="D57" t="str">
            <v xml:space="preserve"> </v>
          </cell>
          <cell r="E57" t="str">
            <v>un</v>
          </cell>
          <cell r="F57">
            <v>2</v>
          </cell>
          <cell r="G57">
            <v>3.84</v>
          </cell>
        </row>
        <row r="58">
          <cell r="A58" t="str">
            <v>PI 38</v>
          </cell>
          <cell r="B58" t="str">
            <v>Confecção de emendas retas ou derivação em cabos classe 1000V, c/ conector à compressão</v>
          </cell>
          <cell r="C58" t="str">
            <v xml:space="preserve"> </v>
          </cell>
          <cell r="D58" t="str">
            <v xml:space="preserve"> </v>
          </cell>
          <cell r="E58" t="str">
            <v>un</v>
          </cell>
          <cell r="F58">
            <v>12</v>
          </cell>
          <cell r="G58">
            <v>4.5</v>
          </cell>
        </row>
        <row r="59">
          <cell r="F59" t="str">
            <v>SUB-TOTAL - OBRAS COMPLEMENTARES</v>
          </cell>
        </row>
        <row r="61">
          <cell r="F61" t="str">
            <v>SUB-TOTAL - Passarela do Km 4+700/391+700</v>
          </cell>
        </row>
        <row r="63">
          <cell r="B63" t="str">
            <v>Passarela do Km 9+680/396+680</v>
          </cell>
        </row>
        <row r="64">
          <cell r="B64" t="str">
            <v>OBRAS DE ARTE ESPECIAIS</v>
          </cell>
        </row>
        <row r="65">
          <cell r="B65" t="str">
            <v>Infra e Mesoestrutura</v>
          </cell>
        </row>
        <row r="66">
          <cell r="A66" t="str">
            <v>DER90150</v>
          </cell>
          <cell r="B66" t="str">
            <v>Escavação em tubulão a céu aberto em material de 1ªcateg.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31</v>
          </cell>
          <cell r="G66">
            <v>184.89</v>
          </cell>
        </row>
        <row r="67">
          <cell r="A67" t="str">
            <v>DER90160</v>
          </cell>
          <cell r="B67" t="str">
            <v>Escavação em tubulão a céu aberto em material de 3ªcateg.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1</v>
          </cell>
          <cell r="G67">
            <v>640.85</v>
          </cell>
        </row>
        <row r="68">
          <cell r="A68" t="str">
            <v>DER90170</v>
          </cell>
          <cell r="B68" t="str">
            <v>Escavação em tubulão sob ar comprimido em material de 1ªcateg.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1</v>
          </cell>
          <cell r="G68">
            <v>742.04</v>
          </cell>
        </row>
        <row r="69">
          <cell r="A69" t="str">
            <v>DER90180</v>
          </cell>
          <cell r="B69" t="str">
            <v>Escavação em tubulão sob ar comprimido em material de 3ªcateg.</v>
          </cell>
          <cell r="C69" t="str">
            <v xml:space="preserve"> </v>
          </cell>
          <cell r="D69" t="str">
            <v xml:space="preserve"> </v>
          </cell>
          <cell r="E69" t="str">
            <v>m3</v>
          </cell>
          <cell r="F69">
            <v>46</v>
          </cell>
          <cell r="G69">
            <v>1154.25</v>
          </cell>
        </row>
        <row r="70">
          <cell r="A70" t="str">
            <v>03.010.01</v>
          </cell>
          <cell r="B70" t="str">
            <v>Escavação em cavas de fundação com esgotamento</v>
          </cell>
          <cell r="C70" t="str">
            <v xml:space="preserve"> </v>
          </cell>
          <cell r="D70" t="str">
            <v xml:space="preserve"> </v>
          </cell>
          <cell r="E70" t="str">
            <v>m3</v>
          </cell>
          <cell r="F70">
            <v>17</v>
          </cell>
          <cell r="G70">
            <v>22.39</v>
          </cell>
        </row>
        <row r="71">
          <cell r="A71" t="str">
            <v>03.371.00</v>
          </cell>
          <cell r="B71" t="str">
            <v>Formas de madeira compensada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263</v>
          </cell>
          <cell r="G71">
            <v>21.86</v>
          </cell>
        </row>
        <row r="72">
          <cell r="A72" t="str">
            <v>03.371.02</v>
          </cell>
          <cell r="B72" t="str">
            <v>Formas de placa compensada plastificada</v>
          </cell>
          <cell r="C72" t="str">
            <v xml:space="preserve"> </v>
          </cell>
          <cell r="D72" t="str">
            <v xml:space="preserve"> </v>
          </cell>
          <cell r="E72" t="str">
            <v>m2</v>
          </cell>
          <cell r="F72">
            <v>203</v>
          </cell>
          <cell r="G72">
            <v>30.76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5616</v>
          </cell>
          <cell r="G73">
            <v>2.59</v>
          </cell>
        </row>
        <row r="74">
          <cell r="A74" t="str">
            <v>03.326.00</v>
          </cell>
          <cell r="B74" t="str">
            <v xml:space="preserve">Concreto fck= 20 MPa-contr. raz. uso ger. 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124</v>
          </cell>
          <cell r="G74">
            <v>149.19999999999999</v>
          </cell>
        </row>
        <row r="75">
          <cell r="B75" t="str">
            <v>Superestrutura</v>
          </cell>
        </row>
        <row r="76">
          <cell r="A76" t="str">
            <v>03.371.02</v>
          </cell>
          <cell r="B76" t="str">
            <v>Formas de placa compensada plastificada</v>
          </cell>
          <cell r="C76" t="str">
            <v xml:space="preserve"> </v>
          </cell>
          <cell r="D76" t="str">
            <v xml:space="preserve"> </v>
          </cell>
          <cell r="E76" t="str">
            <v>m2</v>
          </cell>
          <cell r="F76">
            <v>1450</v>
          </cell>
          <cell r="G76">
            <v>30.76</v>
          </cell>
        </row>
        <row r="77">
          <cell r="A77" t="str">
            <v>OAE6</v>
          </cell>
          <cell r="B77" t="str">
            <v>Escoramento metálico comum (cimbramento)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1124</v>
          </cell>
          <cell r="G77">
            <v>27.58</v>
          </cell>
        </row>
        <row r="78">
          <cell r="A78" t="str">
            <v>03.353.00</v>
          </cell>
          <cell r="B78" t="str">
            <v>Forn., preparo e colocação nas formas, de aço CA-50</v>
          </cell>
          <cell r="C78" t="str">
            <v xml:space="preserve"> </v>
          </cell>
          <cell r="D78" t="str">
            <v xml:space="preserve"> </v>
          </cell>
          <cell r="E78" t="str">
            <v>kg</v>
          </cell>
          <cell r="F78">
            <v>13768</v>
          </cell>
          <cell r="G78">
            <v>2.59</v>
          </cell>
        </row>
        <row r="79">
          <cell r="A79" t="str">
            <v>03.354.00</v>
          </cell>
          <cell r="B79" t="str">
            <v>Forn., preparo e colocação nas formas, de aço CA-60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1517</v>
          </cell>
          <cell r="G79">
            <v>2.85</v>
          </cell>
        </row>
        <row r="80">
          <cell r="A80" t="str">
            <v>03.359.01</v>
          </cell>
          <cell r="B80" t="str">
            <v>Forn., preparo e colocação nas formas, de aço CA-25</v>
          </cell>
          <cell r="C80" t="str">
            <v xml:space="preserve"> </v>
          </cell>
          <cell r="D80" t="str">
            <v xml:space="preserve"> </v>
          </cell>
          <cell r="E80" t="str">
            <v>kg</v>
          </cell>
          <cell r="F80">
            <v>99</v>
          </cell>
          <cell r="G80">
            <v>2.4300000000000002</v>
          </cell>
        </row>
        <row r="81">
          <cell r="A81" t="str">
            <v>03.330.00</v>
          </cell>
          <cell r="B81" t="str">
            <v>Concreto fck= 35 MPa-contr. raz. uso ger.</v>
          </cell>
          <cell r="C81" t="str">
            <v xml:space="preserve"> </v>
          </cell>
          <cell r="D81" t="str">
            <v xml:space="preserve"> </v>
          </cell>
          <cell r="E81" t="str">
            <v>m3</v>
          </cell>
          <cell r="F81">
            <v>102</v>
          </cell>
          <cell r="G81">
            <v>166.78</v>
          </cell>
        </row>
        <row r="82">
          <cell r="A82" t="str">
            <v>03.326.00</v>
          </cell>
          <cell r="B82" t="str">
            <v xml:space="preserve">Concreto fck= 20 MPa-contr. raz. uso ger. </v>
          </cell>
          <cell r="C82" t="str">
            <v xml:space="preserve"> </v>
          </cell>
          <cell r="D82" t="str">
            <v xml:space="preserve"> </v>
          </cell>
          <cell r="E82" t="str">
            <v>m3</v>
          </cell>
          <cell r="F82">
            <v>27</v>
          </cell>
          <cell r="G82">
            <v>149.19999999999999</v>
          </cell>
        </row>
        <row r="83">
          <cell r="B83" t="str">
            <v>Diversos</v>
          </cell>
        </row>
        <row r="84">
          <cell r="A84" t="str">
            <v>03.510.00</v>
          </cell>
          <cell r="B84" t="str">
            <v>Aparelho de apoio em neoprene</v>
          </cell>
          <cell r="C84" t="str">
            <v xml:space="preserve"> </v>
          </cell>
          <cell r="D84" t="str">
            <v xml:space="preserve"> </v>
          </cell>
          <cell r="E84" t="str">
            <v>kg</v>
          </cell>
          <cell r="F84">
            <v>33</v>
          </cell>
          <cell r="G84">
            <v>86.94</v>
          </cell>
        </row>
        <row r="85">
          <cell r="A85" t="str">
            <v>P 03.991.01b</v>
          </cell>
          <cell r="B85" t="str">
            <v>Dreno de FF D= 50 mm x 500mm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20</v>
          </cell>
          <cell r="G85">
            <v>6.63</v>
          </cell>
        </row>
        <row r="86">
          <cell r="F86" t="str">
            <v>SUB-TOTAL OAE</v>
          </cell>
        </row>
        <row r="87">
          <cell r="B87" t="str">
            <v>OBRAS COMPLEMENTARES</v>
          </cell>
        </row>
        <row r="88">
          <cell r="B88" t="str">
            <v>Iluminação das passarelas</v>
          </cell>
        </row>
        <row r="89">
          <cell r="A89" t="str">
            <v>PI 02a</v>
          </cell>
          <cell r="B89" t="str">
            <v>Poste de aço galvanizado a fogo, c/ 5,0m de alt. p/instal.na lat. das passarelas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4</v>
          </cell>
          <cell r="G89">
            <v>300</v>
          </cell>
        </row>
        <row r="90">
          <cell r="A90" t="str">
            <v>PI 03</v>
          </cell>
          <cell r="B90" t="str">
            <v xml:space="preserve">Luminária p/ iluminação pública ref.HRC-612 da Philips ou similar 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400</v>
          </cell>
        </row>
        <row r="91">
          <cell r="A91" t="str">
            <v>PI 08</v>
          </cell>
          <cell r="B91" t="str">
            <v>Suporte p/ luminária tipo ZGP401 da Philips ou similar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4</v>
          </cell>
          <cell r="G91">
            <v>81.650000000000006</v>
          </cell>
        </row>
        <row r="92">
          <cell r="A92" t="str">
            <v>PI 10</v>
          </cell>
          <cell r="B92" t="str">
            <v>Lâmpada a vapor de mercúrio 250W, alta pressão, base E40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4</v>
          </cell>
          <cell r="G92">
            <v>28.75</v>
          </cell>
        </row>
        <row r="93">
          <cell r="A93" t="str">
            <v>PI 71</v>
          </cell>
          <cell r="B93" t="str">
            <v>Cabo isolado p/ 1000V, de alumínio, singelo, cor preto, bitola 25 mm² (XLPE) est.</v>
          </cell>
          <cell r="C93" t="str">
            <v xml:space="preserve"> </v>
          </cell>
          <cell r="D93" t="str">
            <v xml:space="preserve"> </v>
          </cell>
          <cell r="E93" t="str">
            <v>m</v>
          </cell>
          <cell r="F93">
            <v>100</v>
          </cell>
          <cell r="G93">
            <v>4.62</v>
          </cell>
        </row>
        <row r="94">
          <cell r="A94" t="str">
            <v>PI 67</v>
          </cell>
          <cell r="B94" t="str">
            <v>Cabo isolado p/ 1000 V, 2,5 mm2 de alumínio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40</v>
          </cell>
          <cell r="G94">
            <v>0.6</v>
          </cell>
        </row>
        <row r="95">
          <cell r="A95" t="str">
            <v>PI 72</v>
          </cell>
          <cell r="B95" t="str">
            <v>Eletroduto de aço 1.1/4" (vara de 3m), na passarela, conforme projeto</v>
          </cell>
          <cell r="C95">
            <v>0</v>
          </cell>
          <cell r="D95">
            <v>0</v>
          </cell>
          <cell r="E95" t="str">
            <v>m</v>
          </cell>
          <cell r="F95">
            <v>50</v>
          </cell>
          <cell r="G95">
            <v>18</v>
          </cell>
        </row>
        <row r="96">
          <cell r="A96" t="str">
            <v>PI 30</v>
          </cell>
          <cell r="B96" t="str">
            <v>Haste para aterramento aço-cobre D 13x2400mm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</v>
          </cell>
          <cell r="G96">
            <v>6.04</v>
          </cell>
        </row>
        <row r="97">
          <cell r="A97" t="str">
            <v>PI 31</v>
          </cell>
          <cell r="B97" t="str">
            <v>Cabo de cobre nú meio duro, 7 fios 2AWG</v>
          </cell>
          <cell r="C97" t="str">
            <v xml:space="preserve"> </v>
          </cell>
          <cell r="D97" t="str">
            <v xml:space="preserve"> </v>
          </cell>
          <cell r="E97" t="str">
            <v>kg</v>
          </cell>
          <cell r="F97">
            <v>4</v>
          </cell>
          <cell r="G97">
            <v>7.02</v>
          </cell>
        </row>
        <row r="98">
          <cell r="A98" t="str">
            <v>PI 39</v>
          </cell>
          <cell r="B98" t="str">
            <v>Fixação de haste de terra e conexão ao neutro</v>
          </cell>
          <cell r="C98" t="str">
            <v xml:space="preserve"> </v>
          </cell>
          <cell r="D98" t="str">
            <v xml:space="preserve"> </v>
          </cell>
          <cell r="E98" t="str">
            <v>un</v>
          </cell>
          <cell r="F98">
            <v>4</v>
          </cell>
          <cell r="G98">
            <v>35</v>
          </cell>
        </row>
        <row r="99">
          <cell r="A99" t="str">
            <v>PI 37</v>
          </cell>
          <cell r="B99" t="str">
            <v>Lançamento de cabos em dutos de aço, classe 1000V, circuito trifásico mais neutro, e monofásico</v>
          </cell>
          <cell r="C99" t="str">
            <v xml:space="preserve"> </v>
          </cell>
          <cell r="D99" t="str">
            <v xml:space="preserve"> </v>
          </cell>
          <cell r="E99" t="str">
            <v>m</v>
          </cell>
          <cell r="F99">
            <v>100</v>
          </cell>
          <cell r="G99">
            <v>4</v>
          </cell>
        </row>
        <row r="100">
          <cell r="A100" t="str">
            <v>PI 73</v>
          </cell>
          <cell r="B100" t="str">
            <v>Reator de alto fator externo c/ignitor p/ lâmpada a vapor de mercúrio,  da Entral ou similar</v>
          </cell>
          <cell r="C100">
            <v>0</v>
          </cell>
          <cell r="D100">
            <v>0</v>
          </cell>
          <cell r="E100" t="str">
            <v>un</v>
          </cell>
          <cell r="F100">
            <v>4</v>
          </cell>
          <cell r="G100">
            <v>37</v>
          </cell>
        </row>
        <row r="101">
          <cell r="A101" t="str">
            <v>PI 74</v>
          </cell>
          <cell r="B101" t="str">
            <v>Chave de iluminação pública</v>
          </cell>
          <cell r="C101">
            <v>0</v>
          </cell>
          <cell r="D101">
            <v>0</v>
          </cell>
          <cell r="E101" t="str">
            <v>un</v>
          </cell>
          <cell r="F101">
            <v>1</v>
          </cell>
          <cell r="G101">
            <v>95</v>
          </cell>
        </row>
        <row r="102">
          <cell r="A102" t="str">
            <v>PI 75</v>
          </cell>
          <cell r="B102" t="str">
            <v>Montagem eletromecânica de luminária 5m de altura, c/fixação dos equipam.e conexões elét.</v>
          </cell>
          <cell r="C102">
            <v>0</v>
          </cell>
          <cell r="D102">
            <v>0</v>
          </cell>
          <cell r="E102" t="str">
            <v>un</v>
          </cell>
          <cell r="F102">
            <v>4</v>
          </cell>
          <cell r="G102">
            <v>67.08</v>
          </cell>
        </row>
        <row r="103">
          <cell r="A103" t="str">
            <v>PI 22</v>
          </cell>
          <cell r="B103" t="str">
            <v>Base completa com fusível Diazed, 6A, retardado, incluíndo tampa, anel de proteção e ajuste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4</v>
          </cell>
          <cell r="G103">
            <v>8.6300000000000008</v>
          </cell>
        </row>
        <row r="104">
          <cell r="A104" t="str">
            <v>PI 26</v>
          </cell>
          <cell r="B104" t="str">
            <v>Relé fotoelétrico c/ suporte para fixação galv. com furo 18mm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1</v>
          </cell>
          <cell r="G104">
            <v>11.5</v>
          </cell>
        </row>
        <row r="105">
          <cell r="A105" t="str">
            <v>PI 24</v>
          </cell>
          <cell r="B105" t="str">
            <v>Fita elétrica auto fusão a base de borracha EPR</v>
          </cell>
          <cell r="C105" t="str">
            <v xml:space="preserve"> 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6.39</v>
          </cell>
        </row>
        <row r="106">
          <cell r="A106" t="str">
            <v>PI 25</v>
          </cell>
          <cell r="B106" t="str">
            <v>Fita adesiva plástica isolante</v>
          </cell>
          <cell r="C106" t="str">
            <v xml:space="preserve"> </v>
          </cell>
          <cell r="D106" t="str">
            <v xml:space="preserve"> </v>
          </cell>
          <cell r="E106" t="str">
            <v>un</v>
          </cell>
          <cell r="F106">
            <v>2</v>
          </cell>
          <cell r="G106">
            <v>3.84</v>
          </cell>
        </row>
        <row r="107">
          <cell r="A107" t="str">
            <v>PI 38</v>
          </cell>
          <cell r="B107" t="str">
            <v>Confecção de emendas retas ou derivação em cabos classe 1000V, c/ conector à compressão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12</v>
          </cell>
          <cell r="G107">
            <v>4.5</v>
          </cell>
        </row>
        <row r="108">
          <cell r="F108" t="str">
            <v>SUB-TOTAL - OBRAS COMPLEMENTARES</v>
          </cell>
        </row>
        <row r="110">
          <cell r="F110" t="str">
            <v>SUB-TOTAL - Passarela do Km 9+680/396+680</v>
          </cell>
        </row>
        <row r="112">
          <cell r="B112" t="str">
            <v>Passarela do Km 14+733/401+733</v>
          </cell>
        </row>
        <row r="113">
          <cell r="B113" t="str">
            <v>OBRAS DE ARTE ESPECIAIS</v>
          </cell>
        </row>
        <row r="114">
          <cell r="B114" t="str">
            <v>Infra e Mesoestrutura</v>
          </cell>
        </row>
        <row r="115">
          <cell r="A115" t="str">
            <v>03.010.01</v>
          </cell>
          <cell r="B115" t="str">
            <v>Escavação em cavas de fundação com esgotamento</v>
          </cell>
          <cell r="C115" t="str">
            <v xml:space="preserve"> </v>
          </cell>
          <cell r="D115" t="str">
            <v xml:space="preserve"> </v>
          </cell>
          <cell r="E115" t="str">
            <v>m3</v>
          </cell>
          <cell r="F115">
            <v>62</v>
          </cell>
          <cell r="G115">
            <v>22.39</v>
          </cell>
        </row>
        <row r="116">
          <cell r="A116" t="str">
            <v>03.371.00</v>
          </cell>
          <cell r="B116" t="str">
            <v>Formas de madeira compensada</v>
          </cell>
          <cell r="C116" t="str">
            <v xml:space="preserve"> </v>
          </cell>
          <cell r="D116" t="str">
            <v xml:space="preserve"> </v>
          </cell>
          <cell r="E116" t="str">
            <v>m2</v>
          </cell>
          <cell r="F116">
            <v>57</v>
          </cell>
          <cell r="G116">
            <v>21.86</v>
          </cell>
        </row>
        <row r="117">
          <cell r="A117" t="str">
            <v>03.371.02</v>
          </cell>
          <cell r="B117" t="str">
            <v>Formas de placa compensada plastificada</v>
          </cell>
          <cell r="C117" t="str">
            <v xml:space="preserve"> </v>
          </cell>
          <cell r="D117" t="str">
            <v xml:space="preserve"> </v>
          </cell>
          <cell r="E117" t="str">
            <v>m2</v>
          </cell>
          <cell r="F117">
            <v>209</v>
          </cell>
          <cell r="G117">
            <v>30.76</v>
          </cell>
        </row>
        <row r="118">
          <cell r="A118" t="str">
            <v>03.353.00</v>
          </cell>
          <cell r="B118" t="str">
            <v>Forn., preparo e colocação nas formas, de aço CA-50</v>
          </cell>
          <cell r="C118" t="str">
            <v xml:space="preserve"> </v>
          </cell>
          <cell r="D118" t="str">
            <v xml:space="preserve"> </v>
          </cell>
          <cell r="E118" t="str">
            <v>kg</v>
          </cell>
          <cell r="F118">
            <v>2992</v>
          </cell>
          <cell r="G118">
            <v>2.59</v>
          </cell>
        </row>
        <row r="119">
          <cell r="A119" t="str">
            <v>03.326.00</v>
          </cell>
          <cell r="B119" t="str">
            <v xml:space="preserve">Concreto fck= 20 MPa-contr. raz. uso ger. </v>
          </cell>
          <cell r="C119" t="str">
            <v xml:space="preserve"> </v>
          </cell>
          <cell r="D119" t="str">
            <v xml:space="preserve"> </v>
          </cell>
          <cell r="E119" t="str">
            <v>m3</v>
          </cell>
          <cell r="F119">
            <v>41</v>
          </cell>
          <cell r="G119">
            <v>149.19999999999999</v>
          </cell>
        </row>
        <row r="120">
          <cell r="A120" t="str">
            <v>OAE5a</v>
          </cell>
          <cell r="B120" t="str">
            <v>Estaca metálica - tipo CS 250 X 52 - Fornecimento e cravação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152</v>
          </cell>
          <cell r="G120">
            <v>97.23</v>
          </cell>
        </row>
        <row r="121">
          <cell r="A121" t="str">
            <v>OAE5b</v>
          </cell>
          <cell r="B121" t="str">
            <v>Estaca metálica - tipo CS 300 x 77 - Fornecimento e cravação</v>
          </cell>
          <cell r="C121" t="str">
            <v xml:space="preserve"> </v>
          </cell>
          <cell r="D121" t="str">
            <v xml:space="preserve"> </v>
          </cell>
          <cell r="E121" t="str">
            <v>m</v>
          </cell>
          <cell r="F121">
            <v>152</v>
          </cell>
          <cell r="G121">
            <v>122.7</v>
          </cell>
        </row>
        <row r="122">
          <cell r="A122" t="str">
            <v>OAE5c</v>
          </cell>
          <cell r="B122" t="str">
            <v>Estaca metálica - tipo CS 300 x 116 - Fornecimento e cravação</v>
          </cell>
          <cell r="C122" t="str">
            <v xml:space="preserve"> </v>
          </cell>
          <cell r="D122" t="str">
            <v xml:space="preserve"> </v>
          </cell>
          <cell r="E122" t="str">
            <v>m</v>
          </cell>
          <cell r="F122">
            <v>76</v>
          </cell>
          <cell r="G122">
            <v>162.41999999999999</v>
          </cell>
        </row>
        <row r="123">
          <cell r="B123" t="str">
            <v>Superestrutura</v>
          </cell>
        </row>
        <row r="124">
          <cell r="A124" t="str">
            <v>03.371.02</v>
          </cell>
          <cell r="B124" t="str">
            <v>Formas de placa compensada plastificada</v>
          </cell>
          <cell r="C124" t="str">
            <v xml:space="preserve"> </v>
          </cell>
          <cell r="D124" t="str">
            <v xml:space="preserve"> </v>
          </cell>
          <cell r="E124" t="str">
            <v>m2</v>
          </cell>
          <cell r="F124">
            <v>1939</v>
          </cell>
          <cell r="G124">
            <v>30.76</v>
          </cell>
        </row>
        <row r="125">
          <cell r="A125" t="str">
            <v>OAE6</v>
          </cell>
          <cell r="B125" t="str">
            <v>Escoramento metálico comum (cimbramento)</v>
          </cell>
          <cell r="C125" t="str">
            <v xml:space="preserve"> </v>
          </cell>
          <cell r="D125" t="str">
            <v xml:space="preserve"> </v>
          </cell>
          <cell r="E125" t="str">
            <v>m3</v>
          </cell>
          <cell r="F125">
            <v>1503</v>
          </cell>
          <cell r="G125">
            <v>27.58</v>
          </cell>
        </row>
        <row r="126">
          <cell r="A126" t="str">
            <v>03.353.00</v>
          </cell>
          <cell r="B126" t="str">
            <v>Forn., preparo e colocação nas formas, de aço CA-50</v>
          </cell>
          <cell r="C126" t="str">
            <v xml:space="preserve"> </v>
          </cell>
          <cell r="D126" t="str">
            <v xml:space="preserve"> </v>
          </cell>
          <cell r="E126" t="str">
            <v>kg</v>
          </cell>
          <cell r="F126">
            <v>17581</v>
          </cell>
          <cell r="G126">
            <v>2.59</v>
          </cell>
        </row>
        <row r="127">
          <cell r="A127" t="str">
            <v>03.354.00</v>
          </cell>
          <cell r="B127" t="str">
            <v>Forn., preparo e colocação nas formas, de aço CA-60</v>
          </cell>
          <cell r="C127" t="str">
            <v xml:space="preserve"> </v>
          </cell>
          <cell r="D127" t="str">
            <v xml:space="preserve"> </v>
          </cell>
          <cell r="E127" t="str">
            <v>kg</v>
          </cell>
          <cell r="F127">
            <v>1877</v>
          </cell>
          <cell r="G127">
            <v>2.85</v>
          </cell>
        </row>
        <row r="128">
          <cell r="A128" t="str">
            <v>03.359.01</v>
          </cell>
          <cell r="B128" t="str">
            <v>Forn., preparo e colocação nas formas, de aço CA-25</v>
          </cell>
          <cell r="C128" t="str">
            <v xml:space="preserve"> </v>
          </cell>
          <cell r="D128" t="str">
            <v xml:space="preserve"> </v>
          </cell>
          <cell r="E128" t="str">
            <v>kg</v>
          </cell>
          <cell r="F128">
            <v>104</v>
          </cell>
          <cell r="G128">
            <v>2.4300000000000002</v>
          </cell>
        </row>
        <row r="129">
          <cell r="A129" t="str">
            <v>03.330.00</v>
          </cell>
          <cell r="B129" t="str">
            <v>Concreto fck= 35 MPa-contr. raz. uso ger.</v>
          </cell>
          <cell r="C129" t="str">
            <v xml:space="preserve"> </v>
          </cell>
          <cell r="D129" t="str">
            <v xml:space="preserve"> </v>
          </cell>
          <cell r="E129" t="str">
            <v>m3</v>
          </cell>
          <cell r="F129">
            <v>161</v>
          </cell>
          <cell r="G129">
            <v>166.78</v>
          </cell>
        </row>
        <row r="130">
          <cell r="A130" t="str">
            <v>03.326.00</v>
          </cell>
          <cell r="B130" t="str">
            <v xml:space="preserve">Concreto fck= 20 MPa-contr. raz. uso ger. </v>
          </cell>
          <cell r="C130" t="str">
            <v xml:space="preserve"> </v>
          </cell>
          <cell r="D130" t="str">
            <v xml:space="preserve"> </v>
          </cell>
          <cell r="E130" t="str">
            <v>m3</v>
          </cell>
          <cell r="F130">
            <v>29</v>
          </cell>
          <cell r="G130">
            <v>149.19999999999999</v>
          </cell>
        </row>
        <row r="131">
          <cell r="B131" t="str">
            <v>Diversos</v>
          </cell>
        </row>
        <row r="132">
          <cell r="A132" t="str">
            <v>03.510.00</v>
          </cell>
          <cell r="B132" t="str">
            <v>Aparelho de apoio em neoprene</v>
          </cell>
          <cell r="C132" t="str">
            <v xml:space="preserve"> </v>
          </cell>
          <cell r="D132" t="str">
            <v xml:space="preserve"> </v>
          </cell>
          <cell r="E132" t="str">
            <v>kg</v>
          </cell>
          <cell r="F132">
            <v>51</v>
          </cell>
          <cell r="G132">
            <v>86.94</v>
          </cell>
        </row>
        <row r="133">
          <cell r="A133" t="str">
            <v>P 03.991.01b</v>
          </cell>
          <cell r="B133" t="str">
            <v>Dreno de FF D= 50 mm x 500mm</v>
          </cell>
          <cell r="C133" t="str">
            <v xml:space="preserve"> </v>
          </cell>
          <cell r="D133" t="str">
            <v xml:space="preserve"> </v>
          </cell>
          <cell r="E133" t="str">
            <v>un</v>
          </cell>
          <cell r="F133">
            <v>34</v>
          </cell>
          <cell r="G133">
            <v>6.63</v>
          </cell>
        </row>
        <row r="134">
          <cell r="F134" t="str">
            <v>SUB-TOTAL OAE</v>
          </cell>
        </row>
        <row r="135">
          <cell r="B135" t="str">
            <v>OBRAS COMPLEMENTARES</v>
          </cell>
        </row>
        <row r="136">
          <cell r="B136" t="str">
            <v>Iluminação das passarelas</v>
          </cell>
        </row>
        <row r="137">
          <cell r="A137" t="str">
            <v>PI 02a</v>
          </cell>
          <cell r="B137" t="str">
            <v>Poste de aço galvanizado a fogo, c/ 5,0m de alt. p/instal.na lat. das passarelas</v>
          </cell>
          <cell r="C137" t="str">
            <v xml:space="preserve"> </v>
          </cell>
          <cell r="D137" t="str">
            <v xml:space="preserve"> </v>
          </cell>
          <cell r="E137" t="str">
            <v>un</v>
          </cell>
          <cell r="F137">
            <v>4</v>
          </cell>
          <cell r="G137">
            <v>300</v>
          </cell>
        </row>
        <row r="138">
          <cell r="A138" t="str">
            <v>PI 03</v>
          </cell>
          <cell r="B138" t="str">
            <v xml:space="preserve">Luminária p/ iluminação pública ref.HRC-612 da Philips ou similar </v>
          </cell>
          <cell r="C138" t="str">
            <v xml:space="preserve"> </v>
          </cell>
          <cell r="D138" t="str">
            <v xml:space="preserve"> </v>
          </cell>
          <cell r="E138" t="str">
            <v>un</v>
          </cell>
          <cell r="F138">
            <v>4</v>
          </cell>
          <cell r="G138">
            <v>400</v>
          </cell>
        </row>
        <row r="139">
          <cell r="A139" t="str">
            <v>PI 08</v>
          </cell>
          <cell r="B139" t="str">
            <v>Suporte p/ luminária tipo ZGP401 da Philips ou similar</v>
          </cell>
          <cell r="C139" t="str">
            <v xml:space="preserve"> </v>
          </cell>
          <cell r="D139" t="str">
            <v xml:space="preserve"> </v>
          </cell>
          <cell r="E139" t="str">
            <v>un</v>
          </cell>
          <cell r="F139">
            <v>4</v>
          </cell>
          <cell r="G139">
            <v>81.650000000000006</v>
          </cell>
        </row>
        <row r="140">
          <cell r="A140" t="str">
            <v>PI 10</v>
          </cell>
          <cell r="B140" t="str">
            <v>Lâmpada a vapor de mercúrio 250W, alta pressão, base E40</v>
          </cell>
          <cell r="C140" t="str">
            <v xml:space="preserve"> </v>
          </cell>
          <cell r="D140" t="str">
            <v xml:space="preserve"> </v>
          </cell>
          <cell r="E140" t="str">
            <v>un</v>
          </cell>
          <cell r="F140">
            <v>4</v>
          </cell>
          <cell r="G140">
            <v>28.75</v>
          </cell>
        </row>
        <row r="141">
          <cell r="A141" t="str">
            <v>PI 71</v>
          </cell>
          <cell r="B141" t="str">
            <v>Cabo isolado p/ 1000V, de alumínio, singelo, cor preto, bitola 25 mm² (XLPE) est.</v>
          </cell>
          <cell r="C141" t="str">
            <v xml:space="preserve"> </v>
          </cell>
          <cell r="D141" t="str">
            <v xml:space="preserve"> </v>
          </cell>
          <cell r="E141" t="str">
            <v>m</v>
          </cell>
          <cell r="F141">
            <v>100</v>
          </cell>
          <cell r="G141">
            <v>4.62</v>
          </cell>
        </row>
        <row r="142">
          <cell r="A142" t="str">
            <v>PI 67</v>
          </cell>
          <cell r="B142" t="str">
            <v>Cabo isolado p/ 1000 V, 2,5 mm2 de alumínio</v>
          </cell>
          <cell r="C142" t="str">
            <v xml:space="preserve"> </v>
          </cell>
          <cell r="D142" t="str">
            <v xml:space="preserve"> </v>
          </cell>
          <cell r="E142" t="str">
            <v>m</v>
          </cell>
          <cell r="F142">
            <v>40</v>
          </cell>
          <cell r="G142">
            <v>0.6</v>
          </cell>
        </row>
        <row r="143">
          <cell r="A143" t="str">
            <v>PI 72</v>
          </cell>
          <cell r="B143" t="str">
            <v>Eletroduto de aço 1.1/4" (vara de 3m), na passarela, conforme projeto</v>
          </cell>
          <cell r="C143">
            <v>0</v>
          </cell>
          <cell r="D143">
            <v>0</v>
          </cell>
          <cell r="E143" t="str">
            <v>m</v>
          </cell>
          <cell r="F143">
            <v>50</v>
          </cell>
          <cell r="G143">
            <v>18</v>
          </cell>
        </row>
        <row r="144">
          <cell r="A144" t="str">
            <v>PI 30</v>
          </cell>
          <cell r="B144" t="str">
            <v>Haste para aterramento aço-cobre D 13x2400mm</v>
          </cell>
          <cell r="C144" t="str">
            <v xml:space="preserve"> </v>
          </cell>
          <cell r="D144" t="str">
            <v xml:space="preserve"> </v>
          </cell>
          <cell r="E144" t="str">
            <v>un</v>
          </cell>
          <cell r="F144">
            <v>1</v>
          </cell>
          <cell r="G144">
            <v>6.04</v>
          </cell>
        </row>
        <row r="145">
          <cell r="A145" t="str">
            <v>PI 31</v>
          </cell>
          <cell r="B145" t="str">
            <v>Cabo de cobre nú meio duro, 7 fios 2AWG</v>
          </cell>
          <cell r="C145" t="str">
            <v xml:space="preserve"> </v>
          </cell>
          <cell r="D145" t="str">
            <v xml:space="preserve"> </v>
          </cell>
          <cell r="E145" t="str">
            <v>kg</v>
          </cell>
          <cell r="F145">
            <v>4</v>
          </cell>
          <cell r="G145">
            <v>7.02</v>
          </cell>
        </row>
        <row r="146">
          <cell r="A146" t="str">
            <v>PI 39</v>
          </cell>
          <cell r="B146" t="str">
            <v>Fixação de haste de terra e conexão ao neutro</v>
          </cell>
          <cell r="C146" t="str">
            <v xml:space="preserve"> </v>
          </cell>
          <cell r="D146" t="str">
            <v xml:space="preserve"> </v>
          </cell>
          <cell r="E146" t="str">
            <v>un</v>
          </cell>
          <cell r="F146">
            <v>4</v>
          </cell>
          <cell r="G146">
            <v>35</v>
          </cell>
        </row>
        <row r="147">
          <cell r="A147" t="str">
            <v>PI 37</v>
          </cell>
          <cell r="B147" t="str">
            <v>Lançamento de cabos em dutos de aço, classe 1000V, circuito trifásico mais neutro, e monofásico</v>
          </cell>
          <cell r="C147" t="str">
            <v xml:space="preserve"> </v>
          </cell>
          <cell r="D147" t="str">
            <v xml:space="preserve"> </v>
          </cell>
          <cell r="E147" t="str">
            <v>m</v>
          </cell>
          <cell r="F147">
            <v>100</v>
          </cell>
          <cell r="G147">
            <v>4</v>
          </cell>
        </row>
        <row r="148">
          <cell r="A148" t="str">
            <v>PI 73</v>
          </cell>
          <cell r="B148" t="str">
            <v>Reator de alto fator externo c/ignitor p/ lâmpada a vapor de mercúrio,  da Entral ou similar</v>
          </cell>
          <cell r="C148">
            <v>0</v>
          </cell>
          <cell r="D148">
            <v>0</v>
          </cell>
          <cell r="E148" t="str">
            <v>un</v>
          </cell>
          <cell r="F148">
            <v>4</v>
          </cell>
          <cell r="G148">
            <v>37</v>
          </cell>
        </row>
        <row r="149">
          <cell r="A149" t="str">
            <v>PI 74</v>
          </cell>
          <cell r="B149" t="str">
            <v>Chave de iluminação pública</v>
          </cell>
          <cell r="C149">
            <v>0</v>
          </cell>
          <cell r="D149">
            <v>0</v>
          </cell>
          <cell r="E149" t="str">
            <v>un</v>
          </cell>
          <cell r="F149">
            <v>1</v>
          </cell>
          <cell r="G149">
            <v>95</v>
          </cell>
        </row>
        <row r="150">
          <cell r="A150" t="str">
            <v>PI 75</v>
          </cell>
          <cell r="B150" t="str">
            <v>Montagem eletromecânica de luminária 5m de altura, c/fixação dos equipam.e conexões elét.</v>
          </cell>
          <cell r="C150">
            <v>0</v>
          </cell>
          <cell r="D150">
            <v>0</v>
          </cell>
          <cell r="E150" t="str">
            <v>un</v>
          </cell>
          <cell r="F150">
            <v>4</v>
          </cell>
          <cell r="G150">
            <v>67.08</v>
          </cell>
        </row>
        <row r="151">
          <cell r="A151" t="str">
            <v>PI 22</v>
          </cell>
          <cell r="B151" t="str">
            <v>Base completa com fusível Diazed, 6A, retardado, incluíndo tampa, anel de proteção e ajuste</v>
          </cell>
          <cell r="C151" t="str">
            <v xml:space="preserve"> </v>
          </cell>
          <cell r="D151" t="str">
            <v xml:space="preserve"> </v>
          </cell>
          <cell r="E151" t="str">
            <v>un</v>
          </cell>
          <cell r="F151">
            <v>4</v>
          </cell>
          <cell r="G151">
            <v>8.6300000000000008</v>
          </cell>
        </row>
        <row r="152">
          <cell r="A152" t="str">
            <v>PI 26</v>
          </cell>
          <cell r="B152" t="str">
            <v>Relé fotoelétrico c/ suporte para fixação galv. com furo 18mm</v>
          </cell>
          <cell r="C152" t="str">
            <v xml:space="preserve"> </v>
          </cell>
          <cell r="D152" t="str">
            <v xml:space="preserve"> </v>
          </cell>
          <cell r="E152" t="str">
            <v>un</v>
          </cell>
          <cell r="F152">
            <v>1</v>
          </cell>
          <cell r="G152">
            <v>11.5</v>
          </cell>
        </row>
        <row r="153">
          <cell r="A153" t="str">
            <v>PI 24</v>
          </cell>
          <cell r="B153" t="str">
            <v>Fita elétrica auto fusão a base de borracha EPR</v>
          </cell>
          <cell r="C153" t="str">
            <v xml:space="preserve"> </v>
          </cell>
          <cell r="D153" t="str">
            <v xml:space="preserve"> </v>
          </cell>
          <cell r="E153" t="str">
            <v>un</v>
          </cell>
          <cell r="F153">
            <v>2</v>
          </cell>
          <cell r="G153">
            <v>6.39</v>
          </cell>
        </row>
        <row r="154">
          <cell r="A154" t="str">
            <v>PI 25</v>
          </cell>
          <cell r="B154" t="str">
            <v>Fita adesiva plástica isolante</v>
          </cell>
          <cell r="C154" t="str">
            <v xml:space="preserve"> </v>
          </cell>
          <cell r="D154" t="str">
            <v xml:space="preserve"> </v>
          </cell>
          <cell r="E154" t="str">
            <v>un</v>
          </cell>
          <cell r="F154">
            <v>2</v>
          </cell>
          <cell r="G154">
            <v>3.84</v>
          </cell>
        </row>
        <row r="155">
          <cell r="A155" t="str">
            <v>PI 38</v>
          </cell>
          <cell r="B155" t="str">
            <v>Confecção de emendas retas ou derivação em cabos classe 1000V, c/ conector à compressão</v>
          </cell>
          <cell r="C155" t="str">
            <v xml:space="preserve"> </v>
          </cell>
          <cell r="D155" t="str">
            <v xml:space="preserve"> </v>
          </cell>
          <cell r="E155" t="str">
            <v>un</v>
          </cell>
          <cell r="F155">
            <v>12</v>
          </cell>
          <cell r="G155">
            <v>4.5</v>
          </cell>
        </row>
        <row r="156">
          <cell r="F156" t="str">
            <v>SUB-TOTAL - OBRAS COMPLEMENTARES</v>
          </cell>
        </row>
        <row r="158">
          <cell r="F158" t="str">
            <v>SUB-TOTAL - Passarela do Km 14+733/401+733</v>
          </cell>
        </row>
        <row r="160">
          <cell r="B160" t="str">
            <v>Passarela do Km 16+401/Km 403+410</v>
          </cell>
        </row>
        <row r="161">
          <cell r="B161" t="str">
            <v>OBRAS DE ARTE ESPECIAIS</v>
          </cell>
        </row>
        <row r="162">
          <cell r="B162" t="str">
            <v>Infra e Mesoestrutura</v>
          </cell>
        </row>
        <row r="163">
          <cell r="A163" t="str">
            <v>03.010.01</v>
          </cell>
          <cell r="B163" t="str">
            <v>Escavação em cavas de fundação com esgotamento</v>
          </cell>
          <cell r="C163" t="str">
            <v xml:space="preserve"> </v>
          </cell>
          <cell r="D163" t="str">
            <v xml:space="preserve"> </v>
          </cell>
          <cell r="E163" t="str">
            <v>m3</v>
          </cell>
          <cell r="F163">
            <v>62</v>
          </cell>
          <cell r="G163">
            <v>22.39</v>
          </cell>
        </row>
        <row r="164">
          <cell r="A164" t="str">
            <v>03.371.01</v>
          </cell>
          <cell r="B164" t="str">
            <v>Formas de placa compensada resinada</v>
          </cell>
          <cell r="C164" t="str">
            <v xml:space="preserve"> </v>
          </cell>
          <cell r="D164" t="str">
            <v xml:space="preserve"> </v>
          </cell>
          <cell r="E164" t="str">
            <v>m2</v>
          </cell>
          <cell r="F164">
            <v>57</v>
          </cell>
          <cell r="G164">
            <v>21.86</v>
          </cell>
        </row>
        <row r="165">
          <cell r="A165" t="str">
            <v>03.371.02</v>
          </cell>
          <cell r="B165" t="str">
            <v>Formas de placa compensada plastificada</v>
          </cell>
          <cell r="C165" t="str">
            <v xml:space="preserve"> </v>
          </cell>
          <cell r="D165" t="str">
            <v xml:space="preserve"> </v>
          </cell>
          <cell r="E165" t="str">
            <v>m2</v>
          </cell>
          <cell r="F165">
            <v>180</v>
          </cell>
          <cell r="G165">
            <v>30.76</v>
          </cell>
        </row>
        <row r="166">
          <cell r="A166" t="str">
            <v>03.353.00</v>
          </cell>
          <cell r="B166" t="str">
            <v>Forn., preparo e colocação nas formas, de aço CA-50</v>
          </cell>
          <cell r="C166" t="str">
            <v xml:space="preserve"> </v>
          </cell>
          <cell r="D166" t="str">
            <v xml:space="preserve"> </v>
          </cell>
          <cell r="E166" t="str">
            <v>kg</v>
          </cell>
          <cell r="F166">
            <v>2456</v>
          </cell>
          <cell r="G166">
            <v>2.59</v>
          </cell>
        </row>
        <row r="167">
          <cell r="A167" t="str">
            <v>03.326.00</v>
          </cell>
          <cell r="B167" t="str">
            <v xml:space="preserve">Concreto fck= 20 MPa-contr. raz. uso ger. </v>
          </cell>
          <cell r="C167" t="str">
            <v xml:space="preserve"> </v>
          </cell>
          <cell r="D167" t="str">
            <v xml:space="preserve"> </v>
          </cell>
          <cell r="E167" t="str">
            <v>m3</v>
          </cell>
          <cell r="F167">
            <v>37</v>
          </cell>
          <cell r="G167">
            <v>149.19999999999999</v>
          </cell>
        </row>
        <row r="168">
          <cell r="A168" t="str">
            <v>OAE5a</v>
          </cell>
          <cell r="B168" t="str">
            <v>Estaca metálica - tipo CS 250 X 52 - Fornecimento e cravação</v>
          </cell>
          <cell r="C168" t="str">
            <v xml:space="preserve"> </v>
          </cell>
          <cell r="D168" t="str">
            <v xml:space="preserve"> </v>
          </cell>
          <cell r="E168" t="str">
            <v>m</v>
          </cell>
          <cell r="F168">
            <v>136</v>
          </cell>
          <cell r="G168">
            <v>97.23</v>
          </cell>
        </row>
        <row r="169">
          <cell r="A169" t="str">
            <v>OAE5b</v>
          </cell>
          <cell r="B169" t="str">
            <v>Estaca metálica - tipo CS 300 x 77 - Fornecimento e cravação</v>
          </cell>
          <cell r="C169" t="str">
            <v xml:space="preserve"> </v>
          </cell>
          <cell r="D169" t="str">
            <v xml:space="preserve"> </v>
          </cell>
          <cell r="E169" t="str">
            <v>m</v>
          </cell>
          <cell r="F169">
            <v>136</v>
          </cell>
          <cell r="G169">
            <v>122.7</v>
          </cell>
        </row>
        <row r="170">
          <cell r="A170" t="str">
            <v>OAE5c</v>
          </cell>
          <cell r="B170" t="str">
            <v>Estaca metálica - tipo CS 300 x 116 - Fornecimento e cravação</v>
          </cell>
          <cell r="C170" t="str">
            <v xml:space="preserve"> </v>
          </cell>
          <cell r="D170" t="str">
            <v xml:space="preserve"> </v>
          </cell>
          <cell r="E170" t="str">
            <v>m</v>
          </cell>
          <cell r="F170">
            <v>68</v>
          </cell>
          <cell r="G170">
            <v>162.41999999999999</v>
          </cell>
        </row>
        <row r="171">
          <cell r="B171" t="str">
            <v>Superestrutura</v>
          </cell>
        </row>
        <row r="172">
          <cell r="A172" t="str">
            <v>03.371.02</v>
          </cell>
          <cell r="B172" t="str">
            <v>Formas de placa compensada plastificada</v>
          </cell>
          <cell r="C172" t="str">
            <v xml:space="preserve"> </v>
          </cell>
          <cell r="D172" t="str">
            <v xml:space="preserve"> </v>
          </cell>
          <cell r="E172" t="str">
            <v>m2</v>
          </cell>
          <cell r="F172">
            <v>1734</v>
          </cell>
          <cell r="G172">
            <v>30.76</v>
          </cell>
        </row>
        <row r="173">
          <cell r="A173" t="str">
            <v>OAE6</v>
          </cell>
          <cell r="B173" t="str">
            <v>Escoramento metálico comum (cimbramento)</v>
          </cell>
          <cell r="C173" t="str">
            <v xml:space="preserve"> </v>
          </cell>
          <cell r="D173" t="str">
            <v xml:space="preserve"> </v>
          </cell>
          <cell r="E173" t="str">
            <v>m3</v>
          </cell>
          <cell r="F173">
            <v>1118</v>
          </cell>
          <cell r="G173">
            <v>27.58</v>
          </cell>
        </row>
        <row r="174">
          <cell r="A174" t="str">
            <v>03.353.00</v>
          </cell>
          <cell r="B174" t="str">
            <v>Forn., preparo e colocação nas formas, de aço CA-50</v>
          </cell>
          <cell r="C174" t="str">
            <v xml:space="preserve"> </v>
          </cell>
          <cell r="D174" t="str">
            <v xml:space="preserve"> </v>
          </cell>
          <cell r="E174" t="str">
            <v>kg</v>
          </cell>
          <cell r="F174">
            <v>15155</v>
          </cell>
          <cell r="G174">
            <v>2.59</v>
          </cell>
        </row>
        <row r="175">
          <cell r="A175" t="str">
            <v>03.354.00</v>
          </cell>
          <cell r="B175" t="str">
            <v>Forn., preparo e colocação nas formas, de aço CA-60</v>
          </cell>
          <cell r="C175" t="str">
            <v xml:space="preserve"> </v>
          </cell>
          <cell r="D175" t="str">
            <v xml:space="preserve"> </v>
          </cell>
          <cell r="E175" t="str">
            <v>kg</v>
          </cell>
          <cell r="F175">
            <v>1086</v>
          </cell>
          <cell r="G175">
            <v>2.85</v>
          </cell>
        </row>
        <row r="176">
          <cell r="A176" t="str">
            <v>03.359.01</v>
          </cell>
          <cell r="B176" t="str">
            <v>Forn., preparo e colocação nas formas, de aço CA-25</v>
          </cell>
          <cell r="C176" t="str">
            <v xml:space="preserve"> </v>
          </cell>
          <cell r="D176" t="str">
            <v xml:space="preserve"> </v>
          </cell>
          <cell r="E176" t="str">
            <v>kg</v>
          </cell>
          <cell r="F176">
            <v>89</v>
          </cell>
          <cell r="G176">
            <v>2.4300000000000002</v>
          </cell>
        </row>
        <row r="177">
          <cell r="A177" t="str">
            <v>03.330.00</v>
          </cell>
          <cell r="B177" t="str">
            <v>Concreto fck= 35 MPa-contr. raz. uso ger.</v>
          </cell>
          <cell r="C177" t="str">
            <v xml:space="preserve"> </v>
          </cell>
          <cell r="D177" t="str">
            <v xml:space="preserve"> </v>
          </cell>
          <cell r="E177" t="str">
            <v>m3</v>
          </cell>
          <cell r="F177">
            <v>145</v>
          </cell>
          <cell r="G177">
            <v>166.78</v>
          </cell>
        </row>
        <row r="178">
          <cell r="A178" t="str">
            <v>03.326.00</v>
          </cell>
          <cell r="B178" t="str">
            <v xml:space="preserve">Concreto fck= 20 MPa-contr. raz. uso ger. </v>
          </cell>
          <cell r="C178" t="str">
            <v xml:space="preserve"> </v>
          </cell>
          <cell r="D178" t="str">
            <v xml:space="preserve"> </v>
          </cell>
          <cell r="E178" t="str">
            <v>m3</v>
          </cell>
          <cell r="F178">
            <v>26</v>
          </cell>
          <cell r="G178">
            <v>149.19999999999999</v>
          </cell>
        </row>
        <row r="179">
          <cell r="B179" t="str">
            <v>Diversos</v>
          </cell>
        </row>
        <row r="180">
          <cell r="A180" t="str">
            <v>03.510.00</v>
          </cell>
          <cell r="B180" t="str">
            <v>Aparelho de apoio em neoprene</v>
          </cell>
          <cell r="C180" t="str">
            <v xml:space="preserve"> </v>
          </cell>
          <cell r="D180" t="str">
            <v xml:space="preserve"> </v>
          </cell>
          <cell r="E180" t="str">
            <v>kg</v>
          </cell>
          <cell r="F180">
            <v>51</v>
          </cell>
          <cell r="G180">
            <v>86.94</v>
          </cell>
        </row>
        <row r="181">
          <cell r="A181" t="str">
            <v>P 03.991.01b</v>
          </cell>
          <cell r="B181" t="str">
            <v>Dreno de FF D= 50 mm x 500mm</v>
          </cell>
          <cell r="C181" t="str">
            <v xml:space="preserve"> </v>
          </cell>
          <cell r="D181" t="str">
            <v xml:space="preserve"> </v>
          </cell>
          <cell r="E181" t="str">
            <v>un</v>
          </cell>
          <cell r="F181">
            <v>34</v>
          </cell>
          <cell r="G181">
            <v>6.63</v>
          </cell>
        </row>
      </sheetData>
      <sheetData sheetId="19">
        <row r="13">
          <cell r="A13" t="str">
            <v>06.100.21</v>
          </cell>
          <cell r="B13" t="str">
            <v>Pintura de faixa - tinta acrílica - 2 anos</v>
          </cell>
          <cell r="C13" t="str">
            <v>DNER-EM371-372-373/97</v>
          </cell>
          <cell r="D13" t="str">
            <v xml:space="preserve"> </v>
          </cell>
          <cell r="E13" t="str">
            <v>m2</v>
          </cell>
          <cell r="F13">
            <v>33650</v>
          </cell>
          <cell r="G13">
            <v>7.08</v>
          </cell>
        </row>
        <row r="14">
          <cell r="A14" t="str">
            <v>06.110.02</v>
          </cell>
          <cell r="B14" t="str">
            <v>Pint. setas e zebrados - termopl. - 3 anos</v>
          </cell>
          <cell r="C14" t="str">
            <v>DNER-EM371-372-373/97</v>
          </cell>
          <cell r="D14" t="str">
            <v xml:space="preserve"> </v>
          </cell>
          <cell r="E14" t="str">
            <v>m2</v>
          </cell>
          <cell r="F14">
            <v>1700</v>
          </cell>
          <cell r="G14">
            <v>31.52</v>
          </cell>
        </row>
        <row r="15">
          <cell r="A15" t="str">
            <v>06.200.02</v>
          </cell>
          <cell r="B15" t="str">
            <v>Placa de sinalização tot. refletiva (forn/impl)</v>
          </cell>
          <cell r="C15" t="str">
            <v>DNER-EM371-372-373/97</v>
          </cell>
          <cell r="D15" t="str">
            <v xml:space="preserve"> </v>
          </cell>
          <cell r="E15" t="str">
            <v>m2</v>
          </cell>
          <cell r="F15">
            <v>540</v>
          </cell>
          <cell r="G15">
            <v>211.92</v>
          </cell>
        </row>
        <row r="16">
          <cell r="A16" t="str">
            <v>06.210.01</v>
          </cell>
          <cell r="B16" t="str">
            <v>Pórtico metálico</v>
          </cell>
          <cell r="C16" t="str">
            <v xml:space="preserve"> </v>
          </cell>
          <cell r="D16" t="str">
            <v xml:space="preserve"> </v>
          </cell>
          <cell r="E16" t="str">
            <v>un</v>
          </cell>
          <cell r="F16">
            <v>19</v>
          </cell>
          <cell r="G16">
            <v>27044.98</v>
          </cell>
        </row>
        <row r="17">
          <cell r="A17" t="str">
            <v>P06.210.02</v>
          </cell>
          <cell r="B17" t="str">
            <v>Bandeira simples 5,10 x 6,50m</v>
          </cell>
          <cell r="C17" t="str">
            <v xml:space="preserve"> </v>
          </cell>
          <cell r="D17" t="str">
            <v xml:space="preserve"> </v>
          </cell>
          <cell r="E17" t="str">
            <v>un</v>
          </cell>
          <cell r="F17">
            <v>33</v>
          </cell>
          <cell r="G17">
            <v>7876.4</v>
          </cell>
        </row>
        <row r="18">
          <cell r="A18" t="str">
            <v>06.120.01</v>
          </cell>
          <cell r="B18" t="str">
            <v>Tacha refletiva monodirecional (forn/coloc)</v>
          </cell>
          <cell r="C18" t="str">
            <v>DNER-EM371-372-373/97</v>
          </cell>
          <cell r="D18" t="str">
            <v xml:space="preserve"> </v>
          </cell>
          <cell r="E18" t="str">
            <v>und</v>
          </cell>
          <cell r="F18">
            <v>9050</v>
          </cell>
          <cell r="G18">
            <v>9.3699999999999992</v>
          </cell>
        </row>
        <row r="19">
          <cell r="A19" t="str">
            <v>06.010.01</v>
          </cell>
          <cell r="B19" t="str">
            <v>Defensa semi-maleável simples (forn / impl)</v>
          </cell>
          <cell r="C19" t="str">
            <v xml:space="preserve"> </v>
          </cell>
          <cell r="D19" t="str">
            <v xml:space="preserve"> </v>
          </cell>
          <cell r="E19" t="str">
            <v>m</v>
          </cell>
          <cell r="F19">
            <v>40841</v>
          </cell>
          <cell r="G19">
            <v>74.150000000000006</v>
          </cell>
        </row>
        <row r="20">
          <cell r="A20" t="str">
            <v>06.010.11</v>
          </cell>
          <cell r="B20" t="str">
            <v>Defensa semi-maleável dupla (forn / impl)</v>
          </cell>
          <cell r="C20" t="str">
            <v xml:space="preserve"> </v>
          </cell>
          <cell r="D20" t="str">
            <v xml:space="preserve"> </v>
          </cell>
          <cell r="E20" t="str">
            <v>m</v>
          </cell>
          <cell r="F20">
            <v>10435</v>
          </cell>
          <cell r="G20">
            <v>125.57</v>
          </cell>
        </row>
        <row r="21">
          <cell r="A21" t="str">
            <v>06.030.01</v>
          </cell>
          <cell r="B21" t="str">
            <v>Barreira de segurança dupla - DNER PRO 176/86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5759</v>
          </cell>
          <cell r="G21">
            <v>79.48</v>
          </cell>
        </row>
        <row r="22">
          <cell r="F22" t="str">
            <v>SUB-TOTAL</v>
          </cell>
        </row>
        <row r="23">
          <cell r="B23" t="str">
            <v>SINALIZAÇÃO PROVISÓRIA</v>
          </cell>
        </row>
        <row r="24">
          <cell r="A24" t="str">
            <v>06.200.01</v>
          </cell>
          <cell r="B24" t="str">
            <v>Placa de sinalização semi-refletiva (forn/impl)</v>
          </cell>
          <cell r="C24" t="str">
            <v>DNER-EM371-372-373/97</v>
          </cell>
          <cell r="D24" t="str">
            <v xml:space="preserve"> </v>
          </cell>
          <cell r="E24" t="str">
            <v>m2</v>
          </cell>
          <cell r="F24">
            <v>992</v>
          </cell>
          <cell r="G24">
            <v>133.07</v>
          </cell>
        </row>
        <row r="25">
          <cell r="A25" t="str">
            <v>P06.200.01j</v>
          </cell>
          <cell r="B25" t="str">
            <v>Sinalizador intermitente</v>
          </cell>
          <cell r="C25" t="str">
            <v xml:space="preserve"> </v>
          </cell>
          <cell r="D25" t="str">
            <v xml:space="preserve"> </v>
          </cell>
          <cell r="E25" t="str">
            <v>un</v>
          </cell>
          <cell r="F25">
            <v>16</v>
          </cell>
          <cell r="G25">
            <v>16.3</v>
          </cell>
        </row>
        <row r="26">
          <cell r="A26" t="str">
            <v>P06.200.01k</v>
          </cell>
          <cell r="B26" t="str">
            <v>Sinalizador (balde)</v>
          </cell>
          <cell r="C26" t="str">
            <v xml:space="preserve"> </v>
          </cell>
          <cell r="D26" t="str">
            <v xml:space="preserve"> </v>
          </cell>
          <cell r="E26" t="str">
            <v>un</v>
          </cell>
          <cell r="F26">
            <v>1550</v>
          </cell>
          <cell r="G26">
            <v>9.51</v>
          </cell>
        </row>
        <row r="27">
          <cell r="A27" t="str">
            <v>P 06.030.02</v>
          </cell>
          <cell r="B27" t="str">
            <v>Barreira Classe II</v>
          </cell>
          <cell r="C27" t="str">
            <v xml:space="preserve"> </v>
          </cell>
          <cell r="D27" t="str">
            <v xml:space="preserve"> </v>
          </cell>
          <cell r="E27" t="str">
            <v>un</v>
          </cell>
          <cell r="F27">
            <v>212</v>
          </cell>
          <cell r="G27">
            <v>52.27</v>
          </cell>
        </row>
        <row r="28">
          <cell r="A28" t="str">
            <v>P 06.030.03</v>
          </cell>
          <cell r="B28" t="str">
            <v>Barreira Classe III</v>
          </cell>
          <cell r="C28" t="str">
            <v xml:space="preserve"> </v>
          </cell>
          <cell r="D28" t="str">
            <v xml:space="preserve"> </v>
          </cell>
          <cell r="E28" t="str">
            <v>un</v>
          </cell>
          <cell r="F28">
            <v>19</v>
          </cell>
          <cell r="G28">
            <v>70.48</v>
          </cell>
        </row>
        <row r="29">
          <cell r="A29" t="str">
            <v>P06.200.01l</v>
          </cell>
          <cell r="B29" t="str">
            <v>Sinalizador com bandeira</v>
          </cell>
          <cell r="C29" t="str">
            <v xml:space="preserve"> </v>
          </cell>
          <cell r="D29" t="str">
            <v xml:space="preserve"> </v>
          </cell>
          <cell r="E29" t="str">
            <v>homxh</v>
          </cell>
          <cell r="F29">
            <v>25000</v>
          </cell>
          <cell r="G29">
            <v>5.01</v>
          </cell>
        </row>
        <row r="30">
          <cell r="A30" t="str">
            <v>06.100.12</v>
          </cell>
          <cell r="B30" t="str">
            <v>Pintura setas e zebrado - tinta alquidica - 1 ano</v>
          </cell>
          <cell r="C30" t="str">
            <v>DNER-EM371-372-373/97</v>
          </cell>
          <cell r="D30" t="str">
            <v xml:space="preserve"> </v>
          </cell>
          <cell r="E30" t="str">
            <v>m2</v>
          </cell>
          <cell r="F30">
            <v>220</v>
          </cell>
          <cell r="G30">
            <v>6.55</v>
          </cell>
        </row>
        <row r="31">
          <cell r="A31" t="str">
            <v>06.100.11</v>
          </cell>
          <cell r="B31" t="str">
            <v>Pintura de faixa - tinta alquidica - 1 ano</v>
          </cell>
          <cell r="C31" t="str">
            <v>DNER-EM371-372-373/97</v>
          </cell>
          <cell r="D31" t="str">
            <v xml:space="preserve"> </v>
          </cell>
          <cell r="E31" t="str">
            <v>m2</v>
          </cell>
          <cell r="F31">
            <v>10600</v>
          </cell>
          <cell r="G31">
            <v>4.03</v>
          </cell>
        </row>
        <row r="32">
          <cell r="A32" t="str">
            <v>06.121.11</v>
          </cell>
          <cell r="B32" t="str">
            <v>Tachão refletivo bidirecional (forn/coloc)</v>
          </cell>
          <cell r="C32" t="str">
            <v>DNER-EM371-372-373/97</v>
          </cell>
          <cell r="D32" t="str">
            <v xml:space="preserve"> </v>
          </cell>
          <cell r="E32" t="str">
            <v>und</v>
          </cell>
          <cell r="F32">
            <v>3000</v>
          </cell>
          <cell r="G32">
            <v>31.13</v>
          </cell>
        </row>
        <row r="33">
          <cell r="A33" t="str">
            <v>06.120.11</v>
          </cell>
          <cell r="B33" t="str">
            <v>Tachão refletivo monodirecional (forn/coloc)</v>
          </cell>
          <cell r="C33" t="str">
            <v>DNER-EM371-372-373/97</v>
          </cell>
          <cell r="D33" t="str">
            <v xml:space="preserve"> </v>
          </cell>
          <cell r="E33" t="str">
            <v>und</v>
          </cell>
          <cell r="F33">
            <v>3000</v>
          </cell>
          <cell r="G33">
            <v>25.9</v>
          </cell>
        </row>
        <row r="34">
          <cell r="A34" t="str">
            <v>06.121.01</v>
          </cell>
          <cell r="B34" t="str">
            <v>Tacha refletiva bidirecional (forn/coloc)</v>
          </cell>
          <cell r="C34" t="str">
            <v>DNER-EM371-372-373/97</v>
          </cell>
          <cell r="D34" t="str">
            <v xml:space="preserve"> </v>
          </cell>
          <cell r="E34" t="str">
            <v>und</v>
          </cell>
          <cell r="F34">
            <v>1560</v>
          </cell>
          <cell r="G34">
            <v>10.47</v>
          </cell>
        </row>
      </sheetData>
      <sheetData sheetId="20">
        <row r="14">
          <cell r="A14" t="str">
            <v>P02.999.10</v>
          </cell>
          <cell r="B14" t="str">
            <v>Frezagem de revestimento em CAUQ e&lt;= 8 cm c/transporte até 2km</v>
          </cell>
          <cell r="C14" t="str">
            <v xml:space="preserve"> </v>
          </cell>
          <cell r="D14" t="str">
            <v xml:space="preserve"> </v>
          </cell>
          <cell r="E14" t="str">
            <v>m3</v>
          </cell>
          <cell r="F14">
            <v>4008</v>
          </cell>
          <cell r="G14">
            <v>24.96</v>
          </cell>
        </row>
        <row r="15">
          <cell r="A15" t="str">
            <v>02.400.00</v>
          </cell>
          <cell r="B15" t="str">
            <v>Pintura de ligação - Fornec., transporte e execução</v>
          </cell>
          <cell r="C15" t="str">
            <v>DNER-ES307/97</v>
          </cell>
          <cell r="D15" t="str">
            <v xml:space="preserve"> </v>
          </cell>
          <cell r="E15" t="str">
            <v>m2</v>
          </cell>
          <cell r="F15">
            <v>267192</v>
          </cell>
          <cell r="G15">
            <v>0.41</v>
          </cell>
        </row>
        <row r="16">
          <cell r="A16" t="str">
            <v>02.540.01</v>
          </cell>
          <cell r="B16" t="str">
            <v>Concreto betuminoso usinado a quente - usina 100/140 t/h</v>
          </cell>
          <cell r="C16" t="str">
            <v>DNER-ES313/97</v>
          </cell>
          <cell r="D16" t="str">
            <v xml:space="preserve"> </v>
          </cell>
          <cell r="E16" t="str">
            <v>t</v>
          </cell>
          <cell r="F16">
            <v>32063</v>
          </cell>
          <cell r="G16">
            <v>67.64</v>
          </cell>
        </row>
      </sheetData>
      <sheetData sheetId="21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221400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2214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4428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2624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1478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1002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4665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1693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292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2861</v>
          </cell>
          <cell r="G24">
            <v>2.62</v>
          </cell>
        </row>
        <row r="25">
          <cell r="A25" t="str">
            <v>01.100.18</v>
          </cell>
          <cell r="B25" t="str">
            <v>Escavação,carga e transportes de material de 1a categoria DMT= 1800 a 2000m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1131</v>
          </cell>
          <cell r="G25">
            <v>2.92</v>
          </cell>
        </row>
        <row r="26">
          <cell r="A26" t="str">
            <v>01.100.19</v>
          </cell>
          <cell r="B26" t="str">
            <v>Escavação,carga e transportes de material de 1a categoria DMT= 2000 a 3000m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99</v>
          </cell>
          <cell r="G26">
            <v>3.26</v>
          </cell>
        </row>
        <row r="27">
          <cell r="A27" t="str">
            <v>DER50265</v>
          </cell>
          <cell r="B27" t="str">
            <v>Esc.  Carga e Transp. de mat. 1a cat. c/ CB 4000&lt;DMT&lt;5000m</v>
          </cell>
          <cell r="C27" t="str">
            <v xml:space="preserve"> </v>
          </cell>
          <cell r="D27" t="str">
            <v xml:space="preserve"> </v>
          </cell>
          <cell r="E27" t="str">
            <v>m3</v>
          </cell>
          <cell r="F27">
            <v>14245</v>
          </cell>
          <cell r="G27">
            <v>3.76</v>
          </cell>
        </row>
        <row r="28">
          <cell r="A28" t="str">
            <v>DER50260</v>
          </cell>
          <cell r="B28" t="str">
            <v>Esc.  Carga e Transp. de mat. 1a cat. c/ CB 5000&lt;DMT&lt;6000m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6163</v>
          </cell>
          <cell r="G28">
            <v>4.29</v>
          </cell>
        </row>
        <row r="29">
          <cell r="A29" t="str">
            <v>DER50270</v>
          </cell>
          <cell r="B29" t="str">
            <v>Esc.  Carga e Transp. de mat. 1a cat. c/ CB 6000&lt;DMT&lt;7000m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8063</v>
          </cell>
          <cell r="G29">
            <v>4.79</v>
          </cell>
        </row>
        <row r="30">
          <cell r="A30" t="str">
            <v>DER50325</v>
          </cell>
          <cell r="B30" t="str">
            <v>Esc.  Carga e Transp. de mat. 1a cat. c/ CB 14000&lt;DMT&lt;16000m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23987</v>
          </cell>
          <cell r="G30">
            <v>9</v>
          </cell>
        </row>
        <row r="31">
          <cell r="A31" t="str">
            <v>DER50335</v>
          </cell>
          <cell r="B31" t="str">
            <v>Esc.  Carga e Transp. de mat. 1a cat. c/ CB 16000&lt;DMT&lt;18000m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2816</v>
          </cell>
          <cell r="G31">
            <v>10.08</v>
          </cell>
        </row>
        <row r="32">
          <cell r="A32" t="str">
            <v>DER50365</v>
          </cell>
          <cell r="B32" t="str">
            <v>Esc.  Carga e Transp. de mat. 1a cat. c/ CB 22000&lt;DMT&lt;24000m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12280</v>
          </cell>
          <cell r="G32">
            <v>13.06</v>
          </cell>
        </row>
        <row r="33">
          <cell r="A33" t="str">
            <v>DER50375</v>
          </cell>
          <cell r="B33" t="str">
            <v>Esc.  Carga e Transp. de mat. 1a cat. c/ CB 24000&lt;DMT&lt;26000m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8549</v>
          </cell>
          <cell r="G33">
            <v>14.08</v>
          </cell>
        </row>
        <row r="34">
          <cell r="A34" t="str">
            <v>01.101.10</v>
          </cell>
          <cell r="B34" t="str">
            <v>Escavação,carga e transportes de material de 2a categoria,c/CB,  DMT 200 a 400m</v>
          </cell>
          <cell r="C34" t="str">
            <v>DNER-ES280/97</v>
          </cell>
          <cell r="D34" t="str">
            <v xml:space="preserve"> </v>
          </cell>
          <cell r="E34" t="str">
            <v>m3</v>
          </cell>
          <cell r="F34">
            <v>904</v>
          </cell>
          <cell r="G34">
            <v>2.97</v>
          </cell>
        </row>
        <row r="35">
          <cell r="A35" t="str">
            <v>01.101.13</v>
          </cell>
          <cell r="B35" t="str">
            <v>Escavação,carga e transportes de material de 2a categoria,c/CB,  DMT 800 a 1 000m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837</v>
          </cell>
          <cell r="G35">
            <v>3.42</v>
          </cell>
        </row>
        <row r="36">
          <cell r="A36" t="str">
            <v>01.101.14</v>
          </cell>
          <cell r="B36" t="str">
            <v>Escavação,carga e transportes de material de 2a categoria,c/CB,  DMT 1000 a 1200m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479</v>
          </cell>
          <cell r="G36">
            <v>3.49</v>
          </cell>
        </row>
        <row r="37">
          <cell r="A37" t="str">
            <v>01.101.19</v>
          </cell>
          <cell r="B37" t="str">
            <v>Escavação,carga e transportes de material de 2a categoria,c/CB,  DMT 2000 a 3000m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231</v>
          </cell>
          <cell r="G37">
            <v>4.51</v>
          </cell>
        </row>
        <row r="38">
          <cell r="A38" t="str">
            <v>DER51235</v>
          </cell>
          <cell r="B38" t="str">
            <v>Escavação,carga e transportes de material de 2a categoria DMT 4000 a 5000m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5988</v>
          </cell>
          <cell r="G38">
            <v>5.15</v>
          </cell>
        </row>
        <row r="39">
          <cell r="A39" t="str">
            <v>DER52087</v>
          </cell>
          <cell r="B39" t="str">
            <v>Esc. Carga e Transp. de solos moles 400&lt;DMT&lt;=600m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1558</v>
          </cell>
          <cell r="G39">
            <v>4.5999999999999996</v>
          </cell>
        </row>
        <row r="40">
          <cell r="A40" t="str">
            <v>DER52090</v>
          </cell>
          <cell r="B40" t="str">
            <v>Esc. Carga e Transp. de solos moles 600&lt;DMT&lt;=800m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12066</v>
          </cell>
          <cell r="G40">
            <v>4.6399999999999997</v>
          </cell>
        </row>
        <row r="41">
          <cell r="A41" t="str">
            <v>DER52095</v>
          </cell>
          <cell r="B41" t="str">
            <v>Esc. Carga e Transp. de solos moles 800&lt;DMT&lt;=1000m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9412</v>
          </cell>
          <cell r="G41">
            <v>4.7</v>
          </cell>
        </row>
        <row r="42">
          <cell r="A42" t="str">
            <v>DER52100</v>
          </cell>
          <cell r="B42" t="str">
            <v>Esc. Carga e Transp. de solos moles 1000&lt;DMT&lt;=1200m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960</v>
          </cell>
          <cell r="G42">
            <v>4.71</v>
          </cell>
        </row>
        <row r="43">
          <cell r="A43" t="str">
            <v>DER52101</v>
          </cell>
          <cell r="B43" t="str">
            <v>Esc. Carga e Transp. de solos moles 1200&lt;DMT&lt;=1400m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2575</v>
          </cell>
          <cell r="G43">
            <v>4.74</v>
          </cell>
        </row>
        <row r="44">
          <cell r="A44" t="str">
            <v>DER52102</v>
          </cell>
          <cell r="B44" t="str">
            <v>Esc. Carga e Transp. de solos moles 1400&lt;DMT&lt;=1600m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2321</v>
          </cell>
          <cell r="G44">
            <v>4.8099999999999996</v>
          </cell>
        </row>
        <row r="45">
          <cell r="A45" t="str">
            <v>01.510.00</v>
          </cell>
          <cell r="B45" t="str">
            <v>Compactação de aterros a 95% Proctor Normal</v>
          </cell>
          <cell r="C45" t="str">
            <v>DNER-ES282/97</v>
          </cell>
          <cell r="D45" t="str">
            <v xml:space="preserve"> </v>
          </cell>
          <cell r="E45" t="str">
            <v>m3</v>
          </cell>
          <cell r="F45">
            <v>45560</v>
          </cell>
          <cell r="G45">
            <v>0.79</v>
          </cell>
        </row>
        <row r="46">
          <cell r="A46" t="str">
            <v>01.511.00</v>
          </cell>
          <cell r="B46" t="str">
            <v>Compactação de aterros a 100% Proctor Normal</v>
          </cell>
          <cell r="C46" t="str">
            <v>DNER-ES282/97</v>
          </cell>
          <cell r="D46" t="str">
            <v xml:space="preserve"> </v>
          </cell>
          <cell r="E46" t="str">
            <v>m3</v>
          </cell>
          <cell r="F46">
            <v>13303</v>
          </cell>
          <cell r="G46">
            <v>1.36</v>
          </cell>
        </row>
        <row r="47">
          <cell r="F47" t="str">
            <v>SUB-TOTAL</v>
          </cell>
        </row>
        <row r="49">
          <cell r="B49" t="str">
            <v>PAVIMENTAÇÃO</v>
          </cell>
        </row>
        <row r="50">
          <cell r="A50" t="str">
            <v>02.000.00</v>
          </cell>
          <cell r="B50" t="str">
            <v>Regularização do subleito</v>
          </cell>
          <cell r="C50" t="str">
            <v xml:space="preserve"> </v>
          </cell>
          <cell r="D50" t="str">
            <v xml:space="preserve"> </v>
          </cell>
          <cell r="E50" t="str">
            <v>m2</v>
          </cell>
          <cell r="F50">
            <v>62658</v>
          </cell>
          <cell r="G50">
            <v>0.3</v>
          </cell>
        </row>
        <row r="51">
          <cell r="A51" t="str">
            <v>DER53110</v>
          </cell>
          <cell r="B51" t="str">
            <v>Camada de seixo classificado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12034</v>
          </cell>
          <cell r="G51">
            <v>16.09</v>
          </cell>
        </row>
        <row r="52">
          <cell r="F52" t="str">
            <v>SUB-TOTAL</v>
          </cell>
        </row>
        <row r="54">
          <cell r="B54" t="str">
            <v>DRENAGEM</v>
          </cell>
        </row>
        <row r="55">
          <cell r="A55" t="str">
            <v>04.000.00</v>
          </cell>
          <cell r="B55" t="str">
            <v>Escavação manual em material de 1a categoria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146</v>
          </cell>
          <cell r="G55">
            <v>17.57</v>
          </cell>
        </row>
        <row r="56">
          <cell r="A56" t="str">
            <v>04.001.00</v>
          </cell>
          <cell r="B56" t="str">
            <v>Escavação mecânica em material de 1a categoria</v>
          </cell>
          <cell r="C56" t="str">
            <v xml:space="preserve"> </v>
          </cell>
          <cell r="D56" t="str">
            <v xml:space="preserve"> </v>
          </cell>
          <cell r="E56" t="str">
            <v>m3</v>
          </cell>
          <cell r="F56">
            <v>332</v>
          </cell>
          <cell r="G56">
            <v>2.09</v>
          </cell>
        </row>
        <row r="57">
          <cell r="A57" t="str">
            <v>04.001.01</v>
          </cell>
          <cell r="B57" t="str">
            <v>Escavação mecânica,reaterro e compactação (material de 1a categoria)</v>
          </cell>
          <cell r="C57" t="str">
            <v xml:space="preserve"> </v>
          </cell>
          <cell r="D57" t="str">
            <v xml:space="preserve"> </v>
          </cell>
          <cell r="E57" t="str">
            <v>m3</v>
          </cell>
          <cell r="F57">
            <v>524</v>
          </cell>
          <cell r="G57">
            <v>3.03</v>
          </cell>
        </row>
        <row r="58">
          <cell r="A58" t="str">
            <v>04.011.00</v>
          </cell>
          <cell r="B58" t="str">
            <v>Escavação mecânica em material de 2a categoria</v>
          </cell>
          <cell r="C58" t="str">
            <v xml:space="preserve"> </v>
          </cell>
          <cell r="D58" t="str">
            <v xml:space="preserve"> </v>
          </cell>
          <cell r="E58" t="str">
            <v>m3</v>
          </cell>
          <cell r="F58">
            <v>291</v>
          </cell>
          <cell r="G58">
            <v>0.9</v>
          </cell>
        </row>
        <row r="59">
          <cell r="A59" t="str">
            <v>04.401.02</v>
          </cell>
          <cell r="B59" t="str">
            <v>Valeta de prot. de aterro c/ revest. vegetal VPA 02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7590</v>
          </cell>
          <cell r="G59">
            <v>24.32</v>
          </cell>
        </row>
        <row r="60">
          <cell r="A60" t="str">
            <v>04.900.21</v>
          </cell>
          <cell r="B60" t="str">
            <v>Sarjeta de cant. central de concreto-SCC 01</v>
          </cell>
          <cell r="C60" t="str">
            <v>DNER-ES288/97</v>
          </cell>
          <cell r="D60" t="str">
            <v xml:space="preserve"> </v>
          </cell>
          <cell r="E60" t="str">
            <v>m</v>
          </cell>
          <cell r="F60">
            <v>3531</v>
          </cell>
          <cell r="G60">
            <v>13.85</v>
          </cell>
        </row>
        <row r="61">
          <cell r="A61" t="str">
            <v>04.900.22</v>
          </cell>
          <cell r="B61" t="str">
            <v>Sarjeta de cant. central de concreto-SCC 02</v>
          </cell>
          <cell r="C61" t="str">
            <v>DNER-ES288/97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19.170000000000002</v>
          </cell>
        </row>
        <row r="62">
          <cell r="A62" t="str">
            <v>04.900.33</v>
          </cell>
          <cell r="B62" t="str">
            <v>Sarjeta triangular de grama-STG 03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66</v>
          </cell>
          <cell r="G62">
            <v>10.61</v>
          </cell>
        </row>
        <row r="63">
          <cell r="A63" t="str">
            <v>04.900.34</v>
          </cell>
          <cell r="B63" t="str">
            <v>Sarjeta triangular de grama-STG 04</v>
          </cell>
          <cell r="C63" t="str">
            <v xml:space="preserve"> </v>
          </cell>
          <cell r="D63" t="str">
            <v xml:space="preserve"> </v>
          </cell>
          <cell r="E63" t="str">
            <v>m</v>
          </cell>
          <cell r="F63">
            <v>2326</v>
          </cell>
          <cell r="G63">
            <v>8.4700000000000006</v>
          </cell>
        </row>
        <row r="64">
          <cell r="A64" t="str">
            <v>DER78150a</v>
          </cell>
          <cell r="B64" t="str">
            <v>Caixa coletora de sarjeta - CCS, D=60cm E H=1,5m</v>
          </cell>
          <cell r="C64" t="str">
            <v xml:space="preserve"> </v>
          </cell>
          <cell r="D64" t="str">
            <v xml:space="preserve"> </v>
          </cell>
          <cell r="E64" t="str">
            <v>un</v>
          </cell>
          <cell r="F64">
            <v>7</v>
          </cell>
          <cell r="G64">
            <v>500.45</v>
          </cell>
        </row>
        <row r="65">
          <cell r="A65" t="str">
            <v>04.930.01</v>
          </cell>
          <cell r="B65" t="str">
            <v>Caixa coletora de sarjeta-CCS 01</v>
          </cell>
          <cell r="C65" t="str">
            <v>DNER-ES287/97</v>
          </cell>
          <cell r="D65" t="str">
            <v xml:space="preserve"> </v>
          </cell>
          <cell r="E65" t="str">
            <v>un</v>
          </cell>
          <cell r="F65">
            <v>1</v>
          </cell>
          <cell r="G65">
            <v>568.85</v>
          </cell>
        </row>
        <row r="66">
          <cell r="A66" t="str">
            <v>P 04.100.08</v>
          </cell>
          <cell r="B66" t="str">
            <v>Execução de galerias D=0,40 c/ lastro de concreto</v>
          </cell>
          <cell r="C66" t="str">
            <v xml:space="preserve"> </v>
          </cell>
          <cell r="D66" t="str">
            <v xml:space="preserve"> </v>
          </cell>
          <cell r="E66" t="str">
            <v>m</v>
          </cell>
          <cell r="F66">
            <v>48</v>
          </cell>
          <cell r="G66">
            <v>58.65</v>
          </cell>
        </row>
        <row r="67">
          <cell r="A67" t="str">
            <v>P 04.100.10</v>
          </cell>
          <cell r="B67" t="str">
            <v>Execução de galerias D=0,60 c/ lastro de concreto</v>
          </cell>
          <cell r="C67" t="str">
            <v xml:space="preserve"> </v>
          </cell>
          <cell r="D67" t="str">
            <v xml:space="preserve"> </v>
          </cell>
          <cell r="E67" t="str">
            <v>m</v>
          </cell>
          <cell r="F67">
            <v>146</v>
          </cell>
          <cell r="G67">
            <v>131.66</v>
          </cell>
        </row>
        <row r="68">
          <cell r="A68" t="str">
            <v>P 04.100.40</v>
          </cell>
          <cell r="B68" t="str">
            <v>Execução de galerias D=0,80m c/ lastro de concreto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10</v>
          </cell>
          <cell r="G68">
            <v>197.36</v>
          </cell>
        </row>
        <row r="69">
          <cell r="A69" t="str">
            <v>DER72350b</v>
          </cell>
          <cell r="B69" t="str">
            <v>Boca para BSTC D=40cm - Normal</v>
          </cell>
          <cell r="C69" t="str">
            <v xml:space="preserve"> </v>
          </cell>
          <cell r="D69" t="str">
            <v xml:space="preserve"> </v>
          </cell>
          <cell r="E69" t="str">
            <v>un</v>
          </cell>
          <cell r="F69">
            <v>2</v>
          </cell>
          <cell r="G69">
            <v>147.57</v>
          </cell>
        </row>
        <row r="70">
          <cell r="A70" t="str">
            <v>04.101.01</v>
          </cell>
          <cell r="B70" t="str">
            <v>Boca de BSTC D=0.60m-normal</v>
          </cell>
          <cell r="C70" t="str">
            <v>DNER-ES284/97</v>
          </cell>
          <cell r="D70" t="str">
            <v xml:space="preserve"> </v>
          </cell>
          <cell r="E70" t="str">
            <v>un</v>
          </cell>
          <cell r="F70">
            <v>4</v>
          </cell>
          <cell r="G70">
            <v>299.62</v>
          </cell>
        </row>
        <row r="71">
          <cell r="F71" t="str">
            <v>SUB-TOTAL</v>
          </cell>
        </row>
        <row r="73">
          <cell r="B73" t="str">
            <v>OBRAS DE ARTE CORRENTES</v>
          </cell>
        </row>
        <row r="74">
          <cell r="A74" t="str">
            <v>04.001.01</v>
          </cell>
          <cell r="B74" t="str">
            <v>Escavação mecânica,reaterro e compactação (material de 1a categoria)</v>
          </cell>
          <cell r="C74" t="str">
            <v xml:space="preserve"> </v>
          </cell>
          <cell r="D74" t="str">
            <v xml:space="preserve"> </v>
          </cell>
          <cell r="E74" t="str">
            <v>m3</v>
          </cell>
          <cell r="F74">
            <v>2095</v>
          </cell>
          <cell r="G74">
            <v>3.03</v>
          </cell>
        </row>
        <row r="75">
          <cell r="A75" t="str">
            <v>04.100.01</v>
          </cell>
          <cell r="B75" t="str">
            <v>Corpo de BSTC D=0.60m</v>
          </cell>
          <cell r="C75" t="str">
            <v>DNER-ES284/97</v>
          </cell>
          <cell r="D75" t="str">
            <v xml:space="preserve"> </v>
          </cell>
          <cell r="E75" t="str">
            <v xml:space="preserve">m </v>
          </cell>
          <cell r="F75">
            <v>20</v>
          </cell>
          <cell r="G75">
            <v>139.21</v>
          </cell>
        </row>
        <row r="76">
          <cell r="A76" t="str">
            <v>04.100.02</v>
          </cell>
          <cell r="B76" t="str">
            <v>Corpo de BSTC D=0.80m</v>
          </cell>
          <cell r="C76" t="str">
            <v>DNER-ES284/97</v>
          </cell>
          <cell r="D76" t="str">
            <v xml:space="preserve"> </v>
          </cell>
          <cell r="E76" t="str">
            <v xml:space="preserve">m </v>
          </cell>
          <cell r="F76">
            <v>44</v>
          </cell>
          <cell r="G76">
            <v>201.98</v>
          </cell>
        </row>
        <row r="77">
          <cell r="A77" t="str">
            <v>04.100.03</v>
          </cell>
          <cell r="B77" t="str">
            <v>Corpo de BSTC D=1.00m</v>
          </cell>
          <cell r="C77" t="str">
            <v>DNER-ES284/97</v>
          </cell>
          <cell r="D77" t="str">
            <v xml:space="preserve"> </v>
          </cell>
          <cell r="E77" t="str">
            <v xml:space="preserve">m </v>
          </cell>
          <cell r="F77">
            <v>63</v>
          </cell>
          <cell r="G77">
            <v>280.33</v>
          </cell>
        </row>
        <row r="78">
          <cell r="A78" t="str">
            <v>04.101.01</v>
          </cell>
          <cell r="B78" t="str">
            <v>Boca de BSTC D=0.60m-normal</v>
          </cell>
          <cell r="C78" t="str">
            <v>DNER-ES284/97</v>
          </cell>
          <cell r="D78" t="str">
            <v xml:space="preserve"> </v>
          </cell>
          <cell r="E78" t="str">
            <v>un</v>
          </cell>
          <cell r="F78">
            <v>2</v>
          </cell>
          <cell r="G78">
            <v>299.62</v>
          </cell>
        </row>
        <row r="79">
          <cell r="A79" t="str">
            <v>04.101.02</v>
          </cell>
          <cell r="B79" t="str">
            <v>Boca de BSTC D=0.80m-normal</v>
          </cell>
          <cell r="C79" t="str">
            <v>DNER-ES284/97</v>
          </cell>
          <cell r="D79" t="str">
            <v xml:space="preserve"> </v>
          </cell>
          <cell r="E79" t="str">
            <v>un</v>
          </cell>
          <cell r="F79">
            <v>7</v>
          </cell>
          <cell r="G79">
            <v>494.05</v>
          </cell>
        </row>
        <row r="80">
          <cell r="A80" t="str">
            <v>04.101.03</v>
          </cell>
          <cell r="B80" t="str">
            <v>Boca de BSTC D=1.00m-normal</v>
          </cell>
          <cell r="C80" t="str">
            <v>DNER-ES284/97</v>
          </cell>
          <cell r="D80" t="str">
            <v xml:space="preserve"> </v>
          </cell>
          <cell r="E80" t="str">
            <v>un</v>
          </cell>
          <cell r="F80">
            <v>8</v>
          </cell>
          <cell r="G80">
            <v>757.56</v>
          </cell>
        </row>
        <row r="81">
          <cell r="A81" t="str">
            <v>04.110.01</v>
          </cell>
          <cell r="B81" t="str">
            <v>Corpo de BDTC D=1.00m</v>
          </cell>
          <cell r="C81" t="str">
            <v>DNER-ES284/97</v>
          </cell>
          <cell r="D81" t="str">
            <v xml:space="preserve"> </v>
          </cell>
          <cell r="E81" t="str">
            <v>m</v>
          </cell>
          <cell r="F81">
            <v>40</v>
          </cell>
          <cell r="G81">
            <v>572.14</v>
          </cell>
        </row>
        <row r="82">
          <cell r="A82" t="str">
            <v>04.111.01</v>
          </cell>
          <cell r="B82" t="str">
            <v>Boca de BDTC D=1.00m-normal</v>
          </cell>
          <cell r="C82" t="str">
            <v>DNER-ES284/97</v>
          </cell>
          <cell r="D82" t="str">
            <v xml:space="preserve"> </v>
          </cell>
          <cell r="E82" t="str">
            <v>un</v>
          </cell>
          <cell r="F82">
            <v>5</v>
          </cell>
          <cell r="G82">
            <v>1056.6199999999999</v>
          </cell>
        </row>
        <row r="83">
          <cell r="A83" t="str">
            <v>04.200.01</v>
          </cell>
          <cell r="B83" t="str">
            <v>Corpo de BSCC 1.50x1.50m-H=0 a 1.00m</v>
          </cell>
          <cell r="C83" t="str">
            <v>DNER-ES286/97</v>
          </cell>
          <cell r="D83" t="str">
            <v xml:space="preserve"> </v>
          </cell>
          <cell r="E83" t="str">
            <v>m</v>
          </cell>
          <cell r="F83">
            <v>11</v>
          </cell>
          <cell r="G83">
            <v>528.09</v>
          </cell>
        </row>
        <row r="84">
          <cell r="A84" t="str">
            <v>04.200.02</v>
          </cell>
          <cell r="B84" t="str">
            <v>Corpo de BSCC 2.00x2.00m-H=0 a 1.00m</v>
          </cell>
          <cell r="C84" t="str">
            <v>DNER-ES286/97</v>
          </cell>
          <cell r="D84" t="str">
            <v xml:space="preserve"> </v>
          </cell>
          <cell r="E84" t="str">
            <v>m</v>
          </cell>
          <cell r="F84">
            <v>12</v>
          </cell>
          <cell r="G84">
            <v>737.8</v>
          </cell>
        </row>
        <row r="85">
          <cell r="A85" t="str">
            <v>04.200.06</v>
          </cell>
          <cell r="B85" t="str">
            <v>Corpo de BSCC 2.00x2.00m-H=1.00 a 2.50m</v>
          </cell>
          <cell r="C85" t="str">
            <v>DNER-ES286/97</v>
          </cell>
          <cell r="D85" t="str">
            <v xml:space="preserve"> </v>
          </cell>
          <cell r="E85" t="str">
            <v>m</v>
          </cell>
          <cell r="F85">
            <v>13</v>
          </cell>
          <cell r="G85">
            <v>661.97</v>
          </cell>
        </row>
        <row r="86">
          <cell r="A86" t="str">
            <v>04.200.07</v>
          </cell>
          <cell r="B86" t="str">
            <v>Corpo de BSCC 2.50x2.50m-H=1.00 a 2.50m</v>
          </cell>
          <cell r="C86" t="str">
            <v>DNER-ES286/97</v>
          </cell>
          <cell r="D86" t="str">
            <v xml:space="preserve"> </v>
          </cell>
          <cell r="E86" t="str">
            <v>m</v>
          </cell>
          <cell r="F86">
            <v>48</v>
          </cell>
          <cell r="G86">
            <v>975.93</v>
          </cell>
        </row>
        <row r="87">
          <cell r="A87" t="str">
            <v>04.201.01</v>
          </cell>
          <cell r="B87" t="str">
            <v>Boca de BSCC 1.50x1.50m - normal</v>
          </cell>
          <cell r="C87" t="str">
            <v xml:space="preserve"> </v>
          </cell>
          <cell r="D87" t="str">
            <v xml:space="preserve"> </v>
          </cell>
          <cell r="E87" t="str">
            <v>un</v>
          </cell>
          <cell r="F87">
            <v>2</v>
          </cell>
          <cell r="G87">
            <v>3149.41</v>
          </cell>
        </row>
        <row r="88">
          <cell r="A88" t="str">
            <v>04.201.02</v>
          </cell>
          <cell r="B88" t="str">
            <v>Boca de BSCC 2.00x2.00m - normal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4</v>
          </cell>
          <cell r="G88">
            <v>4874.24</v>
          </cell>
        </row>
        <row r="89">
          <cell r="A89" t="str">
            <v>04.201.03</v>
          </cell>
          <cell r="B89" t="str">
            <v>Boca de BSCC 2.50x2.50m - normal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8</v>
          </cell>
          <cell r="G89">
            <v>6579.56</v>
          </cell>
        </row>
        <row r="90">
          <cell r="A90" t="str">
            <v>04.210.01</v>
          </cell>
          <cell r="B90" t="str">
            <v>Corpo de BDCC 1.50x1.50m-H=0 a 1.00m</v>
          </cell>
          <cell r="C90" t="str">
            <v>DNER-ES286/97</v>
          </cell>
          <cell r="D90" t="str">
            <v xml:space="preserve"> </v>
          </cell>
          <cell r="E90" t="str">
            <v>m</v>
          </cell>
          <cell r="F90">
            <v>22</v>
          </cell>
          <cell r="G90">
            <v>864.14</v>
          </cell>
        </row>
        <row r="91">
          <cell r="A91" t="str">
            <v>04.211.01</v>
          </cell>
          <cell r="B91" t="str">
            <v>Boca de BDCC 1.50x1.50m - normal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3</v>
          </cell>
          <cell r="G91">
            <v>3642.66</v>
          </cell>
        </row>
        <row r="92">
          <cell r="A92" t="str">
            <v>04.999.01</v>
          </cell>
          <cell r="B92" t="str">
            <v>Remoção de bueiros existentes</v>
          </cell>
          <cell r="C92" t="str">
            <v xml:space="preserve"> </v>
          </cell>
          <cell r="D92" t="str">
            <v xml:space="preserve"> </v>
          </cell>
          <cell r="E92" t="str">
            <v>m</v>
          </cell>
          <cell r="F92">
            <v>57</v>
          </cell>
          <cell r="G92">
            <v>13.06</v>
          </cell>
        </row>
        <row r="93">
          <cell r="A93" t="str">
            <v>04.999.02</v>
          </cell>
          <cell r="B93" t="str">
            <v>Demolição de dispositivos de concreto</v>
          </cell>
          <cell r="C93" t="str">
            <v>DNER-ES296/97</v>
          </cell>
          <cell r="D93" t="str">
            <v xml:space="preserve"> </v>
          </cell>
          <cell r="E93" t="str">
            <v>m3</v>
          </cell>
          <cell r="F93">
            <v>38</v>
          </cell>
          <cell r="G93">
            <v>12.58</v>
          </cell>
        </row>
        <row r="94">
          <cell r="A94" t="str">
            <v>P 04.100.22</v>
          </cell>
          <cell r="B94" t="str">
            <v>Bueiro Met.Corrug.circular, T.Armco,  c/Epoxy-bonded, MP-100, D=1,40 m, E=2,0mm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12</v>
          </cell>
          <cell r="G94">
            <v>486.03</v>
          </cell>
        </row>
        <row r="95">
          <cell r="A95" t="str">
            <v>DER72450a</v>
          </cell>
          <cell r="B95" t="str">
            <v>Boca para BSTM D=140cm - Normal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690.23</v>
          </cell>
        </row>
        <row r="96">
          <cell r="F96" t="str">
            <v>SUB-TOTAL</v>
          </cell>
        </row>
        <row r="97">
          <cell r="B97" t="str">
            <v>OBRAS COMPLEMENTARES</v>
          </cell>
        </row>
        <row r="98">
          <cell r="A98" t="str">
            <v>05.100.00</v>
          </cell>
          <cell r="B98" t="str">
            <v>Enleivamento</v>
          </cell>
          <cell r="C98" t="str">
            <v>DNER-ES341/97</v>
          </cell>
          <cell r="D98" t="str">
            <v xml:space="preserve"> </v>
          </cell>
          <cell r="E98" t="str">
            <v>m2</v>
          </cell>
          <cell r="F98">
            <v>30953</v>
          </cell>
          <cell r="G98">
            <v>2.06</v>
          </cell>
        </row>
        <row r="99">
          <cell r="A99" t="str">
            <v>05.102.00</v>
          </cell>
          <cell r="B99" t="str">
            <v>Hidrossemeadura</v>
          </cell>
          <cell r="C99" t="str">
            <v>DNER-ES341/97</v>
          </cell>
          <cell r="D99" t="str">
            <v xml:space="preserve"> </v>
          </cell>
          <cell r="E99" t="str">
            <v>m2</v>
          </cell>
          <cell r="F99">
            <v>10630</v>
          </cell>
          <cell r="G99">
            <v>0.49</v>
          </cell>
        </row>
        <row r="100">
          <cell r="A100" t="str">
            <v>P 05.100.02</v>
          </cell>
          <cell r="B100" t="str">
            <v>Fornecimento e plantio de árvore selecionada</v>
          </cell>
          <cell r="C100" t="str">
            <v xml:space="preserve"> </v>
          </cell>
          <cell r="D100" t="str">
            <v xml:space="preserve"> </v>
          </cell>
          <cell r="E100" t="str">
            <v>un</v>
          </cell>
          <cell r="F100">
            <v>329</v>
          </cell>
          <cell r="G100">
            <v>6.02</v>
          </cell>
        </row>
        <row r="101">
          <cell r="A101" t="str">
            <v>R1</v>
          </cell>
          <cell r="B101" t="str">
            <v>Remanejamento de Rede de Baixa Tensão (220/380V)</v>
          </cell>
          <cell r="C101" t="str">
            <v xml:space="preserve"> </v>
          </cell>
          <cell r="D101" t="str">
            <v xml:space="preserve"> </v>
          </cell>
          <cell r="E101" t="str">
            <v>m</v>
          </cell>
          <cell r="F101">
            <v>480</v>
          </cell>
          <cell r="G101">
            <v>4.7</v>
          </cell>
        </row>
        <row r="102">
          <cell r="A102" t="str">
            <v>R2</v>
          </cell>
          <cell r="B102" t="str">
            <v>Remanejamento de Rede de Alta Tensão (138kV)</v>
          </cell>
          <cell r="C102" t="str">
            <v xml:space="preserve"> </v>
          </cell>
          <cell r="D102" t="str">
            <v xml:space="preserve"> </v>
          </cell>
          <cell r="E102" t="str">
            <v>m</v>
          </cell>
          <cell r="F102">
            <v>480</v>
          </cell>
          <cell r="G102">
            <v>6.2</v>
          </cell>
        </row>
        <row r="103">
          <cell r="A103" t="str">
            <v>R10</v>
          </cell>
          <cell r="B103" t="str">
            <v>Remanejamento de Poste de Concreto 10/150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5</v>
          </cell>
          <cell r="G103">
            <v>75</v>
          </cell>
        </row>
        <row r="104">
          <cell r="A104" t="str">
            <v>R27</v>
          </cell>
          <cell r="B104" t="str">
            <v>Remanejamento de Poste de Madeira</v>
          </cell>
          <cell r="C104" t="str">
            <v xml:space="preserve"> </v>
          </cell>
          <cell r="D104" t="str">
            <v xml:space="preserve"> </v>
          </cell>
          <cell r="E104" t="str">
            <v>un</v>
          </cell>
          <cell r="F104">
            <v>2</v>
          </cell>
          <cell r="G104">
            <v>70</v>
          </cell>
        </row>
      </sheetData>
      <sheetData sheetId="22">
        <row r="14">
          <cell r="A14" t="str">
            <v>02.000.00</v>
          </cell>
          <cell r="B14" t="str">
            <v>Regularização do subleito</v>
          </cell>
          <cell r="C14" t="str">
            <v xml:space="preserve"> </v>
          </cell>
          <cell r="D14" t="str">
            <v xml:space="preserve"> </v>
          </cell>
          <cell r="E14" t="str">
            <v>m2</v>
          </cell>
          <cell r="F14">
            <v>1137</v>
          </cell>
          <cell r="G14">
            <v>0.3</v>
          </cell>
        </row>
        <row r="15">
          <cell r="A15" t="str">
            <v>DER53130</v>
          </cell>
          <cell r="B15" t="str">
            <v>Camada de macadame seco</v>
          </cell>
          <cell r="C15" t="str">
            <v xml:space="preserve"> </v>
          </cell>
          <cell r="D15" t="str">
            <v xml:space="preserve"> </v>
          </cell>
          <cell r="E15" t="str">
            <v>m3</v>
          </cell>
          <cell r="F15">
            <v>177</v>
          </cell>
          <cell r="G15">
            <v>21.86</v>
          </cell>
        </row>
        <row r="16">
          <cell r="A16" t="str">
            <v>02.230.00</v>
          </cell>
          <cell r="B16" t="str">
            <v>Base brita graduada</v>
          </cell>
          <cell r="C16" t="str">
            <v>DNER-ES303/97</v>
          </cell>
          <cell r="D16" t="str">
            <v xml:space="preserve"> </v>
          </cell>
          <cell r="E16" t="str">
            <v>m3</v>
          </cell>
          <cell r="F16">
            <v>149</v>
          </cell>
          <cell r="G16">
            <v>28.06</v>
          </cell>
        </row>
        <row r="17">
          <cell r="A17" t="str">
            <v>02.300.00</v>
          </cell>
          <cell r="B17" t="str">
            <v>Imprimação - Fornecimento, transporte e execução</v>
          </cell>
          <cell r="C17" t="str">
            <v>DNER-ES306/97</v>
          </cell>
          <cell r="D17" t="str">
            <v xml:space="preserve"> </v>
          </cell>
          <cell r="E17" t="str">
            <v>m2</v>
          </cell>
          <cell r="F17">
            <v>993</v>
          </cell>
          <cell r="G17">
            <v>1.1100000000000001</v>
          </cell>
        </row>
        <row r="18">
          <cell r="A18" t="str">
            <v>02.400.00</v>
          </cell>
          <cell r="B18" t="str">
            <v>Pintura de ligação - Fornec., transporte e execução</v>
          </cell>
          <cell r="C18" t="str">
            <v>DNER-ES307/97</v>
          </cell>
          <cell r="D18" t="str">
            <v xml:space="preserve"> </v>
          </cell>
          <cell r="E18" t="str">
            <v>m2</v>
          </cell>
          <cell r="F18">
            <v>1784</v>
          </cell>
          <cell r="G18">
            <v>0.41</v>
          </cell>
        </row>
        <row r="19">
          <cell r="A19" t="str">
            <v>02.540.01</v>
          </cell>
          <cell r="B19" t="str">
            <v>Concreto betuminoso usinado a quente - usina 100/140 t/h</v>
          </cell>
          <cell r="C19" t="str">
            <v>DNER-ES313/97</v>
          </cell>
          <cell r="D19" t="str">
            <v xml:space="preserve"> </v>
          </cell>
          <cell r="E19" t="str">
            <v>t</v>
          </cell>
          <cell r="F19">
            <v>198</v>
          </cell>
          <cell r="G19">
            <v>67.64</v>
          </cell>
        </row>
        <row r="20">
          <cell r="F20" t="str">
            <v>SUB-TOTAL</v>
          </cell>
        </row>
        <row r="22">
          <cell r="B22" t="str">
            <v>DRENAGEM</v>
          </cell>
        </row>
        <row r="23">
          <cell r="A23" t="str">
            <v>04.000.00</v>
          </cell>
          <cell r="B23" t="str">
            <v>Escavação manual em material de 1a categoria</v>
          </cell>
          <cell r="C23" t="str">
            <v xml:space="preserve"> </v>
          </cell>
          <cell r="D23" t="str">
            <v xml:space="preserve"> </v>
          </cell>
          <cell r="E23" t="str">
            <v>m3</v>
          </cell>
          <cell r="F23">
            <v>10</v>
          </cell>
          <cell r="G23">
            <v>17.57</v>
          </cell>
        </row>
        <row r="24">
          <cell r="A24" t="str">
            <v>04.001.00</v>
          </cell>
          <cell r="B24" t="str">
            <v>Escavação mecânica em material de 1a categoria</v>
          </cell>
          <cell r="C24" t="str">
            <v xml:space="preserve"> </v>
          </cell>
          <cell r="D24" t="str">
            <v xml:space="preserve"> </v>
          </cell>
          <cell r="E24" t="str">
            <v>m3</v>
          </cell>
          <cell r="F24">
            <v>20</v>
          </cell>
          <cell r="G24">
            <v>2.09</v>
          </cell>
        </row>
        <row r="25">
          <cell r="A25" t="str">
            <v>04.001.01</v>
          </cell>
          <cell r="B25" t="str">
            <v>Escavação mecânica,reaterro e compactação (material de 1a categoria)</v>
          </cell>
          <cell r="C25" t="str">
            <v xml:space="preserve"> </v>
          </cell>
          <cell r="D25" t="str">
            <v xml:space="preserve"> </v>
          </cell>
          <cell r="E25" t="str">
            <v>m3</v>
          </cell>
          <cell r="F25">
            <v>107</v>
          </cell>
          <cell r="G25">
            <v>3.03</v>
          </cell>
        </row>
        <row r="26">
          <cell r="A26" t="str">
            <v>04.401.02</v>
          </cell>
          <cell r="B26" t="str">
            <v>Valeta de prot. de aterro c/ revest. vegetal VPA 02</v>
          </cell>
          <cell r="C26" t="str">
            <v xml:space="preserve"> </v>
          </cell>
          <cell r="D26" t="str">
            <v xml:space="preserve"> </v>
          </cell>
          <cell r="E26" t="str">
            <v>m</v>
          </cell>
          <cell r="F26">
            <v>165</v>
          </cell>
          <cell r="G26">
            <v>24.32</v>
          </cell>
        </row>
        <row r="27">
          <cell r="A27" t="str">
            <v>04.900.21</v>
          </cell>
          <cell r="B27" t="str">
            <v>Sarjeta de cant. central de concreto-SCC 01</v>
          </cell>
          <cell r="C27" t="str">
            <v>DNER-ES288/97</v>
          </cell>
          <cell r="D27" t="str">
            <v xml:space="preserve"> </v>
          </cell>
          <cell r="E27" t="str">
            <v>m</v>
          </cell>
          <cell r="F27">
            <v>132</v>
          </cell>
          <cell r="G27">
            <v>13.85</v>
          </cell>
        </row>
        <row r="28">
          <cell r="A28" t="str">
            <v>04.910.05</v>
          </cell>
          <cell r="B28" t="str">
            <v>Meio-fio de concreto-MFC 05</v>
          </cell>
          <cell r="C28" t="str">
            <v>DNER-ES290/97</v>
          </cell>
          <cell r="D28" t="str">
            <v xml:space="preserve"> </v>
          </cell>
          <cell r="E28" t="str">
            <v>m</v>
          </cell>
          <cell r="F28">
            <v>35</v>
          </cell>
          <cell r="G28">
            <v>10.54</v>
          </cell>
        </row>
        <row r="29">
          <cell r="A29" t="str">
            <v>DER78150a</v>
          </cell>
          <cell r="B29" t="str">
            <v>Caixa coletora de sarjeta - CCS, D=60cm E H=1,5m</v>
          </cell>
          <cell r="C29" t="str">
            <v xml:space="preserve"> </v>
          </cell>
          <cell r="D29" t="str">
            <v xml:space="preserve"> </v>
          </cell>
          <cell r="E29" t="str">
            <v>un</v>
          </cell>
          <cell r="F29">
            <v>1</v>
          </cell>
          <cell r="G29">
            <v>500.45</v>
          </cell>
        </row>
        <row r="30">
          <cell r="A30" t="str">
            <v>P 04.100.08</v>
          </cell>
          <cell r="B30" t="str">
            <v>Execução de galerias D=0,40 c/ lastro de concreto</v>
          </cell>
          <cell r="C30" t="str">
            <v xml:space="preserve"> </v>
          </cell>
          <cell r="D30" t="str">
            <v xml:space="preserve"> </v>
          </cell>
          <cell r="E30" t="str">
            <v>m</v>
          </cell>
          <cell r="F30">
            <v>13</v>
          </cell>
          <cell r="G30">
            <v>58.65</v>
          </cell>
        </row>
        <row r="31">
          <cell r="A31" t="str">
            <v>P 04.100.10</v>
          </cell>
          <cell r="B31" t="str">
            <v>Execução de galerias D=0,60 c/ lastro de concreto</v>
          </cell>
          <cell r="C31" t="str">
            <v xml:space="preserve"> </v>
          </cell>
          <cell r="D31" t="str">
            <v xml:space="preserve"> </v>
          </cell>
          <cell r="E31" t="str">
            <v>m</v>
          </cell>
          <cell r="F31">
            <v>17</v>
          </cell>
          <cell r="G31">
            <v>131.66</v>
          </cell>
        </row>
        <row r="32">
          <cell r="A32" t="str">
            <v>DER72350b</v>
          </cell>
          <cell r="B32" t="str">
            <v>Boca para BSTC D=40cm - Normal</v>
          </cell>
          <cell r="C32" t="str">
            <v xml:space="preserve"> </v>
          </cell>
          <cell r="D32" t="str">
            <v xml:space="preserve"> </v>
          </cell>
          <cell r="E32" t="str">
            <v>un</v>
          </cell>
          <cell r="F32">
            <v>1</v>
          </cell>
          <cell r="G32">
            <v>147.57</v>
          </cell>
        </row>
        <row r="33">
          <cell r="A33" t="str">
            <v>04.101.01</v>
          </cell>
          <cell r="B33" t="str">
            <v>Boca de BSTC D=0.60m-normal</v>
          </cell>
          <cell r="C33" t="str">
            <v>DNER-ES284/97</v>
          </cell>
          <cell r="D33" t="str">
            <v xml:space="preserve"> </v>
          </cell>
          <cell r="E33" t="str">
            <v>un</v>
          </cell>
          <cell r="F33">
            <v>1</v>
          </cell>
          <cell r="G33">
            <v>299.62</v>
          </cell>
        </row>
      </sheetData>
      <sheetData sheetId="23">
        <row r="16">
          <cell r="A16" t="str">
            <v>03.010.01</v>
          </cell>
          <cell r="B16" t="str">
            <v>Escavação em cavas de fundação com esgotamento</v>
          </cell>
          <cell r="C16" t="str">
            <v xml:space="preserve"> </v>
          </cell>
          <cell r="D16" t="str">
            <v xml:space="preserve"> </v>
          </cell>
          <cell r="E16" t="str">
            <v>m3</v>
          </cell>
          <cell r="F16">
            <v>62</v>
          </cell>
          <cell r="G16">
            <v>22.39</v>
          </cell>
        </row>
        <row r="17">
          <cell r="A17" t="str">
            <v>03.371.01</v>
          </cell>
          <cell r="B17" t="str">
            <v>Formas de placa compensada resinada</v>
          </cell>
          <cell r="C17" t="str">
            <v xml:space="preserve"> </v>
          </cell>
          <cell r="D17" t="str">
            <v xml:space="preserve"> </v>
          </cell>
          <cell r="E17" t="str">
            <v>m2</v>
          </cell>
          <cell r="F17">
            <v>57</v>
          </cell>
          <cell r="G17">
            <v>21.86</v>
          </cell>
        </row>
        <row r="18">
          <cell r="A18" t="str">
            <v>03.371.02</v>
          </cell>
          <cell r="B18" t="str">
            <v>Formas de placa compensada plastificada</v>
          </cell>
          <cell r="C18" t="str">
            <v xml:space="preserve"> </v>
          </cell>
          <cell r="D18" t="str">
            <v xml:space="preserve"> </v>
          </cell>
          <cell r="E18" t="str">
            <v>m2</v>
          </cell>
          <cell r="F18">
            <v>194</v>
          </cell>
          <cell r="G18">
            <v>30.76</v>
          </cell>
        </row>
        <row r="19">
          <cell r="A19" t="str">
            <v>03.353.00</v>
          </cell>
          <cell r="B19" t="str">
            <v>Forn., preparo e colocação nas formas, de aço CA-50</v>
          </cell>
          <cell r="C19" t="str">
            <v xml:space="preserve"> </v>
          </cell>
          <cell r="D19" t="str">
            <v xml:space="preserve"> </v>
          </cell>
          <cell r="E19" t="str">
            <v>kg</v>
          </cell>
          <cell r="F19">
            <v>2950</v>
          </cell>
          <cell r="G19">
            <v>2.59</v>
          </cell>
        </row>
        <row r="20">
          <cell r="A20" t="str">
            <v>03.326.00</v>
          </cell>
          <cell r="B20" t="str">
            <v xml:space="preserve">Concreto fck= 20 MPa-contr. raz. uso ger. </v>
          </cell>
          <cell r="C20" t="str">
            <v xml:space="preserve"> </v>
          </cell>
          <cell r="D20" t="str">
            <v xml:space="preserve"> </v>
          </cell>
          <cell r="E20" t="str">
            <v>m3</v>
          </cell>
          <cell r="F20">
            <v>39</v>
          </cell>
          <cell r="G20">
            <v>149.19999999999999</v>
          </cell>
        </row>
        <row r="21">
          <cell r="A21" t="str">
            <v>OAE5a</v>
          </cell>
          <cell r="B21" t="str">
            <v>Estaca metálica - tipo CS 250 X 52 - Fornecimento e cravação</v>
          </cell>
          <cell r="C21" t="str">
            <v xml:space="preserve"> </v>
          </cell>
          <cell r="D21" t="str">
            <v xml:space="preserve"> </v>
          </cell>
          <cell r="E21" t="str">
            <v>m</v>
          </cell>
          <cell r="F21">
            <v>64</v>
          </cell>
          <cell r="G21">
            <v>97.23</v>
          </cell>
        </row>
        <row r="22">
          <cell r="A22" t="str">
            <v>OAE5b</v>
          </cell>
          <cell r="B22" t="str">
            <v>Estaca metálica - tipo CS 300 x 77 - Fornecimento e cravação</v>
          </cell>
          <cell r="C22" t="str">
            <v xml:space="preserve"> </v>
          </cell>
          <cell r="D22" t="str">
            <v xml:space="preserve"> </v>
          </cell>
          <cell r="E22" t="str">
            <v>m</v>
          </cell>
          <cell r="F22">
            <v>192</v>
          </cell>
          <cell r="G22">
            <v>122.7</v>
          </cell>
        </row>
        <row r="23">
          <cell r="A23" t="str">
            <v>OAE5c</v>
          </cell>
          <cell r="B23" t="str">
            <v>Estaca metálica - tipo CS 300 x 116 - Fornecimento e cravação</v>
          </cell>
          <cell r="C23" t="str">
            <v xml:space="preserve"> </v>
          </cell>
          <cell r="D23" t="str">
            <v xml:space="preserve"> </v>
          </cell>
          <cell r="E23" t="str">
            <v>m</v>
          </cell>
          <cell r="F23">
            <v>64</v>
          </cell>
          <cell r="G23">
            <v>162.41999999999999</v>
          </cell>
        </row>
        <row r="24">
          <cell r="B24" t="str">
            <v>Superestrutura</v>
          </cell>
        </row>
        <row r="25">
          <cell r="A25" t="str">
            <v>03.371.02</v>
          </cell>
          <cell r="B25" t="str">
            <v>Formas de placa compensada plastificada</v>
          </cell>
          <cell r="C25" t="str">
            <v xml:space="preserve"> </v>
          </cell>
          <cell r="D25" t="str">
            <v xml:space="preserve"> </v>
          </cell>
          <cell r="E25" t="str">
            <v>m2</v>
          </cell>
          <cell r="F25">
            <v>2100</v>
          </cell>
          <cell r="G25">
            <v>30.76</v>
          </cell>
        </row>
        <row r="26">
          <cell r="A26" t="str">
            <v>OAE6</v>
          </cell>
          <cell r="B26" t="str">
            <v>Escoramento metálico comum (cimbramento)</v>
          </cell>
          <cell r="C26" t="str">
            <v xml:space="preserve"> </v>
          </cell>
          <cell r="D26" t="str">
            <v xml:space="preserve"> </v>
          </cell>
          <cell r="E26" t="str">
            <v>m3</v>
          </cell>
          <cell r="F26">
            <v>1630</v>
          </cell>
          <cell r="G26">
            <v>27.58</v>
          </cell>
        </row>
        <row r="27">
          <cell r="A27" t="str">
            <v>03.353.00</v>
          </cell>
          <cell r="B27" t="str">
            <v>Forn., preparo e colocação nas formas, de aço CA-50</v>
          </cell>
          <cell r="C27" t="str">
            <v xml:space="preserve"> </v>
          </cell>
          <cell r="D27" t="str">
            <v xml:space="preserve"> </v>
          </cell>
          <cell r="E27" t="str">
            <v>kg</v>
          </cell>
          <cell r="F27">
            <v>19390</v>
          </cell>
          <cell r="G27">
            <v>2.59</v>
          </cell>
        </row>
        <row r="28">
          <cell r="A28" t="str">
            <v>03.354.00</v>
          </cell>
          <cell r="B28" t="str">
            <v>Forn., preparo e colocação nas formas, de aço CA-60</v>
          </cell>
          <cell r="C28" t="str">
            <v xml:space="preserve"> </v>
          </cell>
          <cell r="D28" t="str">
            <v xml:space="preserve"> </v>
          </cell>
          <cell r="E28" t="str">
            <v>kg</v>
          </cell>
          <cell r="F28">
            <v>2200</v>
          </cell>
          <cell r="G28">
            <v>2.85</v>
          </cell>
        </row>
        <row r="29">
          <cell r="A29" t="str">
            <v>03.359.01</v>
          </cell>
          <cell r="B29" t="str">
            <v>Forn., preparo e colocação nas formas, de aço CA-25</v>
          </cell>
          <cell r="C29" t="str">
            <v xml:space="preserve"> </v>
          </cell>
          <cell r="D29" t="str">
            <v xml:space="preserve"> </v>
          </cell>
          <cell r="E29" t="str">
            <v>kg</v>
          </cell>
          <cell r="F29">
            <v>115</v>
          </cell>
          <cell r="G29">
            <v>2.4300000000000002</v>
          </cell>
        </row>
        <row r="30">
          <cell r="A30" t="str">
            <v>03.330.00</v>
          </cell>
          <cell r="B30" t="str">
            <v>Concreto fck= 35 MPa-contr. raz. uso ger.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173</v>
          </cell>
          <cell r="G30">
            <v>166.78</v>
          </cell>
        </row>
        <row r="31">
          <cell r="A31" t="str">
            <v>03.326.00</v>
          </cell>
          <cell r="B31" t="str">
            <v xml:space="preserve">Concreto fck= 20 MPa-contr. raz. uso ger. 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32</v>
          </cell>
          <cell r="G31">
            <v>149.19999999999999</v>
          </cell>
        </row>
        <row r="32">
          <cell r="B32" t="str">
            <v>Diversos</v>
          </cell>
        </row>
        <row r="33">
          <cell r="A33" t="str">
            <v>03.510.00</v>
          </cell>
          <cell r="B33" t="str">
            <v>Aparelho de apoio em neoprene</v>
          </cell>
          <cell r="C33" t="str">
            <v xml:space="preserve"> </v>
          </cell>
          <cell r="D33" t="str">
            <v xml:space="preserve"> </v>
          </cell>
          <cell r="E33" t="str">
            <v>kg</v>
          </cell>
          <cell r="F33">
            <v>47</v>
          </cell>
          <cell r="G33">
            <v>86.94</v>
          </cell>
        </row>
        <row r="34">
          <cell r="A34" t="str">
            <v>P 03.991.01b</v>
          </cell>
          <cell r="B34" t="str">
            <v>Dreno de FF D= 50 mm x 500mm</v>
          </cell>
          <cell r="C34" t="str">
            <v xml:space="preserve"> </v>
          </cell>
          <cell r="D34" t="str">
            <v xml:space="preserve"> </v>
          </cell>
          <cell r="E34" t="str">
            <v>un</v>
          </cell>
          <cell r="F34">
            <v>36</v>
          </cell>
          <cell r="G34">
            <v>6.63</v>
          </cell>
        </row>
        <row r="35">
          <cell r="F35" t="str">
            <v>SUB-TOTAL OAE</v>
          </cell>
        </row>
        <row r="36">
          <cell r="B36" t="str">
            <v>OBRAS COMPLEMENTARES</v>
          </cell>
        </row>
        <row r="37">
          <cell r="B37" t="str">
            <v>Iluminação das passarelas</v>
          </cell>
        </row>
        <row r="38">
          <cell r="A38" t="str">
            <v>PI 02a</v>
          </cell>
          <cell r="B38" t="str">
            <v>Poste de aço galvanizado a fogo, c/ 5,0m de alt. p/instal.na lat. das passarelas</v>
          </cell>
          <cell r="C38" t="str">
            <v xml:space="preserve"> </v>
          </cell>
          <cell r="D38" t="str">
            <v xml:space="preserve"> </v>
          </cell>
          <cell r="E38" t="str">
            <v>un</v>
          </cell>
          <cell r="F38">
            <v>4</v>
          </cell>
          <cell r="G38">
            <v>300</v>
          </cell>
        </row>
        <row r="39">
          <cell r="A39" t="str">
            <v>PI 03</v>
          </cell>
          <cell r="B39" t="str">
            <v xml:space="preserve">Luminária p/ iluminação pública ref.HRC-612 da Philips ou similar </v>
          </cell>
          <cell r="C39" t="str">
            <v xml:space="preserve"> </v>
          </cell>
          <cell r="D39" t="str">
            <v xml:space="preserve"> </v>
          </cell>
          <cell r="E39" t="str">
            <v>un</v>
          </cell>
          <cell r="F39">
            <v>4</v>
          </cell>
          <cell r="G39">
            <v>400</v>
          </cell>
        </row>
        <row r="40">
          <cell r="A40" t="str">
            <v>PI 08</v>
          </cell>
          <cell r="B40" t="str">
            <v>Suporte p/ luminária tipo ZGP401 da Philips ou similar</v>
          </cell>
          <cell r="C40" t="str">
            <v xml:space="preserve"> </v>
          </cell>
          <cell r="D40" t="str">
            <v xml:space="preserve"> </v>
          </cell>
          <cell r="E40" t="str">
            <v>un</v>
          </cell>
          <cell r="F40">
            <v>4</v>
          </cell>
          <cell r="G40">
            <v>81.650000000000006</v>
          </cell>
        </row>
        <row r="41">
          <cell r="A41" t="str">
            <v>PI 10</v>
          </cell>
          <cell r="B41" t="str">
            <v>Lâmpada a vapor de mercúrio 250W, alta pressão, base E40</v>
          </cell>
          <cell r="C41" t="str">
            <v xml:space="preserve"> </v>
          </cell>
          <cell r="D41" t="str">
            <v xml:space="preserve"> </v>
          </cell>
          <cell r="E41" t="str">
            <v>un</v>
          </cell>
          <cell r="F41">
            <v>4</v>
          </cell>
          <cell r="G41">
            <v>28.75</v>
          </cell>
        </row>
        <row r="42">
          <cell r="A42" t="str">
            <v>PI 71</v>
          </cell>
          <cell r="B42" t="str">
            <v>Cabo isolado p/ 1000V, de alumínio, singelo, cor preto, bitola 25 mm² (XLPE) est.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100</v>
          </cell>
          <cell r="G42">
            <v>4.62</v>
          </cell>
        </row>
        <row r="43">
          <cell r="A43" t="str">
            <v>PI 67</v>
          </cell>
          <cell r="B43" t="str">
            <v>Cabo isolado p/ 1000 V, 2,5 mm2 de alumínio</v>
          </cell>
          <cell r="C43" t="str">
            <v xml:space="preserve"> </v>
          </cell>
          <cell r="D43" t="str">
            <v xml:space="preserve"> </v>
          </cell>
          <cell r="E43" t="str">
            <v>m</v>
          </cell>
          <cell r="F43">
            <v>40</v>
          </cell>
          <cell r="G43">
            <v>0.6</v>
          </cell>
        </row>
        <row r="44">
          <cell r="A44" t="str">
            <v>PI 72</v>
          </cell>
          <cell r="B44" t="str">
            <v>Eletroduto de aço 1.1/4" (vara de 3m), na passarela, conforme projeto</v>
          </cell>
          <cell r="C44">
            <v>0</v>
          </cell>
          <cell r="D44">
            <v>0</v>
          </cell>
          <cell r="E44" t="str">
            <v>m</v>
          </cell>
          <cell r="F44">
            <v>50</v>
          </cell>
          <cell r="G44">
            <v>18</v>
          </cell>
        </row>
        <row r="45">
          <cell r="A45" t="str">
            <v>PI 30</v>
          </cell>
          <cell r="B45" t="str">
            <v>Haste para aterramento aço-cobre D 13x2400mm</v>
          </cell>
          <cell r="C45" t="str">
            <v xml:space="preserve"> </v>
          </cell>
          <cell r="D45" t="str">
            <v xml:space="preserve"> </v>
          </cell>
          <cell r="E45" t="str">
            <v>un</v>
          </cell>
          <cell r="F45">
            <v>1</v>
          </cell>
          <cell r="G45">
            <v>6.04</v>
          </cell>
        </row>
        <row r="46">
          <cell r="A46" t="str">
            <v>PI 31</v>
          </cell>
          <cell r="B46" t="str">
            <v>Cabo de cobre nú meio duro, 7 fios 2AWG</v>
          </cell>
          <cell r="C46" t="str">
            <v xml:space="preserve"> </v>
          </cell>
          <cell r="D46" t="str">
            <v xml:space="preserve"> </v>
          </cell>
          <cell r="E46" t="str">
            <v>kg</v>
          </cell>
          <cell r="F46">
            <v>4</v>
          </cell>
          <cell r="G46">
            <v>7.02</v>
          </cell>
        </row>
        <row r="47">
          <cell r="A47" t="str">
            <v>PI 39</v>
          </cell>
          <cell r="B47" t="str">
            <v>Fixação de haste de terra e conexão ao neutro</v>
          </cell>
          <cell r="C47" t="str">
            <v xml:space="preserve"> </v>
          </cell>
          <cell r="D47" t="str">
            <v xml:space="preserve"> </v>
          </cell>
          <cell r="E47" t="str">
            <v>un</v>
          </cell>
          <cell r="F47">
            <v>4</v>
          </cell>
          <cell r="G47">
            <v>35</v>
          </cell>
        </row>
        <row r="48">
          <cell r="A48" t="str">
            <v>PI 37</v>
          </cell>
          <cell r="B48" t="str">
            <v>Lançamento de cabos em dutos de aço, classe 1000V, circuito trifásico mais neutro, e monofásico</v>
          </cell>
          <cell r="C48" t="str">
            <v xml:space="preserve"> </v>
          </cell>
          <cell r="D48" t="str">
            <v xml:space="preserve"> </v>
          </cell>
          <cell r="E48" t="str">
            <v>m</v>
          </cell>
          <cell r="F48">
            <v>100</v>
          </cell>
          <cell r="G48">
            <v>4</v>
          </cell>
        </row>
        <row r="49">
          <cell r="A49" t="str">
            <v>PI 73</v>
          </cell>
          <cell r="B49" t="str">
            <v>Reator de alto fator externo c/ignitor p/ lâmpada a vapor de mercúrio,  da Entral ou similar</v>
          </cell>
          <cell r="C49">
            <v>0</v>
          </cell>
          <cell r="D49">
            <v>0</v>
          </cell>
          <cell r="E49" t="str">
            <v>un</v>
          </cell>
          <cell r="F49">
            <v>4</v>
          </cell>
          <cell r="G49">
            <v>37</v>
          </cell>
        </row>
        <row r="50">
          <cell r="A50" t="str">
            <v>PI 74</v>
          </cell>
          <cell r="B50" t="str">
            <v>Chave de iluminação pública</v>
          </cell>
          <cell r="C50">
            <v>0</v>
          </cell>
          <cell r="D50">
            <v>0</v>
          </cell>
          <cell r="E50" t="str">
            <v>un</v>
          </cell>
          <cell r="F50">
            <v>1</v>
          </cell>
          <cell r="G50">
            <v>95</v>
          </cell>
        </row>
        <row r="51">
          <cell r="A51" t="str">
            <v>PI 75</v>
          </cell>
          <cell r="B51" t="str">
            <v>Montagem eletromecânica de luminária 5m de altura, c/fixação dos equipam.e conexões elét.</v>
          </cell>
          <cell r="C51">
            <v>0</v>
          </cell>
          <cell r="D51">
            <v>0</v>
          </cell>
          <cell r="E51" t="str">
            <v>un</v>
          </cell>
          <cell r="F51">
            <v>4</v>
          </cell>
          <cell r="G51">
            <v>67.08</v>
          </cell>
        </row>
        <row r="52">
          <cell r="A52" t="str">
            <v>PI 22</v>
          </cell>
          <cell r="B52" t="str">
            <v>Base completa com fusível Diazed, 6A, retardado, incluíndo tampa, anel de proteção e ajuste</v>
          </cell>
          <cell r="C52" t="str">
            <v xml:space="preserve"> </v>
          </cell>
          <cell r="D52" t="str">
            <v xml:space="preserve"> </v>
          </cell>
          <cell r="E52" t="str">
            <v>un</v>
          </cell>
          <cell r="F52">
            <v>4</v>
          </cell>
          <cell r="G52">
            <v>8.6300000000000008</v>
          </cell>
        </row>
        <row r="53">
          <cell r="A53" t="str">
            <v>PI 26</v>
          </cell>
          <cell r="B53" t="str">
            <v>Relé fotoelétrico c/ suporte para fixação galv. com furo 18mm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1</v>
          </cell>
          <cell r="G53">
            <v>11.5</v>
          </cell>
        </row>
        <row r="54">
          <cell r="A54" t="str">
            <v>PI 24</v>
          </cell>
          <cell r="B54" t="str">
            <v>Fita elétrica auto fusão a base de borracha EPR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2</v>
          </cell>
          <cell r="G54">
            <v>6.39</v>
          </cell>
        </row>
        <row r="55">
          <cell r="A55" t="str">
            <v>PI 25</v>
          </cell>
          <cell r="B55" t="str">
            <v>Fita adesiva plástica isolante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2</v>
          </cell>
          <cell r="G55">
            <v>3.84</v>
          </cell>
        </row>
        <row r="56">
          <cell r="A56" t="str">
            <v>PI 38</v>
          </cell>
          <cell r="B56" t="str">
            <v>Confecção de emendas retas ou derivação em cabos classe 1000V, c/ conector à compressão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12</v>
          </cell>
          <cell r="G56">
            <v>4.5</v>
          </cell>
        </row>
        <row r="57">
          <cell r="F57" t="str">
            <v>SUB-TOTAL - OBRAS COMPLEMENTARES</v>
          </cell>
        </row>
        <row r="58">
          <cell r="F58" t="str">
            <v>SUB-TOTAL - Passarela do Km 14+000/Km 401+000</v>
          </cell>
        </row>
        <row r="60">
          <cell r="B60" t="str">
            <v>Passarela do Km 15+527/Km 402+527</v>
          </cell>
        </row>
        <row r="61">
          <cell r="B61" t="str">
            <v>OBRAS DE ARTE ESPECIAIS</v>
          </cell>
        </row>
        <row r="62">
          <cell r="B62" t="str">
            <v>Infra e Mesoestrutura</v>
          </cell>
        </row>
        <row r="63">
          <cell r="A63" t="str">
            <v>03.010.01</v>
          </cell>
          <cell r="B63" t="str">
            <v>Escavação em cavas de fundação com esgotamento</v>
          </cell>
          <cell r="C63" t="str">
            <v xml:space="preserve"> </v>
          </cell>
          <cell r="D63" t="str">
            <v xml:space="preserve"> </v>
          </cell>
          <cell r="E63" t="str">
            <v>m3</v>
          </cell>
          <cell r="F63">
            <v>40</v>
          </cell>
          <cell r="G63">
            <v>22.39</v>
          </cell>
        </row>
        <row r="64">
          <cell r="A64" t="str">
            <v>03.371.01</v>
          </cell>
          <cell r="B64" t="str">
            <v>Formas de placa compensada resinada</v>
          </cell>
          <cell r="C64" t="str">
            <v xml:space="preserve"> </v>
          </cell>
          <cell r="D64" t="str">
            <v xml:space="preserve"> </v>
          </cell>
          <cell r="E64" t="str">
            <v>m2</v>
          </cell>
          <cell r="F64">
            <v>36</v>
          </cell>
          <cell r="G64">
            <v>21.86</v>
          </cell>
        </row>
        <row r="65">
          <cell r="A65" t="str">
            <v>03.371.02</v>
          </cell>
          <cell r="B65" t="str">
            <v>Formas de placa compensada plastificada</v>
          </cell>
          <cell r="C65" t="str">
            <v xml:space="preserve"> </v>
          </cell>
          <cell r="D65" t="str">
            <v xml:space="preserve"> </v>
          </cell>
          <cell r="E65" t="str">
            <v>m2</v>
          </cell>
          <cell r="F65">
            <v>94</v>
          </cell>
          <cell r="G65">
            <v>30.76</v>
          </cell>
        </row>
        <row r="66">
          <cell r="A66" t="str">
            <v>03.353.00</v>
          </cell>
          <cell r="B66" t="str">
            <v>Forn., preparo e colocação nas formas, de aço CA-50</v>
          </cell>
          <cell r="C66" t="str">
            <v xml:space="preserve"> </v>
          </cell>
          <cell r="D66" t="str">
            <v xml:space="preserve"> </v>
          </cell>
          <cell r="E66" t="str">
            <v>kg</v>
          </cell>
          <cell r="F66">
            <v>1694</v>
          </cell>
          <cell r="G66">
            <v>2.59</v>
          </cell>
        </row>
        <row r="67">
          <cell r="A67" t="str">
            <v>03.326.00</v>
          </cell>
          <cell r="B67" t="str">
            <v xml:space="preserve">Concreto fck= 20 MPa-contr. raz. uso ger. 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20</v>
          </cell>
          <cell r="G67">
            <v>149.19999999999999</v>
          </cell>
        </row>
        <row r="68">
          <cell r="A68" t="str">
            <v>OAE5a</v>
          </cell>
          <cell r="B68" t="str">
            <v>Estaca metálica - tipo CS 250 X 52 - Fornecimento e cravação</v>
          </cell>
          <cell r="C68" t="str">
            <v xml:space="preserve"> </v>
          </cell>
          <cell r="D68" t="str">
            <v xml:space="preserve"> </v>
          </cell>
          <cell r="E68" t="str">
            <v>m</v>
          </cell>
          <cell r="F68">
            <v>60</v>
          </cell>
          <cell r="G68">
            <v>97.23</v>
          </cell>
        </row>
        <row r="69">
          <cell r="A69" t="str">
            <v>OAE5</v>
          </cell>
          <cell r="B69" t="str">
            <v>Estaca metálica - tipo CS 300 x 130 - Fornecimento e cravação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120</v>
          </cell>
          <cell r="G69">
            <v>176.68</v>
          </cell>
        </row>
        <row r="70">
          <cell r="B70" t="str">
            <v>Superestrutura</v>
          </cell>
        </row>
        <row r="71">
          <cell r="A71" t="str">
            <v>03.371.02</v>
          </cell>
          <cell r="B71" t="str">
            <v>Formas de placa compensada plastificada</v>
          </cell>
          <cell r="C71" t="str">
            <v xml:space="preserve"> </v>
          </cell>
          <cell r="D71" t="str">
            <v xml:space="preserve"> </v>
          </cell>
          <cell r="E71" t="str">
            <v>m2</v>
          </cell>
          <cell r="F71">
            <v>1674</v>
          </cell>
          <cell r="G71">
            <v>30.76</v>
          </cell>
        </row>
        <row r="72">
          <cell r="A72" t="str">
            <v>OAE6</v>
          </cell>
          <cell r="B72" t="str">
            <v>Escoramento metálico comum (cimbramento)</v>
          </cell>
          <cell r="C72" t="str">
            <v xml:space="preserve"> </v>
          </cell>
          <cell r="D72" t="str">
            <v xml:space="preserve"> </v>
          </cell>
          <cell r="E72" t="str">
            <v>m3</v>
          </cell>
          <cell r="F72">
            <v>1160</v>
          </cell>
          <cell r="G72">
            <v>27.58</v>
          </cell>
        </row>
        <row r="73">
          <cell r="A73" t="str">
            <v>03.353.00</v>
          </cell>
          <cell r="B73" t="str">
            <v>Forn., preparo e colocação nas formas, de aço CA-50</v>
          </cell>
          <cell r="C73" t="str">
            <v xml:space="preserve"> </v>
          </cell>
          <cell r="D73" t="str">
            <v xml:space="preserve"> </v>
          </cell>
          <cell r="E73" t="str">
            <v>kg</v>
          </cell>
          <cell r="F73">
            <v>18873</v>
          </cell>
          <cell r="G73">
            <v>2.59</v>
          </cell>
        </row>
        <row r="74">
          <cell r="A74" t="str">
            <v>03.354.00</v>
          </cell>
          <cell r="B74" t="str">
            <v>Forn., preparo e colocação nas formas, de aço CA-60</v>
          </cell>
          <cell r="C74" t="str">
            <v xml:space="preserve"> </v>
          </cell>
          <cell r="D74" t="str">
            <v xml:space="preserve"> </v>
          </cell>
          <cell r="E74" t="str">
            <v>kg</v>
          </cell>
          <cell r="F74">
            <v>1654</v>
          </cell>
          <cell r="G74">
            <v>2.85</v>
          </cell>
        </row>
        <row r="75">
          <cell r="A75" t="str">
            <v>03.359.01</v>
          </cell>
          <cell r="B75" t="str">
            <v>Forn., preparo e colocação nas formas, de aço CA-25</v>
          </cell>
          <cell r="C75" t="str">
            <v xml:space="preserve"> </v>
          </cell>
          <cell r="D75" t="str">
            <v xml:space="preserve"> </v>
          </cell>
          <cell r="E75" t="str">
            <v>kg</v>
          </cell>
          <cell r="F75">
            <v>95</v>
          </cell>
          <cell r="G75">
            <v>2.4300000000000002</v>
          </cell>
        </row>
        <row r="76">
          <cell r="A76" t="str">
            <v>03.330.00</v>
          </cell>
          <cell r="B76" t="str">
            <v>Concreto fck= 35 MPa-contr. raz. uso ger.</v>
          </cell>
          <cell r="C76" t="str">
            <v xml:space="preserve"> </v>
          </cell>
          <cell r="D76" t="str">
            <v xml:space="preserve"> </v>
          </cell>
          <cell r="E76" t="str">
            <v>m3</v>
          </cell>
          <cell r="F76">
            <v>138</v>
          </cell>
          <cell r="G76">
            <v>166.78</v>
          </cell>
        </row>
        <row r="77">
          <cell r="A77" t="str">
            <v>03.326.00</v>
          </cell>
          <cell r="B77" t="str">
            <v xml:space="preserve">Concreto fck= 20 MPa-contr. raz. uso ger. </v>
          </cell>
          <cell r="C77" t="str">
            <v xml:space="preserve"> </v>
          </cell>
          <cell r="D77" t="str">
            <v xml:space="preserve"> </v>
          </cell>
          <cell r="E77" t="str">
            <v>m3</v>
          </cell>
          <cell r="F77">
            <v>25</v>
          </cell>
          <cell r="G77">
            <v>149.19999999999999</v>
          </cell>
        </row>
        <row r="78">
          <cell r="B78" t="str">
            <v>Diversos</v>
          </cell>
        </row>
        <row r="79">
          <cell r="A79" t="str">
            <v>03.510.00</v>
          </cell>
          <cell r="B79" t="str">
            <v>Aparelho de apoio em neoprene</v>
          </cell>
          <cell r="C79" t="str">
            <v xml:space="preserve"> </v>
          </cell>
          <cell r="D79" t="str">
            <v xml:space="preserve"> </v>
          </cell>
          <cell r="E79" t="str">
            <v>kg</v>
          </cell>
          <cell r="F79">
            <v>30</v>
          </cell>
          <cell r="G79">
            <v>86.94</v>
          </cell>
        </row>
        <row r="80">
          <cell r="A80" t="str">
            <v>P 03.991.01b</v>
          </cell>
          <cell r="B80" t="str">
            <v>Dreno de FF D= 50 mm x 500mm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52</v>
          </cell>
          <cell r="G80">
            <v>6.63</v>
          </cell>
        </row>
        <row r="84">
          <cell r="A84" t="str">
            <v>PI 02a</v>
          </cell>
        </row>
        <row r="85">
          <cell r="A85" t="str">
            <v>PI 03</v>
          </cell>
        </row>
        <row r="86">
          <cell r="A86" t="str">
            <v>PI 08</v>
          </cell>
        </row>
        <row r="87">
          <cell r="A87" t="str">
            <v>PI 10</v>
          </cell>
        </row>
        <row r="88">
          <cell r="A88" t="str">
            <v>PI 71</v>
          </cell>
        </row>
        <row r="89">
          <cell r="A89" t="str">
            <v>PI 67</v>
          </cell>
        </row>
        <row r="90">
          <cell r="A90" t="str">
            <v>PI 72</v>
          </cell>
        </row>
        <row r="91">
          <cell r="A91" t="str">
            <v>PI 30</v>
          </cell>
        </row>
        <row r="92">
          <cell r="A92" t="str">
            <v>PI 31</v>
          </cell>
        </row>
        <row r="93">
          <cell r="A93" t="str">
            <v>PI 39</v>
          </cell>
        </row>
        <row r="94">
          <cell r="A94" t="str">
            <v>PI 37</v>
          </cell>
        </row>
        <row r="95">
          <cell r="A95" t="str">
            <v>PI 73</v>
          </cell>
        </row>
        <row r="96">
          <cell r="A96" t="str">
            <v>PI 74</v>
          </cell>
        </row>
        <row r="97">
          <cell r="A97" t="str">
            <v>PI 75</v>
          </cell>
        </row>
        <row r="98">
          <cell r="A98" t="str">
            <v>PI 22</v>
          </cell>
        </row>
        <row r="99">
          <cell r="A99" t="str">
            <v>PI 26</v>
          </cell>
        </row>
        <row r="100">
          <cell r="A100" t="str">
            <v>PI 24</v>
          </cell>
        </row>
        <row r="101">
          <cell r="A101" t="str">
            <v>PI 25</v>
          </cell>
        </row>
        <row r="102">
          <cell r="A102" t="str">
            <v>PI 38</v>
          </cell>
        </row>
      </sheetData>
      <sheetData sheetId="24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348300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3483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1741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1484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1250</v>
          </cell>
          <cell r="G19">
            <v>1.98</v>
          </cell>
        </row>
        <row r="20">
          <cell r="A20" t="str">
            <v>01.100.11</v>
          </cell>
          <cell r="B20" t="str">
            <v>Escavação,carga e transportes de material de 1a categoria DMT= 400 a 600m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3925</v>
          </cell>
          <cell r="G20">
            <v>2.12</v>
          </cell>
        </row>
        <row r="21">
          <cell r="A21" t="str">
            <v>01.100.12</v>
          </cell>
          <cell r="B21" t="str">
            <v>Escavação,carga e transportes de material de 1a categoria DMT= 600 a 800m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1512</v>
          </cell>
          <cell r="G21">
            <v>2.19</v>
          </cell>
        </row>
        <row r="22">
          <cell r="A22" t="str">
            <v>01.100.13</v>
          </cell>
          <cell r="B22" t="str">
            <v>Escavação,carga e transportes de material de 1a categoria DMT= 800 a 1000m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1019</v>
          </cell>
          <cell r="G22">
            <v>2.36</v>
          </cell>
        </row>
        <row r="23">
          <cell r="A23" t="str">
            <v>01.100.14</v>
          </cell>
          <cell r="B23" t="str">
            <v>Escavação,carga e transportes de material de 1a categoria DMT=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8380</v>
          </cell>
          <cell r="G23">
            <v>2.4</v>
          </cell>
        </row>
        <row r="24">
          <cell r="A24" t="str">
            <v>01.100.15</v>
          </cell>
          <cell r="B24" t="str">
            <v>Escavação,carga e transportes de material de 1a categoria DMT= 1200 a 1400m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4445</v>
          </cell>
          <cell r="G24">
            <v>2.62</v>
          </cell>
        </row>
        <row r="25">
          <cell r="A25" t="str">
            <v>01.100.16</v>
          </cell>
          <cell r="B25" t="str">
            <v>Escavação,carga e transportes de material de 1a  categoria DMT 1400 a 1600m</v>
          </cell>
          <cell r="C25" t="str">
            <v>DNER-ES280/97</v>
          </cell>
          <cell r="D25" t="str">
            <v xml:space="preserve"> </v>
          </cell>
          <cell r="E25" t="str">
            <v>m3</v>
          </cell>
          <cell r="F25">
            <v>10739</v>
          </cell>
          <cell r="G25">
            <v>2.73</v>
          </cell>
        </row>
        <row r="26">
          <cell r="A26" t="str">
            <v>01.100.17</v>
          </cell>
          <cell r="B26" t="str">
            <v>Escavação,carga e transportes de material de 1a categoria DMT= 1600 a 1800m</v>
          </cell>
          <cell r="C26" t="str">
            <v>DNER-ES280/97</v>
          </cell>
          <cell r="D26" t="str">
            <v xml:space="preserve"> </v>
          </cell>
          <cell r="E26" t="str">
            <v>m3</v>
          </cell>
          <cell r="F26">
            <v>1768</v>
          </cell>
          <cell r="G26">
            <v>2.84</v>
          </cell>
        </row>
        <row r="27">
          <cell r="A27" t="str">
            <v>01.100.19</v>
          </cell>
          <cell r="B27" t="str">
            <v>Escavação,carga e transportes de material de 1a categoria DMT= 2000 a 3000m</v>
          </cell>
          <cell r="C27" t="str">
            <v>DNER-ES280/97</v>
          </cell>
          <cell r="D27" t="str">
            <v xml:space="preserve"> </v>
          </cell>
          <cell r="E27" t="str">
            <v>m3</v>
          </cell>
          <cell r="F27">
            <v>11011</v>
          </cell>
          <cell r="G27">
            <v>3.26</v>
          </cell>
        </row>
        <row r="28">
          <cell r="A28" t="str">
            <v>DER50255</v>
          </cell>
          <cell r="B28" t="str">
            <v>Esc.  Carga e Transp. de mat. 1a cat. c/ CB 3000&lt;DMT&lt;4000m</v>
          </cell>
          <cell r="C28" t="str">
            <v xml:space="preserve"> </v>
          </cell>
          <cell r="D28" t="str">
            <v xml:space="preserve"> </v>
          </cell>
          <cell r="E28" t="str">
            <v>m3</v>
          </cell>
          <cell r="F28">
            <v>8863</v>
          </cell>
          <cell r="G28">
            <v>3.3</v>
          </cell>
        </row>
        <row r="29">
          <cell r="A29" t="str">
            <v>DER50265</v>
          </cell>
          <cell r="B29" t="str">
            <v>Esc.  Carga e Transp. de mat. 1a cat. c/ CB 4000&lt;DMT&lt;5000m</v>
          </cell>
          <cell r="C29" t="str">
            <v xml:space="preserve"> </v>
          </cell>
          <cell r="D29" t="str">
            <v xml:space="preserve"> </v>
          </cell>
          <cell r="E29" t="str">
            <v>m3</v>
          </cell>
          <cell r="F29">
            <v>5413</v>
          </cell>
          <cell r="G29">
            <v>3.76</v>
          </cell>
        </row>
        <row r="30">
          <cell r="A30" t="str">
            <v>DER50260</v>
          </cell>
          <cell r="B30" t="str">
            <v>Esc.  Carga e Transp. de mat. 1a cat. c/ CB 5000&lt;DMT&lt;6000m</v>
          </cell>
          <cell r="C30" t="str">
            <v xml:space="preserve"> </v>
          </cell>
          <cell r="D30" t="str">
            <v xml:space="preserve"> </v>
          </cell>
          <cell r="E30" t="str">
            <v>m3</v>
          </cell>
          <cell r="F30">
            <v>2698</v>
          </cell>
          <cell r="G30">
            <v>4.29</v>
          </cell>
        </row>
        <row r="31">
          <cell r="A31" t="str">
            <v>DER50270</v>
          </cell>
          <cell r="B31" t="str">
            <v>Esc.  Carga e Transp. de mat. 1a cat. c/ CB 6000&lt;DMT&lt;7000m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2091</v>
          </cell>
          <cell r="G31">
            <v>4.79</v>
          </cell>
        </row>
        <row r="32">
          <cell r="A32" t="str">
            <v>DER50280</v>
          </cell>
          <cell r="B32" t="str">
            <v>Esc.  Carga e Transp. de mat. 1a cat. c/ CB 7000&lt;DMT&lt;8000m</v>
          </cell>
          <cell r="C32" t="str">
            <v xml:space="preserve"> </v>
          </cell>
          <cell r="D32" t="str">
            <v xml:space="preserve"> </v>
          </cell>
          <cell r="E32" t="str">
            <v>m3</v>
          </cell>
          <cell r="F32">
            <v>13314</v>
          </cell>
          <cell r="G32">
            <v>5.27</v>
          </cell>
        </row>
        <row r="33">
          <cell r="A33" t="str">
            <v>DER50300</v>
          </cell>
          <cell r="B33" t="str">
            <v>Esc.  Carga e Transp. de mat. 1a cat. c/ CB 9000&lt;DMT&lt;10000m</v>
          </cell>
          <cell r="C33" t="str">
            <v xml:space="preserve"> </v>
          </cell>
          <cell r="D33" t="str">
            <v xml:space="preserve"> </v>
          </cell>
          <cell r="E33" t="str">
            <v>m3</v>
          </cell>
          <cell r="F33">
            <v>10102</v>
          </cell>
          <cell r="G33">
            <v>6.3</v>
          </cell>
        </row>
        <row r="34">
          <cell r="A34" t="str">
            <v>DER50305</v>
          </cell>
          <cell r="B34" t="str">
            <v>Esc.  Carga e Transp. de mat. 1a cat. c/ CB 10000&lt;DMT&lt;12000m</v>
          </cell>
          <cell r="C34" t="str">
            <v xml:space="preserve"> </v>
          </cell>
          <cell r="D34" t="str">
            <v xml:space="preserve"> </v>
          </cell>
          <cell r="E34" t="str">
            <v>m3</v>
          </cell>
          <cell r="F34">
            <v>14258</v>
          </cell>
          <cell r="G34">
            <v>7.05</v>
          </cell>
        </row>
        <row r="35">
          <cell r="A35" t="str">
            <v>01.101.11</v>
          </cell>
          <cell r="B35" t="str">
            <v>Escavação,carga e transportes de material de 2a categoria,c/CB,  DMT 400 a 600m</v>
          </cell>
          <cell r="C35" t="str">
            <v>DNER-ES280/97</v>
          </cell>
          <cell r="D35" t="str">
            <v xml:space="preserve"> </v>
          </cell>
          <cell r="E35" t="str">
            <v>m3</v>
          </cell>
          <cell r="F35">
            <v>1631</v>
          </cell>
          <cell r="G35">
            <v>3.15</v>
          </cell>
        </row>
        <row r="36">
          <cell r="A36" t="str">
            <v>01.101.12</v>
          </cell>
          <cell r="B36" t="str">
            <v>Escavação,carga e transportes de material de 2a categoria,c/CB,  DMT 600 a 800m</v>
          </cell>
          <cell r="C36" t="str">
            <v>DNER-ES280/97</v>
          </cell>
          <cell r="D36" t="str">
            <v xml:space="preserve"> </v>
          </cell>
          <cell r="E36" t="str">
            <v>m3</v>
          </cell>
          <cell r="F36">
            <v>3757</v>
          </cell>
          <cell r="G36">
            <v>3.23</v>
          </cell>
        </row>
        <row r="37">
          <cell r="A37" t="str">
            <v>01.101.14</v>
          </cell>
          <cell r="B37" t="str">
            <v>Escavação,carga e transportes de material de 2a categoria,c/CB,  DMT 1000 a 1200m</v>
          </cell>
          <cell r="C37" t="str">
            <v>DNER-ES280/97</v>
          </cell>
          <cell r="D37" t="str">
            <v xml:space="preserve"> </v>
          </cell>
          <cell r="E37" t="str">
            <v>m3</v>
          </cell>
          <cell r="F37">
            <v>1333</v>
          </cell>
          <cell r="G37">
            <v>3.49</v>
          </cell>
        </row>
        <row r="38">
          <cell r="A38" t="str">
            <v>01.101.15</v>
          </cell>
          <cell r="B38" t="str">
            <v>Escavação,carga e transportes de material de 2a categoria,c/CB,  DMT 1200 a 1400m</v>
          </cell>
          <cell r="C38" t="str">
            <v>DNER-ES280/97</v>
          </cell>
          <cell r="D38" t="str">
            <v xml:space="preserve"> </v>
          </cell>
          <cell r="E38" t="str">
            <v>m3</v>
          </cell>
          <cell r="F38">
            <v>1404</v>
          </cell>
          <cell r="G38">
            <v>3.73</v>
          </cell>
        </row>
        <row r="39">
          <cell r="A39" t="str">
            <v>01.101.16</v>
          </cell>
          <cell r="B39" t="str">
            <v>Escavação,carga e transportes de material de 2a categoria,c/CB,  DMT 1400 a 1600m</v>
          </cell>
          <cell r="C39" t="str">
            <v>DNER-ES280/97</v>
          </cell>
          <cell r="D39" t="str">
            <v xml:space="preserve"> </v>
          </cell>
          <cell r="E39" t="str">
            <v>m3</v>
          </cell>
          <cell r="F39">
            <v>2888</v>
          </cell>
          <cell r="G39">
            <v>3.87</v>
          </cell>
        </row>
        <row r="40">
          <cell r="A40" t="str">
            <v>01.101.19</v>
          </cell>
          <cell r="B40" t="str">
            <v>Escavação,carga e transportes de material de 2a categoria,c/CB,  DMT 2000 a 3000m</v>
          </cell>
          <cell r="C40" t="str">
            <v>DNER-ES280/97</v>
          </cell>
          <cell r="D40" t="str">
            <v xml:space="preserve"> </v>
          </cell>
          <cell r="E40" t="str">
            <v>m3</v>
          </cell>
          <cell r="F40">
            <v>6541</v>
          </cell>
          <cell r="G40">
            <v>4.51</v>
          </cell>
        </row>
        <row r="41">
          <cell r="A41" t="str">
            <v>DER51225</v>
          </cell>
          <cell r="B41" t="str">
            <v>Escavação,carga e transportes de material de 2a categoria DMT 3000 a 4000m</v>
          </cell>
          <cell r="C41" t="str">
            <v xml:space="preserve"> </v>
          </cell>
          <cell r="D41" t="str">
            <v xml:space="preserve"> </v>
          </cell>
          <cell r="E41" t="str">
            <v>m3</v>
          </cell>
          <cell r="F41">
            <v>2216</v>
          </cell>
          <cell r="G41">
            <v>4.5599999999999996</v>
          </cell>
        </row>
        <row r="42">
          <cell r="A42" t="str">
            <v>DER51235</v>
          </cell>
          <cell r="B42" t="str">
            <v>Escavação,carga e transportes de material de 2a categoria DMT 4000 a 5000m</v>
          </cell>
          <cell r="C42" t="str">
            <v xml:space="preserve"> </v>
          </cell>
          <cell r="D42" t="str">
            <v xml:space="preserve"> </v>
          </cell>
          <cell r="E42" t="str">
            <v>m3</v>
          </cell>
          <cell r="F42">
            <v>1163</v>
          </cell>
          <cell r="G42">
            <v>5.15</v>
          </cell>
        </row>
        <row r="43">
          <cell r="A43" t="str">
            <v>DER51270</v>
          </cell>
          <cell r="B43" t="str">
            <v>Escavação,carga e transportes de material de 2a categoria DMT 7000 a 8000m</v>
          </cell>
          <cell r="C43" t="str">
            <v xml:space="preserve"> </v>
          </cell>
          <cell r="D43" t="str">
            <v xml:space="preserve"> </v>
          </cell>
          <cell r="E43" t="str">
            <v>m3</v>
          </cell>
          <cell r="F43">
            <v>1969</v>
          </cell>
          <cell r="G43">
            <v>6.93</v>
          </cell>
        </row>
        <row r="44">
          <cell r="A44" t="str">
            <v>DER51330</v>
          </cell>
          <cell r="B44" t="str">
            <v>Escavação,carga e transportes de material de 2a categoria DMT 16000 a 18000m</v>
          </cell>
          <cell r="C44" t="str">
            <v xml:space="preserve"> </v>
          </cell>
          <cell r="D44" t="str">
            <v xml:space="preserve"> </v>
          </cell>
          <cell r="E44" t="str">
            <v>m3</v>
          </cell>
          <cell r="F44">
            <v>5909</v>
          </cell>
          <cell r="G44">
            <v>12.53</v>
          </cell>
        </row>
        <row r="45">
          <cell r="A45" t="str">
            <v>DER51340</v>
          </cell>
          <cell r="B45" t="str">
            <v>Escavação,carga e transportes de material de 2a categoria DMT 18000 a 20000m</v>
          </cell>
          <cell r="C45" t="str">
            <v xml:space="preserve"> </v>
          </cell>
          <cell r="D45" t="str">
            <v xml:space="preserve"> </v>
          </cell>
          <cell r="E45" t="str">
            <v>m3</v>
          </cell>
          <cell r="F45">
            <v>6828</v>
          </cell>
          <cell r="G45">
            <v>13.65</v>
          </cell>
        </row>
        <row r="46">
          <cell r="A46" t="str">
            <v>DER52070</v>
          </cell>
          <cell r="B46" t="str">
            <v>Esc. Carga e Transp. de solos moles 100&lt;DMT&lt;=200m</v>
          </cell>
          <cell r="C46" t="str">
            <v xml:space="preserve"> </v>
          </cell>
          <cell r="D46" t="str">
            <v xml:space="preserve"> </v>
          </cell>
          <cell r="E46" t="str">
            <v>m3</v>
          </cell>
          <cell r="F46">
            <v>592</v>
          </cell>
          <cell r="G46">
            <v>3.95</v>
          </cell>
        </row>
        <row r="47">
          <cell r="A47" t="str">
            <v>DER52082</v>
          </cell>
          <cell r="B47" t="str">
            <v>Esc. Carga e Transp. de solos moles 200&lt;DMT&lt;=400m</v>
          </cell>
          <cell r="C47" t="str">
            <v xml:space="preserve"> </v>
          </cell>
          <cell r="D47" t="str">
            <v xml:space="preserve"> </v>
          </cell>
          <cell r="E47" t="str">
            <v>m3</v>
          </cell>
          <cell r="F47">
            <v>1203</v>
          </cell>
          <cell r="G47">
            <v>4.03</v>
          </cell>
        </row>
        <row r="48">
          <cell r="A48" t="str">
            <v>DER52087</v>
          </cell>
          <cell r="B48" t="str">
            <v>Esc. Carga e Transp. de solos moles 400&lt;DMT&lt;=600m</v>
          </cell>
          <cell r="C48" t="str">
            <v xml:space="preserve"> </v>
          </cell>
          <cell r="D48" t="str">
            <v xml:space="preserve"> </v>
          </cell>
          <cell r="E48" t="str">
            <v>m3</v>
          </cell>
          <cell r="F48">
            <v>8307</v>
          </cell>
          <cell r="G48">
            <v>4.5999999999999996</v>
          </cell>
        </row>
        <row r="49">
          <cell r="A49" t="str">
            <v>DER52090</v>
          </cell>
          <cell r="B49" t="str">
            <v>Esc. Carga e Transp. de solos moles 600&lt;DMT&lt;=800m</v>
          </cell>
          <cell r="C49" t="str">
            <v xml:space="preserve"> </v>
          </cell>
          <cell r="D49" t="str">
            <v xml:space="preserve"> </v>
          </cell>
          <cell r="E49" t="str">
            <v>m3</v>
          </cell>
          <cell r="F49">
            <v>1430</v>
          </cell>
          <cell r="G49">
            <v>4.6399999999999997</v>
          </cell>
        </row>
        <row r="50">
          <cell r="A50" t="str">
            <v>DER52095</v>
          </cell>
          <cell r="B50" t="str">
            <v>Esc. Carga e Transp. de solos moles 800&lt;DMT&lt;=1000m</v>
          </cell>
          <cell r="C50" t="str">
            <v xml:space="preserve"> </v>
          </cell>
          <cell r="D50" t="str">
            <v xml:space="preserve"> </v>
          </cell>
          <cell r="E50" t="str">
            <v>m3</v>
          </cell>
          <cell r="F50">
            <v>2650</v>
          </cell>
          <cell r="G50">
            <v>4.7</v>
          </cell>
        </row>
        <row r="51">
          <cell r="A51" t="str">
            <v>DER52100</v>
          </cell>
          <cell r="B51" t="str">
            <v>Esc. Carga e Transp. de solos moles 1000&lt;DMT&lt;=1200m</v>
          </cell>
          <cell r="C51" t="str">
            <v xml:space="preserve"> </v>
          </cell>
          <cell r="D51" t="str">
            <v xml:space="preserve"> </v>
          </cell>
          <cell r="E51" t="str">
            <v>m3</v>
          </cell>
          <cell r="F51">
            <v>3238</v>
          </cell>
          <cell r="G51">
            <v>4.71</v>
          </cell>
        </row>
        <row r="52">
          <cell r="A52" t="str">
            <v>DER52101</v>
          </cell>
          <cell r="B52" t="str">
            <v>Esc. Carga e Transp. de solos moles 1200&lt;DMT&lt;=1400m</v>
          </cell>
          <cell r="C52" t="str">
            <v xml:space="preserve"> </v>
          </cell>
          <cell r="D52" t="str">
            <v xml:space="preserve"> </v>
          </cell>
          <cell r="E52" t="str">
            <v>m3</v>
          </cell>
          <cell r="F52">
            <v>762</v>
          </cell>
          <cell r="G52">
            <v>4.74</v>
          </cell>
        </row>
        <row r="53">
          <cell r="A53" t="str">
            <v>DER52102</v>
          </cell>
          <cell r="B53" t="str">
            <v>Esc. Carga e Transp. de solos moles 1400&lt;DMT&lt;=1600m</v>
          </cell>
          <cell r="C53" t="str">
            <v xml:space="preserve"> </v>
          </cell>
          <cell r="D53" t="str">
            <v xml:space="preserve"> </v>
          </cell>
          <cell r="E53" t="str">
            <v>m3</v>
          </cell>
          <cell r="F53">
            <v>1375</v>
          </cell>
          <cell r="G53">
            <v>4.8099999999999996</v>
          </cell>
        </row>
        <row r="54">
          <cell r="A54" t="str">
            <v>DER52103</v>
          </cell>
          <cell r="B54" t="str">
            <v>Esc. Carga e Transp. de solos moles 1600&lt;DMT&lt;=1800m</v>
          </cell>
          <cell r="C54" t="str">
            <v xml:space="preserve"> </v>
          </cell>
          <cell r="D54" t="str">
            <v xml:space="preserve"> </v>
          </cell>
          <cell r="E54" t="str">
            <v>m3</v>
          </cell>
          <cell r="F54">
            <v>1388</v>
          </cell>
          <cell r="G54">
            <v>4.8600000000000003</v>
          </cell>
        </row>
        <row r="55">
          <cell r="A55" t="str">
            <v>DER52105</v>
          </cell>
          <cell r="B55" t="str">
            <v>Esc. Carga e Transp. de solos moles 2000&lt;DMT&lt;=3000m</v>
          </cell>
          <cell r="C55" t="str">
            <v xml:space="preserve"> </v>
          </cell>
          <cell r="D55" t="str">
            <v xml:space="preserve"> </v>
          </cell>
          <cell r="E55" t="str">
            <v>m3</v>
          </cell>
          <cell r="F55">
            <v>15176</v>
          </cell>
          <cell r="G55">
            <v>5.77</v>
          </cell>
        </row>
        <row r="56">
          <cell r="A56" t="str">
            <v>01.510.00</v>
          </cell>
          <cell r="B56" t="str">
            <v>Compactação de aterros a 95% Proctor Normal</v>
          </cell>
          <cell r="C56" t="str">
            <v>DNER-ES282/97</v>
          </cell>
          <cell r="D56" t="str">
            <v xml:space="preserve"> </v>
          </cell>
          <cell r="E56" t="str">
            <v>m3</v>
          </cell>
          <cell r="F56">
            <v>62802</v>
          </cell>
          <cell r="G56">
            <v>0.79</v>
          </cell>
        </row>
        <row r="57">
          <cell r="A57" t="str">
            <v>01.511.00</v>
          </cell>
          <cell r="B57" t="str">
            <v>Compactação de aterros a 100% Proctor Normal</v>
          </cell>
          <cell r="C57" t="str">
            <v>DNER-ES282/97</v>
          </cell>
          <cell r="D57" t="str">
            <v xml:space="preserve"> </v>
          </cell>
          <cell r="E57" t="str">
            <v>m3</v>
          </cell>
          <cell r="F57">
            <v>42418</v>
          </cell>
          <cell r="G57">
            <v>1.36</v>
          </cell>
        </row>
        <row r="58">
          <cell r="F58" t="str">
            <v>SUB-TOTAL</v>
          </cell>
        </row>
        <row r="60">
          <cell r="B60" t="str">
            <v>PAVIMENTAÇÃO</v>
          </cell>
        </row>
        <row r="61">
          <cell r="A61" t="str">
            <v>02.000.00</v>
          </cell>
          <cell r="B61" t="str">
            <v>Regularização do subleito</v>
          </cell>
          <cell r="C61" t="str">
            <v xml:space="preserve"> </v>
          </cell>
          <cell r="D61" t="str">
            <v xml:space="preserve"> </v>
          </cell>
          <cell r="E61" t="str">
            <v>m2</v>
          </cell>
          <cell r="F61">
            <v>95629</v>
          </cell>
          <cell r="G61">
            <v>0.3</v>
          </cell>
        </row>
        <row r="62">
          <cell r="A62" t="str">
            <v>DER53110</v>
          </cell>
          <cell r="B62" t="str">
            <v>Camada de seixo classificado</v>
          </cell>
          <cell r="C62" t="str">
            <v xml:space="preserve"> </v>
          </cell>
          <cell r="D62" t="str">
            <v xml:space="preserve"> </v>
          </cell>
          <cell r="E62" t="str">
            <v>m3</v>
          </cell>
          <cell r="F62">
            <v>18370</v>
          </cell>
          <cell r="G62">
            <v>16.09</v>
          </cell>
        </row>
        <row r="63">
          <cell r="F63" t="str">
            <v>SUB-TOTAL</v>
          </cell>
        </row>
        <row r="65">
          <cell r="B65" t="str">
            <v>DRENAGEM</v>
          </cell>
        </row>
        <row r="66">
          <cell r="A66" t="str">
            <v>04.000.00</v>
          </cell>
          <cell r="B66" t="str">
            <v>Escavação manual em material de 1a categoria</v>
          </cell>
          <cell r="C66" t="str">
            <v xml:space="preserve"> </v>
          </cell>
          <cell r="D66" t="str">
            <v xml:space="preserve"> </v>
          </cell>
          <cell r="E66" t="str">
            <v>m3</v>
          </cell>
          <cell r="F66">
            <v>161</v>
          </cell>
          <cell r="G66">
            <v>17.57</v>
          </cell>
        </row>
        <row r="67">
          <cell r="A67" t="str">
            <v>04.001.00</v>
          </cell>
          <cell r="B67" t="str">
            <v>Escavação mecânica em material de 1a categoria</v>
          </cell>
          <cell r="C67" t="str">
            <v xml:space="preserve"> </v>
          </cell>
          <cell r="D67" t="str">
            <v xml:space="preserve"> </v>
          </cell>
          <cell r="E67" t="str">
            <v>m3</v>
          </cell>
          <cell r="F67">
            <v>824</v>
          </cell>
          <cell r="G67">
            <v>2.09</v>
          </cell>
        </row>
        <row r="68">
          <cell r="A68" t="str">
            <v>04.001.01</v>
          </cell>
          <cell r="B68" t="str">
            <v>Escavação mecânica,reaterro e compactação (material de 1a categoria)</v>
          </cell>
          <cell r="C68" t="str">
            <v xml:space="preserve"> </v>
          </cell>
          <cell r="D68" t="str">
            <v xml:space="preserve"> </v>
          </cell>
          <cell r="E68" t="str">
            <v>m3</v>
          </cell>
          <cell r="F68">
            <v>658.80000000000007</v>
          </cell>
          <cell r="G68">
            <v>3.03</v>
          </cell>
        </row>
        <row r="69">
          <cell r="A69" t="str">
            <v>04.400.02</v>
          </cell>
          <cell r="B69" t="str">
            <v>Valeta de prot. de cortes c/ revest. vegetal VPC 02</v>
          </cell>
          <cell r="C69" t="str">
            <v xml:space="preserve"> </v>
          </cell>
          <cell r="D69" t="str">
            <v xml:space="preserve"> </v>
          </cell>
          <cell r="E69" t="str">
            <v>m</v>
          </cell>
          <cell r="F69">
            <v>3333</v>
          </cell>
          <cell r="G69">
            <v>23.24</v>
          </cell>
        </row>
        <row r="70">
          <cell r="A70" t="str">
            <v>04.401.01</v>
          </cell>
          <cell r="B70" t="str">
            <v>Valeta de prot. de aterro c/ revest. vegetal VPA 01</v>
          </cell>
          <cell r="C70" t="str">
            <v xml:space="preserve"> </v>
          </cell>
          <cell r="D70" t="str">
            <v xml:space="preserve"> </v>
          </cell>
          <cell r="E70" t="str">
            <v>m</v>
          </cell>
          <cell r="F70">
            <v>2294</v>
          </cell>
          <cell r="G70">
            <v>31.98</v>
          </cell>
        </row>
        <row r="71">
          <cell r="A71" t="str">
            <v>04.401.02</v>
          </cell>
          <cell r="B71" t="str">
            <v>Valeta de prot. de aterro c/ revest. vegetal VPA 02</v>
          </cell>
          <cell r="C71" t="str">
            <v xml:space="preserve"> </v>
          </cell>
          <cell r="D71" t="str">
            <v xml:space="preserve"> </v>
          </cell>
          <cell r="E71" t="str">
            <v>m</v>
          </cell>
          <cell r="F71">
            <v>5351</v>
          </cell>
          <cell r="G71">
            <v>24.32</v>
          </cell>
        </row>
        <row r="72">
          <cell r="A72" t="str">
            <v>04.900.21</v>
          </cell>
          <cell r="B72" t="str">
            <v>Sarjeta de cant. central de concreto-SCC 01</v>
          </cell>
          <cell r="C72" t="str">
            <v>DNER-ES288/97</v>
          </cell>
          <cell r="D72" t="str">
            <v xml:space="preserve"> </v>
          </cell>
          <cell r="E72" t="str">
            <v>m</v>
          </cell>
          <cell r="F72">
            <v>5269</v>
          </cell>
          <cell r="G72">
            <v>13.85</v>
          </cell>
        </row>
        <row r="73">
          <cell r="A73" t="str">
            <v>04.900.22</v>
          </cell>
          <cell r="B73" t="str">
            <v>Sarjeta de cant. central de concreto-SCC 02</v>
          </cell>
          <cell r="C73" t="str">
            <v>DNER-ES288/97</v>
          </cell>
          <cell r="D73" t="str">
            <v xml:space="preserve"> </v>
          </cell>
          <cell r="E73" t="str">
            <v>m</v>
          </cell>
          <cell r="F73">
            <v>484</v>
          </cell>
          <cell r="G73">
            <v>19.170000000000002</v>
          </cell>
        </row>
        <row r="74">
          <cell r="A74" t="str">
            <v>04.900.32</v>
          </cell>
          <cell r="B74" t="str">
            <v>Sarjeta triangular de grama-STG 02</v>
          </cell>
          <cell r="C74" t="str">
            <v xml:space="preserve"> </v>
          </cell>
          <cell r="D74" t="str">
            <v xml:space="preserve"> </v>
          </cell>
          <cell r="E74" t="str">
            <v>m</v>
          </cell>
          <cell r="F74">
            <v>319</v>
          </cell>
          <cell r="G74">
            <v>12.14</v>
          </cell>
        </row>
        <row r="75">
          <cell r="A75" t="str">
            <v>04.900.33</v>
          </cell>
          <cell r="B75" t="str">
            <v>Sarjeta triangular de grama-STG 03</v>
          </cell>
          <cell r="C75" t="str">
            <v xml:space="preserve"> </v>
          </cell>
          <cell r="D75" t="str">
            <v xml:space="preserve"> </v>
          </cell>
          <cell r="E75" t="str">
            <v>m</v>
          </cell>
          <cell r="F75">
            <v>341</v>
          </cell>
          <cell r="G75">
            <v>10.61</v>
          </cell>
        </row>
        <row r="76">
          <cell r="A76" t="str">
            <v>04.900.34</v>
          </cell>
          <cell r="B76" t="str">
            <v>Sarjeta triangular de grama-STG 04</v>
          </cell>
          <cell r="C76" t="str">
            <v xml:space="preserve"> </v>
          </cell>
          <cell r="D76" t="str">
            <v xml:space="preserve"> </v>
          </cell>
          <cell r="E76" t="str">
            <v>m</v>
          </cell>
          <cell r="F76">
            <v>3872</v>
          </cell>
          <cell r="G76">
            <v>8.4700000000000006</v>
          </cell>
        </row>
        <row r="77">
          <cell r="A77" t="str">
            <v>DER78150b</v>
          </cell>
          <cell r="B77" t="str">
            <v>Caixa coletora de sarjeta - CCS, D=40cm E H=1,00m</v>
          </cell>
          <cell r="C77" t="str">
            <v xml:space="preserve"> </v>
          </cell>
          <cell r="D77" t="str">
            <v xml:space="preserve"> </v>
          </cell>
          <cell r="E77" t="str">
            <v>un</v>
          </cell>
          <cell r="F77">
            <v>5</v>
          </cell>
          <cell r="G77">
            <v>382.07</v>
          </cell>
        </row>
        <row r="78">
          <cell r="A78" t="str">
            <v>DER78150a</v>
          </cell>
          <cell r="B78" t="str">
            <v>Caixa coletora de sarjeta - CCS, D=60cm E H=1,5m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6</v>
          </cell>
          <cell r="G78">
            <v>500.45</v>
          </cell>
        </row>
        <row r="79">
          <cell r="A79" t="str">
            <v>DER78250</v>
          </cell>
          <cell r="B79" t="str">
            <v>Caixa coletora de sarjeta - CCS, D=80cm E H=1,50m</v>
          </cell>
          <cell r="C79" t="str">
            <v xml:space="preserve"> </v>
          </cell>
          <cell r="D79" t="str">
            <v xml:space="preserve"> </v>
          </cell>
          <cell r="E79" t="str">
            <v>un</v>
          </cell>
          <cell r="F79">
            <v>2</v>
          </cell>
          <cell r="G79">
            <v>436.66</v>
          </cell>
        </row>
        <row r="80">
          <cell r="A80" t="str">
            <v>DER78300</v>
          </cell>
          <cell r="B80" t="str">
            <v>Caixa coletora de sarjeta - CCS, D=100cm E H=1,50m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2</v>
          </cell>
          <cell r="G80">
            <v>449.54</v>
          </cell>
        </row>
        <row r="81">
          <cell r="A81" t="str">
            <v>04.930.01</v>
          </cell>
          <cell r="B81" t="str">
            <v>Caixa coletora de sarjeta-CCS 01</v>
          </cell>
          <cell r="C81" t="str">
            <v>DNER-ES287/97</v>
          </cell>
          <cell r="D81" t="str">
            <v xml:space="preserve"> </v>
          </cell>
          <cell r="E81" t="str">
            <v>un</v>
          </cell>
          <cell r="F81">
            <v>3</v>
          </cell>
          <cell r="G81">
            <v>568.85</v>
          </cell>
        </row>
        <row r="82">
          <cell r="A82" t="str">
            <v>04.930.02</v>
          </cell>
          <cell r="B82" t="str">
            <v>Caixa coletora de sarjeta-CCS 02</v>
          </cell>
          <cell r="C82" t="str">
            <v>DNER-ES287/97</v>
          </cell>
          <cell r="D82" t="str">
            <v xml:space="preserve"> </v>
          </cell>
          <cell r="E82" t="str">
            <v>un</v>
          </cell>
          <cell r="F82">
            <v>3</v>
          </cell>
          <cell r="G82">
            <v>555.63</v>
          </cell>
        </row>
        <row r="83">
          <cell r="A83" t="str">
            <v>04.930.03</v>
          </cell>
          <cell r="B83" t="str">
            <v>Caixa coletora de sarjeta-CCS 03</v>
          </cell>
          <cell r="C83" t="str">
            <v>DNER-ES287/97</v>
          </cell>
          <cell r="D83" t="str">
            <v xml:space="preserve"> </v>
          </cell>
          <cell r="E83" t="str">
            <v>un</v>
          </cell>
          <cell r="F83">
            <v>1</v>
          </cell>
          <cell r="G83">
            <v>542.39</v>
          </cell>
        </row>
        <row r="84">
          <cell r="A84" t="str">
            <v>DER77100</v>
          </cell>
          <cell r="B84" t="str">
            <v>Caixa coletora de talvegue - CCT, D=80cm E H=1,50m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4</v>
          </cell>
          <cell r="G84">
            <v>419.95</v>
          </cell>
        </row>
        <row r="85">
          <cell r="A85" t="str">
            <v>DER77150</v>
          </cell>
          <cell r="B85" t="str">
            <v>Caixa coletora de talvegue - CCT, D=100cm E H=1,50m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1</v>
          </cell>
          <cell r="G85">
            <v>410.6</v>
          </cell>
        </row>
        <row r="86">
          <cell r="A86" t="str">
            <v>DER77150d</v>
          </cell>
          <cell r="B86" t="str">
            <v>Caixa coletora de talvegue, para BDTC, D=1,20m E H=1,50m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1</v>
          </cell>
          <cell r="G86">
            <v>581.30999999999995</v>
          </cell>
        </row>
        <row r="87">
          <cell r="A87" t="str">
            <v>P 04.100.07</v>
          </cell>
          <cell r="B87" t="str">
            <v>Execução de galerias D=0,40 c/ lastro de brita</v>
          </cell>
          <cell r="C87" t="str">
            <v xml:space="preserve"> </v>
          </cell>
          <cell r="D87" t="str">
            <v xml:space="preserve"> </v>
          </cell>
          <cell r="E87" t="str">
            <v>m</v>
          </cell>
          <cell r="F87">
            <v>81</v>
          </cell>
          <cell r="G87">
            <v>41.68</v>
          </cell>
        </row>
        <row r="88">
          <cell r="A88" t="str">
            <v>P 04.100.09</v>
          </cell>
          <cell r="B88" t="str">
            <v>Execução de galerias D=0,60 c/ lastro de brita</v>
          </cell>
          <cell r="C88" t="str">
            <v xml:space="preserve"> </v>
          </cell>
          <cell r="D88" t="str">
            <v xml:space="preserve"> </v>
          </cell>
          <cell r="E88" t="str">
            <v>m</v>
          </cell>
          <cell r="F88">
            <v>139</v>
          </cell>
          <cell r="G88">
            <v>100.67</v>
          </cell>
        </row>
        <row r="89">
          <cell r="A89" t="str">
            <v>P 04.100.08</v>
          </cell>
          <cell r="B89" t="str">
            <v>Execução de galerias D=0,40 c/ lastro de concreto</v>
          </cell>
          <cell r="C89" t="str">
            <v xml:space="preserve"> </v>
          </cell>
          <cell r="D89" t="str">
            <v xml:space="preserve"> </v>
          </cell>
          <cell r="E89" t="str">
            <v>m</v>
          </cell>
          <cell r="F89">
            <v>35</v>
          </cell>
          <cell r="G89">
            <v>58.65</v>
          </cell>
        </row>
        <row r="90">
          <cell r="A90" t="str">
            <v>DER72350b</v>
          </cell>
          <cell r="B90" t="str">
            <v>Boca para BSTC D=40cm - Normal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4</v>
          </cell>
          <cell r="G90">
            <v>147.57</v>
          </cell>
        </row>
        <row r="91">
          <cell r="A91" t="str">
            <v>04.101.01</v>
          </cell>
          <cell r="B91" t="str">
            <v>Boca de BSTC D=0.60m-normal</v>
          </cell>
          <cell r="C91" t="str">
            <v>DNER-ES284/97</v>
          </cell>
          <cell r="D91" t="str">
            <v xml:space="preserve"> </v>
          </cell>
          <cell r="E91" t="str">
            <v>un</v>
          </cell>
          <cell r="F91">
            <v>7</v>
          </cell>
          <cell r="G91">
            <v>299.62</v>
          </cell>
        </row>
        <row r="92">
          <cell r="A92" t="str">
            <v>04.940.02</v>
          </cell>
          <cell r="B92" t="str">
            <v>Descida d’água tipo rápido- canal retangular-DAR 02</v>
          </cell>
          <cell r="C92" t="str">
            <v>DNER-ES291/97</v>
          </cell>
          <cell r="D92" t="str">
            <v xml:space="preserve"> </v>
          </cell>
          <cell r="E92" t="str">
            <v>m</v>
          </cell>
          <cell r="F92">
            <v>5</v>
          </cell>
          <cell r="G92">
            <v>57.28</v>
          </cell>
        </row>
        <row r="93">
          <cell r="F93" t="str">
            <v>SUB-TOTAL</v>
          </cell>
        </row>
        <row r="94">
          <cell r="B94" t="str">
            <v>OBRAS DE ARTE CORRENTES</v>
          </cell>
        </row>
        <row r="95">
          <cell r="A95" t="str">
            <v>04.000.01</v>
          </cell>
          <cell r="B95" t="str">
            <v>Escavação manual,reaterro e compactação (material de 1a categoria)</v>
          </cell>
          <cell r="C95" t="str">
            <v xml:space="preserve"> </v>
          </cell>
          <cell r="D95" t="str">
            <v xml:space="preserve"> </v>
          </cell>
          <cell r="E95" t="str">
            <v>m3</v>
          </cell>
          <cell r="F95">
            <v>2635.2000000000003</v>
          </cell>
          <cell r="G95">
            <v>22.33</v>
          </cell>
        </row>
        <row r="96">
          <cell r="A96" t="str">
            <v>04.100.02</v>
          </cell>
          <cell r="B96" t="str">
            <v>Corpo de BSTC D=0.80m</v>
          </cell>
          <cell r="C96" t="str">
            <v>DNER-ES284/97</v>
          </cell>
          <cell r="D96" t="str">
            <v xml:space="preserve"> </v>
          </cell>
          <cell r="E96" t="str">
            <v xml:space="preserve">m </v>
          </cell>
          <cell r="F96">
            <v>158</v>
          </cell>
          <cell r="G96">
            <v>201.98</v>
          </cell>
        </row>
        <row r="97">
          <cell r="A97" t="str">
            <v>04.100.03</v>
          </cell>
          <cell r="B97" t="str">
            <v>Corpo de BSTC D=1.00m</v>
          </cell>
          <cell r="C97" t="str">
            <v>DNER-ES284/97</v>
          </cell>
          <cell r="D97" t="str">
            <v xml:space="preserve"> </v>
          </cell>
          <cell r="E97" t="str">
            <v xml:space="preserve">m </v>
          </cell>
          <cell r="F97">
            <v>99</v>
          </cell>
          <cell r="G97">
            <v>280.33</v>
          </cell>
        </row>
        <row r="98">
          <cell r="A98" t="str">
            <v>04.101.02</v>
          </cell>
          <cell r="B98" t="str">
            <v>Boca de BSTC D=0.80m-normal</v>
          </cell>
          <cell r="C98" t="str">
            <v>DNER-ES284/97</v>
          </cell>
          <cell r="D98" t="str">
            <v xml:space="preserve"> </v>
          </cell>
          <cell r="E98" t="str">
            <v>un</v>
          </cell>
          <cell r="F98">
            <v>16</v>
          </cell>
          <cell r="G98">
            <v>494.05</v>
          </cell>
        </row>
        <row r="99">
          <cell r="A99" t="str">
            <v>04.101.03</v>
          </cell>
          <cell r="B99" t="str">
            <v>Boca de BSTC D=1.00m-normal</v>
          </cell>
          <cell r="C99" t="str">
            <v>DNER-ES284/97</v>
          </cell>
          <cell r="D99" t="str">
            <v xml:space="preserve"> </v>
          </cell>
          <cell r="E99" t="str">
            <v>un</v>
          </cell>
          <cell r="F99">
            <v>6</v>
          </cell>
          <cell r="G99">
            <v>757.56</v>
          </cell>
        </row>
        <row r="100">
          <cell r="A100" t="str">
            <v>P04.110.00</v>
          </cell>
          <cell r="B100" t="str">
            <v>Corpo de BDTC D=0.80m c/ laje de concreto</v>
          </cell>
          <cell r="C100" t="str">
            <v xml:space="preserve"> </v>
          </cell>
          <cell r="D100" t="str">
            <v xml:space="preserve"> </v>
          </cell>
          <cell r="E100" t="str">
            <v>m</v>
          </cell>
          <cell r="F100">
            <v>33</v>
          </cell>
          <cell r="G100">
            <v>335.3</v>
          </cell>
        </row>
        <row r="101">
          <cell r="A101" t="str">
            <v>04.110.01</v>
          </cell>
          <cell r="B101" t="str">
            <v>Corpo de BDTC D=1.00m</v>
          </cell>
          <cell r="C101" t="str">
            <v>DNER-ES284/97</v>
          </cell>
          <cell r="D101" t="str">
            <v xml:space="preserve"> </v>
          </cell>
          <cell r="E101" t="str">
            <v>m</v>
          </cell>
          <cell r="F101">
            <v>69</v>
          </cell>
          <cell r="G101">
            <v>572.14</v>
          </cell>
        </row>
        <row r="102">
          <cell r="A102" t="str">
            <v>04.110.02</v>
          </cell>
          <cell r="B102" t="str">
            <v>Corpo de BDTC D=1.20m</v>
          </cell>
          <cell r="C102" t="str">
            <v>DNER-ES284/97</v>
          </cell>
          <cell r="D102" t="str">
            <v xml:space="preserve"> </v>
          </cell>
          <cell r="E102" t="str">
            <v>m</v>
          </cell>
          <cell r="F102">
            <v>21</v>
          </cell>
          <cell r="G102">
            <v>745.38</v>
          </cell>
        </row>
        <row r="103">
          <cell r="A103" t="str">
            <v>P04.111.01</v>
          </cell>
          <cell r="B103" t="str">
            <v>Boca de BDTC D=0.80m</v>
          </cell>
          <cell r="C103" t="str">
            <v xml:space="preserve"> </v>
          </cell>
          <cell r="D103" t="str">
            <v xml:space="preserve"> </v>
          </cell>
          <cell r="E103" t="str">
            <v>un</v>
          </cell>
          <cell r="F103">
            <v>2</v>
          </cell>
          <cell r="G103">
            <v>560.76</v>
          </cell>
        </row>
        <row r="104">
          <cell r="A104" t="str">
            <v>04.111.01</v>
          </cell>
          <cell r="B104" t="str">
            <v>Boca de BDTC D=1.00m-normal</v>
          </cell>
          <cell r="C104" t="str">
            <v>DNER-ES284/97</v>
          </cell>
          <cell r="D104" t="str">
            <v xml:space="preserve"> </v>
          </cell>
          <cell r="E104" t="str">
            <v>un</v>
          </cell>
          <cell r="F104">
            <v>11</v>
          </cell>
          <cell r="G104">
            <v>1056.6199999999999</v>
          </cell>
        </row>
        <row r="105">
          <cell r="A105" t="str">
            <v>04.111.02</v>
          </cell>
          <cell r="B105" t="str">
            <v>Boca de BDTC D=1.20m-normal</v>
          </cell>
          <cell r="C105" t="str">
            <v>DNER-ES284/97</v>
          </cell>
          <cell r="D105" t="str">
            <v xml:space="preserve"> </v>
          </cell>
          <cell r="E105" t="str">
            <v>un</v>
          </cell>
          <cell r="F105">
            <v>2</v>
          </cell>
          <cell r="G105">
            <v>1521.54</v>
          </cell>
        </row>
        <row r="106">
          <cell r="A106" t="str">
            <v>04.120.02</v>
          </cell>
          <cell r="B106" t="str">
            <v>Corpo de BTTC D=1.20m</v>
          </cell>
          <cell r="C106" t="str">
            <v>DNER-ES284/97</v>
          </cell>
          <cell r="D106" t="str">
            <v xml:space="preserve"> </v>
          </cell>
          <cell r="E106" t="str">
            <v>m</v>
          </cell>
          <cell r="F106">
            <v>20</v>
          </cell>
          <cell r="G106">
            <v>1110.23</v>
          </cell>
        </row>
        <row r="107">
          <cell r="A107" t="str">
            <v>04.121.02</v>
          </cell>
          <cell r="B107" t="str">
            <v>Boca de BTTC D=1.20m-normal</v>
          </cell>
          <cell r="C107" t="str">
            <v xml:space="preserve"> </v>
          </cell>
          <cell r="D107" t="str">
            <v xml:space="preserve"> </v>
          </cell>
          <cell r="E107" t="str">
            <v>un</v>
          </cell>
          <cell r="F107">
            <v>3</v>
          </cell>
          <cell r="G107">
            <v>1955.59</v>
          </cell>
        </row>
        <row r="108">
          <cell r="A108" t="str">
            <v>04.200.02</v>
          </cell>
          <cell r="B108" t="str">
            <v>Corpo de BSCC 2.00x2.00m-H=0 a 1.00m</v>
          </cell>
          <cell r="C108" t="str">
            <v>DNER-ES286/97</v>
          </cell>
          <cell r="D108" t="str">
            <v xml:space="preserve"> </v>
          </cell>
          <cell r="E108" t="str">
            <v>m</v>
          </cell>
          <cell r="F108">
            <v>21</v>
          </cell>
          <cell r="G108">
            <v>737.8</v>
          </cell>
        </row>
        <row r="109">
          <cell r="A109" t="str">
            <v>04.200.05</v>
          </cell>
          <cell r="B109" t="str">
            <v>Corpo de BSCC 1.50x1.50m-H=1.00 a 2.50m</v>
          </cell>
          <cell r="C109" t="str">
            <v>DNER-ES286/97</v>
          </cell>
          <cell r="D109" t="str">
            <v xml:space="preserve"> </v>
          </cell>
          <cell r="E109" t="str">
            <v>m</v>
          </cell>
          <cell r="F109">
            <v>23</v>
          </cell>
          <cell r="G109">
            <v>468.54</v>
          </cell>
        </row>
        <row r="110">
          <cell r="A110" t="str">
            <v>04.201.01</v>
          </cell>
          <cell r="B110" t="str">
            <v>Boca de BSCC 1.50x1.50m - normal</v>
          </cell>
          <cell r="C110" t="str">
            <v xml:space="preserve"> </v>
          </cell>
          <cell r="D110" t="str">
            <v xml:space="preserve"> </v>
          </cell>
          <cell r="E110" t="str">
            <v>un</v>
          </cell>
          <cell r="F110">
            <v>4</v>
          </cell>
          <cell r="G110">
            <v>3149.41</v>
          </cell>
        </row>
        <row r="111">
          <cell r="A111" t="str">
            <v>04.201.02</v>
          </cell>
          <cell r="B111" t="str">
            <v>Boca de BSCC 2.00x2.00m - normal</v>
          </cell>
          <cell r="C111" t="str">
            <v xml:space="preserve"> </v>
          </cell>
          <cell r="D111" t="str">
            <v xml:space="preserve"> </v>
          </cell>
          <cell r="E111" t="str">
            <v>un</v>
          </cell>
          <cell r="F111">
            <v>3</v>
          </cell>
          <cell r="G111">
            <v>4874.24</v>
          </cell>
        </row>
        <row r="112">
          <cell r="A112" t="str">
            <v>04.999.01</v>
          </cell>
          <cell r="B112" t="str">
            <v>Remoção de bueiros existentes</v>
          </cell>
          <cell r="C112" t="str">
            <v xml:space="preserve"> </v>
          </cell>
          <cell r="D112" t="str">
            <v xml:space="preserve"> </v>
          </cell>
          <cell r="E112" t="str">
            <v>m</v>
          </cell>
          <cell r="F112">
            <v>147</v>
          </cell>
          <cell r="G112">
            <v>13.06</v>
          </cell>
        </row>
        <row r="113">
          <cell r="A113" t="str">
            <v>04.999.02</v>
          </cell>
          <cell r="B113" t="str">
            <v>Demolição de dispositivos de concreto</v>
          </cell>
          <cell r="C113" t="str">
            <v>DNER-ES296/97</v>
          </cell>
          <cell r="D113" t="str">
            <v xml:space="preserve"> </v>
          </cell>
          <cell r="E113" t="str">
            <v>m3</v>
          </cell>
          <cell r="F113">
            <v>88</v>
          </cell>
          <cell r="G113">
            <v>12.58</v>
          </cell>
        </row>
        <row r="114">
          <cell r="A114" t="str">
            <v>P 04.610.01</v>
          </cell>
          <cell r="B114" t="str">
            <v>Demolição e remoção de pontilhão de madeira</v>
          </cell>
          <cell r="C114" t="str">
            <v xml:space="preserve"> </v>
          </cell>
          <cell r="D114" t="str">
            <v xml:space="preserve"> </v>
          </cell>
          <cell r="E114" t="str">
            <v>m2</v>
          </cell>
          <cell r="F114">
            <v>12</v>
          </cell>
          <cell r="G114">
            <v>40.74</v>
          </cell>
        </row>
        <row r="115">
          <cell r="F115" t="str">
            <v>SUB-TOTAL</v>
          </cell>
        </row>
        <row r="116">
          <cell r="B116" t="str">
            <v>OBRAS COMPLEMENTARES</v>
          </cell>
        </row>
        <row r="117">
          <cell r="A117" t="str">
            <v>05.100.00</v>
          </cell>
          <cell r="B117" t="str">
            <v>Enleivamento</v>
          </cell>
          <cell r="C117" t="str">
            <v>DNER-ES341/97</v>
          </cell>
          <cell r="D117" t="str">
            <v xml:space="preserve"> </v>
          </cell>
          <cell r="E117" t="str">
            <v>m2</v>
          </cell>
          <cell r="F117">
            <v>45657</v>
          </cell>
          <cell r="G117">
            <v>2.06</v>
          </cell>
        </row>
        <row r="118">
          <cell r="A118" t="str">
            <v>05.102.00</v>
          </cell>
          <cell r="B118" t="str">
            <v>Hidrossemeadura</v>
          </cell>
          <cell r="C118" t="str">
            <v>DNER-ES341/97</v>
          </cell>
          <cell r="D118" t="str">
            <v xml:space="preserve"> </v>
          </cell>
          <cell r="E118" t="str">
            <v>m2</v>
          </cell>
          <cell r="F118">
            <v>25854</v>
          </cell>
          <cell r="G118">
            <v>0.49</v>
          </cell>
        </row>
        <row r="119">
          <cell r="A119" t="str">
            <v>P 05.100.02</v>
          </cell>
          <cell r="B119" t="str">
            <v>Fornecimento e plantio de árvore selecionada</v>
          </cell>
          <cell r="C119" t="str">
            <v xml:space="preserve"> </v>
          </cell>
          <cell r="D119" t="str">
            <v xml:space="preserve"> </v>
          </cell>
          <cell r="E119" t="str">
            <v>un</v>
          </cell>
          <cell r="F119">
            <v>355</v>
          </cell>
          <cell r="G119">
            <v>6.02</v>
          </cell>
        </row>
        <row r="120">
          <cell r="A120" t="str">
            <v>R2</v>
          </cell>
          <cell r="B120" t="str">
            <v>Remanejamento de Rede de Alta Tensão (138kV)</v>
          </cell>
          <cell r="C120" t="str">
            <v xml:space="preserve"> </v>
          </cell>
          <cell r="D120" t="str">
            <v xml:space="preserve"> </v>
          </cell>
          <cell r="E120" t="str">
            <v>m</v>
          </cell>
          <cell r="F120">
            <v>180</v>
          </cell>
          <cell r="G120">
            <v>6.2</v>
          </cell>
        </row>
        <row r="121">
          <cell r="A121" t="str">
            <v>R14</v>
          </cell>
          <cell r="B121" t="str">
            <v>Remanejamento de Poste de Concreto 11/300</v>
          </cell>
          <cell r="C121" t="str">
            <v xml:space="preserve"> </v>
          </cell>
          <cell r="D121" t="str">
            <v xml:space="preserve"> </v>
          </cell>
          <cell r="E121" t="str">
            <v>un</v>
          </cell>
          <cell r="F121">
            <v>4</v>
          </cell>
          <cell r="G121">
            <v>75</v>
          </cell>
        </row>
        <row r="122">
          <cell r="A122" t="str">
            <v>R31</v>
          </cell>
          <cell r="B122" t="str">
            <v>Remoção de poste metálico c/iluminação - 1pétala</v>
          </cell>
          <cell r="C122" t="str">
            <v xml:space="preserve"> </v>
          </cell>
          <cell r="D122" t="str">
            <v xml:space="preserve"> </v>
          </cell>
          <cell r="E122" t="str">
            <v>un</v>
          </cell>
          <cell r="F122">
            <v>3</v>
          </cell>
          <cell r="G122">
            <v>75</v>
          </cell>
        </row>
        <row r="123">
          <cell r="A123" t="str">
            <v>R32</v>
          </cell>
          <cell r="B123" t="str">
            <v>Remoção de poste metálico c/iluminação - 2pétalas</v>
          </cell>
          <cell r="C123" t="str">
            <v xml:space="preserve"> </v>
          </cell>
          <cell r="D123" t="str">
            <v xml:space="preserve"> </v>
          </cell>
          <cell r="E123" t="str">
            <v>un</v>
          </cell>
          <cell r="F123">
            <v>3</v>
          </cell>
          <cell r="G123">
            <v>75</v>
          </cell>
        </row>
      </sheetData>
      <sheetData sheetId="25">
        <row r="14">
          <cell r="A14" t="str">
            <v>01.000.00</v>
          </cell>
          <cell r="B14" t="str">
            <v>Desmatamento,destocamento e limpeza de área com árvore até 0,15m</v>
          </cell>
          <cell r="C14" t="str">
            <v>DNER-ES278/97</v>
          </cell>
          <cell r="D14" t="str">
            <v xml:space="preserve"> </v>
          </cell>
          <cell r="E14" t="str">
            <v>m2</v>
          </cell>
          <cell r="F14">
            <v>78000</v>
          </cell>
          <cell r="G14">
            <v>7.0000000000000007E-2</v>
          </cell>
        </row>
        <row r="15">
          <cell r="A15" t="str">
            <v>01.010.00</v>
          </cell>
          <cell r="B15" t="str">
            <v>Desmatamento e destocamento árvores de 0,15m a 0,30m</v>
          </cell>
          <cell r="C15" t="str">
            <v>DNER-ES278/97</v>
          </cell>
          <cell r="D15" t="str">
            <v xml:space="preserve"> </v>
          </cell>
          <cell r="E15" t="str">
            <v>un</v>
          </cell>
          <cell r="F15">
            <v>780</v>
          </cell>
          <cell r="G15">
            <v>8.92</v>
          </cell>
        </row>
        <row r="16">
          <cell r="A16" t="str">
            <v>01.011.00</v>
          </cell>
          <cell r="B16" t="str">
            <v>Desmatamento e destocamento árvores superior a 0,30m</v>
          </cell>
          <cell r="C16" t="str">
            <v>DNER-ES278/97</v>
          </cell>
          <cell r="D16" t="str">
            <v xml:space="preserve"> </v>
          </cell>
          <cell r="E16" t="str">
            <v>un</v>
          </cell>
          <cell r="F16">
            <v>390</v>
          </cell>
          <cell r="G16">
            <v>26.75</v>
          </cell>
        </row>
        <row r="17">
          <cell r="A17" t="str">
            <v>01.100.01</v>
          </cell>
          <cell r="B17" t="str">
            <v>Escavação,carga e transportes de material de 1a  categoria DMT &lt;= 50m</v>
          </cell>
          <cell r="C17" t="str">
            <v>DNER-ES280/97</v>
          </cell>
          <cell r="D17" t="str">
            <v xml:space="preserve"> </v>
          </cell>
          <cell r="E17" t="str">
            <v>m3</v>
          </cell>
          <cell r="F17">
            <v>1000</v>
          </cell>
          <cell r="G17">
            <v>0.62</v>
          </cell>
        </row>
        <row r="18">
          <cell r="A18" t="str">
            <v>01.100.09</v>
          </cell>
          <cell r="B18" t="str">
            <v>Escavação,carga e transportes de material de 1a categoria DMT= 50 a 200m</v>
          </cell>
          <cell r="C18" t="str">
            <v>DNER-ES280/97</v>
          </cell>
          <cell r="D18" t="str">
            <v xml:space="preserve"> </v>
          </cell>
          <cell r="E18" t="str">
            <v>m3</v>
          </cell>
          <cell r="F18">
            <v>1281</v>
          </cell>
          <cell r="G18">
            <v>1.89</v>
          </cell>
        </row>
        <row r="19">
          <cell r="A19" t="str">
            <v>01.100.10</v>
          </cell>
          <cell r="B19" t="str">
            <v>Escavação,carga e transportes de material de 1a categoria DMT= 200 a 400m</v>
          </cell>
          <cell r="C19" t="str">
            <v>DNER-ES280/97</v>
          </cell>
          <cell r="D19" t="str">
            <v xml:space="preserve"> </v>
          </cell>
          <cell r="E19" t="str">
            <v>m3</v>
          </cell>
          <cell r="F19">
            <v>2898</v>
          </cell>
          <cell r="G19">
            <v>1.98</v>
          </cell>
        </row>
        <row r="20">
          <cell r="A20" t="str">
            <v>01.100.12</v>
          </cell>
          <cell r="B20" t="str">
            <v>Escavação,carga e transportes de material de 1a categoria DMT= 600 a 800m</v>
          </cell>
          <cell r="C20" t="str">
            <v>DNER-ES280/97</v>
          </cell>
          <cell r="D20" t="str">
            <v xml:space="preserve"> </v>
          </cell>
          <cell r="E20" t="str">
            <v>m3</v>
          </cell>
          <cell r="F20">
            <v>10522</v>
          </cell>
          <cell r="G20">
            <v>2.19</v>
          </cell>
        </row>
        <row r="21">
          <cell r="A21" t="str">
            <v>01.100.14</v>
          </cell>
          <cell r="B21" t="str">
            <v>Escavação,carga e transportes de material de 1a categoria DMT= 1000 a 1200m</v>
          </cell>
          <cell r="C21" t="str">
            <v>DNER-ES280/97</v>
          </cell>
          <cell r="D21" t="str">
            <v xml:space="preserve"> </v>
          </cell>
          <cell r="E21" t="str">
            <v>m3</v>
          </cell>
          <cell r="F21">
            <v>1455</v>
          </cell>
          <cell r="G21">
            <v>2.4</v>
          </cell>
        </row>
        <row r="22">
          <cell r="A22" t="str">
            <v>01.100.19</v>
          </cell>
          <cell r="B22" t="str">
            <v>Escavação,carga e transportes de material de 1a categoria DMT= 2000 a 3000m</v>
          </cell>
          <cell r="C22" t="str">
            <v>DNER-ES280/97</v>
          </cell>
          <cell r="D22" t="str">
            <v xml:space="preserve"> </v>
          </cell>
          <cell r="E22" t="str">
            <v>m3</v>
          </cell>
          <cell r="F22">
            <v>7388</v>
          </cell>
          <cell r="G22">
            <v>3.26</v>
          </cell>
        </row>
        <row r="23">
          <cell r="A23" t="str">
            <v>01.101.14</v>
          </cell>
          <cell r="B23" t="str">
            <v>Escavação,carga e transportes de material de 2a categoria,c/CB,  DMT 1000 a 1200m</v>
          </cell>
          <cell r="C23" t="str">
            <v>DNER-ES280/97</v>
          </cell>
          <cell r="D23" t="str">
            <v xml:space="preserve"> </v>
          </cell>
          <cell r="E23" t="str">
            <v>m3</v>
          </cell>
          <cell r="F23">
            <v>970</v>
          </cell>
          <cell r="G23">
            <v>3.49</v>
          </cell>
        </row>
        <row r="24">
          <cell r="A24" t="str">
            <v>01.101.19</v>
          </cell>
          <cell r="B24" t="str">
            <v>Escavação,carga e transportes de material de 2a categoria,c/CB,  DMT 2000 a 3000m</v>
          </cell>
          <cell r="C24" t="str">
            <v>DNER-ES280/97</v>
          </cell>
          <cell r="D24" t="str">
            <v xml:space="preserve"> </v>
          </cell>
          <cell r="E24" t="str">
            <v>m3</v>
          </cell>
          <cell r="F24">
            <v>4925</v>
          </cell>
          <cell r="G24">
            <v>4.51</v>
          </cell>
        </row>
        <row r="25">
          <cell r="A25" t="str">
            <v>01.510.00</v>
          </cell>
          <cell r="B25" t="str">
            <v>Compactação de aterros a 95% Proctor Normal</v>
          </cell>
          <cell r="C25" t="str">
            <v>DNER-ES282/97</v>
          </cell>
          <cell r="D25" t="str">
            <v xml:space="preserve"> </v>
          </cell>
          <cell r="E25" t="str">
            <v>m3</v>
          </cell>
          <cell r="F25">
            <v>11953</v>
          </cell>
          <cell r="G25">
            <v>0.79</v>
          </cell>
        </row>
        <row r="26">
          <cell r="A26" t="str">
            <v>01.511.00</v>
          </cell>
          <cell r="B26" t="str">
            <v>Compactação de aterros a 100% Proctor Normal</v>
          </cell>
          <cell r="C26" t="str">
            <v>DNER-ES282/97</v>
          </cell>
          <cell r="D26" t="str">
            <v xml:space="preserve"> </v>
          </cell>
          <cell r="E26" t="str">
            <v>m3</v>
          </cell>
          <cell r="F26">
            <v>12582</v>
          </cell>
          <cell r="G26">
            <v>1.36</v>
          </cell>
        </row>
        <row r="27">
          <cell r="F27" t="str">
            <v>SUB-TOTAL</v>
          </cell>
        </row>
        <row r="29">
          <cell r="B29" t="str">
            <v>PAVIMENTAÇÃO</v>
          </cell>
        </row>
        <row r="30">
          <cell r="A30" t="str">
            <v>02.000.00</v>
          </cell>
          <cell r="B30" t="str">
            <v>Regularização do subleito</v>
          </cell>
          <cell r="C30" t="str">
            <v xml:space="preserve"> </v>
          </cell>
          <cell r="D30" t="str">
            <v xml:space="preserve"> </v>
          </cell>
          <cell r="E30" t="str">
            <v>m2</v>
          </cell>
          <cell r="F30">
            <v>33079</v>
          </cell>
          <cell r="G30">
            <v>0.3</v>
          </cell>
        </row>
        <row r="31">
          <cell r="A31" t="str">
            <v>DER53130</v>
          </cell>
          <cell r="B31" t="str">
            <v>Camada de macadame seco</v>
          </cell>
          <cell r="C31" t="str">
            <v xml:space="preserve"> </v>
          </cell>
          <cell r="D31" t="str">
            <v xml:space="preserve"> </v>
          </cell>
          <cell r="E31" t="str">
            <v>m3</v>
          </cell>
          <cell r="F31">
            <v>7328</v>
          </cell>
          <cell r="G31">
            <v>21.86</v>
          </cell>
        </row>
        <row r="32">
          <cell r="A32" t="str">
            <v>02.230.00</v>
          </cell>
          <cell r="B32" t="str">
            <v>Base brita graduada</v>
          </cell>
          <cell r="C32" t="str">
            <v>DNER-ES303/97</v>
          </cell>
          <cell r="D32" t="str">
            <v xml:space="preserve"> </v>
          </cell>
          <cell r="E32" t="str">
            <v>m3</v>
          </cell>
          <cell r="F32">
            <v>4583</v>
          </cell>
          <cell r="G32">
            <v>28.06</v>
          </cell>
        </row>
        <row r="33">
          <cell r="A33" t="str">
            <v>02.300.00</v>
          </cell>
          <cell r="B33" t="str">
            <v>Imprimação - Fornecimento, transporte e execução</v>
          </cell>
          <cell r="C33" t="str">
            <v>DNER-ES306/97</v>
          </cell>
          <cell r="D33" t="str">
            <v xml:space="preserve"> </v>
          </cell>
          <cell r="E33" t="str">
            <v>m2</v>
          </cell>
          <cell r="F33">
            <v>30503</v>
          </cell>
          <cell r="G33">
            <v>1.1100000000000001</v>
          </cell>
        </row>
        <row r="34">
          <cell r="A34" t="str">
            <v>02.400.00</v>
          </cell>
          <cell r="B34" t="str">
            <v>Pintura de ligação - Fornec., transporte e execução</v>
          </cell>
          <cell r="C34" t="str">
            <v>DNER-ES307/97</v>
          </cell>
          <cell r="D34" t="str">
            <v xml:space="preserve"> </v>
          </cell>
          <cell r="E34" t="str">
            <v>m2</v>
          </cell>
          <cell r="F34">
            <v>55033</v>
          </cell>
          <cell r="G34">
            <v>0.41</v>
          </cell>
        </row>
        <row r="35">
          <cell r="A35" t="str">
            <v>02.540.01</v>
          </cell>
          <cell r="B35" t="str">
            <v>Concreto betuminoso usinado a quente - usina 100/140 t/h</v>
          </cell>
          <cell r="C35" t="str">
            <v>DNER-ES313/97</v>
          </cell>
          <cell r="D35" t="str">
            <v xml:space="preserve"> </v>
          </cell>
          <cell r="E35" t="str">
            <v>t</v>
          </cell>
          <cell r="F35">
            <v>6110</v>
          </cell>
          <cell r="G35">
            <v>67.64</v>
          </cell>
        </row>
        <row r="36">
          <cell r="F36" t="str">
            <v>SUB-TOTAL</v>
          </cell>
        </row>
        <row r="37">
          <cell r="B37" t="str">
            <v>DRENAGEM</v>
          </cell>
        </row>
        <row r="38">
          <cell r="A38" t="str">
            <v>04.000.00</v>
          </cell>
          <cell r="B38" t="str">
            <v>Escavação manual em material de 1a categoria</v>
          </cell>
          <cell r="C38" t="str">
            <v xml:space="preserve"> </v>
          </cell>
          <cell r="D38" t="str">
            <v xml:space="preserve"> </v>
          </cell>
          <cell r="E38" t="str">
            <v>m3</v>
          </cell>
          <cell r="F38">
            <v>238</v>
          </cell>
          <cell r="G38">
            <v>17.57</v>
          </cell>
        </row>
        <row r="39">
          <cell r="A39" t="str">
            <v>04.001.00</v>
          </cell>
          <cell r="B39" t="str">
            <v>Escavação mecânica em material de 1a categoria</v>
          </cell>
          <cell r="C39" t="str">
            <v xml:space="preserve"> </v>
          </cell>
          <cell r="D39" t="str">
            <v xml:space="preserve"> </v>
          </cell>
          <cell r="E39" t="str">
            <v>m3</v>
          </cell>
          <cell r="F39">
            <v>1515</v>
          </cell>
          <cell r="G39">
            <v>2.09</v>
          </cell>
        </row>
        <row r="40">
          <cell r="A40" t="str">
            <v>04.001.01</v>
          </cell>
          <cell r="B40" t="str">
            <v>Escavação mecânica,reaterro e compactação (material de 1a categoria)</v>
          </cell>
          <cell r="C40" t="str">
            <v xml:space="preserve"> </v>
          </cell>
          <cell r="D40" t="str">
            <v xml:space="preserve"> </v>
          </cell>
          <cell r="E40" t="str">
            <v>m3</v>
          </cell>
          <cell r="F40">
            <v>953.6</v>
          </cell>
          <cell r="G40">
            <v>3.03</v>
          </cell>
        </row>
        <row r="41">
          <cell r="A41" t="str">
            <v>04.400.02</v>
          </cell>
          <cell r="B41" t="str">
            <v>Valeta de prot. de cortes c/ revest. vegetal VPC 02</v>
          </cell>
          <cell r="C41" t="str">
            <v xml:space="preserve"> </v>
          </cell>
          <cell r="D41" t="str">
            <v xml:space="preserve"> </v>
          </cell>
          <cell r="E41" t="str">
            <v>m</v>
          </cell>
          <cell r="F41">
            <v>154</v>
          </cell>
          <cell r="G41">
            <v>23.24</v>
          </cell>
        </row>
        <row r="42">
          <cell r="A42" t="str">
            <v>04.401.02</v>
          </cell>
          <cell r="B42" t="str">
            <v>Valeta de prot. de aterro c/ revest. vegetal VPA 02</v>
          </cell>
          <cell r="C42" t="str">
            <v xml:space="preserve"> </v>
          </cell>
          <cell r="D42" t="str">
            <v xml:space="preserve"> </v>
          </cell>
          <cell r="E42" t="str">
            <v>m</v>
          </cell>
          <cell r="F42">
            <v>776</v>
          </cell>
          <cell r="G42">
            <v>24.32</v>
          </cell>
        </row>
        <row r="43">
          <cell r="A43" t="str">
            <v>04.500.06</v>
          </cell>
          <cell r="B43" t="str">
            <v>Dreno longit. profundo p/cortes em solo- DPS 06</v>
          </cell>
          <cell r="C43" t="str">
            <v>DNER-ES292/97</v>
          </cell>
          <cell r="D43" t="str">
            <v xml:space="preserve"> </v>
          </cell>
          <cell r="E43" t="str">
            <v>m</v>
          </cell>
          <cell r="F43">
            <v>1837</v>
          </cell>
          <cell r="G43">
            <v>34.94</v>
          </cell>
        </row>
        <row r="44">
          <cell r="A44" t="str">
            <v>04.502.02</v>
          </cell>
          <cell r="B44" t="str">
            <v>Boca de saída p/ dreno longit. profundo- BSD 02</v>
          </cell>
          <cell r="C44" t="str">
            <v xml:space="preserve"> </v>
          </cell>
          <cell r="D44" t="str">
            <v xml:space="preserve"> </v>
          </cell>
          <cell r="E44" t="str">
            <v>un</v>
          </cell>
          <cell r="F44">
            <v>6</v>
          </cell>
          <cell r="G44">
            <v>49.08</v>
          </cell>
        </row>
        <row r="45">
          <cell r="A45" t="str">
            <v>04.510.03</v>
          </cell>
          <cell r="B45" t="str">
            <v>Dreno sub- superficial- DSS 03</v>
          </cell>
          <cell r="C45" t="str">
            <v>DNER-ES294/97</v>
          </cell>
          <cell r="D45" t="str">
            <v xml:space="preserve"> </v>
          </cell>
          <cell r="E45" t="str">
            <v>m</v>
          </cell>
          <cell r="F45">
            <v>1133</v>
          </cell>
          <cell r="G45">
            <v>3.71</v>
          </cell>
        </row>
        <row r="46">
          <cell r="A46" t="str">
            <v>04.511.01</v>
          </cell>
          <cell r="B46" t="str">
            <v>Boca de saída p/ dreno sub-superficial-BSD 03</v>
          </cell>
          <cell r="C46" t="str">
            <v xml:space="preserve"> </v>
          </cell>
          <cell r="D46" t="str">
            <v xml:space="preserve"> </v>
          </cell>
          <cell r="E46" t="str">
            <v>un</v>
          </cell>
          <cell r="F46">
            <v>3</v>
          </cell>
          <cell r="G46">
            <v>20.86</v>
          </cell>
        </row>
        <row r="47">
          <cell r="A47" t="str">
            <v>04.900.21</v>
          </cell>
          <cell r="B47" t="str">
            <v>Sarjeta de cant. central de concreto-SCC 01</v>
          </cell>
          <cell r="C47" t="str">
            <v>DNER-ES288/97</v>
          </cell>
          <cell r="D47" t="str">
            <v xml:space="preserve"> </v>
          </cell>
          <cell r="E47" t="str">
            <v>m</v>
          </cell>
          <cell r="F47">
            <v>66</v>
          </cell>
          <cell r="G47">
            <v>13.85</v>
          </cell>
        </row>
        <row r="48">
          <cell r="A48" t="str">
            <v>04.900.04</v>
          </cell>
          <cell r="B48" t="str">
            <v>Sarjeta triangular de concreto-STC 04</v>
          </cell>
          <cell r="C48" t="str">
            <v>DNER-ES288/97</v>
          </cell>
          <cell r="D48" t="str">
            <v xml:space="preserve"> </v>
          </cell>
          <cell r="E48" t="str">
            <v>m</v>
          </cell>
          <cell r="F48">
            <v>473</v>
          </cell>
          <cell r="G48">
            <v>12.93</v>
          </cell>
        </row>
        <row r="49">
          <cell r="A49" t="str">
            <v>DER78150b</v>
          </cell>
          <cell r="B49" t="str">
            <v>Caixa coletora de sarjeta - CCS, D=40cm E H=1,00m</v>
          </cell>
          <cell r="C49" t="str">
            <v xml:space="preserve"> </v>
          </cell>
          <cell r="D49" t="str">
            <v xml:space="preserve"> </v>
          </cell>
          <cell r="E49" t="str">
            <v>un</v>
          </cell>
          <cell r="F49">
            <v>2</v>
          </cell>
          <cell r="G49">
            <v>382.07</v>
          </cell>
        </row>
        <row r="50">
          <cell r="A50" t="str">
            <v>DER78150c</v>
          </cell>
          <cell r="B50" t="str">
            <v>Caixa coletora de sarjeta - CCS, D=40cm E H=1,50m</v>
          </cell>
          <cell r="C50" t="str">
            <v xml:space="preserve"> </v>
          </cell>
          <cell r="D50" t="str">
            <v xml:space="preserve"> </v>
          </cell>
          <cell r="E50" t="str">
            <v>un</v>
          </cell>
          <cell r="F50">
            <v>3</v>
          </cell>
          <cell r="G50">
            <v>503.68</v>
          </cell>
        </row>
        <row r="51">
          <cell r="A51" t="str">
            <v>DER78150a</v>
          </cell>
          <cell r="B51" t="str">
            <v>Caixa coletora de sarjeta - CCS, D=60cm E H=1,5m</v>
          </cell>
          <cell r="C51" t="str">
            <v xml:space="preserve"> </v>
          </cell>
          <cell r="D51" t="str">
            <v xml:space="preserve"> </v>
          </cell>
          <cell r="E51" t="str">
            <v>un</v>
          </cell>
          <cell r="F51">
            <v>1</v>
          </cell>
          <cell r="G51">
            <v>500.45</v>
          </cell>
        </row>
        <row r="52">
          <cell r="A52" t="str">
            <v>04.930.01</v>
          </cell>
          <cell r="B52" t="str">
            <v>Caixa coletora de sarjeta-CCS 01</v>
          </cell>
          <cell r="C52" t="str">
            <v>DNER-ES287/97</v>
          </cell>
          <cell r="D52" t="str">
            <v xml:space="preserve"> </v>
          </cell>
          <cell r="E52" t="str">
            <v>un</v>
          </cell>
          <cell r="F52">
            <v>1</v>
          </cell>
          <cell r="G52">
            <v>568.85</v>
          </cell>
        </row>
        <row r="53">
          <cell r="A53" t="str">
            <v>04.960.01</v>
          </cell>
          <cell r="B53" t="str">
            <v>Boca de lobo simples c/ grelha de concreto-BLS 01</v>
          </cell>
          <cell r="C53" t="str">
            <v xml:space="preserve"> </v>
          </cell>
          <cell r="D53" t="str">
            <v xml:space="preserve"> </v>
          </cell>
          <cell r="E53" t="str">
            <v>un</v>
          </cell>
          <cell r="F53">
            <v>4</v>
          </cell>
          <cell r="G53">
            <v>203.51</v>
          </cell>
        </row>
        <row r="54">
          <cell r="A54" t="str">
            <v>04.960.02</v>
          </cell>
          <cell r="B54" t="str">
            <v>Boca de lobo simples c/ grelha de concreto-BLS 02</v>
          </cell>
          <cell r="C54" t="str">
            <v xml:space="preserve"> </v>
          </cell>
          <cell r="D54" t="str">
            <v xml:space="preserve"> </v>
          </cell>
          <cell r="E54" t="str">
            <v>un</v>
          </cell>
          <cell r="F54">
            <v>9</v>
          </cell>
          <cell r="G54">
            <v>257.83999999999997</v>
          </cell>
        </row>
        <row r="55">
          <cell r="A55" t="str">
            <v>04.960.03</v>
          </cell>
          <cell r="B55" t="str">
            <v>Boca de lobo simples c/ grelha de concreto-BLS 03</v>
          </cell>
          <cell r="C55" t="str">
            <v xml:space="preserve"> </v>
          </cell>
          <cell r="D55" t="str">
            <v xml:space="preserve"> </v>
          </cell>
          <cell r="E55" t="str">
            <v>un</v>
          </cell>
          <cell r="F55">
            <v>5</v>
          </cell>
          <cell r="G55">
            <v>312.23</v>
          </cell>
        </row>
        <row r="56">
          <cell r="A56" t="str">
            <v>P.04.100.15</v>
          </cell>
          <cell r="B56" t="str">
            <v>Caixa de ligação e passagem BSTC,  D=1,00m, H=1,50m</v>
          </cell>
          <cell r="C56" t="str">
            <v xml:space="preserve"> </v>
          </cell>
          <cell r="D56" t="str">
            <v xml:space="preserve"> </v>
          </cell>
          <cell r="E56" t="str">
            <v>un</v>
          </cell>
          <cell r="F56">
            <v>2</v>
          </cell>
          <cell r="G56">
            <v>741.5</v>
          </cell>
        </row>
        <row r="57">
          <cell r="A57" t="str">
            <v>04.962.02</v>
          </cell>
          <cell r="B57" t="str">
            <v>Caixa de ligação e passagem- CLP 02</v>
          </cell>
          <cell r="C57" t="str">
            <v>DNER-ES287/97</v>
          </cell>
          <cell r="D57" t="str">
            <v xml:space="preserve"> </v>
          </cell>
          <cell r="E57" t="str">
            <v>un</v>
          </cell>
          <cell r="F57">
            <v>1</v>
          </cell>
          <cell r="G57">
            <v>359.92</v>
          </cell>
        </row>
        <row r="58">
          <cell r="A58" t="str">
            <v>04.999.02</v>
          </cell>
          <cell r="B58" t="str">
            <v>Demolição de dispositivos de concreto</v>
          </cell>
          <cell r="C58" t="str">
            <v>DNER-ES296/97</v>
          </cell>
          <cell r="D58" t="str">
            <v xml:space="preserve"> </v>
          </cell>
          <cell r="E58" t="str">
            <v>m3</v>
          </cell>
          <cell r="F58">
            <v>15</v>
          </cell>
          <cell r="G58">
            <v>12.58</v>
          </cell>
        </row>
        <row r="59">
          <cell r="A59" t="str">
            <v>P 04.100.07</v>
          </cell>
          <cell r="B59" t="str">
            <v>Execução de galerias D=0,40 c/ lastro de brita</v>
          </cell>
          <cell r="C59" t="str">
            <v xml:space="preserve"> </v>
          </cell>
          <cell r="D59" t="str">
            <v xml:space="preserve"> </v>
          </cell>
          <cell r="E59" t="str">
            <v>m</v>
          </cell>
          <cell r="F59">
            <v>773</v>
          </cell>
          <cell r="G59">
            <v>41.68</v>
          </cell>
        </row>
        <row r="60">
          <cell r="A60" t="str">
            <v>P 04.100.09</v>
          </cell>
          <cell r="B60" t="str">
            <v>Execução de galerias D=0,60 c/ lastro de brita</v>
          </cell>
          <cell r="C60" t="str">
            <v xml:space="preserve"> </v>
          </cell>
          <cell r="D60" t="str">
            <v xml:space="preserve"> </v>
          </cell>
          <cell r="E60" t="str">
            <v>m</v>
          </cell>
          <cell r="F60">
            <v>426</v>
          </cell>
          <cell r="G60">
            <v>100.67</v>
          </cell>
        </row>
        <row r="61">
          <cell r="A61" t="str">
            <v>P 04.100.08</v>
          </cell>
          <cell r="B61" t="str">
            <v>Execução de galerias D=0,40 c/ lastro de concreto</v>
          </cell>
          <cell r="C61" t="str">
            <v xml:space="preserve"> </v>
          </cell>
          <cell r="D61" t="str">
            <v xml:space="preserve"> </v>
          </cell>
          <cell r="E61" t="str">
            <v>m</v>
          </cell>
          <cell r="F61">
            <v>110</v>
          </cell>
          <cell r="G61">
            <v>58.65</v>
          </cell>
        </row>
        <row r="62">
          <cell r="A62" t="str">
            <v>P 04.100.10</v>
          </cell>
          <cell r="B62" t="str">
            <v>Execução de galerias D=0,60 c/ lastro de concreto</v>
          </cell>
          <cell r="C62" t="str">
            <v xml:space="preserve"> </v>
          </cell>
          <cell r="D62" t="str">
            <v xml:space="preserve"> </v>
          </cell>
          <cell r="E62" t="str">
            <v>m</v>
          </cell>
          <cell r="F62">
            <v>82</v>
          </cell>
          <cell r="G62">
            <v>131.66</v>
          </cell>
        </row>
        <row r="63">
          <cell r="A63" t="str">
            <v>DER72350b</v>
          </cell>
          <cell r="B63" t="str">
            <v>Boca para BSTC D=40cm - Normal</v>
          </cell>
          <cell r="C63" t="str">
            <v xml:space="preserve"> </v>
          </cell>
          <cell r="D63" t="str">
            <v xml:space="preserve"> </v>
          </cell>
          <cell r="E63" t="str">
            <v>un</v>
          </cell>
          <cell r="F63">
            <v>2</v>
          </cell>
          <cell r="G63">
            <v>147.57</v>
          </cell>
        </row>
        <row r="64">
          <cell r="A64" t="str">
            <v>04.101.01</v>
          </cell>
          <cell r="B64" t="str">
            <v>Boca de BSTC D=0.60m-normal</v>
          </cell>
          <cell r="C64" t="str">
            <v>DNER-ES284/97</v>
          </cell>
          <cell r="D64" t="str">
            <v xml:space="preserve"> </v>
          </cell>
          <cell r="E64" t="str">
            <v>un</v>
          </cell>
          <cell r="F64">
            <v>6</v>
          </cell>
          <cell r="G64">
            <v>299.62</v>
          </cell>
        </row>
        <row r="65">
          <cell r="A65" t="str">
            <v>04.910.05</v>
          </cell>
          <cell r="B65" t="str">
            <v>Meio-fio de concreto-MFC 05</v>
          </cell>
          <cell r="C65" t="str">
            <v>DNER-ES290/97</v>
          </cell>
          <cell r="D65" t="str">
            <v xml:space="preserve"> </v>
          </cell>
          <cell r="E65" t="str">
            <v>m</v>
          </cell>
          <cell r="F65">
            <v>8514</v>
          </cell>
          <cell r="G65">
            <v>10.54</v>
          </cell>
        </row>
        <row r="66">
          <cell r="F66" t="str">
            <v>SUB-TOTAL</v>
          </cell>
        </row>
        <row r="68">
          <cell r="B68" t="str">
            <v>OBRAS DE ARTE CORRENTES</v>
          </cell>
        </row>
        <row r="69">
          <cell r="A69" t="str">
            <v>04.100.02</v>
          </cell>
          <cell r="B69" t="str">
            <v>Corpo de BSTC D=0.80m</v>
          </cell>
          <cell r="C69" t="str">
            <v>DNER-ES284/97</v>
          </cell>
          <cell r="D69" t="str">
            <v xml:space="preserve"> </v>
          </cell>
          <cell r="E69" t="str">
            <v xml:space="preserve">m </v>
          </cell>
          <cell r="F69">
            <v>44</v>
          </cell>
          <cell r="G69">
            <v>201.98</v>
          </cell>
        </row>
        <row r="70">
          <cell r="A70" t="str">
            <v>04.100.03</v>
          </cell>
          <cell r="B70" t="str">
            <v>Corpo de BSTC D=1.00m</v>
          </cell>
          <cell r="C70" t="str">
            <v>DNER-ES284/97</v>
          </cell>
          <cell r="D70" t="str">
            <v xml:space="preserve"> </v>
          </cell>
          <cell r="E70" t="str">
            <v xml:space="preserve">m </v>
          </cell>
          <cell r="F70">
            <v>40</v>
          </cell>
          <cell r="G70">
            <v>280.33</v>
          </cell>
        </row>
        <row r="71">
          <cell r="A71" t="str">
            <v>04.101.02</v>
          </cell>
          <cell r="B71" t="str">
            <v>Boca de BSTC D=0.80m-normal</v>
          </cell>
          <cell r="C71" t="str">
            <v>DNER-ES284/97</v>
          </cell>
          <cell r="D71" t="str">
            <v xml:space="preserve"> </v>
          </cell>
          <cell r="E71" t="str">
            <v>un</v>
          </cell>
          <cell r="F71">
            <v>3</v>
          </cell>
          <cell r="G71">
            <v>494.05</v>
          </cell>
        </row>
        <row r="72">
          <cell r="A72" t="str">
            <v>04.101.03</v>
          </cell>
          <cell r="B72" t="str">
            <v>Boca de BSTC D=1.00m-normal</v>
          </cell>
          <cell r="C72" t="str">
            <v>DNER-ES284/97</v>
          </cell>
          <cell r="D72" t="str">
            <v xml:space="preserve"> </v>
          </cell>
          <cell r="E72" t="str">
            <v>un</v>
          </cell>
          <cell r="F72">
            <v>2</v>
          </cell>
          <cell r="G72">
            <v>757.56</v>
          </cell>
        </row>
        <row r="73">
          <cell r="A73" t="str">
            <v>04.110.01</v>
          </cell>
          <cell r="B73" t="str">
            <v>Corpo de BDTC D=1.00m</v>
          </cell>
          <cell r="C73" t="str">
            <v>DNER-ES284/97</v>
          </cell>
          <cell r="D73" t="str">
            <v xml:space="preserve"> </v>
          </cell>
          <cell r="E73" t="str">
            <v>m</v>
          </cell>
          <cell r="F73">
            <v>27</v>
          </cell>
          <cell r="G73">
            <v>572.14</v>
          </cell>
        </row>
        <row r="74">
          <cell r="A74" t="str">
            <v>04.111.01</v>
          </cell>
          <cell r="B74" t="str">
            <v>Boca de BDTC D=1.00m-normal</v>
          </cell>
          <cell r="C74" t="str">
            <v>DNER-ES284/97</v>
          </cell>
          <cell r="D74" t="str">
            <v xml:space="preserve"> </v>
          </cell>
          <cell r="E74" t="str">
            <v>un</v>
          </cell>
          <cell r="F74">
            <v>4</v>
          </cell>
          <cell r="G74">
            <v>1056.6199999999999</v>
          </cell>
        </row>
        <row r="75">
          <cell r="F75" t="str">
            <v>SUB-TOTAL</v>
          </cell>
        </row>
        <row r="76">
          <cell r="B76" t="str">
            <v>OBRAS COMPLEMENTARES</v>
          </cell>
        </row>
        <row r="77">
          <cell r="A77" t="str">
            <v>05.100.00</v>
          </cell>
          <cell r="B77" t="str">
            <v>Enleivamento</v>
          </cell>
          <cell r="C77" t="str">
            <v>DNER-ES341/97</v>
          </cell>
          <cell r="D77" t="str">
            <v xml:space="preserve"> </v>
          </cell>
          <cell r="E77" t="str">
            <v>m2</v>
          </cell>
          <cell r="F77">
            <v>14884</v>
          </cell>
          <cell r="G77">
            <v>2.06</v>
          </cell>
        </row>
        <row r="78">
          <cell r="A78" t="str">
            <v>P 05.100.02</v>
          </cell>
          <cell r="B78" t="str">
            <v>Fornecimento e plantio de árvore selecionada</v>
          </cell>
          <cell r="C78" t="str">
            <v xml:space="preserve"> </v>
          </cell>
          <cell r="D78" t="str">
            <v xml:space="preserve"> </v>
          </cell>
          <cell r="E78" t="str">
            <v>un</v>
          </cell>
          <cell r="F78">
            <v>275</v>
          </cell>
          <cell r="G78">
            <v>6.02</v>
          </cell>
        </row>
        <row r="79">
          <cell r="A79" t="str">
            <v>DER81950</v>
          </cell>
          <cell r="B79" t="str">
            <v>Calçada em lastro de brita c/revestimento em concreto</v>
          </cell>
          <cell r="C79" t="str">
            <v xml:space="preserve"> </v>
          </cell>
          <cell r="D79" t="str">
            <v xml:space="preserve"> </v>
          </cell>
          <cell r="E79" t="str">
            <v>m2</v>
          </cell>
          <cell r="F79">
            <v>5840</v>
          </cell>
          <cell r="G79">
            <v>8.94</v>
          </cell>
        </row>
        <row r="80">
          <cell r="A80" t="str">
            <v>PI 04</v>
          </cell>
          <cell r="B80" t="str">
            <v xml:space="preserve">Luminária p/ iluminação pública ref.SRC-612 da Philips ou similar </v>
          </cell>
          <cell r="C80" t="str">
            <v xml:space="preserve"> </v>
          </cell>
          <cell r="D80" t="str">
            <v xml:space="preserve"> </v>
          </cell>
          <cell r="E80" t="str">
            <v>un</v>
          </cell>
          <cell r="F80">
            <v>87</v>
          </cell>
          <cell r="G80">
            <v>425.5</v>
          </cell>
        </row>
        <row r="81">
          <cell r="A81" t="str">
            <v>PI 10</v>
          </cell>
          <cell r="B81" t="str">
            <v>Lâmpada a vapor de mercúrio 250W, alta pressão, base E40</v>
          </cell>
          <cell r="C81" t="str">
            <v xml:space="preserve"> </v>
          </cell>
          <cell r="D81" t="str">
            <v xml:space="preserve"> </v>
          </cell>
          <cell r="E81" t="str">
            <v>un</v>
          </cell>
          <cell r="F81">
            <v>69</v>
          </cell>
          <cell r="G81">
            <v>28.75</v>
          </cell>
        </row>
        <row r="82">
          <cell r="A82" t="str">
            <v>PI 18</v>
          </cell>
          <cell r="B82" t="str">
            <v>Braço curvo p/ iluminação pública padrão CELESC</v>
          </cell>
          <cell r="C82" t="str">
            <v xml:space="preserve"> </v>
          </cell>
          <cell r="D82" t="str">
            <v xml:space="preserve"> </v>
          </cell>
          <cell r="E82" t="str">
            <v>un</v>
          </cell>
          <cell r="F82">
            <v>87</v>
          </cell>
          <cell r="G82">
            <v>6.33</v>
          </cell>
        </row>
        <row r="83">
          <cell r="A83" t="str">
            <v>PI 20</v>
          </cell>
          <cell r="B83" t="str">
            <v>Poste de concreto duplo T 10m, 150 daN</v>
          </cell>
          <cell r="C83" t="str">
            <v xml:space="preserve"> </v>
          </cell>
          <cell r="D83" t="str">
            <v xml:space="preserve"> </v>
          </cell>
          <cell r="E83" t="str">
            <v>un</v>
          </cell>
          <cell r="F83">
            <v>30</v>
          </cell>
          <cell r="G83">
            <v>200</v>
          </cell>
        </row>
        <row r="84">
          <cell r="A84" t="str">
            <v>PI 24</v>
          </cell>
          <cell r="B84" t="str">
            <v>Fita elétrica auto fusão a base de borracha EPR</v>
          </cell>
          <cell r="C84" t="str">
            <v xml:space="preserve"> </v>
          </cell>
          <cell r="D84" t="str">
            <v xml:space="preserve"> </v>
          </cell>
          <cell r="E84" t="str">
            <v>un</v>
          </cell>
          <cell r="F84">
            <v>5</v>
          </cell>
          <cell r="G84">
            <v>6.39</v>
          </cell>
        </row>
        <row r="85">
          <cell r="A85" t="str">
            <v>PI 25</v>
          </cell>
          <cell r="B85" t="str">
            <v>Fita adesiva plástica isolante</v>
          </cell>
          <cell r="C85" t="str">
            <v xml:space="preserve"> </v>
          </cell>
          <cell r="D85" t="str">
            <v xml:space="preserve"> </v>
          </cell>
          <cell r="E85" t="str">
            <v>un</v>
          </cell>
          <cell r="F85">
            <v>8</v>
          </cell>
          <cell r="G85">
            <v>3.84</v>
          </cell>
        </row>
        <row r="86">
          <cell r="A86" t="str">
            <v>PI 30</v>
          </cell>
          <cell r="B86" t="str">
            <v>Haste para aterramento aço-cobre D 13x2400mm</v>
          </cell>
          <cell r="C86" t="str">
            <v xml:space="preserve"> </v>
          </cell>
          <cell r="D86" t="str">
            <v xml:space="preserve"> </v>
          </cell>
          <cell r="E86" t="str">
            <v>un</v>
          </cell>
          <cell r="F86">
            <v>30</v>
          </cell>
          <cell r="G86">
            <v>6.04</v>
          </cell>
        </row>
        <row r="87">
          <cell r="A87" t="str">
            <v>PI 31</v>
          </cell>
          <cell r="B87" t="str">
            <v>Cabo de cobre nú meio duro, 7 fios 2AWG</v>
          </cell>
          <cell r="C87" t="str">
            <v xml:space="preserve"> </v>
          </cell>
          <cell r="D87" t="str">
            <v xml:space="preserve"> </v>
          </cell>
          <cell r="E87" t="str">
            <v>kg</v>
          </cell>
          <cell r="F87">
            <v>18</v>
          </cell>
          <cell r="G87">
            <v>7.02</v>
          </cell>
        </row>
        <row r="88">
          <cell r="A88" t="str">
            <v>PI 36</v>
          </cell>
          <cell r="B88" t="str">
            <v>Construção de embasamento p/ poste tipo engastado, concreto duplo T, 10m de altura</v>
          </cell>
          <cell r="C88" t="str">
            <v xml:space="preserve"> </v>
          </cell>
          <cell r="D88" t="str">
            <v xml:space="preserve"> </v>
          </cell>
          <cell r="E88" t="str">
            <v>un</v>
          </cell>
          <cell r="F88">
            <v>30</v>
          </cell>
          <cell r="G88">
            <v>285</v>
          </cell>
        </row>
        <row r="89">
          <cell r="A89" t="str">
            <v>PI 39</v>
          </cell>
          <cell r="B89" t="str">
            <v>Fixação de haste de terra e conexão ao neutro</v>
          </cell>
          <cell r="C89" t="str">
            <v xml:space="preserve"> </v>
          </cell>
          <cell r="D89" t="str">
            <v xml:space="preserve"> </v>
          </cell>
          <cell r="E89" t="str">
            <v>un</v>
          </cell>
          <cell r="F89">
            <v>30</v>
          </cell>
          <cell r="G89">
            <v>35</v>
          </cell>
        </row>
        <row r="90">
          <cell r="A90" t="str">
            <v>PI 45</v>
          </cell>
          <cell r="B90" t="str">
            <v>Montagem eletromecânica de luminária padrão CELESC em poste de 11m de altura, duplo T,c/ fixação dos equip.e conexões elétricos</v>
          </cell>
          <cell r="C90" t="str">
            <v xml:space="preserve"> </v>
          </cell>
          <cell r="D90" t="str">
            <v xml:space="preserve"> </v>
          </cell>
          <cell r="E90" t="str">
            <v>un</v>
          </cell>
          <cell r="F90">
            <v>87</v>
          </cell>
          <cell r="G90">
            <v>35</v>
          </cell>
        </row>
        <row r="91">
          <cell r="A91" t="str">
            <v>PI 48</v>
          </cell>
          <cell r="B91" t="str">
            <v>Armação secundária p/ 2 estribo</v>
          </cell>
          <cell r="C91" t="str">
            <v xml:space="preserve"> </v>
          </cell>
          <cell r="D91" t="str">
            <v xml:space="preserve"> </v>
          </cell>
          <cell r="E91" t="str">
            <v>un</v>
          </cell>
          <cell r="F91">
            <v>60</v>
          </cell>
          <cell r="G91">
            <v>7.5</v>
          </cell>
        </row>
        <row r="92">
          <cell r="A92" t="str">
            <v>PI 49</v>
          </cell>
          <cell r="B92" t="str">
            <v>Armação secundária p/ 1 estribo</v>
          </cell>
          <cell r="C92" t="str">
            <v xml:space="preserve"> </v>
          </cell>
          <cell r="D92" t="str">
            <v xml:space="preserve"> </v>
          </cell>
          <cell r="E92" t="str">
            <v>un</v>
          </cell>
          <cell r="F92">
            <v>30</v>
          </cell>
          <cell r="G92">
            <v>3.5</v>
          </cell>
        </row>
        <row r="93">
          <cell r="A93" t="str">
            <v>PI 61</v>
          </cell>
          <cell r="B93" t="str">
            <v>Isolador de roldana</v>
          </cell>
          <cell r="C93" t="str">
            <v xml:space="preserve"> </v>
          </cell>
          <cell r="D93" t="str">
            <v xml:space="preserve"> </v>
          </cell>
          <cell r="E93" t="str">
            <v>un</v>
          </cell>
          <cell r="F93">
            <v>150</v>
          </cell>
          <cell r="G93">
            <v>4.5</v>
          </cell>
        </row>
        <row r="94">
          <cell r="A94" t="str">
            <v>PI 65</v>
          </cell>
          <cell r="B94" t="str">
            <v>Cabo de alumínio 1/0</v>
          </cell>
          <cell r="C94" t="str">
            <v xml:space="preserve"> </v>
          </cell>
          <cell r="D94" t="str">
            <v xml:space="preserve"> </v>
          </cell>
          <cell r="E94" t="str">
            <v>m</v>
          </cell>
          <cell r="F94">
            <v>2880</v>
          </cell>
          <cell r="G94">
            <v>1.7</v>
          </cell>
        </row>
        <row r="95">
          <cell r="A95" t="str">
            <v>PI 69</v>
          </cell>
          <cell r="B95" t="str">
            <v>Instalação de poste concreto duplo T, 10m de altura, engastado</v>
          </cell>
          <cell r="C95" t="str">
            <v xml:space="preserve"> </v>
          </cell>
          <cell r="D95" t="str">
            <v xml:space="preserve"> </v>
          </cell>
          <cell r="E95" t="str">
            <v>un</v>
          </cell>
          <cell r="F95">
            <v>2</v>
          </cell>
          <cell r="G95">
            <v>200</v>
          </cell>
        </row>
        <row r="96">
          <cell r="A96" t="str">
            <v>R16</v>
          </cell>
          <cell r="B96" t="str">
            <v>Remanejamento de Poste de Concreto 10/150 c/ 1 pétala (400W) instalado</v>
          </cell>
          <cell r="C96" t="str">
            <v xml:space="preserve"> </v>
          </cell>
          <cell r="D96" t="str">
            <v xml:space="preserve"> </v>
          </cell>
          <cell r="E96" t="str">
            <v>un</v>
          </cell>
          <cell r="F96">
            <v>12</v>
          </cell>
          <cell r="G96">
            <v>150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  <sheetName val="Dados"/>
      <sheetName val="Pla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OS1"/>
      <sheetName val="COMPOS2"/>
      <sheetName val="COMPOS3"/>
      <sheetName val="1- QUADRO DE QUANTIDADE (2)"/>
      <sheetName val="Pato"/>
      <sheetName val="Transporte 5m³"/>
      <sheetName val="Transporte 4m³"/>
      <sheetName val="Transporte 4t"/>
      <sheetName val="Transporte Mat. Frio"/>
      <sheetName val="Cronograma (2)"/>
      <sheetName val="ESTUDO PREÇ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xecuçServiços"/>
      <sheetName val="PARADA DE ÔNIBUS"/>
      <sheetName val="ACESSO TIPO II"/>
      <sheetName val="Faixas adic."/>
      <sheetName val="RESUMO reordenamento"/>
      <sheetName val="MODELO PARA ORÇAMENTO"/>
      <sheetName val="DER janeiro98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>
        <row r="1">
          <cell r="A1" t="str">
            <v>CÓDIGO</v>
          </cell>
          <cell r="B1" t="str">
            <v>SERVIÇO</v>
          </cell>
          <cell r="C1" t="str">
            <v>UNIDADE</v>
          </cell>
          <cell r="D1" t="str">
            <v>sisNORTE</v>
          </cell>
        </row>
        <row r="2">
          <cell r="D2" t="str">
            <v>(R$)1/98</v>
          </cell>
        </row>
        <row r="3">
          <cell r="A3">
            <v>45000</v>
          </cell>
          <cell r="B3" t="str">
            <v>Extração e carga de areia</v>
          </cell>
          <cell r="C3" t="str">
            <v>m³</v>
          </cell>
          <cell r="D3">
            <v>3.24</v>
          </cell>
        </row>
        <row r="4">
          <cell r="A4">
            <v>45005</v>
          </cell>
          <cell r="B4" t="str">
            <v>Extração e carga de seixo com DRAG-LINE</v>
          </cell>
          <cell r="C4" t="str">
            <v>m³</v>
          </cell>
          <cell r="D4">
            <v>2.2599999999999998</v>
          </cell>
        </row>
        <row r="5">
          <cell r="A5">
            <v>45010</v>
          </cell>
          <cell r="B5" t="str">
            <v>Extração e carga de seixo com trator</v>
          </cell>
          <cell r="C5" t="str">
            <v>m³</v>
          </cell>
          <cell r="D5">
            <v>1.82</v>
          </cell>
        </row>
        <row r="6">
          <cell r="A6">
            <v>45015</v>
          </cell>
          <cell r="B6" t="str">
            <v>Extração de rocha para britagem</v>
          </cell>
          <cell r="C6" t="str">
            <v>m³</v>
          </cell>
          <cell r="D6">
            <v>3.97</v>
          </cell>
        </row>
        <row r="7">
          <cell r="A7">
            <v>45020</v>
          </cell>
          <cell r="B7" t="str">
            <v>Fogacho para rocha extraída</v>
          </cell>
          <cell r="C7" t="str">
            <v>m³</v>
          </cell>
          <cell r="D7">
            <v>8.14</v>
          </cell>
        </row>
        <row r="8">
          <cell r="A8">
            <v>45025</v>
          </cell>
          <cell r="B8" t="str">
            <v>Extração de rocha e fogacho</v>
          </cell>
          <cell r="C8" t="str">
            <v>m³</v>
          </cell>
          <cell r="D8">
            <v>5.19</v>
          </cell>
        </row>
        <row r="9">
          <cell r="A9">
            <v>45030</v>
          </cell>
          <cell r="B9" t="str">
            <v>Carga e transporte da rocha da pedreira para o britador</v>
          </cell>
          <cell r="C9" t="str">
            <v>m³</v>
          </cell>
          <cell r="D9">
            <v>4.82</v>
          </cell>
        </row>
        <row r="10">
          <cell r="A10">
            <v>45035</v>
          </cell>
          <cell r="B10" t="str">
            <v>Carregamento de seixo</v>
          </cell>
          <cell r="C10" t="str">
            <v>m³</v>
          </cell>
          <cell r="D10">
            <v>0.45</v>
          </cell>
        </row>
        <row r="11">
          <cell r="A11">
            <v>45040</v>
          </cell>
          <cell r="B11" t="str">
            <v>Britagem de seixo</v>
          </cell>
          <cell r="C11" t="str">
            <v>m³</v>
          </cell>
          <cell r="D11">
            <v>6.88</v>
          </cell>
        </row>
        <row r="12">
          <cell r="A12">
            <v>45045</v>
          </cell>
          <cell r="B12" t="str">
            <v>Extração , carga e transporte de rocha até o britador</v>
          </cell>
          <cell r="C12" t="str">
            <v>m³</v>
          </cell>
          <cell r="D12">
            <v>10.02</v>
          </cell>
        </row>
        <row r="13">
          <cell r="A13">
            <v>45050</v>
          </cell>
          <cell r="B13" t="str">
            <v>Britagem primária - produção de pedra pulmão D &lt;=10 cm</v>
          </cell>
          <cell r="C13" t="str">
            <v>m³</v>
          </cell>
          <cell r="D13">
            <v>9.91</v>
          </cell>
        </row>
        <row r="14">
          <cell r="A14">
            <v>45055</v>
          </cell>
          <cell r="B14" t="str">
            <v>Bica corrida (produção de brita)</v>
          </cell>
          <cell r="C14" t="str">
            <v>m³</v>
          </cell>
          <cell r="D14">
            <v>10.87</v>
          </cell>
        </row>
        <row r="15">
          <cell r="A15">
            <v>45060</v>
          </cell>
          <cell r="B15" t="str">
            <v>Britagem de rocha - produção de brita</v>
          </cell>
          <cell r="C15" t="str">
            <v>m³</v>
          </cell>
          <cell r="D15">
            <v>12.44</v>
          </cell>
        </row>
        <row r="16">
          <cell r="A16">
            <v>45070</v>
          </cell>
          <cell r="B16" t="str">
            <v>Escavação e carga de materiais de 1a. categoria</v>
          </cell>
          <cell r="C16" t="str">
            <v>m³</v>
          </cell>
          <cell r="D16">
            <v>1.54</v>
          </cell>
        </row>
        <row r="17">
          <cell r="A17">
            <v>45075</v>
          </cell>
          <cell r="B17" t="str">
            <v>Escavação e carga de materiais de 2a. categoria</v>
          </cell>
          <cell r="C17" t="str">
            <v>m³</v>
          </cell>
          <cell r="D17">
            <v>2.4</v>
          </cell>
        </row>
        <row r="18">
          <cell r="A18">
            <v>45080</v>
          </cell>
          <cell r="B18" t="str">
            <v>Produção de seixo peneirado</v>
          </cell>
          <cell r="C18" t="str">
            <v>m³</v>
          </cell>
          <cell r="D18">
            <v>3.39</v>
          </cell>
        </row>
        <row r="19">
          <cell r="A19">
            <v>45085</v>
          </cell>
          <cell r="B19" t="str">
            <v>Produção de seixo parcialmente britado e peneirado</v>
          </cell>
          <cell r="C19" t="str">
            <v>m³</v>
          </cell>
          <cell r="D19">
            <v>4.41</v>
          </cell>
        </row>
        <row r="20">
          <cell r="A20">
            <v>45090</v>
          </cell>
          <cell r="B20" t="str">
            <v>Seixo retido na peneira 2"</v>
          </cell>
          <cell r="C20" t="str">
            <v>m³</v>
          </cell>
          <cell r="D20">
            <v>3.4</v>
          </cell>
        </row>
        <row r="21">
          <cell r="A21">
            <v>45095</v>
          </cell>
          <cell r="B21" t="str">
            <v>Carregamento de brita para drenagem e O.A.C.</v>
          </cell>
          <cell r="C21" t="str">
            <v>m³</v>
          </cell>
          <cell r="D21">
            <v>0.56000000000000005</v>
          </cell>
        </row>
        <row r="22">
          <cell r="A22">
            <v>45100</v>
          </cell>
          <cell r="B22" t="str">
            <v>Material jazida 1a categoria</v>
          </cell>
          <cell r="C22" t="str">
            <v>m³</v>
          </cell>
          <cell r="D22">
            <v>1.54</v>
          </cell>
        </row>
        <row r="23">
          <cell r="A23">
            <v>45105</v>
          </cell>
          <cell r="B23" t="str">
            <v>Escavação e carga de material de 2a categoria</v>
          </cell>
          <cell r="C23" t="str">
            <v>m³</v>
          </cell>
          <cell r="D23">
            <v>2.38</v>
          </cell>
        </row>
        <row r="24">
          <cell r="A24">
            <v>45110</v>
          </cell>
          <cell r="B24" t="str">
            <v>Extração do material de 3a categoria para terraplenagem</v>
          </cell>
          <cell r="C24" t="str">
            <v>m³</v>
          </cell>
          <cell r="D24">
            <v>6.3</v>
          </cell>
        </row>
        <row r="25">
          <cell r="A25">
            <v>45115</v>
          </cell>
          <cell r="B25" t="str">
            <v>Carga do material de 3a categoria</v>
          </cell>
          <cell r="C25" t="str">
            <v>m³</v>
          </cell>
          <cell r="D25">
            <v>2.1800000000000002</v>
          </cell>
        </row>
        <row r="26">
          <cell r="A26">
            <v>45120</v>
          </cell>
          <cell r="B26" t="str">
            <v>Espalhamento do material de 3a categoria</v>
          </cell>
          <cell r="C26" t="str">
            <v>m³</v>
          </cell>
          <cell r="D26">
            <v>0.3</v>
          </cell>
        </row>
        <row r="27">
          <cell r="A27">
            <v>45125</v>
          </cell>
          <cell r="B27" t="str">
            <v>Escavação carga e espalhamento de material de 3a. categoria</v>
          </cell>
          <cell r="C27" t="str">
            <v>m³</v>
          </cell>
          <cell r="D27">
            <v>8.7799999999999994</v>
          </cell>
        </row>
        <row r="28">
          <cell r="A28">
            <v>45210</v>
          </cell>
          <cell r="B28" t="str">
            <v>Concreto magro</v>
          </cell>
          <cell r="C28" t="str">
            <v>m³</v>
          </cell>
          <cell r="D28">
            <v>87.09</v>
          </cell>
        </row>
        <row r="29">
          <cell r="A29">
            <v>45215</v>
          </cell>
          <cell r="B29" t="str">
            <v>Concreto magro com brita comercial</v>
          </cell>
          <cell r="C29" t="str">
            <v>m³</v>
          </cell>
          <cell r="D29">
            <v>103.07</v>
          </cell>
        </row>
        <row r="30">
          <cell r="A30">
            <v>45220</v>
          </cell>
          <cell r="B30" t="str">
            <v>Concreto fck 9 MPa</v>
          </cell>
          <cell r="C30" t="str">
            <v>m³</v>
          </cell>
          <cell r="D30">
            <v>102.67</v>
          </cell>
        </row>
        <row r="31">
          <cell r="A31">
            <v>45225</v>
          </cell>
          <cell r="B31" t="str">
            <v>Concreto fck 9 MPa com brita comercial</v>
          </cell>
          <cell r="C31" t="str">
            <v>m³</v>
          </cell>
          <cell r="D31">
            <v>116.3</v>
          </cell>
        </row>
        <row r="32">
          <cell r="A32">
            <v>45230</v>
          </cell>
          <cell r="B32" t="str">
            <v xml:space="preserve">Concreto fck 11 MPa </v>
          </cell>
          <cell r="C32" t="str">
            <v>m³</v>
          </cell>
          <cell r="D32">
            <v>108.67</v>
          </cell>
        </row>
        <row r="33">
          <cell r="A33">
            <v>45235</v>
          </cell>
          <cell r="B33" t="str">
            <v>Concreto fck 11 MPa com brita comercial</v>
          </cell>
          <cell r="C33" t="str">
            <v>m³</v>
          </cell>
          <cell r="D33">
            <v>122.71</v>
          </cell>
        </row>
        <row r="34">
          <cell r="A34">
            <v>45240</v>
          </cell>
          <cell r="B34" t="str">
            <v xml:space="preserve">Concreto fck 15 MPa </v>
          </cell>
          <cell r="C34" t="str">
            <v>m³</v>
          </cell>
          <cell r="D34">
            <v>115.68</v>
          </cell>
        </row>
        <row r="35">
          <cell r="A35">
            <v>45245</v>
          </cell>
          <cell r="B35" t="str">
            <v>Concreto fck 15 MPa com brita comercial</v>
          </cell>
          <cell r="C35" t="str">
            <v>m³</v>
          </cell>
          <cell r="D35">
            <v>127.79</v>
          </cell>
        </row>
        <row r="36">
          <cell r="A36">
            <v>45250</v>
          </cell>
          <cell r="B36" t="str">
            <v>Concreto Poroso</v>
          </cell>
          <cell r="C36" t="str">
            <v>m³</v>
          </cell>
          <cell r="D36">
            <v>116.3</v>
          </cell>
        </row>
        <row r="37">
          <cell r="A37">
            <v>45255</v>
          </cell>
          <cell r="B37" t="str">
            <v>Concreto poroso com brita comercial</v>
          </cell>
          <cell r="C37" t="str">
            <v>m³</v>
          </cell>
          <cell r="D37">
            <v>133.1</v>
          </cell>
        </row>
        <row r="38">
          <cell r="A38">
            <v>45260</v>
          </cell>
          <cell r="B38" t="str">
            <v>Concreto ciclopico fck 11 MPa</v>
          </cell>
          <cell r="C38" t="str">
            <v>m³</v>
          </cell>
          <cell r="D38">
            <v>93.84</v>
          </cell>
        </row>
        <row r="39">
          <cell r="A39">
            <v>45265</v>
          </cell>
          <cell r="B39" t="str">
            <v>Concreto ciclopico fck 11 MPa com brita comercial</v>
          </cell>
          <cell r="C39" t="str">
            <v>m³</v>
          </cell>
          <cell r="D39">
            <v>103.67</v>
          </cell>
        </row>
        <row r="40">
          <cell r="A40">
            <v>45270</v>
          </cell>
          <cell r="B40" t="str">
            <v>Concreto ciclopico fck 15 MPa</v>
          </cell>
          <cell r="C40" t="str">
            <v>m³</v>
          </cell>
          <cell r="D40">
            <v>98.75</v>
          </cell>
        </row>
        <row r="41">
          <cell r="A41">
            <v>45275</v>
          </cell>
          <cell r="B41" t="str">
            <v>Concreto ciclopico fck 15 MPa com brita comercial</v>
          </cell>
          <cell r="C41" t="str">
            <v>m³</v>
          </cell>
          <cell r="D41">
            <v>107.23</v>
          </cell>
        </row>
        <row r="42">
          <cell r="A42">
            <v>45280</v>
          </cell>
          <cell r="B42" t="str">
            <v>Argamassa de cimento e areia 1:4</v>
          </cell>
          <cell r="C42" t="str">
            <v>m³</v>
          </cell>
          <cell r="D42">
            <v>103.72</v>
          </cell>
        </row>
        <row r="43">
          <cell r="A43">
            <v>45285</v>
          </cell>
          <cell r="B43" t="str">
            <v>Argamassa de cimento e areia 1:3</v>
          </cell>
          <cell r="C43" t="str">
            <v>m³</v>
          </cell>
          <cell r="D43">
            <v>120.94</v>
          </cell>
        </row>
        <row r="44">
          <cell r="A44">
            <v>45290</v>
          </cell>
          <cell r="B44" t="str">
            <v>Formas comuns de madeira com reaproveitamento de duas vezes</v>
          </cell>
          <cell r="C44" t="str">
            <v>m²</v>
          </cell>
          <cell r="D44">
            <v>22.28</v>
          </cell>
        </row>
        <row r="45">
          <cell r="A45">
            <v>45295</v>
          </cell>
          <cell r="B45" t="str">
            <v>Escoramento para bueiros celulares</v>
          </cell>
          <cell r="C45" t="str">
            <v>m³</v>
          </cell>
          <cell r="D45">
            <v>9.67</v>
          </cell>
        </row>
        <row r="46">
          <cell r="A46">
            <v>45300</v>
          </cell>
          <cell r="B46" t="str">
            <v>Armadura aço CA-25 fornecimento dobragem e colocação</v>
          </cell>
          <cell r="C46" t="str">
            <v>kg</v>
          </cell>
          <cell r="D46">
            <v>2.0299999999999998</v>
          </cell>
        </row>
        <row r="47">
          <cell r="A47">
            <v>45305</v>
          </cell>
          <cell r="B47" t="str">
            <v>Armadura aço CA-50 fornecimento dobragem e colocação</v>
          </cell>
          <cell r="C47" t="str">
            <v>kg</v>
          </cell>
          <cell r="D47">
            <v>2.11</v>
          </cell>
        </row>
        <row r="48">
          <cell r="A48">
            <v>45310</v>
          </cell>
          <cell r="B48" t="str">
            <v>Armadura aço CA-60 fornecimento dobragem e colocação</v>
          </cell>
          <cell r="C48" t="str">
            <v>kg</v>
          </cell>
          <cell r="D48">
            <v>2.38</v>
          </cell>
        </row>
        <row r="49">
          <cell r="A49">
            <v>45315</v>
          </cell>
          <cell r="B49" t="str">
            <v>Lastro de brita</v>
          </cell>
          <cell r="C49" t="str">
            <v>m³</v>
          </cell>
          <cell r="D49">
            <v>25.13</v>
          </cell>
        </row>
        <row r="50">
          <cell r="A50">
            <v>45320</v>
          </cell>
          <cell r="B50" t="str">
            <v>Lastro de brita com brita comercial</v>
          </cell>
          <cell r="C50" t="str">
            <v>m³</v>
          </cell>
          <cell r="D50">
            <v>46.72</v>
          </cell>
        </row>
        <row r="51">
          <cell r="A51">
            <v>45335</v>
          </cell>
          <cell r="B51" t="str">
            <v>Enrocamento de pedra jogada com pedra do primário</v>
          </cell>
          <cell r="C51" t="str">
            <v>m³</v>
          </cell>
          <cell r="D51">
            <v>12.12</v>
          </cell>
        </row>
        <row r="52">
          <cell r="A52">
            <v>45340</v>
          </cell>
          <cell r="B52" t="str">
            <v>Enrocamento pedra arrumada</v>
          </cell>
          <cell r="C52" t="str">
            <v>m³</v>
          </cell>
          <cell r="D52">
            <v>22.83</v>
          </cell>
        </row>
        <row r="53">
          <cell r="A53">
            <v>45345</v>
          </cell>
          <cell r="B53" t="str">
            <v>Alvenaria de pedra-de-mão argamassada</v>
          </cell>
          <cell r="C53" t="str">
            <v>m³</v>
          </cell>
          <cell r="D53">
            <v>62.17</v>
          </cell>
        </row>
        <row r="54">
          <cell r="A54">
            <v>45350</v>
          </cell>
          <cell r="B54" t="str">
            <v>Alvenaria de tijolos maciços p/ parede de 20cm</v>
          </cell>
          <cell r="C54" t="str">
            <v>m²</v>
          </cell>
          <cell r="D54">
            <v>47.7</v>
          </cell>
        </row>
        <row r="55">
          <cell r="A55">
            <v>46000</v>
          </cell>
          <cell r="B55" t="str">
            <v>Torre de madeira para cravação de tubulação (OAE)</v>
          </cell>
          <cell r="C55" t="str">
            <v>m</v>
          </cell>
          <cell r="D55">
            <v>450.9</v>
          </cell>
        </row>
        <row r="56">
          <cell r="A56">
            <v>46010</v>
          </cell>
          <cell r="B56" t="str">
            <v>Argamassa de cimento e areia 1:4 preparo e materiais (OAE)</v>
          </cell>
          <cell r="C56" t="str">
            <v>m³</v>
          </cell>
          <cell r="D56">
            <v>104.93</v>
          </cell>
        </row>
        <row r="57">
          <cell r="A57">
            <v>46020</v>
          </cell>
          <cell r="B57" t="str">
            <v>Formas de madeira (OAE)</v>
          </cell>
          <cell r="C57" t="str">
            <v>m²</v>
          </cell>
          <cell r="D57">
            <v>29.37</v>
          </cell>
        </row>
        <row r="58">
          <cell r="A58">
            <v>46030</v>
          </cell>
          <cell r="B58" t="str">
            <v>Armadura aço CA-50 fornec. dobr. e colocação (OAE)</v>
          </cell>
          <cell r="C58" t="str">
            <v>kg</v>
          </cell>
          <cell r="D58">
            <v>2.2000000000000002</v>
          </cell>
        </row>
        <row r="59">
          <cell r="A59">
            <v>46040</v>
          </cell>
          <cell r="B59" t="str">
            <v>Concreto fck 15 MPa - preparo lançamento e cura (OAE)</v>
          </cell>
          <cell r="C59" t="str">
            <v>m³</v>
          </cell>
          <cell r="D59">
            <v>129.38</v>
          </cell>
        </row>
        <row r="60">
          <cell r="A60">
            <v>46050</v>
          </cell>
          <cell r="B60" t="str">
            <v>Concreto fck 18 MPa - preparo lançamento e cura (OAE)</v>
          </cell>
          <cell r="C60" t="str">
            <v>m³</v>
          </cell>
          <cell r="D60">
            <v>134.74</v>
          </cell>
        </row>
        <row r="61">
          <cell r="A61">
            <v>46070</v>
          </cell>
          <cell r="B61" t="str">
            <v>Demolição de estrutura em concreto simples (OAE)</v>
          </cell>
          <cell r="C61" t="str">
            <v>m³</v>
          </cell>
          <cell r="D61">
            <v>13.96</v>
          </cell>
        </row>
        <row r="62">
          <cell r="A62">
            <v>46080</v>
          </cell>
          <cell r="B62" t="str">
            <v>Demolição de estrutura em concreto armado (OAE)</v>
          </cell>
          <cell r="C62" t="str">
            <v>m³</v>
          </cell>
          <cell r="D62">
            <v>27.9</v>
          </cell>
        </row>
        <row r="63">
          <cell r="A63">
            <v>46090</v>
          </cell>
          <cell r="B63" t="str">
            <v>Aterro para vedação de ensecadeiras (OAE)</v>
          </cell>
          <cell r="C63" t="str">
            <v>m³</v>
          </cell>
          <cell r="D63">
            <v>7.52</v>
          </cell>
        </row>
        <row r="64">
          <cell r="A64">
            <v>46100</v>
          </cell>
          <cell r="B64" t="str">
            <v>Ensecadeiras duplas (OAE)</v>
          </cell>
          <cell r="C64" t="str">
            <v>m²</v>
          </cell>
          <cell r="D64">
            <v>157.55000000000001</v>
          </cell>
        </row>
        <row r="65">
          <cell r="A65">
            <v>50000</v>
          </cell>
          <cell r="B65" t="str">
            <v>Desmatamento e limpeza do terreno - condição1</v>
          </cell>
          <cell r="C65" t="str">
            <v>m²</v>
          </cell>
          <cell r="D65">
            <v>0.15</v>
          </cell>
        </row>
        <row r="66">
          <cell r="A66">
            <v>50001</v>
          </cell>
          <cell r="B66" t="str">
            <v>Desmatamento e limpeza do terreno - condição2</v>
          </cell>
          <cell r="C66" t="str">
            <v>m²</v>
          </cell>
          <cell r="D66">
            <v>0.47</v>
          </cell>
        </row>
        <row r="67">
          <cell r="A67">
            <v>50002</v>
          </cell>
          <cell r="B67" t="str">
            <v>Desmatamento e limpeza do terreno - condição3</v>
          </cell>
          <cell r="C67" t="str">
            <v>m²</v>
          </cell>
          <cell r="D67">
            <v>1.41</v>
          </cell>
        </row>
        <row r="68">
          <cell r="A68">
            <v>50003</v>
          </cell>
          <cell r="B68" t="str">
            <v>Desmatamento e limpeza do terreno - condição4</v>
          </cell>
          <cell r="C68" t="str">
            <v>m²</v>
          </cell>
          <cell r="D68">
            <v>2.0499999999999998</v>
          </cell>
        </row>
        <row r="69">
          <cell r="A69">
            <v>50010</v>
          </cell>
          <cell r="B69" t="str">
            <v>Esc. carga e transp. de mat. clas. 1a cat DMT&lt;= 50 m</v>
          </cell>
          <cell r="C69" t="str">
            <v>m³</v>
          </cell>
          <cell r="D69">
            <v>0.83</v>
          </cell>
        </row>
        <row r="70">
          <cell r="A70">
            <v>50020</v>
          </cell>
          <cell r="B70" t="str">
            <v>Esc. carga e transp. de mat. clas 1a cat 50&lt;DMT&lt;=100 m</v>
          </cell>
          <cell r="C70" t="str">
            <v>m³</v>
          </cell>
          <cell r="D70">
            <v>1.43</v>
          </cell>
        </row>
        <row r="71">
          <cell r="A71">
            <v>50030</v>
          </cell>
          <cell r="B71" t="str">
            <v>Esc. carga e transp. de mat. clas 1a cat 100&lt;DMT&lt;=150 m</v>
          </cell>
          <cell r="C71" t="str">
            <v>m³</v>
          </cell>
          <cell r="D71">
            <v>1.5</v>
          </cell>
        </row>
        <row r="72">
          <cell r="A72">
            <v>50040</v>
          </cell>
          <cell r="B72" t="str">
            <v>Esc. carga e transp. de mat. clas 1a cat 150&lt;DMT&lt;=200 m</v>
          </cell>
          <cell r="C72" t="str">
            <v>m³</v>
          </cell>
          <cell r="D72">
            <v>1.52</v>
          </cell>
        </row>
        <row r="73">
          <cell r="A73">
            <v>50050</v>
          </cell>
          <cell r="B73" t="str">
            <v>Esc. carga e transp. de mat. clas 1a cat 200&lt;DMT&lt;=250 m</v>
          </cell>
          <cell r="C73" t="str">
            <v>m³</v>
          </cell>
          <cell r="D73">
            <v>1.69</v>
          </cell>
        </row>
        <row r="74">
          <cell r="A74">
            <v>50060</v>
          </cell>
          <cell r="B74" t="str">
            <v>Esc. carga e transp. de mat. clas 1a cat 250&lt;DMT&lt;=300 m</v>
          </cell>
          <cell r="C74" t="str">
            <v>m³</v>
          </cell>
          <cell r="D74">
            <v>1.8</v>
          </cell>
        </row>
        <row r="75">
          <cell r="A75">
            <v>50070</v>
          </cell>
          <cell r="B75" t="str">
            <v>Esc. carga e transp. de mat. clas 1a cat 300&lt;DMT&lt;=350 m</v>
          </cell>
          <cell r="C75" t="str">
            <v>m³</v>
          </cell>
          <cell r="D75">
            <v>1.94</v>
          </cell>
        </row>
        <row r="76">
          <cell r="A76">
            <v>50080</v>
          </cell>
          <cell r="B76" t="str">
            <v>Esc. carga e transp. de mat. clas 1a cat 350&lt;DMT&lt;=400 m</v>
          </cell>
          <cell r="C76" t="str">
            <v>m³</v>
          </cell>
          <cell r="D76">
            <v>2</v>
          </cell>
        </row>
        <row r="77">
          <cell r="A77">
            <v>50090</v>
          </cell>
          <cell r="B77" t="str">
            <v>Esc. carga e transp. de mat. clas 1a cat 400&lt;DMT&lt;=500 m</v>
          </cell>
          <cell r="C77" t="str">
            <v>m³</v>
          </cell>
          <cell r="D77">
            <v>2.09</v>
          </cell>
        </row>
        <row r="78">
          <cell r="A78">
            <v>50100</v>
          </cell>
          <cell r="B78" t="str">
            <v>Esc. carga e transp. de mat. clas 1a cat 500&lt;DMT&lt;=600 m</v>
          </cell>
          <cell r="C78" t="str">
            <v>m³</v>
          </cell>
          <cell r="D78">
            <v>2.2200000000000002</v>
          </cell>
        </row>
        <row r="79">
          <cell r="A79">
            <v>50110</v>
          </cell>
          <cell r="B79" t="str">
            <v>Esc. carga e transp. de mat. clas 1a cat 600&lt;DMT&lt;=700 m</v>
          </cell>
          <cell r="C79" t="str">
            <v>m³</v>
          </cell>
          <cell r="D79">
            <v>2.4</v>
          </cell>
        </row>
        <row r="80">
          <cell r="A80">
            <v>50120</v>
          </cell>
          <cell r="B80" t="str">
            <v>Esc. carga e transp. de mat. clas 1a cat 700&lt;DMT&lt;=800 m</v>
          </cell>
          <cell r="C80" t="str">
            <v>m³</v>
          </cell>
          <cell r="D80">
            <v>2.56</v>
          </cell>
        </row>
        <row r="81">
          <cell r="A81">
            <v>50130</v>
          </cell>
          <cell r="B81" t="str">
            <v>Esc. carga e transp. de mat. clas 1a cat 800&lt;DMT&lt;=900 m</v>
          </cell>
          <cell r="C81" t="str">
            <v>m³</v>
          </cell>
          <cell r="D81">
            <v>2.66</v>
          </cell>
        </row>
        <row r="82">
          <cell r="A82">
            <v>50140</v>
          </cell>
          <cell r="B82" t="str">
            <v>Esc. carga e transp. de mat. clas 1a cat 900&lt;DMT&lt;=1000 m</v>
          </cell>
          <cell r="C82" t="str">
            <v>m³</v>
          </cell>
          <cell r="D82">
            <v>2.8</v>
          </cell>
        </row>
        <row r="83">
          <cell r="A83">
            <v>50150</v>
          </cell>
          <cell r="B83" t="str">
            <v>Esc. carga e transp. de mat. clas 1a cat 1000&lt;DMT&lt;=1200 m</v>
          </cell>
          <cell r="C83" t="str">
            <v>m³</v>
          </cell>
          <cell r="D83">
            <v>3.68</v>
          </cell>
        </row>
        <row r="84">
          <cell r="A84">
            <v>50160</v>
          </cell>
          <cell r="B84" t="str">
            <v>Esc. carga e transp. de mat. clas 1a cat 1200&lt;DMT&lt;=1400 m</v>
          </cell>
          <cell r="C84" t="str">
            <v>m³</v>
          </cell>
          <cell r="D84">
            <v>3.94</v>
          </cell>
        </row>
        <row r="85">
          <cell r="A85">
            <v>50170</v>
          </cell>
          <cell r="B85" t="str">
            <v>Esc. carga e transp. de mat. clas 1a cat 1400&lt;DMT&lt;=1600 m</v>
          </cell>
          <cell r="C85" t="str">
            <v>m³</v>
          </cell>
          <cell r="D85">
            <v>4.13</v>
          </cell>
        </row>
        <row r="86">
          <cell r="A86">
            <v>50180</v>
          </cell>
          <cell r="B86" t="str">
            <v>Esc. carga e transp. de mat. clas 1a cat 1600&lt;DMT&lt;=1800 m</v>
          </cell>
          <cell r="C86" t="str">
            <v>m³</v>
          </cell>
          <cell r="D86">
            <v>4.3</v>
          </cell>
        </row>
        <row r="87">
          <cell r="A87">
            <v>50190</v>
          </cell>
          <cell r="B87" t="str">
            <v>Esc. carga e transp. de mat. clas 1a cat 1800&lt;DMT&lt;2000 m</v>
          </cell>
          <cell r="C87" t="str">
            <v>m³</v>
          </cell>
          <cell r="D87">
            <v>4.37</v>
          </cell>
        </row>
        <row r="88">
          <cell r="A88">
            <v>50200</v>
          </cell>
          <cell r="B88" t="str">
            <v>Esc. carga e transp. de mat. clas 1a cat 2000&lt;DMT&lt;2500 m</v>
          </cell>
          <cell r="C88" t="str">
            <v>m³</v>
          </cell>
          <cell r="D88">
            <v>4.55</v>
          </cell>
        </row>
        <row r="89">
          <cell r="A89">
            <v>50210</v>
          </cell>
          <cell r="B89" t="str">
            <v>Esc. carga e transp. de mat. clas 1a cat 2500&lt;DMT&lt;3000 m</v>
          </cell>
          <cell r="C89" t="str">
            <v>m³</v>
          </cell>
          <cell r="D89">
            <v>4.91</v>
          </cell>
        </row>
        <row r="90">
          <cell r="A90">
            <v>50220</v>
          </cell>
          <cell r="B90" t="str">
            <v>Esc. carga e transp. de mat. clas 1a cat 3000&lt;DMT&lt;3500 m</v>
          </cell>
          <cell r="C90" t="str">
            <v>m³</v>
          </cell>
          <cell r="D90">
            <v>5.3</v>
          </cell>
        </row>
        <row r="91">
          <cell r="A91">
            <v>50230</v>
          </cell>
          <cell r="B91" t="str">
            <v>Esc. carga e transp. de mat. clas 1a cat 3500&lt;DMT&lt;4000 m</v>
          </cell>
          <cell r="C91" t="str">
            <v>m³</v>
          </cell>
          <cell r="D91">
            <v>5.51</v>
          </cell>
        </row>
        <row r="92">
          <cell r="A92">
            <v>50240</v>
          </cell>
          <cell r="B92" t="str">
            <v>Esc. carga e transp. de mat. clas 1a cat 4000&lt;DMT&lt;4500 m</v>
          </cell>
          <cell r="C92" t="str">
            <v>m³</v>
          </cell>
          <cell r="D92">
            <v>5.8</v>
          </cell>
        </row>
        <row r="93">
          <cell r="A93">
            <v>50250</v>
          </cell>
          <cell r="B93" t="str">
            <v>Esc. carga e transp. de mat. clas 1a cat 4500&lt;DMT&lt;5000 m</v>
          </cell>
          <cell r="C93" t="str">
            <v>m³</v>
          </cell>
          <cell r="D93">
            <v>6.1</v>
          </cell>
        </row>
        <row r="94">
          <cell r="A94">
            <v>50260</v>
          </cell>
          <cell r="B94" t="str">
            <v>Esc. carga e transp. de mat. clas 1a cat 5000&lt;DMT&lt;6000 m</v>
          </cell>
          <cell r="C94" t="str">
            <v>m³</v>
          </cell>
          <cell r="D94">
            <v>6.81</v>
          </cell>
        </row>
        <row r="95">
          <cell r="A95">
            <v>50270</v>
          </cell>
          <cell r="B95" t="str">
            <v>Esc. carga e transp. de mat. clas 1a cat 6000&lt;DMT&lt;7000 m</v>
          </cell>
          <cell r="C95" t="str">
            <v>m³</v>
          </cell>
          <cell r="D95">
            <v>7.32</v>
          </cell>
        </row>
        <row r="96">
          <cell r="A96">
            <v>50280</v>
          </cell>
          <cell r="B96" t="str">
            <v>Esc. carga e transp. de mat. clas 1a cat 7000&lt;DMT&lt;8000 m</v>
          </cell>
          <cell r="C96" t="str">
            <v>m³</v>
          </cell>
          <cell r="D96">
            <v>7.99</v>
          </cell>
        </row>
        <row r="97">
          <cell r="A97">
            <v>50290</v>
          </cell>
          <cell r="B97" t="str">
            <v>Esc. carga e transp. de mat. clas 1a cat 8000&lt;DMT&lt;9000 m</v>
          </cell>
          <cell r="C97" t="str">
            <v>m³</v>
          </cell>
          <cell r="D97">
            <v>8.65</v>
          </cell>
        </row>
        <row r="98">
          <cell r="A98">
            <v>50300</v>
          </cell>
          <cell r="B98" t="str">
            <v>Esc. carga e transp. de mat. clas 1a cat 9000&lt;DMT&lt;1000 m</v>
          </cell>
          <cell r="C98" t="str">
            <v>m³</v>
          </cell>
          <cell r="D98">
            <v>9.1199999999999992</v>
          </cell>
        </row>
        <row r="99">
          <cell r="A99">
            <v>51000</v>
          </cell>
          <cell r="B99" t="str">
            <v>Esc. carga e transp. de mat. clas. 2a cat DMT&lt;= 50 m</v>
          </cell>
          <cell r="C99" t="str">
            <v>m³</v>
          </cell>
          <cell r="D99">
            <v>1.36</v>
          </cell>
        </row>
        <row r="100">
          <cell r="A100">
            <v>51010</v>
          </cell>
          <cell r="B100" t="str">
            <v>Esc. carga e transp. de mat. clas 2a cat 50&lt;DMT&lt;=100 m</v>
          </cell>
          <cell r="C100" t="str">
            <v>m³</v>
          </cell>
          <cell r="D100">
            <v>2.23</v>
          </cell>
        </row>
        <row r="101">
          <cell r="A101">
            <v>51020</v>
          </cell>
          <cell r="B101" t="str">
            <v>Esc. carga e transp. de mat. clas 2a cat 100&lt;DMT&lt;=150 m</v>
          </cell>
          <cell r="C101" t="str">
            <v>m³</v>
          </cell>
          <cell r="D101">
            <v>2.31</v>
          </cell>
        </row>
        <row r="102">
          <cell r="A102">
            <v>51030</v>
          </cell>
          <cell r="B102" t="str">
            <v>Esc. carga e transp. de mat. clas 2a cat 150&lt;DMT&lt;=200 m</v>
          </cell>
          <cell r="C102" t="str">
            <v>m³</v>
          </cell>
          <cell r="D102">
            <v>2.44</v>
          </cell>
        </row>
        <row r="103">
          <cell r="A103">
            <v>51040</v>
          </cell>
          <cell r="B103" t="str">
            <v>Esc. carga e transp. de mat. clas 2a cat 200&lt;DMT&lt;=250 m</v>
          </cell>
          <cell r="C103" t="str">
            <v>m³</v>
          </cell>
          <cell r="D103">
            <v>2.62</v>
          </cell>
        </row>
        <row r="104">
          <cell r="A104">
            <v>51050</v>
          </cell>
          <cell r="B104" t="str">
            <v>Esc. carga e transp. de mat. clas 2a cat 250&lt;DMT&lt;=300 m</v>
          </cell>
          <cell r="C104" t="str">
            <v>m³</v>
          </cell>
          <cell r="D104">
            <v>2.69</v>
          </cell>
        </row>
        <row r="105">
          <cell r="A105">
            <v>51060</v>
          </cell>
          <cell r="B105" t="str">
            <v>Esc. carga e transp. de mat. clas 2a cat 300&lt;DMT&lt;=350 m</v>
          </cell>
          <cell r="C105" t="str">
            <v>m³</v>
          </cell>
          <cell r="D105">
            <v>2.84</v>
          </cell>
        </row>
        <row r="106">
          <cell r="A106">
            <v>51070</v>
          </cell>
          <cell r="B106" t="str">
            <v>Esc. carga e transp. de mat. clas 2a cat 350&lt;DMT&lt;=400 m</v>
          </cell>
          <cell r="C106" t="str">
            <v>m³</v>
          </cell>
          <cell r="D106">
            <v>2.91</v>
          </cell>
        </row>
        <row r="107">
          <cell r="A107">
            <v>51080</v>
          </cell>
          <cell r="B107" t="str">
            <v>Esc. carga e transp. de mat. clas 2a cat 400&lt;DMT&lt;=500 m</v>
          </cell>
          <cell r="C107" t="str">
            <v>m³</v>
          </cell>
          <cell r="D107">
            <v>3.03</v>
          </cell>
        </row>
        <row r="108">
          <cell r="A108">
            <v>51090</v>
          </cell>
          <cell r="B108" t="str">
            <v>Esc. carga e transp. de mat. clas 2a cat 500&lt;DMT&lt;=600 m</v>
          </cell>
          <cell r="C108" t="str">
            <v>m³</v>
          </cell>
          <cell r="D108">
            <v>3.21</v>
          </cell>
        </row>
        <row r="109">
          <cell r="A109">
            <v>51100</v>
          </cell>
          <cell r="B109" t="str">
            <v>Esc. carga e transp. de mat. clas 2a cat 600&lt;DMT&lt;=700 m</v>
          </cell>
          <cell r="C109" t="str">
            <v>m³</v>
          </cell>
          <cell r="D109">
            <v>3.44</v>
          </cell>
        </row>
        <row r="110">
          <cell r="A110">
            <v>51110</v>
          </cell>
          <cell r="B110" t="str">
            <v>Esc. carga e transp. de mat. clas 2a cat 700&lt;DMT&lt;=800 m</v>
          </cell>
          <cell r="C110" t="str">
            <v>m³</v>
          </cell>
          <cell r="D110">
            <v>3.57</v>
          </cell>
        </row>
        <row r="111">
          <cell r="A111">
            <v>51120</v>
          </cell>
          <cell r="B111" t="str">
            <v>Esc. carga e transp. de mat. clas 2a cat 800&lt;DMT&lt;=900 m</v>
          </cell>
          <cell r="C111" t="str">
            <v>m³</v>
          </cell>
          <cell r="D111">
            <v>3.73</v>
          </cell>
        </row>
        <row r="112">
          <cell r="A112">
            <v>51130</v>
          </cell>
          <cell r="B112" t="str">
            <v>Esc. carga e transp. de mat. clas 2a cat 900&lt;DMT&lt;=1000 m</v>
          </cell>
          <cell r="C112" t="str">
            <v>m³</v>
          </cell>
          <cell r="D112">
            <v>3.94</v>
          </cell>
        </row>
        <row r="113">
          <cell r="A113">
            <v>51140</v>
          </cell>
          <cell r="B113" t="str">
            <v>Esc. carga e transp. de mat. clas 2a cat 1000&lt;DMT&lt;=1200 m</v>
          </cell>
          <cell r="C113" t="str">
            <v>m³</v>
          </cell>
          <cell r="D113">
            <v>4.82</v>
          </cell>
        </row>
        <row r="114">
          <cell r="A114">
            <v>51150</v>
          </cell>
          <cell r="B114" t="str">
            <v>Esc. carga e transp. de mat. clas 2a cat 1200&lt;DMT&lt;=1400 m</v>
          </cell>
          <cell r="C114" t="str">
            <v>m³</v>
          </cell>
          <cell r="D114">
            <v>5.0599999999999996</v>
          </cell>
        </row>
        <row r="115">
          <cell r="A115">
            <v>51160</v>
          </cell>
          <cell r="B115" t="str">
            <v>Esc. carga e transp. de mat. clas 2a cat 1400&lt;DMT&lt;=1600 m</v>
          </cell>
          <cell r="C115" t="str">
            <v>m³</v>
          </cell>
          <cell r="D115">
            <v>5.26</v>
          </cell>
        </row>
        <row r="116">
          <cell r="A116">
            <v>51170</v>
          </cell>
          <cell r="B116" t="str">
            <v>Esc. carga e transp. de mat. clas 2a cat 1600&lt;DMT&lt;=1800 m</v>
          </cell>
          <cell r="C116" t="str">
            <v>m³</v>
          </cell>
          <cell r="D116">
            <v>5.33</v>
          </cell>
        </row>
        <row r="117">
          <cell r="A117">
            <v>51180</v>
          </cell>
          <cell r="B117" t="str">
            <v>Esc. carga e transp. de mat. clas 2a cat 1800&lt;DMT&lt;2000 m</v>
          </cell>
          <cell r="C117" t="str">
            <v>m³</v>
          </cell>
          <cell r="D117">
            <v>5.43</v>
          </cell>
        </row>
        <row r="118">
          <cell r="A118">
            <v>51190</v>
          </cell>
          <cell r="B118" t="str">
            <v>Esc. carga e transp. de mat. clas 2a cat 2000&lt;DMT&lt;2500 m</v>
          </cell>
          <cell r="C118" t="str">
            <v>m³</v>
          </cell>
          <cell r="D118">
            <v>5.62</v>
          </cell>
        </row>
        <row r="119">
          <cell r="A119">
            <v>51200</v>
          </cell>
          <cell r="B119" t="str">
            <v>Esc. carga e transp. de mat. clas 2a cat 2500&lt;DMT&lt;3000 m</v>
          </cell>
          <cell r="C119" t="str">
            <v>m³</v>
          </cell>
          <cell r="D119">
            <v>6.09</v>
          </cell>
        </row>
        <row r="120">
          <cell r="A120">
            <v>51210</v>
          </cell>
          <cell r="B120" t="str">
            <v>Esc. carga e transp. de mat. clas 2a cat 3000&lt;DMT&lt;3500 m</v>
          </cell>
          <cell r="C120" t="str">
            <v>m³</v>
          </cell>
          <cell r="D120">
            <v>6.45</v>
          </cell>
        </row>
        <row r="121">
          <cell r="A121">
            <v>51220</v>
          </cell>
          <cell r="B121" t="str">
            <v>Esc. carga e transp. de mat. clas 2a cat 3500&lt;DMT&lt;4000 m</v>
          </cell>
          <cell r="C121" t="str">
            <v>m³</v>
          </cell>
          <cell r="D121">
            <v>6.65</v>
          </cell>
        </row>
        <row r="122">
          <cell r="A122">
            <v>51230</v>
          </cell>
          <cell r="B122" t="str">
            <v>Esc. carga e transp. de mat. clas 2a cat 4000&lt;DMT&lt;4500 m</v>
          </cell>
          <cell r="C122" t="str">
            <v>m³</v>
          </cell>
          <cell r="D122">
            <v>6.97</v>
          </cell>
        </row>
        <row r="123">
          <cell r="A123">
            <v>51240</v>
          </cell>
          <cell r="B123" t="str">
            <v>Esc. carga e transp. de mat. clas 2a cat 4500&lt;DMT&lt;5000 m</v>
          </cell>
          <cell r="C123" t="str">
            <v>m³</v>
          </cell>
          <cell r="D123">
            <v>7.44</v>
          </cell>
        </row>
        <row r="124">
          <cell r="A124">
            <v>51250</v>
          </cell>
          <cell r="B124" t="str">
            <v>Esc. carga e transp. de mat. clas 2a cat 5000&lt;DMT&lt;6000 m</v>
          </cell>
          <cell r="C124" t="str">
            <v>m³</v>
          </cell>
          <cell r="D124">
            <v>8.06</v>
          </cell>
        </row>
        <row r="125">
          <cell r="A125">
            <v>51260</v>
          </cell>
          <cell r="B125" t="str">
            <v>Esc. carga e transp. de mat. clas 2a cat 6000&lt;DMT&lt;7000 m</v>
          </cell>
          <cell r="C125" t="str">
            <v>m³</v>
          </cell>
          <cell r="D125">
            <v>8.69</v>
          </cell>
        </row>
        <row r="126">
          <cell r="A126">
            <v>51270</v>
          </cell>
          <cell r="B126" t="str">
            <v>Esc. carga e transp. de mat. clas 2a cat 7000&lt;DMT&lt;8000 m</v>
          </cell>
          <cell r="C126" t="str">
            <v>m³</v>
          </cell>
          <cell r="D126">
            <v>9.4</v>
          </cell>
        </row>
        <row r="127">
          <cell r="A127">
            <v>51280</v>
          </cell>
          <cell r="B127" t="str">
            <v>Esc. carga e transp. de mat. clas 2a cat 8000&lt;DMT&lt;9000 m</v>
          </cell>
          <cell r="C127" t="str">
            <v>m³</v>
          </cell>
          <cell r="D127">
            <v>10.029999999999999</v>
          </cell>
        </row>
        <row r="128">
          <cell r="A128">
            <v>51290</v>
          </cell>
          <cell r="B128" t="str">
            <v>Esc. carga e transp. de mat. clas 2a cat 9000&lt;DMT&lt;1000 m</v>
          </cell>
          <cell r="C128" t="str">
            <v>m³</v>
          </cell>
          <cell r="D128">
            <v>10.61</v>
          </cell>
        </row>
        <row r="129">
          <cell r="A129">
            <v>51500</v>
          </cell>
          <cell r="B129" t="str">
            <v>Esc. carga e transp. e espalh. mat. 3a cat 000&lt;DMT&lt;=050 m</v>
          </cell>
          <cell r="C129" t="str">
            <v>m³</v>
          </cell>
          <cell r="D129">
            <v>8.7799999999999994</v>
          </cell>
        </row>
        <row r="130">
          <cell r="A130">
            <v>51510</v>
          </cell>
          <cell r="B130" t="str">
            <v>Esc. carga e transp. e espalh. mat. 3a cat 050&lt;DMT&lt;=100 m</v>
          </cell>
          <cell r="C130" t="str">
            <v>m³</v>
          </cell>
          <cell r="D130">
            <v>10.54</v>
          </cell>
        </row>
        <row r="131">
          <cell r="A131">
            <v>51520</v>
          </cell>
          <cell r="B131" t="str">
            <v>Esc. carga e transp. e espalh. mat. 3a cat 100&lt;DMT&lt;=150 m</v>
          </cell>
          <cell r="C131" t="str">
            <v>m³</v>
          </cell>
          <cell r="D131">
            <v>10.65</v>
          </cell>
        </row>
        <row r="132">
          <cell r="A132">
            <v>51530</v>
          </cell>
          <cell r="B132" t="str">
            <v>Esc. carga e transp. e espalh. mat. 3a cat 150&lt;DMT&lt;=200 m</v>
          </cell>
          <cell r="C132" t="str">
            <v>m³</v>
          </cell>
          <cell r="D132">
            <v>10.79</v>
          </cell>
        </row>
        <row r="133">
          <cell r="A133">
            <v>51540</v>
          </cell>
          <cell r="B133" t="str">
            <v>Esc. carga e transp. e espalh. mat. 3a cat 200&lt;DMT&lt;=250 m</v>
          </cell>
          <cell r="C133" t="str">
            <v>m³</v>
          </cell>
          <cell r="D133">
            <v>11.06</v>
          </cell>
        </row>
        <row r="134">
          <cell r="A134">
            <v>51550</v>
          </cell>
          <cell r="B134" t="str">
            <v>Esc. carga e transp. e espalh. mat. 3a cat 250&lt;DMT&lt;=300 m</v>
          </cell>
          <cell r="C134" t="str">
            <v>m³</v>
          </cell>
          <cell r="D134">
            <v>11.16</v>
          </cell>
        </row>
        <row r="135">
          <cell r="A135">
            <v>51560</v>
          </cell>
          <cell r="B135" t="str">
            <v>Esc. carga e transp. e espalh. mat. 3a cat 300&lt;DMT&lt;=350 m</v>
          </cell>
          <cell r="C135" t="str">
            <v>m³</v>
          </cell>
          <cell r="D135">
            <v>11.24</v>
          </cell>
        </row>
        <row r="136">
          <cell r="A136">
            <v>51570</v>
          </cell>
          <cell r="B136" t="str">
            <v>Esc. carga e transp. e espalh. mat. 3a cat 350&lt;DMT&lt;=400 m</v>
          </cell>
          <cell r="C136" t="str">
            <v>m³</v>
          </cell>
          <cell r="D136">
            <v>11.49</v>
          </cell>
        </row>
        <row r="137">
          <cell r="A137">
            <v>51580</v>
          </cell>
          <cell r="B137" t="str">
            <v>Esc. carga e transp. e espalh. mat. 3a cat 400&lt;DMT&lt;=500 m</v>
          </cell>
          <cell r="C137" t="str">
            <v>m³</v>
          </cell>
          <cell r="D137">
            <v>11.61</v>
          </cell>
        </row>
        <row r="138">
          <cell r="A138">
            <v>51590</v>
          </cell>
          <cell r="B138" t="str">
            <v>Esc. carga e transp. e espalh. mat. 3a cat 500&lt;DMT&lt;=600 m</v>
          </cell>
          <cell r="C138" t="str">
            <v>m³</v>
          </cell>
          <cell r="D138">
            <v>11.78</v>
          </cell>
        </row>
        <row r="139">
          <cell r="A139">
            <v>51600</v>
          </cell>
          <cell r="B139" t="str">
            <v>Esc. carga e transp. e espalh. mat. 3a cat 600&lt;DMT&lt;=700 m</v>
          </cell>
          <cell r="C139" t="str">
            <v>m³</v>
          </cell>
          <cell r="D139">
            <v>12.1</v>
          </cell>
        </row>
        <row r="140">
          <cell r="A140">
            <v>51610</v>
          </cell>
          <cell r="B140" t="str">
            <v>Esc. carga e transp. e espalh. mat. 3a cat 700&lt;DMT&lt;=800 m</v>
          </cell>
          <cell r="C140" t="str">
            <v>m³</v>
          </cell>
          <cell r="D140">
            <v>12.15</v>
          </cell>
        </row>
        <row r="141">
          <cell r="A141">
            <v>51620</v>
          </cell>
          <cell r="B141" t="str">
            <v>Esc. carga e transp. e espalh. mat. 3a cat 800&lt;DMT&lt;=900 m</v>
          </cell>
          <cell r="C141" t="str">
            <v>m³</v>
          </cell>
          <cell r="D141">
            <v>12.23</v>
          </cell>
        </row>
        <row r="142">
          <cell r="A142">
            <v>51630</v>
          </cell>
          <cell r="B142" t="str">
            <v>Esc. carga e transp. e espalh. mat. 3a cat 900&lt;DMT&lt;=1000 m</v>
          </cell>
          <cell r="C142" t="str">
            <v>m³</v>
          </cell>
          <cell r="D142">
            <v>12.26</v>
          </cell>
        </row>
        <row r="143">
          <cell r="A143">
            <v>51640</v>
          </cell>
          <cell r="B143" t="str">
            <v>Esc. carga e transp. e espalh. mat. 3a cat 1000&lt;DMT&lt;=1200 m</v>
          </cell>
          <cell r="C143" t="str">
            <v>m³</v>
          </cell>
          <cell r="D143">
            <v>12.35</v>
          </cell>
        </row>
        <row r="144">
          <cell r="A144">
            <v>51650</v>
          </cell>
          <cell r="B144" t="str">
            <v>Esc. carga e transp. e espalh. mat. 3a cat 1200&lt;DMT&lt;=1400 m</v>
          </cell>
          <cell r="C144" t="str">
            <v>m³</v>
          </cell>
          <cell r="D144">
            <v>12.72</v>
          </cell>
        </row>
        <row r="145">
          <cell r="A145">
            <v>51660</v>
          </cell>
          <cell r="B145" t="str">
            <v>Esc. carga e transp. e espalh. mat. 3a cat 1400&lt;DMT&lt;=1600 m</v>
          </cell>
          <cell r="C145" t="str">
            <v>m³</v>
          </cell>
          <cell r="D145">
            <v>12.88</v>
          </cell>
        </row>
        <row r="146">
          <cell r="A146">
            <v>51670</v>
          </cell>
          <cell r="B146" t="str">
            <v>Esc. carga e transp. e espalh. mat. 3a cat 1600&lt;DMT&lt;=1800 m</v>
          </cell>
          <cell r="C146" t="str">
            <v>m³</v>
          </cell>
          <cell r="D146">
            <v>13.16</v>
          </cell>
        </row>
        <row r="147">
          <cell r="A147">
            <v>51690</v>
          </cell>
          <cell r="B147" t="str">
            <v>Esc. carga e transp. e espalh. mat. 3a cat 1800&lt;DMT&lt;=2000 m</v>
          </cell>
          <cell r="C147" t="str">
            <v>m³</v>
          </cell>
          <cell r="D147">
            <v>13.31</v>
          </cell>
        </row>
        <row r="148">
          <cell r="A148">
            <v>51700</v>
          </cell>
          <cell r="B148" t="str">
            <v>Esc. carga e transp. e espalh. mat. 3a cat 2000&lt;DMT&lt;=2500 m</v>
          </cell>
          <cell r="C148" t="str">
            <v>m³</v>
          </cell>
          <cell r="D148">
            <v>13.63</v>
          </cell>
        </row>
        <row r="149">
          <cell r="A149">
            <v>51710</v>
          </cell>
          <cell r="B149" t="str">
            <v>Esc. carga e transp. e espalh. mat. 3a cat 2500&lt;DMT&lt;=3000 m</v>
          </cell>
          <cell r="C149" t="str">
            <v>m³</v>
          </cell>
          <cell r="D149">
            <v>14.19</v>
          </cell>
        </row>
        <row r="150">
          <cell r="A150">
            <v>51720</v>
          </cell>
          <cell r="B150" t="str">
            <v>Esc. carga e transp. e espalh. mat. 3a cat 3000&lt;DMT&lt;=3500 m</v>
          </cell>
          <cell r="C150" t="str">
            <v>m³</v>
          </cell>
          <cell r="D150">
            <v>14.74</v>
          </cell>
        </row>
        <row r="151">
          <cell r="A151">
            <v>51730</v>
          </cell>
          <cell r="B151" t="str">
            <v>Esc. carga e transp. e espalh. mat. 3a cat 3500&lt;DMT&lt;=4000 m</v>
          </cell>
          <cell r="C151" t="str">
            <v>m³</v>
          </cell>
          <cell r="D151">
            <v>15.09</v>
          </cell>
        </row>
        <row r="152">
          <cell r="A152">
            <v>51740</v>
          </cell>
          <cell r="B152" t="str">
            <v>Esc. carga e transp. e espalh. mat. 3a cat 4000&lt;DMT&lt;=4500 m</v>
          </cell>
          <cell r="C152" t="str">
            <v>m³</v>
          </cell>
          <cell r="D152">
            <v>15.54</v>
          </cell>
        </row>
        <row r="153">
          <cell r="A153">
            <v>51750</v>
          </cell>
          <cell r="B153" t="str">
            <v>Esc. carga e transp. e espalh. mat. 3a cat 4500&lt;DMT&lt;=5000 m</v>
          </cell>
          <cell r="C153" t="str">
            <v>m³</v>
          </cell>
          <cell r="D153">
            <v>16.11</v>
          </cell>
        </row>
        <row r="154">
          <cell r="A154">
            <v>51760</v>
          </cell>
          <cell r="B154" t="str">
            <v>Esc. carga e transp. e espalh. mat. 3a cat 5000&lt;DMT&lt;=6000 m</v>
          </cell>
          <cell r="C154" t="str">
            <v>m³</v>
          </cell>
          <cell r="D154">
            <v>17.100000000000001</v>
          </cell>
        </row>
        <row r="155">
          <cell r="A155">
            <v>51850</v>
          </cell>
          <cell r="B155" t="str">
            <v>Fendilhamento de rebaixo de corte em rocha</v>
          </cell>
          <cell r="C155" t="str">
            <v>m³</v>
          </cell>
          <cell r="D155">
            <v>3.38</v>
          </cell>
        </row>
        <row r="156">
          <cell r="A156">
            <v>51900</v>
          </cell>
          <cell r="B156" t="str">
            <v>Extração carga e descarga de seixo com DRAG-LINE</v>
          </cell>
          <cell r="C156" t="str">
            <v>m³</v>
          </cell>
          <cell r="D156">
            <v>2.2599999999999998</v>
          </cell>
        </row>
        <row r="157">
          <cell r="A157">
            <v>51950</v>
          </cell>
          <cell r="B157" t="str">
            <v>Extração carga e descarga de seixo com trator</v>
          </cell>
          <cell r="C157" t="str">
            <v>m³</v>
          </cell>
          <cell r="D157">
            <v>1.82</v>
          </cell>
        </row>
        <row r="158">
          <cell r="A158">
            <v>52000</v>
          </cell>
          <cell r="B158" t="str">
            <v>Compactação de aterros a 95% do Proctor Normal</v>
          </cell>
          <cell r="C158" t="str">
            <v>m³</v>
          </cell>
          <cell r="D158">
            <v>0.94</v>
          </cell>
        </row>
        <row r="159">
          <cell r="A159">
            <v>52010</v>
          </cell>
          <cell r="B159" t="str">
            <v>Compactação de aterro a 100% do Proctor Normal</v>
          </cell>
          <cell r="C159" t="str">
            <v>m³</v>
          </cell>
          <cell r="D159">
            <v>1.1599999999999999</v>
          </cell>
        </row>
        <row r="160">
          <cell r="A160">
            <v>52015</v>
          </cell>
          <cell r="B160" t="str">
            <v>Compactação de aterro em rocha</v>
          </cell>
          <cell r="C160" t="str">
            <v>m³</v>
          </cell>
          <cell r="D160">
            <v>0.41</v>
          </cell>
        </row>
        <row r="161">
          <cell r="A161">
            <v>52020</v>
          </cell>
          <cell r="B161" t="str">
            <v>Esc. carga transp. e espalh. de mat. de jazida clas. 1a. cat.</v>
          </cell>
          <cell r="C161" t="str">
            <v>m³</v>
          </cell>
          <cell r="D161">
            <v>1.54</v>
          </cell>
        </row>
        <row r="162">
          <cell r="A162">
            <v>52030</v>
          </cell>
          <cell r="B162" t="str">
            <v>Esc. carga transp. e espalh. de mat. de jazida clas. 2a. cat.</v>
          </cell>
          <cell r="C162" t="str">
            <v>m³</v>
          </cell>
          <cell r="D162">
            <v>2.4</v>
          </cell>
        </row>
        <row r="163">
          <cell r="A163">
            <v>52040</v>
          </cell>
          <cell r="B163" t="str">
            <v>Revestimento primário - execução</v>
          </cell>
          <cell r="C163" t="str">
            <v>m³</v>
          </cell>
          <cell r="D163">
            <v>0.68</v>
          </cell>
        </row>
        <row r="164">
          <cell r="A164">
            <v>52045</v>
          </cell>
          <cell r="B164" t="str">
            <v>Remoção de solos moles sem transporte</v>
          </cell>
          <cell r="C164" t="str">
            <v>m³</v>
          </cell>
          <cell r="D164">
            <v>1.56</v>
          </cell>
        </row>
        <row r="165">
          <cell r="A165">
            <v>52050</v>
          </cell>
          <cell r="B165" t="str">
            <v>Remoção de solos moles com transporte 0&lt; DMT&lt;= 50 m</v>
          </cell>
          <cell r="C165" t="str">
            <v>m³</v>
          </cell>
          <cell r="D165">
            <v>3.49</v>
          </cell>
        </row>
        <row r="166">
          <cell r="A166">
            <v>52060</v>
          </cell>
          <cell r="B166" t="str">
            <v>Remoção de solos moles c/transporte  50&lt; DMT&lt;=100 m</v>
          </cell>
          <cell r="C166" t="str">
            <v>m³</v>
          </cell>
          <cell r="D166">
            <v>3.55</v>
          </cell>
        </row>
        <row r="167">
          <cell r="A167">
            <v>52070</v>
          </cell>
          <cell r="B167" t="str">
            <v>Remoção de solos moles c/transporte  100&lt; DMT&lt;=200 m</v>
          </cell>
          <cell r="C167" t="str">
            <v>m³</v>
          </cell>
          <cell r="D167">
            <v>3.72</v>
          </cell>
        </row>
        <row r="168">
          <cell r="A168">
            <v>52080</v>
          </cell>
          <cell r="B168" t="str">
            <v>Remoção de solos moles c/transporte  200&lt; DMT&lt;=300 m</v>
          </cell>
          <cell r="C168" t="str">
            <v>m³</v>
          </cell>
          <cell r="D168">
            <v>3.84</v>
          </cell>
        </row>
        <row r="169">
          <cell r="A169">
            <v>52084</v>
          </cell>
          <cell r="B169" t="str">
            <v>Remoção de solos moles c/transporte  300&lt; DMT&lt;=400 m</v>
          </cell>
          <cell r="C169" t="str">
            <v>m³</v>
          </cell>
          <cell r="D169">
            <v>3.93</v>
          </cell>
        </row>
        <row r="170">
          <cell r="A170">
            <v>52087</v>
          </cell>
          <cell r="B170" t="str">
            <v>Remoção de solos moles c/transporte  400&lt; DMT&lt;=600 m</v>
          </cell>
          <cell r="C170" t="str">
            <v>m³</v>
          </cell>
          <cell r="D170">
            <v>4.4400000000000004</v>
          </cell>
        </row>
        <row r="171">
          <cell r="A171">
            <v>52090</v>
          </cell>
          <cell r="B171" t="str">
            <v>Remoção de solos moles c/transporte  600&lt; DMT&lt;=800 m</v>
          </cell>
          <cell r="C171" t="str">
            <v>m³</v>
          </cell>
          <cell r="D171">
            <v>4.53</v>
          </cell>
        </row>
        <row r="172">
          <cell r="A172">
            <v>52095</v>
          </cell>
          <cell r="B172" t="str">
            <v>Remoção de solos moles c/transporte  800&lt; DMT&lt;=1000 m</v>
          </cell>
          <cell r="C172" t="str">
            <v>m³</v>
          </cell>
          <cell r="D172">
            <v>4.59</v>
          </cell>
        </row>
        <row r="173">
          <cell r="A173">
            <v>52100</v>
          </cell>
          <cell r="B173" t="str">
            <v>Remoção de solos moles c/transporte  1000&lt; DMT&lt;=1200 m</v>
          </cell>
          <cell r="C173" t="str">
            <v>m³</v>
          </cell>
          <cell r="D173">
            <v>4.7</v>
          </cell>
        </row>
        <row r="174">
          <cell r="A174">
            <v>52119</v>
          </cell>
          <cell r="B174" t="str">
            <v>Colchão de areia extraída</v>
          </cell>
          <cell r="C174" t="str">
            <v>m³</v>
          </cell>
          <cell r="D174">
            <v>15.319999999999999</v>
          </cell>
        </row>
        <row r="175">
          <cell r="A175">
            <v>52120</v>
          </cell>
          <cell r="B175" t="str">
            <v>Colchão de areia comercial</v>
          </cell>
          <cell r="C175" t="str">
            <v>m³</v>
          </cell>
          <cell r="D175">
            <v>19.32</v>
          </cell>
        </row>
        <row r="176">
          <cell r="A176">
            <v>52150</v>
          </cell>
          <cell r="B176" t="str">
            <v>Carga de material</v>
          </cell>
          <cell r="C176" t="str">
            <v>m³</v>
          </cell>
          <cell r="D176">
            <v>0.56000000000000005</v>
          </cell>
        </row>
        <row r="177">
          <cell r="A177">
            <v>52160</v>
          </cell>
          <cell r="B177" t="str">
            <v>Camada drenante c/ pedra pulmão - fechamento c/ brita</v>
          </cell>
          <cell r="C177" t="str">
            <v>m³</v>
          </cell>
          <cell r="D177">
            <v>25.28</v>
          </cell>
        </row>
        <row r="178">
          <cell r="A178">
            <v>52200</v>
          </cell>
          <cell r="B178" t="str">
            <v>Fornec. e espalh. de brita para regulariz. de corte em rocha</v>
          </cell>
          <cell r="C178" t="str">
            <v>m²</v>
          </cell>
          <cell r="D178">
            <v>1.38</v>
          </cell>
        </row>
        <row r="179">
          <cell r="A179">
            <v>53000</v>
          </cell>
          <cell r="B179" t="str">
            <v>Regularização do sub leito a 100% do Proctor Normal</v>
          </cell>
          <cell r="C179" t="str">
            <v>m²</v>
          </cell>
          <cell r="D179">
            <v>0.28999999999999998</v>
          </cell>
        </row>
        <row r="180">
          <cell r="A180">
            <v>53010</v>
          </cell>
          <cell r="B180" t="str">
            <v>Regularização do sub leito a 100% PI</v>
          </cell>
          <cell r="C180" t="str">
            <v>m²</v>
          </cell>
          <cell r="D180">
            <v>0.33</v>
          </cell>
        </row>
        <row r="181">
          <cell r="A181">
            <v>53020</v>
          </cell>
          <cell r="B181" t="str">
            <v>Decapagem de jazida classificada em 1a. cat.</v>
          </cell>
          <cell r="C181" t="str">
            <v>m³</v>
          </cell>
          <cell r="D181">
            <v>1.5</v>
          </cell>
        </row>
        <row r="182">
          <cell r="A182">
            <v>53030</v>
          </cell>
          <cell r="B182" t="str">
            <v>Decapagem de jazida classificada em 2a. cat.</v>
          </cell>
          <cell r="C182" t="str">
            <v>m³</v>
          </cell>
          <cell r="D182">
            <v>2.2200000000000002</v>
          </cell>
        </row>
        <row r="183">
          <cell r="A183">
            <v>53035</v>
          </cell>
          <cell r="B183" t="str">
            <v>Decapagem de jazida classificada em 3a. cat.</v>
          </cell>
          <cell r="C183" t="str">
            <v>m³</v>
          </cell>
          <cell r="D183">
            <v>5.44</v>
          </cell>
        </row>
        <row r="184">
          <cell r="A184">
            <v>53040</v>
          </cell>
          <cell r="B184" t="str">
            <v>Escavação e carga de mat. de jazida classif. em 1a. categoria</v>
          </cell>
          <cell r="C184" t="str">
            <v>m³</v>
          </cell>
          <cell r="D184">
            <v>1.54</v>
          </cell>
        </row>
        <row r="185">
          <cell r="A185">
            <v>53050</v>
          </cell>
          <cell r="B185" t="str">
            <v>Escavação e carga de mat. de jazida classif. em 2a. categoria</v>
          </cell>
          <cell r="C185" t="str">
            <v>m³</v>
          </cell>
          <cell r="D185">
            <v>2.4</v>
          </cell>
        </row>
        <row r="186">
          <cell r="A186">
            <v>53060</v>
          </cell>
          <cell r="B186" t="str">
            <v>Extração carga e peneiramento de seixo rejeitado</v>
          </cell>
          <cell r="C186" t="str">
            <v>m³</v>
          </cell>
          <cell r="D186">
            <v>3.39</v>
          </cell>
        </row>
        <row r="187">
          <cell r="A187">
            <v>53090</v>
          </cell>
          <cell r="B187" t="str">
            <v>Camada de reforço c/ solo estabilizado s/ mistura</v>
          </cell>
          <cell r="C187" t="str">
            <v>m³</v>
          </cell>
          <cell r="D187">
            <v>1.74</v>
          </cell>
        </row>
        <row r="188">
          <cell r="A188">
            <v>53100</v>
          </cell>
          <cell r="B188" t="str">
            <v>Camada de seixo bruto</v>
          </cell>
          <cell r="C188" t="str">
            <v>m³</v>
          </cell>
          <cell r="D188">
            <v>3.89</v>
          </cell>
        </row>
        <row r="189">
          <cell r="A189">
            <v>53105</v>
          </cell>
          <cell r="B189" t="str">
            <v>Camada de melafiro preenchido com brita</v>
          </cell>
          <cell r="C189" t="str">
            <v>m³</v>
          </cell>
          <cell r="D189">
            <v>11.96</v>
          </cell>
        </row>
        <row r="190">
          <cell r="A190">
            <v>53110</v>
          </cell>
          <cell r="B190" t="str">
            <v>Camada de seixo classificado</v>
          </cell>
          <cell r="C190" t="str">
            <v>m³</v>
          </cell>
          <cell r="D190">
            <v>7.07</v>
          </cell>
        </row>
        <row r="191">
          <cell r="A191">
            <v>53120</v>
          </cell>
          <cell r="B191" t="str">
            <v>Camada de seixo classificado britado no primário</v>
          </cell>
          <cell r="C191" t="str">
            <v>m³</v>
          </cell>
          <cell r="D191">
            <v>8.39</v>
          </cell>
        </row>
        <row r="192">
          <cell r="A192">
            <v>53130</v>
          </cell>
          <cell r="B192" t="str">
            <v>Camada de macadame seco</v>
          </cell>
          <cell r="C192" t="str">
            <v>m³</v>
          </cell>
          <cell r="D192">
            <v>33.19</v>
          </cell>
        </row>
        <row r="193">
          <cell r="A193">
            <v>53170</v>
          </cell>
          <cell r="B193" t="str">
            <v>Brita para acessos</v>
          </cell>
          <cell r="C193" t="str">
            <v>m²</v>
          </cell>
          <cell r="D193">
            <v>19.849999999999998</v>
          </cell>
        </row>
        <row r="194">
          <cell r="A194">
            <v>53180</v>
          </cell>
          <cell r="B194" t="str">
            <v>Camada de brita corrida</v>
          </cell>
          <cell r="C194" t="str">
            <v>m³</v>
          </cell>
          <cell r="D194">
            <v>32.17</v>
          </cell>
        </row>
        <row r="195">
          <cell r="A195">
            <v>53190</v>
          </cell>
          <cell r="B195" t="str">
            <v>Camada de brita graduada</v>
          </cell>
          <cell r="C195" t="str">
            <v>m³</v>
          </cell>
          <cell r="D195">
            <v>42.9</v>
          </cell>
        </row>
        <row r="196">
          <cell r="A196">
            <v>53195</v>
          </cell>
          <cell r="B196" t="str">
            <v>Brita graduada - na usina</v>
          </cell>
          <cell r="C196" t="str">
            <v>ton</v>
          </cell>
          <cell r="D196">
            <v>9.16</v>
          </cell>
        </row>
        <row r="197">
          <cell r="A197">
            <v>53200</v>
          </cell>
          <cell r="B197" t="str">
            <v>Camada de solo brita - 30/70</v>
          </cell>
          <cell r="C197" t="str">
            <v>m³</v>
          </cell>
          <cell r="D197">
            <v>19.14</v>
          </cell>
        </row>
        <row r="198">
          <cell r="A198">
            <v>53210</v>
          </cell>
          <cell r="B198" t="str">
            <v>Camada de seixo parcialmente britado - 70% britado</v>
          </cell>
          <cell r="C198" t="str">
            <v>m³</v>
          </cell>
          <cell r="D198">
            <v>13.02</v>
          </cell>
        </row>
        <row r="199">
          <cell r="A199">
            <v>53220</v>
          </cell>
          <cell r="B199" t="str">
            <v>Camada de seixo parcialmente britado - 65% britado</v>
          </cell>
          <cell r="C199" t="str">
            <v>m³</v>
          </cell>
          <cell r="D199">
            <v>12.76</v>
          </cell>
        </row>
        <row r="200">
          <cell r="A200">
            <v>53230</v>
          </cell>
          <cell r="B200" t="str">
            <v>Camada de seixo parcialmente britado - 60% britado</v>
          </cell>
          <cell r="C200" t="str">
            <v>m³</v>
          </cell>
          <cell r="D200">
            <v>12.51</v>
          </cell>
        </row>
        <row r="201">
          <cell r="A201">
            <v>53240</v>
          </cell>
          <cell r="B201" t="str">
            <v>Camada de seixo parcialmente britado - 50% britado</v>
          </cell>
          <cell r="C201" t="str">
            <v>m³</v>
          </cell>
          <cell r="D201">
            <v>11.97</v>
          </cell>
        </row>
        <row r="202">
          <cell r="A202">
            <v>53250</v>
          </cell>
          <cell r="B202" t="str">
            <v>Camada de seixo parcialmente britado - 40% britado</v>
          </cell>
          <cell r="C202" t="str">
            <v>m³</v>
          </cell>
          <cell r="D202">
            <v>11.44</v>
          </cell>
        </row>
        <row r="203">
          <cell r="A203">
            <v>53260</v>
          </cell>
          <cell r="B203" t="str">
            <v>Camada de seixo parcialmente britado - 30% britado</v>
          </cell>
          <cell r="C203" t="str">
            <v>m³</v>
          </cell>
          <cell r="D203">
            <v>10.93</v>
          </cell>
        </row>
        <row r="204">
          <cell r="A204">
            <v>53270</v>
          </cell>
          <cell r="B204" t="str">
            <v>Camada de seixo parcialmente britado - 20% britado</v>
          </cell>
          <cell r="C204" t="str">
            <v>m³</v>
          </cell>
          <cell r="D204">
            <v>10.4</v>
          </cell>
        </row>
        <row r="205">
          <cell r="A205">
            <v>53280</v>
          </cell>
          <cell r="B205" t="str">
            <v xml:space="preserve">Camada de seixo britado </v>
          </cell>
          <cell r="C205" t="str">
            <v>m³</v>
          </cell>
          <cell r="D205">
            <v>26.13</v>
          </cell>
        </row>
        <row r="206">
          <cell r="A206">
            <v>53300</v>
          </cell>
          <cell r="B206" t="str">
            <v>Imprimação</v>
          </cell>
          <cell r="C206" t="str">
            <v>m²</v>
          </cell>
          <cell r="D206">
            <v>0.1</v>
          </cell>
        </row>
        <row r="207">
          <cell r="A207">
            <v>53310</v>
          </cell>
          <cell r="B207" t="str">
            <v>Pintura de Ligação</v>
          </cell>
          <cell r="C207" t="str">
            <v>m²</v>
          </cell>
          <cell r="D207">
            <v>7.0000000000000007E-2</v>
          </cell>
        </row>
        <row r="208">
          <cell r="A208">
            <v>53320</v>
          </cell>
          <cell r="B208" t="str">
            <v>Tratamento superficial simples</v>
          </cell>
          <cell r="C208" t="str">
            <v>m²</v>
          </cell>
          <cell r="D208">
            <v>0.45999999999999996</v>
          </cell>
        </row>
        <row r="209">
          <cell r="A209">
            <v>53321</v>
          </cell>
          <cell r="B209" t="str">
            <v>Tratamento superficial simples com seixo</v>
          </cell>
          <cell r="C209" t="str">
            <v>m²</v>
          </cell>
          <cell r="D209">
            <v>0.32</v>
          </cell>
        </row>
        <row r="210">
          <cell r="A210">
            <v>53330</v>
          </cell>
          <cell r="B210" t="str">
            <v>Tratamento superficial duplo</v>
          </cell>
          <cell r="C210" t="str">
            <v>m²</v>
          </cell>
          <cell r="D210">
            <v>0.97</v>
          </cell>
        </row>
        <row r="211">
          <cell r="A211">
            <v>53331</v>
          </cell>
          <cell r="B211" t="str">
            <v>Tratamento superficial duplo com seixo</v>
          </cell>
          <cell r="C211" t="str">
            <v>m²</v>
          </cell>
          <cell r="D211">
            <v>0.82000000000000006</v>
          </cell>
        </row>
        <row r="212">
          <cell r="A212">
            <v>53350</v>
          </cell>
          <cell r="B212" t="str">
            <v>Tratamento superficial triplo</v>
          </cell>
          <cell r="C212" t="str">
            <v>m²</v>
          </cell>
          <cell r="D212">
            <v>1.06</v>
          </cell>
        </row>
        <row r="213">
          <cell r="A213">
            <v>53351</v>
          </cell>
          <cell r="B213" t="str">
            <v>Tratamento superficial triplo com seixo</v>
          </cell>
          <cell r="C213" t="str">
            <v>m²</v>
          </cell>
          <cell r="D213">
            <v>0.83</v>
          </cell>
        </row>
        <row r="214">
          <cell r="A214">
            <v>53360</v>
          </cell>
          <cell r="B214" t="str">
            <v>Camada de pre-misturado a frio</v>
          </cell>
          <cell r="C214" t="str">
            <v>ton</v>
          </cell>
          <cell r="D214">
            <v>18.36</v>
          </cell>
        </row>
        <row r="215">
          <cell r="A215">
            <v>53361</v>
          </cell>
          <cell r="B215" t="str">
            <v>Camada de pre-misturado a frio com seixo</v>
          </cell>
          <cell r="C215" t="str">
            <v>ton</v>
          </cell>
          <cell r="D215">
            <v>15.24</v>
          </cell>
        </row>
        <row r="216">
          <cell r="A216">
            <v>53365</v>
          </cell>
          <cell r="B216" t="str">
            <v>Pré-misturado a frio - na usina</v>
          </cell>
          <cell r="C216" t="str">
            <v>ton</v>
          </cell>
          <cell r="D216">
            <v>8.34</v>
          </cell>
        </row>
        <row r="217">
          <cell r="A217">
            <v>53370</v>
          </cell>
          <cell r="B217" t="str">
            <v>Camada de pré-misturado a quente</v>
          </cell>
          <cell r="C217" t="str">
            <v>ton</v>
          </cell>
          <cell r="D217">
            <v>29.86</v>
          </cell>
        </row>
        <row r="218">
          <cell r="A218">
            <v>53371</v>
          </cell>
          <cell r="B218" t="str">
            <v>Camada de pré-misturado a quente com seixo</v>
          </cell>
          <cell r="C218" t="str">
            <v>ton</v>
          </cell>
          <cell r="D218">
            <v>26.29</v>
          </cell>
        </row>
        <row r="219">
          <cell r="A219">
            <v>53375</v>
          </cell>
          <cell r="B219" t="str">
            <v>Pré-misturado a quente - na usina</v>
          </cell>
          <cell r="C219" t="str">
            <v>ton</v>
          </cell>
          <cell r="D219">
            <v>18.46</v>
          </cell>
        </row>
        <row r="220">
          <cell r="A220">
            <v>53380</v>
          </cell>
          <cell r="B220" t="str">
            <v>Camada de concreto asfáltico usinado a quente</v>
          </cell>
          <cell r="C220" t="str">
            <v>ton</v>
          </cell>
          <cell r="D220">
            <v>30.89</v>
          </cell>
        </row>
        <row r="221">
          <cell r="A221">
            <v>53381</v>
          </cell>
          <cell r="B221" t="str">
            <v>Camada de concreto asfáltico usinado a quente com seixo</v>
          </cell>
          <cell r="C221" t="str">
            <v>ton</v>
          </cell>
          <cell r="D221">
            <v>28.04</v>
          </cell>
        </row>
        <row r="222">
          <cell r="A222">
            <v>53382</v>
          </cell>
          <cell r="B222" t="str">
            <v>Concreto asfáltico usinado a quente  - na usina</v>
          </cell>
          <cell r="C222" t="str">
            <v>ton</v>
          </cell>
          <cell r="D222">
            <v>19.21</v>
          </cell>
        </row>
        <row r="223">
          <cell r="A223">
            <v>53383</v>
          </cell>
          <cell r="B223" t="str">
            <v>Camada de concreto asfáltico usinado a quente sem areia</v>
          </cell>
          <cell r="C223" t="str">
            <v>ton</v>
          </cell>
          <cell r="D223">
            <v>23.74</v>
          </cell>
        </row>
        <row r="224">
          <cell r="A224">
            <v>53390</v>
          </cell>
          <cell r="B224" t="str">
            <v>Capa selante</v>
          </cell>
          <cell r="C224" t="str">
            <v>m²</v>
          </cell>
          <cell r="D224">
            <v>0.18</v>
          </cell>
        </row>
        <row r="225">
          <cell r="A225">
            <v>53420</v>
          </cell>
          <cell r="B225" t="str">
            <v>Lama asfáltica</v>
          </cell>
          <cell r="C225" t="str">
            <v>m²</v>
          </cell>
          <cell r="D225">
            <v>0.18</v>
          </cell>
        </row>
        <row r="226">
          <cell r="A226">
            <v>53430</v>
          </cell>
          <cell r="B226" t="str">
            <v>Calçamento com paralelepipedos</v>
          </cell>
          <cell r="C226" t="str">
            <v>m²</v>
          </cell>
          <cell r="D226">
            <v>21.970000000000002</v>
          </cell>
        </row>
        <row r="227">
          <cell r="A227">
            <v>53440</v>
          </cell>
          <cell r="B227" t="str">
            <v>Meio-fio de pedra</v>
          </cell>
          <cell r="C227" t="str">
            <v>m</v>
          </cell>
          <cell r="D227">
            <v>7.5</v>
          </cell>
        </row>
        <row r="228">
          <cell r="A228">
            <v>53450</v>
          </cell>
          <cell r="B228" t="str">
            <v>Calçamento com lajotas sextavadas de 10 cm</v>
          </cell>
          <cell r="C228" t="str">
            <v>m²</v>
          </cell>
          <cell r="D228">
            <v>16.78</v>
          </cell>
        </row>
        <row r="229">
          <cell r="A229">
            <v>53460</v>
          </cell>
          <cell r="B229" t="str">
            <v>Calçamento com briquetes de 8 cm</v>
          </cell>
          <cell r="C229" t="str">
            <v>m²</v>
          </cell>
          <cell r="D229">
            <v>20.21</v>
          </cell>
        </row>
        <row r="230">
          <cell r="A230">
            <v>53470</v>
          </cell>
          <cell r="B230" t="str">
            <v>Pavimento rígido de concreto</v>
          </cell>
          <cell r="C230" t="str">
            <v>m³</v>
          </cell>
          <cell r="D230">
            <v>77.569999999999993</v>
          </cell>
        </row>
        <row r="231">
          <cell r="A231">
            <v>53480</v>
          </cell>
          <cell r="B231" t="str">
            <v>Concreto pobre rolado</v>
          </cell>
          <cell r="C231" t="str">
            <v>m³</v>
          </cell>
          <cell r="D231">
            <v>64.87</v>
          </cell>
        </row>
        <row r="232">
          <cell r="A232">
            <v>53481</v>
          </cell>
          <cell r="B232" t="str">
            <v>Camada drenante com brita para banqueta</v>
          </cell>
          <cell r="C232" t="str">
            <v>m³</v>
          </cell>
          <cell r="D232">
            <v>37.22</v>
          </cell>
        </row>
        <row r="233">
          <cell r="A233">
            <v>53482</v>
          </cell>
          <cell r="B233" t="str">
            <v>Banqueta de segurança com solo - execução</v>
          </cell>
          <cell r="C233" t="str">
            <v>m³</v>
          </cell>
          <cell r="D233">
            <v>15.28</v>
          </cell>
        </row>
        <row r="234">
          <cell r="A234">
            <v>53490</v>
          </cell>
          <cell r="B234" t="str">
            <v>Fornecimento de C.A.P. 20</v>
          </cell>
          <cell r="C234" t="str">
            <v>ton</v>
          </cell>
          <cell r="D234">
            <v>287.75</v>
          </cell>
        </row>
        <row r="235">
          <cell r="A235">
            <v>53500</v>
          </cell>
          <cell r="B235" t="str">
            <v>Fornecimento de C.A.P. 55</v>
          </cell>
          <cell r="C235" t="str">
            <v>ton</v>
          </cell>
          <cell r="D235">
            <v>259.63</v>
          </cell>
        </row>
        <row r="236">
          <cell r="A236">
            <v>53510</v>
          </cell>
          <cell r="B236" t="str">
            <v xml:space="preserve">Fornecimento de asfalto diluido CM-30 </v>
          </cell>
          <cell r="C236" t="str">
            <v>ton</v>
          </cell>
          <cell r="D236">
            <v>380.07000000000005</v>
          </cell>
        </row>
        <row r="237">
          <cell r="A237">
            <v>53520</v>
          </cell>
          <cell r="B237" t="str">
            <v>Fornecimento de asfalto diluido CR/70/250/800</v>
          </cell>
          <cell r="C237" t="str">
            <v>ton</v>
          </cell>
          <cell r="D237">
            <v>380.07000000000005</v>
          </cell>
        </row>
        <row r="238">
          <cell r="A238">
            <v>53530</v>
          </cell>
          <cell r="B238" t="str">
            <v>Fornecimento  de emulsão asfáltica RM-1C</v>
          </cell>
          <cell r="C238" t="str">
            <v>ton</v>
          </cell>
          <cell r="D238">
            <v>369.02000000000004</v>
          </cell>
        </row>
        <row r="239">
          <cell r="A239">
            <v>53540</v>
          </cell>
          <cell r="B239" t="str">
            <v>Fornecimento  de emulsão asfáltica RM-2C</v>
          </cell>
          <cell r="C239" t="str">
            <v>ton</v>
          </cell>
          <cell r="D239">
            <v>376.73</v>
          </cell>
        </row>
        <row r="240">
          <cell r="A240">
            <v>53550</v>
          </cell>
          <cell r="B240" t="str">
            <v>Fornecimento  de emulsão asfáltica RR-1C</v>
          </cell>
          <cell r="C240" t="str">
            <v>ton</v>
          </cell>
          <cell r="D240">
            <v>298.06</v>
          </cell>
        </row>
        <row r="241">
          <cell r="A241">
            <v>53560</v>
          </cell>
          <cell r="B241" t="str">
            <v>Fornecimento  de emulsão asfáltica RR-2C</v>
          </cell>
          <cell r="C241" t="str">
            <v>ton</v>
          </cell>
          <cell r="D241">
            <v>317.21000000000004</v>
          </cell>
        </row>
        <row r="242">
          <cell r="A242">
            <v>53570</v>
          </cell>
          <cell r="B242" t="str">
            <v>Fornecimento  de emulsão asfáltica RL-1C</v>
          </cell>
          <cell r="C242" t="str">
            <v>ton</v>
          </cell>
          <cell r="D242">
            <v>388.35</v>
          </cell>
        </row>
        <row r="243">
          <cell r="A243">
            <v>53580</v>
          </cell>
          <cell r="B243" t="str">
            <v>Fornecimento e transporte de cimento para pavimentação</v>
          </cell>
          <cell r="C243" t="str">
            <v>ton</v>
          </cell>
          <cell r="D243">
            <v>179.11</v>
          </cell>
        </row>
        <row r="244">
          <cell r="A244">
            <v>53610</v>
          </cell>
          <cell r="B244" t="str">
            <v>Solo melhorado com cimento (3%) - mistura na pista</v>
          </cell>
          <cell r="C244" t="str">
            <v>m³</v>
          </cell>
          <cell r="D244">
            <v>19.73</v>
          </cell>
        </row>
        <row r="245">
          <cell r="A245">
            <v>53620</v>
          </cell>
          <cell r="B245" t="str">
            <v>Solo melhorado com cimento (4%) - mistura na pista</v>
          </cell>
          <cell r="C245" t="str">
            <v>m³</v>
          </cell>
          <cell r="D245">
            <v>23.73</v>
          </cell>
        </row>
        <row r="246">
          <cell r="A246">
            <v>53630</v>
          </cell>
          <cell r="B246" t="str">
            <v>Solo melhorado com cimento (5%) - mistura na pista</v>
          </cell>
          <cell r="C246" t="str">
            <v>m³</v>
          </cell>
          <cell r="D246">
            <v>26.95</v>
          </cell>
        </row>
        <row r="247">
          <cell r="A247">
            <v>53636</v>
          </cell>
          <cell r="B247" t="str">
            <v>Solo melhorado com cimento (8%) - mistura na pista</v>
          </cell>
          <cell r="C247" t="str">
            <v>m³</v>
          </cell>
          <cell r="D247">
            <v>36.299999999999997</v>
          </cell>
        </row>
        <row r="248">
          <cell r="A248">
            <v>53640</v>
          </cell>
          <cell r="B248" t="str">
            <v>Solo-cal (2%) -cimento (3%) - mistura na pista</v>
          </cell>
          <cell r="C248" t="str">
            <v>m³</v>
          </cell>
          <cell r="D248">
            <v>22.11</v>
          </cell>
        </row>
        <row r="249">
          <cell r="A249">
            <v>53650</v>
          </cell>
          <cell r="B249" t="str">
            <v>Solo-cal (2%) -cimento (4%) - mistura na pista</v>
          </cell>
          <cell r="C249" t="str">
            <v>m³</v>
          </cell>
          <cell r="D249">
            <v>26.81</v>
          </cell>
        </row>
        <row r="250">
          <cell r="A250">
            <v>53660</v>
          </cell>
          <cell r="B250" t="str">
            <v>Solo-cal (2%) -cimento (5%) - mistura na pista</v>
          </cell>
          <cell r="C250" t="str">
            <v>m³</v>
          </cell>
          <cell r="D250">
            <v>28.86</v>
          </cell>
        </row>
        <row r="251">
          <cell r="A251">
            <v>53670</v>
          </cell>
          <cell r="B251" t="str">
            <v>Solo-cal (3%) -cimento (3%) - mistura na pista</v>
          </cell>
          <cell r="C251" t="str">
            <v>m³</v>
          </cell>
          <cell r="D251">
            <v>25.13</v>
          </cell>
        </row>
        <row r="252">
          <cell r="A252">
            <v>53680</v>
          </cell>
          <cell r="B252" t="str">
            <v>Solo-cal (3%) -cimento (4%) - mistura na pista</v>
          </cell>
          <cell r="C252" t="str">
            <v>m³</v>
          </cell>
          <cell r="D252">
            <v>28.02</v>
          </cell>
        </row>
        <row r="253">
          <cell r="A253">
            <v>53690</v>
          </cell>
          <cell r="B253" t="str">
            <v>Solo-cal (3%) -cimento (5%) - mistura na pista</v>
          </cell>
          <cell r="C253" t="str">
            <v>m³</v>
          </cell>
          <cell r="D253">
            <v>30.85</v>
          </cell>
        </row>
        <row r="254">
          <cell r="A254">
            <v>53700</v>
          </cell>
          <cell r="B254" t="str">
            <v>Solo-cal (4%) -cimento (4%) - mistura na pista</v>
          </cell>
          <cell r="C254" t="str">
            <v>m³</v>
          </cell>
          <cell r="D254">
            <v>30.01</v>
          </cell>
        </row>
        <row r="255">
          <cell r="A255">
            <v>53710</v>
          </cell>
          <cell r="B255" t="str">
            <v>Solo-cal (4%) -cimento (5%) - mistura na pista</v>
          </cell>
          <cell r="C255" t="str">
            <v>m³</v>
          </cell>
          <cell r="D255">
            <v>32.9</v>
          </cell>
        </row>
        <row r="256">
          <cell r="A256">
            <v>53720</v>
          </cell>
          <cell r="B256" t="str">
            <v>Solo-cal (5%) -cimento (5%) - mistura na pista</v>
          </cell>
          <cell r="C256" t="str">
            <v>m³</v>
          </cell>
          <cell r="D256">
            <v>34.89</v>
          </cell>
        </row>
        <row r="257">
          <cell r="A257">
            <v>53730</v>
          </cell>
          <cell r="B257" t="str">
            <v>Cascalho (local) - cal (3%) - cimento (3%)</v>
          </cell>
          <cell r="C257" t="str">
            <v>m³</v>
          </cell>
          <cell r="D257">
            <v>25.86</v>
          </cell>
        </row>
        <row r="258">
          <cell r="A258">
            <v>53740</v>
          </cell>
          <cell r="B258" t="str">
            <v>Cascalho (local) - cal (3%) - cimento (4%)</v>
          </cell>
          <cell r="C258" t="str">
            <v>m³</v>
          </cell>
          <cell r="D258">
            <v>29.61</v>
          </cell>
        </row>
        <row r="259">
          <cell r="A259">
            <v>53750</v>
          </cell>
          <cell r="B259" t="str">
            <v>Cascalho (local) - cal (4%) - cimento (4%)</v>
          </cell>
          <cell r="C259" t="str">
            <v>m³</v>
          </cell>
          <cell r="D259">
            <v>32.119999999999997</v>
          </cell>
        </row>
        <row r="260">
          <cell r="A260">
            <v>53760</v>
          </cell>
          <cell r="B260" t="str">
            <v>Cascalho (local) - cal (4%) - cimento (5%)</v>
          </cell>
          <cell r="C260" t="str">
            <v>m³</v>
          </cell>
          <cell r="D260">
            <v>35.619999999999997</v>
          </cell>
        </row>
        <row r="261">
          <cell r="A261">
            <v>53770</v>
          </cell>
          <cell r="B261" t="str">
            <v>Cascalho (local) - cal (5%) - cimento (5%)</v>
          </cell>
          <cell r="C261" t="str">
            <v>m³</v>
          </cell>
          <cell r="D261">
            <v>38.01</v>
          </cell>
        </row>
        <row r="262">
          <cell r="A262">
            <v>53780</v>
          </cell>
          <cell r="B262" t="str">
            <v xml:space="preserve">Cascalho (local) - cal (4%) </v>
          </cell>
          <cell r="C262" t="str">
            <v>m³</v>
          </cell>
          <cell r="D262">
            <v>17.149999999999999</v>
          </cell>
        </row>
        <row r="263">
          <cell r="A263">
            <v>53790</v>
          </cell>
          <cell r="B263" t="str">
            <v xml:space="preserve">Cascalho (local) - cal (5%) </v>
          </cell>
          <cell r="C263" t="str">
            <v>m³</v>
          </cell>
          <cell r="D263">
            <v>20.02</v>
          </cell>
        </row>
        <row r="264">
          <cell r="A264">
            <v>53800</v>
          </cell>
          <cell r="B264" t="str">
            <v xml:space="preserve">Cascalho (local) - cal (6%) </v>
          </cell>
          <cell r="C264" t="str">
            <v>m³</v>
          </cell>
          <cell r="D264">
            <v>22.65</v>
          </cell>
        </row>
        <row r="265">
          <cell r="A265">
            <v>53810</v>
          </cell>
          <cell r="B265" t="str">
            <v>Solo-brita (20-80) mistura  na pista (solo argiloso)</v>
          </cell>
          <cell r="C265" t="str">
            <v>m³</v>
          </cell>
          <cell r="D265">
            <v>18.420000000000002</v>
          </cell>
        </row>
        <row r="266">
          <cell r="A266">
            <v>53820</v>
          </cell>
          <cell r="B266" t="str">
            <v>Solo-brita (25-75) mistura  na pista (solo argiloso)</v>
          </cell>
          <cell r="C266" t="str">
            <v>m³</v>
          </cell>
          <cell r="D266">
            <v>18.2</v>
          </cell>
        </row>
        <row r="267">
          <cell r="A267">
            <v>53830</v>
          </cell>
          <cell r="B267" t="str">
            <v>Solo-brita (30-70) mistura  na pista (solo argiloso)</v>
          </cell>
          <cell r="C267" t="str">
            <v>m³</v>
          </cell>
          <cell r="D267">
            <v>17.989999999999998</v>
          </cell>
        </row>
        <row r="268">
          <cell r="A268">
            <v>53840</v>
          </cell>
          <cell r="B268" t="str">
            <v>Solo-brita (35-65) mistura  na pista (solo argiloso)</v>
          </cell>
          <cell r="C268" t="str">
            <v>m³</v>
          </cell>
          <cell r="D268">
            <v>17.79</v>
          </cell>
        </row>
        <row r="269">
          <cell r="A269">
            <v>53850</v>
          </cell>
          <cell r="B269" t="str">
            <v>Solo-brita (50-50) mistura  na pista (solo argiloso)</v>
          </cell>
          <cell r="C269" t="str">
            <v>m³</v>
          </cell>
          <cell r="D269">
            <v>17.13</v>
          </cell>
        </row>
        <row r="270">
          <cell r="A270">
            <v>53860</v>
          </cell>
          <cell r="B270" t="str">
            <v>TST I-4 com emulsão</v>
          </cell>
          <cell r="C270" t="str">
            <v>m²</v>
          </cell>
          <cell r="D270">
            <v>1.01</v>
          </cell>
        </row>
        <row r="271">
          <cell r="A271">
            <v>55000</v>
          </cell>
          <cell r="B271" t="str">
            <v>Escav.valas p/drenagem profunda em material de 1a. categoria</v>
          </cell>
          <cell r="C271" t="str">
            <v>m³</v>
          </cell>
          <cell r="D271">
            <v>6.57</v>
          </cell>
        </row>
        <row r="272">
          <cell r="A272">
            <v>55050</v>
          </cell>
          <cell r="B272" t="str">
            <v>Escav.valas p/drenagem profunda em material de 2a. categoria</v>
          </cell>
          <cell r="C272" t="str">
            <v>m³</v>
          </cell>
          <cell r="D272">
            <v>8.2899999999999991</v>
          </cell>
        </row>
        <row r="273">
          <cell r="A273">
            <v>55100</v>
          </cell>
          <cell r="B273" t="str">
            <v>Escav.valas p/drenagem profunda em material de 3a. categoria</v>
          </cell>
          <cell r="C273" t="str">
            <v>m³</v>
          </cell>
          <cell r="D273">
            <v>35.119999999999997</v>
          </cell>
        </row>
        <row r="274">
          <cell r="A274">
            <v>55150</v>
          </cell>
          <cell r="B274" t="str">
            <v>Escavação de valetas de proteção</v>
          </cell>
          <cell r="C274" t="str">
            <v>m³</v>
          </cell>
          <cell r="D274">
            <v>12.15</v>
          </cell>
        </row>
        <row r="275">
          <cell r="A275">
            <v>55200</v>
          </cell>
          <cell r="B275" t="str">
            <v>Produção carga e transporte de brita para drenos</v>
          </cell>
          <cell r="C275" t="str">
            <v>m³</v>
          </cell>
          <cell r="D275">
            <v>13.01</v>
          </cell>
        </row>
        <row r="276">
          <cell r="A276">
            <v>55250</v>
          </cell>
          <cell r="B276" t="str">
            <v>Sarjeta em meia calha com D=30 cm</v>
          </cell>
          <cell r="C276" t="str">
            <v>m</v>
          </cell>
          <cell r="D276">
            <v>8.17</v>
          </cell>
        </row>
        <row r="277">
          <cell r="A277">
            <v>55300</v>
          </cell>
          <cell r="B277" t="str">
            <v>Sarjeta em meia calha com D=40 cm</v>
          </cell>
          <cell r="C277" t="str">
            <v>m</v>
          </cell>
          <cell r="D277">
            <v>11</v>
          </cell>
        </row>
        <row r="278">
          <cell r="A278">
            <v>55350</v>
          </cell>
          <cell r="B278" t="str">
            <v>Sarjeta em meia calha com D=60 cm</v>
          </cell>
          <cell r="C278" t="str">
            <v>m</v>
          </cell>
          <cell r="D278">
            <v>20.260000000000002</v>
          </cell>
        </row>
        <row r="279">
          <cell r="A279">
            <v>55450</v>
          </cell>
          <cell r="B279" t="str">
            <v>Sarjeta triangular de concreto - tipo I</v>
          </cell>
          <cell r="C279" t="str">
            <v>m</v>
          </cell>
          <cell r="D279">
            <v>11.56</v>
          </cell>
        </row>
        <row r="280">
          <cell r="A280">
            <v>55500</v>
          </cell>
          <cell r="B280" t="str">
            <v>Sarjeta triangular de concreto - tipo II</v>
          </cell>
          <cell r="C280" t="str">
            <v>m</v>
          </cell>
          <cell r="D280">
            <v>14.270000000000001</v>
          </cell>
        </row>
        <row r="281">
          <cell r="A281">
            <v>55550</v>
          </cell>
          <cell r="B281" t="str">
            <v>Sarjeta triangular de concreto - tipo III</v>
          </cell>
          <cell r="C281" t="str">
            <v>m</v>
          </cell>
          <cell r="D281">
            <v>17.04</v>
          </cell>
        </row>
        <row r="282">
          <cell r="A282">
            <v>55650</v>
          </cell>
          <cell r="B282" t="str">
            <v>Sarjeta trapezoidal de concreto - tipo I</v>
          </cell>
          <cell r="C282" t="str">
            <v>m</v>
          </cell>
          <cell r="D282">
            <v>16.740000000000002</v>
          </cell>
        </row>
        <row r="283">
          <cell r="A283">
            <v>55700</v>
          </cell>
          <cell r="B283" t="str">
            <v>Sarjeta trapezoidal de concreto - tipo II</v>
          </cell>
          <cell r="C283" t="str">
            <v>m</v>
          </cell>
          <cell r="D283">
            <v>32.21</v>
          </cell>
        </row>
        <row r="284">
          <cell r="A284">
            <v>55850</v>
          </cell>
          <cell r="B284" t="str">
            <v>Sarjeta retangular de concreto armado - tipo I</v>
          </cell>
          <cell r="C284" t="str">
            <v>m</v>
          </cell>
          <cell r="D284">
            <v>83.36</v>
          </cell>
        </row>
        <row r="285">
          <cell r="A285">
            <v>55900</v>
          </cell>
          <cell r="B285" t="str">
            <v>Sarjeta retangular de concreto armado - tipo II</v>
          </cell>
          <cell r="C285" t="str">
            <v>m</v>
          </cell>
          <cell r="D285">
            <v>95.6</v>
          </cell>
        </row>
        <row r="286">
          <cell r="A286">
            <v>55950</v>
          </cell>
          <cell r="B286" t="str">
            <v>Sarjeta retangular de concreto armado - tipo III</v>
          </cell>
          <cell r="C286" t="str">
            <v>m</v>
          </cell>
          <cell r="D286">
            <v>114.44000000000001</v>
          </cell>
        </row>
        <row r="287">
          <cell r="A287">
            <v>56000</v>
          </cell>
          <cell r="B287" t="str">
            <v>Sarjeta retangular de concreto armado - tipo IV</v>
          </cell>
          <cell r="C287" t="str">
            <v>m</v>
          </cell>
          <cell r="D287">
            <v>143.44</v>
          </cell>
        </row>
        <row r="288">
          <cell r="A288">
            <v>56050</v>
          </cell>
          <cell r="B288" t="str">
            <v>Sarjeta de terraceamento</v>
          </cell>
          <cell r="C288" t="str">
            <v>m</v>
          </cell>
          <cell r="D288">
            <v>15.04</v>
          </cell>
        </row>
        <row r="289">
          <cell r="A289">
            <v>56150</v>
          </cell>
          <cell r="B289" t="str">
            <v>Banqueta de condução - tipo I</v>
          </cell>
          <cell r="C289" t="str">
            <v>m</v>
          </cell>
          <cell r="D289">
            <v>15.5</v>
          </cell>
        </row>
        <row r="290">
          <cell r="A290">
            <v>56200</v>
          </cell>
          <cell r="B290" t="str">
            <v>Banqueta de condução - tipo II</v>
          </cell>
          <cell r="C290" t="str">
            <v>m</v>
          </cell>
          <cell r="D290">
            <v>12.75</v>
          </cell>
        </row>
        <row r="291">
          <cell r="A291">
            <v>56250</v>
          </cell>
          <cell r="B291" t="str">
            <v>Rápidos</v>
          </cell>
          <cell r="C291" t="str">
            <v>m</v>
          </cell>
          <cell r="D291">
            <v>14.4</v>
          </cell>
        </row>
        <row r="292">
          <cell r="A292">
            <v>56300</v>
          </cell>
          <cell r="B292" t="str">
            <v>Meio-fio de concreto simples</v>
          </cell>
          <cell r="C292" t="str">
            <v>m</v>
          </cell>
          <cell r="D292">
            <v>16.7</v>
          </cell>
        </row>
        <row r="293">
          <cell r="A293">
            <v>56350</v>
          </cell>
          <cell r="B293" t="str">
            <v>Meio-fio de concreto armado</v>
          </cell>
          <cell r="C293" t="str">
            <v>m</v>
          </cell>
          <cell r="D293">
            <v>30.419999999999998</v>
          </cell>
        </row>
        <row r="294">
          <cell r="A294">
            <v>56400</v>
          </cell>
          <cell r="B294" t="str">
            <v>Meio-fio de concreto 12 x 15 cm - moldado por extrusão</v>
          </cell>
          <cell r="C294" t="str">
            <v>m</v>
          </cell>
          <cell r="D294">
            <v>3.4</v>
          </cell>
        </row>
        <row r="295">
          <cell r="A295">
            <v>56450</v>
          </cell>
          <cell r="B295" t="str">
            <v>Travessia sobre sarjeta em acesso secundário</v>
          </cell>
          <cell r="C295" t="str">
            <v>m</v>
          </cell>
          <cell r="D295">
            <v>44.46</v>
          </cell>
        </row>
        <row r="296">
          <cell r="A296">
            <v>56500</v>
          </cell>
          <cell r="B296" t="str">
            <v>Travessia sobre valetão em acesso secundário</v>
          </cell>
          <cell r="C296" t="str">
            <v>m</v>
          </cell>
          <cell r="D296">
            <v>49.800000000000004</v>
          </cell>
        </row>
        <row r="297">
          <cell r="A297">
            <v>56550</v>
          </cell>
          <cell r="B297" t="str">
            <v>Caixa coletora com boca de lobo tipo C1 com H=2,0 m</v>
          </cell>
          <cell r="C297" t="str">
            <v>un</v>
          </cell>
          <cell r="D297">
            <v>614.54999999999995</v>
          </cell>
        </row>
        <row r="298">
          <cell r="A298">
            <v>56600</v>
          </cell>
          <cell r="B298" t="str">
            <v>Caixa coletora com boca de lobo tipo C2 com H=2,0 m</v>
          </cell>
          <cell r="C298" t="str">
            <v>un</v>
          </cell>
          <cell r="D298">
            <v>804.09</v>
          </cell>
        </row>
        <row r="299">
          <cell r="A299">
            <v>56650</v>
          </cell>
          <cell r="B299" t="str">
            <v>Caixa coletora com boca de lobo tipo C1 com H=3,0 m</v>
          </cell>
          <cell r="C299" t="str">
            <v>un</v>
          </cell>
          <cell r="D299">
            <v>952.55000000000007</v>
          </cell>
        </row>
        <row r="300">
          <cell r="A300">
            <v>56700</v>
          </cell>
          <cell r="B300" t="str">
            <v>Caixa coletora com boca de lobo tipo C2 com H=3,5 m</v>
          </cell>
          <cell r="C300" t="str">
            <v>un</v>
          </cell>
          <cell r="D300">
            <v>1100.99</v>
          </cell>
        </row>
        <row r="301">
          <cell r="A301">
            <v>57050</v>
          </cell>
          <cell r="B301" t="str">
            <v>Caixa coletora sobre galeria</v>
          </cell>
          <cell r="C301" t="str">
            <v>un</v>
          </cell>
          <cell r="D301">
            <v>316.95</v>
          </cell>
        </row>
        <row r="302">
          <cell r="A302">
            <v>57100</v>
          </cell>
          <cell r="B302" t="str">
            <v>Caixa coletora com boca de lobo - tipo I</v>
          </cell>
          <cell r="C302" t="str">
            <v>un</v>
          </cell>
          <cell r="D302">
            <v>1049.42</v>
          </cell>
        </row>
        <row r="303">
          <cell r="A303">
            <v>57150</v>
          </cell>
          <cell r="B303" t="str">
            <v>Caixa coletora com boca de lobo - tipo II</v>
          </cell>
          <cell r="C303" t="str">
            <v>un</v>
          </cell>
          <cell r="D303">
            <v>881.63</v>
          </cell>
        </row>
        <row r="304">
          <cell r="A304">
            <v>57200</v>
          </cell>
          <cell r="B304" t="str">
            <v>Caixa coletora com boca de lobo para BSTC D=40 cm e H=1,5 m</v>
          </cell>
          <cell r="C304" t="str">
            <v>un</v>
          </cell>
          <cell r="D304">
            <v>487.98</v>
          </cell>
        </row>
        <row r="305">
          <cell r="A305">
            <v>57250</v>
          </cell>
          <cell r="B305" t="str">
            <v>Caixa coletora com boca de lobo para BSTC D=40 cm e H=2,0 m</v>
          </cell>
          <cell r="C305" t="str">
            <v>un</v>
          </cell>
          <cell r="D305">
            <v>601.89</v>
          </cell>
        </row>
        <row r="306">
          <cell r="A306">
            <v>57300</v>
          </cell>
          <cell r="B306" t="str">
            <v>Caixa coletora com boca de lobo para BSTC D=50 cm e H=1,5 m</v>
          </cell>
          <cell r="C306" t="str">
            <v>un</v>
          </cell>
          <cell r="D306">
            <v>515.80000000000007</v>
          </cell>
        </row>
        <row r="307">
          <cell r="A307">
            <v>57350</v>
          </cell>
          <cell r="B307" t="str">
            <v>Caixa coletora com boca de lobo para BSTC D=50 cm e H=2,0 m</v>
          </cell>
          <cell r="C307" t="str">
            <v>un</v>
          </cell>
          <cell r="D307">
            <v>636.0100000000001</v>
          </cell>
        </row>
        <row r="308">
          <cell r="A308">
            <v>57400</v>
          </cell>
          <cell r="B308" t="str">
            <v>Caixa coletora com boca de lobo para BSTC D=60 cm e H=1,5 m</v>
          </cell>
          <cell r="C308" t="str">
            <v>un</v>
          </cell>
          <cell r="D308">
            <v>545.13</v>
          </cell>
        </row>
        <row r="309">
          <cell r="A309">
            <v>57450</v>
          </cell>
          <cell r="B309" t="str">
            <v>Caixa coletora com boca de lobo para BSTC D=60 cm e H=2,0 m</v>
          </cell>
          <cell r="C309" t="str">
            <v>un</v>
          </cell>
          <cell r="D309">
            <v>673.43000000000006</v>
          </cell>
        </row>
        <row r="310">
          <cell r="A310">
            <v>57500</v>
          </cell>
          <cell r="B310" t="str">
            <v>Caixa coletora com boca de lobo para BSTC D=60 cm e H=2,5 m</v>
          </cell>
          <cell r="C310" t="str">
            <v>un</v>
          </cell>
          <cell r="D310">
            <v>801.77</v>
          </cell>
        </row>
        <row r="311">
          <cell r="A311">
            <v>57550</v>
          </cell>
          <cell r="B311" t="str">
            <v>Caixa coletora com boca de lobo para BSTC D=100 cm e H=2,0 m</v>
          </cell>
          <cell r="C311" t="str">
            <v>un</v>
          </cell>
          <cell r="D311">
            <v>780.62</v>
          </cell>
        </row>
        <row r="312">
          <cell r="A312">
            <v>57600</v>
          </cell>
          <cell r="B312" t="str">
            <v>Caixa coletora com boca de lobo para BSTC D=120 cm e H=2,0 m</v>
          </cell>
          <cell r="C312" t="str">
            <v>un</v>
          </cell>
          <cell r="D312">
            <v>828.1</v>
          </cell>
        </row>
        <row r="313">
          <cell r="A313">
            <v>57650</v>
          </cell>
          <cell r="B313" t="str">
            <v>Descida d'água para valetas de corte - tipo DDV</v>
          </cell>
          <cell r="C313" t="str">
            <v>m</v>
          </cell>
          <cell r="D313">
            <v>81.430000000000007</v>
          </cell>
        </row>
        <row r="314">
          <cell r="A314">
            <v>57700</v>
          </cell>
          <cell r="B314" t="str">
            <v>Entrada d'água para descida tipo DDV</v>
          </cell>
          <cell r="C314" t="str">
            <v>un</v>
          </cell>
          <cell r="D314">
            <v>73.5</v>
          </cell>
        </row>
        <row r="315">
          <cell r="A315">
            <v>57750</v>
          </cell>
          <cell r="B315" t="str">
            <v>Caixa de amortecimento para descida d'água tipo DDV</v>
          </cell>
          <cell r="C315" t="str">
            <v>un</v>
          </cell>
          <cell r="D315">
            <v>77.58</v>
          </cell>
        </row>
        <row r="316">
          <cell r="A316">
            <v>57800</v>
          </cell>
          <cell r="B316" t="str">
            <v>Descida d'água em cortes - tipo DD-1</v>
          </cell>
          <cell r="C316" t="str">
            <v>m</v>
          </cell>
          <cell r="D316">
            <v>125.19999999999999</v>
          </cell>
        </row>
        <row r="317">
          <cell r="A317">
            <v>57850</v>
          </cell>
          <cell r="B317" t="str">
            <v>Descida d'água em cortes - tipo DD-2</v>
          </cell>
          <cell r="C317" t="str">
            <v>m</v>
          </cell>
          <cell r="D317">
            <v>135.91</v>
          </cell>
        </row>
        <row r="318">
          <cell r="A318">
            <v>57900</v>
          </cell>
          <cell r="B318" t="str">
            <v>Descida d'água em cortes - tipo DD-3</v>
          </cell>
          <cell r="C318" t="str">
            <v>m</v>
          </cell>
          <cell r="D318">
            <v>146.51</v>
          </cell>
        </row>
        <row r="319">
          <cell r="A319">
            <v>57950</v>
          </cell>
          <cell r="B319" t="str">
            <v>Descida d'água em cortes - tipo DD-4</v>
          </cell>
          <cell r="C319" t="str">
            <v>m</v>
          </cell>
          <cell r="D319">
            <v>199.45</v>
          </cell>
        </row>
        <row r="320">
          <cell r="A320">
            <v>58000</v>
          </cell>
          <cell r="B320" t="str">
            <v>Descida d'água em cortes - tipo DD-5</v>
          </cell>
          <cell r="C320" t="str">
            <v>m</v>
          </cell>
          <cell r="D320">
            <v>224.54</v>
          </cell>
        </row>
        <row r="321">
          <cell r="A321">
            <v>58050</v>
          </cell>
          <cell r="B321" t="str">
            <v>Descida d'água em cortes - tipo DD-6</v>
          </cell>
          <cell r="C321" t="str">
            <v>m</v>
          </cell>
          <cell r="D321">
            <v>248.6</v>
          </cell>
        </row>
        <row r="322">
          <cell r="A322">
            <v>58100</v>
          </cell>
          <cell r="B322" t="str">
            <v>Descida d'água em aterros - tipo DD-1</v>
          </cell>
          <cell r="C322" t="str">
            <v>m</v>
          </cell>
          <cell r="D322">
            <v>156.13</v>
          </cell>
        </row>
        <row r="323">
          <cell r="A323">
            <v>58150</v>
          </cell>
          <cell r="B323" t="str">
            <v>Descida d'água em aterros - tipo DD-2</v>
          </cell>
          <cell r="C323" t="str">
            <v>m</v>
          </cell>
          <cell r="D323">
            <v>173.10000000000002</v>
          </cell>
        </row>
        <row r="324">
          <cell r="A324">
            <v>58200</v>
          </cell>
          <cell r="B324" t="str">
            <v>Descida d'água em aterros - tipo DD-3</v>
          </cell>
          <cell r="C324" t="str">
            <v>m</v>
          </cell>
          <cell r="D324">
            <v>189.79</v>
          </cell>
        </row>
        <row r="325">
          <cell r="A325">
            <v>58250</v>
          </cell>
          <cell r="B325" t="str">
            <v>Descida d'água em aterros - tipo DD-4</v>
          </cell>
          <cell r="C325" t="str">
            <v>m</v>
          </cell>
          <cell r="D325">
            <v>257.08999999999997</v>
          </cell>
        </row>
        <row r="326">
          <cell r="A326">
            <v>58300</v>
          </cell>
          <cell r="B326" t="str">
            <v>Descida d'água em aterros - tipo DD-5</v>
          </cell>
          <cell r="C326" t="str">
            <v>m</v>
          </cell>
          <cell r="D326">
            <v>314.51</v>
          </cell>
        </row>
        <row r="327">
          <cell r="A327">
            <v>58350</v>
          </cell>
          <cell r="B327" t="str">
            <v>Descida d'água em aterros - tipo DD-6</v>
          </cell>
          <cell r="C327" t="str">
            <v>m</v>
          </cell>
          <cell r="D327">
            <v>328.98</v>
          </cell>
        </row>
        <row r="328">
          <cell r="A328">
            <v>58400</v>
          </cell>
          <cell r="B328" t="str">
            <v>Descida d'água em aterros para BTTC D= 120 cm</v>
          </cell>
          <cell r="C328" t="str">
            <v>m</v>
          </cell>
          <cell r="D328">
            <v>579.87</v>
          </cell>
        </row>
        <row r="329">
          <cell r="A329">
            <v>58450</v>
          </cell>
          <cell r="B329" t="str">
            <v>Boca para descida d'água em cortes - tipo DD-1</v>
          </cell>
          <cell r="C329" t="str">
            <v>un</v>
          </cell>
          <cell r="D329">
            <v>126.08000000000001</v>
          </cell>
        </row>
        <row r="330">
          <cell r="A330">
            <v>58500</v>
          </cell>
          <cell r="B330" t="str">
            <v>Boca para descida d'água em cortes - tipo DD-2</v>
          </cell>
          <cell r="C330" t="str">
            <v>un</v>
          </cell>
          <cell r="D330">
            <v>138.61000000000001</v>
          </cell>
        </row>
        <row r="331">
          <cell r="A331">
            <v>58550</v>
          </cell>
          <cell r="B331" t="str">
            <v>Boca para descida d'água em cortes - tipo DD-3</v>
          </cell>
          <cell r="C331" t="str">
            <v>un</v>
          </cell>
          <cell r="D331">
            <v>151.62</v>
          </cell>
        </row>
        <row r="332">
          <cell r="A332">
            <v>58600</v>
          </cell>
          <cell r="B332" t="str">
            <v>Boca para descida d'água em cortes - tipo DD-4</v>
          </cell>
          <cell r="C332" t="str">
            <v>un</v>
          </cell>
          <cell r="D332">
            <v>216.17000000000002</v>
          </cell>
        </row>
        <row r="333">
          <cell r="A333">
            <v>58650</v>
          </cell>
          <cell r="B333" t="str">
            <v>Boca para descida d'água em cortes - tipo DD-5</v>
          </cell>
          <cell r="C333" t="str">
            <v>un</v>
          </cell>
          <cell r="D333">
            <v>247.35000000000002</v>
          </cell>
        </row>
        <row r="334">
          <cell r="A334">
            <v>58700</v>
          </cell>
          <cell r="B334" t="str">
            <v>Boca para descida d'água em cortes - tipo DD-6</v>
          </cell>
          <cell r="C334" t="str">
            <v>un</v>
          </cell>
          <cell r="D334">
            <v>276.43</v>
          </cell>
        </row>
        <row r="335">
          <cell r="A335">
            <v>58750</v>
          </cell>
          <cell r="B335" t="str">
            <v>Boca para descida d'água em aterros - tipo DD-1</v>
          </cell>
          <cell r="C335" t="str">
            <v>un</v>
          </cell>
          <cell r="D335">
            <v>298.39999999999998</v>
          </cell>
        </row>
        <row r="336">
          <cell r="A336">
            <v>58800</v>
          </cell>
          <cell r="B336" t="str">
            <v>Boca para descida d'água em aterros - tipo DD-2</v>
          </cell>
          <cell r="C336" t="str">
            <v>un</v>
          </cell>
          <cell r="D336">
            <v>417.74</v>
          </cell>
        </row>
        <row r="337">
          <cell r="A337">
            <v>58850</v>
          </cell>
          <cell r="B337" t="str">
            <v>Boca para descida d'água em aterros - tipo DD-3</v>
          </cell>
          <cell r="C337" t="str">
            <v>un</v>
          </cell>
          <cell r="D337">
            <v>515.94000000000005</v>
          </cell>
        </row>
        <row r="338">
          <cell r="A338">
            <v>58900</v>
          </cell>
          <cell r="B338" t="str">
            <v>Boca para descida d'água em aterros - tipo DD-4</v>
          </cell>
          <cell r="C338" t="str">
            <v>un</v>
          </cell>
          <cell r="D338">
            <v>430.45</v>
          </cell>
        </row>
        <row r="339">
          <cell r="A339">
            <v>58950</v>
          </cell>
          <cell r="B339" t="str">
            <v>Boca para descida d'água em aterros - tipo DD-5</v>
          </cell>
          <cell r="C339" t="str">
            <v>un</v>
          </cell>
          <cell r="D339">
            <v>614.89</v>
          </cell>
        </row>
        <row r="340">
          <cell r="A340">
            <v>59000</v>
          </cell>
          <cell r="B340" t="str">
            <v>Boca para descida d'água em aterros - tipo DD-6</v>
          </cell>
          <cell r="C340" t="str">
            <v>un</v>
          </cell>
          <cell r="D340">
            <v>823.26</v>
          </cell>
        </row>
        <row r="341">
          <cell r="A341">
            <v>59050</v>
          </cell>
          <cell r="B341" t="str">
            <v>Boca para descida d'água em aterros para BTTC D=120 cm</v>
          </cell>
          <cell r="C341" t="str">
            <v>un</v>
          </cell>
          <cell r="D341">
            <v>1039.94</v>
          </cell>
        </row>
        <row r="342">
          <cell r="A342">
            <v>59100</v>
          </cell>
          <cell r="B342" t="str">
            <v>Caixa para descida d'água em aterros - tipo DD-1</v>
          </cell>
          <cell r="C342" t="str">
            <v>un</v>
          </cell>
          <cell r="D342">
            <v>152.68</v>
          </cell>
        </row>
        <row r="343">
          <cell r="A343">
            <v>59150</v>
          </cell>
          <cell r="B343" t="str">
            <v>Caixa para descida d'água em aterros - tipo DD-2</v>
          </cell>
          <cell r="C343" t="str">
            <v>un</v>
          </cell>
          <cell r="D343">
            <v>163.63</v>
          </cell>
        </row>
        <row r="344">
          <cell r="A344">
            <v>59200</v>
          </cell>
          <cell r="B344" t="str">
            <v>Caixa para descida d'água em aterros - tipo DD-3</v>
          </cell>
          <cell r="C344" t="str">
            <v>un</v>
          </cell>
          <cell r="D344">
            <v>174.17000000000002</v>
          </cell>
        </row>
        <row r="345">
          <cell r="A345">
            <v>59250</v>
          </cell>
          <cell r="B345" t="str">
            <v>Caixa para descida d'água em aterros - tipo DD-4</v>
          </cell>
          <cell r="C345" t="str">
            <v>un</v>
          </cell>
          <cell r="D345">
            <v>217.56</v>
          </cell>
        </row>
        <row r="346">
          <cell r="A346">
            <v>59300</v>
          </cell>
          <cell r="B346" t="str">
            <v>Caixa para descida d'água em aterros - tipo DD-5</v>
          </cell>
          <cell r="C346" t="str">
            <v>un</v>
          </cell>
          <cell r="D346">
            <v>252.54000000000002</v>
          </cell>
        </row>
        <row r="347">
          <cell r="A347">
            <v>59350</v>
          </cell>
          <cell r="B347" t="str">
            <v>Caixa para descida d'água em aterros - tipo DD-6</v>
          </cell>
          <cell r="C347" t="str">
            <v>un</v>
          </cell>
          <cell r="D347">
            <v>263.90999999999997</v>
          </cell>
        </row>
        <row r="348">
          <cell r="A348">
            <v>59400</v>
          </cell>
          <cell r="B348" t="str">
            <v>Caixa para descida d'água em aterros para BTTC de D=120 cm</v>
          </cell>
          <cell r="C348" t="str">
            <v>un</v>
          </cell>
          <cell r="D348">
            <v>440.04</v>
          </cell>
        </row>
        <row r="349">
          <cell r="A349">
            <v>59450</v>
          </cell>
          <cell r="B349" t="str">
            <v>Caixa coletora com boca de lobo - Tipo C-1 com H=2,0 m</v>
          </cell>
          <cell r="C349" t="str">
            <v>un</v>
          </cell>
          <cell r="D349">
            <v>614.54999999999995</v>
          </cell>
        </row>
        <row r="350">
          <cell r="A350">
            <v>59500</v>
          </cell>
          <cell r="B350" t="str">
            <v>Caixa coletora com boca de lobo - Tipo C-2 com H=2,0 m</v>
          </cell>
          <cell r="C350" t="str">
            <v>un</v>
          </cell>
          <cell r="D350">
            <v>655.62</v>
          </cell>
        </row>
        <row r="351">
          <cell r="A351">
            <v>59550</v>
          </cell>
          <cell r="B351" t="str">
            <v>Caixa de inspeção de esgoto com D=60 cm</v>
          </cell>
          <cell r="C351" t="str">
            <v>un</v>
          </cell>
          <cell r="D351">
            <v>60.69</v>
          </cell>
        </row>
        <row r="352">
          <cell r="A352">
            <v>59650</v>
          </cell>
          <cell r="B352" t="str">
            <v>Dreno tipo I - execução</v>
          </cell>
          <cell r="C352" t="str">
            <v>m</v>
          </cell>
          <cell r="D352">
            <v>24.919999999999998</v>
          </cell>
        </row>
        <row r="353">
          <cell r="A353">
            <v>59700</v>
          </cell>
          <cell r="B353" t="str">
            <v>Dreno tipo II - execução</v>
          </cell>
          <cell r="C353" t="str">
            <v>m</v>
          </cell>
          <cell r="D353">
            <v>32.69</v>
          </cell>
        </row>
        <row r="354">
          <cell r="A354">
            <v>59750</v>
          </cell>
          <cell r="B354" t="str">
            <v>Dreno tipo III - execução</v>
          </cell>
          <cell r="C354" t="str">
            <v>m</v>
          </cell>
          <cell r="D354">
            <v>42.17</v>
          </cell>
        </row>
        <row r="355">
          <cell r="A355">
            <v>59800</v>
          </cell>
          <cell r="B355" t="str">
            <v>Dreno tipo IV - execução</v>
          </cell>
          <cell r="C355" t="str">
            <v>m</v>
          </cell>
          <cell r="D355">
            <v>19.93</v>
          </cell>
        </row>
        <row r="356">
          <cell r="A356">
            <v>59850</v>
          </cell>
          <cell r="B356" t="str">
            <v>Dreno tipo V - execução</v>
          </cell>
          <cell r="C356" t="str">
            <v>m</v>
          </cell>
          <cell r="D356">
            <v>22.7</v>
          </cell>
        </row>
        <row r="357">
          <cell r="A357">
            <v>59900</v>
          </cell>
          <cell r="B357" t="str">
            <v>Dreno tipo VI - execução</v>
          </cell>
          <cell r="C357" t="str">
            <v>m</v>
          </cell>
          <cell r="D357">
            <v>2.1800000000000002</v>
          </cell>
        </row>
        <row r="358">
          <cell r="A358">
            <v>60000</v>
          </cell>
          <cell r="B358" t="str">
            <v>Dreno tipo VII - execução</v>
          </cell>
          <cell r="C358" t="str">
            <v>m</v>
          </cell>
          <cell r="D358">
            <v>1.33</v>
          </cell>
        </row>
        <row r="359">
          <cell r="A359">
            <v>60050</v>
          </cell>
          <cell r="B359" t="str">
            <v>Dreno tipo VIII - execução</v>
          </cell>
          <cell r="C359" t="str">
            <v>m</v>
          </cell>
          <cell r="D359">
            <v>2.57</v>
          </cell>
        </row>
        <row r="360">
          <cell r="A360">
            <v>60100</v>
          </cell>
          <cell r="B360" t="str">
            <v>Dreno tipo IX - execução</v>
          </cell>
          <cell r="C360" t="str">
            <v>m</v>
          </cell>
          <cell r="D360">
            <v>4.66</v>
          </cell>
        </row>
        <row r="361">
          <cell r="A361">
            <v>60150</v>
          </cell>
          <cell r="B361" t="str">
            <v>Dreno tipo X - execução</v>
          </cell>
          <cell r="C361" t="str">
            <v>m</v>
          </cell>
          <cell r="D361">
            <v>38.800000000000004</v>
          </cell>
        </row>
        <row r="362">
          <cell r="A362">
            <v>60200</v>
          </cell>
          <cell r="B362" t="str">
            <v>Dreno tipo XI - execução</v>
          </cell>
          <cell r="C362" t="str">
            <v>m</v>
          </cell>
          <cell r="D362">
            <v>73.55</v>
          </cell>
        </row>
        <row r="363">
          <cell r="A363">
            <v>60250</v>
          </cell>
          <cell r="B363" t="str">
            <v>Dreno tipo XII - execução</v>
          </cell>
          <cell r="C363" t="str">
            <v>m</v>
          </cell>
          <cell r="D363">
            <v>60.3</v>
          </cell>
        </row>
        <row r="364">
          <cell r="A364">
            <v>60300</v>
          </cell>
          <cell r="B364" t="str">
            <v>Dreno tipo XIII - execução</v>
          </cell>
          <cell r="C364" t="str">
            <v>m</v>
          </cell>
          <cell r="D364">
            <v>56.16</v>
          </cell>
        </row>
        <row r="365">
          <cell r="A365">
            <v>60350</v>
          </cell>
          <cell r="B365" t="str">
            <v>Dreno tipo XIV - execução</v>
          </cell>
          <cell r="C365" t="str">
            <v>m</v>
          </cell>
          <cell r="D365">
            <v>42.91</v>
          </cell>
        </row>
        <row r="366">
          <cell r="A366">
            <v>60400</v>
          </cell>
          <cell r="B366" t="str">
            <v>Dreno tipo XV - execução</v>
          </cell>
          <cell r="C366" t="str">
            <v>m</v>
          </cell>
          <cell r="D366">
            <v>70.509999999999991</v>
          </cell>
        </row>
        <row r="367">
          <cell r="A367">
            <v>60450</v>
          </cell>
          <cell r="B367" t="str">
            <v>Dreno tipo XVI - execução</v>
          </cell>
          <cell r="C367" t="str">
            <v>m</v>
          </cell>
          <cell r="D367">
            <v>53.14</v>
          </cell>
        </row>
        <row r="368">
          <cell r="A368">
            <v>60500</v>
          </cell>
          <cell r="B368" t="str">
            <v>Dreno tipo XVII - execução</v>
          </cell>
          <cell r="C368" t="str">
            <v>m</v>
          </cell>
          <cell r="D368">
            <v>58.62</v>
          </cell>
        </row>
        <row r="369">
          <cell r="A369">
            <v>60550</v>
          </cell>
          <cell r="B369" t="str">
            <v>Dreno tipo XVIII - execução</v>
          </cell>
          <cell r="C369" t="str">
            <v>m</v>
          </cell>
          <cell r="D369">
            <v>41.24</v>
          </cell>
        </row>
        <row r="370">
          <cell r="A370">
            <v>60600</v>
          </cell>
          <cell r="B370" t="str">
            <v>Dreno tipo XIX - execução</v>
          </cell>
          <cell r="C370" t="str">
            <v>m</v>
          </cell>
          <cell r="D370">
            <v>53.19</v>
          </cell>
        </row>
        <row r="371">
          <cell r="A371">
            <v>60650</v>
          </cell>
          <cell r="B371" t="str">
            <v>Dreno tipo XX - execução</v>
          </cell>
          <cell r="C371" t="str">
            <v>m</v>
          </cell>
          <cell r="D371">
            <v>35.79</v>
          </cell>
        </row>
        <row r="372">
          <cell r="A372">
            <v>60750</v>
          </cell>
          <cell r="B372" t="str">
            <v>Dreno 0,5x2,0 m - com brita e bidim</v>
          </cell>
          <cell r="C372" t="str">
            <v>m</v>
          </cell>
          <cell r="D372">
            <v>42.239999999999995</v>
          </cell>
        </row>
        <row r="373">
          <cell r="A373">
            <v>60800</v>
          </cell>
          <cell r="B373" t="str">
            <v>Dreno 0,5x2,5 m - com areia grossa</v>
          </cell>
          <cell r="C373" t="str">
            <v>m</v>
          </cell>
          <cell r="D373">
            <v>16.28</v>
          </cell>
        </row>
        <row r="374">
          <cell r="A374">
            <v>60850</v>
          </cell>
          <cell r="B374" t="str">
            <v>Dreno 0,5x0,8 m - com brita - execução</v>
          </cell>
          <cell r="C374" t="str">
            <v>m</v>
          </cell>
          <cell r="D374">
            <v>9.08</v>
          </cell>
        </row>
        <row r="375">
          <cell r="A375">
            <v>61000</v>
          </cell>
          <cell r="B375" t="str">
            <v>Dreno 0,5x0,6 m - com areia</v>
          </cell>
          <cell r="C375" t="str">
            <v>m</v>
          </cell>
          <cell r="D375">
            <v>3.89</v>
          </cell>
        </row>
        <row r="376">
          <cell r="A376">
            <v>61200</v>
          </cell>
          <cell r="B376" t="str">
            <v>Dreno tipo XXI</v>
          </cell>
          <cell r="C376" t="str">
            <v>m</v>
          </cell>
          <cell r="D376">
            <v>17.169999999999998</v>
          </cell>
        </row>
        <row r="377">
          <cell r="A377">
            <v>61250</v>
          </cell>
          <cell r="B377" t="str">
            <v>Dreno tipo XXII</v>
          </cell>
          <cell r="C377" t="str">
            <v>m</v>
          </cell>
          <cell r="D377">
            <v>17.810000000000002</v>
          </cell>
        </row>
        <row r="378">
          <cell r="A378">
            <v>61300</v>
          </cell>
          <cell r="B378" t="str">
            <v>Dreno tipo XXIII</v>
          </cell>
          <cell r="C378" t="str">
            <v>m</v>
          </cell>
          <cell r="D378">
            <v>1.33</v>
          </cell>
        </row>
        <row r="379">
          <cell r="A379">
            <v>61350</v>
          </cell>
          <cell r="B379" t="str">
            <v>Saída para drenos profundos - tipo U</v>
          </cell>
          <cell r="C379" t="str">
            <v>un</v>
          </cell>
          <cell r="D379">
            <v>52.32</v>
          </cell>
        </row>
        <row r="380">
          <cell r="A380">
            <v>61400</v>
          </cell>
          <cell r="B380" t="str">
            <v>Saída para drenos profundos - tipo L</v>
          </cell>
          <cell r="C380" t="str">
            <v>un</v>
          </cell>
          <cell r="D380">
            <v>24.040000000000003</v>
          </cell>
        </row>
        <row r="381">
          <cell r="A381">
            <v>61450</v>
          </cell>
          <cell r="B381" t="str">
            <v>Fornecimento e assentamento de tubo para saida de dreno</v>
          </cell>
          <cell r="C381" t="str">
            <v>un</v>
          </cell>
          <cell r="D381">
            <v>8.49</v>
          </cell>
        </row>
        <row r="382">
          <cell r="A382">
            <v>61500</v>
          </cell>
          <cell r="B382" t="str">
            <v>execução do revestimento de valas de gabião - H=30 cm</v>
          </cell>
          <cell r="C382" t="str">
            <v>m²</v>
          </cell>
          <cell r="D382">
            <v>35.479999999999997</v>
          </cell>
        </row>
        <row r="383">
          <cell r="A383">
            <v>65000</v>
          </cell>
          <cell r="B383" t="str">
            <v>Esc. mec. de valas p/obras de arte correntes - 1a. categoria</v>
          </cell>
          <cell r="C383" t="str">
            <v>m³</v>
          </cell>
          <cell r="D383">
            <v>4.16</v>
          </cell>
        </row>
        <row r="384">
          <cell r="A384">
            <v>65050</v>
          </cell>
          <cell r="B384" t="str">
            <v>Esc. mec. de valas p/obras de arte correntes - 2a. categoria</v>
          </cell>
          <cell r="C384" t="str">
            <v>m³</v>
          </cell>
          <cell r="D384">
            <v>5.3</v>
          </cell>
        </row>
        <row r="385">
          <cell r="A385">
            <v>65100</v>
          </cell>
          <cell r="B385" t="str">
            <v>Esc. mec. de valas p/obras de arte correntes - 3a. categoria</v>
          </cell>
          <cell r="C385" t="str">
            <v>m³</v>
          </cell>
          <cell r="D385">
            <v>32.25</v>
          </cell>
        </row>
        <row r="386">
          <cell r="A386">
            <v>65150</v>
          </cell>
          <cell r="B386" t="str">
            <v>Escavação manual de solos</v>
          </cell>
          <cell r="C386" t="str">
            <v>m³</v>
          </cell>
          <cell r="D386">
            <v>12.15</v>
          </cell>
        </row>
        <row r="387">
          <cell r="A387">
            <v>65200</v>
          </cell>
          <cell r="B387" t="str">
            <v>Reaterro e apiloamento em camadas de 20 cm</v>
          </cell>
          <cell r="C387" t="str">
            <v>m³</v>
          </cell>
          <cell r="D387">
            <v>3.86</v>
          </cell>
        </row>
        <row r="388">
          <cell r="A388">
            <v>65850</v>
          </cell>
          <cell r="B388" t="str">
            <v>Execução de galerias D=40 cm</v>
          </cell>
          <cell r="C388" t="str">
            <v>m</v>
          </cell>
          <cell r="D388">
            <v>17.5</v>
          </cell>
        </row>
        <row r="389">
          <cell r="A389">
            <v>65900</v>
          </cell>
          <cell r="B389" t="str">
            <v>Execução de galerias D=60 cm</v>
          </cell>
          <cell r="C389" t="str">
            <v>m</v>
          </cell>
          <cell r="D389">
            <v>31.14</v>
          </cell>
        </row>
        <row r="390">
          <cell r="A390">
            <v>65940</v>
          </cell>
          <cell r="B390" t="str">
            <v>Corpo de BSTC D=20 cm com lastro de brita</v>
          </cell>
          <cell r="C390" t="str">
            <v>m</v>
          </cell>
          <cell r="D390">
            <v>14.58</v>
          </cell>
        </row>
        <row r="391">
          <cell r="A391">
            <v>65950</v>
          </cell>
          <cell r="B391" t="str">
            <v>Corpo de BSTC D=30 cm com lastro de brita</v>
          </cell>
          <cell r="C391" t="str">
            <v>m</v>
          </cell>
          <cell r="D391">
            <v>15.87</v>
          </cell>
        </row>
        <row r="392">
          <cell r="A392">
            <v>66000</v>
          </cell>
          <cell r="B392" t="str">
            <v>Corpo de BSTC D=40 cm com lastro de brita</v>
          </cell>
          <cell r="C392" t="str">
            <v>m</v>
          </cell>
          <cell r="D392">
            <v>21.18</v>
          </cell>
        </row>
        <row r="393">
          <cell r="A393">
            <v>66050</v>
          </cell>
          <cell r="B393" t="str">
            <v>Corpo de BSTC D=50 cm com lastro de brita</v>
          </cell>
          <cell r="C393" t="str">
            <v>m</v>
          </cell>
          <cell r="D393">
            <v>34.17</v>
          </cell>
        </row>
        <row r="394">
          <cell r="A394">
            <v>66100</v>
          </cell>
          <cell r="B394" t="str">
            <v>Corpo de BSTC D=60 cm com lastro de brita</v>
          </cell>
          <cell r="C394" t="str">
            <v>m</v>
          </cell>
          <cell r="D394">
            <v>42.79</v>
          </cell>
        </row>
        <row r="395">
          <cell r="A395">
            <v>66150</v>
          </cell>
          <cell r="B395" t="str">
            <v>Corpo de BSTC D=60 cm com lastro de brita - tubo CA 1</v>
          </cell>
          <cell r="C395" t="str">
            <v>m</v>
          </cell>
          <cell r="D395">
            <v>72.17</v>
          </cell>
        </row>
        <row r="396">
          <cell r="A396">
            <v>66200</v>
          </cell>
          <cell r="B396" t="str">
            <v>Corpo de BSTC D=60 cm com berço de concreto - tubo CA 2</v>
          </cell>
          <cell r="C396" t="str">
            <v>m</v>
          </cell>
          <cell r="D396">
            <v>124.16</v>
          </cell>
        </row>
        <row r="397">
          <cell r="A397">
            <v>66250</v>
          </cell>
          <cell r="B397" t="str">
            <v>Corpo de BSTC D=80 cm com berço de concreto - tubo CA 2</v>
          </cell>
          <cell r="C397" t="str">
            <v>m</v>
          </cell>
          <cell r="D397">
            <v>170.82</v>
          </cell>
        </row>
        <row r="398">
          <cell r="A398">
            <v>66300</v>
          </cell>
          <cell r="B398" t="str">
            <v>Corpo de BSTC D=100 cm com berço de concreto - tubo CA 2</v>
          </cell>
          <cell r="C398" t="str">
            <v>m</v>
          </cell>
          <cell r="D398">
            <v>233.88</v>
          </cell>
        </row>
        <row r="399">
          <cell r="A399">
            <v>66350</v>
          </cell>
          <cell r="B399" t="str">
            <v>Corpo de BSTC D=120 cm com berço de concreto - tubo CA 2</v>
          </cell>
          <cell r="C399" t="str">
            <v>m</v>
          </cell>
          <cell r="D399">
            <v>315.08</v>
          </cell>
        </row>
        <row r="400">
          <cell r="A400">
            <v>66400</v>
          </cell>
          <cell r="B400" t="str">
            <v>Corpo de BDTC D=80 cm com berço de concreto - tubo CA 2</v>
          </cell>
          <cell r="C400" t="str">
            <v>m</v>
          </cell>
          <cell r="D400">
            <v>314.56</v>
          </cell>
        </row>
        <row r="401">
          <cell r="A401">
            <v>66450</v>
          </cell>
          <cell r="B401" t="str">
            <v>Corpo de BDTC D=100 cm com berço de concreto - tubo CA 2</v>
          </cell>
          <cell r="C401" t="str">
            <v>m</v>
          </cell>
          <cell r="D401">
            <v>435.5</v>
          </cell>
        </row>
        <row r="402">
          <cell r="A402">
            <v>66500</v>
          </cell>
          <cell r="B402" t="str">
            <v>Corpo de BDTC D=120 cm com berço de concreto - tubo CA 2</v>
          </cell>
          <cell r="C402" t="str">
            <v>m</v>
          </cell>
          <cell r="D402">
            <v>588.61</v>
          </cell>
        </row>
        <row r="403">
          <cell r="A403">
            <v>66550</v>
          </cell>
          <cell r="B403" t="str">
            <v>Corpo de BTTC D=80 cm com berço de concreto - tubo CA 2</v>
          </cell>
          <cell r="C403" t="str">
            <v>m</v>
          </cell>
          <cell r="D403">
            <v>459.09000000000003</v>
          </cell>
        </row>
        <row r="404">
          <cell r="A404">
            <v>66600</v>
          </cell>
          <cell r="B404" t="str">
            <v>Corpo de BTTC D=100 cm com berço de concreto - tubo CA 2</v>
          </cell>
          <cell r="C404" t="str">
            <v>m</v>
          </cell>
          <cell r="D404">
            <v>637.95000000000005</v>
          </cell>
        </row>
        <row r="405">
          <cell r="A405">
            <v>66650</v>
          </cell>
          <cell r="B405" t="str">
            <v>Corpo de BTTC D=120 cm com berço de concreto - tubo CA 2</v>
          </cell>
          <cell r="C405" t="str">
            <v>m</v>
          </cell>
          <cell r="D405">
            <v>864.55000000000007</v>
          </cell>
        </row>
        <row r="406">
          <cell r="A406">
            <v>66700</v>
          </cell>
          <cell r="B406" t="str">
            <v>Corpo de BSTC D=80 cm com berço de concreto - tubo CA 3</v>
          </cell>
          <cell r="C406" t="str">
            <v>m</v>
          </cell>
          <cell r="D406">
            <v>167.76</v>
          </cell>
        </row>
        <row r="407">
          <cell r="A407">
            <v>66750</v>
          </cell>
          <cell r="B407" t="str">
            <v>Corpo de BSTC D=100 cm com berço de concreto - tubo CA 3</v>
          </cell>
          <cell r="C407" t="str">
            <v>m</v>
          </cell>
          <cell r="D407">
            <v>243.07</v>
          </cell>
        </row>
        <row r="408">
          <cell r="A408">
            <v>66800</v>
          </cell>
          <cell r="B408" t="str">
            <v>Corpo de BSTC D=120 cm com berço de concreto - tubo CA 3</v>
          </cell>
          <cell r="C408" t="str">
            <v>m</v>
          </cell>
          <cell r="D408">
            <v>315.08</v>
          </cell>
        </row>
        <row r="409">
          <cell r="A409">
            <v>66850</v>
          </cell>
          <cell r="B409" t="str">
            <v>Corpo de BDTC D=80 cm com berço de concreto - tubo CA 3</v>
          </cell>
          <cell r="C409" t="str">
            <v>m</v>
          </cell>
          <cell r="D409">
            <v>308.44</v>
          </cell>
        </row>
        <row r="410">
          <cell r="A410">
            <v>66900</v>
          </cell>
          <cell r="B410" t="str">
            <v>Corpo de BDTC D=100 cm com berço de concreto - tubo CA 3</v>
          </cell>
          <cell r="C410" t="str">
            <v>m</v>
          </cell>
          <cell r="D410">
            <v>453.87</v>
          </cell>
        </row>
        <row r="411">
          <cell r="A411">
            <v>66950</v>
          </cell>
          <cell r="B411" t="str">
            <v>Corpo de BDTC D=120 cm com berço de concreto - tubo CA 3</v>
          </cell>
          <cell r="C411" t="str">
            <v>m</v>
          </cell>
          <cell r="D411">
            <v>588.61</v>
          </cell>
        </row>
        <row r="412">
          <cell r="A412">
            <v>67000</v>
          </cell>
          <cell r="B412" t="str">
            <v>Corpo de BTTC D=80 cm com berço de concreto - tubo CA 3</v>
          </cell>
          <cell r="C412" t="str">
            <v>m</v>
          </cell>
          <cell r="D412">
            <v>449.9</v>
          </cell>
        </row>
        <row r="413">
          <cell r="A413">
            <v>67050</v>
          </cell>
          <cell r="B413" t="str">
            <v>Corpo de BTTC D=100 cm com berço de concreto - tubo CA 3</v>
          </cell>
          <cell r="C413" t="str">
            <v>m</v>
          </cell>
          <cell r="D413">
            <v>665.24</v>
          </cell>
        </row>
        <row r="414">
          <cell r="A414">
            <v>67100</v>
          </cell>
          <cell r="B414" t="str">
            <v>Corpo de BTTC D=120 cm com berço de concreto - tubo CA 3</v>
          </cell>
          <cell r="C414" t="str">
            <v>m</v>
          </cell>
          <cell r="D414">
            <v>864.55000000000007</v>
          </cell>
        </row>
        <row r="415">
          <cell r="A415">
            <v>67150</v>
          </cell>
          <cell r="B415" t="str">
            <v>Corpo de BSTC D=60 cm com enrocamento e laje de concreto</v>
          </cell>
          <cell r="C415" t="str">
            <v>m</v>
          </cell>
          <cell r="D415">
            <v>110.75</v>
          </cell>
        </row>
        <row r="416">
          <cell r="A416">
            <v>67200</v>
          </cell>
          <cell r="B416" t="str">
            <v>Corpo de BSTC D=80 cm com enrocamento e laje de concreto</v>
          </cell>
          <cell r="C416" t="str">
            <v>m</v>
          </cell>
          <cell r="D416">
            <v>145.69999999999999</v>
          </cell>
        </row>
        <row r="417">
          <cell r="A417">
            <v>67250</v>
          </cell>
          <cell r="B417" t="str">
            <v>Corpo de BSTC D=100 cm com enrocamento e laje de concreto</v>
          </cell>
          <cell r="C417" t="str">
            <v>m</v>
          </cell>
          <cell r="D417">
            <v>198.86</v>
          </cell>
        </row>
        <row r="418">
          <cell r="A418">
            <v>67300</v>
          </cell>
          <cell r="B418" t="str">
            <v>Corpo de BSTC D=120 cm com enrocamento e laje de concreto</v>
          </cell>
          <cell r="C418" t="str">
            <v>m</v>
          </cell>
          <cell r="D418">
            <v>268.74</v>
          </cell>
        </row>
        <row r="419">
          <cell r="A419">
            <v>67350</v>
          </cell>
          <cell r="B419" t="str">
            <v>Corpo de BSTC D=150 cm com enrocamento e laje de concreto</v>
          </cell>
          <cell r="C419" t="str">
            <v>m</v>
          </cell>
          <cell r="D419">
            <v>372.12</v>
          </cell>
        </row>
        <row r="420">
          <cell r="A420">
            <v>67400</v>
          </cell>
          <cell r="B420" t="str">
            <v>Corpo de BSTC D=200 cm com enrocamento e laje de concreto</v>
          </cell>
          <cell r="C420" t="str">
            <v>m</v>
          </cell>
          <cell r="D420">
            <v>637.98</v>
          </cell>
        </row>
        <row r="421">
          <cell r="A421">
            <v>67450</v>
          </cell>
          <cell r="B421" t="str">
            <v>Corpo de BDTC D=80 cm com enrocamento e laje de concreto</v>
          </cell>
          <cell r="C421" t="str">
            <v>m</v>
          </cell>
          <cell r="D421">
            <v>274.34000000000003</v>
          </cell>
        </row>
        <row r="422">
          <cell r="A422">
            <v>67500</v>
          </cell>
          <cell r="B422" t="str">
            <v>Corpo de BDTC D=100 cm com enrocamento e laje de concreto</v>
          </cell>
          <cell r="C422" t="str">
            <v>m</v>
          </cell>
          <cell r="D422">
            <v>377.54</v>
          </cell>
        </row>
        <row r="423">
          <cell r="A423">
            <v>67550</v>
          </cell>
          <cell r="B423" t="str">
            <v>Corpo de BDTC D=120 cm com enrocamento e laje de concreto</v>
          </cell>
          <cell r="C423" t="str">
            <v>m</v>
          </cell>
          <cell r="D423">
            <v>510.48</v>
          </cell>
        </row>
        <row r="424">
          <cell r="A424">
            <v>67600</v>
          </cell>
          <cell r="B424" t="str">
            <v>Corpo de BDTC D=150 cm com enrocamento e laje de concreto</v>
          </cell>
          <cell r="C424" t="str">
            <v>m</v>
          </cell>
          <cell r="D424">
            <v>720.94999999999993</v>
          </cell>
        </row>
        <row r="425">
          <cell r="A425">
            <v>67650</v>
          </cell>
          <cell r="B425" t="str">
            <v>Corpo de BDTC D=200 cm com enrocamento e laje de concreto</v>
          </cell>
          <cell r="C425" t="str">
            <v>m</v>
          </cell>
          <cell r="D425">
            <v>1244.1399999999999</v>
          </cell>
        </row>
        <row r="426">
          <cell r="A426">
            <v>67700</v>
          </cell>
          <cell r="B426" t="str">
            <v>Corpo de BTTC D=80 cm com enrocamento e laje de concreto</v>
          </cell>
          <cell r="C426" t="str">
            <v>m</v>
          </cell>
          <cell r="D426">
            <v>403.28</v>
          </cell>
        </row>
        <row r="427">
          <cell r="A427">
            <v>67750</v>
          </cell>
          <cell r="B427" t="str">
            <v>Corpo de BTTC D=100 cm com enrocamento e laje de concreto</v>
          </cell>
          <cell r="C427" t="str">
            <v>m</v>
          </cell>
          <cell r="D427">
            <v>556.84</v>
          </cell>
        </row>
        <row r="428">
          <cell r="A428">
            <v>67800</v>
          </cell>
          <cell r="B428" t="str">
            <v>Corpo de BTTC D=120 cm com enrocamento e laje de concreto</v>
          </cell>
          <cell r="C428" t="str">
            <v>m</v>
          </cell>
          <cell r="D428">
            <v>754.93</v>
          </cell>
        </row>
        <row r="429">
          <cell r="A429">
            <v>67850</v>
          </cell>
          <cell r="B429" t="str">
            <v>Corpo de BTTC D=150 cm com enrocamento e laje de concreto</v>
          </cell>
          <cell r="C429" t="str">
            <v>m</v>
          </cell>
          <cell r="D429">
            <v>1069.82</v>
          </cell>
        </row>
        <row r="430">
          <cell r="A430">
            <v>67900</v>
          </cell>
          <cell r="B430" t="str">
            <v>Corpo de BTTC D=200 cm com enrocamento e laje de concreto</v>
          </cell>
          <cell r="C430" t="str">
            <v>m</v>
          </cell>
          <cell r="D430">
            <v>1850.26</v>
          </cell>
        </row>
        <row r="431">
          <cell r="A431">
            <v>67950</v>
          </cell>
          <cell r="B431" t="str">
            <v>Corpo de BSTC D=80 cm c/ enroc. e laje de concreto - tubo CA 3</v>
          </cell>
          <cell r="C431" t="str">
            <v>m</v>
          </cell>
          <cell r="D431">
            <v>142.63</v>
          </cell>
        </row>
        <row r="432">
          <cell r="A432">
            <v>68000</v>
          </cell>
          <cell r="B432" t="str">
            <v>Corpo de BSTC D=100 cm c/ enroc. e laje de concreto - tubo CA 3</v>
          </cell>
          <cell r="C432" t="str">
            <v>m</v>
          </cell>
          <cell r="D432">
            <v>208.04</v>
          </cell>
        </row>
        <row r="433">
          <cell r="A433">
            <v>68050</v>
          </cell>
          <cell r="B433" t="str">
            <v>Corpo de BSTC D=120 cm c/ enroc. e laje de concreto - tubo CA 3</v>
          </cell>
          <cell r="C433" t="str">
            <v>m</v>
          </cell>
          <cell r="D433">
            <v>268.74</v>
          </cell>
        </row>
        <row r="434">
          <cell r="A434">
            <v>68100</v>
          </cell>
          <cell r="B434" t="str">
            <v>Corpo de BDTC D=80 cm c/ enroc. e laje de concreto - tubo CA 3</v>
          </cell>
          <cell r="C434" t="str">
            <v>m</v>
          </cell>
          <cell r="D434">
            <v>268.21000000000004</v>
          </cell>
        </row>
        <row r="435">
          <cell r="A435">
            <v>68150</v>
          </cell>
          <cell r="B435" t="str">
            <v>Corpo de BDTC D=100 cm c/ enroc. e laje de concreto - tubo CA 3</v>
          </cell>
          <cell r="C435" t="str">
            <v>m</v>
          </cell>
          <cell r="D435">
            <v>395.91</v>
          </cell>
        </row>
        <row r="436">
          <cell r="A436">
            <v>68200</v>
          </cell>
          <cell r="B436" t="str">
            <v>Corpo de BDTC D=120 cm c/ enroc. e laje de concreto - tubo CA 3</v>
          </cell>
          <cell r="C436" t="str">
            <v>m</v>
          </cell>
          <cell r="D436">
            <v>510.48</v>
          </cell>
        </row>
        <row r="437">
          <cell r="A437">
            <v>68250</v>
          </cell>
          <cell r="B437" t="str">
            <v>Corpo de BTTC D=80 cm c/ enroc. e laje de concreto - tubo CA 3</v>
          </cell>
          <cell r="C437" t="str">
            <v>m</v>
          </cell>
          <cell r="D437">
            <v>394.09999999999997</v>
          </cell>
        </row>
        <row r="438">
          <cell r="A438">
            <v>68300</v>
          </cell>
          <cell r="B438" t="str">
            <v>Corpo de BTTC D=100 cm c/ enroc. e laje de concreto - tubo CA 3</v>
          </cell>
          <cell r="C438" t="str">
            <v>m</v>
          </cell>
          <cell r="D438">
            <v>584.4</v>
          </cell>
        </row>
        <row r="439">
          <cell r="A439">
            <v>68350</v>
          </cell>
          <cell r="B439" t="str">
            <v>Corpo de BTTC D=120 cm c/ enroc. e laje de concreto - tubo CA 3</v>
          </cell>
          <cell r="C439" t="str">
            <v>m</v>
          </cell>
          <cell r="D439">
            <v>754.93</v>
          </cell>
        </row>
        <row r="440">
          <cell r="A440">
            <v>68400</v>
          </cell>
          <cell r="B440" t="str">
            <v>Corpo de BSCC de 1,3 x 2,0 m       1,0 &lt; H &lt;= 3,0 m</v>
          </cell>
          <cell r="C440" t="str">
            <v>m</v>
          </cell>
          <cell r="D440">
            <v>680.17000000000007</v>
          </cell>
        </row>
        <row r="441">
          <cell r="A441">
            <v>68450</v>
          </cell>
          <cell r="B441" t="str">
            <v>Corpo de BSCC de 1,3 x 2,0 m       3,0 &lt; H &lt;= 6,0 m</v>
          </cell>
          <cell r="C441" t="str">
            <v>m</v>
          </cell>
          <cell r="D441">
            <v>680.88</v>
          </cell>
        </row>
        <row r="442">
          <cell r="A442">
            <v>68500</v>
          </cell>
          <cell r="B442" t="str">
            <v>Corpo de BSCC de 1,6 x 2,4 m       1,0 &lt; H &lt;= 3,0 m</v>
          </cell>
          <cell r="C442" t="str">
            <v>m</v>
          </cell>
          <cell r="D442">
            <v>802.67000000000007</v>
          </cell>
        </row>
        <row r="443">
          <cell r="A443">
            <v>68550</v>
          </cell>
          <cell r="B443" t="str">
            <v>Corpo de BSCC de 1,5 x 1,5 m       1,0 &lt; H &lt;= 2,5 m</v>
          </cell>
          <cell r="C443" t="str">
            <v>m</v>
          </cell>
          <cell r="D443">
            <v>581.76</v>
          </cell>
        </row>
        <row r="444">
          <cell r="A444">
            <v>68600</v>
          </cell>
          <cell r="B444" t="str">
            <v>Corpo de BSCC de 1,9 x 2,9 m       1,0 &lt; H &lt;= 3,0 m</v>
          </cell>
          <cell r="C444" t="str">
            <v>m</v>
          </cell>
          <cell r="D444">
            <v>933.54</v>
          </cell>
        </row>
        <row r="445">
          <cell r="A445">
            <v>68650</v>
          </cell>
          <cell r="B445" t="str">
            <v>Corpo de BSCC de 2,0 x 1,5 m       1,0 &lt; H &lt;= 2,5 m</v>
          </cell>
          <cell r="C445" t="str">
            <v>m</v>
          </cell>
          <cell r="D445">
            <v>722.98</v>
          </cell>
        </row>
        <row r="446">
          <cell r="A446">
            <v>68700</v>
          </cell>
          <cell r="B446" t="str">
            <v>Corpo de BSCC de 2,0 x 2,0 m       1,0 &lt; H &lt;= 2,5 m</v>
          </cell>
          <cell r="C446" t="str">
            <v>m</v>
          </cell>
          <cell r="D446">
            <v>817.25</v>
          </cell>
        </row>
        <row r="447">
          <cell r="A447">
            <v>68750</v>
          </cell>
          <cell r="B447" t="str">
            <v>Corpo de BSCC de 2,1 x 3,2 m       1,0 &lt; H &lt;= 3,0 m</v>
          </cell>
          <cell r="C447" t="str">
            <v>m</v>
          </cell>
          <cell r="D447">
            <v>1113.97</v>
          </cell>
        </row>
        <row r="448">
          <cell r="A448">
            <v>68800</v>
          </cell>
          <cell r="B448" t="str">
            <v>Corpo de BSCC de 2,3 x 3,5 m       1,0 &lt; H &lt;= 3,0 m</v>
          </cell>
          <cell r="C448" t="str">
            <v>m</v>
          </cell>
          <cell r="D448">
            <v>1420.67</v>
          </cell>
        </row>
        <row r="449">
          <cell r="A449">
            <v>68850</v>
          </cell>
          <cell r="B449" t="str">
            <v>Corpo de BSCC de 2,5 x 2,0 m       1,0 &lt; H &lt;= 2,5 m</v>
          </cell>
          <cell r="C449" t="str">
            <v>m</v>
          </cell>
          <cell r="D449">
            <v>1016.5899999999999</v>
          </cell>
        </row>
        <row r="450">
          <cell r="A450">
            <v>68900</v>
          </cell>
          <cell r="B450" t="str">
            <v>Corpo de BSCC de 2,5 x 2,5 m       1,0 &lt; H &lt;= 2,5 m</v>
          </cell>
          <cell r="C450" t="str">
            <v>m</v>
          </cell>
          <cell r="D450">
            <v>1195.5800000000002</v>
          </cell>
        </row>
        <row r="451">
          <cell r="A451">
            <v>68950</v>
          </cell>
          <cell r="B451" t="str">
            <v>Corpo de BSCC de 3,0 x 1,0 m       1,0 &lt; H &lt;= 2,5 m</v>
          </cell>
          <cell r="C451" t="str">
            <v>m</v>
          </cell>
          <cell r="D451">
            <v>1089.75</v>
          </cell>
        </row>
        <row r="452">
          <cell r="A452">
            <v>69000</v>
          </cell>
          <cell r="B452" t="str">
            <v>Corpo de BSCC de 3,0 x 2,0 m       1,0 &lt; H &lt;= 2,5 m</v>
          </cell>
          <cell r="C452" t="str">
            <v>m</v>
          </cell>
          <cell r="D452">
            <v>1218.1600000000001</v>
          </cell>
        </row>
        <row r="453">
          <cell r="A453">
            <v>69050</v>
          </cell>
          <cell r="B453" t="str">
            <v>Corpo de BSCC de 3,0 x 2,5 m       1,0 &lt; H &lt;= 2,5 m</v>
          </cell>
          <cell r="C453" t="str">
            <v>m</v>
          </cell>
          <cell r="D453">
            <v>1343.8200000000002</v>
          </cell>
        </row>
        <row r="454">
          <cell r="A454">
            <v>69100</v>
          </cell>
          <cell r="B454" t="str">
            <v>Corpo de BSCC de 3,0 x 3,0 m       1,0 &lt; H &lt;= 2,5 m</v>
          </cell>
          <cell r="C454" t="str">
            <v>m</v>
          </cell>
          <cell r="D454">
            <v>1549.88</v>
          </cell>
        </row>
        <row r="455">
          <cell r="A455">
            <v>69150</v>
          </cell>
          <cell r="B455" t="str">
            <v>Corpo de BSCC de 1,5 x 1,5 m       2,5 &lt; H &lt;= 5,0 m</v>
          </cell>
          <cell r="C455" t="str">
            <v>m</v>
          </cell>
          <cell r="D455">
            <v>631.94000000000005</v>
          </cell>
        </row>
        <row r="456">
          <cell r="A456">
            <v>69200</v>
          </cell>
          <cell r="B456" t="str">
            <v>Corpo de BSCC de 1,3 x 2,0 m       3,0 &lt; H &lt;= 6,0 m</v>
          </cell>
          <cell r="C456" t="str">
            <v>m</v>
          </cell>
          <cell r="D456">
            <v>680.17000000000007</v>
          </cell>
        </row>
        <row r="457">
          <cell r="A457">
            <v>69250</v>
          </cell>
          <cell r="B457" t="str">
            <v>Corpo de BSCC de 2,0 x 1,5 m       2,5 &lt; H &lt;= 5,0 m</v>
          </cell>
          <cell r="C457" t="str">
            <v>m</v>
          </cell>
          <cell r="D457">
            <v>823.55</v>
          </cell>
        </row>
        <row r="458">
          <cell r="A458">
            <v>69300</v>
          </cell>
          <cell r="B458" t="str">
            <v>Corpo de BSCC de 1,6 x 2,4 m      3,0 &lt; H &lt;= 6,0 m</v>
          </cell>
          <cell r="C458" t="str">
            <v>m</v>
          </cell>
          <cell r="D458">
            <v>816.85</v>
          </cell>
        </row>
        <row r="459">
          <cell r="A459">
            <v>69350</v>
          </cell>
          <cell r="B459" t="str">
            <v>Corpo de BSCC de 2,0 x 2,0 m       2,5 &lt; H &lt;= 5,0 m</v>
          </cell>
          <cell r="C459" t="str">
            <v>m</v>
          </cell>
          <cell r="D459">
            <v>951.18000000000006</v>
          </cell>
        </row>
        <row r="460">
          <cell r="A460">
            <v>69400</v>
          </cell>
          <cell r="B460" t="str">
            <v>Corpo de BSCC de 2,5 x 2,0 m       2,5 &lt; H &lt;= 5,0 m</v>
          </cell>
          <cell r="C460" t="str">
            <v>m</v>
          </cell>
          <cell r="D460">
            <v>1167.27</v>
          </cell>
        </row>
        <row r="461">
          <cell r="A461">
            <v>69450</v>
          </cell>
          <cell r="B461" t="str">
            <v>Corpo de BSCC de 2,5 x 2,5 m       2,5 &lt; H &lt;= 5,0 m</v>
          </cell>
          <cell r="C461" t="str">
            <v>m</v>
          </cell>
          <cell r="D461">
            <v>1333.85</v>
          </cell>
        </row>
        <row r="462">
          <cell r="A462">
            <v>69500</v>
          </cell>
          <cell r="B462" t="str">
            <v>Corpo de BSCC de 3,0 x 2,5 m       2,5 &lt; H &lt;= 5,0 m</v>
          </cell>
          <cell r="C462" t="str">
            <v>m</v>
          </cell>
          <cell r="D462">
            <v>1541.07</v>
          </cell>
        </row>
        <row r="463">
          <cell r="A463">
            <v>69550</v>
          </cell>
          <cell r="B463" t="str">
            <v>Corpo de BSCC de 3,0 x 3,0 m       2,5 &lt; H &lt;= 5,0 m</v>
          </cell>
          <cell r="C463" t="str">
            <v>m</v>
          </cell>
          <cell r="D463">
            <v>1839.46</v>
          </cell>
        </row>
        <row r="464">
          <cell r="A464">
            <v>69600</v>
          </cell>
          <cell r="B464" t="str">
            <v>Corpo de BSCC de 1,5 x 1,5 m       5,0 &lt; H &lt;= 7,5 m</v>
          </cell>
          <cell r="C464" t="str">
            <v>m</v>
          </cell>
          <cell r="D464">
            <v>709.26</v>
          </cell>
        </row>
        <row r="465">
          <cell r="A465">
            <v>69650</v>
          </cell>
          <cell r="B465" t="str">
            <v>Corpo de BSCC de 1,3 x 2,0 m       6,0 &lt; H &lt;= 9,0 m</v>
          </cell>
          <cell r="C465" t="str">
            <v>m</v>
          </cell>
          <cell r="D465">
            <v>684.59</v>
          </cell>
        </row>
        <row r="466">
          <cell r="A466">
            <v>69700</v>
          </cell>
          <cell r="B466" t="str">
            <v>Corpo de BSCC de 1,6 x 2,4 m       6,0 &lt; H &lt;= 9,0 m</v>
          </cell>
          <cell r="C466" t="str">
            <v>m</v>
          </cell>
          <cell r="D466">
            <v>885.68999999999994</v>
          </cell>
        </row>
        <row r="467">
          <cell r="A467">
            <v>69750</v>
          </cell>
          <cell r="B467" t="str">
            <v>Corpo de BSCC de 2,0 x 2,0 m       5,0 &lt; H &lt;= 7,5 m</v>
          </cell>
          <cell r="C467" t="str">
            <v>m</v>
          </cell>
          <cell r="D467">
            <v>1073.19</v>
          </cell>
        </row>
        <row r="468">
          <cell r="A468">
            <v>69800</v>
          </cell>
          <cell r="B468" t="str">
            <v>Corpo de BSCC de 2,5 x 2,0 m       5,0 &lt; H &lt;= 7,5 m</v>
          </cell>
          <cell r="C468" t="str">
            <v>m</v>
          </cell>
          <cell r="D468">
            <v>1305.6100000000001</v>
          </cell>
        </row>
        <row r="469">
          <cell r="A469">
            <v>69850</v>
          </cell>
          <cell r="B469" t="str">
            <v>Corpo de BSCC de 2,5 x 2,5 m       5,0 &lt; H &lt;= 7,5 m</v>
          </cell>
          <cell r="C469" t="str">
            <v>m</v>
          </cell>
          <cell r="D469">
            <v>1490.62</v>
          </cell>
        </row>
        <row r="470">
          <cell r="A470">
            <v>69900</v>
          </cell>
          <cell r="B470" t="str">
            <v>Corpo de BSCC de 3,0 x 2,0 m       2,5 &lt; H &lt;= 5,0 m</v>
          </cell>
          <cell r="C470" t="str">
            <v>m</v>
          </cell>
          <cell r="D470">
            <v>1402.61</v>
          </cell>
        </row>
        <row r="471">
          <cell r="A471">
            <v>69950</v>
          </cell>
          <cell r="B471" t="str">
            <v>Corpo de BSCC de 3,0 x 3,0 m       5,0 &lt; H &lt;= 7,5 m</v>
          </cell>
          <cell r="C471" t="str">
            <v>m</v>
          </cell>
          <cell r="D471">
            <v>1947.1</v>
          </cell>
        </row>
        <row r="472">
          <cell r="A472">
            <v>70000</v>
          </cell>
          <cell r="B472" t="str">
            <v>Corpo de BSCC de 2,0 x 1,5 m       7,5 &lt; H &lt;= 10,0 m</v>
          </cell>
          <cell r="C472" t="str">
            <v>m</v>
          </cell>
          <cell r="D472">
            <v>1033.23</v>
          </cell>
        </row>
        <row r="473">
          <cell r="A473">
            <v>70050</v>
          </cell>
          <cell r="B473" t="str">
            <v>Corpo de BSCC de 2,0 x 2,0 m       7,5 &lt; H &lt;= 10,0 m</v>
          </cell>
          <cell r="C473" t="str">
            <v>m</v>
          </cell>
          <cell r="D473">
            <v>1168.06</v>
          </cell>
        </row>
        <row r="474">
          <cell r="A474">
            <v>70100</v>
          </cell>
          <cell r="B474" t="str">
            <v>Corpo de BSCC de 2,5 x 2,0 m       7,5 &lt; H &lt;= 10,0 m</v>
          </cell>
          <cell r="C474" t="str">
            <v>m</v>
          </cell>
          <cell r="D474">
            <v>1449.31</v>
          </cell>
        </row>
        <row r="475">
          <cell r="A475">
            <v>70150</v>
          </cell>
          <cell r="B475" t="str">
            <v>Corpo de BSCC de 2,5 x 2,5 m       7,5 &lt; H &lt;= 10,0 m</v>
          </cell>
          <cell r="C475" t="str">
            <v>m</v>
          </cell>
          <cell r="D475">
            <v>1663.78</v>
          </cell>
        </row>
        <row r="476">
          <cell r="A476">
            <v>70200</v>
          </cell>
          <cell r="B476" t="str">
            <v>Corpo de BSCC de 3,0 x 3,0 m       7,5 &lt; H &lt;= 10,0 m</v>
          </cell>
          <cell r="C476" t="str">
            <v>m</v>
          </cell>
          <cell r="D476">
            <v>2208.0299999999997</v>
          </cell>
        </row>
        <row r="477">
          <cell r="A477">
            <v>70250</v>
          </cell>
          <cell r="B477" t="str">
            <v>Corpo de BSCC de 1,5 x 1,5 m      10,0 &lt; H &lt;= 12,5 m</v>
          </cell>
          <cell r="C477" t="str">
            <v>m</v>
          </cell>
          <cell r="D477">
            <v>822.26</v>
          </cell>
        </row>
        <row r="478">
          <cell r="A478">
            <v>70300</v>
          </cell>
          <cell r="B478" t="str">
            <v>Corpo de BSCC de 2,0 x 2,0 m      10,0 &lt; H &lt;= 12,5 m</v>
          </cell>
          <cell r="C478" t="str">
            <v>m</v>
          </cell>
          <cell r="D478">
            <v>1243.19</v>
          </cell>
        </row>
        <row r="479">
          <cell r="A479">
            <v>70350</v>
          </cell>
          <cell r="B479" t="str">
            <v>Corpo de BSCC de 2,5 x 2,0 m      10,0 &lt; H &lt;= 12,5 m</v>
          </cell>
          <cell r="C479" t="str">
            <v>m</v>
          </cell>
          <cell r="D479">
            <v>1609.82</v>
          </cell>
        </row>
        <row r="480">
          <cell r="A480">
            <v>70400</v>
          </cell>
          <cell r="B480" t="str">
            <v>Corpo de BSCC de 2,5 x 2,5 m      10,0 &lt; H &lt;= 12,5 m</v>
          </cell>
          <cell r="C480" t="str">
            <v>m</v>
          </cell>
          <cell r="D480">
            <v>1782.23</v>
          </cell>
        </row>
        <row r="481">
          <cell r="A481">
            <v>70450</v>
          </cell>
          <cell r="B481" t="str">
            <v>Corpo de BSCC de 3,0 x 3,0 m      10,0 &lt; H &lt;= 12,5 m</v>
          </cell>
          <cell r="C481" t="str">
            <v>m</v>
          </cell>
          <cell r="D481">
            <v>2417.2600000000002</v>
          </cell>
        </row>
        <row r="482">
          <cell r="A482">
            <v>70455</v>
          </cell>
          <cell r="B482" t="str">
            <v>Corpo de BDCC de 1,5 x 1,0 m           0 &lt; H &lt;= 1,0 m</v>
          </cell>
          <cell r="C482" t="str">
            <v>m</v>
          </cell>
          <cell r="D482">
            <v>804.73</v>
          </cell>
        </row>
        <row r="483">
          <cell r="A483">
            <v>70500</v>
          </cell>
          <cell r="B483" t="str">
            <v>Corpo de BDCC de 1,5 x 1,5 m         1,0 &lt; H &lt;= 2,5 m</v>
          </cell>
          <cell r="C483" t="str">
            <v>m</v>
          </cell>
          <cell r="D483">
            <v>962.27</v>
          </cell>
        </row>
        <row r="484">
          <cell r="A484">
            <v>70550</v>
          </cell>
          <cell r="B484" t="str">
            <v>Corpo de BDCC de 2,0 x 1,5 m         1,0 &lt; H &lt;= 2,5 m</v>
          </cell>
          <cell r="C484" t="str">
            <v>m</v>
          </cell>
          <cell r="D484">
            <v>1190.49</v>
          </cell>
        </row>
        <row r="485">
          <cell r="A485">
            <v>70600</v>
          </cell>
          <cell r="B485" t="str">
            <v>Corpo de BDCC de 2,0 x 2,0 m         1,0 &lt; H &lt;= 2,5 m</v>
          </cell>
          <cell r="C485" t="str">
            <v>m</v>
          </cell>
          <cell r="D485">
            <v>1341.27</v>
          </cell>
        </row>
        <row r="486">
          <cell r="A486">
            <v>70650</v>
          </cell>
          <cell r="B486" t="str">
            <v>Corpo de BDCC de 2,5 x 2,0 m         1,0 &lt; H &lt;= 2,5 m</v>
          </cell>
          <cell r="C486" t="str">
            <v>m</v>
          </cell>
          <cell r="D486">
            <v>1657.6200000000001</v>
          </cell>
        </row>
        <row r="487">
          <cell r="A487">
            <v>70700</v>
          </cell>
          <cell r="B487" t="str">
            <v>Corpo de BDCC de 3,0 x 2,0 m         2,5 &lt; H &lt;= 5,0 m</v>
          </cell>
          <cell r="C487" t="str">
            <v>m</v>
          </cell>
          <cell r="D487">
            <v>2321.1799999999998</v>
          </cell>
        </row>
        <row r="488">
          <cell r="A488">
            <v>70750</v>
          </cell>
          <cell r="B488" t="str">
            <v>Corpo de BDCC de 2,3 x 3,5 m         1,5 &lt; H &lt;= 3,0 m</v>
          </cell>
          <cell r="C488" t="str">
            <v>m</v>
          </cell>
          <cell r="D488">
            <v>2310.02</v>
          </cell>
        </row>
        <row r="489">
          <cell r="A489">
            <v>70800</v>
          </cell>
          <cell r="B489" t="str">
            <v>Corpo de BDCC de 2,5 x 2,5 m         1,0 &lt; H &lt;= 2,5 m</v>
          </cell>
          <cell r="C489" t="str">
            <v>m</v>
          </cell>
          <cell r="D489">
            <v>1867.77</v>
          </cell>
        </row>
        <row r="490">
          <cell r="A490">
            <v>70850</v>
          </cell>
          <cell r="B490" t="str">
            <v>Corpo de BDCC de 3,0 x 2,0 m         1,0 &lt; H &lt;= 2,5 m</v>
          </cell>
          <cell r="C490" t="str">
            <v>m</v>
          </cell>
          <cell r="D490">
            <v>1754.2</v>
          </cell>
        </row>
        <row r="491">
          <cell r="A491">
            <v>70900</v>
          </cell>
          <cell r="B491" t="str">
            <v>Corpo de BDCC de 3,0 x 2,5 m         1,0 &lt; H &lt;= 2,5 m</v>
          </cell>
          <cell r="C491" t="str">
            <v>m</v>
          </cell>
          <cell r="D491">
            <v>2167.4300000000003</v>
          </cell>
        </row>
        <row r="492">
          <cell r="A492">
            <v>70950</v>
          </cell>
          <cell r="B492" t="str">
            <v>Corpo de BDCC de 3,0 x 2,5 m         2,5 &lt; H &lt;= 5,0 m</v>
          </cell>
          <cell r="C492" t="str">
            <v>m</v>
          </cell>
          <cell r="D492">
            <v>2510.4499999999998</v>
          </cell>
        </row>
        <row r="493">
          <cell r="A493">
            <v>71000</v>
          </cell>
          <cell r="B493" t="str">
            <v>Corpo de BDCC de 3,0 x 3,0 m         1,0 &lt; H &lt;= 2,5 m</v>
          </cell>
          <cell r="C493" t="str">
            <v>m</v>
          </cell>
          <cell r="D493">
            <v>2471.2199999999998</v>
          </cell>
        </row>
        <row r="494">
          <cell r="A494">
            <v>71050</v>
          </cell>
          <cell r="B494" t="str">
            <v>Corpo de BDCC de 2,0 x 1,5 m         2,5 &lt; H &lt;= 5,0 m</v>
          </cell>
          <cell r="C494" t="str">
            <v>m</v>
          </cell>
          <cell r="D494">
            <v>1357.64</v>
          </cell>
        </row>
        <row r="495">
          <cell r="A495">
            <v>71100</v>
          </cell>
          <cell r="B495" t="str">
            <v>Corpo de BDCC de 2,7 x 3,9 m         1,5 &lt; H &lt;= 3,0 m</v>
          </cell>
          <cell r="C495" t="str">
            <v>m</v>
          </cell>
          <cell r="D495">
            <v>2671.5299999999997</v>
          </cell>
        </row>
        <row r="496">
          <cell r="A496">
            <v>71150</v>
          </cell>
          <cell r="B496" t="str">
            <v>Corpo de BDCC de 2,0 x 2,0 m         2,5 &lt; H &lt;= 5,0 m</v>
          </cell>
          <cell r="C496" t="str">
            <v>m</v>
          </cell>
          <cell r="D496">
            <v>1500.29</v>
          </cell>
        </row>
        <row r="497">
          <cell r="A497">
            <v>71200</v>
          </cell>
          <cell r="B497" t="str">
            <v>Corpo de BDCC de 2,0 x 2,0 m         5,0 &lt; H &lt;= 7,5 m</v>
          </cell>
          <cell r="C497" t="str">
            <v>m</v>
          </cell>
          <cell r="D497">
            <v>1660.84</v>
          </cell>
        </row>
        <row r="498">
          <cell r="A498">
            <v>71250</v>
          </cell>
          <cell r="B498" t="str">
            <v>Corpo de BDCC de 3,0 x 3,0 m         5,0 &lt; H &lt;= 7,5 m</v>
          </cell>
          <cell r="C498" t="str">
            <v>m</v>
          </cell>
          <cell r="D498">
            <v>3172.5</v>
          </cell>
        </row>
        <row r="499">
          <cell r="A499">
            <v>71300</v>
          </cell>
          <cell r="B499" t="str">
            <v>Corpo de BDCC de 2,0 x 2,0 m         7,5 &lt; H &lt;= 10,0 m</v>
          </cell>
          <cell r="C499" t="str">
            <v>m</v>
          </cell>
          <cell r="D499">
            <v>1821.79</v>
          </cell>
        </row>
        <row r="500">
          <cell r="A500">
            <v>71350</v>
          </cell>
          <cell r="B500" t="str">
            <v>Corpo de BDCC de 2,5 x 2,5 m         7,5 &lt; H &lt;= 10,0 m</v>
          </cell>
          <cell r="C500" t="str">
            <v>m</v>
          </cell>
          <cell r="D500">
            <v>2528.35</v>
          </cell>
        </row>
        <row r="501">
          <cell r="A501">
            <v>71400</v>
          </cell>
          <cell r="B501" t="str">
            <v>Corpo de BDCC de 3,0 x 2,5 m         7,5 &lt; H &lt;= 10,0 m</v>
          </cell>
          <cell r="C501" t="str">
            <v>m</v>
          </cell>
          <cell r="D501">
            <v>3117.77</v>
          </cell>
        </row>
        <row r="502">
          <cell r="A502">
            <v>71450</v>
          </cell>
          <cell r="B502" t="str">
            <v>Corpo de BDCC de 2,0 x 2,0 m        10,0 &lt; H &lt;= 12,5 m</v>
          </cell>
          <cell r="C502" t="str">
            <v>m</v>
          </cell>
          <cell r="D502">
            <v>1973.79</v>
          </cell>
        </row>
        <row r="503">
          <cell r="A503">
            <v>71500</v>
          </cell>
          <cell r="B503" t="str">
            <v>Corpo de BTCC de 2,0 x 2,0 m           1,0 &lt; H &lt;= 2,5 m</v>
          </cell>
          <cell r="C503" t="str">
            <v>m</v>
          </cell>
          <cell r="D503">
            <v>1887.08</v>
          </cell>
        </row>
        <row r="504">
          <cell r="A504">
            <v>71550</v>
          </cell>
          <cell r="B504" t="str">
            <v>Corpo de BTCC de 2,5 x 2,0 m           1,0 &lt; H &lt;= 2,5 m</v>
          </cell>
          <cell r="C504" t="str">
            <v>m</v>
          </cell>
          <cell r="D504">
            <v>2358.1400000000003</v>
          </cell>
        </row>
        <row r="505">
          <cell r="A505">
            <v>71600</v>
          </cell>
          <cell r="B505" t="str">
            <v>Corpo de BTCC de 3,0 x 2,0 m           2,5 &lt; H &lt;= 5,0 m</v>
          </cell>
          <cell r="C505" t="str">
            <v>m</v>
          </cell>
          <cell r="D505">
            <v>3271.73</v>
          </cell>
        </row>
        <row r="506">
          <cell r="A506">
            <v>71650</v>
          </cell>
          <cell r="B506" t="str">
            <v>Corpo de BTCC de 1,7 x 3,9 m           1,5 &lt; H &lt;= 3,0 m</v>
          </cell>
          <cell r="C506" t="str">
            <v>m</v>
          </cell>
          <cell r="D506">
            <v>3980.2200000000003</v>
          </cell>
        </row>
        <row r="507">
          <cell r="A507">
            <v>71700</v>
          </cell>
          <cell r="B507" t="str">
            <v>Corpo de BTCC de 2,7 x 3,9 m           3,0 &lt; H &lt;= 6,0 m</v>
          </cell>
          <cell r="C507" t="str">
            <v>m</v>
          </cell>
          <cell r="D507">
            <v>4283.26</v>
          </cell>
        </row>
        <row r="508">
          <cell r="A508">
            <v>71750</v>
          </cell>
          <cell r="B508" t="str">
            <v>Corpo de BTCC de 2,7 x 3,9 m           6,0 &lt; H &lt;= 9,0 m</v>
          </cell>
          <cell r="C508" t="str">
            <v>m</v>
          </cell>
          <cell r="D508">
            <v>4644.5</v>
          </cell>
        </row>
        <row r="509">
          <cell r="A509">
            <v>71800</v>
          </cell>
          <cell r="B509" t="str">
            <v>Corpo de BTCC de 2,7 x 3,9 m           9,0 &lt; H &lt;= 12,0 m</v>
          </cell>
          <cell r="C509" t="str">
            <v>m</v>
          </cell>
          <cell r="D509">
            <v>5077.63</v>
          </cell>
        </row>
        <row r="510">
          <cell r="A510">
            <v>71850</v>
          </cell>
          <cell r="B510" t="str">
            <v>Corpo de BTCC de 3,0 x 3,0 m           1,0 &lt; H &lt;= 2,5 m</v>
          </cell>
          <cell r="C510" t="str">
            <v>m</v>
          </cell>
          <cell r="D510">
            <v>3508.51</v>
          </cell>
        </row>
        <row r="511">
          <cell r="A511">
            <v>72000</v>
          </cell>
          <cell r="B511" t="str">
            <v>Bueiro armco circular mp 152 c/epoxi - D = 2,75 m - E = 2,7mm</v>
          </cell>
          <cell r="C511" t="str">
            <v>m</v>
          </cell>
          <cell r="D511">
            <v>1962.1599999999999</v>
          </cell>
        </row>
        <row r="512">
          <cell r="A512">
            <v>72050</v>
          </cell>
          <cell r="B512" t="str">
            <v>Bueiro armco circular mp 152 c/epoxi - D = 4,60 m - E = 2,7mm</v>
          </cell>
          <cell r="C512" t="str">
            <v>m</v>
          </cell>
          <cell r="D512">
            <v>3331.86</v>
          </cell>
        </row>
        <row r="513">
          <cell r="A513">
            <v>72100</v>
          </cell>
          <cell r="B513" t="str">
            <v>Bueiro armco lenticular mp 152 c/epoxi (2,2 x 1,7) m - E=2,7 mm</v>
          </cell>
          <cell r="C513" t="str">
            <v>m</v>
          </cell>
          <cell r="D513">
            <v>1475.4</v>
          </cell>
        </row>
        <row r="514">
          <cell r="A514">
            <v>72150</v>
          </cell>
          <cell r="B514" t="str">
            <v>Bueiro armco circular mp 152 c/epoxi D = 1,80 m - E=2,7 mm</v>
          </cell>
          <cell r="C514" t="str">
            <v>m</v>
          </cell>
          <cell r="D514">
            <v>1313.1100000000001</v>
          </cell>
        </row>
        <row r="515">
          <cell r="A515">
            <v>72200</v>
          </cell>
          <cell r="B515" t="str">
            <v>Tunel liner c/ epoxi - D = 1,80 m - E = 4,7 mm com 1,5 &lt; H &lt; 17,7 m</v>
          </cell>
          <cell r="C515" t="str">
            <v>m</v>
          </cell>
          <cell r="D515">
            <v>2067.04</v>
          </cell>
        </row>
        <row r="516">
          <cell r="A516">
            <v>72300</v>
          </cell>
          <cell r="B516" t="str">
            <v>Boca para BSTC D=60 cm - normal (tipo DNER)</v>
          </cell>
          <cell r="C516" t="str">
            <v>un</v>
          </cell>
          <cell r="D516">
            <v>263.37</v>
          </cell>
        </row>
        <row r="517">
          <cell r="A517">
            <v>72350</v>
          </cell>
          <cell r="B517" t="str">
            <v>Boca para BSTC D=60 cm - tipo DER/SC , normal</v>
          </cell>
          <cell r="C517" t="str">
            <v>un</v>
          </cell>
          <cell r="D517">
            <v>197.86</v>
          </cell>
        </row>
        <row r="518">
          <cell r="A518">
            <v>72380</v>
          </cell>
          <cell r="B518" t="str">
            <v>Boca para BSTC D=60 cm - tipo DER/SC , esconsidade 15 graus</v>
          </cell>
          <cell r="C518" t="str">
            <v>un</v>
          </cell>
          <cell r="D518">
            <v>235.8</v>
          </cell>
        </row>
        <row r="519">
          <cell r="A519">
            <v>72390</v>
          </cell>
          <cell r="B519" t="str">
            <v>Boca para BSTC D=60 cm - tipo DER/SC , esconsidade 20 graus</v>
          </cell>
          <cell r="C519" t="str">
            <v>un</v>
          </cell>
          <cell r="D519">
            <v>244.34</v>
          </cell>
        </row>
        <row r="520">
          <cell r="A520">
            <v>72400</v>
          </cell>
          <cell r="B520" t="str">
            <v>Boca para BSTC D=60 cm - tipo DER/SC , esconsidade 30 graus</v>
          </cell>
          <cell r="C520" t="str">
            <v>un</v>
          </cell>
          <cell r="D520">
            <v>263.88</v>
          </cell>
        </row>
        <row r="521">
          <cell r="A521">
            <v>72450</v>
          </cell>
          <cell r="B521" t="str">
            <v>Boca para BSTC D=80 cm - normal (tipo DNER)</v>
          </cell>
          <cell r="C521" t="str">
            <v>un</v>
          </cell>
          <cell r="D521">
            <v>445.34000000000003</v>
          </cell>
        </row>
        <row r="522">
          <cell r="A522">
            <v>72480</v>
          </cell>
          <cell r="B522" t="str">
            <v>Boca para BSTC D=80 cm - tipo DER/SC , esconsidade 15 graus</v>
          </cell>
          <cell r="C522" t="str">
            <v>un</v>
          </cell>
          <cell r="D522">
            <v>351.77000000000004</v>
          </cell>
        </row>
        <row r="523">
          <cell r="A523">
            <v>72490</v>
          </cell>
          <cell r="B523" t="str">
            <v>Boca para BSTC D=80 cm - tipo DER/SC , esconsidade 20 graus</v>
          </cell>
          <cell r="C523" t="str">
            <v>un</v>
          </cell>
          <cell r="D523">
            <v>371.21</v>
          </cell>
        </row>
        <row r="524">
          <cell r="A524">
            <v>72500</v>
          </cell>
          <cell r="B524" t="str">
            <v>Boca para BSTC D=80 cm - tipo DER/SC , esconsidade 30 graus</v>
          </cell>
          <cell r="C524" t="str">
            <v>un</v>
          </cell>
          <cell r="D524">
            <v>399.8</v>
          </cell>
        </row>
        <row r="525">
          <cell r="A525">
            <v>72550</v>
          </cell>
          <cell r="B525" t="str">
            <v>Boca para BSTC D=80 cm - tipo DER/SC , normal</v>
          </cell>
          <cell r="C525" t="str">
            <v>un</v>
          </cell>
          <cell r="D525">
            <v>266.89999999999998</v>
          </cell>
        </row>
        <row r="526">
          <cell r="A526">
            <v>72600</v>
          </cell>
          <cell r="B526" t="str">
            <v>Boca para BSTC D=100 cm - normal (tipo DNER)</v>
          </cell>
          <cell r="C526" t="str">
            <v>un</v>
          </cell>
          <cell r="D526">
            <v>689.4</v>
          </cell>
        </row>
        <row r="527">
          <cell r="A527">
            <v>72630</v>
          </cell>
          <cell r="B527" t="str">
            <v>Boca para BSTC D=100 cm - tipo DER/SC , esconsidade 15 graus</v>
          </cell>
          <cell r="C527" t="str">
            <v>un</v>
          </cell>
          <cell r="D527">
            <v>517.41999999999996</v>
          </cell>
        </row>
        <row r="528">
          <cell r="A528">
            <v>72640</v>
          </cell>
          <cell r="B528" t="str">
            <v>Boca para BSTC D=100 cm - tipo DER/SC , esconsidade 20 graus</v>
          </cell>
          <cell r="C528" t="str">
            <v>un</v>
          </cell>
          <cell r="D528">
            <v>550.14</v>
          </cell>
        </row>
        <row r="529">
          <cell r="A529">
            <v>72650</v>
          </cell>
          <cell r="B529" t="str">
            <v>Boca para BSTC D=100 cm - tipo DER/SC , esconsidade 30 graus</v>
          </cell>
          <cell r="C529" t="str">
            <v>un</v>
          </cell>
          <cell r="D529">
            <v>598.29</v>
          </cell>
        </row>
        <row r="530">
          <cell r="A530">
            <v>72700</v>
          </cell>
          <cell r="B530" t="str">
            <v>Boca para BSTC D=100 cm - tipo DER/SC , normal</v>
          </cell>
          <cell r="C530" t="str">
            <v>un</v>
          </cell>
          <cell r="D530">
            <v>378.53999999999996</v>
          </cell>
        </row>
        <row r="531">
          <cell r="A531">
            <v>72750</v>
          </cell>
          <cell r="B531" t="str">
            <v>Boca para BSTC D=120 cm - normal (tipo DNER)</v>
          </cell>
          <cell r="C531" t="str">
            <v>un</v>
          </cell>
          <cell r="D531">
            <v>984.65</v>
          </cell>
        </row>
        <row r="532">
          <cell r="A532">
            <v>72780</v>
          </cell>
          <cell r="B532" t="str">
            <v>Boca para BSTC D=120 cm - tipo DER/SC , esconsidade 15 graus</v>
          </cell>
          <cell r="C532" t="str">
            <v>un</v>
          </cell>
          <cell r="D532">
            <v>697.81</v>
          </cell>
        </row>
        <row r="533">
          <cell r="A533">
            <v>72790</v>
          </cell>
          <cell r="B533" t="str">
            <v>Boca para BSTC D=120 cm - tipo DER/SC , esconsidade 20 graus</v>
          </cell>
          <cell r="C533" t="str">
            <v>un</v>
          </cell>
          <cell r="D533">
            <v>746.87</v>
          </cell>
        </row>
        <row r="534">
          <cell r="A534">
            <v>72800</v>
          </cell>
          <cell r="B534" t="str">
            <v>Boca para BSTC D=120 cm - tipo DER/SC , esconsidade 30 graus</v>
          </cell>
          <cell r="C534" t="str">
            <v>un</v>
          </cell>
          <cell r="D534">
            <v>816.6</v>
          </cell>
        </row>
        <row r="535">
          <cell r="A535">
            <v>72850</v>
          </cell>
          <cell r="B535" t="str">
            <v>Boca para BSTC D=120 cm - tipo DER/SC , normal</v>
          </cell>
          <cell r="C535" t="str">
            <v>un</v>
          </cell>
          <cell r="D535">
            <v>491.17999999999995</v>
          </cell>
        </row>
        <row r="536">
          <cell r="A536">
            <v>72900</v>
          </cell>
          <cell r="B536" t="str">
            <v>Boca para BSTC D=150 cm - tipo DER/SC , normal</v>
          </cell>
          <cell r="C536" t="str">
            <v>un</v>
          </cell>
          <cell r="D536">
            <v>740.01</v>
          </cell>
        </row>
        <row r="537">
          <cell r="A537">
            <v>72910</v>
          </cell>
          <cell r="B537" t="str">
            <v>Boca para BSTC D=150 cm - tipo DER/SC , esconsidade 15 graus</v>
          </cell>
          <cell r="C537" t="str">
            <v>un</v>
          </cell>
          <cell r="D537">
            <v>1003.35</v>
          </cell>
        </row>
        <row r="538">
          <cell r="A538">
            <v>72920</v>
          </cell>
          <cell r="B538" t="str">
            <v>Boca para BSTC D=150 cm - tipo DER/SC , esconsidade 20 graus</v>
          </cell>
          <cell r="C538" t="str">
            <v>un</v>
          </cell>
          <cell r="D538">
            <v>1072.94</v>
          </cell>
        </row>
        <row r="539">
          <cell r="A539">
            <v>72930</v>
          </cell>
          <cell r="B539" t="str">
            <v>Boca para BSTC D=150 cm - tipo DER/SC , esconsidade 30 graus</v>
          </cell>
          <cell r="C539" t="str">
            <v>un</v>
          </cell>
          <cell r="D539">
            <v>1165.6600000000001</v>
          </cell>
        </row>
        <row r="540">
          <cell r="A540">
            <v>72950</v>
          </cell>
          <cell r="B540" t="str">
            <v>Boca para BSTC D=200 cm - tipo DER/SC , normal</v>
          </cell>
          <cell r="C540" t="str">
            <v>un</v>
          </cell>
          <cell r="D540">
            <v>1282.3</v>
          </cell>
        </row>
        <row r="541">
          <cell r="A541">
            <v>72960</v>
          </cell>
          <cell r="B541" t="str">
            <v>Boca para BSTC D=200 cm - tipo DER/SC , esconsidade 15 graus</v>
          </cell>
          <cell r="C541" t="str">
            <v>un</v>
          </cell>
          <cell r="D541">
            <v>1627.46</v>
          </cell>
        </row>
        <row r="542">
          <cell r="A542">
            <v>72970</v>
          </cell>
          <cell r="B542" t="str">
            <v>Boca para BSTC D=200 cm - tipo DER/SC , esconsidade 20 graus</v>
          </cell>
          <cell r="C542" t="str">
            <v>un</v>
          </cell>
          <cell r="D542">
            <v>1749.01</v>
          </cell>
        </row>
        <row r="543">
          <cell r="A543">
            <v>72980</v>
          </cell>
          <cell r="B543" t="str">
            <v>Boca para BSTC D=200 cm - tipo DER/SC , esconsidade 30 graus</v>
          </cell>
          <cell r="C543" t="str">
            <v>un</v>
          </cell>
          <cell r="D543">
            <v>1918.74</v>
          </cell>
        </row>
        <row r="544">
          <cell r="A544">
            <v>73000</v>
          </cell>
          <cell r="B544" t="str">
            <v>Boca para BDTC D=80 cm - normal (tipo DNER)</v>
          </cell>
          <cell r="C544" t="str">
            <v>un</v>
          </cell>
          <cell r="D544">
            <v>601.46999999999991</v>
          </cell>
        </row>
        <row r="545">
          <cell r="A545">
            <v>73030</v>
          </cell>
          <cell r="B545" t="str">
            <v>Boca para BDTC D=80 cm - tipo DER/SC , esconsidade 15 graus</v>
          </cell>
          <cell r="C545" t="str">
            <v>un</v>
          </cell>
          <cell r="D545">
            <v>453.55</v>
          </cell>
        </row>
        <row r="546">
          <cell r="A546">
            <v>73040</v>
          </cell>
          <cell r="B546" t="str">
            <v>Boca para BDTC D=80 cm - tipo DER/SC , esconsidade 20 graus</v>
          </cell>
          <cell r="C546" t="str">
            <v>un</v>
          </cell>
          <cell r="D546">
            <v>473.01</v>
          </cell>
        </row>
        <row r="547">
          <cell r="A547">
            <v>73050</v>
          </cell>
          <cell r="B547" t="str">
            <v>Boca para BDTC D=80 cm - tipo DER/SC , esconsidade 30 graus</v>
          </cell>
          <cell r="C547" t="str">
            <v>un</v>
          </cell>
          <cell r="D547">
            <v>501.5</v>
          </cell>
        </row>
        <row r="548">
          <cell r="A548">
            <v>73100</v>
          </cell>
          <cell r="B548" t="str">
            <v>Boca para BDTC D=80 cm - tipo DER/SC , normal</v>
          </cell>
          <cell r="C548" t="str">
            <v>un</v>
          </cell>
          <cell r="D548">
            <v>381.61</v>
          </cell>
        </row>
        <row r="549">
          <cell r="A549">
            <v>73150</v>
          </cell>
          <cell r="B549" t="str">
            <v>Boca para BDTC D=100 cm - normal (tipo DNER)</v>
          </cell>
          <cell r="C549" t="str">
            <v>un</v>
          </cell>
          <cell r="D549">
            <v>911.33</v>
          </cell>
        </row>
        <row r="550">
          <cell r="A550">
            <v>73180</v>
          </cell>
          <cell r="B550" t="str">
            <v>Boca para BDTC D=100 cm - tipo DER/SC , esconsidade 15 graus</v>
          </cell>
          <cell r="C550" t="str">
            <v>un</v>
          </cell>
          <cell r="D550">
            <v>650.9899999999999</v>
          </cell>
        </row>
        <row r="551">
          <cell r="A551">
            <v>73190</v>
          </cell>
          <cell r="B551" t="str">
            <v>Boca para BDTC D=100 cm - tipo DER/SC , esconsidade 20 graus</v>
          </cell>
          <cell r="C551" t="str">
            <v>un</v>
          </cell>
          <cell r="D551">
            <v>683.58</v>
          </cell>
        </row>
        <row r="552">
          <cell r="A552">
            <v>73200</v>
          </cell>
          <cell r="B552" t="str">
            <v>Boca para BDTC D=100 cm - tipo DER/SC , esconsidade 30 graus</v>
          </cell>
          <cell r="C552" t="str">
            <v>un</v>
          </cell>
          <cell r="D552">
            <v>731.83999999999992</v>
          </cell>
        </row>
        <row r="553">
          <cell r="A553">
            <v>73250</v>
          </cell>
          <cell r="B553" t="str">
            <v>Boca para BDTC D=100 cm - tipo DER/SC , normal</v>
          </cell>
          <cell r="C553" t="str">
            <v>un</v>
          </cell>
          <cell r="D553">
            <v>528.32000000000005</v>
          </cell>
        </row>
        <row r="554">
          <cell r="A554">
            <v>73300</v>
          </cell>
          <cell r="B554" t="str">
            <v>Boca para BDTC D=120 cm - normal (tipo DNER)</v>
          </cell>
          <cell r="C554" t="str">
            <v>un</v>
          </cell>
          <cell r="D554">
            <v>1281.3499999999999</v>
          </cell>
        </row>
        <row r="555">
          <cell r="A555">
            <v>73330</v>
          </cell>
          <cell r="B555" t="str">
            <v>Boca para BDTC D=120 cm - tipo DER/SC , esconsidade 15 graus</v>
          </cell>
          <cell r="C555" t="str">
            <v>un</v>
          </cell>
          <cell r="D555">
            <v>877.46</v>
          </cell>
        </row>
        <row r="556">
          <cell r="A556">
            <v>73340</v>
          </cell>
          <cell r="B556" t="str">
            <v>Boca para BDTC D=120 cm - tipo DER/SC , esconsidade 20 graus</v>
          </cell>
          <cell r="C556" t="str">
            <v>un</v>
          </cell>
          <cell r="D556">
            <v>927.56</v>
          </cell>
        </row>
        <row r="557">
          <cell r="A557">
            <v>73350</v>
          </cell>
          <cell r="B557" t="str">
            <v>Boca para BDTC D=120 cm - tipo DER/SC , esconsidade 30 graus</v>
          </cell>
          <cell r="C557" t="str">
            <v>un</v>
          </cell>
          <cell r="D557">
            <v>997.31999999999994</v>
          </cell>
        </row>
        <row r="558">
          <cell r="A558">
            <v>73400</v>
          </cell>
          <cell r="B558" t="str">
            <v>Boca para BDTC D=120 cm - tipo DER/SC , normal</v>
          </cell>
          <cell r="C558" t="str">
            <v>un</v>
          </cell>
          <cell r="D558">
            <v>686.29</v>
          </cell>
        </row>
        <row r="559">
          <cell r="A559">
            <v>73450</v>
          </cell>
          <cell r="B559" t="str">
            <v>Boca para BDTC D=150 cm - tipo DER/SC , normal</v>
          </cell>
          <cell r="C559" t="str">
            <v>un</v>
          </cell>
          <cell r="D559">
            <v>994.31</v>
          </cell>
        </row>
        <row r="560">
          <cell r="A560">
            <v>73460</v>
          </cell>
          <cell r="B560" t="str">
            <v>Boca para BDTC D=150 cm - tipo DER/SC , esconsidade 15 graus</v>
          </cell>
          <cell r="C560" t="str">
            <v>un</v>
          </cell>
          <cell r="D560">
            <v>1244.1699999999998</v>
          </cell>
        </row>
        <row r="561">
          <cell r="A561">
            <v>73470</v>
          </cell>
          <cell r="B561" t="str">
            <v>Boca para BDTC D=150 cm - tipo DER/SC , esconsidade 20 graus</v>
          </cell>
          <cell r="C561" t="str">
            <v>un</v>
          </cell>
          <cell r="D561">
            <v>1313.6100000000001</v>
          </cell>
        </row>
        <row r="562">
          <cell r="A562">
            <v>73480</v>
          </cell>
          <cell r="B562" t="str">
            <v>Boca para BDTC D=150 cm - tipo DER/SC , esconsidade 30 graus</v>
          </cell>
          <cell r="C562" t="str">
            <v>un</v>
          </cell>
          <cell r="D562">
            <v>1410.53</v>
          </cell>
        </row>
        <row r="563">
          <cell r="A563">
            <v>73500</v>
          </cell>
          <cell r="B563" t="str">
            <v>Boca para BDTC D=200 cm - tipo DER/SC , normal</v>
          </cell>
          <cell r="C563" t="str">
            <v>un</v>
          </cell>
          <cell r="D563">
            <v>1644.8</v>
          </cell>
        </row>
        <row r="564">
          <cell r="A564">
            <v>73510</v>
          </cell>
          <cell r="B564" t="str">
            <v>Boca para BDTC D=200 cm - tipo DER/SC , esconsidade 15 graus</v>
          </cell>
          <cell r="C564" t="str">
            <v>un</v>
          </cell>
          <cell r="D564">
            <v>1975.8000000000002</v>
          </cell>
        </row>
        <row r="565">
          <cell r="A565">
            <v>73520</v>
          </cell>
          <cell r="B565" t="str">
            <v>Boca para BDTC D=200 cm - tipo DER/SC , esconsidade 20 graus</v>
          </cell>
          <cell r="C565" t="str">
            <v>un</v>
          </cell>
          <cell r="D565">
            <v>2097.0700000000002</v>
          </cell>
        </row>
        <row r="566">
          <cell r="A566">
            <v>73530</v>
          </cell>
          <cell r="B566" t="str">
            <v>Boca para BDTC D=200 cm - tipo DER/SC , esconsidade 30 graus</v>
          </cell>
          <cell r="C566" t="str">
            <v>un</v>
          </cell>
          <cell r="D566">
            <v>2266.79</v>
          </cell>
        </row>
        <row r="567">
          <cell r="A567">
            <v>73550</v>
          </cell>
          <cell r="B567" t="str">
            <v>Boca para BTTC D=80 cm - normal (tipo DNER)</v>
          </cell>
          <cell r="C567" t="str">
            <v>un</v>
          </cell>
          <cell r="D567">
            <v>757.34</v>
          </cell>
        </row>
        <row r="568">
          <cell r="A568">
            <v>73580</v>
          </cell>
          <cell r="B568" t="str">
            <v>Boca para BTTC D=80 cm - tipo DER/SC , esconsidade 15 graus</v>
          </cell>
          <cell r="C568" t="str">
            <v>un</v>
          </cell>
          <cell r="D568">
            <v>554.96</v>
          </cell>
        </row>
        <row r="569">
          <cell r="A569">
            <v>73590</v>
          </cell>
          <cell r="B569" t="str">
            <v>Boca para BTTC D=80 cm - tipo DER/SC , esconsidade 20 graus</v>
          </cell>
          <cell r="C569" t="str">
            <v>un</v>
          </cell>
          <cell r="D569">
            <v>574.35</v>
          </cell>
        </row>
        <row r="570">
          <cell r="A570">
            <v>73600</v>
          </cell>
          <cell r="B570" t="str">
            <v>Boca para BTTC D=80 cm - tipo DER/SC , esconsidade 30 graus</v>
          </cell>
          <cell r="C570" t="str">
            <v>un</v>
          </cell>
          <cell r="D570">
            <v>602.95000000000005</v>
          </cell>
        </row>
        <row r="571">
          <cell r="A571">
            <v>73650</v>
          </cell>
          <cell r="B571" t="str">
            <v>Boca para BTTC D=80 cm - tipo DER/SC , normal</v>
          </cell>
          <cell r="C571" t="str">
            <v>un</v>
          </cell>
          <cell r="D571">
            <v>488.6</v>
          </cell>
        </row>
        <row r="572">
          <cell r="A572">
            <v>73700</v>
          </cell>
          <cell r="B572" t="str">
            <v>Boca para BTTC D=100 cm - normal (tipo DNER)</v>
          </cell>
          <cell r="C572" t="str">
            <v>un</v>
          </cell>
          <cell r="D572">
            <v>1133.8399999999999</v>
          </cell>
        </row>
        <row r="573">
          <cell r="A573">
            <v>73730</v>
          </cell>
          <cell r="B573" t="str">
            <v>Boca para BTTC D=100 cm - tipo DER/SC , esconsidade 15 graus</v>
          </cell>
          <cell r="C573" t="str">
            <v>un</v>
          </cell>
          <cell r="D573">
            <v>784.89</v>
          </cell>
        </row>
        <row r="574">
          <cell r="A574">
            <v>73740</v>
          </cell>
          <cell r="B574" t="str">
            <v>Boca para BTTC D=100 cm - tipo DER/SC , esconsidade 20 graus</v>
          </cell>
          <cell r="C574" t="str">
            <v>un</v>
          </cell>
          <cell r="D574">
            <v>817.48</v>
          </cell>
        </row>
        <row r="575">
          <cell r="A575">
            <v>73750</v>
          </cell>
          <cell r="B575" t="str">
            <v>Boca para BTTC D=100 cm - tipo DER/SC , esconsidade 30 graus</v>
          </cell>
          <cell r="C575" t="str">
            <v>un</v>
          </cell>
          <cell r="D575">
            <v>865.6099999999999</v>
          </cell>
        </row>
        <row r="576">
          <cell r="A576">
            <v>73800</v>
          </cell>
          <cell r="B576" t="str">
            <v>Boca para BTTC D=100 cm - tipo DER/SC , normal</v>
          </cell>
          <cell r="C576" t="str">
            <v>un</v>
          </cell>
          <cell r="D576">
            <v>669.93999999999994</v>
          </cell>
        </row>
        <row r="577">
          <cell r="A577">
            <v>73850</v>
          </cell>
          <cell r="B577" t="str">
            <v>Boca para BTTC D=120 cm - normal (tipo DNER)</v>
          </cell>
          <cell r="C577" t="str">
            <v>un</v>
          </cell>
          <cell r="D577">
            <v>1578.39</v>
          </cell>
        </row>
        <row r="578">
          <cell r="A578">
            <v>73880</v>
          </cell>
          <cell r="B578" t="str">
            <v>Boca para BTTC D=120 cm - tipo DER/SC , esconsidade 15 graus</v>
          </cell>
          <cell r="C578" t="str">
            <v>un</v>
          </cell>
          <cell r="D578">
            <v>1057.8700000000001</v>
          </cell>
        </row>
        <row r="579">
          <cell r="A579">
            <v>73890</v>
          </cell>
          <cell r="B579" t="str">
            <v>Boca para BTTC D=120 cm - tipo DER/SC , esconsidade 20 graus</v>
          </cell>
          <cell r="C579" t="str">
            <v>un</v>
          </cell>
          <cell r="D579">
            <v>1108</v>
          </cell>
        </row>
        <row r="580">
          <cell r="A580">
            <v>73900</v>
          </cell>
          <cell r="B580" t="str">
            <v>Boca para BTTC D=120 cm - tipo DER/SC , esconsidade 30 graus</v>
          </cell>
          <cell r="C580" t="str">
            <v>un</v>
          </cell>
          <cell r="D580">
            <v>1178</v>
          </cell>
        </row>
        <row r="581">
          <cell r="A581">
            <v>73950</v>
          </cell>
          <cell r="B581" t="str">
            <v>Boca para BTTC D=120 cm - tipo DER/SC , normal</v>
          </cell>
          <cell r="C581" t="str">
            <v>un</v>
          </cell>
          <cell r="D581">
            <v>873.04</v>
          </cell>
        </row>
        <row r="582">
          <cell r="A582">
            <v>74000</v>
          </cell>
          <cell r="B582" t="str">
            <v>Boca para BTTC D=150 cm - tipo DER/SC , normal</v>
          </cell>
          <cell r="C582" t="str">
            <v>un</v>
          </cell>
          <cell r="D582">
            <v>1237.76</v>
          </cell>
        </row>
        <row r="583">
          <cell r="A583">
            <v>74010</v>
          </cell>
          <cell r="B583" t="str">
            <v>Boca para BTTC D=150 cm - tipo DER/SC , esconsidade 15 graus</v>
          </cell>
          <cell r="C583" t="str">
            <v>un</v>
          </cell>
          <cell r="D583">
            <v>1483.04</v>
          </cell>
        </row>
        <row r="584">
          <cell r="A584">
            <v>74020</v>
          </cell>
          <cell r="B584" t="str">
            <v>Boca para BTTC D=150 cm - tipo DER/SC , esconsidade 20 graus</v>
          </cell>
          <cell r="C584" t="str">
            <v>un</v>
          </cell>
          <cell r="D584">
            <v>1552.4499999999998</v>
          </cell>
        </row>
        <row r="585">
          <cell r="A585">
            <v>74030</v>
          </cell>
          <cell r="B585" t="str">
            <v>Boca para BTTC D=150 cm - tipo DER/SC , esconsidade 30 graus</v>
          </cell>
          <cell r="C585" t="str">
            <v>un</v>
          </cell>
          <cell r="D585">
            <v>1649.3600000000001</v>
          </cell>
        </row>
        <row r="586">
          <cell r="A586">
            <v>74050</v>
          </cell>
          <cell r="B586" t="str">
            <v>Boca para BTTC D=200 cm - tipo DER/SC , normal</v>
          </cell>
          <cell r="C586" t="str">
            <v>un</v>
          </cell>
          <cell r="D586">
            <v>1988.26</v>
          </cell>
        </row>
        <row r="587">
          <cell r="A587">
            <v>74060</v>
          </cell>
          <cell r="B587" t="str">
            <v>Boca para BTTC D=200 cm - tipo DER/SC , esconsidade 15 graus</v>
          </cell>
          <cell r="C587" t="str">
            <v>un</v>
          </cell>
          <cell r="D587">
            <v>2314.9199999999996</v>
          </cell>
        </row>
        <row r="588">
          <cell r="A588">
            <v>74070</v>
          </cell>
          <cell r="B588" t="str">
            <v>Boca para BTTC D=200 cm - tipo DER/SC , esconsidade 20 graus</v>
          </cell>
          <cell r="C588" t="str">
            <v>un</v>
          </cell>
          <cell r="D588">
            <v>2436.1699999999996</v>
          </cell>
        </row>
        <row r="589">
          <cell r="A589">
            <v>74080</v>
          </cell>
          <cell r="B589" t="str">
            <v>Boca para BTTC D=200 cm - tipo DER/SC , esconsidade 30 graus</v>
          </cell>
          <cell r="C589" t="str">
            <v>un</v>
          </cell>
          <cell r="D589">
            <v>2606.4499999999998</v>
          </cell>
        </row>
        <row r="590">
          <cell r="A590">
            <v>74100</v>
          </cell>
          <cell r="B590" t="str">
            <v>Boca para BSCC de 1,3 x 2,0 m - normal</v>
          </cell>
          <cell r="C590" t="str">
            <v>un</v>
          </cell>
          <cell r="D590">
            <v>3769.0099999999998</v>
          </cell>
        </row>
        <row r="591">
          <cell r="A591">
            <v>74150</v>
          </cell>
          <cell r="B591" t="str">
            <v>Boca para BSCC de 1,3 x 2,0 m - esconsidade de 10 graus</v>
          </cell>
          <cell r="C591" t="str">
            <v>un</v>
          </cell>
          <cell r="D591">
            <v>3914.96</v>
          </cell>
        </row>
        <row r="592">
          <cell r="A592">
            <v>74200</v>
          </cell>
          <cell r="B592" t="str">
            <v>Boca para BSCC de 1,3 x 2,0 m - esconsidade de 20 graus</v>
          </cell>
          <cell r="C592" t="str">
            <v>un</v>
          </cell>
          <cell r="D592">
            <v>4198.34</v>
          </cell>
        </row>
        <row r="593">
          <cell r="A593">
            <v>74250</v>
          </cell>
          <cell r="B593" t="str">
            <v>Boca para BSCC de 1,3 x 2,0 m - esconsidade de 30 graus</v>
          </cell>
          <cell r="C593" t="str">
            <v>un</v>
          </cell>
          <cell r="D593">
            <v>4921.53</v>
          </cell>
        </row>
        <row r="594">
          <cell r="A594">
            <v>74300</v>
          </cell>
          <cell r="B594" t="str">
            <v>Boca para BSCC de 1,5 x 1,5 m - normal</v>
          </cell>
          <cell r="C594" t="str">
            <v>un</v>
          </cell>
          <cell r="D594">
            <v>2526.54</v>
          </cell>
        </row>
        <row r="595">
          <cell r="A595">
            <v>74350</v>
          </cell>
          <cell r="B595" t="str">
            <v>Boca para BSCC de 1,5 x 1,5 m - esconsidade de 15 graus</v>
          </cell>
          <cell r="C595" t="str">
            <v>un</v>
          </cell>
          <cell r="D595">
            <v>2653.6000000000004</v>
          </cell>
        </row>
        <row r="596">
          <cell r="A596">
            <v>74400</v>
          </cell>
          <cell r="B596" t="str">
            <v>Boca para BSCC de 1,6 x 2,4 m - normal</v>
          </cell>
          <cell r="C596" t="str">
            <v>un</v>
          </cell>
          <cell r="D596">
            <v>4458</v>
          </cell>
        </row>
        <row r="597">
          <cell r="A597">
            <v>74450</v>
          </cell>
          <cell r="B597" t="str">
            <v>Boca para BSCC de 1,6 x 2,4 m - esconsidade de 5 graus</v>
          </cell>
          <cell r="C597" t="str">
            <v>un</v>
          </cell>
          <cell r="D597">
            <v>5690.28</v>
          </cell>
        </row>
        <row r="598">
          <cell r="A598">
            <v>74500</v>
          </cell>
          <cell r="B598" t="str">
            <v>Boca para BSCC de 1,6 x 2,4 m - esconsidade de 10 graus</v>
          </cell>
          <cell r="C598" t="str">
            <v>un</v>
          </cell>
          <cell r="D598">
            <v>5743.1200000000008</v>
          </cell>
        </row>
        <row r="599">
          <cell r="A599">
            <v>74550</v>
          </cell>
          <cell r="B599" t="str">
            <v>Boca para BSCC de 1,6 x 2,4 m - esconsidade de 30 graus</v>
          </cell>
          <cell r="C599" t="str">
            <v>un</v>
          </cell>
          <cell r="D599">
            <v>7137.3</v>
          </cell>
        </row>
        <row r="600">
          <cell r="A600">
            <v>74600</v>
          </cell>
          <cell r="B600" t="str">
            <v>Boca para BSCC de 2,0 x 1,5 m - normal</v>
          </cell>
          <cell r="C600" t="str">
            <v>un</v>
          </cell>
          <cell r="D600">
            <v>2950.79</v>
          </cell>
        </row>
        <row r="601">
          <cell r="A601">
            <v>74650</v>
          </cell>
          <cell r="B601" t="str">
            <v>Boca para BSCC de 2,0 x 1,5 m - esconsidade de 15 graus</v>
          </cell>
          <cell r="C601" t="str">
            <v>un</v>
          </cell>
          <cell r="D601">
            <v>3262.7999999999997</v>
          </cell>
        </row>
        <row r="602">
          <cell r="A602">
            <v>74700</v>
          </cell>
          <cell r="B602" t="str">
            <v>Boca para BSCC de 1,9 x 2,9 m - esconsidade de 10 graus</v>
          </cell>
          <cell r="C602" t="str">
            <v>un</v>
          </cell>
          <cell r="D602">
            <v>7513.0700000000006</v>
          </cell>
        </row>
        <row r="603">
          <cell r="A603">
            <v>74750</v>
          </cell>
          <cell r="B603" t="str">
            <v>Boca para BSCC de 1,9 x 2,9 m - esconsidade de 20 graus</v>
          </cell>
          <cell r="C603" t="str">
            <v>un</v>
          </cell>
          <cell r="D603">
            <v>8165.5199999999995</v>
          </cell>
        </row>
        <row r="604">
          <cell r="A604">
            <v>74800</v>
          </cell>
          <cell r="B604" t="str">
            <v>Boca para BSCC de 1,9 x 2,9 m - esconsidade de 30 graus</v>
          </cell>
          <cell r="C604" t="str">
            <v>un</v>
          </cell>
          <cell r="D604">
            <v>9833.9500000000007</v>
          </cell>
        </row>
        <row r="605">
          <cell r="A605">
            <v>74850</v>
          </cell>
          <cell r="B605" t="str">
            <v>Boca para BSCC de 2,0 x 2,0 m - normal</v>
          </cell>
          <cell r="C605" t="str">
            <v>un</v>
          </cell>
          <cell r="D605">
            <v>3694.44</v>
          </cell>
        </row>
        <row r="606">
          <cell r="A606">
            <v>74900</v>
          </cell>
          <cell r="B606" t="str">
            <v>Boca para BSCC de 2,0 x 2,0 m - esconsidade de 15 graus</v>
          </cell>
          <cell r="C606" t="str">
            <v>un</v>
          </cell>
          <cell r="D606">
            <v>3934.56</v>
          </cell>
        </row>
        <row r="607">
          <cell r="A607">
            <v>74950</v>
          </cell>
          <cell r="B607" t="str">
            <v>Boca para BSCC de 2,0 x 2,0 m - esconsidade de 25 graus</v>
          </cell>
          <cell r="C607" t="str">
            <v>un</v>
          </cell>
          <cell r="D607">
            <v>4895.7000000000007</v>
          </cell>
        </row>
        <row r="608">
          <cell r="A608">
            <v>75000</v>
          </cell>
          <cell r="B608" t="str">
            <v>Boca para BSCC de 2,0 x 2,0 m - esconsidade de 40 graus</v>
          </cell>
          <cell r="C608" t="str">
            <v>un</v>
          </cell>
          <cell r="D608">
            <v>6837.2000000000007</v>
          </cell>
        </row>
        <row r="609">
          <cell r="A609">
            <v>75050</v>
          </cell>
          <cell r="B609" t="str">
            <v>Boca para BSCC de 2,1 x 3,2 m - normal</v>
          </cell>
          <cell r="C609" t="str">
            <v>un</v>
          </cell>
          <cell r="D609">
            <v>9169.34</v>
          </cell>
        </row>
        <row r="610">
          <cell r="A610">
            <v>75100</v>
          </cell>
          <cell r="B610" t="str">
            <v>Boca para BSCC de 2,1 x 3,2 m - esconsidade de 10 graus</v>
          </cell>
          <cell r="C610" t="str">
            <v>un</v>
          </cell>
          <cell r="D610">
            <v>9002.26</v>
          </cell>
        </row>
        <row r="611">
          <cell r="A611">
            <v>75150</v>
          </cell>
          <cell r="B611" t="str">
            <v>Boca para BSCC de 2,1 x 3,2 m - esconsidade de 30 graus</v>
          </cell>
          <cell r="C611" t="str">
            <v>un</v>
          </cell>
          <cell r="D611">
            <v>9235.34</v>
          </cell>
        </row>
        <row r="612">
          <cell r="A612">
            <v>75200</v>
          </cell>
          <cell r="B612" t="str">
            <v>Boca para BSCC de 2,3 x 3,5 m - normal</v>
          </cell>
          <cell r="C612" t="str">
            <v>un</v>
          </cell>
          <cell r="D612">
            <v>10091.61</v>
          </cell>
        </row>
        <row r="613">
          <cell r="A613">
            <v>75250</v>
          </cell>
          <cell r="B613" t="str">
            <v>Boca para BSCC de 2,5 x 2,0 m - normal</v>
          </cell>
          <cell r="C613" t="str">
            <v>un</v>
          </cell>
          <cell r="D613">
            <v>4299.34</v>
          </cell>
        </row>
        <row r="614">
          <cell r="A614">
            <v>75300</v>
          </cell>
          <cell r="B614" t="str">
            <v>Boca para BSCC de 2,5 x 2,0 m - esconsidade de 15 graus</v>
          </cell>
          <cell r="C614" t="str">
            <v>un</v>
          </cell>
          <cell r="D614">
            <v>4523.5999999999995</v>
          </cell>
        </row>
        <row r="615">
          <cell r="A615">
            <v>75350</v>
          </cell>
          <cell r="B615" t="str">
            <v>Boca para BSCC de 2,5 x 2,5 m - normal</v>
          </cell>
          <cell r="C615" t="str">
            <v>un</v>
          </cell>
          <cell r="D615">
            <v>5467.25</v>
          </cell>
        </row>
        <row r="616">
          <cell r="A616">
            <v>75400</v>
          </cell>
          <cell r="B616" t="str">
            <v>Boca para BSCC de 2,5 x 2,5 m - esconsa</v>
          </cell>
          <cell r="C616" t="str">
            <v>un</v>
          </cell>
          <cell r="D616">
            <v>5788.26</v>
          </cell>
        </row>
        <row r="617">
          <cell r="A617">
            <v>75450</v>
          </cell>
          <cell r="B617" t="str">
            <v>Boca para BSCC de 3,0 x 2,0 m - normal</v>
          </cell>
          <cell r="C617" t="str">
            <v>un</v>
          </cell>
          <cell r="D617">
            <v>5136.12</v>
          </cell>
        </row>
        <row r="618">
          <cell r="A618">
            <v>75500</v>
          </cell>
          <cell r="B618" t="str">
            <v>Boca para BSCC de 3,0 x 2,5 m - normal</v>
          </cell>
          <cell r="C618" t="str">
            <v>un</v>
          </cell>
          <cell r="D618">
            <v>6405.8600000000006</v>
          </cell>
        </row>
        <row r="619">
          <cell r="A619">
            <v>75550</v>
          </cell>
          <cell r="B619" t="str">
            <v>Boca para BSCC de 3,0 x 3,0 m - normal</v>
          </cell>
          <cell r="C619" t="str">
            <v>un</v>
          </cell>
          <cell r="D619">
            <v>7375.6</v>
          </cell>
        </row>
        <row r="620">
          <cell r="A620">
            <v>75600</v>
          </cell>
          <cell r="B620" t="str">
            <v>Boca para BSCC de 3,0 x 3,0 m - esconsidade de 15 graus</v>
          </cell>
          <cell r="C620" t="str">
            <v>un</v>
          </cell>
          <cell r="D620">
            <v>7839.06</v>
          </cell>
        </row>
        <row r="621">
          <cell r="A621">
            <v>75645</v>
          </cell>
          <cell r="B621" t="str">
            <v>Boca para BDCC de 1,5 x 1,0 m - normal</v>
          </cell>
          <cell r="C621" t="str">
            <v>un</v>
          </cell>
          <cell r="D621">
            <v>2462.52</v>
          </cell>
        </row>
        <row r="622">
          <cell r="A622">
            <v>75650</v>
          </cell>
          <cell r="B622" t="str">
            <v>Boca para BDCC de 1,5 x 1,5 m - normal</v>
          </cell>
          <cell r="C622" t="str">
            <v>un</v>
          </cell>
          <cell r="D622">
            <v>3122.25</v>
          </cell>
        </row>
        <row r="623">
          <cell r="A623">
            <v>75700</v>
          </cell>
          <cell r="B623" t="str">
            <v>Boca para BDCC de 2,0 x 1,5 m - normal</v>
          </cell>
          <cell r="C623" t="str">
            <v>un</v>
          </cell>
          <cell r="D623">
            <v>3744.2999999999997</v>
          </cell>
        </row>
        <row r="624">
          <cell r="A624">
            <v>75750</v>
          </cell>
          <cell r="B624" t="str">
            <v>Boca para BDCC de 2,0 x 1,5 m - esconsidade de 35 graus</v>
          </cell>
          <cell r="C624" t="str">
            <v>un</v>
          </cell>
          <cell r="D624">
            <v>5237.1799999999994</v>
          </cell>
        </row>
        <row r="625">
          <cell r="A625">
            <v>75800</v>
          </cell>
          <cell r="B625" t="str">
            <v>Boca para BDCC de 2,0 x 2,0 m - normal</v>
          </cell>
          <cell r="C625" t="str">
            <v>un</v>
          </cell>
          <cell r="D625">
            <v>4563.67</v>
          </cell>
        </row>
        <row r="626">
          <cell r="A626">
            <v>75850</v>
          </cell>
          <cell r="B626" t="str">
            <v>Boca para BDCC de 2,0 x 2,0 m - esconsidade de 15 graus</v>
          </cell>
          <cell r="C626" t="str">
            <v>un</v>
          </cell>
          <cell r="D626">
            <v>4912.7699999999995</v>
          </cell>
        </row>
        <row r="627">
          <cell r="A627">
            <v>75900</v>
          </cell>
          <cell r="B627" t="str">
            <v>Boca para BDCC de 2,0 x 2,0 m - esconsidade de 40 graus</v>
          </cell>
          <cell r="C627" t="str">
            <v>un</v>
          </cell>
          <cell r="D627">
            <v>7568.55</v>
          </cell>
        </row>
        <row r="628">
          <cell r="A628">
            <v>75950</v>
          </cell>
          <cell r="B628" t="str">
            <v>Boca para BDCC de 2,5 x 2,0 m - normal</v>
          </cell>
          <cell r="C628" t="str">
            <v>un</v>
          </cell>
          <cell r="D628">
            <v>5487.7800000000007</v>
          </cell>
        </row>
        <row r="629">
          <cell r="A629">
            <v>76000</v>
          </cell>
          <cell r="B629" t="str">
            <v>Boca para BDCC de 2,5 x 2,0 m - esconsidade de 15 graus</v>
          </cell>
          <cell r="C629" t="str">
            <v>un</v>
          </cell>
          <cell r="D629">
            <v>5666.62</v>
          </cell>
        </row>
        <row r="630">
          <cell r="A630">
            <v>76050</v>
          </cell>
          <cell r="B630" t="str">
            <v>Boca para BDCC de 2,3 x 3,5 m - esconsidade de 20 graus</v>
          </cell>
          <cell r="C630" t="str">
            <v>un</v>
          </cell>
          <cell r="D630">
            <v>12982.48</v>
          </cell>
        </row>
        <row r="631">
          <cell r="A631">
            <v>76100</v>
          </cell>
          <cell r="B631" t="str">
            <v>Boca para BDCC de 2,5 x 2,5 m - normal</v>
          </cell>
          <cell r="C631" t="str">
            <v>un</v>
          </cell>
          <cell r="D631">
            <v>7128.9400000000005</v>
          </cell>
        </row>
        <row r="632">
          <cell r="A632">
            <v>76150</v>
          </cell>
          <cell r="B632" t="str">
            <v>Boca para BDCC de 3,0 x 2,0 m - normal</v>
          </cell>
          <cell r="C632" t="str">
            <v>un</v>
          </cell>
          <cell r="D632">
            <v>6517.86</v>
          </cell>
        </row>
        <row r="633">
          <cell r="A633">
            <v>76200</v>
          </cell>
          <cell r="B633" t="str">
            <v>Boca para BDCC de 3,0 x 2,5 m - esconsidade de 15 graus</v>
          </cell>
          <cell r="C633" t="str">
            <v>un</v>
          </cell>
          <cell r="D633">
            <v>8013.64</v>
          </cell>
        </row>
        <row r="634">
          <cell r="A634">
            <v>76250</v>
          </cell>
          <cell r="B634" t="str">
            <v>Boca para BDCC de 3,0 x 3,0 m - normal</v>
          </cell>
          <cell r="C634" t="str">
            <v>un</v>
          </cell>
          <cell r="D634">
            <v>9050.24</v>
          </cell>
        </row>
        <row r="635">
          <cell r="A635">
            <v>76300</v>
          </cell>
          <cell r="B635" t="str">
            <v>Boca para BDCC de 3,0 x 3,0 m - esconsidade de 15 graus</v>
          </cell>
          <cell r="C635" t="str">
            <v>un</v>
          </cell>
          <cell r="D635">
            <v>9570.6099999999988</v>
          </cell>
        </row>
        <row r="636">
          <cell r="A636">
            <v>76350</v>
          </cell>
          <cell r="B636" t="str">
            <v>Boca para BDCC de 2,7 x 3,9 m - normal</v>
          </cell>
          <cell r="C636" t="str">
            <v>un</v>
          </cell>
          <cell r="D636">
            <v>11053.35</v>
          </cell>
        </row>
        <row r="637">
          <cell r="A637">
            <v>76400</v>
          </cell>
          <cell r="B637" t="str">
            <v>Boca para BTCC de 2,0 x 2,0 m - normal</v>
          </cell>
          <cell r="C637" t="str">
            <v>un</v>
          </cell>
          <cell r="D637">
            <v>5493.13</v>
          </cell>
        </row>
        <row r="638">
          <cell r="A638">
            <v>76450</v>
          </cell>
          <cell r="B638" t="str">
            <v>Boca para BTCC de 2,5 x 2,0 m - normal</v>
          </cell>
          <cell r="C638" t="str">
            <v>un</v>
          </cell>
          <cell r="D638">
            <v>6674.98</v>
          </cell>
        </row>
        <row r="639">
          <cell r="A639">
            <v>76500</v>
          </cell>
          <cell r="B639" t="str">
            <v>Boca para BTCC de 3,0 x 2,0 m - normal</v>
          </cell>
          <cell r="C639" t="str">
            <v>un</v>
          </cell>
          <cell r="D639">
            <v>7904.41</v>
          </cell>
        </row>
        <row r="640">
          <cell r="A640">
            <v>76550</v>
          </cell>
          <cell r="B640" t="str">
            <v>Boca para BTCC de 2,7 x 3,9 m - normal</v>
          </cell>
          <cell r="C640" t="str">
            <v>un</v>
          </cell>
          <cell r="D640">
            <v>10751.11</v>
          </cell>
        </row>
        <row r="641">
          <cell r="A641">
            <v>76600</v>
          </cell>
          <cell r="B641" t="str">
            <v>Boca para BTCC de 2,7 x 3,9 m - esconsidade de 10 graus</v>
          </cell>
          <cell r="C641" t="str">
            <v>un</v>
          </cell>
          <cell r="D641">
            <v>11178.310000000001</v>
          </cell>
        </row>
        <row r="642">
          <cell r="A642">
            <v>76650</v>
          </cell>
          <cell r="B642" t="str">
            <v>Boca para BTCC de 2,7 x 3,9 m - esconsidade de 20 graus</v>
          </cell>
          <cell r="C642" t="str">
            <v>un</v>
          </cell>
          <cell r="D642">
            <v>12257.23</v>
          </cell>
        </row>
        <row r="643">
          <cell r="A643">
            <v>76700</v>
          </cell>
          <cell r="B643" t="str">
            <v>Boca para BTCC de 2,7 x 3,9 m - esconsidade de 30 graus</v>
          </cell>
          <cell r="C643" t="str">
            <v>un</v>
          </cell>
          <cell r="D643">
            <v>14441.89</v>
          </cell>
        </row>
        <row r="644">
          <cell r="A644">
            <v>76750</v>
          </cell>
          <cell r="B644" t="str">
            <v>Boca para BTCC de 3,0 x 3,0 m - normal</v>
          </cell>
          <cell r="C644" t="str">
            <v>un</v>
          </cell>
          <cell r="D644">
            <v>10826.220000000001</v>
          </cell>
        </row>
        <row r="645">
          <cell r="A645">
            <v>77000</v>
          </cell>
          <cell r="B645" t="str">
            <v>Caixa coletora de talvegue para BSTC D=60 cm e H=1,5 m</v>
          </cell>
          <cell r="C645" t="str">
            <v>un</v>
          </cell>
          <cell r="D645">
            <v>438.55</v>
          </cell>
        </row>
        <row r="646">
          <cell r="A646">
            <v>77050</v>
          </cell>
          <cell r="B646" t="str">
            <v>Caixa coletora de talvegue para BSTC D=60 cm e H=2,0 m</v>
          </cell>
          <cell r="C646" t="str">
            <v>un</v>
          </cell>
          <cell r="D646">
            <v>593.97</v>
          </cell>
        </row>
        <row r="647">
          <cell r="A647">
            <v>77100</v>
          </cell>
          <cell r="B647" t="str">
            <v>Caixa coletora de talvegue para BSTC D=80 cm e H=1,5 m</v>
          </cell>
          <cell r="C647" t="str">
            <v>un</v>
          </cell>
          <cell r="D647">
            <v>467.28000000000003</v>
          </cell>
        </row>
        <row r="648">
          <cell r="A648">
            <v>77150</v>
          </cell>
          <cell r="B648" t="str">
            <v>Caixa coletora de talvegue para BSTC D=100 cm e H=1,5 m</v>
          </cell>
          <cell r="C648" t="str">
            <v>un</v>
          </cell>
          <cell r="D648">
            <v>457.03000000000003</v>
          </cell>
        </row>
        <row r="649">
          <cell r="A649">
            <v>77200</v>
          </cell>
          <cell r="B649" t="str">
            <v>Caixa coletora de talvegue para BSTC D=80 cm e H=2,0 m</v>
          </cell>
          <cell r="C649" t="str">
            <v>un</v>
          </cell>
          <cell r="D649">
            <v>651.92999999999995</v>
          </cell>
        </row>
        <row r="650">
          <cell r="A650">
            <v>77250</v>
          </cell>
          <cell r="B650" t="str">
            <v>Caixa coletora de talvegue para BSTC D=100 cm e H=2,0 m</v>
          </cell>
          <cell r="C650" t="str">
            <v>un</v>
          </cell>
          <cell r="D650">
            <v>641.66000000000008</v>
          </cell>
        </row>
        <row r="651">
          <cell r="A651">
            <v>77300</v>
          </cell>
          <cell r="B651" t="str">
            <v>Caixa coletora de talvegue para BSTC D=120 cm e H=2,0 m</v>
          </cell>
          <cell r="C651" t="str">
            <v>un</v>
          </cell>
          <cell r="D651">
            <v>631.41</v>
          </cell>
        </row>
        <row r="652">
          <cell r="A652">
            <v>77350</v>
          </cell>
          <cell r="B652" t="str">
            <v>Caixa coletora de talvegue para BSTC D=150 cm e H=2,0 m</v>
          </cell>
          <cell r="C652" t="str">
            <v>un</v>
          </cell>
          <cell r="D652">
            <v>645.87</v>
          </cell>
        </row>
        <row r="653">
          <cell r="A653">
            <v>77400</v>
          </cell>
          <cell r="B653" t="str">
            <v>Caixa coletora de talvegue para BSTC D=80 cm e H=2,5 m</v>
          </cell>
          <cell r="C653" t="str">
            <v>un</v>
          </cell>
          <cell r="D653">
            <v>836.73</v>
          </cell>
        </row>
        <row r="654">
          <cell r="A654">
            <v>77450</v>
          </cell>
          <cell r="B654" t="str">
            <v>Caixa coletora de talvegue para BSTC D=100 cm e H=2,5 m</v>
          </cell>
          <cell r="C654" t="str">
            <v>un</v>
          </cell>
          <cell r="D654">
            <v>826.46</v>
          </cell>
        </row>
        <row r="655">
          <cell r="A655">
            <v>77500</v>
          </cell>
          <cell r="B655" t="str">
            <v>Caixa coletora de talvegue para BSTC D=120 cm e H=2,5 m</v>
          </cell>
          <cell r="C655" t="str">
            <v>un</v>
          </cell>
          <cell r="D655">
            <v>816.2</v>
          </cell>
        </row>
        <row r="656">
          <cell r="A656">
            <v>77550</v>
          </cell>
          <cell r="B656" t="str">
            <v>Caixa coletora de talvegue para BSTC D=150 cm e H=2,5 m</v>
          </cell>
          <cell r="C656" t="str">
            <v>un</v>
          </cell>
          <cell r="D656">
            <v>852.67</v>
          </cell>
        </row>
        <row r="657">
          <cell r="A657">
            <v>77600</v>
          </cell>
          <cell r="B657" t="str">
            <v>Caixa coletora de talvegue para BSTC D=60 cm e H=3,0 m</v>
          </cell>
          <cell r="C657" t="str">
            <v>un</v>
          </cell>
          <cell r="D657">
            <v>919.7</v>
          </cell>
        </row>
        <row r="658">
          <cell r="A658">
            <v>77650</v>
          </cell>
          <cell r="B658" t="str">
            <v>Caixa coletora de talvegue para BSTC D=80 cm e H=3,0 m</v>
          </cell>
          <cell r="C658" t="str">
            <v>un</v>
          </cell>
          <cell r="D658">
            <v>1020.8299999999999</v>
          </cell>
        </row>
        <row r="659">
          <cell r="A659">
            <v>77700</v>
          </cell>
          <cell r="B659" t="str">
            <v>Caixa coletora de talvegue para BSTC D=100 cm e H=3,0 m</v>
          </cell>
          <cell r="C659" t="str">
            <v>un</v>
          </cell>
          <cell r="D659">
            <v>1010.57</v>
          </cell>
        </row>
        <row r="660">
          <cell r="A660">
            <v>77750</v>
          </cell>
          <cell r="B660" t="str">
            <v>Caixa coletora de talvegue para BSTC D=120 cm e H=3,0 m</v>
          </cell>
          <cell r="C660" t="str">
            <v>un</v>
          </cell>
          <cell r="D660">
            <v>1000.3199999999999</v>
          </cell>
        </row>
        <row r="661">
          <cell r="A661">
            <v>77800</v>
          </cell>
          <cell r="B661" t="str">
            <v>Caixa coletora de talvegue para BSTC D=150 cm e H=3,0 m</v>
          </cell>
          <cell r="C661" t="str">
            <v>un</v>
          </cell>
          <cell r="D661">
            <v>1058.82</v>
          </cell>
        </row>
        <row r="662">
          <cell r="A662">
            <v>77850</v>
          </cell>
          <cell r="B662" t="str">
            <v>Caixa coletora de talvegue para BSTC D=80 cm e H=3,5 m</v>
          </cell>
          <cell r="C662" t="str">
            <v>un</v>
          </cell>
          <cell r="D662">
            <v>1205.6099999999999</v>
          </cell>
        </row>
        <row r="663">
          <cell r="A663">
            <v>77900</v>
          </cell>
          <cell r="B663" t="str">
            <v>Caixa coletora de talvegue para BSTC D=100 cm e H=3,5 m</v>
          </cell>
          <cell r="C663" t="str">
            <v>un</v>
          </cell>
          <cell r="D663">
            <v>1195.3500000000001</v>
          </cell>
        </row>
        <row r="664">
          <cell r="A664">
            <v>77950</v>
          </cell>
          <cell r="B664" t="str">
            <v>Caixa coletora de talvegue para BTTC D=100 cm e H=2,0 m</v>
          </cell>
          <cell r="C664" t="str">
            <v>un</v>
          </cell>
          <cell r="D664">
            <v>1270.52</v>
          </cell>
        </row>
        <row r="665">
          <cell r="A665">
            <v>78000</v>
          </cell>
          <cell r="B665" t="str">
            <v>Caixa coletora de talvegue para BSTC D=120 cm e H=3,5 m</v>
          </cell>
          <cell r="C665" t="str">
            <v>un</v>
          </cell>
          <cell r="D665">
            <v>1185.0999999999999</v>
          </cell>
        </row>
        <row r="666">
          <cell r="A666">
            <v>78050</v>
          </cell>
          <cell r="B666" t="str">
            <v>Caixa coletora de talvegue para BDTC D=120 cm e H=2,0 m</v>
          </cell>
          <cell r="C666" t="str">
            <v>un</v>
          </cell>
          <cell r="D666">
            <v>1469.61</v>
          </cell>
        </row>
        <row r="667">
          <cell r="A667">
            <v>78100</v>
          </cell>
          <cell r="B667" t="str">
            <v>Caixa coletora de talvegue para BDTC D=100 cm e H=3,5 m</v>
          </cell>
          <cell r="C667" t="str">
            <v>un</v>
          </cell>
          <cell r="D667">
            <v>2235.73</v>
          </cell>
        </row>
        <row r="668">
          <cell r="A668">
            <v>78150</v>
          </cell>
          <cell r="B668" t="str">
            <v>Caixa coletora de sarjeta para BSTC D=60 cm e H=1,0 m</v>
          </cell>
          <cell r="C668" t="str">
            <v>un</v>
          </cell>
          <cell r="D668">
            <v>347.53</v>
          </cell>
        </row>
        <row r="669">
          <cell r="A669">
            <v>78250</v>
          </cell>
          <cell r="B669" t="str">
            <v>Caixa coletora de sarjeta para BSTC D=80 cm e H=1,5 m</v>
          </cell>
          <cell r="C669" t="str">
            <v>un</v>
          </cell>
          <cell r="D669">
            <v>485.55</v>
          </cell>
        </row>
        <row r="670">
          <cell r="A670">
            <v>78300</v>
          </cell>
          <cell r="B670" t="str">
            <v>Caixa coletora de sarjeta para BSTC D=100 cm e H=1,5 m</v>
          </cell>
          <cell r="C670" t="str">
            <v>un</v>
          </cell>
          <cell r="D670">
            <v>499.58000000000004</v>
          </cell>
        </row>
        <row r="671">
          <cell r="A671">
            <v>78350</v>
          </cell>
          <cell r="B671" t="str">
            <v>Caixa coletora de sarjeta para BSTC D=60 cm e H=2,0 m</v>
          </cell>
          <cell r="C671" t="str">
            <v>un</v>
          </cell>
          <cell r="D671">
            <v>693.69</v>
          </cell>
        </row>
        <row r="672">
          <cell r="A672">
            <v>78400</v>
          </cell>
          <cell r="B672" t="str">
            <v>Caixa coletora de sarjeta para BSTC D=80 cm e H=2,0 m</v>
          </cell>
          <cell r="C672" t="str">
            <v>un</v>
          </cell>
          <cell r="D672">
            <v>688.91</v>
          </cell>
        </row>
        <row r="673">
          <cell r="A673">
            <v>78450</v>
          </cell>
          <cell r="B673" t="str">
            <v>Caixa coletora de sarjeta para BSTC D=100 cm e H=2,0 m</v>
          </cell>
          <cell r="C673" t="str">
            <v>un</v>
          </cell>
          <cell r="D673">
            <v>744.80000000000007</v>
          </cell>
        </row>
        <row r="674">
          <cell r="A674">
            <v>78500</v>
          </cell>
          <cell r="B674" t="str">
            <v>Caixa coletora de sarjeta para BSTC D=120 cm e H=2,0 m</v>
          </cell>
          <cell r="C674" t="str">
            <v>un</v>
          </cell>
          <cell r="D674">
            <v>766.28</v>
          </cell>
        </row>
        <row r="675">
          <cell r="A675">
            <v>78600</v>
          </cell>
          <cell r="B675" t="str">
            <v>Caixa coletora de sarjeta para BSTC D=80 cm e H=2,5 m</v>
          </cell>
          <cell r="C675" t="str">
            <v>un</v>
          </cell>
          <cell r="D675">
            <v>771.62</v>
          </cell>
        </row>
        <row r="676">
          <cell r="A676">
            <v>78650</v>
          </cell>
          <cell r="B676" t="str">
            <v>Caixa coletora de sarjeta para BSTC D=100 cm e H=2,5 m</v>
          </cell>
          <cell r="C676" t="str">
            <v>un</v>
          </cell>
          <cell r="D676">
            <v>860.93</v>
          </cell>
        </row>
        <row r="677">
          <cell r="A677">
            <v>78700</v>
          </cell>
          <cell r="B677" t="str">
            <v>Caixa coletora de sarjeta para BSTC D=120 cm e H=3,0 m</v>
          </cell>
          <cell r="C677" t="str">
            <v>un</v>
          </cell>
          <cell r="D677">
            <v>1022.52</v>
          </cell>
        </row>
        <row r="678">
          <cell r="A678">
            <v>78750</v>
          </cell>
          <cell r="B678" t="str">
            <v>Caixa coletora de sarjeta para BDTC D=80 cm e H=1,5 m</v>
          </cell>
          <cell r="C678" t="str">
            <v>un</v>
          </cell>
          <cell r="D678">
            <v>907.5</v>
          </cell>
        </row>
        <row r="679">
          <cell r="A679">
            <v>78900</v>
          </cell>
          <cell r="B679" t="str">
            <v>Caixa coletora de sarjeta para BTTC D=120 cm e H=2,0 m</v>
          </cell>
          <cell r="C679" t="str">
            <v>un</v>
          </cell>
          <cell r="D679">
            <v>1367.32</v>
          </cell>
        </row>
        <row r="680">
          <cell r="A680">
            <v>79450</v>
          </cell>
          <cell r="B680" t="str">
            <v>Tampa para caixa coletora inclusive vigote</v>
          </cell>
          <cell r="C680" t="str">
            <v>un</v>
          </cell>
          <cell r="D680">
            <v>106.84</v>
          </cell>
        </row>
        <row r="681">
          <cell r="A681">
            <v>79795</v>
          </cell>
          <cell r="B681" t="str">
            <v>Remoção de bueiro com D=30 cm</v>
          </cell>
          <cell r="C681" t="str">
            <v>m</v>
          </cell>
          <cell r="D681">
            <v>3.52</v>
          </cell>
        </row>
        <row r="682">
          <cell r="A682">
            <v>79800</v>
          </cell>
          <cell r="B682" t="str">
            <v>Remoção de bueiro com D=30 cm</v>
          </cell>
          <cell r="C682" t="str">
            <v>m</v>
          </cell>
          <cell r="D682">
            <v>4.8100000000000005</v>
          </cell>
        </row>
        <row r="683">
          <cell r="A683">
            <v>79850</v>
          </cell>
          <cell r="B683" t="str">
            <v>Remoção de bueiro com D=40 cm</v>
          </cell>
          <cell r="C683" t="str">
            <v>m</v>
          </cell>
          <cell r="D683">
            <v>6.39</v>
          </cell>
        </row>
        <row r="684">
          <cell r="A684">
            <v>79860</v>
          </cell>
          <cell r="B684" t="str">
            <v>Remoção de bueiro com D=50 cm</v>
          </cell>
          <cell r="C684" t="str">
            <v>m</v>
          </cell>
          <cell r="D684">
            <v>7.69</v>
          </cell>
        </row>
        <row r="685">
          <cell r="A685">
            <v>79880</v>
          </cell>
          <cell r="B685" t="str">
            <v>Remoção de bueiro com D=60 cm</v>
          </cell>
          <cell r="C685" t="str">
            <v>m</v>
          </cell>
          <cell r="D685">
            <v>10.95</v>
          </cell>
        </row>
        <row r="686">
          <cell r="A686">
            <v>79900</v>
          </cell>
          <cell r="B686" t="str">
            <v>Remoção de bueiro com D=80 cm</v>
          </cell>
          <cell r="C686" t="str">
            <v>m</v>
          </cell>
          <cell r="D686">
            <v>15.799999999999999</v>
          </cell>
        </row>
        <row r="687">
          <cell r="A687">
            <v>79920</v>
          </cell>
          <cell r="B687" t="str">
            <v>Remoção de bueiro com D=100 cm</v>
          </cell>
          <cell r="C687" t="str">
            <v>m</v>
          </cell>
          <cell r="D687">
            <v>18.580000000000002</v>
          </cell>
        </row>
        <row r="688">
          <cell r="A688">
            <v>79940</v>
          </cell>
          <cell r="B688" t="str">
            <v>Remoção de bueiro com D=120 cm</v>
          </cell>
          <cell r="C688" t="str">
            <v>m</v>
          </cell>
          <cell r="D688">
            <v>22.83</v>
          </cell>
        </row>
        <row r="689">
          <cell r="A689">
            <v>79945</v>
          </cell>
          <cell r="B689" t="str">
            <v>Remoção de bueiro com D=150 cm</v>
          </cell>
          <cell r="C689" t="str">
            <v>m</v>
          </cell>
          <cell r="D689">
            <v>27.39</v>
          </cell>
        </row>
        <row r="690">
          <cell r="A690">
            <v>79950</v>
          </cell>
          <cell r="B690" t="str">
            <v>Remoção de bueiro com D=200 cm</v>
          </cell>
          <cell r="C690" t="str">
            <v>m</v>
          </cell>
          <cell r="D690">
            <v>34.230000000000004</v>
          </cell>
        </row>
        <row r="691">
          <cell r="A691">
            <v>79960</v>
          </cell>
          <cell r="B691" t="str">
            <v>Remoção de bueiro duplo tubular de D=100 cm</v>
          </cell>
          <cell r="C691" t="str">
            <v>m</v>
          </cell>
          <cell r="D691">
            <v>41.67</v>
          </cell>
        </row>
        <row r="692">
          <cell r="A692">
            <v>80000</v>
          </cell>
          <cell r="B692" t="str">
            <v>Remoção de cercas de arame farpado</v>
          </cell>
          <cell r="C692" t="str">
            <v>m</v>
          </cell>
          <cell r="D692">
            <v>0.75</v>
          </cell>
        </row>
        <row r="693">
          <cell r="A693">
            <v>80050</v>
          </cell>
          <cell r="B693" t="str">
            <v>Remoção e recolocação de cercas de arame farpado</v>
          </cell>
          <cell r="C693" t="str">
            <v>m</v>
          </cell>
          <cell r="D693">
            <v>2.66</v>
          </cell>
        </row>
        <row r="694">
          <cell r="A694">
            <v>80100</v>
          </cell>
          <cell r="B694" t="str">
            <v>Cercas c/ mourões triangulares de concreto c/4 fios de arame</v>
          </cell>
          <cell r="C694" t="str">
            <v>m</v>
          </cell>
          <cell r="D694">
            <v>4.9300000000000006</v>
          </cell>
        </row>
        <row r="695">
          <cell r="A695">
            <v>80150</v>
          </cell>
          <cell r="B695" t="str">
            <v>Cercas c/ 4 fios de arame c/ mourões de concreto de 10x10x220</v>
          </cell>
          <cell r="C695" t="str">
            <v>m</v>
          </cell>
          <cell r="D695">
            <v>4.9800000000000004</v>
          </cell>
        </row>
        <row r="696">
          <cell r="A696">
            <v>80200</v>
          </cell>
          <cell r="B696" t="str">
            <v>Execução de porteira</v>
          </cell>
          <cell r="C696" t="str">
            <v>un</v>
          </cell>
          <cell r="D696">
            <v>487.01</v>
          </cell>
        </row>
        <row r="697">
          <cell r="A697">
            <v>80250</v>
          </cell>
          <cell r="B697" t="str">
            <v>Execução de mata-burro</v>
          </cell>
          <cell r="C697" t="str">
            <v>un</v>
          </cell>
          <cell r="D697">
            <v>576.79999999999995</v>
          </cell>
        </row>
        <row r="698">
          <cell r="A698">
            <v>80300</v>
          </cell>
          <cell r="B698" t="str">
            <v>Enleivamento</v>
          </cell>
          <cell r="C698" t="str">
            <v>m²</v>
          </cell>
          <cell r="D698">
            <v>3.81</v>
          </cell>
        </row>
        <row r="699">
          <cell r="A699">
            <v>80350</v>
          </cell>
          <cell r="B699" t="str">
            <v>Hidrosemeadura</v>
          </cell>
          <cell r="C699" t="str">
            <v>m²</v>
          </cell>
          <cell r="D699">
            <v>1.06</v>
          </cell>
        </row>
        <row r="700">
          <cell r="A700">
            <v>80400</v>
          </cell>
          <cell r="B700" t="str">
            <v>Pintura de faixa horizontal com tinta acrilica branca</v>
          </cell>
          <cell r="C700" t="str">
            <v>m²</v>
          </cell>
          <cell r="D700">
            <v>5.69</v>
          </cell>
        </row>
        <row r="701">
          <cell r="A701">
            <v>80450</v>
          </cell>
          <cell r="B701" t="str">
            <v>Pintura de faixa horizontal com tinta acrilica amarela</v>
          </cell>
          <cell r="C701" t="str">
            <v>m²</v>
          </cell>
          <cell r="D701">
            <v>5.69</v>
          </cell>
        </row>
        <row r="702">
          <cell r="A702">
            <v>80401</v>
          </cell>
          <cell r="B702" t="str">
            <v>Pintura de faixa horizontal com tinta termoplástica</v>
          </cell>
          <cell r="C702" t="str">
            <v>m²</v>
          </cell>
          <cell r="D702">
            <v>16.38</v>
          </cell>
        </row>
        <row r="703">
          <cell r="A703">
            <v>80402</v>
          </cell>
          <cell r="B703" t="str">
            <v>Pintura de faixa horizontal</v>
          </cell>
          <cell r="C703" t="str">
            <v>m²</v>
          </cell>
          <cell r="D703">
            <v>12</v>
          </cell>
        </row>
        <row r="704">
          <cell r="A704">
            <v>80451</v>
          </cell>
          <cell r="B704" t="str">
            <v>Pintura de faixa horizontal com tinta acrilica termoplástica amarela</v>
          </cell>
          <cell r="C704" t="str">
            <v>m²</v>
          </cell>
          <cell r="D704">
            <v>16.38</v>
          </cell>
        </row>
        <row r="705">
          <cell r="A705">
            <v>80550</v>
          </cell>
          <cell r="B705" t="str">
            <v>Pintura de seta e/ou dizeres na pista</v>
          </cell>
          <cell r="C705" t="str">
            <v>m²</v>
          </cell>
          <cell r="D705">
            <v>5.69</v>
          </cell>
        </row>
        <row r="706">
          <cell r="A706">
            <v>80551</v>
          </cell>
          <cell r="B706" t="str">
            <v>Pintura de seta e/ou dizeres na pista com tinta termoplástica</v>
          </cell>
          <cell r="C706" t="str">
            <v>m²</v>
          </cell>
          <cell r="D706">
            <v>16.38</v>
          </cell>
        </row>
        <row r="707">
          <cell r="A707">
            <v>80552</v>
          </cell>
          <cell r="B707" t="str">
            <v>Pintura de seta e/ou dizeres na pista</v>
          </cell>
          <cell r="C707" t="str">
            <v>m²</v>
          </cell>
          <cell r="D707">
            <v>12</v>
          </cell>
        </row>
        <row r="708">
          <cell r="A708">
            <v>80600</v>
          </cell>
          <cell r="B708" t="str">
            <v>Sinalização - placas D=80 cm</v>
          </cell>
          <cell r="C708" t="str">
            <v>un</v>
          </cell>
          <cell r="D708">
            <v>79.760000000000005</v>
          </cell>
        </row>
        <row r="709">
          <cell r="A709">
            <v>80650</v>
          </cell>
          <cell r="B709" t="str">
            <v>Sinalização - placas D=100 cm</v>
          </cell>
          <cell r="C709" t="str">
            <v>un</v>
          </cell>
          <cell r="D709">
            <v>110.53</v>
          </cell>
        </row>
        <row r="710">
          <cell r="A710">
            <v>80850</v>
          </cell>
          <cell r="B710" t="str">
            <v>Sinalização - placas de 80 x 80 cm</v>
          </cell>
          <cell r="C710" t="str">
            <v>un</v>
          </cell>
          <cell r="D710">
            <v>80.5</v>
          </cell>
        </row>
        <row r="711">
          <cell r="A711">
            <v>80900</v>
          </cell>
          <cell r="B711" t="str">
            <v>Sinalização - placas de 100 x 100 cm</v>
          </cell>
          <cell r="C711" t="str">
            <v>un</v>
          </cell>
          <cell r="D711">
            <v>111.45</v>
          </cell>
        </row>
        <row r="712">
          <cell r="A712">
            <v>81000</v>
          </cell>
          <cell r="B712" t="str">
            <v>Sinalização - placas de 50 x 200 cm</v>
          </cell>
          <cell r="C712" t="str">
            <v>un</v>
          </cell>
          <cell r="D712">
            <v>138.25</v>
          </cell>
        </row>
        <row r="713">
          <cell r="A713">
            <v>81050</v>
          </cell>
          <cell r="B713" t="str">
            <v>Sinalização - placas de 100 x 200 cm</v>
          </cell>
          <cell r="C713" t="str">
            <v>un</v>
          </cell>
          <cell r="D713">
            <v>224.32</v>
          </cell>
        </row>
        <row r="714">
          <cell r="A714">
            <v>81150</v>
          </cell>
          <cell r="B714" t="str">
            <v>Sinalização - placa triangualr com L = 75 cm</v>
          </cell>
          <cell r="C714" t="str">
            <v>un</v>
          </cell>
          <cell r="D714">
            <v>38.340000000000003</v>
          </cell>
        </row>
        <row r="715">
          <cell r="A715">
            <v>81200</v>
          </cell>
          <cell r="B715" t="str">
            <v>Sinalização - placa octogonal com L = 33 cm</v>
          </cell>
          <cell r="C715" t="str">
            <v>un</v>
          </cell>
          <cell r="D715">
            <v>79.760000000000005</v>
          </cell>
        </row>
        <row r="716">
          <cell r="A716">
            <v>81225</v>
          </cell>
          <cell r="B716" t="str">
            <v>Sinalização - placa octogonal com L = 41 cm</v>
          </cell>
          <cell r="C716" t="str">
            <v>un</v>
          </cell>
          <cell r="D716">
            <v>110.09</v>
          </cell>
        </row>
        <row r="717">
          <cell r="A717">
            <v>81240</v>
          </cell>
          <cell r="B717" t="str">
            <v>Sinalização - delineador com placa de 33 x 40 cm</v>
          </cell>
          <cell r="C717" t="str">
            <v>un</v>
          </cell>
          <cell r="D717">
            <v>27.4</v>
          </cell>
        </row>
        <row r="718">
          <cell r="A718">
            <v>81245</v>
          </cell>
          <cell r="B718" t="str">
            <v>Fornec. e colocação de porticos de sinalização rodoviária</v>
          </cell>
          <cell r="C718" t="str">
            <v>un</v>
          </cell>
          <cell r="D718">
            <v>8757.8799999999992</v>
          </cell>
        </row>
        <row r="719">
          <cell r="A719">
            <v>81246</v>
          </cell>
          <cell r="B719" t="str">
            <v>Placas refletivas para porticos de 150 x 300 cm</v>
          </cell>
          <cell r="C719" t="str">
            <v>un</v>
          </cell>
          <cell r="D719">
            <v>402.28</v>
          </cell>
        </row>
        <row r="720">
          <cell r="A720">
            <v>81250</v>
          </cell>
          <cell r="B720" t="str">
            <v>Fornecimento e colocação de tachões mono-refletivos</v>
          </cell>
          <cell r="C720" t="str">
            <v>un</v>
          </cell>
          <cell r="D720">
            <v>18.5</v>
          </cell>
        </row>
        <row r="721">
          <cell r="A721">
            <v>81251</v>
          </cell>
          <cell r="B721" t="str">
            <v>Fornecimento e colocação de tachões bi-refletivos</v>
          </cell>
          <cell r="C721" t="str">
            <v>un</v>
          </cell>
          <cell r="D721">
            <v>20.65</v>
          </cell>
        </row>
        <row r="722">
          <cell r="A722">
            <v>81252</v>
          </cell>
          <cell r="B722" t="str">
            <v>Fornecimento e colocação de tachinhas mono-refletivas</v>
          </cell>
          <cell r="C722" t="str">
            <v>un</v>
          </cell>
          <cell r="D722">
            <v>4.46</v>
          </cell>
        </row>
        <row r="723">
          <cell r="A723">
            <v>81253</v>
          </cell>
          <cell r="B723" t="str">
            <v>Fornecimento e colocação de tachinhas bi-refletivas</v>
          </cell>
          <cell r="C723" t="str">
            <v>un</v>
          </cell>
          <cell r="D723">
            <v>6.12</v>
          </cell>
        </row>
        <row r="724">
          <cell r="A724">
            <v>81254</v>
          </cell>
          <cell r="B724" t="str">
            <v>Fornecimento e colocação de tachões não refletivos</v>
          </cell>
          <cell r="C724" t="str">
            <v>un</v>
          </cell>
          <cell r="D724">
            <v>16.739999999999998</v>
          </cell>
        </row>
        <row r="725">
          <cell r="A725">
            <v>81255</v>
          </cell>
          <cell r="B725" t="str">
            <v>Fornecimento e colocação de calotas esféricas D=15 cm x 4  cm</v>
          </cell>
          <cell r="C725" t="str">
            <v>un</v>
          </cell>
          <cell r="D725">
            <v>13.54</v>
          </cell>
        </row>
        <row r="726">
          <cell r="A726">
            <v>81300</v>
          </cell>
          <cell r="B726" t="str">
            <v>Marco quilométrico de 50 x 67 cm</v>
          </cell>
          <cell r="C726" t="str">
            <v>un</v>
          </cell>
          <cell r="D726">
            <v>36.700000000000003</v>
          </cell>
        </row>
        <row r="727">
          <cell r="A727">
            <v>81350</v>
          </cell>
          <cell r="B727" t="str">
            <v>Balisador de concreto</v>
          </cell>
          <cell r="C727" t="str">
            <v>un</v>
          </cell>
          <cell r="D727">
            <v>30.77</v>
          </cell>
        </row>
        <row r="728">
          <cell r="A728">
            <v>81600</v>
          </cell>
          <cell r="B728" t="str">
            <v>Defensa singela semi-maleável</v>
          </cell>
          <cell r="C728" t="str">
            <v>m</v>
          </cell>
          <cell r="D728">
            <v>88.57</v>
          </cell>
        </row>
        <row r="729">
          <cell r="A729">
            <v>81650</v>
          </cell>
          <cell r="B729" t="str">
            <v>Remoção e recalçamento de pavimento a lajotas</v>
          </cell>
          <cell r="C729" t="str">
            <v>m²</v>
          </cell>
          <cell r="D729">
            <v>3.9299999999999997</v>
          </cell>
        </row>
        <row r="730">
          <cell r="A730">
            <v>81700</v>
          </cell>
          <cell r="B730" t="str">
            <v>Remoção e relocalização de postes</v>
          </cell>
          <cell r="C730" t="str">
            <v>un</v>
          </cell>
          <cell r="D730">
            <v>222.06</v>
          </cell>
        </row>
        <row r="731">
          <cell r="A731">
            <v>81800</v>
          </cell>
          <cell r="B731" t="str">
            <v>Recuperação de taludes com argila ensacada em polipropileno</v>
          </cell>
          <cell r="C731" t="str">
            <v>un</v>
          </cell>
          <cell r="D731">
            <v>3.98</v>
          </cell>
        </row>
        <row r="732">
          <cell r="A732">
            <v>81900</v>
          </cell>
          <cell r="B732" t="str">
            <v>Calçada em lastro de brita com revestimento em argamassa 1:3</v>
          </cell>
          <cell r="C732" t="str">
            <v>m²</v>
          </cell>
          <cell r="D732">
            <v>8.75</v>
          </cell>
        </row>
        <row r="733">
          <cell r="A733">
            <v>81950</v>
          </cell>
          <cell r="B733" t="str">
            <v>Calçada em lastro de brita com revestimento em concreto</v>
          </cell>
          <cell r="C733" t="str">
            <v>m²</v>
          </cell>
          <cell r="D733">
            <v>9.8800000000000008</v>
          </cell>
        </row>
        <row r="734">
          <cell r="A734">
            <v>82000</v>
          </cell>
          <cell r="B734" t="str">
            <v>Remoção de meio-fio</v>
          </cell>
          <cell r="C734" t="str">
            <v>m</v>
          </cell>
          <cell r="D734">
            <v>0.96</v>
          </cell>
        </row>
        <row r="735">
          <cell r="A735">
            <v>82050</v>
          </cell>
          <cell r="B735" t="str">
            <v>Remoção de camada granular</v>
          </cell>
          <cell r="C735" t="str">
            <v>m³</v>
          </cell>
          <cell r="D735">
            <v>1.2999999999999998</v>
          </cell>
        </row>
        <row r="736">
          <cell r="A736">
            <v>82100</v>
          </cell>
          <cell r="B736" t="str">
            <v>Remoção de pavimento a lajota</v>
          </cell>
          <cell r="C736" t="str">
            <v>m²</v>
          </cell>
          <cell r="D736">
            <v>0.44</v>
          </cell>
        </row>
        <row r="737">
          <cell r="A737">
            <v>82150</v>
          </cell>
          <cell r="B737" t="str">
            <v>Remoção de pavimento a paralelepípedos</v>
          </cell>
          <cell r="C737" t="str">
            <v>m²</v>
          </cell>
          <cell r="D737">
            <v>0.66999999999999993</v>
          </cell>
        </row>
        <row r="738">
          <cell r="A738">
            <v>82200</v>
          </cell>
          <cell r="B738" t="str">
            <v>Remoção de pavimento de CBUQ</v>
          </cell>
          <cell r="C738" t="str">
            <v>m³</v>
          </cell>
          <cell r="D738">
            <v>2.4000000000000004</v>
          </cell>
        </row>
        <row r="739">
          <cell r="A739">
            <v>82250</v>
          </cell>
          <cell r="B739" t="str">
            <v>Remoção de sarjeta em meia calha</v>
          </cell>
          <cell r="C739" t="str">
            <v>un</v>
          </cell>
          <cell r="D739">
            <v>0.6100000000000001</v>
          </cell>
        </row>
        <row r="740">
          <cell r="A740">
            <v>82300</v>
          </cell>
          <cell r="B740" t="str">
            <v>Demolição de alvenaria</v>
          </cell>
          <cell r="C740" t="str">
            <v>m³</v>
          </cell>
          <cell r="D740">
            <v>10.66</v>
          </cell>
        </row>
        <row r="741">
          <cell r="A741">
            <v>82350</v>
          </cell>
          <cell r="B741" t="str">
            <v>Demolição de estrutura em concreto simples</v>
          </cell>
          <cell r="C741" t="str">
            <v>m³</v>
          </cell>
          <cell r="D741">
            <v>13.96</v>
          </cell>
        </row>
        <row r="742">
          <cell r="A742">
            <v>82400</v>
          </cell>
          <cell r="B742" t="str">
            <v>Demolição de estrutura em concreto armado</v>
          </cell>
          <cell r="C742" t="str">
            <v>m³</v>
          </cell>
          <cell r="D742">
            <v>27.9</v>
          </cell>
        </row>
        <row r="743">
          <cell r="A743">
            <v>82600</v>
          </cell>
          <cell r="B743" t="str">
            <v>Gabião caixa galvanizada c/ H=50 cm</v>
          </cell>
          <cell r="C743" t="str">
            <v>m³</v>
          </cell>
          <cell r="D743">
            <v>117.59</v>
          </cell>
        </row>
        <row r="744">
          <cell r="A744">
            <v>82610</v>
          </cell>
          <cell r="B744" t="str">
            <v>Gabião caixa em PVC com H=50 cm</v>
          </cell>
          <cell r="C744" t="str">
            <v>m³</v>
          </cell>
          <cell r="D744">
            <v>130.93</v>
          </cell>
        </row>
        <row r="745">
          <cell r="A745">
            <v>82650</v>
          </cell>
          <cell r="B745" t="str">
            <v>Gabião caixa galvanizada com H=100 cm</v>
          </cell>
          <cell r="C745" t="str">
            <v>m³</v>
          </cell>
          <cell r="D745">
            <v>96.23</v>
          </cell>
        </row>
        <row r="746">
          <cell r="A746">
            <v>82660</v>
          </cell>
          <cell r="B746" t="str">
            <v>Gabião caixa em PVC com H=100 cm</v>
          </cell>
          <cell r="C746" t="str">
            <v>m³</v>
          </cell>
          <cell r="D746">
            <v>104.39</v>
          </cell>
        </row>
        <row r="747">
          <cell r="A747">
            <v>90000</v>
          </cell>
          <cell r="B747" t="str">
            <v>Torre de madeira para cravação de tubulão</v>
          </cell>
          <cell r="C747" t="str">
            <v>m</v>
          </cell>
          <cell r="D747">
            <v>450.9</v>
          </cell>
        </row>
        <row r="748">
          <cell r="A748">
            <v>90010</v>
          </cell>
          <cell r="B748" t="str">
            <v>Argamassa de cimento e areia 1:4 - preparo e materiais</v>
          </cell>
          <cell r="C748" t="str">
            <v>m³</v>
          </cell>
          <cell r="D748">
            <v>104.93</v>
          </cell>
        </row>
        <row r="749">
          <cell r="A749">
            <v>90020</v>
          </cell>
          <cell r="B749" t="str">
            <v>Formas de madeira</v>
          </cell>
          <cell r="C749" t="str">
            <v>m²</v>
          </cell>
          <cell r="D749">
            <v>29.37</v>
          </cell>
        </row>
        <row r="750">
          <cell r="A750">
            <v>90030</v>
          </cell>
          <cell r="B750" t="str">
            <v>Armadura de aço CA-50/CA-60 - fornec. dobr. e colocação</v>
          </cell>
          <cell r="C750" t="str">
            <v>kg</v>
          </cell>
          <cell r="D750">
            <v>2.15</v>
          </cell>
        </row>
        <row r="751">
          <cell r="A751">
            <v>90040</v>
          </cell>
          <cell r="B751" t="str">
            <v>Concreto fck 15 MPa - preparo lançamento e cura</v>
          </cell>
          <cell r="C751" t="str">
            <v>m³</v>
          </cell>
          <cell r="D751">
            <v>129.1</v>
          </cell>
        </row>
        <row r="752">
          <cell r="A752">
            <v>90050</v>
          </cell>
          <cell r="B752" t="str">
            <v>Concreto fck 18 MPa - preparo lançamento e cura</v>
          </cell>
          <cell r="C752" t="str">
            <v>m³</v>
          </cell>
          <cell r="D752">
            <v>134.51</v>
          </cell>
        </row>
        <row r="753">
          <cell r="A753">
            <v>90060</v>
          </cell>
          <cell r="B753" t="str">
            <v>Demolição de estrutura em concreto simples</v>
          </cell>
          <cell r="C753" t="str">
            <v>m³</v>
          </cell>
          <cell r="D753">
            <v>13.96</v>
          </cell>
        </row>
        <row r="754">
          <cell r="A754">
            <v>90070</v>
          </cell>
          <cell r="B754" t="str">
            <v>Demolição de estrutura em concreto armado</v>
          </cell>
          <cell r="C754" t="str">
            <v>m³</v>
          </cell>
          <cell r="D754">
            <v>27.9</v>
          </cell>
        </row>
        <row r="755">
          <cell r="A755">
            <v>90080</v>
          </cell>
          <cell r="B755" t="str">
            <v>Ensecadeiras duplas</v>
          </cell>
          <cell r="C755" t="str">
            <v>m²</v>
          </cell>
          <cell r="D755">
            <v>152.29</v>
          </cell>
        </row>
        <row r="756">
          <cell r="A756">
            <v>90100</v>
          </cell>
          <cell r="B756" t="str">
            <v>Escav. manual p/ cavas de fundação em 1a cat. H&lt;=4,0 m c/ esg.</v>
          </cell>
          <cell r="C756" t="str">
            <v>m³</v>
          </cell>
          <cell r="D756">
            <v>16.75</v>
          </cell>
        </row>
        <row r="757">
          <cell r="A757">
            <v>90110</v>
          </cell>
          <cell r="B757" t="str">
            <v>Escav. mecan. p/ cavas de fundação em 1a cat. H&lt;=4,0 m c/ esg.</v>
          </cell>
          <cell r="C757" t="str">
            <v>m³</v>
          </cell>
          <cell r="D757">
            <v>3.58</v>
          </cell>
        </row>
        <row r="758">
          <cell r="A758">
            <v>90120</v>
          </cell>
          <cell r="B758" t="str">
            <v>Escavação para cavas de fundação em mat. 3a. cat. c/ esgoto.</v>
          </cell>
          <cell r="C758" t="str">
            <v>m³</v>
          </cell>
          <cell r="D758">
            <v>49.13</v>
          </cell>
        </row>
        <row r="759">
          <cell r="A759">
            <v>90130</v>
          </cell>
          <cell r="B759" t="str">
            <v>Estacas matálicas 3 TR-32 - fornecimento e cravação</v>
          </cell>
          <cell r="C759" t="str">
            <v>m</v>
          </cell>
          <cell r="D759">
            <v>120.79</v>
          </cell>
        </row>
        <row r="760">
          <cell r="A760">
            <v>90140</v>
          </cell>
          <cell r="B760" t="str">
            <v>Estacas matálicas 3 TR-37 - fornecimento e cravação</v>
          </cell>
          <cell r="C760" t="str">
            <v>m</v>
          </cell>
          <cell r="D760">
            <v>130.56</v>
          </cell>
        </row>
        <row r="761">
          <cell r="A761">
            <v>90150</v>
          </cell>
          <cell r="B761" t="str">
            <v>Escavação em tubulão a céu aberto em material de 1a. cat.</v>
          </cell>
          <cell r="C761" t="str">
            <v>m³</v>
          </cell>
          <cell r="D761">
            <v>133.01</v>
          </cell>
        </row>
        <row r="762">
          <cell r="A762">
            <v>90160</v>
          </cell>
          <cell r="B762" t="str">
            <v>Escavação em tubulão a céu aberto em material de 3a. cat.</v>
          </cell>
          <cell r="C762" t="str">
            <v>m³</v>
          </cell>
          <cell r="D762">
            <v>548.16</v>
          </cell>
        </row>
        <row r="763">
          <cell r="A763">
            <v>90170</v>
          </cell>
          <cell r="B763" t="str">
            <v>Escavação em tubulão sob ar comprimido em mat. de 1a. cat.</v>
          </cell>
          <cell r="C763" t="str">
            <v>m³</v>
          </cell>
          <cell r="D763">
            <v>638.22</v>
          </cell>
        </row>
        <row r="764">
          <cell r="A764">
            <v>90180</v>
          </cell>
          <cell r="B764" t="str">
            <v>Escavação em tubulão sob ar comprimido em mat. de 3a. cat.</v>
          </cell>
          <cell r="C764" t="str">
            <v>m³</v>
          </cell>
          <cell r="D764">
            <v>1056.97</v>
          </cell>
        </row>
        <row r="765">
          <cell r="A765">
            <v>90190</v>
          </cell>
          <cell r="B765" t="str">
            <v>Cravação de fuste de tubulão a céu aberto</v>
          </cell>
          <cell r="C765" t="str">
            <v>m</v>
          </cell>
          <cell r="D765">
            <v>214.47</v>
          </cell>
        </row>
        <row r="766">
          <cell r="A766">
            <v>90200</v>
          </cell>
          <cell r="B766" t="str">
            <v>Cravação de fuste de tubulão sob ar comprimido</v>
          </cell>
          <cell r="C766" t="str">
            <v>m</v>
          </cell>
          <cell r="D766">
            <v>226.1</v>
          </cell>
        </row>
        <row r="767">
          <cell r="A767">
            <v>90210</v>
          </cell>
          <cell r="B767" t="str">
            <v>Formas de madeira</v>
          </cell>
          <cell r="C767" t="str">
            <v>m²</v>
          </cell>
          <cell r="D767">
            <v>29.37</v>
          </cell>
        </row>
        <row r="768">
          <cell r="A768">
            <v>90220</v>
          </cell>
          <cell r="B768" t="str">
            <v>Formas de placa compensada para mesoestrutura</v>
          </cell>
          <cell r="C768" t="str">
            <v>m²</v>
          </cell>
          <cell r="D768">
            <v>16.239999999999998</v>
          </cell>
        </row>
        <row r="769">
          <cell r="A769">
            <v>90230</v>
          </cell>
          <cell r="B769" t="str">
            <v>Armada de aço CA-50/CA-60 - Fornec. dobr. e colocação</v>
          </cell>
          <cell r="C769" t="str">
            <v>kg</v>
          </cell>
          <cell r="D769">
            <v>2.15</v>
          </cell>
        </row>
        <row r="770">
          <cell r="A770">
            <v>90240</v>
          </cell>
          <cell r="B770" t="str">
            <v>Concreto fck 15 MPa - preparo lançamento e cura</v>
          </cell>
          <cell r="C770" t="str">
            <v>m³</v>
          </cell>
          <cell r="D770">
            <v>129.1</v>
          </cell>
        </row>
        <row r="771">
          <cell r="A771">
            <v>90250</v>
          </cell>
          <cell r="B771" t="str">
            <v>Concreto fck 18 MPa - preparo lançamento e cura</v>
          </cell>
          <cell r="C771" t="str">
            <v>m³</v>
          </cell>
          <cell r="D771">
            <v>134.51</v>
          </cell>
        </row>
        <row r="772">
          <cell r="A772">
            <v>90260</v>
          </cell>
          <cell r="B772" t="str">
            <v>Concreto ciclopico fck 15 MPa - preparo lançamento e cura</v>
          </cell>
          <cell r="C772" t="str">
            <v>m³</v>
          </cell>
          <cell r="D772">
            <v>108.06</v>
          </cell>
        </row>
        <row r="773">
          <cell r="A773">
            <v>90270</v>
          </cell>
          <cell r="B773" t="str">
            <v>Fornecimento e colocação  de aparelho de apoio neoprene</v>
          </cell>
          <cell r="C773" t="str">
            <v>kg</v>
          </cell>
          <cell r="D773">
            <v>46.96</v>
          </cell>
        </row>
        <row r="774">
          <cell r="A774">
            <v>90280</v>
          </cell>
          <cell r="B774" t="str">
            <v>Fornecimento e colocação de aparelho de apoio neoprene</v>
          </cell>
          <cell r="C774" t="str">
            <v>dm³</v>
          </cell>
          <cell r="D774">
            <v>63.21</v>
          </cell>
        </row>
        <row r="775">
          <cell r="A775">
            <v>90500</v>
          </cell>
          <cell r="B775" t="str">
            <v>Escoramento de madeira (cimbramento)</v>
          </cell>
          <cell r="C775" t="str">
            <v>m³</v>
          </cell>
          <cell r="D775">
            <v>24.28</v>
          </cell>
        </row>
        <row r="776">
          <cell r="A776">
            <v>90510</v>
          </cell>
          <cell r="B776" t="str">
            <v>Formas de placa compensada</v>
          </cell>
          <cell r="C776" t="str">
            <v>m²</v>
          </cell>
          <cell r="D776">
            <v>16.239999999999998</v>
          </cell>
        </row>
        <row r="777">
          <cell r="A777">
            <v>90511</v>
          </cell>
          <cell r="B777" t="str">
            <v>Formas de placa compensada plastificada</v>
          </cell>
          <cell r="C777" t="str">
            <v>m²</v>
          </cell>
          <cell r="D777">
            <v>17.47</v>
          </cell>
        </row>
        <row r="778">
          <cell r="A778">
            <v>90520</v>
          </cell>
          <cell r="B778" t="str">
            <v>Armadura de aço CA-50/CA-6 - fornec. dobr. e colocação</v>
          </cell>
          <cell r="C778" t="str">
            <v>kg</v>
          </cell>
          <cell r="D778">
            <v>2.15</v>
          </cell>
        </row>
        <row r="779">
          <cell r="A779">
            <v>90530</v>
          </cell>
          <cell r="B779" t="str">
            <v>Concreto fck 15 MPa - preparo lançamento e cura</v>
          </cell>
          <cell r="C779" t="str">
            <v>m³</v>
          </cell>
          <cell r="D779">
            <v>129.1</v>
          </cell>
        </row>
        <row r="780">
          <cell r="A780">
            <v>90540</v>
          </cell>
          <cell r="B780" t="str">
            <v>Concreto fck 18 MPa - preparo lançamento e cura</v>
          </cell>
          <cell r="C780" t="str">
            <v>m³</v>
          </cell>
          <cell r="D780">
            <v>134.79</v>
          </cell>
        </row>
        <row r="781">
          <cell r="A781">
            <v>90550</v>
          </cell>
          <cell r="B781" t="str">
            <v>Concreto fck 20 MPa - preparo lançamento e cura</v>
          </cell>
          <cell r="C781" t="str">
            <v>m³</v>
          </cell>
          <cell r="D781">
            <v>136.37</v>
          </cell>
        </row>
        <row r="782">
          <cell r="A782">
            <v>90551</v>
          </cell>
          <cell r="B782" t="str">
            <v>Concreto fck 20 MPa - com aditivo plastificante</v>
          </cell>
          <cell r="C782" t="str">
            <v>m³</v>
          </cell>
          <cell r="D782">
            <v>157.04</v>
          </cell>
        </row>
        <row r="783">
          <cell r="A783">
            <v>90560</v>
          </cell>
          <cell r="B783" t="str">
            <v>Concreto fck 24 MPa - preparo lançamento e cura</v>
          </cell>
          <cell r="C783" t="str">
            <v>m³</v>
          </cell>
          <cell r="D783">
            <v>137.75</v>
          </cell>
        </row>
        <row r="784">
          <cell r="A784">
            <v>90570</v>
          </cell>
          <cell r="B784" t="str">
            <v>Concreto fck 32 MPa - preparo lançamento e cura</v>
          </cell>
          <cell r="C784" t="str">
            <v>m³</v>
          </cell>
          <cell r="D784">
            <v>141.86000000000001</v>
          </cell>
        </row>
        <row r="785">
          <cell r="A785">
            <v>90580</v>
          </cell>
          <cell r="B785" t="str">
            <v>Concreto para pavimentação de pista de rolamento</v>
          </cell>
          <cell r="C785" t="str">
            <v>m³</v>
          </cell>
          <cell r="D785">
            <v>132.38</v>
          </cell>
        </row>
        <row r="786">
          <cell r="A786">
            <v>90581</v>
          </cell>
          <cell r="B786" t="str">
            <v>Adesivo estrutural</v>
          </cell>
          <cell r="C786" t="str">
            <v>kg</v>
          </cell>
          <cell r="D786">
            <v>37.32</v>
          </cell>
        </row>
        <row r="787">
          <cell r="A787">
            <v>90582</v>
          </cell>
          <cell r="B787" t="str">
            <v>Argamassa sob adesivo estrutural</v>
          </cell>
          <cell r="C787" t="str">
            <v>m²</v>
          </cell>
          <cell r="D787">
            <v>21.27</v>
          </cell>
        </row>
        <row r="788">
          <cell r="A788">
            <v>90590</v>
          </cell>
          <cell r="B788" t="str">
            <v>Guarda-corpo - materiais moldagem e colocação</v>
          </cell>
          <cell r="C788" t="str">
            <v>m</v>
          </cell>
          <cell r="D788">
            <v>61.3</v>
          </cell>
        </row>
        <row r="789">
          <cell r="A789">
            <v>90600</v>
          </cell>
          <cell r="B789" t="str">
            <v>Dreno de PVC D=100 mm - fornecimento e colocação</v>
          </cell>
          <cell r="C789" t="str">
            <v>un</v>
          </cell>
          <cell r="D789">
            <v>5.32</v>
          </cell>
        </row>
        <row r="790">
          <cell r="A790">
            <v>90610</v>
          </cell>
          <cell r="B790" t="str">
            <v>Dreno de PVC D=50 mm - fornecimento e colocação</v>
          </cell>
          <cell r="C790" t="str">
            <v>un</v>
          </cell>
          <cell r="D790">
            <v>3.98</v>
          </cell>
        </row>
        <row r="791">
          <cell r="A791">
            <v>90611</v>
          </cell>
          <cell r="B791" t="str">
            <v>Corte de concreto</v>
          </cell>
          <cell r="C791" t="str">
            <v>m²</v>
          </cell>
          <cell r="D791">
            <v>46</v>
          </cell>
        </row>
        <row r="792">
          <cell r="A792">
            <v>90612</v>
          </cell>
          <cell r="B792" t="str">
            <v>Apicoamento de concreto</v>
          </cell>
          <cell r="C792" t="str">
            <v>m²</v>
          </cell>
          <cell r="D792">
            <v>19.29</v>
          </cell>
        </row>
        <row r="793">
          <cell r="A793">
            <v>90613</v>
          </cell>
          <cell r="B793" t="str">
            <v>Jateamento de estrutura de concreto</v>
          </cell>
          <cell r="C793" t="str">
            <v>m²</v>
          </cell>
          <cell r="D793">
            <v>14.43</v>
          </cell>
        </row>
        <row r="794">
          <cell r="A794">
            <v>90620</v>
          </cell>
          <cell r="B794" t="str">
            <v>Limpeza e pintura de cimento</v>
          </cell>
          <cell r="C794" t="str">
            <v>m²</v>
          </cell>
          <cell r="D794">
            <v>2.11</v>
          </cell>
        </row>
        <row r="795">
          <cell r="A795">
            <v>90630</v>
          </cell>
          <cell r="B795" t="str">
            <v>Pintura com silicone sobre estrutura nova de concreto</v>
          </cell>
          <cell r="C795" t="str">
            <v>m²</v>
          </cell>
          <cell r="D795">
            <v>12.33</v>
          </cell>
        </row>
        <row r="797">
          <cell r="A797" t="str">
            <v>*1</v>
          </cell>
          <cell r="B797" t="str">
            <v>Caixa coletora com boca de lobo p/ BSTC, D=80cm e h=1,5m</v>
          </cell>
          <cell r="C797" t="str">
            <v>un</v>
          </cell>
          <cell r="D797">
            <v>771.32</v>
          </cell>
        </row>
        <row r="798">
          <cell r="A798" t="str">
            <v>*2</v>
          </cell>
          <cell r="B798" t="str">
            <v>Caixa coletora com boca de lobo p/ BSTC, D=80cm e h=2,5m</v>
          </cell>
          <cell r="C798" t="str">
            <v>un</v>
          </cell>
          <cell r="D798">
            <v>820</v>
          </cell>
        </row>
        <row r="799">
          <cell r="A799" t="str">
            <v>*3</v>
          </cell>
          <cell r="B799" t="str">
            <v>Barreira Tipo DNER</v>
          </cell>
          <cell r="C799" t="str">
            <v>m</v>
          </cell>
          <cell r="D799">
            <v>66.55</v>
          </cell>
        </row>
        <row r="800">
          <cell r="A800" t="str">
            <v>*4</v>
          </cell>
          <cell r="B800" t="str">
            <v>Lombada eletrônica</v>
          </cell>
          <cell r="C800" t="str">
            <v>un</v>
          </cell>
          <cell r="D800">
            <v>36000</v>
          </cell>
        </row>
        <row r="801">
          <cell r="A801" t="str">
            <v>*5</v>
          </cell>
          <cell r="B801" t="str">
            <v>Meio-fio de concreto tipo MFC-03 (DNER)</v>
          </cell>
          <cell r="C801" t="str">
            <v>m</v>
          </cell>
          <cell r="D801">
            <v>24.040000000000003</v>
          </cell>
        </row>
        <row r="802">
          <cell r="A802" t="str">
            <v>*6</v>
          </cell>
          <cell r="B802" t="str">
            <v>Cortina atirantada</v>
          </cell>
          <cell r="C802" t="str">
            <v>m²</v>
          </cell>
          <cell r="D802">
            <v>400</v>
          </cell>
        </row>
        <row r="803">
          <cell r="A803" t="str">
            <v>*7</v>
          </cell>
          <cell r="B803" t="str">
            <v>Fornec. e plantio de mudas de árvores selecionadas</v>
          </cell>
          <cell r="C803" t="str">
            <v>un</v>
          </cell>
          <cell r="D803">
            <v>5.21</v>
          </cell>
        </row>
        <row r="804">
          <cell r="A804" t="str">
            <v>*8</v>
          </cell>
          <cell r="B804" t="str">
            <v>Semáforo</v>
          </cell>
          <cell r="C804" t="str">
            <v>un</v>
          </cell>
          <cell r="D804">
            <v>20000</v>
          </cell>
        </row>
        <row r="805">
          <cell r="A805" t="str">
            <v>*9</v>
          </cell>
          <cell r="B805" t="str">
            <v>Iluminação</v>
          </cell>
          <cell r="C805" t="str">
            <v>postes</v>
          </cell>
          <cell r="D805">
            <v>5000</v>
          </cell>
        </row>
        <row r="806">
          <cell r="A806" t="str">
            <v>*10</v>
          </cell>
          <cell r="B806" t="str">
            <v>Cancela automatizada</v>
          </cell>
          <cell r="C806" t="str">
            <v>un</v>
          </cell>
          <cell r="D806">
            <v>12000</v>
          </cell>
        </row>
        <row r="807">
          <cell r="A807" t="str">
            <v>*11</v>
          </cell>
          <cell r="B807" t="str">
            <v>Poste de sinalização automatizado</v>
          </cell>
          <cell r="C807" t="str">
            <v>un</v>
          </cell>
          <cell r="D807">
            <v>6000</v>
          </cell>
        </row>
        <row r="808">
          <cell r="A808" t="str">
            <v>*12</v>
          </cell>
          <cell r="B808" t="str">
            <v>Posto da Polícia Rodoviária Federal</v>
          </cell>
          <cell r="C808" t="str">
            <v>m²</v>
          </cell>
          <cell r="D808">
            <v>422.52</v>
          </cell>
        </row>
      </sheetData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."/>
      <sheetName val="Croqui"/>
      <sheetName val="Comparativo"/>
      <sheetName val="Mat. Bet."/>
      <sheetName val="Calc.transporte"/>
      <sheetName val="Preço MBet."/>
      <sheetName val="TLCB5"/>
      <sheetName val="TLMR"/>
      <sheetName val="TLBM"/>
      <sheetName val="TCCC"/>
      <sheetName val="TLCB10"/>
      <sheetName val="TLCC4"/>
      <sheetName val="TCCB10"/>
      <sheetName val="Quadro res. transp."/>
      <sheetName val="CURVA ABC"/>
      <sheetName val="Orçamento"/>
      <sheetName val="Serviços"/>
      <sheetName val="Cronograma 1º"/>
      <sheetName val="Cronograma 2º"/>
      <sheetName val="Instalação"/>
      <sheetName val="Mobiliz."/>
      <sheetName val="Cpu Trans."/>
      <sheetName val="CAP-CM30"/>
      <sheetName val="Rotineira"/>
      <sheetName val="Veíc."/>
      <sheetName val="Serv.Aux."/>
      <sheetName val="Const. Dren."/>
      <sheetName val="Aux.Dren"/>
      <sheetName val="Serv. Adm."/>
      <sheetName val="CPUMat.Bet."/>
      <sheetName val="M Obra"/>
      <sheetName val="Equip."/>
      <sheetName val="Materiais"/>
      <sheetName val="DIVISÓRIAS"/>
      <sheetName val="Modelo"/>
    </sheetNames>
    <sheetDataSet>
      <sheetData sheetId="0" refreshError="1"/>
      <sheetData sheetId="1" refreshError="1"/>
      <sheetData sheetId="2" refreshError="1"/>
      <sheetData sheetId="3">
        <row r="22">
          <cell r="E22">
            <v>293.51</v>
          </cell>
        </row>
        <row r="24">
          <cell r="E24">
            <v>342.11</v>
          </cell>
        </row>
        <row r="25">
          <cell r="F25">
            <v>265.37</v>
          </cell>
        </row>
        <row r="27">
          <cell r="F27">
            <v>309.29000000000002</v>
          </cell>
        </row>
        <row r="28">
          <cell r="F28">
            <v>265.37</v>
          </cell>
        </row>
        <row r="29">
          <cell r="F29">
            <v>24.49</v>
          </cell>
        </row>
        <row r="30">
          <cell r="F30">
            <v>280.83</v>
          </cell>
        </row>
        <row r="31">
          <cell r="F31">
            <v>39.950000000000003</v>
          </cell>
        </row>
        <row r="33">
          <cell r="F33">
            <v>265.37</v>
          </cell>
        </row>
        <row r="34">
          <cell r="F34">
            <v>24.49</v>
          </cell>
        </row>
        <row r="36">
          <cell r="F36">
            <v>265.37</v>
          </cell>
        </row>
        <row r="37">
          <cell r="F37">
            <v>24.49</v>
          </cell>
        </row>
        <row r="39">
          <cell r="F39">
            <v>280.83</v>
          </cell>
        </row>
        <row r="40">
          <cell r="F40">
            <v>39.950000000000003</v>
          </cell>
        </row>
        <row r="42">
          <cell r="F42">
            <v>265.37</v>
          </cell>
        </row>
        <row r="43">
          <cell r="F43">
            <v>24.49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abril 2000"/>
      <sheetName val="RELATÓRIO"/>
      <sheetName val="RESUMO-DVOP"/>
      <sheetName val="REAJU"/>
      <sheetName val="Cronograma Físico-Financeiro"/>
      <sheetName val="Desmatamento"/>
      <sheetName val="Aterro"/>
      <sheetName val="Aterro (2)"/>
      <sheetName val="Cortes"/>
      <sheetName val="Compac.95%"/>
      <sheetName val="Compac.100%"/>
      <sheetName val="DMT Terrap."/>
      <sheetName val="O.A.C."/>
      <sheetName val="Regularização"/>
      <sheetName val="Croquis"/>
      <sheetName val="Base"/>
      <sheetName val="Solo-Cimento"/>
      <sheetName val="Imprimação"/>
      <sheetName val="Concreto "/>
      <sheetName val="D.M.T. Brita"/>
      <sheetName val="T.S.D."/>
      <sheetName val="Meio-fio"/>
      <sheetName val="Dren. Superf."/>
      <sheetName val="GRAMA"/>
      <sheetName val="Sinal. Horizont."/>
      <sheetName val="DMT DIGITAÇÃO"/>
      <sheetName val="CUSTO HORÁRIO"/>
      <sheetName val="Mão de obra"/>
      <sheetName val="Materi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abril 2000"/>
      <sheetName val="RELATÓRIO"/>
      <sheetName val="RESUMO-DVOP"/>
      <sheetName val="REAJU"/>
      <sheetName val="Cronograma Físico-Financeiro"/>
      <sheetName val="Desmatamento"/>
      <sheetName val="Aterro"/>
      <sheetName val="Aterro (2)"/>
      <sheetName val="Cortes"/>
      <sheetName val="Compac.95%"/>
      <sheetName val="Compac.100%"/>
      <sheetName val="DMT Terrap."/>
      <sheetName val="O.A.C."/>
      <sheetName val="Regularização"/>
      <sheetName val="Croquis"/>
      <sheetName val="Base"/>
      <sheetName val="Solo-Cimento"/>
      <sheetName val="Imprimação"/>
      <sheetName val="Concreto "/>
      <sheetName val="D.M.T. Brita"/>
      <sheetName val="T.S.D."/>
      <sheetName val="Meio-fio"/>
      <sheetName val="Dren. Superf."/>
      <sheetName val="GRAMA"/>
      <sheetName val="Sinal. Horizont."/>
      <sheetName val="DMT DIGITAÇÃO"/>
      <sheetName val="CUSTO HORÁRIO"/>
      <sheetName val="Mão de obra"/>
      <sheetName val="Material"/>
      <sheetName val="PLANIL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ela abril 2000"/>
      <sheetName val="RELATÓRIO"/>
      <sheetName val="RESUMO-DVOP"/>
      <sheetName val="REAJU"/>
      <sheetName val="Cronograma Físico-Financeiro"/>
      <sheetName val="Desmatamento"/>
      <sheetName val="Aterro"/>
      <sheetName val="Aterro (2)"/>
      <sheetName val="Cortes"/>
      <sheetName val="Compac.95%"/>
      <sheetName val="Compac.100%"/>
      <sheetName val="DMT Terrap."/>
      <sheetName val="O.A.C."/>
      <sheetName val="Regularização"/>
      <sheetName val="Croquis"/>
      <sheetName val="Base"/>
      <sheetName val="Solo-Cimento"/>
      <sheetName val="Imprimação"/>
      <sheetName val="Concreto "/>
      <sheetName val="D.M.T. Brita"/>
      <sheetName val="T.S.D."/>
      <sheetName val="Meio-fio"/>
      <sheetName val="Dren. Superf."/>
      <sheetName val="GRAMA"/>
      <sheetName val="Sinal. Horizont."/>
      <sheetName val="DMT DIGITAÇÃO"/>
      <sheetName val="CUSTO HORÁRIO"/>
      <sheetName val="Mão de obra"/>
      <sheetName val="Material"/>
      <sheetName val="PLANILH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gráfico"/>
      <sheetName val="abc"/>
      <sheetName val="QUANT E CUSTOS"/>
      <sheetName val="plan.preçounit."/>
      <sheetName val="cron.físico"/>
      <sheetName val="qd transp"/>
      <sheetName val="PATO"/>
      <sheetName val="mist.bet.usin.frio"/>
      <sheetName val="Aqui. bet. mist. a frio"/>
      <sheetName val="Transp. mat. bet. usinado a f"/>
      <sheetName val="Rec. do rev. com MBUF"/>
      <sheetName val="Transporte RR-1C"/>
      <sheetName val="rem.prof.dem.manual"/>
      <sheetName val="Rec. man aterro"/>
      <sheetName val="Remoc.CG"/>
      <sheetName val="Limp. vala"/>
      <sheetName val="Limp. bueiro"/>
      <sheetName val="Desob.bueiro"/>
      <sheetName val="caiação"/>
      <sheetName val="Rem. Barreira"/>
      <sheetName val="Roç. colonião"/>
      <sheetName val="veículo até 100hp"/>
      <sheetName val="Trans_Carr_Pav (cercas)"/>
      <sheetName val="SBRP"/>
      <sheetName val="Mobilização"/>
      <sheetName val="LAYOUT_CANTEIRO"/>
      <sheetName val="Prancha"/>
      <sheetName val="sinapi"/>
      <sheetName val="custo_trans_betum"/>
      <sheetName val="QTT  BETUM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áf1"/>
      <sheetName val="Gráf2"/>
      <sheetName val="Gráf3"/>
      <sheetName val="Gráf4"/>
      <sheetName val="Viga Benkellman"/>
      <sheetName val="Estudo Estatístico"/>
      <sheetName val="Pro - 10 norma A"/>
      <sheetName val="Pró - 11 norma B"/>
      <sheetName val="Resumo subtrechos homgêneos"/>
      <sheetName val="Demonstrativo Dimensionamento"/>
      <sheetName val="Camadas Mat. Distintos"/>
      <sheetName val="PRO-08"/>
      <sheetName val="ANALISES"/>
      <sheetName val="Cálculo"/>
      <sheetName val="memória de calculo_liquida"/>
      <sheetName val="Quadro + Gráfico"/>
      <sheetName val="Custo do CM-30"/>
      <sheetName val="Preços"/>
      <sheetName val="Desp. Apoio"/>
      <sheetName val="Proposta"/>
      <sheetName val="Carimbo de Nota"/>
      <sheetName val="Fresagem de Pista Ago-98"/>
      <sheetName val="Viga_Benkellman"/>
      <sheetName val="Estudo_Estatístico"/>
      <sheetName val="Pro_-_10_norma_A"/>
      <sheetName val="Pró_-_11_norma_B"/>
      <sheetName val="Resumo_subtrechos_homgêneos"/>
      <sheetName val="Demonstrativo_Dimensionamento"/>
      <sheetName val="Camadas_Mat__Distintos"/>
      <sheetName val="Custo_do_CM-30"/>
      <sheetName val="memória_de_calculo_liquida"/>
      <sheetName val="Quadro_+_Gráfico"/>
      <sheetName val="Desp__Apo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-08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VariáveisOcultas"/>
      <sheetName val="Variáveis"/>
      <sheetName val="Convenções"/>
      <sheetName val="Cortes"/>
      <sheetName val="Cortes Auxiliar"/>
      <sheetName val="Aterros"/>
      <sheetName val="DistDeMassas"/>
      <sheetName val="Consistência"/>
      <sheetName val="DistDeMassasImpressa"/>
      <sheetName val="Qd Quant - Modelo DER"/>
      <sheetName val="Qd Quant - Formato A4"/>
      <sheetName val="Historico"/>
      <sheetName val="Ajuda"/>
      <sheetName val="Oculta"/>
      <sheetName val="TabelaSicro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</sheetNames>
    <sheetDataSet>
      <sheetData sheetId="0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H18">
            <v>0</v>
          </cell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>
        <row r="18">
          <cell r="H1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Diagrama"/>
      <sheetName val="DMT"/>
      <sheetName val="PATO"/>
      <sheetName val="Quantidades"/>
      <sheetName val="transporte"/>
      <sheetName val="Cronograma"/>
      <sheetName val="Cronograma (2)"/>
      <sheetName val="Quant."/>
      <sheetName val="ABC Sv"/>
      <sheetName val="mobilização"/>
      <sheetName val="prancha"/>
      <sheetName val="canteiro"/>
      <sheetName val="layout"/>
      <sheetName val="ANP"/>
      <sheetName val="trans_betum_CGB"/>
      <sheetName val="Micro"/>
      <sheetName val="MBUQ"/>
      <sheetName val="pint_lig"/>
      <sheetName val="imprimação"/>
      <sheetName val="TSD"/>
      <sheetName val="Correção"/>
      <sheetName val="SICRO"/>
      <sheetName val="SICRO2"/>
      <sheetName val="inventário"/>
    </sheetNames>
    <sheetDataSet>
      <sheetData sheetId="0"/>
      <sheetData sheetId="1">
        <row r="45">
          <cell r="E45">
            <v>7</v>
          </cell>
        </row>
        <row r="46">
          <cell r="E46">
            <v>27.43</v>
          </cell>
        </row>
        <row r="47">
          <cell r="E47">
            <v>5.2000000000000455</v>
          </cell>
        </row>
        <row r="49">
          <cell r="E49">
            <v>24.2</v>
          </cell>
        </row>
        <row r="51">
          <cell r="E51">
            <v>15</v>
          </cell>
        </row>
        <row r="52">
          <cell r="E52">
            <v>5.1000000000000227</v>
          </cell>
        </row>
        <row r="53">
          <cell r="E53">
            <v>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A6" t="str">
            <v>AM101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>
        <row r="8">
          <cell r="B8" t="str">
            <v>2 S 01 000 00</v>
          </cell>
        </row>
      </sheetData>
      <sheetData sheetId="23"/>
      <sheetData sheetId="24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antitativo"/>
      <sheetName val="Quadro Geral"/>
      <sheetName val="Especificações Tecnicas DNER"/>
      <sheetName val="PRO-08"/>
    </sheetNames>
    <sheetDataSet>
      <sheetData sheetId="0" refreshError="1"/>
      <sheetData sheetId="1" refreshError="1">
        <row r="1">
          <cell r="A1" t="str">
            <v>DNIT - Sistema de Custos Rodoviários</v>
          </cell>
          <cell r="D1" t="str">
            <v>Sicro2</v>
          </cell>
          <cell r="H1" t="str">
            <v>Esp. Técnica</v>
          </cell>
        </row>
        <row r="2">
          <cell r="A2" t="str">
            <v>Atividades Auxiliares</v>
          </cell>
          <cell r="D2" t="str">
            <v>Minas Gerais</v>
          </cell>
          <cell r="H2" t="str">
            <v>Minas Gerais</v>
          </cell>
        </row>
        <row r="3">
          <cell r="A3" t="str">
            <v>Resumo dos Custos Unitários de Referência: Maio de 2005</v>
          </cell>
          <cell r="D3" t="str">
            <v>RCtR0330</v>
          </cell>
          <cell r="H3" t="str">
            <v>=</v>
          </cell>
        </row>
        <row r="5">
          <cell r="A5" t="str">
            <v>Código</v>
          </cell>
          <cell r="C5" t="str">
            <v>Atividade / Serviço</v>
          </cell>
          <cell r="D5" t="str">
            <v>Unidade</v>
          </cell>
          <cell r="F5" t="str">
            <v>Preço Unitário</v>
          </cell>
          <cell r="H5" t="str">
            <v>Código</v>
          </cell>
        </row>
        <row r="6">
          <cell r="D6" t="str">
            <v>Und</v>
          </cell>
          <cell r="E6" t="str">
            <v>Direto</v>
          </cell>
          <cell r="F6" t="str">
            <v>LDI</v>
          </cell>
          <cell r="G6" t="str">
            <v>Total</v>
          </cell>
        </row>
        <row r="8">
          <cell r="A8" t="str">
            <v>1 A 00 001 00</v>
          </cell>
          <cell r="B8" t="str">
            <v>-</v>
          </cell>
          <cell r="C8" t="str">
            <v>Transporte local c/ basc. 5 m3 rodov. não pav.</v>
          </cell>
          <cell r="D8" t="str">
            <v>tkm</v>
          </cell>
          <cell r="E8">
            <v>0.46</v>
          </cell>
          <cell r="F8">
            <v>0</v>
          </cell>
          <cell r="G8">
            <v>0.46</v>
          </cell>
          <cell r="H8" t="str">
            <v>-</v>
          </cell>
        </row>
        <row r="9">
          <cell r="A9" t="str">
            <v>1 A 00 001 05</v>
          </cell>
          <cell r="B9" t="str">
            <v>-</v>
          </cell>
          <cell r="C9" t="str">
            <v>Transp. local c/ basc. 10m3 rodov. não pav (const)</v>
          </cell>
          <cell r="D9" t="str">
            <v>tkm</v>
          </cell>
          <cell r="E9">
            <v>0.42</v>
          </cell>
          <cell r="F9">
            <v>0</v>
          </cell>
          <cell r="G9">
            <v>0.42</v>
          </cell>
          <cell r="H9" t="str">
            <v>-</v>
          </cell>
        </row>
        <row r="10">
          <cell r="A10" t="str">
            <v>1 A 00 001 06</v>
          </cell>
          <cell r="B10" t="str">
            <v>-</v>
          </cell>
          <cell r="C10" t="str">
            <v>Transp. local c/ basc. 10m3 rodov. não pav (consv)</v>
          </cell>
          <cell r="D10" t="str">
            <v>tkm</v>
          </cell>
          <cell r="E10">
            <v>0.5</v>
          </cell>
          <cell r="F10">
            <v>0</v>
          </cell>
          <cell r="G10">
            <v>0.5</v>
          </cell>
          <cell r="H10" t="str">
            <v>-</v>
          </cell>
        </row>
        <row r="11">
          <cell r="A11" t="str">
            <v>1 A 00 001 07</v>
          </cell>
          <cell r="B11" t="str">
            <v>-</v>
          </cell>
          <cell r="C11" t="str">
            <v>Transp. local c/ basc. 10m3 rodov. não pav (restr)</v>
          </cell>
          <cell r="D11" t="str">
            <v>tkm</v>
          </cell>
          <cell r="E11">
            <v>0.49</v>
          </cell>
          <cell r="F11">
            <v>0</v>
          </cell>
          <cell r="G11">
            <v>0.49</v>
          </cell>
          <cell r="H11" t="str">
            <v>-</v>
          </cell>
        </row>
        <row r="12">
          <cell r="A12" t="str">
            <v>1 A 00 001 08</v>
          </cell>
          <cell r="B12" t="str">
            <v>-</v>
          </cell>
          <cell r="C12" t="str">
            <v>Transporte local c/ basc. p/ rocha rodov. não pav.</v>
          </cell>
          <cell r="D12" t="str">
            <v>tkm</v>
          </cell>
          <cell r="E12">
            <v>0.62</v>
          </cell>
          <cell r="F12">
            <v>0</v>
          </cell>
          <cell r="G12">
            <v>0.62</v>
          </cell>
          <cell r="H12" t="str">
            <v>-</v>
          </cell>
        </row>
        <row r="13">
          <cell r="A13" t="str">
            <v>1 A 00 001 40</v>
          </cell>
          <cell r="B13" t="str">
            <v>-</v>
          </cell>
          <cell r="C13" t="str">
            <v>Transp. local c/ carroceria 15 t rodov. não pav.</v>
          </cell>
          <cell r="D13" t="str">
            <v>tkm</v>
          </cell>
          <cell r="E13">
            <v>0.53</v>
          </cell>
          <cell r="F13">
            <v>0</v>
          </cell>
          <cell r="G13">
            <v>0.53</v>
          </cell>
          <cell r="H13" t="str">
            <v>-</v>
          </cell>
        </row>
        <row r="14">
          <cell r="A14" t="str">
            <v>1 A 00 001 41</v>
          </cell>
          <cell r="B14" t="str">
            <v>-</v>
          </cell>
          <cell r="C14" t="str">
            <v>Transporte local c/ carroceria 4t rodov. não pav.</v>
          </cell>
          <cell r="D14" t="str">
            <v>tkm</v>
          </cell>
          <cell r="E14">
            <v>0.66</v>
          </cell>
          <cell r="F14">
            <v>0</v>
          </cell>
          <cell r="G14">
            <v>0.66</v>
          </cell>
          <cell r="H14" t="str">
            <v>-</v>
          </cell>
        </row>
        <row r="15">
          <cell r="A15" t="str">
            <v>1 A 00 001 50</v>
          </cell>
          <cell r="B15" t="str">
            <v>-</v>
          </cell>
          <cell r="C15" t="str">
            <v>Transporte local c/ betoneira rodov. não pav.</v>
          </cell>
          <cell r="D15" t="str">
            <v>tkm</v>
          </cell>
          <cell r="E15">
            <v>0.62</v>
          </cell>
          <cell r="F15">
            <v>0</v>
          </cell>
          <cell r="G15">
            <v>0.62</v>
          </cell>
          <cell r="H15" t="str">
            <v>-</v>
          </cell>
        </row>
        <row r="16">
          <cell r="A16" t="str">
            <v>1 A 00 001 60</v>
          </cell>
          <cell r="B16" t="str">
            <v>-</v>
          </cell>
          <cell r="C16" t="str">
            <v>Transp. local c/ carroc. c/ guind. rodov. não pav.</v>
          </cell>
          <cell r="D16" t="str">
            <v>tkm</v>
          </cell>
          <cell r="E16">
            <v>0.71</v>
          </cell>
          <cell r="F16">
            <v>0</v>
          </cell>
          <cell r="G16">
            <v>0.71</v>
          </cell>
          <cell r="H16" t="str">
            <v>-</v>
          </cell>
        </row>
        <row r="17">
          <cell r="A17" t="str">
            <v>1 A 00 001 90</v>
          </cell>
          <cell r="B17" t="str">
            <v>-</v>
          </cell>
          <cell r="C17" t="str">
            <v>Transporte comercial c/ carroc. rodov. não pav.</v>
          </cell>
          <cell r="D17" t="str">
            <v>tkm</v>
          </cell>
          <cell r="E17">
            <v>0.32</v>
          </cell>
          <cell r="F17">
            <v>0</v>
          </cell>
          <cell r="G17">
            <v>0.32</v>
          </cell>
          <cell r="H17" t="str">
            <v>-</v>
          </cell>
        </row>
        <row r="18">
          <cell r="A18" t="str">
            <v>1 A 00 001 91</v>
          </cell>
          <cell r="B18" t="str">
            <v>-</v>
          </cell>
          <cell r="C18" t="str">
            <v>Transporte comercial c/ basc. 10m3 rod. não pav.</v>
          </cell>
          <cell r="D18" t="str">
            <v>tkm</v>
          </cell>
          <cell r="E18">
            <v>0.33</v>
          </cell>
          <cell r="F18">
            <v>0</v>
          </cell>
          <cell r="G18">
            <v>0.33</v>
          </cell>
          <cell r="H18" t="str">
            <v>-</v>
          </cell>
        </row>
        <row r="19">
          <cell r="A19" t="str">
            <v>1 A 00 002 00</v>
          </cell>
          <cell r="B19" t="str">
            <v>-</v>
          </cell>
          <cell r="C19" t="str">
            <v>Transporte local c/ basc. 5m3 rodov. pav.</v>
          </cell>
          <cell r="D19" t="str">
            <v>tkm</v>
          </cell>
          <cell r="E19">
            <v>0.37</v>
          </cell>
          <cell r="F19">
            <v>0</v>
          </cell>
          <cell r="G19">
            <v>0.37</v>
          </cell>
          <cell r="H19" t="str">
            <v>-</v>
          </cell>
        </row>
        <row r="20">
          <cell r="A20" t="str">
            <v>1 A 00 002 03</v>
          </cell>
          <cell r="B20" t="str">
            <v>-</v>
          </cell>
          <cell r="C20" t="str">
            <v>Transp. local material para remendos</v>
          </cell>
          <cell r="D20" t="str">
            <v>tkm</v>
          </cell>
          <cell r="E20">
            <v>0.75</v>
          </cell>
          <cell r="F20">
            <v>0</v>
          </cell>
          <cell r="G20">
            <v>0.75</v>
          </cell>
          <cell r="H20" t="str">
            <v>-</v>
          </cell>
        </row>
        <row r="21">
          <cell r="A21" t="str">
            <v>1 A 00 002 05</v>
          </cell>
          <cell r="B21" t="str">
            <v>-</v>
          </cell>
          <cell r="C21" t="str">
            <v>Transp. local c/ basc. 10m3 rodov. pav. (const)</v>
          </cell>
          <cell r="D21" t="str">
            <v>tkm</v>
          </cell>
          <cell r="E21">
            <v>0.33</v>
          </cell>
          <cell r="F21">
            <v>0</v>
          </cell>
          <cell r="G21">
            <v>0.33</v>
          </cell>
          <cell r="H21" t="str">
            <v>-</v>
          </cell>
        </row>
        <row r="22">
          <cell r="A22" t="str">
            <v>1 A 00 002 06</v>
          </cell>
          <cell r="B22" t="str">
            <v>-</v>
          </cell>
          <cell r="C22" t="str">
            <v>Transp. local c/ basc. 10m3 rodov. pav. (consv)</v>
          </cell>
          <cell r="D22" t="str">
            <v>tkm</v>
          </cell>
          <cell r="E22">
            <v>0.38</v>
          </cell>
          <cell r="F22">
            <v>0</v>
          </cell>
          <cell r="G22">
            <v>0.38</v>
          </cell>
          <cell r="H22" t="str">
            <v>-</v>
          </cell>
        </row>
        <row r="23">
          <cell r="A23" t="str">
            <v>1 A 00 002 07</v>
          </cell>
          <cell r="B23" t="str">
            <v>-</v>
          </cell>
          <cell r="C23" t="str">
            <v>Transp. local c/ basc. 10m3 rodov. pav. (restr)</v>
          </cell>
          <cell r="D23" t="str">
            <v>tkm</v>
          </cell>
          <cell r="E23">
            <v>0.37</v>
          </cell>
          <cell r="F23">
            <v>0</v>
          </cell>
          <cell r="G23">
            <v>0.37</v>
          </cell>
          <cell r="H23" t="str">
            <v>-</v>
          </cell>
        </row>
        <row r="24">
          <cell r="A24" t="str">
            <v>1 A 00 002 08</v>
          </cell>
          <cell r="B24" t="str">
            <v>-</v>
          </cell>
          <cell r="C24" t="str">
            <v>Transporte local c/ basc. p/ rocha rodov. pav.</v>
          </cell>
          <cell r="D24" t="str">
            <v>tkm</v>
          </cell>
          <cell r="E24">
            <v>0.47</v>
          </cell>
          <cell r="F24">
            <v>0</v>
          </cell>
          <cell r="G24">
            <v>0.47</v>
          </cell>
          <cell r="H24" t="str">
            <v>-</v>
          </cell>
        </row>
        <row r="25">
          <cell r="A25" t="str">
            <v>1 A 00 002 40</v>
          </cell>
          <cell r="B25" t="str">
            <v>-</v>
          </cell>
          <cell r="C25" t="str">
            <v>Transporte local c/ carroceria 15 t rodov. pav.</v>
          </cell>
          <cell r="D25" t="str">
            <v>tkm</v>
          </cell>
          <cell r="E25">
            <v>0.39</v>
          </cell>
          <cell r="F25">
            <v>0</v>
          </cell>
          <cell r="G25">
            <v>0.39</v>
          </cell>
          <cell r="H25" t="str">
            <v>-</v>
          </cell>
        </row>
        <row r="26">
          <cell r="A26" t="str">
            <v>1 A 00 002 41</v>
          </cell>
          <cell r="B26" t="str">
            <v>-</v>
          </cell>
          <cell r="C26" t="str">
            <v>Transporte local c/ carroceria 4t rodov. pav.</v>
          </cell>
          <cell r="D26" t="str">
            <v>tkm</v>
          </cell>
          <cell r="E26">
            <v>0.52</v>
          </cell>
          <cell r="F26">
            <v>0</v>
          </cell>
          <cell r="G26">
            <v>0.52</v>
          </cell>
          <cell r="H26" t="str">
            <v>-</v>
          </cell>
        </row>
        <row r="27">
          <cell r="A27" t="str">
            <v>1 A 00 002 50</v>
          </cell>
          <cell r="B27" t="str">
            <v>-</v>
          </cell>
          <cell r="C27" t="str">
            <v>Transporte local c/ betoneira rodov. pav.</v>
          </cell>
          <cell r="D27" t="str">
            <v>tkm</v>
          </cell>
          <cell r="E27">
            <v>0.46</v>
          </cell>
          <cell r="F27">
            <v>0</v>
          </cell>
          <cell r="G27">
            <v>0.46</v>
          </cell>
          <cell r="H27" t="str">
            <v>-</v>
          </cell>
        </row>
        <row r="28">
          <cell r="A28" t="str">
            <v>1 A 00 002 60</v>
          </cell>
          <cell r="B28" t="str">
            <v>-</v>
          </cell>
          <cell r="C28" t="str">
            <v>Transp. local c/ carroceria c/ guind. rodov. pav.</v>
          </cell>
          <cell r="D28" t="str">
            <v>tkm</v>
          </cell>
          <cell r="E28">
            <v>0.63</v>
          </cell>
          <cell r="F28">
            <v>0</v>
          </cell>
          <cell r="G28">
            <v>0.63</v>
          </cell>
          <cell r="H28" t="str">
            <v>-</v>
          </cell>
        </row>
        <row r="29">
          <cell r="A29" t="str">
            <v>1 A 00 002 90</v>
          </cell>
          <cell r="B29" t="str">
            <v>-</v>
          </cell>
          <cell r="C29" t="str">
            <v>Transporte comercial c/ carroceria rodov. pav.</v>
          </cell>
          <cell r="D29" t="str">
            <v>tkm</v>
          </cell>
          <cell r="E29">
            <v>0.21</v>
          </cell>
          <cell r="F29">
            <v>0</v>
          </cell>
          <cell r="G29">
            <v>0.21</v>
          </cell>
          <cell r="H29" t="str">
            <v>-</v>
          </cell>
        </row>
        <row r="30">
          <cell r="A30" t="str">
            <v>1 A 00 002 91</v>
          </cell>
          <cell r="B30" t="str">
            <v>-</v>
          </cell>
          <cell r="C30" t="str">
            <v>Transporte comercial c/ basc. 10m3 rod. pav.</v>
          </cell>
          <cell r="D30" t="str">
            <v>tkm</v>
          </cell>
          <cell r="E30">
            <v>0.22</v>
          </cell>
          <cell r="F30">
            <v>0</v>
          </cell>
          <cell r="G30">
            <v>0.22</v>
          </cell>
          <cell r="H30" t="str">
            <v>-</v>
          </cell>
        </row>
        <row r="31">
          <cell r="A31" t="str">
            <v>1 A 00 102 00</v>
          </cell>
          <cell r="B31" t="str">
            <v>-</v>
          </cell>
          <cell r="C31" t="str">
            <v>Transporte local de material betuminoso</v>
          </cell>
          <cell r="D31" t="str">
            <v>tkm</v>
          </cell>
          <cell r="E31">
            <v>0.88</v>
          </cell>
          <cell r="F31">
            <v>0</v>
          </cell>
          <cell r="G31">
            <v>0.88</v>
          </cell>
          <cell r="H31" t="str">
            <v>-</v>
          </cell>
        </row>
        <row r="32">
          <cell r="A32" t="str">
            <v>1 A 00 112 90</v>
          </cell>
          <cell r="B32" t="str">
            <v>-</v>
          </cell>
          <cell r="C32" t="str">
            <v>Transporte comercial material betuminoso a quente</v>
          </cell>
          <cell r="D32" t="str">
            <v>tkm</v>
          </cell>
          <cell r="E32">
            <v>0</v>
          </cell>
          <cell r="F32">
            <v>0</v>
          </cell>
          <cell r="G32">
            <v>0</v>
          </cell>
          <cell r="H32" t="str">
            <v>-</v>
          </cell>
        </row>
        <row r="33">
          <cell r="A33" t="str">
            <v>1 A 00 112 91</v>
          </cell>
          <cell r="B33" t="str">
            <v>-</v>
          </cell>
          <cell r="C33" t="str">
            <v>Transporte comercial material betuminoso a frio</v>
          </cell>
          <cell r="D33" t="str">
            <v>tkm</v>
          </cell>
          <cell r="E33">
            <v>0</v>
          </cell>
          <cell r="F33">
            <v>0</v>
          </cell>
          <cell r="G33">
            <v>0</v>
          </cell>
          <cell r="H33" t="str">
            <v>-</v>
          </cell>
        </row>
        <row r="34">
          <cell r="A34" t="str">
            <v>1 A 00 201 70</v>
          </cell>
          <cell r="B34" t="str">
            <v>-</v>
          </cell>
          <cell r="C34" t="str">
            <v>Transp. local água c/ cam. tanque rodov. não pav.</v>
          </cell>
          <cell r="D34" t="str">
            <v>tkm</v>
          </cell>
          <cell r="E34">
            <v>0.59</v>
          </cell>
          <cell r="F34">
            <v>0</v>
          </cell>
          <cell r="G34">
            <v>0.59</v>
          </cell>
          <cell r="H34" t="str">
            <v>-</v>
          </cell>
        </row>
        <row r="35">
          <cell r="A35" t="str">
            <v>1 A 00 202 70</v>
          </cell>
          <cell r="B35" t="str">
            <v>-</v>
          </cell>
          <cell r="C35" t="str">
            <v>Transp. local de água c/ cam. tanque rodov. pav.</v>
          </cell>
          <cell r="D35" t="str">
            <v>tkm</v>
          </cell>
          <cell r="E35">
            <v>0.44</v>
          </cell>
          <cell r="F35">
            <v>0</v>
          </cell>
          <cell r="G35">
            <v>0.44</v>
          </cell>
          <cell r="H35" t="str">
            <v>-</v>
          </cell>
        </row>
        <row r="36">
          <cell r="A36" t="str">
            <v>1 A 00 301 00</v>
          </cell>
          <cell r="B36" t="str">
            <v>-</v>
          </cell>
          <cell r="C36" t="str">
            <v>Fornecimento de Aço CA-25</v>
          </cell>
          <cell r="D36" t="str">
            <v>kg</v>
          </cell>
          <cell r="E36">
            <v>3.47</v>
          </cell>
          <cell r="F36">
            <v>0</v>
          </cell>
          <cell r="G36">
            <v>3.47</v>
          </cell>
          <cell r="H36" t="str">
            <v>-</v>
          </cell>
        </row>
        <row r="37">
          <cell r="A37" t="str">
            <v>1 A 00 302 00</v>
          </cell>
          <cell r="B37" t="str">
            <v>-</v>
          </cell>
          <cell r="C37" t="str">
            <v>Fornecimento de Aço CA-50</v>
          </cell>
          <cell r="D37" t="str">
            <v>kg</v>
          </cell>
          <cell r="E37">
            <v>3.31</v>
          </cell>
          <cell r="F37">
            <v>0</v>
          </cell>
          <cell r="G37">
            <v>3.31</v>
          </cell>
          <cell r="H37" t="str">
            <v>-</v>
          </cell>
        </row>
        <row r="38">
          <cell r="A38" t="str">
            <v>1 A 00 303 00</v>
          </cell>
          <cell r="B38" t="str">
            <v>-</v>
          </cell>
          <cell r="C38" t="str">
            <v>Fornecimento de Aço CA-60</v>
          </cell>
          <cell r="D38" t="str">
            <v>kg</v>
          </cell>
          <cell r="E38">
            <v>3.83</v>
          </cell>
          <cell r="F38">
            <v>0</v>
          </cell>
          <cell r="G38">
            <v>3.83</v>
          </cell>
          <cell r="H38" t="str">
            <v>-</v>
          </cell>
        </row>
        <row r="39">
          <cell r="A39" t="str">
            <v>1 A 00 716 00</v>
          </cell>
          <cell r="B39" t="str">
            <v>-</v>
          </cell>
          <cell r="C39" t="str">
            <v>Areia comercial</v>
          </cell>
          <cell r="D39" t="str">
            <v>m³</v>
          </cell>
          <cell r="E39">
            <v>20.25</v>
          </cell>
          <cell r="F39">
            <v>0</v>
          </cell>
          <cell r="G39">
            <v>20.25</v>
          </cell>
          <cell r="H39" t="str">
            <v>-</v>
          </cell>
        </row>
        <row r="40">
          <cell r="A40" t="str">
            <v>1 A 00 717 00</v>
          </cell>
          <cell r="B40" t="str">
            <v>-</v>
          </cell>
          <cell r="C40" t="str">
            <v>Brita Comercial</v>
          </cell>
          <cell r="D40" t="str">
            <v>m³</v>
          </cell>
          <cell r="E40">
            <v>20.75</v>
          </cell>
          <cell r="F40">
            <v>0</v>
          </cell>
          <cell r="G40">
            <v>20.75</v>
          </cell>
          <cell r="H40" t="str">
            <v>-</v>
          </cell>
        </row>
        <row r="41">
          <cell r="A41" t="str">
            <v>1 A 00 901 01</v>
          </cell>
          <cell r="B41" t="str">
            <v>-</v>
          </cell>
          <cell r="C41" t="str">
            <v>Alvenaria de pedra argamassada</v>
          </cell>
          <cell r="D41" t="str">
            <v>m³</v>
          </cell>
          <cell r="E41">
            <v>106.44</v>
          </cell>
          <cell r="F41">
            <v>0</v>
          </cell>
          <cell r="G41">
            <v>106.44</v>
          </cell>
          <cell r="H41" t="str">
            <v>-</v>
          </cell>
        </row>
        <row r="42">
          <cell r="A42" t="str">
            <v>1 A 00 901 51</v>
          </cell>
          <cell r="B42" t="str">
            <v>-</v>
          </cell>
          <cell r="C42" t="str">
            <v>Alvenaria de pedra argamassada AC/PC</v>
          </cell>
          <cell r="D42" t="str">
            <v>m³</v>
          </cell>
          <cell r="E42">
            <v>114.39</v>
          </cell>
          <cell r="F42">
            <v>0</v>
          </cell>
          <cell r="G42">
            <v>114.39</v>
          </cell>
          <cell r="H42" t="str">
            <v>-</v>
          </cell>
        </row>
        <row r="43">
          <cell r="A43" t="str">
            <v>1 A 00 902 01</v>
          </cell>
          <cell r="B43" t="str">
            <v>-</v>
          </cell>
          <cell r="C43" t="str">
            <v>Alvenaria de tijolos</v>
          </cell>
          <cell r="D43" t="str">
            <v>m²</v>
          </cell>
          <cell r="E43">
            <v>29.49</v>
          </cell>
          <cell r="F43">
            <v>0</v>
          </cell>
          <cell r="G43">
            <v>29.49</v>
          </cell>
          <cell r="H43" t="str">
            <v>-</v>
          </cell>
        </row>
        <row r="44">
          <cell r="A44" t="str">
            <v>1 A 00 902 51</v>
          </cell>
          <cell r="B44" t="str">
            <v>-</v>
          </cell>
          <cell r="C44" t="str">
            <v>Alvenaria de tijolos AC</v>
          </cell>
          <cell r="D44" t="str">
            <v>m²</v>
          </cell>
          <cell r="E44">
            <v>30.05</v>
          </cell>
          <cell r="F44">
            <v>0</v>
          </cell>
          <cell r="G44">
            <v>30.05</v>
          </cell>
          <cell r="H44" t="str">
            <v>-</v>
          </cell>
        </row>
        <row r="45">
          <cell r="A45" t="str">
            <v>1 A 00 903 01</v>
          </cell>
          <cell r="B45" t="str">
            <v>-</v>
          </cell>
          <cell r="C45" t="str">
            <v>Dentes para bueiros duplos D=1,00 m</v>
          </cell>
          <cell r="D45" t="str">
            <v>und</v>
          </cell>
          <cell r="E45">
            <v>84.5</v>
          </cell>
          <cell r="F45">
            <v>0</v>
          </cell>
          <cell r="G45">
            <v>84.5</v>
          </cell>
          <cell r="H45" t="str">
            <v>-</v>
          </cell>
        </row>
        <row r="46">
          <cell r="A46" t="str">
            <v>1 A 00 903 51</v>
          </cell>
          <cell r="B46" t="str">
            <v>-</v>
          </cell>
          <cell r="C46" t="str">
            <v>Dentes para bueiros duplos D=1,00 m AC/BC/PC</v>
          </cell>
          <cell r="D46" t="str">
            <v>und</v>
          </cell>
          <cell r="E46">
            <v>88.02</v>
          </cell>
          <cell r="F46">
            <v>0</v>
          </cell>
          <cell r="G46">
            <v>88.02</v>
          </cell>
          <cell r="H46" t="str">
            <v>-</v>
          </cell>
        </row>
        <row r="47">
          <cell r="A47" t="str">
            <v>1 A 00 904 01</v>
          </cell>
          <cell r="B47" t="str">
            <v>-</v>
          </cell>
          <cell r="C47" t="str">
            <v>Dentes para bueiros duplos D=1,20 m</v>
          </cell>
          <cell r="D47" t="str">
            <v>und</v>
          </cell>
          <cell r="E47">
            <v>95.11</v>
          </cell>
          <cell r="F47">
            <v>0</v>
          </cell>
          <cell r="G47">
            <v>95.11</v>
          </cell>
          <cell r="H47" t="str">
            <v>-</v>
          </cell>
        </row>
        <row r="48">
          <cell r="A48" t="str">
            <v>1 A 00 904 51</v>
          </cell>
          <cell r="B48" t="str">
            <v>-</v>
          </cell>
          <cell r="C48" t="str">
            <v>Dentes para bueiros duplos D=1,20 m AC/BC/PC</v>
          </cell>
          <cell r="D48" t="str">
            <v>und</v>
          </cell>
          <cell r="E48">
            <v>99.17</v>
          </cell>
          <cell r="F48">
            <v>0</v>
          </cell>
          <cell r="G48">
            <v>99.17</v>
          </cell>
          <cell r="H48" t="str">
            <v>-</v>
          </cell>
        </row>
        <row r="49">
          <cell r="A49" t="str">
            <v>1 A 00 905 01</v>
          </cell>
          <cell r="B49" t="str">
            <v>-</v>
          </cell>
          <cell r="C49" t="str">
            <v>Dentes para bueiros duplos D=1,50 m</v>
          </cell>
          <cell r="D49" t="str">
            <v>und</v>
          </cell>
          <cell r="E49">
            <v>118.65</v>
          </cell>
          <cell r="F49">
            <v>0</v>
          </cell>
          <cell r="G49">
            <v>118.65</v>
          </cell>
          <cell r="H49" t="str">
            <v>-</v>
          </cell>
        </row>
        <row r="50">
          <cell r="A50" t="str">
            <v>1 A 00 905 51</v>
          </cell>
          <cell r="B50" t="str">
            <v>-</v>
          </cell>
          <cell r="C50" t="str">
            <v>Dentes para bueiros duplos D=1,50 m AC/BC/PC</v>
          </cell>
          <cell r="D50" t="str">
            <v>und</v>
          </cell>
          <cell r="E50">
            <v>123.5</v>
          </cell>
          <cell r="F50">
            <v>0</v>
          </cell>
          <cell r="G50">
            <v>123.5</v>
          </cell>
          <cell r="H50" t="str">
            <v>-</v>
          </cell>
        </row>
        <row r="51">
          <cell r="A51" t="str">
            <v>1 A 00 906 01</v>
          </cell>
          <cell r="B51" t="str">
            <v>-</v>
          </cell>
          <cell r="C51" t="str">
            <v>Dentes para bueiros simples D=0,60 m</v>
          </cell>
          <cell r="D51" t="str">
            <v>und</v>
          </cell>
          <cell r="E51">
            <v>28.55</v>
          </cell>
          <cell r="F51">
            <v>0</v>
          </cell>
          <cell r="G51">
            <v>28.55</v>
          </cell>
          <cell r="H51" t="str">
            <v>-</v>
          </cell>
        </row>
        <row r="52">
          <cell r="A52" t="str">
            <v>1 A 00 906 51</v>
          </cell>
          <cell r="B52" t="str">
            <v>-</v>
          </cell>
          <cell r="C52" t="str">
            <v>Dentes para bueiros simples D=0,60 m AC/BC/PC</v>
          </cell>
          <cell r="D52" t="str">
            <v>und</v>
          </cell>
          <cell r="E52">
            <v>29.73</v>
          </cell>
          <cell r="F52">
            <v>0</v>
          </cell>
          <cell r="G52">
            <v>29.73</v>
          </cell>
          <cell r="H52" t="str">
            <v>-</v>
          </cell>
        </row>
        <row r="53">
          <cell r="A53" t="str">
            <v>1 A 00 907 01</v>
          </cell>
          <cell r="B53" t="str">
            <v>-</v>
          </cell>
          <cell r="C53" t="str">
            <v>Dentes para bueiros simples D=0,80 m</v>
          </cell>
          <cell r="D53" t="str">
            <v>und</v>
          </cell>
          <cell r="E53">
            <v>35.630000000000003</v>
          </cell>
          <cell r="F53">
            <v>0</v>
          </cell>
          <cell r="G53">
            <v>35.630000000000003</v>
          </cell>
          <cell r="H53" t="str">
            <v>-</v>
          </cell>
        </row>
        <row r="54">
          <cell r="A54" t="str">
            <v>1 A 00 907 51</v>
          </cell>
          <cell r="B54" t="str">
            <v>-</v>
          </cell>
          <cell r="C54" t="str">
            <v>Dentes para bueiros simples D=0,80 m AC/BC/PC</v>
          </cell>
          <cell r="D54" t="str">
            <v>und</v>
          </cell>
          <cell r="E54">
            <v>37.1</v>
          </cell>
          <cell r="F54">
            <v>0</v>
          </cell>
          <cell r="G54">
            <v>37.1</v>
          </cell>
          <cell r="H54" t="str">
            <v>-</v>
          </cell>
        </row>
        <row r="55">
          <cell r="A55" t="str">
            <v>1 A 00 908 01</v>
          </cell>
          <cell r="B55" t="str">
            <v>-</v>
          </cell>
          <cell r="C55" t="str">
            <v>Dentes para bueiros simples D=1,00 m</v>
          </cell>
          <cell r="D55" t="str">
            <v>und</v>
          </cell>
          <cell r="E55">
            <v>42.18</v>
          </cell>
          <cell r="F55">
            <v>0</v>
          </cell>
          <cell r="G55">
            <v>42.18</v>
          </cell>
          <cell r="H55" t="str">
            <v>-</v>
          </cell>
        </row>
        <row r="56">
          <cell r="A56" t="str">
            <v>1 A 00 908 51</v>
          </cell>
          <cell r="B56" t="str">
            <v>-</v>
          </cell>
          <cell r="C56" t="str">
            <v>Dentes para bueiros simples D=1,00 m AC/BC/PC</v>
          </cell>
          <cell r="D56" t="str">
            <v>und</v>
          </cell>
          <cell r="E56">
            <v>43.94</v>
          </cell>
          <cell r="F56">
            <v>0</v>
          </cell>
          <cell r="G56">
            <v>43.94</v>
          </cell>
          <cell r="H56" t="str">
            <v>-</v>
          </cell>
        </row>
        <row r="57">
          <cell r="A57" t="str">
            <v>1 A 00 909 01</v>
          </cell>
          <cell r="B57" t="str">
            <v>-</v>
          </cell>
          <cell r="C57" t="str">
            <v>Dentes para bueiros simples D=1,20 m</v>
          </cell>
          <cell r="D57" t="str">
            <v>und</v>
          </cell>
          <cell r="E57">
            <v>47.62</v>
          </cell>
          <cell r="F57">
            <v>0</v>
          </cell>
          <cell r="G57">
            <v>47.62</v>
          </cell>
          <cell r="H57" t="str">
            <v>-</v>
          </cell>
        </row>
        <row r="58">
          <cell r="A58" t="str">
            <v>1 A 00 909 51</v>
          </cell>
          <cell r="B58" t="str">
            <v>-</v>
          </cell>
          <cell r="C58" t="str">
            <v>Dentes para bueiros simples D=1,20 m AC/BC/PC</v>
          </cell>
          <cell r="D58" t="str">
            <v>und</v>
          </cell>
          <cell r="E58">
            <v>49.65</v>
          </cell>
          <cell r="F58">
            <v>0</v>
          </cell>
          <cell r="G58">
            <v>49.65</v>
          </cell>
          <cell r="H58" t="str">
            <v>-</v>
          </cell>
        </row>
        <row r="59">
          <cell r="A59" t="str">
            <v>1 A 00 910 01</v>
          </cell>
          <cell r="B59" t="str">
            <v>-</v>
          </cell>
          <cell r="C59" t="str">
            <v>Dentes para bueiros simples D=1,50 m</v>
          </cell>
          <cell r="D59" t="str">
            <v>und</v>
          </cell>
          <cell r="E59">
            <v>61.76</v>
          </cell>
          <cell r="F59">
            <v>0</v>
          </cell>
          <cell r="G59">
            <v>61.76</v>
          </cell>
          <cell r="H59" t="str">
            <v>-</v>
          </cell>
        </row>
        <row r="60">
          <cell r="A60" t="str">
            <v>1 A 00 910 51</v>
          </cell>
          <cell r="B60" t="str">
            <v>-</v>
          </cell>
          <cell r="C60" t="str">
            <v>Dentes para bueiros simples D=1,50 m AC/BC/PC</v>
          </cell>
          <cell r="D60" t="str">
            <v>und</v>
          </cell>
          <cell r="E60">
            <v>64.180000000000007</v>
          </cell>
          <cell r="F60">
            <v>0</v>
          </cell>
          <cell r="G60">
            <v>64.180000000000007</v>
          </cell>
          <cell r="H60" t="str">
            <v>-</v>
          </cell>
        </row>
        <row r="61">
          <cell r="A61" t="str">
            <v>1 A 00 911 01</v>
          </cell>
          <cell r="B61" t="str">
            <v>-</v>
          </cell>
          <cell r="C61" t="str">
            <v>Dentes para bueiros triplos D=1,00 m</v>
          </cell>
          <cell r="D61" t="str">
            <v>und</v>
          </cell>
          <cell r="E61">
            <v>122.69</v>
          </cell>
          <cell r="F61">
            <v>0</v>
          </cell>
          <cell r="G61">
            <v>122.69</v>
          </cell>
          <cell r="H61" t="str">
            <v>-</v>
          </cell>
        </row>
        <row r="62">
          <cell r="A62" t="str">
            <v>1 A 00 911 51</v>
          </cell>
          <cell r="B62" t="str">
            <v>-</v>
          </cell>
          <cell r="C62" t="str">
            <v>Dentes para bueiros triplos D=1,00 m AC/BC/PC</v>
          </cell>
          <cell r="D62" t="str">
            <v>und</v>
          </cell>
          <cell r="E62">
            <v>127.97</v>
          </cell>
          <cell r="F62">
            <v>0</v>
          </cell>
          <cell r="G62">
            <v>127.97</v>
          </cell>
          <cell r="H62" t="str">
            <v>-</v>
          </cell>
        </row>
        <row r="63">
          <cell r="A63" t="str">
            <v>1 A 00 912 01</v>
          </cell>
          <cell r="B63" t="str">
            <v>-</v>
          </cell>
          <cell r="C63" t="str">
            <v>Dentes para bueiros triplos D=1,20 m</v>
          </cell>
          <cell r="D63" t="str">
            <v>und</v>
          </cell>
          <cell r="E63">
            <v>142.74</v>
          </cell>
          <cell r="F63">
            <v>0</v>
          </cell>
          <cell r="G63">
            <v>142.74</v>
          </cell>
          <cell r="H63" t="str">
            <v>-</v>
          </cell>
        </row>
        <row r="64">
          <cell r="A64" t="str">
            <v>1 A 00 912 51</v>
          </cell>
          <cell r="B64" t="str">
            <v>-</v>
          </cell>
          <cell r="C64" t="str">
            <v>Dentes para bueiros triplos D=1,20 m AC/BC/PC</v>
          </cell>
          <cell r="D64" t="str">
            <v>und</v>
          </cell>
          <cell r="E64">
            <v>148.83000000000001</v>
          </cell>
          <cell r="F64">
            <v>0</v>
          </cell>
          <cell r="G64">
            <v>148.83000000000001</v>
          </cell>
          <cell r="H64" t="str">
            <v>-</v>
          </cell>
        </row>
        <row r="65">
          <cell r="A65" t="str">
            <v>1 A 00 913 01</v>
          </cell>
          <cell r="B65" t="str">
            <v>-</v>
          </cell>
          <cell r="C65" t="str">
            <v>Dentes para bueiros triplos D=1,50 m</v>
          </cell>
          <cell r="D65" t="str">
            <v>und</v>
          </cell>
          <cell r="E65">
            <v>175.01</v>
          </cell>
          <cell r="F65">
            <v>0</v>
          </cell>
          <cell r="G65">
            <v>175.01</v>
          </cell>
          <cell r="H65" t="str">
            <v>-</v>
          </cell>
        </row>
        <row r="66">
          <cell r="A66" t="str">
            <v>1 A 00 913 51</v>
          </cell>
          <cell r="B66" t="str">
            <v>-</v>
          </cell>
          <cell r="C66" t="str">
            <v>Dentes para bueiros triplos D=1,50 m AC/BC/PC</v>
          </cell>
          <cell r="D66" t="str">
            <v>und</v>
          </cell>
          <cell r="E66">
            <v>182.27</v>
          </cell>
          <cell r="F66">
            <v>0</v>
          </cell>
          <cell r="G66">
            <v>182.27</v>
          </cell>
          <cell r="H66" t="str">
            <v>-</v>
          </cell>
        </row>
        <row r="67">
          <cell r="A67" t="str">
            <v>1 A 00 961 00</v>
          </cell>
          <cell r="B67" t="str">
            <v>-</v>
          </cell>
          <cell r="C67" t="str">
            <v>Peças de Desgaste do Britador 30m3/h</v>
          </cell>
          <cell r="D67" t="str">
            <v>cjh</v>
          </cell>
          <cell r="E67">
            <v>46.15</v>
          </cell>
          <cell r="F67">
            <v>0</v>
          </cell>
          <cell r="G67">
            <v>46.15</v>
          </cell>
          <cell r="H67" t="str">
            <v>-</v>
          </cell>
        </row>
        <row r="68">
          <cell r="A68" t="str">
            <v>1 A 00 962 00</v>
          </cell>
          <cell r="B68" t="str">
            <v>-</v>
          </cell>
          <cell r="C68" t="str">
            <v>Peças de Desgaste do Britador 9 a 20m3/h</v>
          </cell>
          <cell r="D68" t="str">
            <v>cjh</v>
          </cell>
          <cell r="E68">
            <v>19.72</v>
          </cell>
          <cell r="F68">
            <v>0</v>
          </cell>
          <cell r="G68">
            <v>19.72</v>
          </cell>
          <cell r="H68" t="str">
            <v>-</v>
          </cell>
        </row>
        <row r="69">
          <cell r="A69" t="str">
            <v>1 A 00 963 00</v>
          </cell>
          <cell r="B69" t="str">
            <v>-</v>
          </cell>
          <cell r="C69" t="str">
            <v>Peças de Desgaste do Britador 80m3/h</v>
          </cell>
          <cell r="D69" t="str">
            <v>cjh</v>
          </cell>
          <cell r="E69">
            <v>112.13</v>
          </cell>
          <cell r="F69">
            <v>0</v>
          </cell>
          <cell r="G69">
            <v>112.13</v>
          </cell>
          <cell r="H69" t="str">
            <v>-</v>
          </cell>
        </row>
        <row r="70">
          <cell r="A70" t="str">
            <v>1 A 00 964 00</v>
          </cell>
          <cell r="B70" t="str">
            <v>-</v>
          </cell>
          <cell r="C70" t="str">
            <v>Peças de desgaste britador prod. de rachão</v>
          </cell>
          <cell r="D70" t="str">
            <v>cjh</v>
          </cell>
          <cell r="E70">
            <v>36.07</v>
          </cell>
          <cell r="F70">
            <v>0</v>
          </cell>
          <cell r="G70">
            <v>36.07</v>
          </cell>
          <cell r="H70" t="str">
            <v>-</v>
          </cell>
        </row>
        <row r="71">
          <cell r="A71" t="str">
            <v>1 A 00 999 06</v>
          </cell>
          <cell r="B71" t="str">
            <v>-</v>
          </cell>
          <cell r="C71" t="str">
            <v>Solo local / selo de argila apiloado</v>
          </cell>
          <cell r="D71" t="str">
            <v>m³</v>
          </cell>
          <cell r="E71">
            <v>9.01</v>
          </cell>
          <cell r="F71">
            <v>0</v>
          </cell>
          <cell r="G71">
            <v>9.01</v>
          </cell>
          <cell r="H71" t="str">
            <v>-</v>
          </cell>
        </row>
        <row r="72">
          <cell r="A72" t="str">
            <v>1 A 01 100 01</v>
          </cell>
          <cell r="B72" t="str">
            <v>-</v>
          </cell>
          <cell r="C72" t="str">
            <v>Limpeza camada vegetal em jazida (const e restr.)</v>
          </cell>
          <cell r="D72" t="str">
            <v>m²</v>
          </cell>
          <cell r="E72">
            <v>0.28999999999999998</v>
          </cell>
          <cell r="F72">
            <v>0</v>
          </cell>
          <cell r="G72">
            <v>0.28999999999999998</v>
          </cell>
          <cell r="H72" t="str">
            <v>-</v>
          </cell>
        </row>
        <row r="73">
          <cell r="A73" t="str">
            <v>1 A 01 100 02</v>
          </cell>
          <cell r="B73" t="str">
            <v>-</v>
          </cell>
          <cell r="C73" t="str">
            <v>Limpeza de camada vegetal em jazida (consv)</v>
          </cell>
          <cell r="D73" t="str">
            <v>m²</v>
          </cell>
          <cell r="E73">
            <v>0.59</v>
          </cell>
          <cell r="F73">
            <v>0</v>
          </cell>
          <cell r="G73">
            <v>0.59</v>
          </cell>
          <cell r="H73" t="str">
            <v>-</v>
          </cell>
        </row>
        <row r="74">
          <cell r="A74" t="str">
            <v>1 A 01 105 01</v>
          </cell>
          <cell r="B74" t="str">
            <v>-</v>
          </cell>
          <cell r="C74" t="str">
            <v>Expurgo de jazida (const e restr)</v>
          </cell>
          <cell r="D74" t="str">
            <v>m³</v>
          </cell>
          <cell r="E74">
            <v>1.57</v>
          </cell>
          <cell r="F74">
            <v>0</v>
          </cell>
          <cell r="G74">
            <v>1.57</v>
          </cell>
          <cell r="H74" t="str">
            <v>-</v>
          </cell>
        </row>
        <row r="75">
          <cell r="A75" t="str">
            <v>1 A 01 105 02</v>
          </cell>
          <cell r="B75" t="str">
            <v>-</v>
          </cell>
          <cell r="C75" t="str">
            <v>Expurgo de jazida (consv)</v>
          </cell>
          <cell r="D75" t="str">
            <v>m³</v>
          </cell>
          <cell r="E75">
            <v>3.23</v>
          </cell>
          <cell r="F75">
            <v>0</v>
          </cell>
          <cell r="G75">
            <v>3.23</v>
          </cell>
          <cell r="H75" t="str">
            <v>-</v>
          </cell>
        </row>
        <row r="76">
          <cell r="A76" t="str">
            <v>1 A 01 111 00</v>
          </cell>
          <cell r="B76" t="str">
            <v>-</v>
          </cell>
          <cell r="C76" t="str">
            <v>Material de base (consv)</v>
          </cell>
          <cell r="D76" t="str">
            <v>m³</v>
          </cell>
          <cell r="E76">
            <v>0</v>
          </cell>
          <cell r="F76">
            <v>0</v>
          </cell>
          <cell r="G76">
            <v>0</v>
          </cell>
          <cell r="H76" t="str">
            <v>-</v>
          </cell>
        </row>
        <row r="77">
          <cell r="A77" t="str">
            <v>1 A 01 111 01</v>
          </cell>
          <cell r="B77" t="str">
            <v>-</v>
          </cell>
          <cell r="C77" t="str">
            <v>Esc. e carga material de jazida (consv)</v>
          </cell>
          <cell r="D77" t="str">
            <v>m³</v>
          </cell>
          <cell r="E77">
            <v>6.07</v>
          </cell>
          <cell r="F77">
            <v>0</v>
          </cell>
          <cell r="G77">
            <v>6.07</v>
          </cell>
          <cell r="H77" t="str">
            <v>-</v>
          </cell>
        </row>
        <row r="78">
          <cell r="A78" t="str">
            <v>1 A 01 120 01</v>
          </cell>
          <cell r="B78" t="str">
            <v>-</v>
          </cell>
          <cell r="C78" t="str">
            <v>Escav. e carga de mater. de jazida(const e restr)</v>
          </cell>
          <cell r="D78" t="str">
            <v>m³</v>
          </cell>
          <cell r="E78">
            <v>3.26</v>
          </cell>
          <cell r="F78">
            <v>0</v>
          </cell>
          <cell r="G78">
            <v>3.26</v>
          </cell>
          <cell r="H78" t="str">
            <v>-</v>
          </cell>
        </row>
        <row r="79">
          <cell r="A79" t="str">
            <v>1 A 01 150 01</v>
          </cell>
          <cell r="B79" t="str">
            <v>-</v>
          </cell>
          <cell r="C79" t="str">
            <v>Rocha p/ britagem c/ perfur. sobre esteira</v>
          </cell>
          <cell r="D79" t="str">
            <v>m³</v>
          </cell>
          <cell r="E79">
            <v>21.78</v>
          </cell>
          <cell r="F79">
            <v>0</v>
          </cell>
          <cell r="G79">
            <v>21.78</v>
          </cell>
          <cell r="H79" t="str">
            <v>-</v>
          </cell>
        </row>
        <row r="80">
          <cell r="A80" t="str">
            <v>1 A 01 150 02</v>
          </cell>
          <cell r="B80" t="str">
            <v>-</v>
          </cell>
          <cell r="C80" t="str">
            <v>Rocha p/ britagem com perfuratriz manual</v>
          </cell>
          <cell r="D80" t="str">
            <v>m³</v>
          </cell>
          <cell r="E80">
            <v>22.5</v>
          </cell>
          <cell r="F80">
            <v>0</v>
          </cell>
          <cell r="G80">
            <v>22.5</v>
          </cell>
          <cell r="H80" t="str">
            <v>-</v>
          </cell>
        </row>
        <row r="81">
          <cell r="A81" t="str">
            <v>1 A 01 155 01</v>
          </cell>
          <cell r="B81" t="str">
            <v>-</v>
          </cell>
          <cell r="C81" t="str">
            <v>Rachão ou pedra-de-mão produzidos-(const e rest)</v>
          </cell>
          <cell r="D81" t="str">
            <v>m³</v>
          </cell>
          <cell r="E81">
            <v>17.39</v>
          </cell>
          <cell r="F81">
            <v>0</v>
          </cell>
          <cell r="G81">
            <v>17.39</v>
          </cell>
          <cell r="H81" t="str">
            <v>-</v>
          </cell>
        </row>
        <row r="82">
          <cell r="A82" t="str">
            <v>1 A 01 155 51</v>
          </cell>
          <cell r="B82" t="str">
            <v>-</v>
          </cell>
          <cell r="C82" t="str">
            <v>Rachão ou pedra-de-mão comercial (cont e rest)/ PC</v>
          </cell>
          <cell r="D82" t="str">
            <v>m³</v>
          </cell>
          <cell r="E82">
            <v>21</v>
          </cell>
          <cell r="F82">
            <v>0</v>
          </cell>
          <cell r="G82">
            <v>21</v>
          </cell>
          <cell r="H82" t="str">
            <v>-</v>
          </cell>
        </row>
        <row r="83">
          <cell r="A83" t="str">
            <v>1 A 01 170 01</v>
          </cell>
          <cell r="B83" t="str">
            <v>-</v>
          </cell>
          <cell r="C83" t="str">
            <v>Areia extraída com escavadeira hidráulica</v>
          </cell>
          <cell r="D83" t="str">
            <v>m³</v>
          </cell>
          <cell r="E83">
            <v>5.16</v>
          </cell>
          <cell r="F83">
            <v>0</v>
          </cell>
          <cell r="G83">
            <v>5.16</v>
          </cell>
          <cell r="H83" t="str">
            <v>-</v>
          </cell>
        </row>
        <row r="84">
          <cell r="A84" t="str">
            <v>1 A 01 170 02</v>
          </cell>
          <cell r="B84" t="str">
            <v>-</v>
          </cell>
          <cell r="C84" t="str">
            <v>Areia extraída com trator e carregadeira</v>
          </cell>
          <cell r="D84" t="str">
            <v>m³</v>
          </cell>
          <cell r="E84">
            <v>4.37</v>
          </cell>
          <cell r="F84">
            <v>0</v>
          </cell>
          <cell r="G84">
            <v>4.37</v>
          </cell>
          <cell r="H84" t="str">
            <v>-</v>
          </cell>
        </row>
        <row r="85">
          <cell r="A85" t="str">
            <v>1 A 01 170 03</v>
          </cell>
          <cell r="B85" t="str">
            <v>-</v>
          </cell>
          <cell r="C85" t="str">
            <v>Areia extraída com draga de sucção (tipo bomba)</v>
          </cell>
          <cell r="D85" t="str">
            <v>m³</v>
          </cell>
          <cell r="E85">
            <v>14.15</v>
          </cell>
          <cell r="F85">
            <v>0</v>
          </cell>
          <cell r="G85">
            <v>14.15</v>
          </cell>
          <cell r="H85" t="str">
            <v>-</v>
          </cell>
        </row>
        <row r="86">
          <cell r="A86" t="str">
            <v>1 A 01 200 01</v>
          </cell>
          <cell r="B86" t="str">
            <v>-</v>
          </cell>
          <cell r="C86" t="str">
            <v>Brita produzida em central de britagem de 80 m3/h</v>
          </cell>
          <cell r="D86" t="str">
            <v>m³</v>
          </cell>
          <cell r="E86">
            <v>21.28</v>
          </cell>
          <cell r="F86">
            <v>0</v>
          </cell>
          <cell r="G86">
            <v>21.28</v>
          </cell>
          <cell r="H86" t="str">
            <v>-</v>
          </cell>
        </row>
        <row r="87">
          <cell r="A87" t="str">
            <v>1 A 01 200 02</v>
          </cell>
          <cell r="B87" t="str">
            <v>-</v>
          </cell>
          <cell r="C87" t="str">
            <v>Brita produzida em central de britagem de 30 m3/h</v>
          </cell>
          <cell r="D87" t="str">
            <v>m³</v>
          </cell>
          <cell r="E87">
            <v>26.92</v>
          </cell>
          <cell r="F87">
            <v>0</v>
          </cell>
          <cell r="G87">
            <v>26.92</v>
          </cell>
          <cell r="H87" t="str">
            <v>-</v>
          </cell>
        </row>
        <row r="88">
          <cell r="A88" t="str">
            <v>1 A 01 200 04</v>
          </cell>
          <cell r="B88" t="str">
            <v>-</v>
          </cell>
          <cell r="C88" t="str">
            <v>Pedra de mão produzida manualmente (consv)</v>
          </cell>
          <cell r="D88" t="str">
            <v>m³</v>
          </cell>
          <cell r="E88">
            <v>28.38</v>
          </cell>
          <cell r="F88">
            <v>0</v>
          </cell>
          <cell r="G88">
            <v>28.38</v>
          </cell>
          <cell r="H88" t="str">
            <v>-</v>
          </cell>
        </row>
        <row r="89">
          <cell r="A89" t="str">
            <v>1 A 01 390 02</v>
          </cell>
          <cell r="B89" t="str">
            <v>-</v>
          </cell>
          <cell r="C89" t="str">
            <v>Usinagem de CBUQ (capa de rolamento)</v>
          </cell>
          <cell r="D89" t="str">
            <v>t</v>
          </cell>
          <cell r="E89">
            <v>26.16</v>
          </cell>
          <cell r="F89">
            <v>0</v>
          </cell>
          <cell r="G89">
            <v>26.16</v>
          </cell>
          <cell r="H89" t="str">
            <v>-</v>
          </cell>
        </row>
        <row r="90">
          <cell r="A90" t="str">
            <v>1 A 01 390 03</v>
          </cell>
          <cell r="B90" t="str">
            <v>-</v>
          </cell>
          <cell r="C90" t="str">
            <v>Usinagem de CBUQ (binder)</v>
          </cell>
          <cell r="D90" t="str">
            <v>t</v>
          </cell>
          <cell r="E90">
            <v>25.61</v>
          </cell>
          <cell r="F90">
            <v>0</v>
          </cell>
          <cell r="G90">
            <v>25.61</v>
          </cell>
          <cell r="H90" t="str">
            <v>-</v>
          </cell>
        </row>
        <row r="91">
          <cell r="A91" t="str">
            <v>1 A 01 390 52</v>
          </cell>
          <cell r="B91" t="str">
            <v>-</v>
          </cell>
          <cell r="C91" t="str">
            <v>Usinagem de CBUQ (capa de rolamento) AC/BC</v>
          </cell>
          <cell r="D91" t="str">
            <v>t</v>
          </cell>
          <cell r="E91">
            <v>28.35</v>
          </cell>
          <cell r="F91">
            <v>0</v>
          </cell>
          <cell r="G91">
            <v>28.35</v>
          </cell>
          <cell r="H91" t="str">
            <v>-</v>
          </cell>
        </row>
        <row r="92">
          <cell r="A92" t="str">
            <v>1 A 01 390 53</v>
          </cell>
          <cell r="B92" t="str">
            <v>-</v>
          </cell>
          <cell r="C92" t="str">
            <v>Usinagem de CBUQ (binder) AC/BC</v>
          </cell>
          <cell r="D92" t="str">
            <v>t</v>
          </cell>
          <cell r="E92">
            <v>27.78</v>
          </cell>
          <cell r="F92">
            <v>0</v>
          </cell>
          <cell r="G92">
            <v>27.78</v>
          </cell>
          <cell r="H92" t="str">
            <v>-</v>
          </cell>
        </row>
        <row r="93">
          <cell r="A93" t="str">
            <v>1 A 01 391 02</v>
          </cell>
          <cell r="B93" t="str">
            <v>-</v>
          </cell>
          <cell r="C93" t="str">
            <v>Usinagem de areia-asfalto</v>
          </cell>
          <cell r="D93" t="str">
            <v>t</v>
          </cell>
          <cell r="E93">
            <v>28.44</v>
          </cell>
          <cell r="F93">
            <v>0</v>
          </cell>
          <cell r="G93">
            <v>28.44</v>
          </cell>
          <cell r="H93" t="str">
            <v>-</v>
          </cell>
        </row>
        <row r="94">
          <cell r="A94" t="str">
            <v>1 A 01 391 52</v>
          </cell>
          <cell r="B94" t="str">
            <v>-</v>
          </cell>
          <cell r="C94" t="str">
            <v>Usinagem de areia-asfalto AC</v>
          </cell>
          <cell r="D94" t="str">
            <v>t</v>
          </cell>
          <cell r="E94">
            <v>39.31</v>
          </cell>
          <cell r="F94">
            <v>0</v>
          </cell>
          <cell r="G94">
            <v>39.31</v>
          </cell>
          <cell r="H94" t="str">
            <v>-</v>
          </cell>
        </row>
        <row r="95">
          <cell r="A95" t="str">
            <v>1 A 01 395 01</v>
          </cell>
          <cell r="B95" t="str">
            <v>-</v>
          </cell>
          <cell r="C95" t="str">
            <v>Usinagem de brita graduada</v>
          </cell>
          <cell r="D95" t="str">
            <v>m³</v>
          </cell>
          <cell r="E95">
            <v>36.54</v>
          </cell>
          <cell r="F95">
            <v>0</v>
          </cell>
          <cell r="G95">
            <v>36.54</v>
          </cell>
          <cell r="H95" t="str">
            <v>-</v>
          </cell>
        </row>
        <row r="96">
          <cell r="A96" t="str">
            <v>1 A 01 395 02</v>
          </cell>
          <cell r="B96" t="str">
            <v>-</v>
          </cell>
          <cell r="C96" t="str">
            <v>Usinagem de solo-brita</v>
          </cell>
          <cell r="D96" t="str">
            <v>m³</v>
          </cell>
          <cell r="E96">
            <v>19.72</v>
          </cell>
          <cell r="F96">
            <v>0</v>
          </cell>
          <cell r="G96">
            <v>19.72</v>
          </cell>
          <cell r="H96" t="str">
            <v>-</v>
          </cell>
        </row>
        <row r="97">
          <cell r="A97" t="str">
            <v>1 A 01 395 51</v>
          </cell>
          <cell r="B97" t="str">
            <v>-</v>
          </cell>
          <cell r="C97" t="str">
            <v>Usinagem de brita graduada BC</v>
          </cell>
          <cell r="D97" t="str">
            <v>m³</v>
          </cell>
          <cell r="E97">
            <v>35.69</v>
          </cell>
          <cell r="F97">
            <v>0</v>
          </cell>
          <cell r="G97">
            <v>35.69</v>
          </cell>
          <cell r="H97" t="str">
            <v>-</v>
          </cell>
        </row>
        <row r="98">
          <cell r="A98" t="str">
            <v>1 A 01 395 52</v>
          </cell>
          <cell r="B98" t="str">
            <v>-</v>
          </cell>
          <cell r="C98" t="str">
            <v>Usinagem de solo-brita BC</v>
          </cell>
          <cell r="D98" t="str">
            <v>m³</v>
          </cell>
          <cell r="E98">
            <v>19.37</v>
          </cell>
          <cell r="F98">
            <v>0</v>
          </cell>
          <cell r="G98">
            <v>19.37</v>
          </cell>
          <cell r="H98" t="str">
            <v>-</v>
          </cell>
        </row>
        <row r="99">
          <cell r="A99" t="str">
            <v>1 A 01 396 01</v>
          </cell>
          <cell r="B99" t="str">
            <v>-</v>
          </cell>
          <cell r="C99" t="str">
            <v>Usinagem de solo-cimento</v>
          </cell>
          <cell r="D99" t="str">
            <v>m³</v>
          </cell>
          <cell r="E99">
            <v>64.83</v>
          </cell>
          <cell r="F99">
            <v>0</v>
          </cell>
          <cell r="G99">
            <v>64.83</v>
          </cell>
          <cell r="H99" t="str">
            <v>-</v>
          </cell>
        </row>
        <row r="100">
          <cell r="A100" t="str">
            <v>1 A 01 396 02</v>
          </cell>
          <cell r="B100" t="str">
            <v>-</v>
          </cell>
          <cell r="C100" t="str">
            <v>Usinagem de solo melhorado com cimento.</v>
          </cell>
          <cell r="D100" t="str">
            <v>m³</v>
          </cell>
          <cell r="E100">
            <v>35.6</v>
          </cell>
          <cell r="F100">
            <v>0</v>
          </cell>
          <cell r="G100">
            <v>35.6</v>
          </cell>
          <cell r="H100" t="str">
            <v>-</v>
          </cell>
        </row>
        <row r="101">
          <cell r="A101" t="str">
            <v>1 A 01 397 02</v>
          </cell>
          <cell r="B101" t="str">
            <v>-</v>
          </cell>
          <cell r="C101" t="str">
            <v>Usinagem de P.M.F.</v>
          </cell>
          <cell r="D101" t="str">
            <v>m³</v>
          </cell>
          <cell r="E101">
            <v>34.97</v>
          </cell>
          <cell r="F101">
            <v>0</v>
          </cell>
          <cell r="G101">
            <v>34.97</v>
          </cell>
          <cell r="H101" t="str">
            <v>-</v>
          </cell>
        </row>
        <row r="102">
          <cell r="A102" t="str">
            <v>1 A 01 397 52</v>
          </cell>
          <cell r="B102" t="str">
            <v>-</v>
          </cell>
          <cell r="C102" t="str">
            <v>Usinagem de P.M.F. AC/BC</v>
          </cell>
          <cell r="D102" t="str">
            <v>m³</v>
          </cell>
          <cell r="E102">
            <v>37.020000000000003</v>
          </cell>
          <cell r="F102">
            <v>0</v>
          </cell>
          <cell r="G102">
            <v>37.020000000000003</v>
          </cell>
          <cell r="H102" t="str">
            <v>-</v>
          </cell>
        </row>
        <row r="103">
          <cell r="A103" t="str">
            <v>1 A 01 398 02</v>
          </cell>
          <cell r="B103" t="str">
            <v>-</v>
          </cell>
          <cell r="C103" t="str">
            <v>Usinagem de CBUQ p/ reciclagem em usina fixa.</v>
          </cell>
          <cell r="D103" t="str">
            <v>t</v>
          </cell>
          <cell r="E103">
            <v>21.63</v>
          </cell>
          <cell r="F103">
            <v>0</v>
          </cell>
          <cell r="G103">
            <v>21.63</v>
          </cell>
          <cell r="H103" t="str">
            <v>-</v>
          </cell>
        </row>
        <row r="104">
          <cell r="A104" t="str">
            <v>1 A 01 398 52</v>
          </cell>
          <cell r="B104" t="str">
            <v>-</v>
          </cell>
          <cell r="C104" t="str">
            <v>Usinagem de CBUQ p/ reciclagem em usina fixa BC</v>
          </cell>
          <cell r="D104" t="str">
            <v>t</v>
          </cell>
          <cell r="E104">
            <v>21.45</v>
          </cell>
          <cell r="F104">
            <v>0</v>
          </cell>
          <cell r="G104">
            <v>21.45</v>
          </cell>
          <cell r="H104" t="str">
            <v>-</v>
          </cell>
        </row>
        <row r="105">
          <cell r="A105" t="str">
            <v>1 A 01 401 01</v>
          </cell>
          <cell r="B105" t="str">
            <v>-</v>
          </cell>
          <cell r="C105" t="str">
            <v>Fôrma comum de madeira</v>
          </cell>
          <cell r="D105" t="str">
            <v>m²</v>
          </cell>
          <cell r="E105">
            <v>30.39</v>
          </cell>
          <cell r="F105">
            <v>0</v>
          </cell>
          <cell r="G105">
            <v>30.39</v>
          </cell>
          <cell r="H105" t="str">
            <v>-</v>
          </cell>
        </row>
        <row r="106">
          <cell r="A106" t="str">
            <v>1 A 01 402 01</v>
          </cell>
          <cell r="B106" t="str">
            <v>-</v>
          </cell>
          <cell r="C106" t="str">
            <v>Fôrma de placa compensada resinada</v>
          </cell>
          <cell r="D106" t="str">
            <v>m²</v>
          </cell>
          <cell r="E106">
            <v>21.9</v>
          </cell>
          <cell r="F106">
            <v>0</v>
          </cell>
          <cell r="G106">
            <v>21.9</v>
          </cell>
          <cell r="H106" t="str">
            <v>-</v>
          </cell>
        </row>
        <row r="107">
          <cell r="A107" t="str">
            <v>1 A 01 403 01</v>
          </cell>
          <cell r="B107" t="str">
            <v>-</v>
          </cell>
          <cell r="C107" t="str">
            <v>Fôrma de placa compensada plastificada</v>
          </cell>
          <cell r="D107" t="str">
            <v>m²</v>
          </cell>
          <cell r="E107">
            <v>24.01</v>
          </cell>
          <cell r="F107">
            <v>0</v>
          </cell>
          <cell r="G107">
            <v>24.01</v>
          </cell>
          <cell r="H107" t="str">
            <v>-</v>
          </cell>
        </row>
        <row r="108">
          <cell r="A108" t="str">
            <v>1 A 01 404 01</v>
          </cell>
          <cell r="B108" t="str">
            <v>-</v>
          </cell>
          <cell r="C108" t="str">
            <v>Fôrma para tubulão</v>
          </cell>
          <cell r="D108" t="str">
            <v>m²</v>
          </cell>
          <cell r="E108">
            <v>15.85</v>
          </cell>
          <cell r="F108">
            <v>0</v>
          </cell>
          <cell r="G108">
            <v>15.85</v>
          </cell>
          <cell r="H108" t="str">
            <v>-</v>
          </cell>
        </row>
        <row r="109">
          <cell r="A109" t="str">
            <v>1 A 01 407 01</v>
          </cell>
          <cell r="B109" t="str">
            <v>-</v>
          </cell>
          <cell r="C109" t="str">
            <v>Confecção e lançam. de concreto magro em betoneira</v>
          </cell>
          <cell r="D109" t="str">
            <v>m³</v>
          </cell>
          <cell r="E109">
            <v>134.13999999999999</v>
          </cell>
          <cell r="F109">
            <v>0</v>
          </cell>
          <cell r="G109">
            <v>134.13999999999999</v>
          </cell>
          <cell r="H109" t="str">
            <v>-</v>
          </cell>
        </row>
        <row r="110">
          <cell r="A110" t="str">
            <v>1 A 01 407 51</v>
          </cell>
          <cell r="B110" t="str">
            <v>-</v>
          </cell>
          <cell r="C110" t="str">
            <v>Conf.e lanç. de concreto magro em betoneira AC/BC</v>
          </cell>
          <cell r="D110" t="str">
            <v>m³</v>
          </cell>
          <cell r="E110">
            <v>144.44999999999999</v>
          </cell>
          <cell r="F110">
            <v>0</v>
          </cell>
          <cell r="G110">
            <v>144.44999999999999</v>
          </cell>
          <cell r="H110" t="str">
            <v>-</v>
          </cell>
        </row>
        <row r="111">
          <cell r="A111" t="str">
            <v>1 A 01 408 01</v>
          </cell>
          <cell r="B111" t="str">
            <v>-</v>
          </cell>
          <cell r="C111" t="str">
            <v>Concreto fck=8MPa contr raz uso geral conf e lanç</v>
          </cell>
          <cell r="D111" t="str">
            <v>m³</v>
          </cell>
          <cell r="E111">
            <v>156.01</v>
          </cell>
          <cell r="F111">
            <v>0</v>
          </cell>
          <cell r="G111">
            <v>156.01</v>
          </cell>
          <cell r="H111" t="str">
            <v>-</v>
          </cell>
        </row>
        <row r="112">
          <cell r="A112" t="str">
            <v>1 A 01 408 51</v>
          </cell>
          <cell r="B112" t="str">
            <v>-</v>
          </cell>
          <cell r="C112" t="str">
            <v>Concr.fck=8MPa c.raz uso ger conf e lanç AC/BC</v>
          </cell>
          <cell r="D112" t="str">
            <v>m³</v>
          </cell>
          <cell r="E112">
            <v>165.63</v>
          </cell>
          <cell r="F112">
            <v>0</v>
          </cell>
          <cell r="G112">
            <v>165.63</v>
          </cell>
          <cell r="H112" t="str">
            <v>-</v>
          </cell>
        </row>
        <row r="113">
          <cell r="A113" t="str">
            <v>1 A 01 410 01</v>
          </cell>
          <cell r="B113" t="str">
            <v>-</v>
          </cell>
          <cell r="C113" t="str">
            <v>Concreto fck=10MPa contr raz uso geral conf e lanç</v>
          </cell>
          <cell r="D113" t="str">
            <v>m³</v>
          </cell>
          <cell r="E113">
            <v>163.52000000000001</v>
          </cell>
          <cell r="F113">
            <v>0</v>
          </cell>
          <cell r="G113">
            <v>163.52000000000001</v>
          </cell>
          <cell r="H113" t="str">
            <v>-</v>
          </cell>
        </row>
        <row r="114">
          <cell r="A114" t="str">
            <v>1 A 01 410 51</v>
          </cell>
          <cell r="B114" t="str">
            <v>-</v>
          </cell>
          <cell r="C114" t="str">
            <v>Concr.fck=10MPa c.raz uso ger conf/lanç AC/BC</v>
          </cell>
          <cell r="D114" t="str">
            <v>m³</v>
          </cell>
          <cell r="E114">
            <v>172.9</v>
          </cell>
          <cell r="F114">
            <v>0</v>
          </cell>
          <cell r="G114">
            <v>172.9</v>
          </cell>
          <cell r="H114" t="str">
            <v>-</v>
          </cell>
        </row>
        <row r="115">
          <cell r="A115" t="str">
            <v>1 A 01 412 01</v>
          </cell>
          <cell r="B115" t="str">
            <v>-</v>
          </cell>
          <cell r="C115" t="str">
            <v>Concreto fck=12MPa contr raz uso geral conf e lanç</v>
          </cell>
          <cell r="D115" t="str">
            <v>m³</v>
          </cell>
          <cell r="E115">
            <v>171.35</v>
          </cell>
          <cell r="F115">
            <v>0</v>
          </cell>
          <cell r="G115">
            <v>171.35</v>
          </cell>
          <cell r="H115" t="str">
            <v>-</v>
          </cell>
        </row>
        <row r="116">
          <cell r="A116" t="str">
            <v>1 A 01 412 51</v>
          </cell>
          <cell r="B116" t="str">
            <v>-</v>
          </cell>
          <cell r="C116" t="str">
            <v>Concr.fck=12MPa c.raz uso ger conf/lanç AC/BC</v>
          </cell>
          <cell r="D116" t="str">
            <v>m³</v>
          </cell>
          <cell r="E116">
            <v>180.49</v>
          </cell>
          <cell r="F116">
            <v>0</v>
          </cell>
          <cell r="G116">
            <v>180.49</v>
          </cell>
          <cell r="H116" t="str">
            <v>-</v>
          </cell>
        </row>
        <row r="117">
          <cell r="A117" t="str">
            <v>1 A 01 415 01</v>
          </cell>
          <cell r="B117" t="str">
            <v>-</v>
          </cell>
          <cell r="C117" t="str">
            <v>Concr estr fck=15MPa contr raz uso ger conf e lanç</v>
          </cell>
          <cell r="D117" t="str">
            <v>m³</v>
          </cell>
          <cell r="E117">
            <v>179.84</v>
          </cell>
          <cell r="F117">
            <v>0</v>
          </cell>
          <cell r="G117">
            <v>179.84</v>
          </cell>
          <cell r="H117" t="str">
            <v>-</v>
          </cell>
        </row>
        <row r="118">
          <cell r="A118" t="str">
            <v>1 A 01 415 51</v>
          </cell>
          <cell r="B118" t="str">
            <v>-</v>
          </cell>
          <cell r="C118" t="str">
            <v>Concr estr fck=15MPa c.raz uso ger conf/lanç AC/BC</v>
          </cell>
          <cell r="D118" t="str">
            <v>m³</v>
          </cell>
          <cell r="E118">
            <v>188.71</v>
          </cell>
          <cell r="F118">
            <v>0</v>
          </cell>
          <cell r="G118">
            <v>188.71</v>
          </cell>
          <cell r="H118" t="str">
            <v>-</v>
          </cell>
        </row>
        <row r="119">
          <cell r="A119" t="str">
            <v>1 A 01 518 01</v>
          </cell>
          <cell r="B119" t="str">
            <v>-</v>
          </cell>
          <cell r="C119" t="str">
            <v>Concr estr fck=18MPa contr raz uso ger conf e lanç</v>
          </cell>
          <cell r="D119" t="str">
            <v>m³</v>
          </cell>
          <cell r="E119">
            <v>188</v>
          </cell>
          <cell r="F119">
            <v>0</v>
          </cell>
          <cell r="G119">
            <v>188</v>
          </cell>
          <cell r="H119" t="str">
            <v>-</v>
          </cell>
        </row>
        <row r="120">
          <cell r="A120" t="str">
            <v>1 A 01 418 51</v>
          </cell>
          <cell r="B120" t="str">
            <v>-</v>
          </cell>
          <cell r="C120" t="str">
            <v>Concr.estr fck=18MPa c.raz uso ger conf/lanç AC/BC</v>
          </cell>
          <cell r="D120" t="str">
            <v>m³</v>
          </cell>
          <cell r="E120">
            <v>196.59</v>
          </cell>
          <cell r="F120">
            <v>0</v>
          </cell>
          <cell r="G120">
            <v>196.59</v>
          </cell>
          <cell r="H120" t="str">
            <v>-</v>
          </cell>
        </row>
        <row r="121">
          <cell r="A121" t="str">
            <v>1 A 01 422 00</v>
          </cell>
          <cell r="B121" t="str">
            <v>-</v>
          </cell>
          <cell r="C121" t="str">
            <v>Concr estr fck=22MPa contr raz uso ger conf e lanç</v>
          </cell>
          <cell r="D121" t="str">
            <v>m³</v>
          </cell>
          <cell r="E121">
            <v>202.69</v>
          </cell>
          <cell r="F121">
            <v>0</v>
          </cell>
          <cell r="G121">
            <v>202.69</v>
          </cell>
          <cell r="H121" t="str">
            <v>-</v>
          </cell>
        </row>
        <row r="122">
          <cell r="A122" t="str">
            <v>1 A 01 422 51</v>
          </cell>
          <cell r="B122" t="str">
            <v>-</v>
          </cell>
          <cell r="C122" t="str">
            <v>Concr.estr.fck=22MPa c.raz uso ger conf/lanç AC/BC</v>
          </cell>
          <cell r="D122" t="str">
            <v>m³</v>
          </cell>
          <cell r="E122">
            <v>210.82</v>
          </cell>
          <cell r="F122">
            <v>0</v>
          </cell>
          <cell r="G122">
            <v>210.82</v>
          </cell>
          <cell r="H122" t="str">
            <v>-</v>
          </cell>
        </row>
        <row r="123">
          <cell r="A123" t="str">
            <v>1 A 01 423 00</v>
          </cell>
          <cell r="B123" t="str">
            <v>-</v>
          </cell>
          <cell r="C123" t="str">
            <v>Concreto fck=18MPa para pré-moldados (tubos)</v>
          </cell>
          <cell r="D123" t="str">
            <v>m³</v>
          </cell>
          <cell r="E123">
            <v>182.22</v>
          </cell>
          <cell r="F123">
            <v>0</v>
          </cell>
          <cell r="G123">
            <v>182.22</v>
          </cell>
          <cell r="H123" t="str">
            <v>-</v>
          </cell>
        </row>
        <row r="124">
          <cell r="A124" t="str">
            <v>1 A 01 423 50</v>
          </cell>
          <cell r="B124" t="str">
            <v>-</v>
          </cell>
          <cell r="C124" t="str">
            <v>Concr.fck=18MPa para pré-moldados (tubos) AC/BC</v>
          </cell>
          <cell r="D124" t="str">
            <v>m³</v>
          </cell>
          <cell r="E124">
            <v>191.1</v>
          </cell>
          <cell r="F124">
            <v>0</v>
          </cell>
          <cell r="G124">
            <v>191.1</v>
          </cell>
          <cell r="H124" t="str">
            <v>-</v>
          </cell>
        </row>
        <row r="125">
          <cell r="A125" t="str">
            <v>1 A 01 424 00</v>
          </cell>
          <cell r="B125" t="str">
            <v>-</v>
          </cell>
          <cell r="C125" t="str">
            <v>Concreto poroso para pré-moldados (tubos)</v>
          </cell>
          <cell r="D125" t="str">
            <v>m³</v>
          </cell>
          <cell r="E125">
            <v>187.06</v>
          </cell>
          <cell r="F125">
            <v>0</v>
          </cell>
          <cell r="G125">
            <v>187.06</v>
          </cell>
          <cell r="H125" t="str">
            <v>-</v>
          </cell>
        </row>
        <row r="126">
          <cell r="A126" t="str">
            <v>1 A 01 424 50</v>
          </cell>
          <cell r="B126" t="str">
            <v>-</v>
          </cell>
          <cell r="C126" t="str">
            <v>Concreto poroso para pré-moldados (tubos) AC/BC</v>
          </cell>
          <cell r="D126" t="str">
            <v>m³</v>
          </cell>
          <cell r="E126">
            <v>191.25</v>
          </cell>
          <cell r="F126">
            <v>0</v>
          </cell>
          <cell r="G126">
            <v>191.25</v>
          </cell>
          <cell r="H126" t="str">
            <v>-</v>
          </cell>
        </row>
        <row r="127">
          <cell r="A127" t="str">
            <v>1 A 01 450 01</v>
          </cell>
          <cell r="B127" t="str">
            <v>-</v>
          </cell>
          <cell r="C127" t="str">
            <v>Escoramento de bueiros celulares</v>
          </cell>
          <cell r="D127" t="str">
            <v>m³</v>
          </cell>
          <cell r="E127">
            <v>27.96</v>
          </cell>
          <cell r="F127">
            <v>0</v>
          </cell>
          <cell r="G127">
            <v>27.96</v>
          </cell>
          <cell r="H127" t="str">
            <v>-</v>
          </cell>
        </row>
        <row r="128">
          <cell r="A128" t="str">
            <v>1 A 01 512 10</v>
          </cell>
          <cell r="B128" t="str">
            <v>-</v>
          </cell>
          <cell r="C128" t="str">
            <v>Concreto ciclópico fck=12 MPa</v>
          </cell>
          <cell r="D128" t="str">
            <v>m³</v>
          </cell>
          <cell r="E128">
            <v>132.57</v>
          </cell>
          <cell r="F128">
            <v>0</v>
          </cell>
          <cell r="G128">
            <v>132.57</v>
          </cell>
          <cell r="H128" t="str">
            <v>-</v>
          </cell>
        </row>
        <row r="129">
          <cell r="A129" t="str">
            <v>1 A 01 512 60</v>
          </cell>
          <cell r="B129" t="str">
            <v>-</v>
          </cell>
          <cell r="C129" t="str">
            <v>Concreto ciclópico fck=12 MPa AC/BC/PC</v>
          </cell>
          <cell r="D129" t="str">
            <v>m³</v>
          </cell>
          <cell r="E129">
            <v>140.21</v>
          </cell>
          <cell r="F129">
            <v>0</v>
          </cell>
          <cell r="G129">
            <v>140.21</v>
          </cell>
          <cell r="H129" t="str">
            <v>-</v>
          </cell>
        </row>
        <row r="130">
          <cell r="A130" t="str">
            <v>1 A 01 515 10</v>
          </cell>
          <cell r="B130" t="str">
            <v>-</v>
          </cell>
          <cell r="C130" t="str">
            <v>Concreto ciclópico fck=15 MPa</v>
          </cell>
          <cell r="D130" t="str">
            <v>m³</v>
          </cell>
          <cell r="E130">
            <v>138.51</v>
          </cell>
          <cell r="F130">
            <v>0</v>
          </cell>
          <cell r="G130">
            <v>138.51</v>
          </cell>
          <cell r="H130" t="str">
            <v>-</v>
          </cell>
        </row>
        <row r="131">
          <cell r="A131" t="str">
            <v>1 A 01 515 60</v>
          </cell>
          <cell r="B131" t="str">
            <v>-</v>
          </cell>
          <cell r="C131" t="str">
            <v>Concreto ciclópico fck=15 MPa AC/BC/PC</v>
          </cell>
          <cell r="D131" t="str">
            <v>m³</v>
          </cell>
          <cell r="E131">
            <v>145.96</v>
          </cell>
          <cell r="F131">
            <v>0</v>
          </cell>
          <cell r="G131">
            <v>145.96</v>
          </cell>
          <cell r="H131" t="str">
            <v>-</v>
          </cell>
        </row>
        <row r="132">
          <cell r="A132" t="str">
            <v>1 A 01 580 01</v>
          </cell>
          <cell r="B132" t="str">
            <v>-</v>
          </cell>
          <cell r="C132" t="str">
            <v>Fornecimento, preparo e colocação formas aço CA 60</v>
          </cell>
          <cell r="D132" t="str">
            <v>kg</v>
          </cell>
          <cell r="E132">
            <v>5.86</v>
          </cell>
          <cell r="F132">
            <v>0</v>
          </cell>
          <cell r="G132">
            <v>5.86</v>
          </cell>
          <cell r="H132" t="str">
            <v>-</v>
          </cell>
        </row>
        <row r="133">
          <cell r="A133" t="str">
            <v>1 A 01 580 02</v>
          </cell>
          <cell r="B133" t="str">
            <v>-</v>
          </cell>
          <cell r="C133" t="str">
            <v>Fornecimento, preparo e colocação formas aço CA 50</v>
          </cell>
          <cell r="D133" t="str">
            <v>kg</v>
          </cell>
          <cell r="E133">
            <v>5.29</v>
          </cell>
          <cell r="F133">
            <v>0</v>
          </cell>
          <cell r="G133">
            <v>5.29</v>
          </cell>
          <cell r="H133" t="str">
            <v>-</v>
          </cell>
        </row>
        <row r="134">
          <cell r="A134" t="str">
            <v>1 A 01 580 03</v>
          </cell>
          <cell r="B134" t="str">
            <v>-</v>
          </cell>
          <cell r="C134" t="str">
            <v>Fornecimento, preparo e colocação formas aço CA 25</v>
          </cell>
          <cell r="D134" t="str">
            <v>kg</v>
          </cell>
          <cell r="E134">
            <v>5.46</v>
          </cell>
          <cell r="F134">
            <v>0</v>
          </cell>
          <cell r="G134">
            <v>5.46</v>
          </cell>
          <cell r="H134" t="str">
            <v>-</v>
          </cell>
        </row>
        <row r="135">
          <cell r="A135" t="str">
            <v>1 A 01 603 01</v>
          </cell>
          <cell r="B135" t="str">
            <v>-</v>
          </cell>
          <cell r="C135" t="str">
            <v>Argamassa cimento-areia 1:3</v>
          </cell>
          <cell r="D135" t="str">
            <v>m³</v>
          </cell>
          <cell r="E135">
            <v>196.53</v>
          </cell>
          <cell r="F135">
            <v>0</v>
          </cell>
          <cell r="G135">
            <v>196.53</v>
          </cell>
          <cell r="H135" t="str">
            <v>-</v>
          </cell>
        </row>
        <row r="136">
          <cell r="A136" t="str">
            <v>1 A 01 603 51</v>
          </cell>
          <cell r="B136" t="str">
            <v>-</v>
          </cell>
          <cell r="C136" t="str">
            <v>Argamassa cimento-areia 1:3 AC</v>
          </cell>
          <cell r="D136" t="str">
            <v>m³</v>
          </cell>
          <cell r="E136">
            <v>212.37</v>
          </cell>
          <cell r="F136">
            <v>0</v>
          </cell>
          <cell r="G136">
            <v>212.37</v>
          </cell>
          <cell r="H136" t="str">
            <v>-</v>
          </cell>
        </row>
        <row r="137">
          <cell r="A137" t="str">
            <v>1 A 01 604 01</v>
          </cell>
          <cell r="B137" t="str">
            <v>-</v>
          </cell>
          <cell r="C137" t="str">
            <v>Argamassa cimento-areia 1:4</v>
          </cell>
          <cell r="D137" t="str">
            <v>m³</v>
          </cell>
          <cell r="E137">
            <v>164.05</v>
          </cell>
          <cell r="F137">
            <v>0</v>
          </cell>
          <cell r="G137">
            <v>164.05</v>
          </cell>
          <cell r="H137" t="str">
            <v>-</v>
          </cell>
        </row>
        <row r="138">
          <cell r="A138" t="str">
            <v>1 A 01 604 51</v>
          </cell>
          <cell r="B138" t="str">
            <v>-</v>
          </cell>
          <cell r="C138" t="str">
            <v>Argamassa cimento-areia 1:4 AC</v>
          </cell>
          <cell r="D138" t="str">
            <v>m³</v>
          </cell>
          <cell r="E138">
            <v>181.4</v>
          </cell>
          <cell r="F138">
            <v>0</v>
          </cell>
          <cell r="G138">
            <v>181.4</v>
          </cell>
          <cell r="H138" t="str">
            <v>-</v>
          </cell>
        </row>
        <row r="139">
          <cell r="A139" t="str">
            <v>1 A 01 606 01</v>
          </cell>
          <cell r="B139" t="str">
            <v>-</v>
          </cell>
          <cell r="C139" t="str">
            <v>Argamassa cimento-areia 1:6</v>
          </cell>
          <cell r="D139" t="str">
            <v>m³</v>
          </cell>
          <cell r="E139">
            <v>139.56</v>
          </cell>
          <cell r="F139">
            <v>0</v>
          </cell>
          <cell r="G139">
            <v>139.56</v>
          </cell>
          <cell r="H139" t="str">
            <v>-</v>
          </cell>
        </row>
        <row r="140">
          <cell r="A140" t="str">
            <v>1 A 01 606 51</v>
          </cell>
          <cell r="B140" t="str">
            <v>-</v>
          </cell>
          <cell r="C140" t="str">
            <v xml:space="preserve"> Argamassa cimento-areia 1:6 AC</v>
          </cell>
          <cell r="D140" t="str">
            <v>m³</v>
          </cell>
          <cell r="E140">
            <v>157.66</v>
          </cell>
          <cell r="F140">
            <v>0</v>
          </cell>
          <cell r="G140">
            <v>157.66</v>
          </cell>
          <cell r="H140" t="str">
            <v>-</v>
          </cell>
        </row>
        <row r="141">
          <cell r="A141" t="str">
            <v>1 A 01 620 01</v>
          </cell>
          <cell r="B141" t="str">
            <v>-</v>
          </cell>
          <cell r="C141" t="str">
            <v>Argamassa cimento-solo 1:10</v>
          </cell>
          <cell r="D141" t="str">
            <v>m³</v>
          </cell>
          <cell r="E141">
            <v>91.73</v>
          </cell>
          <cell r="F141">
            <v>0</v>
          </cell>
          <cell r="G141">
            <v>91.73</v>
          </cell>
          <cell r="H141" t="str">
            <v>-</v>
          </cell>
        </row>
        <row r="142">
          <cell r="A142" t="str">
            <v>1 A 01 653 00</v>
          </cell>
          <cell r="B142" t="str">
            <v>-</v>
          </cell>
          <cell r="C142" t="str">
            <v>Usinagem para sub-base de concreto rolado</v>
          </cell>
          <cell r="D142" t="str">
            <v>m³</v>
          </cell>
          <cell r="E142">
            <v>64.599999999999994</v>
          </cell>
          <cell r="F142">
            <v>0</v>
          </cell>
          <cell r="G142">
            <v>64.599999999999994</v>
          </cell>
          <cell r="H142" t="str">
            <v>-</v>
          </cell>
        </row>
        <row r="143">
          <cell r="A143" t="str">
            <v>1 A 01 653 50</v>
          </cell>
          <cell r="B143" t="str">
            <v>-</v>
          </cell>
          <cell r="C143" t="str">
            <v>Usinagem p/ sub-base de concreto rolado AC/BC</v>
          </cell>
          <cell r="D143" t="str">
            <v>m³</v>
          </cell>
          <cell r="E143">
            <v>63.74</v>
          </cell>
          <cell r="F143">
            <v>0</v>
          </cell>
          <cell r="G143">
            <v>63.74</v>
          </cell>
          <cell r="H143" t="str">
            <v>-</v>
          </cell>
        </row>
        <row r="144">
          <cell r="A144" t="str">
            <v>1 A 01 654 00</v>
          </cell>
          <cell r="B144" t="str">
            <v>-</v>
          </cell>
          <cell r="C144" t="str">
            <v>Usinagem p/ sub-base de concr. de cimento portland</v>
          </cell>
          <cell r="D144" t="str">
            <v>m³</v>
          </cell>
          <cell r="E144">
            <v>85.55</v>
          </cell>
          <cell r="F144">
            <v>0</v>
          </cell>
          <cell r="G144">
            <v>85.55</v>
          </cell>
          <cell r="H144" t="str">
            <v>-</v>
          </cell>
        </row>
        <row r="145">
          <cell r="A145" t="str">
            <v>1 A 01 654 50</v>
          </cell>
          <cell r="B145" t="str">
            <v>-</v>
          </cell>
          <cell r="C145" t="str">
            <v>Usinagem p/sub-base de concr.cimento portl. AC/BC</v>
          </cell>
          <cell r="D145" t="str">
            <v>m³</v>
          </cell>
          <cell r="E145">
            <v>84.69</v>
          </cell>
          <cell r="F145">
            <v>0</v>
          </cell>
          <cell r="G145">
            <v>84.69</v>
          </cell>
          <cell r="H145" t="str">
            <v>-</v>
          </cell>
        </row>
        <row r="146">
          <cell r="A146" t="str">
            <v>1 A 01 656 00</v>
          </cell>
          <cell r="B146" t="str">
            <v>-</v>
          </cell>
          <cell r="C146" t="str">
            <v>Usinagem p/ conc. de cim. portland c/ forma desliz</v>
          </cell>
          <cell r="D146" t="str">
            <v>m³</v>
          </cell>
          <cell r="E146">
            <v>125.33</v>
          </cell>
          <cell r="F146">
            <v>0</v>
          </cell>
          <cell r="G146">
            <v>125.33</v>
          </cell>
          <cell r="H146" t="str">
            <v>-</v>
          </cell>
        </row>
        <row r="147">
          <cell r="A147" t="str">
            <v>1 A 01 656 50</v>
          </cell>
          <cell r="B147" t="str">
            <v>-</v>
          </cell>
          <cell r="C147" t="str">
            <v>Usinagem p/ conc.cim.portl.c/ forma desliz AC/BC</v>
          </cell>
          <cell r="D147" t="str">
            <v>m³</v>
          </cell>
          <cell r="E147">
            <v>135.15</v>
          </cell>
          <cell r="F147">
            <v>0</v>
          </cell>
          <cell r="G147">
            <v>135.15</v>
          </cell>
          <cell r="H147" t="str">
            <v>-</v>
          </cell>
        </row>
        <row r="148">
          <cell r="A148" t="str">
            <v>1 A 01 657 00</v>
          </cell>
          <cell r="B148" t="str">
            <v>-</v>
          </cell>
          <cell r="C148" t="str">
            <v>Usinagem p/ conc.cim. portland c/ equip. peq. por.</v>
          </cell>
          <cell r="D148" t="str">
            <v>m³</v>
          </cell>
          <cell r="E148">
            <v>185.09</v>
          </cell>
          <cell r="F148">
            <v>0</v>
          </cell>
          <cell r="G148">
            <v>185.09</v>
          </cell>
          <cell r="H148" t="str">
            <v>-</v>
          </cell>
        </row>
        <row r="149">
          <cell r="A149" t="str">
            <v>1 A 01 657 50</v>
          </cell>
          <cell r="B149" t="str">
            <v>-</v>
          </cell>
          <cell r="C149" t="str">
            <v>Usinagem p/conc.cim. portl.c/ equip.peq.por.AC/BC</v>
          </cell>
          <cell r="D149" t="str">
            <v>m³</v>
          </cell>
          <cell r="E149">
            <v>193.21</v>
          </cell>
          <cell r="F149">
            <v>0</v>
          </cell>
          <cell r="G149">
            <v>193.21</v>
          </cell>
          <cell r="H149" t="str">
            <v>-</v>
          </cell>
        </row>
        <row r="150">
          <cell r="A150" t="str">
            <v>1 A 01 700 00</v>
          </cell>
          <cell r="B150" t="str">
            <v>-</v>
          </cell>
          <cell r="C150" t="str">
            <v>Fabricação de peças pré mold. de conc. p/ pavim.</v>
          </cell>
          <cell r="D150" t="str">
            <v>m³</v>
          </cell>
          <cell r="E150">
            <v>201.84</v>
          </cell>
          <cell r="F150">
            <v>0</v>
          </cell>
          <cell r="G150">
            <v>201.84</v>
          </cell>
          <cell r="H150" t="str">
            <v>-</v>
          </cell>
        </row>
        <row r="151">
          <cell r="A151" t="str">
            <v>1 A 01 700 50</v>
          </cell>
          <cell r="B151" t="str">
            <v>-</v>
          </cell>
          <cell r="C151" t="str">
            <v>Fabric.de peças pré mold.de conc. p/pavim.AC/BC</v>
          </cell>
          <cell r="D151" t="str">
            <v>m³</v>
          </cell>
          <cell r="E151">
            <v>209.49</v>
          </cell>
          <cell r="F151">
            <v>0</v>
          </cell>
          <cell r="G151">
            <v>209.49</v>
          </cell>
          <cell r="H151" t="str">
            <v>-</v>
          </cell>
        </row>
        <row r="152">
          <cell r="A152" t="str">
            <v>1 A 01 720 00</v>
          </cell>
          <cell r="B152" t="str">
            <v>-</v>
          </cell>
          <cell r="C152" t="str">
            <v>Concreto fck=18MPa p/ pré-moldados (guarda-corpo)</v>
          </cell>
          <cell r="D152" t="str">
            <v>m³</v>
          </cell>
          <cell r="E152">
            <v>184.93</v>
          </cell>
          <cell r="F152">
            <v>0</v>
          </cell>
          <cell r="G152">
            <v>184.93</v>
          </cell>
          <cell r="H152" t="str">
            <v>-</v>
          </cell>
        </row>
        <row r="153">
          <cell r="A153" t="str">
            <v>1 A 01 720 01</v>
          </cell>
          <cell r="B153" t="str">
            <v>-</v>
          </cell>
          <cell r="C153" t="str">
            <v>Guarda-corpo tipo GM, moldado no local</v>
          </cell>
          <cell r="D153" t="str">
            <v>m³</v>
          </cell>
          <cell r="E153">
            <v>165.48</v>
          </cell>
          <cell r="F153">
            <v>0</v>
          </cell>
          <cell r="G153">
            <v>165.48</v>
          </cell>
          <cell r="H153" t="str">
            <v>-</v>
          </cell>
        </row>
        <row r="154">
          <cell r="A154" t="str">
            <v>1 A 01 720 02</v>
          </cell>
          <cell r="B154" t="str">
            <v>-</v>
          </cell>
          <cell r="C154" t="str">
            <v>Fabricação de Guarda-corpo</v>
          </cell>
          <cell r="D154" t="str">
            <v>m³</v>
          </cell>
          <cell r="E154">
            <v>30.74</v>
          </cell>
          <cell r="F154">
            <v>0</v>
          </cell>
          <cell r="G154">
            <v>30.74</v>
          </cell>
          <cell r="H154" t="str">
            <v>-</v>
          </cell>
        </row>
        <row r="155">
          <cell r="A155" t="str">
            <v>1 A 01 720 50</v>
          </cell>
          <cell r="B155" t="str">
            <v>-</v>
          </cell>
          <cell r="C155" t="str">
            <v>Concr.fck = 18 mPa p/pré-mold.(guarda-corpo)AC/BC</v>
          </cell>
          <cell r="D155" t="str">
            <v>m³</v>
          </cell>
          <cell r="E155">
            <v>193.82</v>
          </cell>
          <cell r="F155">
            <v>0</v>
          </cell>
          <cell r="G155">
            <v>193.82</v>
          </cell>
          <cell r="H155" t="str">
            <v>-</v>
          </cell>
        </row>
        <row r="156">
          <cell r="A156" t="str">
            <v>1 A 01 720 51</v>
          </cell>
          <cell r="B156" t="str">
            <v>-</v>
          </cell>
          <cell r="C156" t="str">
            <v>Guarda-corpo tipo GM, moldado no local AC/BC</v>
          </cell>
          <cell r="D156" t="str">
            <v>m</v>
          </cell>
          <cell r="E156">
            <v>167.48</v>
          </cell>
          <cell r="F156">
            <v>0</v>
          </cell>
          <cell r="G156">
            <v>167.48</v>
          </cell>
          <cell r="H156" t="str">
            <v>-</v>
          </cell>
        </row>
        <row r="157">
          <cell r="A157" t="str">
            <v>1 A 01 720 52</v>
          </cell>
          <cell r="B157" t="str">
            <v>-</v>
          </cell>
          <cell r="C157" t="str">
            <v>Fabricação de guarda - corpo AC/BC</v>
          </cell>
          <cell r="D157" t="str">
            <v>m</v>
          </cell>
          <cell r="E157">
            <v>0</v>
          </cell>
          <cell r="F157">
            <v>0</v>
          </cell>
          <cell r="G157">
            <v>0</v>
          </cell>
          <cell r="H157" t="str">
            <v>-</v>
          </cell>
        </row>
        <row r="158">
          <cell r="A158" t="str">
            <v>1 A 01 725 01</v>
          </cell>
          <cell r="B158" t="str">
            <v>-</v>
          </cell>
          <cell r="C158" t="str">
            <v>Fabricação de balizador de concreto</v>
          </cell>
          <cell r="D158" t="str">
            <v>un</v>
          </cell>
          <cell r="E158">
            <v>9.0399999999999991</v>
          </cell>
          <cell r="F158">
            <v>0</v>
          </cell>
          <cell r="G158">
            <v>9.0399999999999991</v>
          </cell>
          <cell r="H158" t="str">
            <v>-</v>
          </cell>
        </row>
        <row r="159">
          <cell r="A159" t="str">
            <v>1 A 01 725 51</v>
          </cell>
          <cell r="B159" t="str">
            <v>-</v>
          </cell>
          <cell r="C159" t="str">
            <v>Fabricação de balizador de concreto AC/BC</v>
          </cell>
          <cell r="D159" t="str">
            <v>un</v>
          </cell>
          <cell r="E159">
            <v>9.08</v>
          </cell>
          <cell r="F159">
            <v>0</v>
          </cell>
          <cell r="G159">
            <v>9.08</v>
          </cell>
          <cell r="H159" t="str">
            <v>-</v>
          </cell>
        </row>
        <row r="160">
          <cell r="A160" t="str">
            <v>1 A 01 730 00</v>
          </cell>
          <cell r="B160" t="str">
            <v>-</v>
          </cell>
          <cell r="C160" t="str">
            <v>Concreto fck=18MPa p/ pré moldados (mourões)</v>
          </cell>
          <cell r="D160" t="str">
            <v>m³</v>
          </cell>
          <cell r="E160">
            <v>156.22999999999999</v>
          </cell>
          <cell r="F160">
            <v>0</v>
          </cell>
          <cell r="G160">
            <v>156.22999999999999</v>
          </cell>
          <cell r="H160" t="str">
            <v>-</v>
          </cell>
        </row>
        <row r="161">
          <cell r="A161" t="str">
            <v>1 A 01 730 01</v>
          </cell>
          <cell r="B161" t="str">
            <v>-</v>
          </cell>
          <cell r="C161" t="str">
            <v>Fabr. mourão de concr. esticador seção quad. 15cm</v>
          </cell>
          <cell r="D161" t="str">
            <v>un</v>
          </cell>
          <cell r="E161">
            <v>25.25</v>
          </cell>
          <cell r="F161">
            <v>0</v>
          </cell>
          <cell r="G161">
            <v>25.25</v>
          </cell>
          <cell r="H161" t="str">
            <v>-</v>
          </cell>
        </row>
        <row r="162">
          <cell r="A162" t="str">
            <v>1 A 01 730 02</v>
          </cell>
          <cell r="B162" t="str">
            <v>-</v>
          </cell>
          <cell r="C162" t="str">
            <v>Fabr. mourão de concr esticador seção triang. 15cm</v>
          </cell>
          <cell r="D162" t="str">
            <v>un</v>
          </cell>
          <cell r="E162">
            <v>16.96</v>
          </cell>
          <cell r="F162">
            <v>0</v>
          </cell>
          <cell r="G162">
            <v>16.96</v>
          </cell>
          <cell r="H162" t="str">
            <v>-</v>
          </cell>
        </row>
        <row r="163">
          <cell r="A163" t="str">
            <v>1 A 01 730 50</v>
          </cell>
          <cell r="B163" t="str">
            <v>-</v>
          </cell>
          <cell r="C163" t="str">
            <v>Concreto fck=18MPa p/pré moldados (mourões) AC/BC</v>
          </cell>
          <cell r="D163" t="str">
            <v>m³</v>
          </cell>
          <cell r="E163">
            <v>165.11</v>
          </cell>
          <cell r="F163">
            <v>0</v>
          </cell>
          <cell r="G163">
            <v>165.11</v>
          </cell>
          <cell r="H163" t="str">
            <v>-</v>
          </cell>
        </row>
        <row r="164">
          <cell r="A164" t="str">
            <v>1 A 01 730 51</v>
          </cell>
          <cell r="B164" t="str">
            <v>-</v>
          </cell>
          <cell r="C164" t="str">
            <v>Fabric.Mourão concr.estic.seção quadr.15cm AC/BC</v>
          </cell>
          <cell r="D164" t="str">
            <v>un</v>
          </cell>
          <cell r="E164">
            <v>25.69</v>
          </cell>
          <cell r="F164">
            <v>0</v>
          </cell>
          <cell r="G164">
            <v>25.69</v>
          </cell>
          <cell r="H164" t="str">
            <v>-</v>
          </cell>
        </row>
        <row r="165">
          <cell r="A165" t="str">
            <v>1 A 01 730 52</v>
          </cell>
          <cell r="B165" t="str">
            <v>-</v>
          </cell>
          <cell r="C165" t="str">
            <v>Fabric.Mourão concr.estic.seção triang.15cm AC/BC</v>
          </cell>
          <cell r="D165" t="str">
            <v>un</v>
          </cell>
          <cell r="E165">
            <v>17.18</v>
          </cell>
          <cell r="F165">
            <v>0</v>
          </cell>
          <cell r="G165">
            <v>17.18</v>
          </cell>
          <cell r="H165" t="str">
            <v>-</v>
          </cell>
        </row>
        <row r="166">
          <cell r="A166" t="str">
            <v>1 A 01 735 01</v>
          </cell>
          <cell r="B166" t="str">
            <v>-</v>
          </cell>
          <cell r="C166" t="str">
            <v>Fabr. mourão de concreto suporte seção quad. 11cm</v>
          </cell>
          <cell r="D166" t="str">
            <v>un</v>
          </cell>
          <cell r="E166">
            <v>18.850000000000001</v>
          </cell>
          <cell r="F166">
            <v>0</v>
          </cell>
          <cell r="G166">
            <v>18.850000000000001</v>
          </cell>
          <cell r="H166" t="str">
            <v>-</v>
          </cell>
        </row>
        <row r="167">
          <cell r="A167" t="str">
            <v>1 A 01 735 02</v>
          </cell>
          <cell r="B167" t="str">
            <v>-</v>
          </cell>
          <cell r="C167" t="str">
            <v>Fabr. mourão de concr. suporte seção triang. 11cm</v>
          </cell>
          <cell r="D167" t="str">
            <v>un</v>
          </cell>
          <cell r="E167">
            <v>12.94</v>
          </cell>
          <cell r="F167">
            <v>0</v>
          </cell>
          <cell r="G167">
            <v>12.94</v>
          </cell>
          <cell r="H167" t="str">
            <v>-</v>
          </cell>
        </row>
        <row r="168">
          <cell r="A168" t="str">
            <v>1 A 01 735 51</v>
          </cell>
          <cell r="B168" t="str">
            <v>-</v>
          </cell>
          <cell r="C168" t="str">
            <v>Fabric.Mourão concr.suporte seção quadr.11cm AC/BC</v>
          </cell>
          <cell r="D168" t="str">
            <v>un</v>
          </cell>
          <cell r="E168">
            <v>19.079999999999998</v>
          </cell>
          <cell r="F168">
            <v>0</v>
          </cell>
          <cell r="G168">
            <v>19.079999999999998</v>
          </cell>
          <cell r="H168" t="str">
            <v>-</v>
          </cell>
        </row>
        <row r="169">
          <cell r="A169" t="str">
            <v>1 A 01 735 52</v>
          </cell>
          <cell r="B169" t="str">
            <v>-</v>
          </cell>
          <cell r="C169" t="str">
            <v>Fabric.Mourão concr.suporte sec.triang.11cm AC/BC</v>
          </cell>
          <cell r="D169" t="str">
            <v>un</v>
          </cell>
          <cell r="E169">
            <v>13.05</v>
          </cell>
          <cell r="F169">
            <v>0</v>
          </cell>
          <cell r="G169">
            <v>13.05</v>
          </cell>
          <cell r="H169" t="str">
            <v>-</v>
          </cell>
        </row>
        <row r="170">
          <cell r="A170" t="str">
            <v>1 A 01 739 01</v>
          </cell>
          <cell r="B170" t="str">
            <v>-</v>
          </cell>
          <cell r="C170" t="str">
            <v>Confecção de tubos de concreto D=0,20m</v>
          </cell>
          <cell r="D170" t="str">
            <v>m</v>
          </cell>
          <cell r="E170">
            <v>10.199999999999999</v>
          </cell>
          <cell r="F170">
            <v>0</v>
          </cell>
          <cell r="G170">
            <v>10.199999999999999</v>
          </cell>
          <cell r="H170" t="str">
            <v>-</v>
          </cell>
        </row>
        <row r="171">
          <cell r="A171" t="str">
            <v>1 A 01 739 51</v>
          </cell>
          <cell r="B171" t="str">
            <v>-</v>
          </cell>
          <cell r="C171" t="str">
            <v>Confecção de tubos de concreto D=0,20m AC/BC</v>
          </cell>
          <cell r="D171" t="str">
            <v>m</v>
          </cell>
          <cell r="E171">
            <v>10.47</v>
          </cell>
          <cell r="F171">
            <v>0</v>
          </cell>
          <cell r="G171">
            <v>10.47</v>
          </cell>
          <cell r="H171" t="str">
            <v>-</v>
          </cell>
        </row>
        <row r="172">
          <cell r="A172" t="str">
            <v>1 A 01 740 01</v>
          </cell>
          <cell r="B172" t="str">
            <v>-</v>
          </cell>
          <cell r="C172" t="str">
            <v>Confecção de tubos de concreto perfurado D=0,20m</v>
          </cell>
          <cell r="D172" t="str">
            <v>m</v>
          </cell>
          <cell r="E172">
            <v>10.46</v>
          </cell>
          <cell r="F172">
            <v>0</v>
          </cell>
          <cell r="G172">
            <v>10.46</v>
          </cell>
          <cell r="H172" t="str">
            <v>-</v>
          </cell>
        </row>
        <row r="173">
          <cell r="A173" t="str">
            <v>1 A 01 740 51</v>
          </cell>
          <cell r="B173" t="str">
            <v>-</v>
          </cell>
          <cell r="C173" t="str">
            <v>Confecção tubos concr.perfurado D=0,20m AC/BC</v>
          </cell>
          <cell r="D173" t="str">
            <v>m</v>
          </cell>
          <cell r="E173">
            <v>10.73</v>
          </cell>
          <cell r="F173">
            <v>0</v>
          </cell>
          <cell r="G173">
            <v>10.73</v>
          </cell>
          <cell r="H173" t="str">
            <v>-</v>
          </cell>
        </row>
        <row r="174">
          <cell r="A174" t="str">
            <v>1 A 01 741 01</v>
          </cell>
          <cell r="B174" t="str">
            <v>-</v>
          </cell>
          <cell r="C174" t="str">
            <v>Confecção de tubos de concreto poroso D=0,20m</v>
          </cell>
          <cell r="D174" t="str">
            <v>m</v>
          </cell>
          <cell r="E174">
            <v>10.34</v>
          </cell>
          <cell r="F174">
            <v>0</v>
          </cell>
          <cell r="G174">
            <v>10.34</v>
          </cell>
          <cell r="H174" t="str">
            <v>-</v>
          </cell>
        </row>
        <row r="175">
          <cell r="A175" t="str">
            <v>1 A 01 741 51</v>
          </cell>
          <cell r="B175" t="str">
            <v>-</v>
          </cell>
          <cell r="C175" t="str">
            <v>Confecção de tubos de concr.poroso D=0,20m AC/BC</v>
          </cell>
          <cell r="D175" t="str">
            <v>m</v>
          </cell>
          <cell r="E175">
            <v>10.47</v>
          </cell>
          <cell r="F175">
            <v>0</v>
          </cell>
          <cell r="G175">
            <v>10.47</v>
          </cell>
          <cell r="H175" t="str">
            <v>-</v>
          </cell>
        </row>
        <row r="176">
          <cell r="A176" t="str">
            <v>1 A 01 745 01</v>
          </cell>
          <cell r="B176" t="str">
            <v>-</v>
          </cell>
          <cell r="C176" t="str">
            <v>Confecção de tubos de concreto D=0,30m</v>
          </cell>
          <cell r="D176" t="str">
            <v>m</v>
          </cell>
          <cell r="E176">
            <v>16.41</v>
          </cell>
          <cell r="F176">
            <v>0</v>
          </cell>
          <cell r="G176">
            <v>16.41</v>
          </cell>
          <cell r="H176" t="str">
            <v>-</v>
          </cell>
        </row>
        <row r="177">
          <cell r="A177" t="str">
            <v>1 A 01 745 51</v>
          </cell>
          <cell r="B177" t="str">
            <v>-</v>
          </cell>
          <cell r="C177" t="str">
            <v>Confecção de tubos de concreto D=0,30m AC/BC</v>
          </cell>
          <cell r="D177" t="str">
            <v>m</v>
          </cell>
          <cell r="E177">
            <v>16.899999999999999</v>
          </cell>
          <cell r="F177">
            <v>0</v>
          </cell>
          <cell r="G177">
            <v>16.899999999999999</v>
          </cell>
          <cell r="H177" t="str">
            <v>-</v>
          </cell>
        </row>
        <row r="178">
          <cell r="A178" t="str">
            <v xml:space="preserve">1 A 01 746 01 </v>
          </cell>
          <cell r="B178" t="str">
            <v>-</v>
          </cell>
          <cell r="C178" t="str">
            <v>Confecção de tubos de concreto perfurado D=0,30m</v>
          </cell>
          <cell r="D178" t="str">
            <v>m</v>
          </cell>
          <cell r="E178">
            <v>16.670000000000002</v>
          </cell>
          <cell r="F178">
            <v>0</v>
          </cell>
          <cell r="G178">
            <v>16.670000000000002</v>
          </cell>
          <cell r="H178" t="str">
            <v>-</v>
          </cell>
        </row>
        <row r="179">
          <cell r="A179" t="str">
            <v>1 A 01 746 51</v>
          </cell>
          <cell r="B179" t="str">
            <v>-</v>
          </cell>
          <cell r="C179" t="str">
            <v>Confecção de tubos concr.perfurado D=0,30m AC/BC</v>
          </cell>
          <cell r="D179" t="str">
            <v>m</v>
          </cell>
          <cell r="E179">
            <v>17.16</v>
          </cell>
          <cell r="F179">
            <v>0</v>
          </cell>
          <cell r="G179">
            <v>17.16</v>
          </cell>
          <cell r="H179" t="str">
            <v>-</v>
          </cell>
        </row>
        <row r="180">
          <cell r="A180" t="str">
            <v>1 A 01 747 01</v>
          </cell>
          <cell r="B180" t="str">
            <v>-</v>
          </cell>
          <cell r="C180" t="str">
            <v>Confecção de tubos de concreto poroso D=0,30m</v>
          </cell>
          <cell r="D180" t="str">
            <v>m</v>
          </cell>
          <cell r="E180">
            <v>16.68</v>
          </cell>
          <cell r="F180">
            <v>0</v>
          </cell>
          <cell r="G180">
            <v>16.68</v>
          </cell>
          <cell r="H180" t="str">
            <v>-</v>
          </cell>
        </row>
        <row r="181">
          <cell r="A181" t="str">
            <v>1 A 01 747 51</v>
          </cell>
          <cell r="B181" t="str">
            <v>-</v>
          </cell>
          <cell r="C181" t="str">
            <v>Confecção de tubos concr.poroso D=0,30m AC/BC</v>
          </cell>
          <cell r="D181" t="str">
            <v>m</v>
          </cell>
          <cell r="E181">
            <v>16.91</v>
          </cell>
          <cell r="F181">
            <v>0</v>
          </cell>
          <cell r="G181">
            <v>16.91</v>
          </cell>
          <cell r="H181" t="str">
            <v>-</v>
          </cell>
        </row>
        <row r="182">
          <cell r="A182" t="str">
            <v>1 A 01 751 01</v>
          </cell>
          <cell r="B182" t="str">
            <v>-</v>
          </cell>
          <cell r="C182" t="str">
            <v>Confecção de tubos de concreto D=0,40m</v>
          </cell>
          <cell r="D182" t="str">
            <v>m</v>
          </cell>
          <cell r="E182">
            <v>23.89</v>
          </cell>
          <cell r="F182">
            <v>0</v>
          </cell>
          <cell r="G182">
            <v>23.89</v>
          </cell>
          <cell r="H182" t="str">
            <v>-</v>
          </cell>
        </row>
        <row r="183">
          <cell r="A183" t="str">
            <v>1 A 01 751 51</v>
          </cell>
          <cell r="B183" t="str">
            <v>-</v>
          </cell>
          <cell r="C183" t="str">
            <v>Confecção de tubos de concreto D=0,40m AC/BC</v>
          </cell>
          <cell r="D183" t="str">
            <v>m</v>
          </cell>
          <cell r="E183">
            <v>24.66</v>
          </cell>
          <cell r="F183">
            <v>0</v>
          </cell>
          <cell r="G183">
            <v>24.66</v>
          </cell>
          <cell r="H183" t="str">
            <v>-</v>
          </cell>
        </row>
        <row r="184">
          <cell r="A184" t="str">
            <v>1 A 01 752 01</v>
          </cell>
          <cell r="B184" t="str">
            <v>-</v>
          </cell>
          <cell r="C184" t="str">
            <v>Confecção de tubos de concreto perfurado D=0,40m</v>
          </cell>
          <cell r="D184" t="str">
            <v>m</v>
          </cell>
          <cell r="E184">
            <v>24.15</v>
          </cell>
          <cell r="F184">
            <v>0</v>
          </cell>
          <cell r="G184">
            <v>24.15</v>
          </cell>
          <cell r="H184" t="str">
            <v>-</v>
          </cell>
        </row>
        <row r="185">
          <cell r="A185" t="str">
            <v>1 A 01 752 51</v>
          </cell>
          <cell r="B185" t="str">
            <v>-</v>
          </cell>
          <cell r="C185" t="str">
            <v>Confecção de tubos concr.perfurado D=0,40m AC/BC</v>
          </cell>
          <cell r="D185" t="str">
            <v>m</v>
          </cell>
          <cell r="E185">
            <v>24.92</v>
          </cell>
          <cell r="F185">
            <v>0</v>
          </cell>
          <cell r="G185">
            <v>24.92</v>
          </cell>
          <cell r="H185" t="str">
            <v>-</v>
          </cell>
        </row>
        <row r="186">
          <cell r="A186" t="str">
            <v>1 A 01 753 01</v>
          </cell>
          <cell r="B186" t="str">
            <v>-</v>
          </cell>
          <cell r="C186" t="str">
            <v>Confecção de tubos de concreto poroso D=0,40m</v>
          </cell>
          <cell r="D186" t="str">
            <v>m</v>
          </cell>
          <cell r="E186">
            <v>24.31</v>
          </cell>
          <cell r="F186">
            <v>0</v>
          </cell>
          <cell r="G186">
            <v>24.31</v>
          </cell>
          <cell r="H186" t="str">
            <v>-</v>
          </cell>
        </row>
        <row r="187">
          <cell r="A187" t="str">
            <v>1 A 01 753 51</v>
          </cell>
          <cell r="B187" t="str">
            <v>-</v>
          </cell>
          <cell r="C187" t="str">
            <v>Confecção de tubos concr.poroso D=0,40m AC/BC</v>
          </cell>
          <cell r="D187" t="str">
            <v>m</v>
          </cell>
          <cell r="E187">
            <v>24.68</v>
          </cell>
          <cell r="F187">
            <v>0</v>
          </cell>
          <cell r="G187">
            <v>24.68</v>
          </cell>
          <cell r="H187" t="str">
            <v>-</v>
          </cell>
        </row>
        <row r="188">
          <cell r="A188" t="str">
            <v>1 A 01 755 01</v>
          </cell>
          <cell r="B188" t="str">
            <v>-</v>
          </cell>
          <cell r="C188" t="str">
            <v>Confecção de tubos de concreto armado D=0,60m CA-4</v>
          </cell>
          <cell r="D188" t="str">
            <v>m</v>
          </cell>
          <cell r="E188">
            <v>118.18</v>
          </cell>
          <cell r="F188">
            <v>0</v>
          </cell>
          <cell r="G188">
            <v>118.18</v>
          </cell>
          <cell r="H188" t="str">
            <v>-</v>
          </cell>
        </row>
        <row r="189">
          <cell r="A189" t="str">
            <v>1 A 01 755 51</v>
          </cell>
          <cell r="B189" t="str">
            <v>-</v>
          </cell>
          <cell r="C189" t="str">
            <v xml:space="preserve"> Confecção de tubos concr.armado D=0,60m CA-4 AC/BC</v>
          </cell>
          <cell r="D189" t="str">
            <v>m</v>
          </cell>
          <cell r="E189">
            <v>119.69</v>
          </cell>
          <cell r="F189">
            <v>0</v>
          </cell>
          <cell r="G189">
            <v>119.69</v>
          </cell>
          <cell r="H189" t="str">
            <v>-</v>
          </cell>
        </row>
        <row r="190">
          <cell r="A190" t="str">
            <v>1 A 01 760 01</v>
          </cell>
          <cell r="B190" t="str">
            <v>-</v>
          </cell>
          <cell r="C190" t="str">
            <v>Confecção de tubos de concreto armado D=0,80m CA-4</v>
          </cell>
          <cell r="D190" t="str">
            <v>m</v>
          </cell>
          <cell r="E190">
            <v>179.6</v>
          </cell>
          <cell r="F190">
            <v>0</v>
          </cell>
          <cell r="G190">
            <v>179.6</v>
          </cell>
          <cell r="H190" t="str">
            <v>-</v>
          </cell>
        </row>
        <row r="191">
          <cell r="A191" t="str">
            <v>1 A 01 760 51</v>
          </cell>
          <cell r="B191" t="str">
            <v>-</v>
          </cell>
          <cell r="C191" t="str">
            <v>Confecção de tubos concr.armado D=0,80m CA-4 AC/BC</v>
          </cell>
          <cell r="D191" t="str">
            <v>m</v>
          </cell>
          <cell r="E191">
            <v>182.11</v>
          </cell>
          <cell r="F191">
            <v>0</v>
          </cell>
          <cell r="G191">
            <v>182.11</v>
          </cell>
          <cell r="H191" t="str">
            <v>-</v>
          </cell>
        </row>
        <row r="192">
          <cell r="A192" t="str">
            <v>1 A 01 765 01</v>
          </cell>
          <cell r="B192" t="str">
            <v>-</v>
          </cell>
          <cell r="C192" t="str">
            <v>Confecção de tubos de concreto armado D=1,00m CA-4</v>
          </cell>
          <cell r="D192" t="str">
            <v>m</v>
          </cell>
          <cell r="E192">
            <v>271.69</v>
          </cell>
          <cell r="F192">
            <v>0</v>
          </cell>
          <cell r="G192">
            <v>271.69</v>
          </cell>
          <cell r="H192" t="str">
            <v>-</v>
          </cell>
        </row>
        <row r="193">
          <cell r="A193" t="str">
            <v>1 A 01 765 51</v>
          </cell>
          <cell r="B193" t="str">
            <v>-</v>
          </cell>
          <cell r="C193" t="str">
            <v>Confecção de tubos concr.armado D=1,00m CA-4 AC/BC</v>
          </cell>
          <cell r="D193" t="str">
            <v>m</v>
          </cell>
          <cell r="E193">
            <v>275.44</v>
          </cell>
          <cell r="F193">
            <v>0</v>
          </cell>
          <cell r="G193">
            <v>275.44</v>
          </cell>
          <cell r="H193" t="str">
            <v>-</v>
          </cell>
        </row>
        <row r="194">
          <cell r="A194" t="str">
            <v>1 A 01 770 01</v>
          </cell>
          <cell r="B194" t="str">
            <v>-</v>
          </cell>
          <cell r="C194" t="str">
            <v>Confecção de tubos de concreto armado D=1,20m CA-4</v>
          </cell>
          <cell r="D194" t="str">
            <v>m</v>
          </cell>
          <cell r="E194">
            <v>382.35</v>
          </cell>
          <cell r="F194">
            <v>0</v>
          </cell>
          <cell r="G194">
            <v>382.35</v>
          </cell>
          <cell r="H194" t="str">
            <v>-</v>
          </cell>
        </row>
        <row r="195">
          <cell r="A195" t="str">
            <v>1 A 01 700 51</v>
          </cell>
          <cell r="B195" t="str">
            <v>-</v>
          </cell>
          <cell r="C195" t="str">
            <v>Confecção de tubos concr.armado D=1,20m CA-4 AC/BC</v>
          </cell>
          <cell r="D195" t="str">
            <v>m</v>
          </cell>
          <cell r="E195">
            <v>387.18</v>
          </cell>
          <cell r="F195">
            <v>0</v>
          </cell>
          <cell r="G195">
            <v>387.18</v>
          </cell>
          <cell r="H195" t="str">
            <v>-</v>
          </cell>
        </row>
        <row r="196">
          <cell r="A196" t="str">
            <v>1 A 01 775 01</v>
          </cell>
          <cell r="B196" t="str">
            <v>-</v>
          </cell>
          <cell r="C196" t="str">
            <v>Confecção de tubos de concreto armado D=1,50m CA-4</v>
          </cell>
          <cell r="D196" t="str">
            <v>m</v>
          </cell>
          <cell r="E196">
            <v>608.49</v>
          </cell>
          <cell r="F196">
            <v>0</v>
          </cell>
          <cell r="G196">
            <v>608.49</v>
          </cell>
          <cell r="H196" t="str">
            <v>-</v>
          </cell>
        </row>
        <row r="197">
          <cell r="A197" t="str">
            <v>1 A 01 775 51</v>
          </cell>
          <cell r="B197" t="str">
            <v>-</v>
          </cell>
          <cell r="C197" t="str">
            <v>Confecção de tubos concr.armado D=1,50m CA-4 AC/BC</v>
          </cell>
          <cell r="D197" t="str">
            <v>m</v>
          </cell>
          <cell r="E197">
            <v>614.9</v>
          </cell>
          <cell r="F197">
            <v>0</v>
          </cell>
          <cell r="G197">
            <v>614.9</v>
          </cell>
          <cell r="H197" t="str">
            <v>-</v>
          </cell>
        </row>
        <row r="198">
          <cell r="A198" t="str">
            <v>1 A 01 780 01</v>
          </cell>
          <cell r="B198" t="str">
            <v>-</v>
          </cell>
          <cell r="C198" t="str">
            <v>Obtenção de grama para replantio</v>
          </cell>
          <cell r="D198" t="str">
            <v>m²</v>
          </cell>
          <cell r="E198">
            <v>0.8</v>
          </cell>
          <cell r="F198">
            <v>0</v>
          </cell>
          <cell r="G198">
            <v>0.8</v>
          </cell>
          <cell r="H198" t="str">
            <v>-</v>
          </cell>
        </row>
        <row r="199">
          <cell r="A199" t="str">
            <v>1 A 01 790 01</v>
          </cell>
          <cell r="B199" t="str">
            <v>-</v>
          </cell>
          <cell r="C199" t="str">
            <v>Guia de madeira - 2,5 x 7,0 cm</v>
          </cell>
          <cell r="D199" t="str">
            <v>m</v>
          </cell>
          <cell r="E199">
            <v>1.66</v>
          </cell>
          <cell r="F199">
            <v>0</v>
          </cell>
          <cell r="G199">
            <v>1.66</v>
          </cell>
          <cell r="H199" t="str">
            <v>-</v>
          </cell>
        </row>
        <row r="200">
          <cell r="A200" t="str">
            <v>1 A 01 790 02</v>
          </cell>
          <cell r="B200" t="str">
            <v>-</v>
          </cell>
          <cell r="C200" t="str">
            <v>Guia de madeira - 2,5 x 10,0 cm</v>
          </cell>
          <cell r="D200" t="str">
            <v>m</v>
          </cell>
          <cell r="E200">
            <v>1.88</v>
          </cell>
          <cell r="F200">
            <v>0</v>
          </cell>
          <cell r="G200">
            <v>1.88</v>
          </cell>
          <cell r="H200" t="str">
            <v>-</v>
          </cell>
        </row>
        <row r="201">
          <cell r="A201" t="str">
            <v>1 A 01 800 01</v>
          </cell>
          <cell r="B201" t="str">
            <v>-</v>
          </cell>
          <cell r="C201" t="str">
            <v>Recuperação de chapa para placa de sinalização</v>
          </cell>
          <cell r="D201" t="str">
            <v>m²</v>
          </cell>
          <cell r="E201">
            <v>18.18</v>
          </cell>
          <cell r="F201">
            <v>0</v>
          </cell>
          <cell r="G201">
            <v>18.18</v>
          </cell>
          <cell r="H201" t="str">
            <v>-</v>
          </cell>
        </row>
        <row r="202">
          <cell r="A202" t="str">
            <v>1 A 01 810 01</v>
          </cell>
          <cell r="B202" t="str">
            <v>-</v>
          </cell>
          <cell r="C202" t="str">
            <v>Calha metálica semi-circular D=0,40 m</v>
          </cell>
          <cell r="D202" t="str">
            <v>m</v>
          </cell>
          <cell r="E202">
            <v>146.99</v>
          </cell>
          <cell r="F202">
            <v>0</v>
          </cell>
          <cell r="G202">
            <v>146.99</v>
          </cell>
          <cell r="H202" t="str">
            <v>-</v>
          </cell>
        </row>
        <row r="203">
          <cell r="A203" t="str">
            <v>1 A 01 850 01</v>
          </cell>
          <cell r="B203" t="str">
            <v>-</v>
          </cell>
          <cell r="C203" t="str">
            <v>Confecção de placa de sinalização semi-refletiva</v>
          </cell>
          <cell r="D203" t="str">
            <v>m²</v>
          </cell>
          <cell r="E203">
            <v>147.69</v>
          </cell>
          <cell r="F203">
            <v>0</v>
          </cell>
          <cell r="G203">
            <v>147.69</v>
          </cell>
          <cell r="H203" t="str">
            <v>-</v>
          </cell>
        </row>
        <row r="204">
          <cell r="A204" t="str">
            <v>1 A 01 860 01</v>
          </cell>
          <cell r="B204" t="str">
            <v>-</v>
          </cell>
          <cell r="C204" t="str">
            <v>Confecção de placa de sinalização tot. refletiva</v>
          </cell>
          <cell r="D204" t="str">
            <v>m²</v>
          </cell>
          <cell r="E204">
            <v>199.35</v>
          </cell>
          <cell r="F204">
            <v>0</v>
          </cell>
          <cell r="G204">
            <v>199.35</v>
          </cell>
          <cell r="H204" t="str">
            <v>-</v>
          </cell>
        </row>
        <row r="205">
          <cell r="A205" t="str">
            <v>1 A 01 870 01</v>
          </cell>
          <cell r="B205" t="str">
            <v>-</v>
          </cell>
          <cell r="C205" t="str">
            <v>Confecção de suporte e travessa p/ placa de sinal.</v>
          </cell>
          <cell r="D205" t="str">
            <v>un</v>
          </cell>
          <cell r="E205">
            <v>18.57</v>
          </cell>
          <cell r="F205">
            <v>0</v>
          </cell>
          <cell r="G205">
            <v>18.57</v>
          </cell>
          <cell r="H205" t="str">
            <v>-</v>
          </cell>
        </row>
        <row r="206">
          <cell r="A206" t="str">
            <v>1 A 01 890 01</v>
          </cell>
          <cell r="B206" t="str">
            <v>-</v>
          </cell>
          <cell r="C206" t="str">
            <v>Escavação manual em material de 1a categoria</v>
          </cell>
          <cell r="D206" t="str">
            <v>m³</v>
          </cell>
          <cell r="E206">
            <v>16.68</v>
          </cell>
          <cell r="F206">
            <v>0</v>
          </cell>
          <cell r="G206">
            <v>16.68</v>
          </cell>
          <cell r="H206" t="str">
            <v>-</v>
          </cell>
        </row>
        <row r="207">
          <cell r="A207" t="str">
            <v>1 A 01 891 01</v>
          </cell>
          <cell r="B207" t="str">
            <v>-</v>
          </cell>
          <cell r="C207" t="str">
            <v>Escavação manual de vala em material de 1a cat.</v>
          </cell>
          <cell r="D207" t="str">
            <v>m³</v>
          </cell>
          <cell r="E207">
            <v>19.27</v>
          </cell>
          <cell r="F207">
            <v>0</v>
          </cell>
          <cell r="G207">
            <v>19.27</v>
          </cell>
          <cell r="H207" t="str">
            <v>-</v>
          </cell>
        </row>
        <row r="208">
          <cell r="A208" t="str">
            <v>1 A 01 892 01</v>
          </cell>
          <cell r="B208" t="str">
            <v>-</v>
          </cell>
          <cell r="C208" t="str">
            <v>Escavação mecânica de vala em material de 1a cat.</v>
          </cell>
          <cell r="D208" t="str">
            <v>m³</v>
          </cell>
          <cell r="E208">
            <v>3.09</v>
          </cell>
          <cell r="F208">
            <v>0</v>
          </cell>
          <cell r="G208">
            <v>3.09</v>
          </cell>
          <cell r="H208" t="str">
            <v>-</v>
          </cell>
        </row>
        <row r="209">
          <cell r="A209" t="str">
            <v>1 A 01 893 01</v>
          </cell>
          <cell r="B209" t="str">
            <v>-</v>
          </cell>
          <cell r="C209" t="str">
            <v>Compactação manual</v>
          </cell>
          <cell r="D209" t="str">
            <v>m³</v>
          </cell>
          <cell r="E209">
            <v>8.01</v>
          </cell>
          <cell r="F209">
            <v>0</v>
          </cell>
          <cell r="G209">
            <v>8.01</v>
          </cell>
          <cell r="H209" t="str">
            <v>-</v>
          </cell>
        </row>
        <row r="210">
          <cell r="A210" t="str">
            <v>1 A 01 894 01</v>
          </cell>
          <cell r="B210" t="str">
            <v>-</v>
          </cell>
          <cell r="C210" t="str">
            <v>Lastro de brita</v>
          </cell>
          <cell r="D210" t="str">
            <v>m³</v>
          </cell>
          <cell r="E210">
            <v>30.79</v>
          </cell>
          <cell r="F210">
            <v>0</v>
          </cell>
          <cell r="G210">
            <v>30.79</v>
          </cell>
          <cell r="H210" t="str">
            <v>-</v>
          </cell>
        </row>
        <row r="211">
          <cell r="A211" t="str">
            <v>1 A 01 894 51</v>
          </cell>
          <cell r="B211" t="str">
            <v>-</v>
          </cell>
          <cell r="C211" t="str">
            <v>Lastro de brita BC</v>
          </cell>
          <cell r="D211" t="str">
            <v>m³</v>
          </cell>
          <cell r="E211">
            <v>30.15</v>
          </cell>
          <cell r="F211">
            <v>0</v>
          </cell>
          <cell r="G211">
            <v>30.15</v>
          </cell>
          <cell r="H211" t="str">
            <v>-</v>
          </cell>
        </row>
        <row r="212">
          <cell r="A212" t="str">
            <v>1 A 02 702 00</v>
          </cell>
          <cell r="B212" t="str">
            <v>-</v>
          </cell>
          <cell r="C212" t="str">
            <v>Limpeza e enchim. junta pav. concr.(const e rest)</v>
          </cell>
          <cell r="D212" t="str">
            <v>m</v>
          </cell>
          <cell r="E212">
            <v>4.8</v>
          </cell>
          <cell r="F212">
            <v>0</v>
          </cell>
          <cell r="G212">
            <v>4.8</v>
          </cell>
          <cell r="H212" t="str">
            <v>-</v>
          </cell>
        </row>
        <row r="213">
          <cell r="A213" t="str">
            <v>1 A 99 001 00</v>
          </cell>
          <cell r="B213" t="str">
            <v>-</v>
          </cell>
          <cell r="C213" t="str">
            <v>Mistura areia-asfalto usinada a frio</v>
          </cell>
          <cell r="D213" t="str">
            <v>m³</v>
          </cell>
          <cell r="E213">
            <v>0</v>
          </cell>
          <cell r="F213">
            <v>0</v>
          </cell>
          <cell r="G213">
            <v>0</v>
          </cell>
          <cell r="H213" t="str">
            <v>-</v>
          </cell>
        </row>
        <row r="214">
          <cell r="A214" t="str">
            <v>1 A 99 002 00</v>
          </cell>
          <cell r="B214" t="str">
            <v>-</v>
          </cell>
          <cell r="C214" t="str">
            <v>Mistura areia-asfalto usinada a quente</v>
          </cell>
          <cell r="D214" t="str">
            <v>m³</v>
          </cell>
          <cell r="E214">
            <v>0</v>
          </cell>
          <cell r="F214">
            <v>0</v>
          </cell>
          <cell r="G214">
            <v>0</v>
          </cell>
          <cell r="H214" t="str">
            <v>-</v>
          </cell>
        </row>
        <row r="215">
          <cell r="A215" t="str">
            <v>1 A 99 003 00</v>
          </cell>
          <cell r="B215" t="str">
            <v>-</v>
          </cell>
          <cell r="C215" t="str">
            <v>Mistura betuminosa usinada a frio</v>
          </cell>
          <cell r="D215" t="str">
            <v>m³</v>
          </cell>
          <cell r="E215">
            <v>0</v>
          </cell>
          <cell r="F215">
            <v>0</v>
          </cell>
          <cell r="G215">
            <v>0</v>
          </cell>
          <cell r="H215" t="str">
            <v>-</v>
          </cell>
        </row>
        <row r="216">
          <cell r="A216" t="str">
            <v>1 A 99 004 00</v>
          </cell>
          <cell r="B216" t="str">
            <v>-</v>
          </cell>
          <cell r="C216" t="str">
            <v>Mistura betuminosa usinada a quente</v>
          </cell>
          <cell r="D216" t="str">
            <v>m³</v>
          </cell>
          <cell r="E216">
            <v>0</v>
          </cell>
          <cell r="F216">
            <v>0</v>
          </cell>
          <cell r="G216">
            <v>0</v>
          </cell>
          <cell r="H216" t="str">
            <v>-</v>
          </cell>
        </row>
        <row r="217">
          <cell r="A217" t="str">
            <v>1 A 99 005 00</v>
          </cell>
          <cell r="B217" t="str">
            <v>-</v>
          </cell>
          <cell r="C217" t="str">
            <v>Mistura betuminosa</v>
          </cell>
          <cell r="D217" t="str">
            <v>m³</v>
          </cell>
          <cell r="E217">
            <v>0</v>
          </cell>
          <cell r="F217">
            <v>0</v>
          </cell>
          <cell r="G217">
            <v>0</v>
          </cell>
          <cell r="H217" t="str">
            <v>-</v>
          </cell>
        </row>
        <row r="219">
          <cell r="A219" t="str">
            <v>DNIT - Sistema de Custos Rodoviários</v>
          </cell>
          <cell r="D219" t="str">
            <v>Sicro2</v>
          </cell>
          <cell r="H219" t="str">
            <v>Esp. Técnica</v>
          </cell>
        </row>
        <row r="220">
          <cell r="A220" t="str">
            <v>construção Rodoviária</v>
          </cell>
          <cell r="D220" t="str">
            <v>Minas Gerais</v>
          </cell>
          <cell r="H220" t="str">
            <v>Minas Gerais</v>
          </cell>
        </row>
        <row r="221">
          <cell r="A221" t="str">
            <v>Resumo dos Custos Unitários de Referência: Maio de 2005</v>
          </cell>
          <cell r="D221" t="str">
            <v>RCtR0330</v>
          </cell>
          <cell r="H221" t="str">
            <v>=</v>
          </cell>
        </row>
        <row r="223">
          <cell r="A223" t="str">
            <v>Código</v>
          </cell>
          <cell r="C223" t="str">
            <v>Atividade / Serviço</v>
          </cell>
          <cell r="D223" t="str">
            <v>Unidade</v>
          </cell>
          <cell r="F223" t="str">
            <v>Preço Unitário</v>
          </cell>
          <cell r="H223" t="str">
            <v>Código</v>
          </cell>
        </row>
        <row r="224">
          <cell r="D224" t="str">
            <v>Und</v>
          </cell>
          <cell r="E224" t="str">
            <v>Direto</v>
          </cell>
          <cell r="F224" t="str">
            <v>LDI</v>
          </cell>
          <cell r="G224" t="str">
            <v>Total</v>
          </cell>
        </row>
        <row r="226">
          <cell r="A226" t="str">
            <v>2 S 01 000 00</v>
          </cell>
          <cell r="B226" t="str">
            <v>-</v>
          </cell>
          <cell r="C226" t="str">
            <v>Desm. dest. limpeza áreas c/arv. diam. até 0,15 m</v>
          </cell>
          <cell r="D226" t="str">
            <v>m²</v>
          </cell>
          <cell r="E226">
            <v>0.2</v>
          </cell>
          <cell r="F226">
            <v>0.04</v>
          </cell>
          <cell r="G226">
            <v>0.25</v>
          </cell>
          <cell r="H226" t="str">
            <v>DNER-ES-278/97</v>
          </cell>
        </row>
        <row r="227">
          <cell r="A227" t="str">
            <v>2 S 01 010 00</v>
          </cell>
          <cell r="B227" t="str">
            <v>-</v>
          </cell>
          <cell r="C227" t="str">
            <v>Destocamento de árvores D=0,15 a 0,30 m</v>
          </cell>
          <cell r="D227" t="str">
            <v>und</v>
          </cell>
          <cell r="E227">
            <v>19.420000000000002</v>
          </cell>
          <cell r="F227">
            <v>4.6399999999999997</v>
          </cell>
          <cell r="G227">
            <v>24.07</v>
          </cell>
          <cell r="H227" t="str">
            <v>DNER-ES-278/97</v>
          </cell>
        </row>
        <row r="228">
          <cell r="A228" t="str">
            <v>2 S 01 012 00</v>
          </cell>
          <cell r="B228" t="str">
            <v>-</v>
          </cell>
          <cell r="C228" t="str">
            <v>Destocamento de árvores c/diâm. &gt; 0,30 m</v>
          </cell>
          <cell r="D228" t="str">
            <v>und</v>
          </cell>
          <cell r="E228">
            <v>48.56</v>
          </cell>
          <cell r="F228">
            <v>11.6</v>
          </cell>
          <cell r="G228">
            <v>60.17</v>
          </cell>
          <cell r="H228" t="str">
            <v>DNER-ES-278/97</v>
          </cell>
        </row>
        <row r="229">
          <cell r="A229" t="str">
            <v>2 S 01 100 01</v>
          </cell>
          <cell r="B229" t="str">
            <v>-</v>
          </cell>
          <cell r="C229" t="str">
            <v>Esc. carga transp. mat 1ª cat DMT 50 m</v>
          </cell>
          <cell r="D229" t="str">
            <v>m³</v>
          </cell>
          <cell r="E229">
            <v>1.03</v>
          </cell>
          <cell r="F229">
            <v>0.24</v>
          </cell>
          <cell r="G229">
            <v>1.28</v>
          </cell>
          <cell r="H229" t="str">
            <v>DNER-ES-280/97</v>
          </cell>
        </row>
        <row r="230">
          <cell r="A230" t="str">
            <v>2 S 01 100 02</v>
          </cell>
          <cell r="B230" t="str">
            <v>-</v>
          </cell>
          <cell r="C230" t="str">
            <v>Esc. carga transp. mat 1ª cat DMT 50 a 200m c/m</v>
          </cell>
          <cell r="D230" t="str">
            <v>m³</v>
          </cell>
          <cell r="E230">
            <v>3.41</v>
          </cell>
          <cell r="F230">
            <v>0.81</v>
          </cell>
          <cell r="G230">
            <v>4.22</v>
          </cell>
          <cell r="H230" t="str">
            <v>DNER-ES-280/97</v>
          </cell>
        </row>
        <row r="231">
          <cell r="A231" t="str">
            <v>2 S 01 100 03</v>
          </cell>
          <cell r="B231" t="str">
            <v>-</v>
          </cell>
          <cell r="C231" t="str">
            <v>Esc. carga transp. mat 1ª cat DMT 200 a 400m c/m</v>
          </cell>
          <cell r="D231" t="str">
            <v>m³</v>
          </cell>
          <cell r="E231">
            <v>4.1500000000000004</v>
          </cell>
          <cell r="F231">
            <v>0.99</v>
          </cell>
          <cell r="G231">
            <v>5.14</v>
          </cell>
          <cell r="H231" t="str">
            <v>DNER-ES-280/97</v>
          </cell>
        </row>
        <row r="232">
          <cell r="A232" t="str">
            <v>2 S 01 100 04</v>
          </cell>
          <cell r="B232" t="str">
            <v>-</v>
          </cell>
          <cell r="C232" t="str">
            <v>Esc. carga transp. mat 1ª cat DMT 400 a 600m c/m</v>
          </cell>
          <cell r="D232" t="str">
            <v>m³</v>
          </cell>
          <cell r="E232">
            <v>4.9400000000000004</v>
          </cell>
          <cell r="F232">
            <v>1.18</v>
          </cell>
          <cell r="G232">
            <v>6.12</v>
          </cell>
          <cell r="H232" t="str">
            <v>DNER-ES-280/97</v>
          </cell>
        </row>
        <row r="233">
          <cell r="A233" t="str">
            <v>2 S 01 100 05</v>
          </cell>
          <cell r="B233" t="str">
            <v>-</v>
          </cell>
          <cell r="C233" t="str">
            <v>Esc. carga transp. mat 1ª cat DMT 600 a 800m c/m</v>
          </cell>
          <cell r="D233" t="str">
            <v>m³</v>
          </cell>
          <cell r="E233">
            <v>5.64</v>
          </cell>
          <cell r="F233">
            <v>1.34</v>
          </cell>
          <cell r="G233">
            <v>6.99</v>
          </cell>
          <cell r="H233" t="str">
            <v>DNER-ES-280/97</v>
          </cell>
        </row>
        <row r="234">
          <cell r="A234" t="str">
            <v>2 S 01 100 06</v>
          </cell>
          <cell r="B234" t="str">
            <v>-</v>
          </cell>
          <cell r="C234" t="str">
            <v>Esc. carga transp. mat 1ª cat DMT 800 a 1000m c/m</v>
          </cell>
          <cell r="D234" t="str">
            <v>m³</v>
          </cell>
          <cell r="E234">
            <v>6.52</v>
          </cell>
          <cell r="F234">
            <v>1.55</v>
          </cell>
          <cell r="G234">
            <v>8.07</v>
          </cell>
          <cell r="H234" t="str">
            <v>DNER-ES-280/97</v>
          </cell>
        </row>
        <row r="235">
          <cell r="A235" t="str">
            <v>2 S 01 100 07</v>
          </cell>
          <cell r="B235" t="str">
            <v>-</v>
          </cell>
          <cell r="C235" t="str">
            <v>Esc. carga transp. mat 1ª cat DMT 1000 a 1200m c/m</v>
          </cell>
          <cell r="D235" t="str">
            <v>m³</v>
          </cell>
          <cell r="E235">
            <v>7.44</v>
          </cell>
          <cell r="F235">
            <v>1.77</v>
          </cell>
          <cell r="G235">
            <v>9.2200000000000006</v>
          </cell>
          <cell r="H235" t="str">
            <v>DNER-ES-280/97</v>
          </cell>
        </row>
        <row r="236">
          <cell r="A236" t="str">
            <v>2 S 01 100 08</v>
          </cell>
          <cell r="B236" t="str">
            <v>-</v>
          </cell>
          <cell r="C236" t="str">
            <v>Esc. carga transp. mat 1ª cat DMT 1200 a 1400m c/m</v>
          </cell>
          <cell r="D236" t="str">
            <v>m³</v>
          </cell>
          <cell r="E236">
            <v>8.2899999999999991</v>
          </cell>
          <cell r="F236">
            <v>1.98</v>
          </cell>
          <cell r="G236">
            <v>10.27</v>
          </cell>
          <cell r="H236" t="str">
            <v>DNER-ES-280/97</v>
          </cell>
        </row>
        <row r="237">
          <cell r="A237" t="str">
            <v>2 S 01 100 09</v>
          </cell>
          <cell r="B237" t="str">
            <v>-</v>
          </cell>
          <cell r="C237" t="str">
            <v>Esc. carga tr. mat 1ª c. DMT 50 a 200m c/carreg</v>
          </cell>
          <cell r="D237" t="str">
            <v>m³</v>
          </cell>
          <cell r="E237">
            <v>3.92</v>
          </cell>
          <cell r="F237">
            <v>0.93</v>
          </cell>
          <cell r="G237">
            <v>4.8499999999999996</v>
          </cell>
          <cell r="H237" t="str">
            <v>DNER-ES-280/97</v>
          </cell>
        </row>
        <row r="238">
          <cell r="A238" t="str">
            <v>2 S 01 100 10</v>
          </cell>
          <cell r="B238" t="str">
            <v>-</v>
          </cell>
          <cell r="C238" t="str">
            <v>Esc. carga tr. mat 1ª c. DMT 200 a 400m c/carreg</v>
          </cell>
          <cell r="D238" t="str">
            <v>m³</v>
          </cell>
          <cell r="E238">
            <v>4.26</v>
          </cell>
          <cell r="F238">
            <v>1.01</v>
          </cell>
          <cell r="G238">
            <v>5.28</v>
          </cell>
          <cell r="H238" t="str">
            <v>DNER-ES-280/97</v>
          </cell>
        </row>
        <row r="239">
          <cell r="A239" t="str">
            <v>2 S 01 100 11</v>
          </cell>
          <cell r="B239" t="str">
            <v>-</v>
          </cell>
          <cell r="C239" t="str">
            <v>Esc. carga tr. mat 1ª c. DMT 400 a 600m c/carreg</v>
          </cell>
          <cell r="D239" t="str">
            <v>m³</v>
          </cell>
          <cell r="E239">
            <v>4.4400000000000004</v>
          </cell>
          <cell r="F239">
            <v>1.06</v>
          </cell>
          <cell r="G239">
            <v>5.5</v>
          </cell>
          <cell r="H239" t="str">
            <v>DNER-ES-280/97</v>
          </cell>
        </row>
        <row r="240">
          <cell r="A240" t="str">
            <v>2 S 01 100 12</v>
          </cell>
          <cell r="B240" t="str">
            <v>-</v>
          </cell>
          <cell r="C240" t="str">
            <v>Esc. carga tr. mat 1ª c. DMT 600 a 800m c/carreg</v>
          </cell>
          <cell r="D240" t="str">
            <v>m³</v>
          </cell>
          <cell r="E240">
            <v>4.6500000000000004</v>
          </cell>
          <cell r="F240">
            <v>1.1100000000000001</v>
          </cell>
          <cell r="G240">
            <v>5.76</v>
          </cell>
          <cell r="H240" t="str">
            <v>DNER-ES-280/97</v>
          </cell>
        </row>
        <row r="241">
          <cell r="A241" t="str">
            <v>2 S 01 100 13</v>
          </cell>
          <cell r="B241" t="str">
            <v>-</v>
          </cell>
          <cell r="C241" t="str">
            <v>Esc. carga tr. mat 1ª c. DMT 800 a 1000m c/carreg</v>
          </cell>
          <cell r="D241" t="str">
            <v>m³</v>
          </cell>
          <cell r="E241">
            <v>4.9800000000000004</v>
          </cell>
          <cell r="F241">
            <v>1.19</v>
          </cell>
          <cell r="G241">
            <v>6.17</v>
          </cell>
          <cell r="H241" t="str">
            <v>DNER-ES-280/97</v>
          </cell>
        </row>
        <row r="242">
          <cell r="A242" t="str">
            <v>2 S 01 100 14</v>
          </cell>
          <cell r="B242" t="str">
            <v>-</v>
          </cell>
          <cell r="C242" t="str">
            <v>Esc. carga tr. mat 1ª c. DMT 1000 a 1200m c/carreg</v>
          </cell>
          <cell r="D242" t="str">
            <v>m³</v>
          </cell>
          <cell r="E242">
            <v>5.17</v>
          </cell>
          <cell r="F242">
            <v>1.23</v>
          </cell>
          <cell r="G242">
            <v>6.41</v>
          </cell>
          <cell r="H242" t="str">
            <v>DNER-ES-280/97</v>
          </cell>
        </row>
        <row r="243">
          <cell r="A243" t="str">
            <v>2 S 01 100 15</v>
          </cell>
          <cell r="B243" t="str">
            <v>-</v>
          </cell>
          <cell r="C243" t="str">
            <v>Esc. carga tr. mat 1ª c. DMT 1200 a 1400m c/carreg</v>
          </cell>
          <cell r="D243" t="str">
            <v>m³</v>
          </cell>
          <cell r="E243">
            <v>5.34</v>
          </cell>
          <cell r="F243">
            <v>1.27</v>
          </cell>
          <cell r="G243">
            <v>6.62</v>
          </cell>
          <cell r="H243" t="str">
            <v>DNER-ES-280/97</v>
          </cell>
        </row>
        <row r="244">
          <cell r="A244" t="str">
            <v>2 S 01 100 16</v>
          </cell>
          <cell r="B244" t="str">
            <v>-</v>
          </cell>
          <cell r="C244" t="str">
            <v>Esc. carga tr. mat 1ª c. DMT 1400 a 1600m c/carreg</v>
          </cell>
          <cell r="D244" t="str">
            <v>m³</v>
          </cell>
          <cell r="E244">
            <v>5.6</v>
          </cell>
          <cell r="F244">
            <v>1.34</v>
          </cell>
          <cell r="G244">
            <v>6.94</v>
          </cell>
          <cell r="H244" t="str">
            <v>DNER-ES-280/97</v>
          </cell>
        </row>
        <row r="245">
          <cell r="A245" t="str">
            <v>2 S 01 100 17</v>
          </cell>
          <cell r="B245" t="str">
            <v>-</v>
          </cell>
          <cell r="C245" t="str">
            <v>Esc. carga tr. mat 1ª c. DMT 1600 a 1800m c/carreg</v>
          </cell>
          <cell r="D245" t="str">
            <v>m³</v>
          </cell>
          <cell r="E245">
            <v>5.69</v>
          </cell>
          <cell r="F245">
            <v>1.36</v>
          </cell>
          <cell r="G245">
            <v>7.05</v>
          </cell>
          <cell r="H245" t="str">
            <v>DNER-ES-280/97</v>
          </cell>
        </row>
        <row r="246">
          <cell r="A246" t="str">
            <v>2 S 01 100 18</v>
          </cell>
          <cell r="B246" t="str">
            <v>-</v>
          </cell>
          <cell r="C246" t="str">
            <v>Esc. carga tr. mat 1ª c. DMT 1800 a 2000m c/carreg</v>
          </cell>
          <cell r="D246" t="str">
            <v>m³</v>
          </cell>
          <cell r="E246">
            <v>6.02</v>
          </cell>
          <cell r="F246">
            <v>1.44</v>
          </cell>
          <cell r="G246">
            <v>7.47</v>
          </cell>
          <cell r="H246" t="str">
            <v>DNER-ES-280/97</v>
          </cell>
        </row>
        <row r="247">
          <cell r="A247" t="str">
            <v>2 S 01 100 19</v>
          </cell>
          <cell r="B247" t="str">
            <v>-</v>
          </cell>
          <cell r="C247" t="str">
            <v>Esc. carga tr. mat 1ª c. DMT 2000 a 3000m c/carreg</v>
          </cell>
          <cell r="D247" t="str">
            <v>m³</v>
          </cell>
          <cell r="E247">
            <v>6.71</v>
          </cell>
          <cell r="F247">
            <v>1.6</v>
          </cell>
          <cell r="G247">
            <v>8.31</v>
          </cell>
          <cell r="H247" t="str">
            <v>DNER-ES-280/97</v>
          </cell>
        </row>
        <row r="248">
          <cell r="A248" t="str">
            <v>2 S 01 100 20</v>
          </cell>
          <cell r="B248" t="str">
            <v>-</v>
          </cell>
          <cell r="C248" t="str">
            <v>Esc. carga tr. mat 1ª c. DMT 3000 a 5000m c/carreg</v>
          </cell>
          <cell r="D248" t="str">
            <v>m³</v>
          </cell>
          <cell r="E248">
            <v>8.57</v>
          </cell>
          <cell r="F248">
            <v>2.04</v>
          </cell>
          <cell r="G248">
            <v>10.62</v>
          </cell>
          <cell r="H248" t="str">
            <v>DNER-ES-280/97</v>
          </cell>
        </row>
        <row r="249">
          <cell r="A249" t="str">
            <v>2 S 01 100 21</v>
          </cell>
          <cell r="B249" t="str">
            <v>-</v>
          </cell>
          <cell r="C249" t="str">
            <v>Escavação carga transp. manual mat.1a cat. DT=20m</v>
          </cell>
          <cell r="D249" t="str">
            <v>m³</v>
          </cell>
          <cell r="E249">
            <v>14.05</v>
          </cell>
          <cell r="F249">
            <v>3.35</v>
          </cell>
          <cell r="G249">
            <v>117.41</v>
          </cell>
          <cell r="H249" t="str">
            <v>DNER-ES-280/97</v>
          </cell>
        </row>
        <row r="250">
          <cell r="A250" t="str">
            <v>2 S 01 100 22</v>
          </cell>
          <cell r="B250" t="str">
            <v>-</v>
          </cell>
          <cell r="C250" t="str">
            <v>Esc. carga transp. mat 1ª cat DMT 50 a 200m c/e</v>
          </cell>
          <cell r="D250" t="str">
            <v>m³</v>
          </cell>
          <cell r="E250">
            <v>3.31</v>
          </cell>
          <cell r="F250">
            <v>0.79</v>
          </cell>
          <cell r="G250">
            <v>4.0999999999999996</v>
          </cell>
          <cell r="H250" t="str">
            <v>DNER-ES-280/97</v>
          </cell>
        </row>
        <row r="251">
          <cell r="A251" t="str">
            <v>2 S 01 100 23</v>
          </cell>
          <cell r="B251" t="str">
            <v>-</v>
          </cell>
          <cell r="C251" t="str">
            <v>Esc. carga transp. mat 1ª cat DMT 200 a 400m c/e</v>
          </cell>
          <cell r="D251" t="str">
            <v>m³</v>
          </cell>
          <cell r="E251">
            <v>3.58</v>
          </cell>
          <cell r="F251">
            <v>0.85</v>
          </cell>
          <cell r="G251">
            <v>4.43</v>
          </cell>
          <cell r="H251" t="str">
            <v>DNER-ES-280/97</v>
          </cell>
        </row>
        <row r="252">
          <cell r="A252" t="str">
            <v>2 S 01 100 24</v>
          </cell>
          <cell r="B252" t="str">
            <v>-</v>
          </cell>
          <cell r="C252" t="str">
            <v>Esc. carga transp. mat 1ª cat DMT 400 a 600m c/e</v>
          </cell>
          <cell r="D252" t="str">
            <v>m³</v>
          </cell>
          <cell r="E252">
            <v>3.85</v>
          </cell>
          <cell r="F252">
            <v>0.92</v>
          </cell>
          <cell r="G252">
            <v>4.78</v>
          </cell>
          <cell r="H252" t="str">
            <v>DNER-ES-280/97</v>
          </cell>
        </row>
        <row r="253">
          <cell r="A253" t="str">
            <v>2 S 01 100 25</v>
          </cell>
          <cell r="B253" t="str">
            <v>-</v>
          </cell>
          <cell r="C253" t="str">
            <v>Esc. carga transp. mat 1ª cat DMT 600 a 800m c/e</v>
          </cell>
          <cell r="D253" t="str">
            <v>m³</v>
          </cell>
          <cell r="E253">
            <v>4.1100000000000003</v>
          </cell>
          <cell r="F253">
            <v>0.98</v>
          </cell>
          <cell r="G253">
            <v>5.0999999999999996</v>
          </cell>
          <cell r="H253" t="str">
            <v>DNER-ES-280/97</v>
          </cell>
        </row>
        <row r="254">
          <cell r="A254" t="str">
            <v>2 S 01 100 26</v>
          </cell>
          <cell r="B254" t="str">
            <v>-</v>
          </cell>
          <cell r="C254" t="str">
            <v>Esc. carga transp. mat 1ª cat DMT 800 a 1000m c/e</v>
          </cell>
          <cell r="D254" t="str">
            <v>m³</v>
          </cell>
          <cell r="E254">
            <v>4.34</v>
          </cell>
          <cell r="F254">
            <v>1.03</v>
          </cell>
          <cell r="G254">
            <v>5.38</v>
          </cell>
          <cell r="H254" t="str">
            <v>DNER-ES-280/97</v>
          </cell>
        </row>
        <row r="255">
          <cell r="A255" t="str">
            <v>2 S 01 100 27</v>
          </cell>
          <cell r="B255" t="str">
            <v>-</v>
          </cell>
          <cell r="C255" t="str">
            <v>Esc. carga transp. mat 1ª cat DMT 1000 a 1200m c/e</v>
          </cell>
          <cell r="D255" t="str">
            <v>m³</v>
          </cell>
          <cell r="E255">
            <v>4.57</v>
          </cell>
          <cell r="F255">
            <v>1.0900000000000001</v>
          </cell>
          <cell r="G255">
            <v>5.67</v>
          </cell>
          <cell r="H255" t="str">
            <v>DNER-ES-280/97</v>
          </cell>
        </row>
        <row r="256">
          <cell r="A256" t="str">
            <v>2 S 01 100 28</v>
          </cell>
          <cell r="B256" t="str">
            <v>-</v>
          </cell>
          <cell r="C256" t="str">
            <v>Esc. carga transp. mat 1ª cat DMT 1200 a 1400m c/e</v>
          </cell>
          <cell r="D256" t="str">
            <v>m³</v>
          </cell>
          <cell r="E256">
            <v>4.8</v>
          </cell>
          <cell r="F256">
            <v>1.1399999999999999</v>
          </cell>
          <cell r="G256">
            <v>5.94</v>
          </cell>
          <cell r="H256" t="str">
            <v>DNER-ES-280/97</v>
          </cell>
        </row>
        <row r="257">
          <cell r="A257" t="str">
            <v>2 S 01 100 29</v>
          </cell>
          <cell r="B257" t="str">
            <v>-</v>
          </cell>
          <cell r="C257" t="str">
            <v>Esc. carga transp. mat 1ª cat DMT 1400 a 1600m c/e</v>
          </cell>
          <cell r="D257" t="str">
            <v>m³</v>
          </cell>
          <cell r="E257">
            <v>4.9800000000000004</v>
          </cell>
          <cell r="F257">
            <v>1.19</v>
          </cell>
          <cell r="G257">
            <v>6.17</v>
          </cell>
          <cell r="H257" t="str">
            <v>DNER-ES-280/97</v>
          </cell>
        </row>
        <row r="258">
          <cell r="A258" t="str">
            <v>2 S 01 100 30</v>
          </cell>
          <cell r="B258" t="str">
            <v>-</v>
          </cell>
          <cell r="C258" t="str">
            <v>Esc. carga transp. mat 1ª cat DMT 1600 a 1800m c/e</v>
          </cell>
          <cell r="D258" t="str">
            <v>m³</v>
          </cell>
          <cell r="E258">
            <v>5.0599999999999996</v>
          </cell>
          <cell r="F258">
            <v>1.2</v>
          </cell>
          <cell r="G258">
            <v>6.26</v>
          </cell>
          <cell r="H258" t="str">
            <v>DNER-ES-280/97</v>
          </cell>
        </row>
        <row r="259">
          <cell r="A259" t="str">
            <v>2 S 01 100 31</v>
          </cell>
          <cell r="B259" t="str">
            <v>-</v>
          </cell>
          <cell r="C259" t="str">
            <v>Esc. carga transp. mat 1ª cat DMT 1800 a 2000m c/e</v>
          </cell>
          <cell r="D259" t="str">
            <v>m³</v>
          </cell>
          <cell r="E259">
            <v>5.42</v>
          </cell>
          <cell r="F259">
            <v>1.29</v>
          </cell>
          <cell r="G259">
            <v>6.71</v>
          </cell>
          <cell r="H259" t="str">
            <v>DNER-ES-280/97</v>
          </cell>
        </row>
        <row r="260">
          <cell r="A260" t="str">
            <v>2 S 01 100 32</v>
          </cell>
          <cell r="B260" t="str">
            <v>-</v>
          </cell>
          <cell r="C260" t="str">
            <v>Esc. carga transp. mat 1ª cat DMT 2000 a 3000m c/e</v>
          </cell>
          <cell r="D260" t="str">
            <v>m³</v>
          </cell>
          <cell r="E260">
            <v>6.06</v>
          </cell>
          <cell r="F260">
            <v>1.44</v>
          </cell>
          <cell r="G260">
            <v>7.51</v>
          </cell>
          <cell r="H260" t="str">
            <v>DNER-ES-280/97</v>
          </cell>
        </row>
        <row r="261">
          <cell r="A261" t="str">
            <v>2 S 01 100 33</v>
          </cell>
          <cell r="B261" t="str">
            <v>-</v>
          </cell>
          <cell r="C261" t="str">
            <v>Esc. carga transp. mat 1ª cat DMT 3000 a 5000m c/e</v>
          </cell>
          <cell r="D261" t="str">
            <v>m³</v>
          </cell>
          <cell r="E261">
            <v>8</v>
          </cell>
          <cell r="F261">
            <v>1.91</v>
          </cell>
          <cell r="G261">
            <v>9.91</v>
          </cell>
          <cell r="H261" t="str">
            <v>DNER-ES-280/97</v>
          </cell>
        </row>
        <row r="262">
          <cell r="A262" t="str">
            <v>2 S 01 101 01</v>
          </cell>
          <cell r="B262" t="str">
            <v>-</v>
          </cell>
          <cell r="C262" t="str">
            <v>Esc. carga transp. mat 2ª cat DMT 50m</v>
          </cell>
          <cell r="D262" t="str">
            <v>m³</v>
          </cell>
          <cell r="E262">
            <v>2.2000000000000002</v>
          </cell>
          <cell r="F262">
            <v>0.52</v>
          </cell>
          <cell r="G262">
            <v>2.72</v>
          </cell>
          <cell r="H262" t="str">
            <v>DNER-ES-280/97</v>
          </cell>
        </row>
        <row r="263">
          <cell r="A263" t="str">
            <v>2 S 01 101 02</v>
          </cell>
          <cell r="B263" t="str">
            <v>-</v>
          </cell>
          <cell r="C263" t="str">
            <v>Esc. carga transp. mat 2ª cat DMT 50 a 200m c/m</v>
          </cell>
          <cell r="D263" t="str">
            <v>m³</v>
          </cell>
          <cell r="E263">
            <v>5.88</v>
          </cell>
          <cell r="F263">
            <v>1.4</v>
          </cell>
          <cell r="G263">
            <v>7.29</v>
          </cell>
          <cell r="H263" t="str">
            <v>DNER-ES-280/97</v>
          </cell>
        </row>
        <row r="264">
          <cell r="A264" t="str">
            <v>2 S 01 101 03</v>
          </cell>
          <cell r="B264" t="str">
            <v>-</v>
          </cell>
          <cell r="C264" t="str">
            <v>Esc. carga transp. mat 2ª cat DMT 200 a 400m c/m</v>
          </cell>
          <cell r="D264" t="str">
            <v>m³</v>
          </cell>
          <cell r="E264">
            <v>5.9</v>
          </cell>
          <cell r="F264">
            <v>1.41</v>
          </cell>
          <cell r="G264">
            <v>7.31</v>
          </cell>
          <cell r="H264" t="str">
            <v>DNER-ES-280/97</v>
          </cell>
        </row>
        <row r="265">
          <cell r="A265" t="str">
            <v>2 S 01 101 04</v>
          </cell>
          <cell r="B265" t="str">
            <v>-</v>
          </cell>
          <cell r="C265" t="str">
            <v>Esc. carga transp. mat 2ª cat DMT 400 a 600m c/m</v>
          </cell>
          <cell r="D265" t="str">
            <v>m³</v>
          </cell>
          <cell r="E265">
            <v>7.2</v>
          </cell>
          <cell r="F265">
            <v>1.72</v>
          </cell>
          <cell r="G265">
            <v>8.92</v>
          </cell>
          <cell r="H265" t="str">
            <v>DNER-ES-280/97</v>
          </cell>
        </row>
        <row r="266">
          <cell r="A266" t="str">
            <v>2 S 01 101 05</v>
          </cell>
          <cell r="B266" t="str">
            <v>-</v>
          </cell>
          <cell r="C266" t="str">
            <v>Esc. carga transp. mat 2ª cat DMT 600 a 800m c/m</v>
          </cell>
          <cell r="D266" t="str">
            <v>m³</v>
          </cell>
          <cell r="E266">
            <v>8.49</v>
          </cell>
          <cell r="F266">
            <v>2.0299999999999998</v>
          </cell>
          <cell r="G266">
            <v>10.52</v>
          </cell>
          <cell r="H266" t="str">
            <v>DNER-ES-280/97</v>
          </cell>
        </row>
        <row r="267">
          <cell r="A267" t="str">
            <v>2 S 01 101 06</v>
          </cell>
          <cell r="B267" t="str">
            <v>-</v>
          </cell>
          <cell r="C267" t="str">
            <v>Esc. carga transp. mat 2ª cat DMT 800 a 1000m c/m</v>
          </cell>
          <cell r="D267" t="str">
            <v>m³</v>
          </cell>
          <cell r="E267">
            <v>9.7899999999999991</v>
          </cell>
          <cell r="F267">
            <v>2.34</v>
          </cell>
          <cell r="G267">
            <v>12.13</v>
          </cell>
          <cell r="H267" t="str">
            <v>DNER-ES-280/97</v>
          </cell>
        </row>
        <row r="268">
          <cell r="A268" t="str">
            <v>2 S 01 101 07</v>
          </cell>
          <cell r="B268" t="str">
            <v>-</v>
          </cell>
          <cell r="C268" t="str">
            <v>Esc. carga transp. mat 2ª cat DMT 1000 a 1200m c/m</v>
          </cell>
          <cell r="D268" t="str">
            <v>m³</v>
          </cell>
          <cell r="E268">
            <v>9.8000000000000007</v>
          </cell>
          <cell r="F268">
            <v>2.34</v>
          </cell>
          <cell r="G268">
            <v>12.15</v>
          </cell>
          <cell r="H268" t="str">
            <v>DNER-ES-280/97</v>
          </cell>
        </row>
        <row r="269">
          <cell r="A269" t="str">
            <v>2 S 01 101 08</v>
          </cell>
          <cell r="B269" t="str">
            <v>-</v>
          </cell>
          <cell r="C269" t="str">
            <v>Esc. carga transp. mat 2ª cat DMT 1200 a 1400m c/m</v>
          </cell>
          <cell r="D269" t="str">
            <v>m³</v>
          </cell>
          <cell r="E269">
            <v>11.1</v>
          </cell>
          <cell r="F269">
            <v>2.65</v>
          </cell>
          <cell r="G269">
            <v>13.76</v>
          </cell>
          <cell r="H269" t="str">
            <v>DNER-ES-280/97</v>
          </cell>
        </row>
        <row r="270">
          <cell r="A270" t="str">
            <v>2 S 01 101 09</v>
          </cell>
          <cell r="B270" t="str">
            <v>-</v>
          </cell>
          <cell r="C270" t="str">
            <v>Esc. carga tr. mat 2ª c. DMT 50 a 200m c/carreg</v>
          </cell>
          <cell r="D270" t="str">
            <v>m³</v>
          </cell>
          <cell r="E270">
            <v>6.07</v>
          </cell>
          <cell r="F270">
            <v>1.45</v>
          </cell>
          <cell r="G270">
            <v>7.52</v>
          </cell>
          <cell r="H270" t="str">
            <v>DNER-ES-280/97</v>
          </cell>
        </row>
        <row r="271">
          <cell r="A271" t="str">
            <v>2 S 01 101 10</v>
          </cell>
          <cell r="B271" t="str">
            <v>-</v>
          </cell>
          <cell r="C271" t="str">
            <v>Esc. carga tr. mat 2ª c. DMT 200 a 400m c/carreg</v>
          </cell>
          <cell r="D271" t="str">
            <v>m³</v>
          </cell>
          <cell r="E271">
            <v>6.36</v>
          </cell>
          <cell r="F271">
            <v>1.52</v>
          </cell>
          <cell r="G271">
            <v>7.88</v>
          </cell>
          <cell r="H271" t="str">
            <v>DNER-ES-280/97</v>
          </cell>
        </row>
        <row r="272">
          <cell r="A272" t="str">
            <v>2 S 01 101 11</v>
          </cell>
          <cell r="B272" t="str">
            <v>-</v>
          </cell>
          <cell r="C272" t="str">
            <v>Esc. carga tr. mat 2a c. DMT 400 a 600m c/carreg</v>
          </cell>
          <cell r="D272" t="str">
            <v>m³</v>
          </cell>
          <cell r="E272">
            <v>6.72</v>
          </cell>
          <cell r="F272">
            <v>1.6</v>
          </cell>
          <cell r="G272">
            <v>8.33</v>
          </cell>
          <cell r="H272" t="str">
            <v>DNER-ES-280/97</v>
          </cell>
        </row>
        <row r="273">
          <cell r="A273" t="str">
            <v>2 S 01 101 12</v>
          </cell>
          <cell r="B273" t="str">
            <v>-</v>
          </cell>
          <cell r="C273" t="str">
            <v>Esc. carga tr. mat 2a c. DMT 600 a 800m c/carreg</v>
          </cell>
          <cell r="D273" t="str">
            <v>m³</v>
          </cell>
          <cell r="E273">
            <v>7.06</v>
          </cell>
          <cell r="F273">
            <v>1.68</v>
          </cell>
          <cell r="G273">
            <v>8.75</v>
          </cell>
          <cell r="H273" t="str">
            <v>DNER-ES-280/97</v>
          </cell>
        </row>
        <row r="274">
          <cell r="A274" t="str">
            <v>2 S 01 101 13</v>
          </cell>
          <cell r="B274" t="str">
            <v>-</v>
          </cell>
          <cell r="C274" t="str">
            <v>Esc. carga tr. mat 2a c. DMT 800 a 1000m c/carreg</v>
          </cell>
          <cell r="D274" t="str">
            <v>m³</v>
          </cell>
          <cell r="E274">
            <v>7.27</v>
          </cell>
          <cell r="F274">
            <v>1.73</v>
          </cell>
          <cell r="G274">
            <v>9.01</v>
          </cell>
          <cell r="H274" t="str">
            <v>DNER-ES-280/97</v>
          </cell>
        </row>
        <row r="275">
          <cell r="A275" t="str">
            <v>2 S 01 101 14</v>
          </cell>
          <cell r="B275" t="str">
            <v>-</v>
          </cell>
          <cell r="C275" t="str">
            <v>Esc. carga tr. mat 2a c. DMT 1000 a 1200m c/carreg</v>
          </cell>
          <cell r="D275" t="str">
            <v>m³</v>
          </cell>
          <cell r="E275">
            <v>7.66</v>
          </cell>
          <cell r="F275">
            <v>1.83</v>
          </cell>
          <cell r="G275">
            <v>9.49</v>
          </cell>
          <cell r="H275" t="str">
            <v>DNER-ES-280/97</v>
          </cell>
        </row>
        <row r="276">
          <cell r="A276" t="str">
            <v>2 S 01 101 15</v>
          </cell>
          <cell r="B276" t="str">
            <v>-</v>
          </cell>
          <cell r="C276" t="str">
            <v>Esc. carga tr. mat 2a c. DMT 1200 a 1400m c/carreg</v>
          </cell>
          <cell r="D276" t="str">
            <v>m³</v>
          </cell>
          <cell r="E276">
            <v>7.88</v>
          </cell>
          <cell r="F276">
            <v>1.88</v>
          </cell>
          <cell r="G276">
            <v>9.77</v>
          </cell>
          <cell r="H276" t="str">
            <v>DNER-ES-280/97</v>
          </cell>
        </row>
        <row r="277">
          <cell r="A277" t="str">
            <v>2 S 01 101 16</v>
          </cell>
          <cell r="B277" t="str">
            <v>-</v>
          </cell>
          <cell r="C277" t="str">
            <v>Esc. carga tr. mat 2a c. DMT 1400 a 1600m c/carreg</v>
          </cell>
          <cell r="D277" t="str">
            <v>m³</v>
          </cell>
          <cell r="E277">
            <v>8.1</v>
          </cell>
          <cell r="F277">
            <v>1.93</v>
          </cell>
          <cell r="G277">
            <v>10.029999999999999</v>
          </cell>
          <cell r="H277" t="str">
            <v>DNER-ES-280/97</v>
          </cell>
        </row>
        <row r="278">
          <cell r="A278" t="str">
            <v>2 S 01 101 17</v>
          </cell>
          <cell r="B278" t="str">
            <v>-</v>
          </cell>
          <cell r="C278" t="str">
            <v>Esc. carga tr. mat 2a c. DMT 1600 a 1800m c/carreg</v>
          </cell>
          <cell r="D278" t="str">
            <v>m³</v>
          </cell>
          <cell r="E278">
            <v>8.19</v>
          </cell>
          <cell r="F278">
            <v>1.95</v>
          </cell>
          <cell r="G278">
            <v>10.15</v>
          </cell>
          <cell r="H278" t="str">
            <v>DNER-ES-280/97</v>
          </cell>
        </row>
        <row r="279">
          <cell r="A279" t="str">
            <v>2 S 01 101 18</v>
          </cell>
          <cell r="B279" t="str">
            <v>-</v>
          </cell>
          <cell r="C279" t="str">
            <v>Esc. carga tr. mat 2a c. DMT 1800 a 2000m c/carreg</v>
          </cell>
          <cell r="D279" t="str">
            <v>m³</v>
          </cell>
          <cell r="E279">
            <v>8.59</v>
          </cell>
          <cell r="F279">
            <v>2.0499999999999998</v>
          </cell>
          <cell r="G279">
            <v>10.64</v>
          </cell>
          <cell r="H279" t="str">
            <v>DNER-ES-280/97</v>
          </cell>
        </row>
        <row r="280">
          <cell r="A280" t="str">
            <v>2 S 01 101 19</v>
          </cell>
          <cell r="B280" t="str">
            <v>-</v>
          </cell>
          <cell r="C280" t="str">
            <v>Esc. carga tr. mat 2a c. DMT 2000 a 3000m c/carreg</v>
          </cell>
          <cell r="D280" t="str">
            <v>m³</v>
          </cell>
          <cell r="E280">
            <v>9.36</v>
          </cell>
          <cell r="F280">
            <v>2.23</v>
          </cell>
          <cell r="G280">
            <v>11.6</v>
          </cell>
          <cell r="H280" t="str">
            <v>DNER-ES-280/97</v>
          </cell>
        </row>
        <row r="281">
          <cell r="A281" t="str">
            <v>2 S 01 101 20</v>
          </cell>
          <cell r="B281" t="str">
            <v>-</v>
          </cell>
          <cell r="C281" t="str">
            <v>Esc. carga tr. mat 2a c. DMT 3000 a 5000m c/carreg</v>
          </cell>
          <cell r="D281" t="str">
            <v>m³</v>
          </cell>
          <cell r="E281">
            <v>11.82</v>
          </cell>
          <cell r="F281">
            <v>2.82</v>
          </cell>
          <cell r="G281">
            <v>14.64</v>
          </cell>
          <cell r="H281" t="str">
            <v>DNER-ES-280/97</v>
          </cell>
        </row>
        <row r="282">
          <cell r="A282" t="str">
            <v>2 S 01 101 22</v>
          </cell>
          <cell r="B282" t="str">
            <v>-</v>
          </cell>
          <cell r="C282" t="str">
            <v>Esc. carga transp. mat 2a cat DMT 50 a 200m c/e</v>
          </cell>
          <cell r="D282" t="str">
            <v>m³</v>
          </cell>
          <cell r="E282">
            <v>4.6399999999999997</v>
          </cell>
          <cell r="F282">
            <v>1.1100000000000001</v>
          </cell>
          <cell r="G282">
            <v>5.75</v>
          </cell>
          <cell r="H282" t="str">
            <v>DNER-ES-280/97</v>
          </cell>
        </row>
        <row r="283">
          <cell r="A283" t="str">
            <v>2 S 01 101 23</v>
          </cell>
          <cell r="B283" t="str">
            <v>-</v>
          </cell>
          <cell r="C283" t="str">
            <v>Esc. carga transp. mat 2a cat DMT 200 a 400m c/e</v>
          </cell>
          <cell r="D283" t="str">
            <v>m³</v>
          </cell>
          <cell r="E283">
            <v>4.99</v>
          </cell>
          <cell r="F283">
            <v>1.19</v>
          </cell>
          <cell r="G283">
            <v>6.18</v>
          </cell>
          <cell r="H283" t="str">
            <v>DNER-ES-280/97</v>
          </cell>
        </row>
        <row r="284">
          <cell r="A284" t="str">
            <v>2 S 01 101 24</v>
          </cell>
          <cell r="B284" t="str">
            <v>-</v>
          </cell>
          <cell r="C284" t="str">
            <v>Esc. carga transp. mat 2a cat DMT 400 a 600m c/e</v>
          </cell>
          <cell r="D284" t="str">
            <v>m³</v>
          </cell>
          <cell r="E284">
            <v>5.25</v>
          </cell>
          <cell r="F284">
            <v>1.25</v>
          </cell>
          <cell r="G284">
            <v>6.5</v>
          </cell>
          <cell r="H284" t="str">
            <v>DNER-ES-280/97</v>
          </cell>
        </row>
        <row r="285">
          <cell r="A285" t="str">
            <v>2 S 01 101 25</v>
          </cell>
          <cell r="B285" t="str">
            <v>-</v>
          </cell>
          <cell r="C285" t="str">
            <v>Esc. carga transp. mat 2a cat DMT 600 a 800m c/e</v>
          </cell>
          <cell r="D285" t="str">
            <v>m³</v>
          </cell>
          <cell r="E285">
            <v>5.46</v>
          </cell>
          <cell r="F285">
            <v>1.3</v>
          </cell>
          <cell r="G285">
            <v>6.76</v>
          </cell>
          <cell r="H285" t="str">
            <v>DNER-ES-280/97</v>
          </cell>
        </row>
        <row r="286">
          <cell r="A286" t="str">
            <v>2 S 01 101 26</v>
          </cell>
          <cell r="B286" t="str">
            <v>-</v>
          </cell>
          <cell r="C286" t="str">
            <v>Esc. carga transp. mat 2a cat DMT 800 a 1000m c/e</v>
          </cell>
          <cell r="D286" t="str">
            <v>m³</v>
          </cell>
          <cell r="E286">
            <v>5.92</v>
          </cell>
          <cell r="F286">
            <v>1.41</v>
          </cell>
          <cell r="G286">
            <v>7.34</v>
          </cell>
          <cell r="H286" t="str">
            <v>DNER-ES-280/97</v>
          </cell>
        </row>
        <row r="287">
          <cell r="A287" t="str">
            <v>2 S 01 101 27</v>
          </cell>
          <cell r="B287" t="str">
            <v>-</v>
          </cell>
          <cell r="C287" t="str">
            <v>Esc. carga transp. mat 2a cat DMT 1000 a 1200m c/e</v>
          </cell>
          <cell r="D287" t="str">
            <v>m³</v>
          </cell>
          <cell r="E287">
            <v>6.23</v>
          </cell>
          <cell r="F287">
            <v>1.48</v>
          </cell>
          <cell r="G287">
            <v>7.72</v>
          </cell>
          <cell r="H287" t="str">
            <v>DNER-ES-280/97</v>
          </cell>
        </row>
        <row r="288">
          <cell r="A288" t="str">
            <v>2 S 01 101 28</v>
          </cell>
          <cell r="B288" t="str">
            <v>-</v>
          </cell>
          <cell r="C288" t="str">
            <v>Esc. carga transp. mat 2a cat DMT 1200 a 1400m c/e</v>
          </cell>
          <cell r="D288" t="str">
            <v>m³</v>
          </cell>
          <cell r="E288">
            <v>6.46</v>
          </cell>
          <cell r="F288">
            <v>1.54</v>
          </cell>
          <cell r="G288">
            <v>8.01</v>
          </cell>
          <cell r="H288" t="str">
            <v>DNER-ES-280/97</v>
          </cell>
        </row>
        <row r="289">
          <cell r="A289" t="str">
            <v>2 S 01 101 29</v>
          </cell>
          <cell r="B289" t="str">
            <v>-</v>
          </cell>
          <cell r="C289" t="str">
            <v>Esc. carga transp. mat 2a cat DMT 1400 a 1600m c/e</v>
          </cell>
          <cell r="D289" t="str">
            <v>m³</v>
          </cell>
          <cell r="E289">
            <v>6.64</v>
          </cell>
          <cell r="F289">
            <v>1.58</v>
          </cell>
          <cell r="G289">
            <v>8.23</v>
          </cell>
          <cell r="H289" t="str">
            <v>DNER-ES-280/97</v>
          </cell>
        </row>
        <row r="290">
          <cell r="A290" t="str">
            <v>2 S 01 101 30</v>
          </cell>
          <cell r="B290" t="str">
            <v>-</v>
          </cell>
          <cell r="C290" t="str">
            <v>Esc. carga transp. mat 2a cat DMT 1600 a 1800m c/e</v>
          </cell>
          <cell r="D290" t="str">
            <v>m³</v>
          </cell>
          <cell r="E290">
            <v>6.84</v>
          </cell>
          <cell r="F290">
            <v>1.63</v>
          </cell>
          <cell r="G290">
            <v>8.48</v>
          </cell>
          <cell r="H290" t="str">
            <v>DNER-ES-280/97</v>
          </cell>
        </row>
        <row r="291">
          <cell r="A291" t="str">
            <v>2 S 01 101 31</v>
          </cell>
          <cell r="B291" t="str">
            <v>-</v>
          </cell>
          <cell r="C291" t="str">
            <v>Esc. carga transp. mat 2a cat DMT 1800 a 2000m c/e</v>
          </cell>
          <cell r="D291" t="str">
            <v>m³</v>
          </cell>
          <cell r="E291">
            <v>7.17</v>
          </cell>
          <cell r="F291">
            <v>1.71</v>
          </cell>
          <cell r="G291">
            <v>8.8800000000000008</v>
          </cell>
          <cell r="H291" t="str">
            <v>DNER-ES-280/97</v>
          </cell>
        </row>
        <row r="292">
          <cell r="A292" t="str">
            <v>2 S 01 101 32</v>
          </cell>
          <cell r="B292" t="str">
            <v>-</v>
          </cell>
          <cell r="C292" t="str">
            <v>Esc. carga transp. mat 2a cat DMT 2000 a 3000m c/e</v>
          </cell>
          <cell r="D292" t="str">
            <v>m³</v>
          </cell>
          <cell r="E292">
            <v>7.84</v>
          </cell>
          <cell r="F292">
            <v>1.87</v>
          </cell>
          <cell r="G292">
            <v>9.7200000000000006</v>
          </cell>
          <cell r="H292" t="str">
            <v>DNER-ES-280/97</v>
          </cell>
        </row>
        <row r="293">
          <cell r="A293" t="str">
            <v>2 S 01 101 33</v>
          </cell>
          <cell r="B293" t="str">
            <v>-</v>
          </cell>
          <cell r="C293" t="str">
            <v>Esc. carga transp. mat 2a cat DMT 3000 a 5000m c/e</v>
          </cell>
          <cell r="D293" t="str">
            <v>m³</v>
          </cell>
          <cell r="E293">
            <v>10.199999999999999</v>
          </cell>
          <cell r="F293">
            <v>2.4300000000000002</v>
          </cell>
          <cell r="G293">
            <v>12.64</v>
          </cell>
          <cell r="H293" t="str">
            <v>DNER-ES-280/97</v>
          </cell>
        </row>
        <row r="294">
          <cell r="A294" t="str">
            <v>2 S 01 102 01</v>
          </cell>
          <cell r="B294" t="str">
            <v>-</v>
          </cell>
          <cell r="C294" t="str">
            <v>Esc. carga transp. mat 3a cat DMT até 50m</v>
          </cell>
          <cell r="D294" t="str">
            <v>m³</v>
          </cell>
          <cell r="E294">
            <v>15.07</v>
          </cell>
          <cell r="F294">
            <v>3.6</v>
          </cell>
          <cell r="G294">
            <v>18.670000000000002</v>
          </cell>
          <cell r="H294" t="str">
            <v>DNER-ES-280/97</v>
          </cell>
        </row>
        <row r="295">
          <cell r="A295" t="str">
            <v>2 S 01 102 02</v>
          </cell>
          <cell r="B295" t="str">
            <v>-</v>
          </cell>
          <cell r="C295" t="str">
            <v>Esc. carga transp. mat 3a cat DMT 50 a 200m</v>
          </cell>
          <cell r="D295" t="str">
            <v>m³</v>
          </cell>
          <cell r="E295">
            <v>17.62</v>
          </cell>
          <cell r="F295">
            <v>4.21</v>
          </cell>
          <cell r="G295">
            <v>21.83</v>
          </cell>
          <cell r="H295" t="str">
            <v>DNER-ES-280/97</v>
          </cell>
        </row>
        <row r="296">
          <cell r="A296" t="str">
            <v>2 S 01 102 03</v>
          </cell>
          <cell r="B296" t="str">
            <v>-</v>
          </cell>
          <cell r="C296" t="str">
            <v>Esc. carga transp. mat 3a cat DMT 200 a 400m</v>
          </cell>
          <cell r="D296" t="str">
            <v>m³</v>
          </cell>
          <cell r="E296">
            <v>18.14</v>
          </cell>
          <cell r="F296">
            <v>4.33</v>
          </cell>
          <cell r="G296">
            <v>22.48</v>
          </cell>
          <cell r="H296" t="str">
            <v>DNER-ES-280/97</v>
          </cell>
        </row>
        <row r="297">
          <cell r="A297" t="str">
            <v>2 S 01 102 04</v>
          </cell>
          <cell r="B297" t="str">
            <v>-</v>
          </cell>
          <cell r="C297" t="str">
            <v>Esc. carga transp. mat 3a cat DMT 400 a 600m</v>
          </cell>
          <cell r="D297" t="str">
            <v>m³</v>
          </cell>
          <cell r="E297">
            <v>18.87</v>
          </cell>
          <cell r="F297">
            <v>4.51</v>
          </cell>
          <cell r="G297">
            <v>23.38</v>
          </cell>
          <cell r="H297" t="str">
            <v>DNER-ES-280/97</v>
          </cell>
        </row>
        <row r="298">
          <cell r="A298" t="str">
            <v>2 S 01 102 05</v>
          </cell>
          <cell r="B298" t="str">
            <v>-</v>
          </cell>
          <cell r="C298" t="str">
            <v>Esc. carga transp. mat 3a cat DMT 600 a 800m</v>
          </cell>
          <cell r="D298" t="str">
            <v>m³</v>
          </cell>
          <cell r="E298">
            <v>19.39</v>
          </cell>
          <cell r="F298">
            <v>4.63</v>
          </cell>
          <cell r="G298">
            <v>24.03</v>
          </cell>
          <cell r="H298" t="str">
            <v>DNER-ES-280/97</v>
          </cell>
        </row>
        <row r="299">
          <cell r="A299" t="str">
            <v>2 S 01 102 06</v>
          </cell>
          <cell r="B299" t="str">
            <v>-</v>
          </cell>
          <cell r="C299" t="str">
            <v>Esc. carga transp. mat 3a cat DMT 800 a 1000m</v>
          </cell>
          <cell r="D299" t="str">
            <v>m³</v>
          </cell>
          <cell r="E299">
            <v>19.920000000000002</v>
          </cell>
          <cell r="F299">
            <v>4.76</v>
          </cell>
          <cell r="G299">
            <v>24.68</v>
          </cell>
          <cell r="H299" t="str">
            <v>DNER-ES-280/97</v>
          </cell>
        </row>
        <row r="300">
          <cell r="A300" t="str">
            <v>2 S 01 102 07</v>
          </cell>
          <cell r="B300" t="str">
            <v>-</v>
          </cell>
          <cell r="C300" t="str">
            <v>Esc. carga transp. mat 3a cat DMT 1000 a 1200m</v>
          </cell>
          <cell r="D300" t="str">
            <v>m³</v>
          </cell>
          <cell r="E300">
            <v>20.14</v>
          </cell>
          <cell r="F300">
            <v>4.8099999999999996</v>
          </cell>
          <cell r="G300">
            <v>24.96</v>
          </cell>
          <cell r="H300" t="str">
            <v>DNER-ES-280/97</v>
          </cell>
        </row>
        <row r="301">
          <cell r="A301" t="str">
            <v>2 S 01 102 08</v>
          </cell>
          <cell r="B301" t="str">
            <v>-</v>
          </cell>
          <cell r="C301" t="str">
            <v>Esc. carga transp. mat 3a cat DMT 1200 a 1400m</v>
          </cell>
          <cell r="D301" t="str">
            <v>m³</v>
          </cell>
          <cell r="E301">
            <v>20.14</v>
          </cell>
          <cell r="F301">
            <v>4.8099999999999996</v>
          </cell>
          <cell r="G301">
            <v>24.96</v>
          </cell>
          <cell r="H301" t="str">
            <v>DNER-ES-280/97</v>
          </cell>
        </row>
        <row r="302">
          <cell r="A302" t="str">
            <v>2 S 01 300 01</v>
          </cell>
          <cell r="B302" t="str">
            <v>-</v>
          </cell>
          <cell r="C302" t="str">
            <v>Esc. carga transp. solos moles DMT 0 a 200m</v>
          </cell>
          <cell r="D302" t="str">
            <v>m³</v>
          </cell>
          <cell r="E302">
            <v>9.0500000000000007</v>
          </cell>
          <cell r="F302">
            <v>2.16</v>
          </cell>
          <cell r="G302">
            <v>11.21</v>
          </cell>
          <cell r="H302" t="str">
            <v>DNER-ES-280/97</v>
          </cell>
        </row>
        <row r="303">
          <cell r="A303" t="str">
            <v>2 S 01 300 02</v>
          </cell>
          <cell r="B303" t="str">
            <v>-</v>
          </cell>
          <cell r="C303" t="str">
            <v>Esc. carga transp. solos moles DMT 200 a 400m</v>
          </cell>
          <cell r="D303" t="str">
            <v>m³</v>
          </cell>
          <cell r="E303">
            <v>9.6999999999999993</v>
          </cell>
          <cell r="F303">
            <v>2.3199999999999998</v>
          </cell>
          <cell r="G303">
            <v>12.02</v>
          </cell>
          <cell r="H303" t="str">
            <v>DNER-ES-280/97</v>
          </cell>
        </row>
        <row r="304">
          <cell r="A304" t="str">
            <v>2 S 01 300 03</v>
          </cell>
          <cell r="B304" t="str">
            <v>-</v>
          </cell>
          <cell r="C304" t="str">
            <v>Esc. carga transp. solos moles DMT 400 a 600m</v>
          </cell>
          <cell r="D304" t="str">
            <v>m³</v>
          </cell>
          <cell r="E304">
            <v>9.98</v>
          </cell>
          <cell r="F304">
            <v>2.38</v>
          </cell>
          <cell r="G304">
            <v>12.37</v>
          </cell>
          <cell r="H304" t="str">
            <v>DNER-ES-280/97</v>
          </cell>
        </row>
        <row r="305">
          <cell r="A305" t="str">
            <v>2 S 01 300 04</v>
          </cell>
          <cell r="B305" t="str">
            <v>-</v>
          </cell>
          <cell r="C305" t="str">
            <v>Esc. carga transp. solos moles DMT 600 a 800m</v>
          </cell>
          <cell r="D305" t="str">
            <v>m³</v>
          </cell>
          <cell r="E305">
            <v>10.31</v>
          </cell>
          <cell r="F305">
            <v>2.46</v>
          </cell>
          <cell r="G305">
            <v>12.77</v>
          </cell>
          <cell r="H305" t="str">
            <v>DNER-ES-280/97</v>
          </cell>
        </row>
        <row r="306">
          <cell r="A306" t="str">
            <v>2 S 01 300 05</v>
          </cell>
          <cell r="B306" t="str">
            <v>-</v>
          </cell>
          <cell r="C306" t="str">
            <v>Esc. carga transp. solos moles DMT 800 a 1000m</v>
          </cell>
          <cell r="D306" t="str">
            <v>m³</v>
          </cell>
          <cell r="E306">
            <v>10.96</v>
          </cell>
          <cell r="F306">
            <v>2.61</v>
          </cell>
          <cell r="G306">
            <v>13.58</v>
          </cell>
          <cell r="H306" t="str">
            <v>DNER-ES-280/97</v>
          </cell>
        </row>
        <row r="307">
          <cell r="A307" t="str">
            <v>2 S 01 510 00</v>
          </cell>
          <cell r="B307" t="str">
            <v>-</v>
          </cell>
          <cell r="C307" t="str">
            <v>Compactação de aterros a 95% proctor normal</v>
          </cell>
          <cell r="D307" t="str">
            <v>m³</v>
          </cell>
          <cell r="E307">
            <v>1.39</v>
          </cell>
          <cell r="F307">
            <v>0.33</v>
          </cell>
          <cell r="G307">
            <v>1.73</v>
          </cell>
          <cell r="H307" t="str">
            <v>DNER-ES-282/97</v>
          </cell>
        </row>
        <row r="308">
          <cell r="A308" t="str">
            <v>2 S 01 511 00</v>
          </cell>
          <cell r="B308" t="str">
            <v>-</v>
          </cell>
          <cell r="C308" t="str">
            <v>Compactação de aterros a 100% proctor normal</v>
          </cell>
          <cell r="D308" t="str">
            <v>m³</v>
          </cell>
          <cell r="E308">
            <v>1.63</v>
          </cell>
          <cell r="F308">
            <v>0.38</v>
          </cell>
          <cell r="G308">
            <v>2.0099999999999998</v>
          </cell>
          <cell r="H308" t="str">
            <v>DNER-ES-282/97</v>
          </cell>
        </row>
        <row r="309">
          <cell r="A309" t="str">
            <v>2 S 01 512 01</v>
          </cell>
          <cell r="B309" t="str">
            <v>-</v>
          </cell>
          <cell r="C309" t="str">
            <v>Construção de corpo de aterro em rocha</v>
          </cell>
          <cell r="D309" t="str">
            <v>m³</v>
          </cell>
          <cell r="E309">
            <v>4.71</v>
          </cell>
          <cell r="F309">
            <v>1.1200000000000001</v>
          </cell>
          <cell r="G309">
            <v>5.83</v>
          </cell>
          <cell r="H309" t="str">
            <v>DNER-ES-282/97</v>
          </cell>
        </row>
        <row r="310">
          <cell r="A310" t="str">
            <v>2 S 01 512 02</v>
          </cell>
          <cell r="B310" t="str">
            <v>-</v>
          </cell>
          <cell r="C310" t="str">
            <v>Compactação de camada final de aterro de rocha</v>
          </cell>
          <cell r="D310" t="str">
            <v>m³</v>
          </cell>
          <cell r="E310">
            <v>13.34</v>
          </cell>
          <cell r="F310">
            <v>3.18</v>
          </cell>
          <cell r="G310">
            <v>16.53</v>
          </cell>
          <cell r="H310" t="str">
            <v>DNER-ES-282/97</v>
          </cell>
        </row>
        <row r="311">
          <cell r="A311" t="str">
            <v>2 S 01 512 52</v>
          </cell>
          <cell r="B311" t="str">
            <v>-</v>
          </cell>
          <cell r="C311" t="str">
            <v>Compactação camada final de aterro de rocha BC</v>
          </cell>
          <cell r="D311" t="str">
            <v>m³</v>
          </cell>
          <cell r="E311">
            <v>12.66</v>
          </cell>
          <cell r="F311">
            <v>3.02</v>
          </cell>
          <cell r="G311">
            <v>15.68</v>
          </cell>
          <cell r="H311" t="str">
            <v>DNER-ES-282/97</v>
          </cell>
        </row>
        <row r="312">
          <cell r="A312" t="str">
            <v>2 S 01 513 01</v>
          </cell>
          <cell r="B312" t="str">
            <v>-</v>
          </cell>
          <cell r="C312" t="str">
            <v>Compactação de material de "bota-fora"</v>
          </cell>
          <cell r="D312" t="str">
            <v>m³</v>
          </cell>
          <cell r="E312">
            <v>1.0900000000000001</v>
          </cell>
          <cell r="F312">
            <v>0.26</v>
          </cell>
          <cell r="G312">
            <v>1.35</v>
          </cell>
          <cell r="H312" t="str">
            <v>DNER-ES-282/97</v>
          </cell>
        </row>
        <row r="313">
          <cell r="A313" t="str">
            <v>2 S 02 100 00</v>
          </cell>
          <cell r="B313" t="str">
            <v>-</v>
          </cell>
          <cell r="C313" t="str">
            <v>Reforço do subleito</v>
          </cell>
          <cell r="D313" t="str">
            <v>m³</v>
          </cell>
          <cell r="E313">
            <v>7.32</v>
          </cell>
          <cell r="F313">
            <v>1.75</v>
          </cell>
          <cell r="G313">
            <v>9.07</v>
          </cell>
          <cell r="H313" t="str">
            <v>DNER-ES-300/97</v>
          </cell>
        </row>
        <row r="314">
          <cell r="A314" t="str">
            <v>2 S 02 110 00</v>
          </cell>
          <cell r="B314" t="str">
            <v>-</v>
          </cell>
          <cell r="C314" t="str">
            <v>Regularização do subleito</v>
          </cell>
          <cell r="D314" t="str">
            <v>m²</v>
          </cell>
          <cell r="E314">
            <v>0.42</v>
          </cell>
          <cell r="F314">
            <v>0.1</v>
          </cell>
          <cell r="G314">
            <v>0.52</v>
          </cell>
          <cell r="H314" t="str">
            <v>DNER-ES-299/97</v>
          </cell>
        </row>
        <row r="315">
          <cell r="A315" t="str">
            <v>2 S 02 110 01</v>
          </cell>
          <cell r="B315" t="str">
            <v>-</v>
          </cell>
          <cell r="C315" t="str">
            <v>Regul. subleito c/ fres. corte contr.autom. greide</v>
          </cell>
          <cell r="D315" t="str">
            <v>m²</v>
          </cell>
          <cell r="E315">
            <v>0.57999999999999996</v>
          </cell>
          <cell r="F315">
            <v>0.14000000000000001</v>
          </cell>
          <cell r="G315">
            <v>0.72</v>
          </cell>
          <cell r="H315" t="str">
            <v>-</v>
          </cell>
        </row>
        <row r="316">
          <cell r="A316" t="str">
            <v>2 S 02 200 00</v>
          </cell>
          <cell r="B316" t="str">
            <v>-</v>
          </cell>
          <cell r="C316" t="str">
            <v>Sub-base solo estabilizado granul. s/ mistura</v>
          </cell>
          <cell r="D316" t="str">
            <v>m³</v>
          </cell>
          <cell r="E316">
            <v>7.32</v>
          </cell>
          <cell r="F316">
            <v>1.75</v>
          </cell>
          <cell r="G316">
            <v>9.07</v>
          </cell>
          <cell r="H316" t="str">
            <v>DNER-ES-301/97</v>
          </cell>
        </row>
        <row r="317">
          <cell r="A317" t="str">
            <v>2 S 02 200 01</v>
          </cell>
          <cell r="B317" t="str">
            <v>-</v>
          </cell>
          <cell r="C317" t="str">
            <v>Base solo estabilizado granul. s/ mistura</v>
          </cell>
          <cell r="D317" t="str">
            <v>m³</v>
          </cell>
          <cell r="E317">
            <v>7.32</v>
          </cell>
          <cell r="F317">
            <v>1.75</v>
          </cell>
          <cell r="G317">
            <v>9.07</v>
          </cell>
          <cell r="H317" t="str">
            <v>DNER-ES-303/97</v>
          </cell>
        </row>
        <row r="318">
          <cell r="A318" t="str">
            <v>2 S 02 210 00</v>
          </cell>
          <cell r="B318" t="str">
            <v>-</v>
          </cell>
          <cell r="C318" t="str">
            <v>Sub-base estab. granul. c/ mistura solo na pista</v>
          </cell>
          <cell r="D318" t="str">
            <v>m³</v>
          </cell>
          <cell r="E318">
            <v>7.88</v>
          </cell>
          <cell r="F318">
            <v>1.88</v>
          </cell>
          <cell r="G318">
            <v>9.77</v>
          </cell>
          <cell r="H318" t="str">
            <v>-</v>
          </cell>
        </row>
        <row r="319">
          <cell r="A319" t="str">
            <v>2 S 02 210 01</v>
          </cell>
          <cell r="B319" t="str">
            <v>-</v>
          </cell>
          <cell r="C319" t="str">
            <v>Sub-base estab. granul. c/ mist. solo-areia pista</v>
          </cell>
          <cell r="D319" t="str">
            <v>m³</v>
          </cell>
          <cell r="E319">
            <v>8.8000000000000007</v>
          </cell>
          <cell r="F319">
            <v>2.1</v>
          </cell>
          <cell r="G319">
            <v>10.91</v>
          </cell>
          <cell r="H319" t="str">
            <v>-</v>
          </cell>
        </row>
        <row r="320">
          <cell r="A320" t="str">
            <v>2 S 02 210 02</v>
          </cell>
          <cell r="B320" t="str">
            <v>-</v>
          </cell>
          <cell r="C320" t="str">
            <v>Base estab.granul.c/ mist.solo - areia na pista</v>
          </cell>
          <cell r="D320" t="str">
            <v>m³</v>
          </cell>
          <cell r="E320">
            <v>8.8000000000000007</v>
          </cell>
          <cell r="F320">
            <v>2.1</v>
          </cell>
          <cell r="G320">
            <v>10.91</v>
          </cell>
          <cell r="H320" t="str">
            <v>-</v>
          </cell>
        </row>
        <row r="321">
          <cell r="A321" t="str">
            <v>2 S 02 210 51</v>
          </cell>
          <cell r="B321" t="str">
            <v>-</v>
          </cell>
          <cell r="C321" t="str">
            <v>Sub-base estab.granul.c/mist.soloareia pista AC</v>
          </cell>
          <cell r="D321" t="str">
            <v>m³</v>
          </cell>
          <cell r="E321">
            <v>14.09</v>
          </cell>
          <cell r="F321">
            <v>3.36</v>
          </cell>
          <cell r="G321">
            <v>17.45</v>
          </cell>
          <cell r="H321" t="str">
            <v>-</v>
          </cell>
        </row>
        <row r="322">
          <cell r="A322" t="str">
            <v>2 S 02 210 52</v>
          </cell>
          <cell r="B322" t="str">
            <v>-</v>
          </cell>
          <cell r="C322" t="str">
            <v>Base estab.granul.c/mist.soloareia na pista AC</v>
          </cell>
          <cell r="D322" t="str">
            <v>m³</v>
          </cell>
          <cell r="E322">
            <v>14.09</v>
          </cell>
          <cell r="F322">
            <v>3.36</v>
          </cell>
          <cell r="G322">
            <v>17.45</v>
          </cell>
          <cell r="H322" t="str">
            <v>-</v>
          </cell>
        </row>
        <row r="323">
          <cell r="A323" t="str">
            <v>2 S 02 220 00</v>
          </cell>
          <cell r="B323" t="str">
            <v>-</v>
          </cell>
          <cell r="C323" t="str">
            <v>Base estab.granul.c/ mistura solo - brita</v>
          </cell>
          <cell r="D323" t="str">
            <v>m³</v>
          </cell>
          <cell r="E323">
            <v>25.35</v>
          </cell>
          <cell r="F323">
            <v>6.05</v>
          </cell>
          <cell r="G323">
            <v>31.41</v>
          </cell>
          <cell r="H323" t="str">
            <v>-</v>
          </cell>
        </row>
        <row r="324">
          <cell r="A324" t="str">
            <v>2 S 02 220 50</v>
          </cell>
          <cell r="B324" t="str">
            <v>-</v>
          </cell>
          <cell r="C324" t="str">
            <v>Base estab.granul.c/ mistura solo - brita BC</v>
          </cell>
          <cell r="D324" t="str">
            <v>m³</v>
          </cell>
          <cell r="E324">
            <v>25</v>
          </cell>
          <cell r="F324">
            <v>5.97</v>
          </cell>
          <cell r="G324">
            <v>30.98</v>
          </cell>
          <cell r="H324" t="str">
            <v>-</v>
          </cell>
        </row>
        <row r="325">
          <cell r="A325" t="str">
            <v>2 S 02 230 00</v>
          </cell>
          <cell r="B325" t="str">
            <v>-</v>
          </cell>
          <cell r="C325" t="str">
            <v>Base de brita graduada</v>
          </cell>
          <cell r="D325" t="str">
            <v>m³</v>
          </cell>
          <cell r="E325">
            <v>41.4</v>
          </cell>
          <cell r="F325">
            <v>9.89</v>
          </cell>
          <cell r="G325">
            <v>51.3</v>
          </cell>
          <cell r="H325" t="str">
            <v>EP-P-01</v>
          </cell>
        </row>
        <row r="326">
          <cell r="A326" t="str">
            <v>2 S 02 230 01</v>
          </cell>
          <cell r="B326" t="str">
            <v>-</v>
          </cell>
          <cell r="C326" t="str">
            <v>Base brita grad. c/ dist. agreg. contr. de greide</v>
          </cell>
          <cell r="D326" t="str">
            <v>m³</v>
          </cell>
          <cell r="E326">
            <v>41.92</v>
          </cell>
          <cell r="F326">
            <v>10.02</v>
          </cell>
          <cell r="G326">
            <v>51.94</v>
          </cell>
          <cell r="H326" t="str">
            <v>-</v>
          </cell>
        </row>
        <row r="327">
          <cell r="A327" t="str">
            <v>2 S 02 230 50</v>
          </cell>
          <cell r="B327" t="str">
            <v>-</v>
          </cell>
          <cell r="C327" t="str">
            <v>Base de brita graduada BC</v>
          </cell>
          <cell r="D327" t="str">
            <v>m³</v>
          </cell>
          <cell r="E327">
            <v>40.549999999999997</v>
          </cell>
          <cell r="F327">
            <v>9.69</v>
          </cell>
          <cell r="G327">
            <v>50.24</v>
          </cell>
          <cell r="H327" t="str">
            <v>-</v>
          </cell>
        </row>
        <row r="328">
          <cell r="A328" t="str">
            <v>2 S 02 230 51</v>
          </cell>
          <cell r="B328" t="str">
            <v>-</v>
          </cell>
          <cell r="C328" t="str">
            <v>Base brita grad.c/dist.agreg.contr.de greide BC</v>
          </cell>
          <cell r="D328" t="str">
            <v>m³</v>
          </cell>
          <cell r="E328">
            <v>41.06</v>
          </cell>
          <cell r="F328">
            <v>9.81</v>
          </cell>
          <cell r="G328">
            <v>50.88</v>
          </cell>
          <cell r="H328" t="str">
            <v>-</v>
          </cell>
        </row>
        <row r="329">
          <cell r="A329" t="str">
            <v>2 S 02 231 00</v>
          </cell>
          <cell r="B329" t="str">
            <v>-</v>
          </cell>
          <cell r="C329" t="str">
            <v>Base de macadame hidráulico</v>
          </cell>
          <cell r="D329" t="str">
            <v>m³</v>
          </cell>
          <cell r="E329">
            <v>36.39</v>
          </cell>
          <cell r="F329">
            <v>8.69</v>
          </cell>
          <cell r="G329">
            <v>45.09</v>
          </cell>
          <cell r="H329" t="str">
            <v>-</v>
          </cell>
        </row>
        <row r="330">
          <cell r="A330" t="str">
            <v>2 S 02 231 50</v>
          </cell>
          <cell r="B330" t="str">
            <v>-</v>
          </cell>
          <cell r="C330" t="str">
            <v>Base de macadame hidráulico BC</v>
          </cell>
          <cell r="D330" t="str">
            <v>m³</v>
          </cell>
          <cell r="E330">
            <v>35.590000000000003</v>
          </cell>
          <cell r="F330">
            <v>8.5</v>
          </cell>
          <cell r="G330">
            <v>44.1</v>
          </cell>
          <cell r="H330" t="str">
            <v>-</v>
          </cell>
        </row>
        <row r="331">
          <cell r="A331" t="str">
            <v>2 S 02 241 01</v>
          </cell>
          <cell r="B331" t="str">
            <v>-</v>
          </cell>
          <cell r="C331" t="str">
            <v>Base de solo cimento c/ mistura em usina</v>
          </cell>
          <cell r="D331" t="str">
            <v>m³</v>
          </cell>
          <cell r="E331">
            <v>72.59</v>
          </cell>
          <cell r="F331">
            <v>17.350000000000001</v>
          </cell>
          <cell r="G331">
            <v>89.94</v>
          </cell>
          <cell r="H331" t="str">
            <v>-</v>
          </cell>
        </row>
        <row r="332">
          <cell r="A332" t="str">
            <v>2 S 02 243 01</v>
          </cell>
          <cell r="B332" t="str">
            <v>-</v>
          </cell>
          <cell r="C332" t="str">
            <v>Sub-base de solo melhor. c/ cimento mist. em usina</v>
          </cell>
          <cell r="D332" t="str">
            <v>m³</v>
          </cell>
          <cell r="E332">
            <v>42.86</v>
          </cell>
          <cell r="F332">
            <v>10.24</v>
          </cell>
          <cell r="G332">
            <v>53.1</v>
          </cell>
          <cell r="H332" t="str">
            <v>-</v>
          </cell>
        </row>
        <row r="333">
          <cell r="A333" t="str">
            <v>2 S 02 300 00</v>
          </cell>
          <cell r="B333" t="str">
            <v>-</v>
          </cell>
          <cell r="C333" t="str">
            <v>Imprimação</v>
          </cell>
          <cell r="D333" t="str">
            <v>m²</v>
          </cell>
          <cell r="E333">
            <v>0.12</v>
          </cell>
          <cell r="F333">
            <v>0.03</v>
          </cell>
          <cell r="G333">
            <v>0.16</v>
          </cell>
          <cell r="H333" t="str">
            <v>DNER-ES-306/97</v>
          </cell>
        </row>
        <row r="334">
          <cell r="A334" t="str">
            <v>2 S 02 400 00</v>
          </cell>
          <cell r="B334" t="str">
            <v>-</v>
          </cell>
          <cell r="C334" t="str">
            <v>Pintura de ligação</v>
          </cell>
          <cell r="D334" t="str">
            <v>m²</v>
          </cell>
          <cell r="E334">
            <v>0.09</v>
          </cell>
          <cell r="F334">
            <v>0.02</v>
          </cell>
          <cell r="G334">
            <v>0.11</v>
          </cell>
          <cell r="H334" t="str">
            <v>DNER-ES-307/97</v>
          </cell>
        </row>
        <row r="335">
          <cell r="A335" t="str">
            <v>2 S 02 500 00</v>
          </cell>
          <cell r="B335" t="str">
            <v>-</v>
          </cell>
          <cell r="C335" t="str">
            <v>Tratamento superficial simples c/ cap</v>
          </cell>
          <cell r="D335" t="str">
            <v>m²</v>
          </cell>
          <cell r="E335">
            <v>0.46</v>
          </cell>
          <cell r="F335">
            <v>0.11</v>
          </cell>
          <cell r="G335">
            <v>0.56999999999999995</v>
          </cell>
          <cell r="H335" t="str">
            <v>DNER-ES-308/97</v>
          </cell>
        </row>
        <row r="336">
          <cell r="A336" t="str">
            <v>2 S 02 500 01</v>
          </cell>
          <cell r="B336" t="str">
            <v>-</v>
          </cell>
          <cell r="C336" t="str">
            <v>Tratamento superficial simples c/ emulsão</v>
          </cell>
          <cell r="D336" t="str">
            <v>m²</v>
          </cell>
          <cell r="E336">
            <v>0.43</v>
          </cell>
          <cell r="F336">
            <v>0.1</v>
          </cell>
          <cell r="G336">
            <v>0.53</v>
          </cell>
          <cell r="H336" t="str">
            <v>DNER-ES-308/97</v>
          </cell>
        </row>
        <row r="337">
          <cell r="A337" t="str">
            <v>2 S 02 500 02</v>
          </cell>
          <cell r="B337" t="str">
            <v>-</v>
          </cell>
          <cell r="C337" t="str">
            <v>Tratamento superficial simples c/ banho diluído</v>
          </cell>
          <cell r="D337" t="str">
            <v>m²</v>
          </cell>
          <cell r="E337">
            <v>0.5</v>
          </cell>
          <cell r="F337">
            <v>0.11</v>
          </cell>
          <cell r="G337">
            <v>0.62</v>
          </cell>
          <cell r="H337" t="str">
            <v>DNER-ES-308/97</v>
          </cell>
        </row>
        <row r="338">
          <cell r="A338" t="str">
            <v>2 S 02 500 50</v>
          </cell>
          <cell r="B338" t="str">
            <v>-</v>
          </cell>
          <cell r="C338" t="str">
            <v>Tratamento superficial simples c/cap BC</v>
          </cell>
          <cell r="D338" t="str">
            <v>m²</v>
          </cell>
          <cell r="E338">
            <v>0.46</v>
          </cell>
          <cell r="F338">
            <v>0.11</v>
          </cell>
          <cell r="G338">
            <v>0.56999999999999995</v>
          </cell>
          <cell r="H338" t="str">
            <v>DNER-ES-308/97</v>
          </cell>
        </row>
        <row r="339">
          <cell r="A339" t="str">
            <v>2 S 02 500 51</v>
          </cell>
          <cell r="B339" t="str">
            <v>-</v>
          </cell>
          <cell r="C339" t="str">
            <v>Tratamento superficial simples c/emulsão BC</v>
          </cell>
          <cell r="D339" t="str">
            <v>m²</v>
          </cell>
          <cell r="E339">
            <v>0.43</v>
          </cell>
          <cell r="F339">
            <v>0.1</v>
          </cell>
          <cell r="G339">
            <v>0.53</v>
          </cell>
          <cell r="H339" t="str">
            <v>DNER-ES-308/97</v>
          </cell>
        </row>
        <row r="340">
          <cell r="A340" t="str">
            <v>2 S 02 500 52</v>
          </cell>
          <cell r="B340" t="str">
            <v>-</v>
          </cell>
          <cell r="C340" t="str">
            <v>Tratamento superf.simples c/banho diluído BC</v>
          </cell>
          <cell r="D340" t="str">
            <v>m²</v>
          </cell>
          <cell r="E340">
            <v>0.49</v>
          </cell>
          <cell r="F340">
            <v>0.11</v>
          </cell>
          <cell r="G340">
            <v>0.61</v>
          </cell>
          <cell r="H340" t="str">
            <v>DNER-ES-308/97</v>
          </cell>
        </row>
        <row r="341">
          <cell r="A341" t="str">
            <v>2 S 02 501 00</v>
          </cell>
          <cell r="B341" t="str">
            <v>-</v>
          </cell>
          <cell r="C341" t="str">
            <v>Tratamento superficial duplo c/ cap</v>
          </cell>
          <cell r="D341" t="str">
            <v>m²</v>
          </cell>
          <cell r="E341">
            <v>1.35</v>
          </cell>
          <cell r="F341">
            <v>0.32</v>
          </cell>
          <cell r="G341">
            <v>1.68</v>
          </cell>
          <cell r="H341" t="str">
            <v>DNER-ES-309/97</v>
          </cell>
        </row>
        <row r="342">
          <cell r="A342" t="str">
            <v>2 S 02 501 01</v>
          </cell>
          <cell r="B342" t="str">
            <v>-</v>
          </cell>
          <cell r="C342" t="str">
            <v>Tratamento superficial duplo c/ emulsão</v>
          </cell>
          <cell r="D342" t="str">
            <v>m²</v>
          </cell>
          <cell r="E342">
            <v>1.34</v>
          </cell>
          <cell r="F342">
            <v>0.32</v>
          </cell>
          <cell r="G342">
            <v>1.66</v>
          </cell>
          <cell r="H342" t="str">
            <v>DNER-ES-309/97</v>
          </cell>
        </row>
        <row r="343">
          <cell r="A343" t="str">
            <v>2 S 02 501 02</v>
          </cell>
          <cell r="B343" t="str">
            <v>-</v>
          </cell>
          <cell r="C343" t="str">
            <v>Tratamento superficial duplo c/ banho diluído</v>
          </cell>
          <cell r="D343" t="str">
            <v>m²</v>
          </cell>
          <cell r="E343">
            <v>1.49</v>
          </cell>
          <cell r="F343">
            <v>0.35</v>
          </cell>
          <cell r="G343">
            <v>1.84</v>
          </cell>
          <cell r="H343" t="str">
            <v>DNER-ES-309/97</v>
          </cell>
        </row>
        <row r="344">
          <cell r="A344" t="str">
            <v>2 S 02 501 50</v>
          </cell>
          <cell r="B344" t="str">
            <v>-</v>
          </cell>
          <cell r="C344" t="str">
            <v>Tratamento superficial duplo c/cap BC</v>
          </cell>
          <cell r="D344" t="str">
            <v>m²</v>
          </cell>
          <cell r="E344">
            <v>1.34</v>
          </cell>
          <cell r="F344">
            <v>0.32</v>
          </cell>
          <cell r="G344">
            <v>1.66</v>
          </cell>
          <cell r="H344" t="str">
            <v>DNER-ES-309/97</v>
          </cell>
        </row>
        <row r="345">
          <cell r="A345" t="str">
            <v>2 S 02 501 51</v>
          </cell>
          <cell r="B345" t="str">
            <v>-</v>
          </cell>
          <cell r="C345" t="str">
            <v>Tratamento superficial duplo c/ emulsão BC</v>
          </cell>
          <cell r="D345" t="str">
            <v>m²</v>
          </cell>
          <cell r="E345">
            <v>1.33</v>
          </cell>
          <cell r="F345">
            <v>0.31</v>
          </cell>
          <cell r="G345">
            <v>1.65</v>
          </cell>
          <cell r="H345" t="str">
            <v>DNER-ES-309/97</v>
          </cell>
        </row>
        <row r="346">
          <cell r="A346" t="str">
            <v>2 S 02 501 52</v>
          </cell>
          <cell r="B346" t="str">
            <v>-</v>
          </cell>
          <cell r="C346" t="str">
            <v>Tratamento superficial duplo c/banho diluído BC</v>
          </cell>
          <cell r="D346" t="str">
            <v>m²</v>
          </cell>
          <cell r="E346">
            <v>1.47</v>
          </cell>
          <cell r="F346">
            <v>0.35</v>
          </cell>
          <cell r="G346">
            <v>1.83</v>
          </cell>
          <cell r="H346" t="str">
            <v>DNER-ES-309/97</v>
          </cell>
        </row>
        <row r="347">
          <cell r="A347" t="str">
            <v>2 S 02 502 00</v>
          </cell>
          <cell r="B347" t="str">
            <v>-</v>
          </cell>
          <cell r="C347" t="str">
            <v>Tratamento superficial triplo c/ cap</v>
          </cell>
          <cell r="D347" t="str">
            <v>m²</v>
          </cell>
          <cell r="E347">
            <v>1.91</v>
          </cell>
          <cell r="F347">
            <v>0.45</v>
          </cell>
          <cell r="G347">
            <v>2.37</v>
          </cell>
          <cell r="H347" t="str">
            <v>DNER-ES-310/97</v>
          </cell>
        </row>
        <row r="348">
          <cell r="A348" t="str">
            <v>2 S 02 502 01</v>
          </cell>
          <cell r="B348" t="str">
            <v>-</v>
          </cell>
          <cell r="C348" t="str">
            <v>Tratamento superficial triplo c/ emulsão</v>
          </cell>
          <cell r="D348" t="str">
            <v>m²</v>
          </cell>
          <cell r="E348">
            <v>1.94</v>
          </cell>
          <cell r="F348">
            <v>0.46</v>
          </cell>
          <cell r="G348">
            <v>2.4</v>
          </cell>
          <cell r="H348" t="str">
            <v>DNER-ES-310/97</v>
          </cell>
        </row>
        <row r="349">
          <cell r="A349" t="str">
            <v>2 S 02 502 02</v>
          </cell>
          <cell r="B349" t="str">
            <v>-</v>
          </cell>
          <cell r="C349" t="str">
            <v>Tratamento superficial triplo c/ banho diluído</v>
          </cell>
          <cell r="D349" t="str">
            <v>m²</v>
          </cell>
          <cell r="E349">
            <v>2.11</v>
          </cell>
          <cell r="F349">
            <v>0.5</v>
          </cell>
          <cell r="G349">
            <v>2.61</v>
          </cell>
          <cell r="H349" t="str">
            <v>DNER-ES-310/97</v>
          </cell>
        </row>
        <row r="350">
          <cell r="A350" t="str">
            <v>2 S 02 502 50</v>
          </cell>
          <cell r="B350" t="str">
            <v>-</v>
          </cell>
          <cell r="C350" t="str">
            <v>Tratamento superficial triplo c/ cap BC</v>
          </cell>
          <cell r="D350" t="str">
            <v>m²</v>
          </cell>
          <cell r="E350">
            <v>1.9</v>
          </cell>
          <cell r="F350">
            <v>0.45</v>
          </cell>
          <cell r="G350">
            <v>2.35</v>
          </cell>
          <cell r="H350" t="str">
            <v>DNER-ES-310/97</v>
          </cell>
        </row>
        <row r="351">
          <cell r="A351" t="str">
            <v>2 S 02 502 51</v>
          </cell>
          <cell r="B351" t="str">
            <v>-</v>
          </cell>
          <cell r="C351" t="str">
            <v>Tratamento superficial triplo c/ emulsão BC</v>
          </cell>
          <cell r="D351" t="str">
            <v>m²</v>
          </cell>
          <cell r="E351">
            <v>1.92</v>
          </cell>
          <cell r="F351">
            <v>0.46</v>
          </cell>
          <cell r="G351">
            <v>2.38</v>
          </cell>
          <cell r="H351" t="str">
            <v>DNER-ES-310/97</v>
          </cell>
        </row>
        <row r="352">
          <cell r="A352" t="str">
            <v>2 S 02 502 52</v>
          </cell>
          <cell r="B352" t="str">
            <v>-</v>
          </cell>
          <cell r="C352" t="str">
            <v>Tratamento superficial triplo c/banho diluído BC</v>
          </cell>
          <cell r="D352" t="str">
            <v>m²</v>
          </cell>
          <cell r="E352">
            <v>2.09</v>
          </cell>
          <cell r="F352">
            <v>0.5</v>
          </cell>
          <cell r="G352">
            <v>2.59</v>
          </cell>
          <cell r="H352" t="str">
            <v>DNER-ES-310/97</v>
          </cell>
        </row>
        <row r="353">
          <cell r="A353" t="str">
            <v>2 S 02 530 00</v>
          </cell>
          <cell r="B353" t="str">
            <v>-</v>
          </cell>
          <cell r="C353" t="str">
            <v>Pré-misturado a frio</v>
          </cell>
          <cell r="D353" t="str">
            <v>m³</v>
          </cell>
          <cell r="E353">
            <v>54.99</v>
          </cell>
          <cell r="F353">
            <v>13.14</v>
          </cell>
          <cell r="G353">
            <v>68.14</v>
          </cell>
          <cell r="H353" t="str">
            <v>DNER-ES-317/97</v>
          </cell>
        </row>
        <row r="354">
          <cell r="A354" t="str">
            <v>2 S 02 530 50</v>
          </cell>
          <cell r="B354" t="str">
            <v>-</v>
          </cell>
          <cell r="C354" t="str">
            <v>Pré-misturado a frio AC/BC</v>
          </cell>
          <cell r="D354" t="str">
            <v>m³</v>
          </cell>
          <cell r="E354">
            <v>57.04</v>
          </cell>
          <cell r="F354">
            <v>13.63</v>
          </cell>
          <cell r="G354">
            <v>70.67</v>
          </cell>
          <cell r="H354" t="str">
            <v>DNER-ES-317/97</v>
          </cell>
        </row>
        <row r="355">
          <cell r="A355" t="str">
            <v>2 S 02 531 00</v>
          </cell>
          <cell r="B355" t="str">
            <v>-</v>
          </cell>
          <cell r="C355" t="str">
            <v>Macadame betuminoso por penetração</v>
          </cell>
          <cell r="D355" t="str">
            <v>m³</v>
          </cell>
          <cell r="E355">
            <v>48.57</v>
          </cell>
          <cell r="F355">
            <v>11.61</v>
          </cell>
          <cell r="G355">
            <v>60.18</v>
          </cell>
          <cell r="H355" t="str">
            <v>DNER-ES-311/97</v>
          </cell>
        </row>
        <row r="356">
          <cell r="A356" t="str">
            <v>2 S 02 531 50</v>
          </cell>
          <cell r="B356" t="str">
            <v>-</v>
          </cell>
          <cell r="C356" t="str">
            <v>Macadame betuminoso por penetração BC</v>
          </cell>
          <cell r="D356" t="str">
            <v>m³</v>
          </cell>
          <cell r="E356">
            <v>47.83</v>
          </cell>
          <cell r="F356">
            <v>11.43</v>
          </cell>
          <cell r="G356">
            <v>59.26</v>
          </cell>
          <cell r="H356" t="str">
            <v>DNER-ES-311/97</v>
          </cell>
        </row>
        <row r="357">
          <cell r="A357" t="str">
            <v>2 S 02 532 00</v>
          </cell>
          <cell r="B357" t="str">
            <v>-</v>
          </cell>
          <cell r="C357" t="str">
            <v>Areia-asfalto a quente</v>
          </cell>
          <cell r="D357" t="str">
            <v>t</v>
          </cell>
          <cell r="E357">
            <v>34.79</v>
          </cell>
          <cell r="F357">
            <v>8.31</v>
          </cell>
          <cell r="G357">
            <v>43.11</v>
          </cell>
          <cell r="H357" t="str">
            <v>DNIT 032/2005-ES</v>
          </cell>
        </row>
        <row r="358">
          <cell r="A358" t="str">
            <v>2 S 02 532 50</v>
          </cell>
          <cell r="B358" t="str">
            <v>-</v>
          </cell>
          <cell r="C358" t="str">
            <v>Areia-asfalto a quente AC</v>
          </cell>
          <cell r="D358" t="str">
            <v>t</v>
          </cell>
          <cell r="E358">
            <v>45.66</v>
          </cell>
          <cell r="F358">
            <v>10.91</v>
          </cell>
          <cell r="G358">
            <v>56.57</v>
          </cell>
          <cell r="H358" t="str">
            <v>DNIT 032/2005-ES</v>
          </cell>
        </row>
        <row r="359">
          <cell r="A359" t="str">
            <v>2 S 02 540 01</v>
          </cell>
          <cell r="B359" t="str">
            <v>-</v>
          </cell>
          <cell r="C359" t="str">
            <v>Conc. betuminoso usinado a quente - capa rolamento</v>
          </cell>
          <cell r="D359" t="str">
            <v>t</v>
          </cell>
          <cell r="E359">
            <v>31.75</v>
          </cell>
          <cell r="F359">
            <v>7.58</v>
          </cell>
          <cell r="G359">
            <v>39.340000000000003</v>
          </cell>
          <cell r="H359" t="str">
            <v>DNIT 031/2004-ES</v>
          </cell>
        </row>
        <row r="360">
          <cell r="A360" t="str">
            <v>2 S 02 540 02</v>
          </cell>
          <cell r="B360" t="str">
            <v>-</v>
          </cell>
          <cell r="C360" t="str">
            <v>Concreto betuminoso usinado a quente - "blinder"</v>
          </cell>
          <cell r="D360" t="str">
            <v>t</v>
          </cell>
          <cell r="E360">
            <v>31.2</v>
          </cell>
          <cell r="F360">
            <v>7.45</v>
          </cell>
          <cell r="G360">
            <v>38.659999999999997</v>
          </cell>
          <cell r="H360" t="str">
            <v>DNIT 031/2004-ES</v>
          </cell>
        </row>
        <row r="361">
          <cell r="A361" t="str">
            <v>2 S 02 540 51</v>
          </cell>
          <cell r="B361" t="str">
            <v>-</v>
          </cell>
          <cell r="C361" t="str">
            <v>CBUQ - capa rolamento AC/BC</v>
          </cell>
          <cell r="D361" t="str">
            <v>t</v>
          </cell>
          <cell r="E361">
            <v>33.94</v>
          </cell>
          <cell r="F361">
            <v>8.11</v>
          </cell>
          <cell r="G361">
            <v>42.05</v>
          </cell>
          <cell r="H361" t="str">
            <v>DNIT 031/2004-ES</v>
          </cell>
        </row>
        <row r="362">
          <cell r="A362" t="str">
            <v>2 S 02 540 52</v>
          </cell>
          <cell r="B362" t="str">
            <v>-</v>
          </cell>
          <cell r="C362" t="str">
            <v>CBUQ - "binder" AC/BC</v>
          </cell>
          <cell r="D362" t="str">
            <v>t</v>
          </cell>
          <cell r="E362">
            <v>33.380000000000003</v>
          </cell>
          <cell r="F362">
            <v>7.97</v>
          </cell>
          <cell r="G362">
            <v>41.35</v>
          </cell>
          <cell r="H362" t="str">
            <v>DNIT 031/2004-ES</v>
          </cell>
        </row>
        <row r="363">
          <cell r="A363" t="str">
            <v>2 S 02 603 00</v>
          </cell>
          <cell r="B363" t="str">
            <v>-</v>
          </cell>
          <cell r="C363" t="str">
            <v>Sub-base de concreto rolado</v>
          </cell>
          <cell r="D363" t="str">
            <v>m³</v>
          </cell>
          <cell r="E363">
            <v>68.31</v>
          </cell>
          <cell r="F363">
            <v>16.32</v>
          </cell>
          <cell r="G363">
            <v>84.63</v>
          </cell>
        </row>
        <row r="364">
          <cell r="A364" t="str">
            <v>2 S 02 603 50</v>
          </cell>
          <cell r="B364" t="str">
            <v>-</v>
          </cell>
          <cell r="C364" t="str">
            <v>Sub-base de concreto rolado AC/BC</v>
          </cell>
          <cell r="D364" t="str">
            <v>m³</v>
          </cell>
          <cell r="E364">
            <v>67.45</v>
          </cell>
          <cell r="F364">
            <v>16.12</v>
          </cell>
          <cell r="G364">
            <v>83.57</v>
          </cell>
        </row>
        <row r="365">
          <cell r="A365" t="str">
            <v>2 S 02 604 00</v>
          </cell>
          <cell r="B365" t="str">
            <v>-</v>
          </cell>
          <cell r="C365" t="str">
            <v>Sub-base de concreto de cimento portland</v>
          </cell>
          <cell r="D365" t="str">
            <v>m³</v>
          </cell>
          <cell r="E365">
            <v>112.16</v>
          </cell>
          <cell r="F365">
            <v>26.8</v>
          </cell>
          <cell r="G365">
            <v>138.97</v>
          </cell>
        </row>
        <row r="366">
          <cell r="A366" t="str">
            <v>2 S 02 604 50</v>
          </cell>
          <cell r="B366" t="str">
            <v>-</v>
          </cell>
          <cell r="C366" t="str">
            <v>Sub-base de concreto de cimento portland AC/BC</v>
          </cell>
          <cell r="D366" t="str">
            <v>m³</v>
          </cell>
          <cell r="E366">
            <v>111.31</v>
          </cell>
          <cell r="F366">
            <v>26.6</v>
          </cell>
          <cell r="G366">
            <v>137.91</v>
          </cell>
        </row>
        <row r="367">
          <cell r="A367" t="str">
            <v>2 S 02 606 00</v>
          </cell>
          <cell r="B367" t="str">
            <v>-</v>
          </cell>
          <cell r="C367" t="str">
            <v>Concreto de cimento portland com fôrma deslizante</v>
          </cell>
          <cell r="D367" t="str">
            <v>m³</v>
          </cell>
          <cell r="E367">
            <v>146.22</v>
          </cell>
          <cell r="F367">
            <v>34.94</v>
          </cell>
          <cell r="G367">
            <v>181.17</v>
          </cell>
        </row>
        <row r="368">
          <cell r="A368" t="str">
            <v>2 S 02 606 50</v>
          </cell>
          <cell r="B368" t="str">
            <v>-</v>
          </cell>
          <cell r="C368" t="str">
            <v>Concr.de cimento portl.com fôrma deslizante AC/BC</v>
          </cell>
          <cell r="D368" t="str">
            <v>m³</v>
          </cell>
          <cell r="E368">
            <v>156.04</v>
          </cell>
          <cell r="F368">
            <v>37.29</v>
          </cell>
          <cell r="G368">
            <v>193.34</v>
          </cell>
        </row>
        <row r="369">
          <cell r="A369" t="str">
            <v>2 S 02 607 00</v>
          </cell>
          <cell r="B369" t="str">
            <v>-</v>
          </cell>
          <cell r="C369" t="str">
            <v>Concreto cimento portland c/ equip. pequeno porte</v>
          </cell>
          <cell r="D369" t="str">
            <v>m³</v>
          </cell>
          <cell r="E369">
            <v>221.2</v>
          </cell>
          <cell r="F369">
            <v>52.86</v>
          </cell>
          <cell r="G369">
            <v>274.07</v>
          </cell>
        </row>
        <row r="370">
          <cell r="A370" t="str">
            <v>2 S 02 607 50</v>
          </cell>
          <cell r="B370" t="str">
            <v>-</v>
          </cell>
          <cell r="C370" t="str">
            <v>Concr.cimento portl.c/equip.pequeno porte AC/BC</v>
          </cell>
          <cell r="D370" t="str">
            <v>m³</v>
          </cell>
          <cell r="E370">
            <v>229.32</v>
          </cell>
          <cell r="F370">
            <v>54.8</v>
          </cell>
          <cell r="G370">
            <v>284.13</v>
          </cell>
        </row>
        <row r="371">
          <cell r="A371" t="str">
            <v>2 S 02 700 01</v>
          </cell>
          <cell r="B371" t="str">
            <v>-</v>
          </cell>
          <cell r="C371" t="str">
            <v>Execução pavim. c/ peças pré-moldadas concr.</v>
          </cell>
          <cell r="D371" t="str">
            <v>m²</v>
          </cell>
          <cell r="E371">
            <v>34.06</v>
          </cell>
          <cell r="F371">
            <v>8.14</v>
          </cell>
          <cell r="G371">
            <v>42.2</v>
          </cell>
        </row>
        <row r="372">
          <cell r="A372" t="str">
            <v>2 S 02 700 51</v>
          </cell>
          <cell r="B372" t="str">
            <v>-</v>
          </cell>
          <cell r="C372" t="str">
            <v>Execução pavim.c/peças pré-moldadas concr. AC/BC</v>
          </cell>
          <cell r="D372" t="str">
            <v>m²</v>
          </cell>
          <cell r="E372">
            <v>35.43</v>
          </cell>
          <cell r="F372">
            <v>8.4600000000000009</v>
          </cell>
          <cell r="G372">
            <v>43.9</v>
          </cell>
        </row>
        <row r="373">
          <cell r="A373" t="str">
            <v>2 S 02 702 00</v>
          </cell>
          <cell r="B373" t="str">
            <v>-</v>
          </cell>
          <cell r="C373" t="str">
            <v>Limpeza e enchimento de junta de pavimento de conc</v>
          </cell>
          <cell r="D373" t="str">
            <v>m</v>
          </cell>
          <cell r="E373">
            <v>4.8</v>
          </cell>
          <cell r="F373">
            <v>1.1399999999999999</v>
          </cell>
          <cell r="G373">
            <v>5.94</v>
          </cell>
        </row>
        <row r="374">
          <cell r="A374" t="str">
            <v>2 S 03 000 02</v>
          </cell>
          <cell r="B374" t="str">
            <v>-</v>
          </cell>
          <cell r="C374" t="str">
            <v>Escavação manual de cavas em material 1a cat</v>
          </cell>
          <cell r="D374" t="str">
            <v>m³</v>
          </cell>
          <cell r="E374">
            <v>23.32</v>
          </cell>
          <cell r="F374">
            <v>5.57</v>
          </cell>
          <cell r="G374">
            <v>29.9</v>
          </cell>
        </row>
        <row r="375">
          <cell r="A375" t="str">
            <v>2 S 03 000 03</v>
          </cell>
          <cell r="B375" t="str">
            <v>-</v>
          </cell>
          <cell r="C375" t="str">
            <v>Escavação manual de cavas em material 2a cat</v>
          </cell>
          <cell r="D375" t="str">
            <v>m³</v>
          </cell>
          <cell r="E375">
            <v>31.1</v>
          </cell>
          <cell r="F375">
            <v>7.43</v>
          </cell>
          <cell r="G375">
            <v>38.54</v>
          </cell>
        </row>
        <row r="376">
          <cell r="A376" t="str">
            <v>2 S 03 010 01</v>
          </cell>
          <cell r="B376" t="str">
            <v>-</v>
          </cell>
          <cell r="C376" t="str">
            <v>Escavação em cavas de fundação com esgotamento</v>
          </cell>
          <cell r="D376" t="str">
            <v>m³</v>
          </cell>
          <cell r="E376">
            <v>26.55</v>
          </cell>
          <cell r="F376">
            <v>6.34</v>
          </cell>
          <cell r="G376">
            <v>32.89</v>
          </cell>
        </row>
        <row r="377">
          <cell r="A377" t="str">
            <v>2 S 03 119 01</v>
          </cell>
          <cell r="B377" t="str">
            <v>-</v>
          </cell>
          <cell r="C377" t="str">
            <v>Escoramento com madeira de OAE</v>
          </cell>
          <cell r="D377" t="str">
            <v>m³</v>
          </cell>
          <cell r="E377">
            <v>23.68</v>
          </cell>
          <cell r="F377">
            <v>5.66</v>
          </cell>
          <cell r="G377">
            <v>29.35</v>
          </cell>
        </row>
        <row r="378">
          <cell r="A378" t="str">
            <v>2 S 03 300 01</v>
          </cell>
          <cell r="B378" t="str">
            <v>-</v>
          </cell>
          <cell r="C378" t="str">
            <v>Confecção e lançamento concr. magro em betoneira</v>
          </cell>
          <cell r="D378" t="str">
            <v>m³</v>
          </cell>
          <cell r="E378">
            <v>136.08000000000001</v>
          </cell>
          <cell r="F378">
            <v>32.520000000000003</v>
          </cell>
          <cell r="G378">
            <v>168.61</v>
          </cell>
        </row>
        <row r="379">
          <cell r="A379" t="str">
            <v>2 S 03 300 51</v>
          </cell>
          <cell r="B379" t="str">
            <v>-</v>
          </cell>
          <cell r="C379" t="str">
            <v>Confecção e lanç.de concr.magro em betoneira AC/BC</v>
          </cell>
          <cell r="D379" t="str">
            <v>m³</v>
          </cell>
          <cell r="E379">
            <v>146.4</v>
          </cell>
          <cell r="F379">
            <v>34.99</v>
          </cell>
          <cell r="G379">
            <v>181.39</v>
          </cell>
        </row>
        <row r="380">
          <cell r="A380" t="str">
            <v>2 S 03 321 00</v>
          </cell>
          <cell r="B380" t="str">
            <v>-</v>
          </cell>
          <cell r="C380" t="str">
            <v>Conc.estr.fck=8 MPa-contr.raz.uso ger.conf. e lanç</v>
          </cell>
          <cell r="D380" t="str">
            <v>m³</v>
          </cell>
          <cell r="E380">
            <v>158.27000000000001</v>
          </cell>
          <cell r="F380">
            <v>37.82</v>
          </cell>
          <cell r="G380">
            <v>196.1</v>
          </cell>
          <cell r="H380" t="str">
            <v>DNER-ES-335/97</v>
          </cell>
        </row>
        <row r="381">
          <cell r="A381" t="str">
            <v>2 S 03 321 50</v>
          </cell>
          <cell r="B381" t="str">
            <v>-</v>
          </cell>
          <cell r="C381" t="str">
            <v>Concr.estr.fck=8 MPa-c.raz.uso ger.conf.lanç.AC/BC</v>
          </cell>
          <cell r="D381" t="str">
            <v>m³</v>
          </cell>
          <cell r="E381">
            <v>167.9</v>
          </cell>
          <cell r="F381">
            <v>40.119999999999997</v>
          </cell>
          <cell r="G381">
            <v>208.02</v>
          </cell>
          <cell r="H381" t="str">
            <v>DNER-ES-335/97</v>
          </cell>
        </row>
        <row r="382">
          <cell r="A382" t="str">
            <v>2 S 03 322 00</v>
          </cell>
          <cell r="B382" t="str">
            <v>-</v>
          </cell>
          <cell r="C382" t="str">
            <v>Conc.estr.fck=10 MPa-contr.raz.uso ger.conf.e lanç</v>
          </cell>
          <cell r="D382" t="str">
            <v>m³</v>
          </cell>
          <cell r="E382">
            <v>165.78</v>
          </cell>
          <cell r="F382">
            <v>39.619999999999997</v>
          </cell>
          <cell r="G382">
            <v>205.4</v>
          </cell>
          <cell r="H382" t="str">
            <v>DNER-ES-335/97</v>
          </cell>
        </row>
        <row r="383">
          <cell r="A383" t="str">
            <v>2 S 03 322 50</v>
          </cell>
          <cell r="B383" t="str">
            <v>-</v>
          </cell>
          <cell r="C383" t="str">
            <v>Concr.estr.fck=10MPa-c.raz.uso ger.conf.lanç.AC/BC</v>
          </cell>
          <cell r="D383" t="str">
            <v>m³</v>
          </cell>
          <cell r="E383">
            <v>175.16</v>
          </cell>
          <cell r="F383">
            <v>41.86</v>
          </cell>
          <cell r="G383">
            <v>217.03</v>
          </cell>
          <cell r="H383" t="str">
            <v>DNER-ES-335/97</v>
          </cell>
        </row>
        <row r="384">
          <cell r="A384" t="str">
            <v>2 S 03 323 00</v>
          </cell>
          <cell r="B384" t="str">
            <v>-</v>
          </cell>
          <cell r="C384" t="str">
            <v>Conc.estr.fck=12 MPa-contr.raz.uso ger.conf.e lanç</v>
          </cell>
          <cell r="D384" t="str">
            <v>m³</v>
          </cell>
          <cell r="E384">
            <v>173.94</v>
          </cell>
          <cell r="F384">
            <v>41.57</v>
          </cell>
          <cell r="G384">
            <v>215.51</v>
          </cell>
          <cell r="H384" t="str">
            <v>DNER-ES-335/97</v>
          </cell>
        </row>
        <row r="385">
          <cell r="A385" t="str">
            <v>2 S 03 323 50</v>
          </cell>
          <cell r="B385" t="str">
            <v>-</v>
          </cell>
          <cell r="C385" t="str">
            <v>Concr.estr.fck=12MPa-c.raz.uso ger.conf.lanç.AC/BC</v>
          </cell>
          <cell r="D385" t="str">
            <v>m³</v>
          </cell>
          <cell r="E385">
            <v>183.08</v>
          </cell>
          <cell r="F385">
            <v>43.75</v>
          </cell>
          <cell r="G385">
            <v>226.83</v>
          </cell>
          <cell r="H385" t="str">
            <v>DNER-ES-335/97</v>
          </cell>
        </row>
        <row r="386">
          <cell r="A386" t="str">
            <v>2 S 03 324 00</v>
          </cell>
          <cell r="B386" t="str">
            <v>-</v>
          </cell>
          <cell r="C386" t="str">
            <v>Conc.estr.fck=15 MPa-contr.raz.uso ger.conf.e lanç</v>
          </cell>
          <cell r="D386" t="str">
            <v>m³</v>
          </cell>
          <cell r="E386">
            <v>182.43</v>
          </cell>
          <cell r="F386">
            <v>43.6</v>
          </cell>
          <cell r="G386">
            <v>226.03</v>
          </cell>
          <cell r="H386" t="str">
            <v>DNER-ES-335/97</v>
          </cell>
        </row>
        <row r="387">
          <cell r="A387" t="str">
            <v>2 S 03 324 01</v>
          </cell>
          <cell r="B387" t="str">
            <v>-</v>
          </cell>
          <cell r="C387" t="str">
            <v>Conc.estr.fck=15 MPa-contr.raz.c/adit.conf. e lanç</v>
          </cell>
          <cell r="D387" t="str">
            <v>m³</v>
          </cell>
          <cell r="E387">
            <v>167.69</v>
          </cell>
          <cell r="F387">
            <v>40.08</v>
          </cell>
          <cell r="G387">
            <v>207.77</v>
          </cell>
          <cell r="H387" t="str">
            <v>DNER-ES-335/97</v>
          </cell>
        </row>
        <row r="388">
          <cell r="A388" t="str">
            <v>2 S 03 324 50</v>
          </cell>
          <cell r="B388" t="str">
            <v>-</v>
          </cell>
          <cell r="C388" t="str">
            <v>Concr.estr.fck=15MPa-c.raz.c/adit conf.lanç.AC/BC</v>
          </cell>
          <cell r="D388" t="str">
            <v>m³</v>
          </cell>
          <cell r="E388">
            <v>191.29</v>
          </cell>
          <cell r="F388">
            <v>45.72</v>
          </cell>
          <cell r="G388">
            <v>237.01</v>
          </cell>
          <cell r="H388" t="str">
            <v>DNER-ES-335/97</v>
          </cell>
        </row>
        <row r="389">
          <cell r="A389" t="str">
            <v>2 S 03 324 51</v>
          </cell>
          <cell r="B389" t="str">
            <v>-</v>
          </cell>
          <cell r="C389" t="str">
            <v>Concr.estr.fck=15MPa-c.raz.uso ger conf.lançAC/BC</v>
          </cell>
          <cell r="D389" t="str">
            <v>m³</v>
          </cell>
          <cell r="E389">
            <v>176.96</v>
          </cell>
          <cell r="F389">
            <v>42.29</v>
          </cell>
          <cell r="G389">
            <v>219.26</v>
          </cell>
          <cell r="H389" t="str">
            <v>DNER-ES-335/97</v>
          </cell>
        </row>
        <row r="390">
          <cell r="A390" t="str">
            <v>2 S 03 325 00</v>
          </cell>
          <cell r="B390" t="str">
            <v>-</v>
          </cell>
          <cell r="C390" t="str">
            <v>Conc.estr.fck=18 MPa-contr.raz.uso ger.conf.e lanç</v>
          </cell>
          <cell r="D390" t="str">
            <v>m³</v>
          </cell>
          <cell r="E390">
            <v>190.9</v>
          </cell>
          <cell r="F390">
            <v>45.62</v>
          </cell>
          <cell r="G390">
            <v>236.53</v>
          </cell>
          <cell r="H390" t="str">
            <v>DNER-ES-335/97</v>
          </cell>
        </row>
        <row r="391">
          <cell r="A391" t="str">
            <v>2 S 03 325 01</v>
          </cell>
          <cell r="B391" t="str">
            <v>-</v>
          </cell>
          <cell r="C391" t="str">
            <v>Conc.estr.fck=18 MPa-contr.raz.c/adit.conf. e lanç</v>
          </cell>
          <cell r="D391" t="str">
            <v>m³</v>
          </cell>
          <cell r="E391">
            <v>175.53</v>
          </cell>
          <cell r="F391">
            <v>41.95</v>
          </cell>
          <cell r="G391">
            <v>217.48</v>
          </cell>
          <cell r="H391" t="str">
            <v>DNER-ES-335/97</v>
          </cell>
        </row>
        <row r="392">
          <cell r="A392" t="str">
            <v>2 S 03 325 50</v>
          </cell>
          <cell r="B392" t="str">
            <v>-</v>
          </cell>
          <cell r="C392" t="str">
            <v>Concr.estr.fck=18MPa-c.raz.uso ger.conf.lanç.AC/BC</v>
          </cell>
          <cell r="D392" t="str">
            <v>m³</v>
          </cell>
          <cell r="E392">
            <v>199.5</v>
          </cell>
          <cell r="F392">
            <v>47.68</v>
          </cell>
          <cell r="G392">
            <v>247.18</v>
          </cell>
          <cell r="H392" t="str">
            <v>DNER-ES-335/97</v>
          </cell>
        </row>
        <row r="393">
          <cell r="A393" t="str">
            <v>2 S 03 325 51</v>
          </cell>
          <cell r="B393" t="str">
            <v>-</v>
          </cell>
          <cell r="C393" t="str">
            <v>Concr.estr.fck=18MPa-c.raz.c/adit conf. lanç.AC/BC</v>
          </cell>
          <cell r="D393" t="str">
            <v>m³</v>
          </cell>
          <cell r="E393">
            <v>184.54</v>
          </cell>
          <cell r="F393">
            <v>44.1</v>
          </cell>
          <cell r="G393">
            <v>228.65</v>
          </cell>
          <cell r="H393" t="str">
            <v>DNER-ES-335/97</v>
          </cell>
        </row>
        <row r="394">
          <cell r="A394" t="str">
            <v>2 S 03 326 00</v>
          </cell>
          <cell r="B394" t="str">
            <v>-</v>
          </cell>
          <cell r="C394" t="str">
            <v>Conc.estr.fck=20 MPa-contr.raz.uso ger.conf.e lanç</v>
          </cell>
          <cell r="D394" t="str">
            <v>m³</v>
          </cell>
          <cell r="E394">
            <v>197.76</v>
          </cell>
          <cell r="F394">
            <v>47.26</v>
          </cell>
          <cell r="G394">
            <v>245.03</v>
          </cell>
          <cell r="H394" t="str">
            <v>DNER-ES-335/97</v>
          </cell>
        </row>
        <row r="395">
          <cell r="A395" t="str">
            <v>2 S 03 326 01</v>
          </cell>
          <cell r="B395" t="str">
            <v>-</v>
          </cell>
          <cell r="C395" t="str">
            <v>Conc.estr.fck=20 MPa-contr.raz.c/adit.conf. e lanç</v>
          </cell>
          <cell r="D395" t="str">
            <v>m³</v>
          </cell>
          <cell r="E395">
            <v>182.52</v>
          </cell>
          <cell r="F395">
            <v>43.62</v>
          </cell>
          <cell r="G395">
            <v>226.14</v>
          </cell>
          <cell r="H395" t="str">
            <v>DNER-ES-335/97</v>
          </cell>
        </row>
        <row r="396">
          <cell r="A396" t="str">
            <v>2 S 03 326 50</v>
          </cell>
          <cell r="B396" t="str">
            <v>-</v>
          </cell>
          <cell r="C396" t="str">
            <v>Concr.estr.fck=20MPa-c.raz.uso ger.conf.lanç AC/BC</v>
          </cell>
          <cell r="D396" t="str">
            <v>m³</v>
          </cell>
          <cell r="E396">
            <v>206.14</v>
          </cell>
          <cell r="F396">
            <v>49.26</v>
          </cell>
          <cell r="G396">
            <v>255.41</v>
          </cell>
          <cell r="H396" t="str">
            <v>DNER-ES-335/97</v>
          </cell>
        </row>
        <row r="397">
          <cell r="A397" t="str">
            <v>2 S 03 326 51</v>
          </cell>
          <cell r="B397" t="str">
            <v>-</v>
          </cell>
          <cell r="C397" t="str">
            <v>Concr.estr.fck=20MPa-c.raz.c/adit conf.lanç.AC/BC</v>
          </cell>
          <cell r="D397" t="str">
            <v>m³</v>
          </cell>
          <cell r="E397">
            <v>191.32</v>
          </cell>
          <cell r="F397">
            <v>45.72</v>
          </cell>
          <cell r="G397">
            <v>237.05</v>
          </cell>
          <cell r="H397" t="str">
            <v>DNER-ES-335/97</v>
          </cell>
        </row>
        <row r="398">
          <cell r="A398" t="str">
            <v>2 S 03 327 00</v>
          </cell>
          <cell r="B398" t="str">
            <v>-</v>
          </cell>
          <cell r="C398" t="str">
            <v>Conc.estr.fck=22 MPa-contr.raz.uso ger.conf.e lanç</v>
          </cell>
          <cell r="D398" t="str">
            <v>m³</v>
          </cell>
          <cell r="E398">
            <v>205.91</v>
          </cell>
          <cell r="F398">
            <v>49.21</v>
          </cell>
          <cell r="G398">
            <v>255.13</v>
          </cell>
          <cell r="H398" t="str">
            <v>DNER-ES-335/97</v>
          </cell>
        </row>
        <row r="399">
          <cell r="A399" t="str">
            <v>2 S 03 327 50</v>
          </cell>
          <cell r="B399" t="str">
            <v>-</v>
          </cell>
          <cell r="C399" t="str">
            <v>Concr estr.fck=24MPa-c.raz.uso ger conf.lanç.AC/BC</v>
          </cell>
          <cell r="D399" t="str">
            <v>m³</v>
          </cell>
          <cell r="E399">
            <v>214.04</v>
          </cell>
          <cell r="F399">
            <v>51.15</v>
          </cell>
          <cell r="G399">
            <v>265.2</v>
          </cell>
          <cell r="H399" t="str">
            <v>DNER-ES-335/97</v>
          </cell>
        </row>
        <row r="400">
          <cell r="A400" t="str">
            <v>2 S 03 328 00</v>
          </cell>
          <cell r="B400" t="str">
            <v>-</v>
          </cell>
          <cell r="C400" t="str">
            <v>Conc.estr.fck=24 MPa-contr.raz.uso ger.conf.e lanç</v>
          </cell>
          <cell r="D400" t="str">
            <v>m³</v>
          </cell>
          <cell r="E400">
            <v>214.16</v>
          </cell>
          <cell r="F400">
            <v>51.18</v>
          </cell>
          <cell r="G400">
            <v>265.35000000000002</v>
          </cell>
          <cell r="H400" t="str">
            <v>DNER-ES-335/97</v>
          </cell>
        </row>
        <row r="401">
          <cell r="A401" t="str">
            <v>2 S 03 328 50</v>
          </cell>
          <cell r="B401" t="str">
            <v>-</v>
          </cell>
          <cell r="C401" t="str">
            <v>Concr.estr.fck=25MPa-c.raz.c/adit conf.lanç.AC/BC</v>
          </cell>
          <cell r="D401" t="str">
            <v>m³</v>
          </cell>
          <cell r="E401">
            <v>222.29</v>
          </cell>
          <cell r="F401">
            <v>53.12</v>
          </cell>
          <cell r="G401">
            <v>275.42</v>
          </cell>
          <cell r="H401" t="str">
            <v>DNER-ES-335/97</v>
          </cell>
        </row>
        <row r="402">
          <cell r="A402" t="str">
            <v>2 S 03 329 00</v>
          </cell>
          <cell r="B402" t="str">
            <v>-</v>
          </cell>
          <cell r="C402" t="str">
            <v>Conc.estr.fck=25 MPa-contr.raz.c/adit.conf. e lanç</v>
          </cell>
          <cell r="D402" t="str">
            <v>m³</v>
          </cell>
          <cell r="E402">
            <v>198.24</v>
          </cell>
          <cell r="F402">
            <v>47.37</v>
          </cell>
          <cell r="G402">
            <v>245.61</v>
          </cell>
          <cell r="H402" t="str">
            <v>DNER-ES-335/97</v>
          </cell>
        </row>
        <row r="403">
          <cell r="A403" t="str">
            <v>2 S 03 329 01</v>
          </cell>
          <cell r="B403" t="str">
            <v>-</v>
          </cell>
          <cell r="C403" t="str">
            <v>Conc.estr.fck=26 MPa-contr.raz.uso ger.conf.e lanç</v>
          </cell>
          <cell r="D403" t="str">
            <v>m³</v>
          </cell>
          <cell r="E403">
            <v>221.66</v>
          </cell>
          <cell r="F403">
            <v>52.97</v>
          </cell>
          <cell r="G403">
            <v>274.64</v>
          </cell>
          <cell r="H403" t="str">
            <v>DNER-ES-335/97</v>
          </cell>
        </row>
        <row r="404">
          <cell r="A404" t="str">
            <v>2 S 03 329 02</v>
          </cell>
          <cell r="B404" t="str">
            <v>-</v>
          </cell>
          <cell r="C404" t="str">
            <v>Conc.estr.fck=30 MPa-contr.raz.uso ger.conf.e lanç</v>
          </cell>
          <cell r="D404" t="str">
            <v>m³</v>
          </cell>
          <cell r="E404">
            <v>229.08</v>
          </cell>
          <cell r="F404">
            <v>54.75</v>
          </cell>
          <cell r="G404">
            <v>283.83</v>
          </cell>
          <cell r="H404" t="str">
            <v>DNER-ES-335/97</v>
          </cell>
        </row>
        <row r="405">
          <cell r="A405" t="str">
            <v>2 S 03 329 03</v>
          </cell>
          <cell r="B405" t="str">
            <v>-</v>
          </cell>
          <cell r="C405" t="str">
            <v>Conc.estr.fck=30 MPa-contr.raz. c/adit.conf.e lanç</v>
          </cell>
          <cell r="D405" t="str">
            <v>m³</v>
          </cell>
          <cell r="E405">
            <v>212.58</v>
          </cell>
          <cell r="F405">
            <v>50.8</v>
          </cell>
          <cell r="G405">
            <v>263.39</v>
          </cell>
          <cell r="H405" t="str">
            <v>DNER-ES-335/97</v>
          </cell>
        </row>
        <row r="406">
          <cell r="A406" t="str">
            <v>2 S 03 329 04</v>
          </cell>
          <cell r="B406" t="str">
            <v>-</v>
          </cell>
          <cell r="C406" t="str">
            <v>Conc.estr.fck=35 MPa-contr.raz.c/adit.conf. e lanç</v>
          </cell>
          <cell r="D406" t="str">
            <v>m³</v>
          </cell>
          <cell r="E406">
            <v>226.67</v>
          </cell>
          <cell r="F406">
            <v>54.17</v>
          </cell>
          <cell r="G406">
            <v>280.83999999999997</v>
          </cell>
          <cell r="H406" t="str">
            <v>DNER-ES-335/97</v>
          </cell>
        </row>
        <row r="407">
          <cell r="A407" t="str">
            <v>2 S 03 329 50</v>
          </cell>
          <cell r="B407" t="str">
            <v>-</v>
          </cell>
          <cell r="C407" t="str">
            <v>Concr.estr.fck=26MPa-c.raz.uso ger conf.lanc.AC/BC</v>
          </cell>
          <cell r="D407" t="str">
            <v>m³</v>
          </cell>
          <cell r="E407">
            <v>206.55</v>
          </cell>
          <cell r="F407">
            <v>49.36</v>
          </cell>
          <cell r="G407">
            <v>255.92</v>
          </cell>
          <cell r="H407" t="str">
            <v>DNER-ES-335/97</v>
          </cell>
        </row>
        <row r="408">
          <cell r="A408" t="str">
            <v>2 S 03 329 51</v>
          </cell>
          <cell r="B408" t="str">
            <v>-</v>
          </cell>
          <cell r="C408" t="str">
            <v>Concr.estr.fck=30MPa-c.raz.uso ger.conf.lanc.AC/BC</v>
          </cell>
          <cell r="D408" t="str">
            <v>m³</v>
          </cell>
          <cell r="E408">
            <v>229.52</v>
          </cell>
          <cell r="F408">
            <v>54.85</v>
          </cell>
          <cell r="G408">
            <v>284.37</v>
          </cell>
          <cell r="H408" t="str">
            <v>DNER-ES-335/97</v>
          </cell>
        </row>
        <row r="409">
          <cell r="A409" t="str">
            <v>2 S 03 329 52</v>
          </cell>
          <cell r="B409" t="str">
            <v>-</v>
          </cell>
          <cell r="C409" t="str">
            <v>Concr.estr.fck=30MPa-c.raz.c/adit.conf.lanc.AC/BC</v>
          </cell>
          <cell r="D409" t="str">
            <v>m³</v>
          </cell>
          <cell r="E409">
            <v>236.47</v>
          </cell>
          <cell r="F409">
            <v>56.51</v>
          </cell>
          <cell r="G409">
            <v>292.98</v>
          </cell>
          <cell r="H409" t="str">
            <v>DNER-ES-335/97</v>
          </cell>
        </row>
        <row r="410">
          <cell r="A410" t="str">
            <v>2 S 03 329 53</v>
          </cell>
          <cell r="B410" t="str">
            <v>-</v>
          </cell>
          <cell r="C410" t="str">
            <v>Concr.estr.fck=35MPa-c.raz.uso ger.conf.lanc.AC/BC</v>
          </cell>
          <cell r="D410" t="str">
            <v>m³</v>
          </cell>
          <cell r="E410">
            <v>220.48</v>
          </cell>
          <cell r="F410">
            <v>52.69</v>
          </cell>
          <cell r="G410">
            <v>273.17</v>
          </cell>
          <cell r="H410" t="str">
            <v>DNER-ES-335/97</v>
          </cell>
        </row>
        <row r="411">
          <cell r="A411" t="str">
            <v>2 S 03 329 54</v>
          </cell>
          <cell r="B411" t="str">
            <v>-</v>
          </cell>
          <cell r="C411" t="str">
            <v>Concr.estr.fck=35Mpa-c.raz c/adit.conf.lanc.AC/BC</v>
          </cell>
          <cell r="D411" t="str">
            <v>m³</v>
          </cell>
          <cell r="E411">
            <v>234.05</v>
          </cell>
          <cell r="F411">
            <v>55.93</v>
          </cell>
          <cell r="G411">
            <v>289.99</v>
          </cell>
          <cell r="H411" t="str">
            <v>DNER-ES-335/97</v>
          </cell>
        </row>
        <row r="412">
          <cell r="A412" t="str">
            <v>2 S 03 370 00</v>
          </cell>
          <cell r="B412" t="str">
            <v>-</v>
          </cell>
          <cell r="C412" t="str">
            <v>Forma comum de madeira</v>
          </cell>
          <cell r="D412" t="str">
            <v>m²</v>
          </cell>
          <cell r="E412">
            <v>30.39</v>
          </cell>
          <cell r="F412">
            <v>7.26</v>
          </cell>
          <cell r="G412">
            <v>37.659999999999997</v>
          </cell>
          <cell r="H412" t="str">
            <v>DNER-ES-333/97</v>
          </cell>
        </row>
        <row r="413">
          <cell r="A413" t="str">
            <v>2 S 03 371 01</v>
          </cell>
          <cell r="B413" t="str">
            <v>-</v>
          </cell>
          <cell r="C413" t="str">
            <v>Forma de placa compensada resinada</v>
          </cell>
          <cell r="D413" t="str">
            <v>m²</v>
          </cell>
          <cell r="E413">
            <v>21.9</v>
          </cell>
          <cell r="F413">
            <v>5.23</v>
          </cell>
          <cell r="G413">
            <v>27.13</v>
          </cell>
          <cell r="H413" t="str">
            <v>DNER-ES-333/97</v>
          </cell>
        </row>
        <row r="414">
          <cell r="A414" t="str">
            <v>2 S 03 371 02</v>
          </cell>
          <cell r="B414" t="str">
            <v>-</v>
          </cell>
          <cell r="C414" t="str">
            <v>Forma de placa compensada plastificada</v>
          </cell>
          <cell r="D414" t="str">
            <v>m²</v>
          </cell>
          <cell r="E414">
            <v>24.01</v>
          </cell>
          <cell r="F414">
            <v>5.74</v>
          </cell>
          <cell r="G414">
            <v>29.75</v>
          </cell>
          <cell r="H414" t="str">
            <v>DNER-ES-333/97</v>
          </cell>
        </row>
        <row r="415">
          <cell r="A415" t="str">
            <v>2 S 03 372 01</v>
          </cell>
          <cell r="B415" t="str">
            <v>-</v>
          </cell>
          <cell r="C415" t="str">
            <v>Formas para tubulão</v>
          </cell>
          <cell r="D415" t="str">
            <v>m²</v>
          </cell>
          <cell r="E415">
            <v>14.83</v>
          </cell>
          <cell r="F415">
            <v>3.54</v>
          </cell>
          <cell r="G415">
            <v>18.37</v>
          </cell>
          <cell r="H415" t="str">
            <v>DNER-ES-333/97</v>
          </cell>
        </row>
        <row r="416">
          <cell r="A416" t="str">
            <v>2 S 03 401 01</v>
          </cell>
          <cell r="B416" t="str">
            <v>-</v>
          </cell>
          <cell r="C416" t="str">
            <v>Estaca tipo Franki D=350 mm</v>
          </cell>
          <cell r="D416" t="str">
            <v>m</v>
          </cell>
          <cell r="E416">
            <v>110.41</v>
          </cell>
          <cell r="F416">
            <v>26.38</v>
          </cell>
          <cell r="G416">
            <v>136.80000000000001</v>
          </cell>
          <cell r="H416" t="str">
            <v>EC-OAE-22</v>
          </cell>
        </row>
        <row r="417">
          <cell r="A417" t="str">
            <v>2 S 03 401 02</v>
          </cell>
          <cell r="B417" t="str">
            <v>-</v>
          </cell>
          <cell r="C417" t="str">
            <v>Estaca tipo Franki D=400 mm</v>
          </cell>
          <cell r="D417" t="str">
            <v>m</v>
          </cell>
          <cell r="E417">
            <v>120.22</v>
          </cell>
          <cell r="F417">
            <v>28.73</v>
          </cell>
          <cell r="G417">
            <v>148.94999999999999</v>
          </cell>
          <cell r="H417" t="str">
            <v>EC-OAE-22</v>
          </cell>
        </row>
        <row r="418">
          <cell r="A418" t="str">
            <v>2 S 03 401 03</v>
          </cell>
          <cell r="B418" t="str">
            <v>-</v>
          </cell>
          <cell r="C418" t="str">
            <v>Estaca tipo Franki D=520 mm</v>
          </cell>
          <cell r="D418" t="str">
            <v>m</v>
          </cell>
          <cell r="E418">
            <v>166.79</v>
          </cell>
          <cell r="F418">
            <v>39.86</v>
          </cell>
          <cell r="G418">
            <v>206.66</v>
          </cell>
          <cell r="H418" t="str">
            <v>EC-OAE-22</v>
          </cell>
        </row>
        <row r="419">
          <cell r="A419" t="str">
            <v>2 S 03 401 04</v>
          </cell>
          <cell r="B419" t="str">
            <v>-</v>
          </cell>
          <cell r="C419" t="str">
            <v>Estaca tipo Franki D=600 mm</v>
          </cell>
          <cell r="D419" t="str">
            <v>m</v>
          </cell>
          <cell r="E419">
            <v>209.15</v>
          </cell>
          <cell r="F419">
            <v>49.98</v>
          </cell>
          <cell r="G419">
            <v>259.14</v>
          </cell>
          <cell r="H419" t="str">
            <v>EC-OAE-22</v>
          </cell>
        </row>
        <row r="420">
          <cell r="A420" t="str">
            <v>2 S 03 401 51</v>
          </cell>
          <cell r="B420" t="str">
            <v>-</v>
          </cell>
          <cell r="C420" t="str">
            <v>Estaca tipo Franki D=350 mm AC/BC</v>
          </cell>
          <cell r="D420" t="str">
            <v>m</v>
          </cell>
          <cell r="E420">
            <v>111.3</v>
          </cell>
          <cell r="F420">
            <v>26.6</v>
          </cell>
          <cell r="G420">
            <v>137.9</v>
          </cell>
          <cell r="H420" t="str">
            <v>EC-OAE-22</v>
          </cell>
        </row>
        <row r="421">
          <cell r="A421" t="str">
            <v>2 S 03 401 52</v>
          </cell>
          <cell r="B421" t="str">
            <v>-</v>
          </cell>
          <cell r="C421" t="str">
            <v>Estaca tipo Franki D=400 mm AC/BC</v>
          </cell>
          <cell r="D421" t="str">
            <v>m</v>
          </cell>
          <cell r="E421">
            <v>121.28</v>
          </cell>
          <cell r="F421">
            <v>28.98</v>
          </cell>
          <cell r="G421">
            <v>150.27000000000001</v>
          </cell>
          <cell r="H421" t="str">
            <v>EC-OAE-22</v>
          </cell>
        </row>
        <row r="422">
          <cell r="A422" t="str">
            <v>2 S 03 401 53</v>
          </cell>
          <cell r="B422" t="str">
            <v>-</v>
          </cell>
          <cell r="C422" t="str">
            <v>Estaca tipo Franki D=520 mm AC/BC</v>
          </cell>
          <cell r="D422" t="str">
            <v>m</v>
          </cell>
          <cell r="E422">
            <v>168.66</v>
          </cell>
          <cell r="F422">
            <v>40.299999999999997</v>
          </cell>
          <cell r="G422">
            <v>208.97</v>
          </cell>
          <cell r="H422" t="str">
            <v>EC-OAE-22</v>
          </cell>
        </row>
        <row r="423">
          <cell r="A423" t="str">
            <v>2 S 03 401 54</v>
          </cell>
          <cell r="B423" t="str">
            <v>-</v>
          </cell>
          <cell r="C423" t="str">
            <v>Estaca tipo Franki D=600 mm AC/BC</v>
          </cell>
          <cell r="D423" t="str">
            <v>m</v>
          </cell>
          <cell r="E423">
            <v>211.64</v>
          </cell>
          <cell r="F423">
            <v>50.58</v>
          </cell>
          <cell r="G423">
            <v>262.22000000000003</v>
          </cell>
          <cell r="H423" t="str">
            <v>EC-OAE-22</v>
          </cell>
        </row>
        <row r="424">
          <cell r="A424" t="str">
            <v>2 S 03 402 01</v>
          </cell>
          <cell r="B424" t="str">
            <v>-</v>
          </cell>
          <cell r="C424" t="str">
            <v>Cravação estacas pré-mold. de concreto 30 x 30 cm</v>
          </cell>
          <cell r="D424" t="str">
            <v>m</v>
          </cell>
          <cell r="E424">
            <v>114.46</v>
          </cell>
          <cell r="F424">
            <v>27.35</v>
          </cell>
          <cell r="G424">
            <v>141.81</v>
          </cell>
        </row>
        <row r="425">
          <cell r="A425" t="str">
            <v>2 S 03 402 51</v>
          </cell>
          <cell r="B425" t="str">
            <v>-</v>
          </cell>
          <cell r="C425" t="str">
            <v>Cravação estacas pré-mold. concreto 30x30 cm AC/BC</v>
          </cell>
          <cell r="D425" t="str">
            <v>m</v>
          </cell>
          <cell r="E425">
            <v>115.26</v>
          </cell>
          <cell r="F425">
            <v>27.54</v>
          </cell>
          <cell r="G425">
            <v>142.80000000000001</v>
          </cell>
        </row>
        <row r="426">
          <cell r="A426" t="str">
            <v>2 S 03 404 01</v>
          </cell>
          <cell r="B426" t="str">
            <v>-</v>
          </cell>
          <cell r="C426" t="str">
            <v>Forn. e crav. estacas perfil met. I de 10" simples</v>
          </cell>
          <cell r="D426" t="str">
            <v>m</v>
          </cell>
          <cell r="E426">
            <v>257.24</v>
          </cell>
          <cell r="F426">
            <v>61.48</v>
          </cell>
          <cell r="G426">
            <v>318.72000000000003</v>
          </cell>
        </row>
        <row r="427">
          <cell r="A427" t="str">
            <v>2 S 03 404 04</v>
          </cell>
          <cell r="B427" t="str">
            <v>-</v>
          </cell>
          <cell r="C427" t="str">
            <v>Forn. e crav. estacas perfil met. I de 10" duplo</v>
          </cell>
          <cell r="D427" t="str">
            <v>m</v>
          </cell>
          <cell r="E427">
            <v>416.51</v>
          </cell>
          <cell r="F427">
            <v>99.54</v>
          </cell>
          <cell r="G427">
            <v>516.05999999999995</v>
          </cell>
        </row>
        <row r="428">
          <cell r="A428" t="str">
            <v>2 S 03 404 11</v>
          </cell>
          <cell r="B428" t="str">
            <v>-</v>
          </cell>
          <cell r="C428" t="str">
            <v>Cravação estacas met. trilhos soldados - estrela</v>
          </cell>
          <cell r="D428" t="str">
            <v>m</v>
          </cell>
          <cell r="E428">
            <v>463.98</v>
          </cell>
          <cell r="F428">
            <v>110.89</v>
          </cell>
          <cell r="G428">
            <v>574.87</v>
          </cell>
        </row>
        <row r="429">
          <cell r="A429" t="str">
            <v>2 S 03 410 01</v>
          </cell>
          <cell r="B429" t="str">
            <v>-</v>
          </cell>
          <cell r="C429" t="str">
            <v>Tubulão a céu aberto diâmetro externo = 1,00 m</v>
          </cell>
          <cell r="D429" t="str">
            <v>m</v>
          </cell>
          <cell r="E429">
            <v>741.31</v>
          </cell>
          <cell r="F429">
            <v>177.17</v>
          </cell>
          <cell r="G429">
            <v>918.49</v>
          </cell>
          <cell r="H429" t="str">
            <v>DNER-ES-334/97</v>
          </cell>
        </row>
        <row r="430">
          <cell r="A430" t="str">
            <v>2 S 03 410 11</v>
          </cell>
          <cell r="B430" t="str">
            <v>-</v>
          </cell>
          <cell r="C430" t="str">
            <v>Tubulão a céu aberto diâmetro externo = 1,20 m</v>
          </cell>
          <cell r="D430" t="str">
            <v>m</v>
          </cell>
          <cell r="E430">
            <v>947.19</v>
          </cell>
          <cell r="F430">
            <v>226.37</v>
          </cell>
          <cell r="G430">
            <v>1173.57</v>
          </cell>
          <cell r="H430" t="str">
            <v>DNER-ES-334/97</v>
          </cell>
        </row>
        <row r="431">
          <cell r="A431" t="str">
            <v>2 S 03 410 21</v>
          </cell>
          <cell r="B431" t="str">
            <v>-</v>
          </cell>
          <cell r="C431" t="str">
            <v>Tubulão a céu aberto diâmetro externo = 1,40 m</v>
          </cell>
          <cell r="D431" t="str">
            <v>m</v>
          </cell>
          <cell r="E431">
            <v>1171</v>
          </cell>
          <cell r="F431">
            <v>279.86</v>
          </cell>
          <cell r="G431">
            <v>1450.87</v>
          </cell>
          <cell r="H431" t="str">
            <v>DNER-ES-334/97</v>
          </cell>
        </row>
        <row r="432">
          <cell r="A432" t="str">
            <v>2 S 03 410 31</v>
          </cell>
          <cell r="B432" t="str">
            <v>-</v>
          </cell>
          <cell r="C432" t="str">
            <v>Tubulão a céu aberto diâmetro externo = 1,60 m</v>
          </cell>
          <cell r="D432" t="str">
            <v>m</v>
          </cell>
          <cell r="E432">
            <v>1399.71</v>
          </cell>
          <cell r="F432">
            <v>334.53</v>
          </cell>
          <cell r="G432">
            <v>1734.24</v>
          </cell>
          <cell r="H432" t="str">
            <v>DNER-ES-334/97</v>
          </cell>
        </row>
        <row r="433">
          <cell r="A433" t="str">
            <v>2 S 03 410 41</v>
          </cell>
          <cell r="B433" t="str">
            <v>-</v>
          </cell>
          <cell r="C433" t="str">
            <v>Tubulão a céu aberto diâmetro externo = 1,80 m</v>
          </cell>
          <cell r="D433" t="str">
            <v>m</v>
          </cell>
          <cell r="E433">
            <v>1672.3</v>
          </cell>
          <cell r="F433">
            <v>399.68</v>
          </cell>
          <cell r="G433">
            <v>2071.98</v>
          </cell>
          <cell r="H433" t="str">
            <v>DNER-ES-334/97</v>
          </cell>
        </row>
        <row r="434">
          <cell r="A434" t="str">
            <v>2 S 03 410 51</v>
          </cell>
          <cell r="B434" t="str">
            <v>-</v>
          </cell>
          <cell r="C434" t="str">
            <v>Tubulão a céu aberto diâmetro externo = 2,00 m</v>
          </cell>
          <cell r="D434" t="str">
            <v>m</v>
          </cell>
          <cell r="E434">
            <v>1976.96</v>
          </cell>
          <cell r="F434">
            <v>472.49</v>
          </cell>
          <cell r="G434">
            <v>2449.46</v>
          </cell>
          <cell r="H434" t="str">
            <v>DNER-ES-334/97</v>
          </cell>
        </row>
        <row r="435">
          <cell r="A435" t="str">
            <v>2 S 03 410 61</v>
          </cell>
          <cell r="B435" t="str">
            <v>-</v>
          </cell>
          <cell r="C435" t="str">
            <v>Tubulão a céu aberto diâmetro externo = 2,20 m</v>
          </cell>
          <cell r="D435" t="str">
            <v>m</v>
          </cell>
          <cell r="E435">
            <v>2349.23</v>
          </cell>
          <cell r="F435">
            <v>561.46</v>
          </cell>
          <cell r="G435">
            <v>2910.69</v>
          </cell>
          <cell r="H435" t="str">
            <v>DNER-ES-334/97</v>
          </cell>
        </row>
        <row r="436">
          <cell r="A436" t="str">
            <v>2 S 03 411 11</v>
          </cell>
          <cell r="B436" t="str">
            <v>-</v>
          </cell>
          <cell r="C436" t="str">
            <v>Tub.ar comp.D=1,2 m prof.até 12 m lâmina d'água LF</v>
          </cell>
          <cell r="D436" t="str">
            <v>m</v>
          </cell>
          <cell r="E436">
            <v>1993.4</v>
          </cell>
          <cell r="F436">
            <v>476.42</v>
          </cell>
          <cell r="G436">
            <v>2469.8200000000002</v>
          </cell>
          <cell r="H436" t="str">
            <v>DNER-ES-334/97</v>
          </cell>
        </row>
        <row r="437">
          <cell r="A437" t="str">
            <v>2 S 03 411 12</v>
          </cell>
          <cell r="B437" t="str">
            <v>-</v>
          </cell>
          <cell r="C437" t="str">
            <v>Tub.ar comp.D=1,2 m prof. 12/18 m lâmina d'água LF</v>
          </cell>
          <cell r="D437" t="str">
            <v>m</v>
          </cell>
          <cell r="E437">
            <v>2202.86</v>
          </cell>
          <cell r="F437">
            <v>526.48</v>
          </cell>
          <cell r="G437">
            <v>2739.35</v>
          </cell>
          <cell r="H437" t="str">
            <v>DNER-ES-334/97</v>
          </cell>
        </row>
        <row r="438">
          <cell r="A438" t="str">
            <v>2 S 03 411 13</v>
          </cell>
          <cell r="B438" t="str">
            <v>-</v>
          </cell>
          <cell r="C438" t="str">
            <v>Tub.ar comp.D=1,2 m prof. 18/24 m lâmina d'água LF</v>
          </cell>
          <cell r="D438" t="str">
            <v>m</v>
          </cell>
          <cell r="E438">
            <v>2431.29</v>
          </cell>
          <cell r="F438">
            <v>581.08000000000004</v>
          </cell>
          <cell r="G438">
            <v>3012.37</v>
          </cell>
          <cell r="H438" t="str">
            <v>DNER-ES-334/97</v>
          </cell>
        </row>
        <row r="439">
          <cell r="A439" t="str">
            <v>2 S 03 411 14</v>
          </cell>
          <cell r="B439" t="str">
            <v>-</v>
          </cell>
          <cell r="C439" t="str">
            <v>Tub.ar comp.D=1,2 m prof. 24/27 m lâmina d'água LF</v>
          </cell>
          <cell r="D439" t="str">
            <v>m</v>
          </cell>
          <cell r="E439">
            <v>2767.64</v>
          </cell>
          <cell r="F439">
            <v>661.46</v>
          </cell>
          <cell r="G439">
            <v>3429.11</v>
          </cell>
          <cell r="H439" t="str">
            <v>DNER-ES-334/97</v>
          </cell>
        </row>
        <row r="440">
          <cell r="A440" t="str">
            <v>2 S 03 411 15</v>
          </cell>
          <cell r="B440" t="str">
            <v>-</v>
          </cell>
          <cell r="C440" t="str">
            <v>Tub.ar.comp.D=1,2 m prof. 27/31 m lâmina d'água LF</v>
          </cell>
          <cell r="D440" t="str">
            <v>m</v>
          </cell>
          <cell r="E440">
            <v>3253.02</v>
          </cell>
          <cell r="F440">
            <v>777.47</v>
          </cell>
          <cell r="G440">
            <v>4030.5</v>
          </cell>
          <cell r="H440" t="str">
            <v>DNER-ES-334/97</v>
          </cell>
        </row>
        <row r="441">
          <cell r="A441" t="str">
            <v>2 S 03 411 21</v>
          </cell>
          <cell r="B441" t="str">
            <v>-</v>
          </cell>
          <cell r="C441" t="str">
            <v>Tub.ar.comp.D=1,4 m prof.até 12 m lâmina d'água LF</v>
          </cell>
          <cell r="D441" t="str">
            <v>m</v>
          </cell>
          <cell r="E441">
            <v>2555.09</v>
          </cell>
          <cell r="F441">
            <v>610.66</v>
          </cell>
          <cell r="G441">
            <v>3165.76</v>
          </cell>
          <cell r="H441" t="str">
            <v>DNER-ES-334/97</v>
          </cell>
        </row>
        <row r="442">
          <cell r="A442" t="str">
            <v>2 S 03 411 22</v>
          </cell>
          <cell r="B442" t="str">
            <v>-</v>
          </cell>
          <cell r="C442" t="str">
            <v>Tub.ar comp.D=1,4 m prof. 12/18 m lâmina d'água LF</v>
          </cell>
          <cell r="D442" t="str">
            <v>m</v>
          </cell>
          <cell r="E442">
            <v>2836.51</v>
          </cell>
          <cell r="F442">
            <v>677.92</v>
          </cell>
          <cell r="G442">
            <v>3514.44</v>
          </cell>
          <cell r="H442" t="str">
            <v>DNER-ES-334/97</v>
          </cell>
        </row>
        <row r="443">
          <cell r="A443" t="str">
            <v>2 S 03 411 23</v>
          </cell>
          <cell r="B443" t="str">
            <v>-</v>
          </cell>
          <cell r="C443" t="str">
            <v>Tub.ar comp.D=1,4 m prof. 18/24 m lâmina d'água LF</v>
          </cell>
          <cell r="D443" t="str">
            <v>m</v>
          </cell>
          <cell r="E443">
            <v>3142.81</v>
          </cell>
          <cell r="F443">
            <v>751.13</v>
          </cell>
          <cell r="G443">
            <v>3893.94</v>
          </cell>
          <cell r="H443" t="str">
            <v>DNER-ES-334/97</v>
          </cell>
        </row>
        <row r="444">
          <cell r="A444" t="str">
            <v>2 S 03 411 24</v>
          </cell>
          <cell r="B444" t="str">
            <v>-</v>
          </cell>
          <cell r="C444" t="str">
            <v>Tub.ar comp.D=1,4 m prof. 24/27 m lâmina d'água LF</v>
          </cell>
          <cell r="D444" t="str">
            <v>m</v>
          </cell>
          <cell r="E444">
            <v>3594.12</v>
          </cell>
          <cell r="F444">
            <v>858.99</v>
          </cell>
          <cell r="G444">
            <v>4453.1099999999997</v>
          </cell>
          <cell r="H444" t="str">
            <v>DNER-ES-334/97</v>
          </cell>
        </row>
        <row r="445">
          <cell r="A445" t="str">
            <v>2 S 03 411 25</v>
          </cell>
          <cell r="B445" t="str">
            <v>-</v>
          </cell>
          <cell r="C445" t="str">
            <v>Tub.ar comp.D=1,4 m prof. 27/31 m lâmina d'água LF</v>
          </cell>
          <cell r="D445" t="str">
            <v>m</v>
          </cell>
          <cell r="E445">
            <v>4360.33</v>
          </cell>
          <cell r="F445">
            <v>1042.1199999999999</v>
          </cell>
          <cell r="G445">
            <v>5402.45</v>
          </cell>
          <cell r="H445" t="str">
            <v>DNER-ES-334/97</v>
          </cell>
        </row>
        <row r="446">
          <cell r="A446" t="str">
            <v>2 S 03 411 31</v>
          </cell>
          <cell r="B446" t="str">
            <v>-</v>
          </cell>
          <cell r="C446" t="str">
            <v>Tub.ar comp.D=1,6 m prof.até 12 m lâmina d'água LF</v>
          </cell>
          <cell r="D446" t="str">
            <v>m</v>
          </cell>
          <cell r="E446">
            <v>3218.92</v>
          </cell>
          <cell r="F446">
            <v>769.32</v>
          </cell>
          <cell r="G446">
            <v>3988.25</v>
          </cell>
          <cell r="H446" t="str">
            <v>DNER-ES-334/97</v>
          </cell>
        </row>
        <row r="447">
          <cell r="A447" t="str">
            <v>2 S 03 411 32</v>
          </cell>
          <cell r="B447" t="str">
            <v>-</v>
          </cell>
          <cell r="C447" t="str">
            <v>Tub.ar comp.D=1,6 m prof. 12/18 m lâmina d'água LF</v>
          </cell>
          <cell r="D447" t="str">
            <v>m</v>
          </cell>
          <cell r="E447">
            <v>3590.53</v>
          </cell>
          <cell r="F447">
            <v>858.13</v>
          </cell>
          <cell r="G447">
            <v>4448.67</v>
          </cell>
          <cell r="H447" t="str">
            <v>DNER-ES-334/97</v>
          </cell>
        </row>
        <row r="448">
          <cell r="A448" t="str">
            <v>2 S 03 411 33</v>
          </cell>
          <cell r="B448" t="str">
            <v>-</v>
          </cell>
          <cell r="C448" t="str">
            <v>Tub.ar comp.D=1,6 m prof. 18/24 m lâmina d'água LF</v>
          </cell>
          <cell r="D448" t="str">
            <v>m</v>
          </cell>
          <cell r="E448">
            <v>3995.32</v>
          </cell>
          <cell r="F448">
            <v>954.88</v>
          </cell>
          <cell r="G448">
            <v>4950.2</v>
          </cell>
          <cell r="H448" t="str">
            <v>DNER-ES-334/97</v>
          </cell>
        </row>
        <row r="449">
          <cell r="A449" t="str">
            <v>2 S 03 411 34</v>
          </cell>
          <cell r="B449" t="str">
            <v>-</v>
          </cell>
          <cell r="C449" t="str">
            <v>Tub.ar comp.D=1,6 m prof. 24/27 m lâmina d'água LF</v>
          </cell>
          <cell r="D449" t="str">
            <v>m</v>
          </cell>
          <cell r="E449">
            <v>4591.9799999999996</v>
          </cell>
          <cell r="F449">
            <v>1097.48</v>
          </cell>
          <cell r="G449">
            <v>5689.47</v>
          </cell>
          <cell r="H449" t="str">
            <v>DNER-ES-334/97</v>
          </cell>
        </row>
        <row r="450">
          <cell r="A450" t="str">
            <v>2 S 03 411 35</v>
          </cell>
          <cell r="B450" t="str">
            <v>-</v>
          </cell>
          <cell r="C450" t="str">
            <v>Tub.ar comp.D=1,6 m prof. 27/31 m lâmina d'água LF</v>
          </cell>
          <cell r="D450" t="str">
            <v>m</v>
          </cell>
          <cell r="E450">
            <v>5604.28</v>
          </cell>
          <cell r="F450">
            <v>1339.42</v>
          </cell>
          <cell r="G450">
            <v>6943.7</v>
          </cell>
          <cell r="H450" t="str">
            <v>DNER-ES-334/97</v>
          </cell>
        </row>
        <row r="451">
          <cell r="A451" t="str">
            <v>2 S 03 411 41</v>
          </cell>
          <cell r="B451" t="str">
            <v>-</v>
          </cell>
          <cell r="C451" t="str">
            <v>Tub.ar comp.D=1,8 m prof.até 12 m lâmina d'água LF</v>
          </cell>
          <cell r="D451" t="str">
            <v>m</v>
          </cell>
          <cell r="E451">
            <v>4011.6</v>
          </cell>
          <cell r="F451">
            <v>958.77</v>
          </cell>
          <cell r="G451">
            <v>4970.38</v>
          </cell>
          <cell r="H451" t="str">
            <v>DNER-ES-334/97</v>
          </cell>
        </row>
        <row r="452">
          <cell r="A452" t="str">
            <v>2 S 03 411 42</v>
          </cell>
          <cell r="B452" t="str">
            <v>-</v>
          </cell>
          <cell r="C452" t="str">
            <v>Tub.ar comp.D=1,8 m prof. 12/18 m lâmina d'água LF</v>
          </cell>
          <cell r="D452" t="str">
            <v>m</v>
          </cell>
          <cell r="E452">
            <v>4488.34</v>
          </cell>
          <cell r="F452">
            <v>1072.71</v>
          </cell>
          <cell r="G452">
            <v>5561.06</v>
          </cell>
          <cell r="H452" t="str">
            <v>DNER-ES-334/97</v>
          </cell>
        </row>
        <row r="453">
          <cell r="A453" t="str">
            <v>2 S 03 411 43</v>
          </cell>
          <cell r="B453" t="str">
            <v>-</v>
          </cell>
          <cell r="C453" t="str">
            <v>Tub.ar comp.D=1,8 m prof. 18/24 m lâmina d'água LF</v>
          </cell>
          <cell r="D453" t="str">
            <v>m</v>
          </cell>
          <cell r="E453">
            <v>5011.3999999999996</v>
          </cell>
          <cell r="F453">
            <v>1197.72</v>
          </cell>
          <cell r="G453">
            <v>6219.13</v>
          </cell>
          <cell r="H453" t="str">
            <v>DNER-ES-334/97</v>
          </cell>
        </row>
        <row r="454">
          <cell r="A454" t="str">
            <v>2 S 03 411 44</v>
          </cell>
          <cell r="B454" t="str">
            <v>-</v>
          </cell>
          <cell r="C454" t="str">
            <v>Tub.ar comp.D=1,8 m prof. 24/27 m lâmina d'água LF</v>
          </cell>
          <cell r="D454" t="str">
            <v>m</v>
          </cell>
          <cell r="E454">
            <v>5785.53</v>
          </cell>
          <cell r="F454">
            <v>1382.74</v>
          </cell>
          <cell r="G454">
            <v>7168.28</v>
          </cell>
          <cell r="H454" t="str">
            <v>DNER-ES-334/97</v>
          </cell>
        </row>
        <row r="455">
          <cell r="A455" t="str">
            <v>2 S 03 411 45</v>
          </cell>
          <cell r="B455" t="str">
            <v>-</v>
          </cell>
          <cell r="C455" t="str">
            <v>Tub.ar comp.D=1,8 m prof. 27/31 m lâmina d'água LF</v>
          </cell>
          <cell r="D455" t="str">
            <v>m</v>
          </cell>
          <cell r="E455">
            <v>7093.4</v>
          </cell>
          <cell r="F455">
            <v>1695.32</v>
          </cell>
          <cell r="G455">
            <v>8788.7199999999993</v>
          </cell>
          <cell r="H455" t="str">
            <v>DNER-ES-334/97</v>
          </cell>
        </row>
        <row r="456">
          <cell r="A456" t="str">
            <v>2 S 03 411 51</v>
          </cell>
          <cell r="B456" t="str">
            <v>-</v>
          </cell>
          <cell r="C456" t="str">
            <v>Tub.ar comp.D=2,0 m até 12 m lâmina d'água LF</v>
          </cell>
          <cell r="D456" t="str">
            <v>m</v>
          </cell>
          <cell r="E456">
            <v>4766.1899999999996</v>
          </cell>
          <cell r="F456">
            <v>1139.1199999999999</v>
          </cell>
          <cell r="G456">
            <v>5905.32</v>
          </cell>
          <cell r="H456" t="str">
            <v>DNER-ES-334/97</v>
          </cell>
        </row>
        <row r="457">
          <cell r="A457" t="str">
            <v>2 S 03 411 52</v>
          </cell>
          <cell r="B457" t="str">
            <v>-</v>
          </cell>
          <cell r="C457" t="str">
            <v>Tub.ar comp.D=2,0 m prof. 12/18 m lâmina d'água LF</v>
          </cell>
          <cell r="D457" t="str">
            <v>m</v>
          </cell>
          <cell r="E457">
            <v>5342</v>
          </cell>
          <cell r="F457">
            <v>1276.73</v>
          </cell>
          <cell r="G457">
            <v>6618.74</v>
          </cell>
          <cell r="H457" t="str">
            <v>DNER-ES-334/97</v>
          </cell>
        </row>
        <row r="458">
          <cell r="A458" t="str">
            <v>2 S 03 411 53</v>
          </cell>
          <cell r="B458" t="str">
            <v>-</v>
          </cell>
          <cell r="C458" t="str">
            <v>Tub.ar comp.D=2,0 m prof.18/24 m lâmina d'água LF</v>
          </cell>
          <cell r="D458" t="str">
            <v>m</v>
          </cell>
          <cell r="E458">
            <v>5991.78</v>
          </cell>
          <cell r="F458">
            <v>1432.03</v>
          </cell>
          <cell r="G458">
            <v>7423.81</v>
          </cell>
          <cell r="H458" t="str">
            <v>DNER-ES-334/97</v>
          </cell>
        </row>
        <row r="459">
          <cell r="A459" t="str">
            <v>2 S 03 411 54</v>
          </cell>
          <cell r="B459" t="str">
            <v>-</v>
          </cell>
          <cell r="C459" t="str">
            <v>Tub.ar comp.D=2,0 m prof.24/27 m lâmina d'água LF</v>
          </cell>
          <cell r="D459" t="str">
            <v>m</v>
          </cell>
          <cell r="E459">
            <v>6894.5</v>
          </cell>
          <cell r="F459">
            <v>1647.78</v>
          </cell>
          <cell r="G459">
            <v>8542.2800000000007</v>
          </cell>
          <cell r="H459" t="str">
            <v>DNER-ES-334/97</v>
          </cell>
        </row>
        <row r="460">
          <cell r="A460" t="str">
            <v>2 S 03 411 55</v>
          </cell>
          <cell r="B460" t="str">
            <v>-</v>
          </cell>
          <cell r="C460" t="str">
            <v>Tub.ar comp.D=2,0 m prof.27/31 m lâmina d'água LF</v>
          </cell>
          <cell r="D460" t="str">
            <v>m</v>
          </cell>
          <cell r="E460">
            <v>8463.9500000000007</v>
          </cell>
          <cell r="F460">
            <v>2022.88</v>
          </cell>
          <cell r="G460">
            <v>10486.84</v>
          </cell>
          <cell r="H460" t="str">
            <v>DNER-ES-334/97</v>
          </cell>
        </row>
        <row r="461">
          <cell r="A461" t="str">
            <v>2 S 03 411 61</v>
          </cell>
          <cell r="B461" t="str">
            <v>-</v>
          </cell>
          <cell r="C461" t="str">
            <v>Tub.ar comp.D=2,2 m prof.até 12 m lâmina d'água LF</v>
          </cell>
          <cell r="D461" t="str">
            <v>m</v>
          </cell>
          <cell r="E461">
            <v>5836.08</v>
          </cell>
          <cell r="F461">
            <v>1394.82</v>
          </cell>
          <cell r="G461">
            <v>7230.9</v>
          </cell>
          <cell r="H461" t="str">
            <v>DNER-ES-334/97</v>
          </cell>
        </row>
        <row r="462">
          <cell r="A462" t="str">
            <v>2 S 03 411 62</v>
          </cell>
          <cell r="B462" t="str">
            <v>-</v>
          </cell>
          <cell r="C462" t="str">
            <v>Tub.ar comp.D=2,2 m prof.12/18 m lâmina d'água LF</v>
          </cell>
          <cell r="D462" t="str">
            <v>m</v>
          </cell>
          <cell r="E462">
            <v>6555.67</v>
          </cell>
          <cell r="F462">
            <v>1566.8</v>
          </cell>
          <cell r="G462">
            <v>8122.48</v>
          </cell>
          <cell r="H462" t="str">
            <v>DNER-ES-334/97</v>
          </cell>
        </row>
        <row r="463">
          <cell r="A463" t="str">
            <v>2 S 03 411 63</v>
          </cell>
          <cell r="B463" t="str">
            <v>-</v>
          </cell>
          <cell r="C463" t="str">
            <v>Tub.ar comp.D=2,2 m prof.18/24 m lâmina d'água LF</v>
          </cell>
          <cell r="D463" t="str">
            <v>m</v>
          </cell>
          <cell r="E463">
            <v>7341.13</v>
          </cell>
          <cell r="F463">
            <v>1754.53</v>
          </cell>
          <cell r="G463">
            <v>9095.66</v>
          </cell>
          <cell r="H463" t="str">
            <v>DNER-ES-334/97</v>
          </cell>
        </row>
        <row r="464">
          <cell r="A464" t="str">
            <v>2 S 03 411 64</v>
          </cell>
          <cell r="B464" t="str">
            <v>-</v>
          </cell>
          <cell r="C464" t="str">
            <v>Tub.ar comp.D=2,2 m prof.24/27 m lâmina d'água LF</v>
          </cell>
          <cell r="D464" t="str">
            <v>m</v>
          </cell>
          <cell r="E464">
            <v>8496.82</v>
          </cell>
          <cell r="F464">
            <v>2030.74</v>
          </cell>
          <cell r="G464">
            <v>10527.56</v>
          </cell>
          <cell r="H464" t="str">
            <v>DNER-ES-334/97</v>
          </cell>
        </row>
        <row r="465">
          <cell r="A465" t="str">
            <v>2 S 03 411 65</v>
          </cell>
          <cell r="B465" t="str">
            <v>-</v>
          </cell>
          <cell r="C465" t="str">
            <v>Tub.ar comp.D=2,2 m prof.27/31m lâmina d'água LF</v>
          </cell>
          <cell r="D465" t="str">
            <v>m</v>
          </cell>
          <cell r="E465">
            <v>10119.93</v>
          </cell>
          <cell r="F465">
            <v>2418.66</v>
          </cell>
          <cell r="G465">
            <v>12538.6</v>
          </cell>
          <cell r="H465" t="str">
            <v>DNER-ES-334/97</v>
          </cell>
        </row>
        <row r="466">
          <cell r="A466" t="str">
            <v>2 S 03 412 01</v>
          </cell>
          <cell r="B466" t="str">
            <v>-</v>
          </cell>
          <cell r="C466" t="str">
            <v>Esc.p/alarg. base tub.ar comp.prof. até 12 m LF</v>
          </cell>
          <cell r="D466" t="str">
            <v>m³</v>
          </cell>
          <cell r="E466">
            <v>1048.28</v>
          </cell>
          <cell r="F466">
            <v>250.54</v>
          </cell>
          <cell r="G466">
            <v>1298.82</v>
          </cell>
        </row>
        <row r="467">
          <cell r="A467" t="str">
            <v>2 S 03 412 02</v>
          </cell>
          <cell r="B467" t="str">
            <v>-</v>
          </cell>
          <cell r="C467" t="str">
            <v>Esc.p/alarg. base tub.ar comp.prof.12/18 m LF</v>
          </cell>
          <cell r="D467" t="str">
            <v>m³</v>
          </cell>
          <cell r="E467">
            <v>1230.58</v>
          </cell>
          <cell r="F467">
            <v>294.11</v>
          </cell>
          <cell r="G467">
            <v>1524.7</v>
          </cell>
        </row>
        <row r="468">
          <cell r="A468" t="str">
            <v>2 S 03 412 03</v>
          </cell>
          <cell r="B468" t="str">
            <v>-</v>
          </cell>
          <cell r="C468" t="str">
            <v>Esc.p/alarg. base tub.ar comp.prof.18/24 m LF</v>
          </cell>
          <cell r="D468" t="str">
            <v>m³</v>
          </cell>
          <cell r="E468">
            <v>1429.1</v>
          </cell>
          <cell r="F468">
            <v>341.55</v>
          </cell>
          <cell r="G468">
            <v>1770.66</v>
          </cell>
        </row>
        <row r="469">
          <cell r="A469" t="str">
            <v>2 S 03 411 04</v>
          </cell>
          <cell r="B469" t="str">
            <v>-</v>
          </cell>
          <cell r="C469" t="str">
            <v>Esc.p/alarg. base tub.ar comp.prof.24/27 m LF</v>
          </cell>
          <cell r="D469" t="str">
            <v>m³</v>
          </cell>
          <cell r="E469">
            <v>1721.3</v>
          </cell>
          <cell r="F469">
            <v>411.39</v>
          </cell>
          <cell r="G469">
            <v>2132.69</v>
          </cell>
        </row>
        <row r="470">
          <cell r="A470" t="str">
            <v>2 S 03 411 05</v>
          </cell>
          <cell r="B470" t="str">
            <v>-</v>
          </cell>
          <cell r="C470" t="str">
            <v>Esc.p/alarg. base tub.ar comp.prof.27/31m LF</v>
          </cell>
          <cell r="D470" t="str">
            <v>m³</v>
          </cell>
          <cell r="E470">
            <v>2118.37</v>
          </cell>
          <cell r="F470">
            <v>530.19000000000005</v>
          </cell>
          <cell r="G470">
            <v>2648.56</v>
          </cell>
        </row>
        <row r="471">
          <cell r="A471" t="str">
            <v>2 S 03 411 11</v>
          </cell>
          <cell r="B471" t="str">
            <v>-</v>
          </cell>
          <cell r="C471" t="str">
            <v>Forn.lanç.conc. base tub.ar comp.até 12m LF</v>
          </cell>
          <cell r="D471" t="str">
            <v>m³</v>
          </cell>
          <cell r="E471">
            <v>219.67</v>
          </cell>
          <cell r="F471">
            <v>52.5</v>
          </cell>
          <cell r="G471">
            <v>272.17</v>
          </cell>
          <cell r="H471" t="str">
            <v>DNER-ES-335/97</v>
          </cell>
        </row>
        <row r="472">
          <cell r="A472" t="str">
            <v>2 S 03 411 12</v>
          </cell>
          <cell r="B472" t="str">
            <v>-</v>
          </cell>
          <cell r="C472" t="str">
            <v>Forn.lanc.conc.base tub.ar comp.prof.12/18m LF</v>
          </cell>
          <cell r="D472" t="str">
            <v>m³</v>
          </cell>
          <cell r="E472">
            <v>235.26</v>
          </cell>
          <cell r="F472">
            <v>56.22</v>
          </cell>
          <cell r="G472">
            <v>291.49</v>
          </cell>
          <cell r="H472" t="str">
            <v>DNER-ES-335/97</v>
          </cell>
        </row>
        <row r="473">
          <cell r="A473" t="str">
            <v>2 S 03 411 13</v>
          </cell>
          <cell r="B473" t="str">
            <v>-</v>
          </cell>
          <cell r="C473" t="str">
            <v>Forn.lanç.conc.base tub.ar comp.prof.18/24m LF</v>
          </cell>
          <cell r="D473" t="str">
            <v>m³</v>
          </cell>
          <cell r="E473">
            <v>252.27</v>
          </cell>
          <cell r="F473">
            <v>60.29</v>
          </cell>
          <cell r="G473">
            <v>312.57</v>
          </cell>
          <cell r="H473" t="str">
            <v>DNER-ES-335/97</v>
          </cell>
        </row>
        <row r="474">
          <cell r="A474" t="str">
            <v>2 S 03 411 14</v>
          </cell>
          <cell r="B474" t="str">
            <v>-</v>
          </cell>
          <cell r="C474" t="str">
            <v>Forn.lanç.conc.base tub.ar comp.prof.24/27m LF</v>
          </cell>
          <cell r="D474" t="str">
            <v>m³</v>
          </cell>
          <cell r="E474">
            <v>276.95999999999998</v>
          </cell>
          <cell r="F474">
            <v>66.19</v>
          </cell>
          <cell r="G474">
            <v>343.15</v>
          </cell>
          <cell r="H474" t="str">
            <v>DNER-ES-335/97</v>
          </cell>
        </row>
        <row r="475">
          <cell r="A475" t="str">
            <v>2 S 03 411 15</v>
          </cell>
          <cell r="B475" t="str">
            <v>-</v>
          </cell>
          <cell r="C475" t="str">
            <v>Forn.lanç.conc.base tub.ar comp.prof. 27/31m LF</v>
          </cell>
          <cell r="D475" t="str">
            <v>m³</v>
          </cell>
          <cell r="E475">
            <v>318.41000000000003</v>
          </cell>
          <cell r="F475">
            <v>76.099999999999994</v>
          </cell>
          <cell r="G475">
            <v>394.51</v>
          </cell>
          <cell r="H475" t="str">
            <v>DNER-ES-335/97</v>
          </cell>
        </row>
        <row r="476">
          <cell r="A476" t="str">
            <v>2 S 03 411 61</v>
          </cell>
          <cell r="B476" t="str">
            <v>-</v>
          </cell>
          <cell r="C476" t="str">
            <v>Forn.lanç.c. base tub.ar comp.até 12m LF/AC/BC/PC</v>
          </cell>
          <cell r="D476" t="str">
            <v>m³</v>
          </cell>
          <cell r="E476">
            <v>227.12</v>
          </cell>
          <cell r="F476">
            <v>54.28</v>
          </cell>
          <cell r="G476">
            <v>281.39999999999998</v>
          </cell>
          <cell r="H476" t="str">
            <v>DNER-ES-335/97</v>
          </cell>
        </row>
        <row r="477">
          <cell r="A477" t="str">
            <v>2 S 03 411 62</v>
          </cell>
          <cell r="B477" t="str">
            <v>-</v>
          </cell>
          <cell r="C477" t="str">
            <v>Forn.lanc.c.base tub.ar comp.pr.12/18m LF/AC/BC/PC</v>
          </cell>
          <cell r="D477" t="str">
            <v>m³</v>
          </cell>
          <cell r="E477">
            <v>263.70999999999998</v>
          </cell>
          <cell r="F477">
            <v>63.02</v>
          </cell>
          <cell r="G477">
            <v>326.74</v>
          </cell>
          <cell r="H477" t="str">
            <v>DNER-ES-335/97</v>
          </cell>
        </row>
        <row r="478">
          <cell r="A478" t="str">
            <v>2 S 03 411 63</v>
          </cell>
          <cell r="B478" t="str">
            <v>-</v>
          </cell>
          <cell r="C478" t="str">
            <v>Forn.lanç.c.base tub.ar comp.pr.18/24m LF/AC/BC/PC</v>
          </cell>
          <cell r="D478" t="str">
            <v>m³</v>
          </cell>
          <cell r="E478">
            <v>259.72000000000003</v>
          </cell>
          <cell r="F478">
            <v>62.07</v>
          </cell>
          <cell r="G478">
            <v>321.8</v>
          </cell>
          <cell r="H478" t="str">
            <v>DNER-ES-335/97</v>
          </cell>
        </row>
        <row r="479">
          <cell r="A479" t="str">
            <v>2 S 03 411 64</v>
          </cell>
          <cell r="B479" t="str">
            <v>-</v>
          </cell>
          <cell r="C479" t="str">
            <v>Forn.lanç.c.base tub.ar comp.pr.24/27m LF/AC/BC/PC</v>
          </cell>
          <cell r="D479" t="str">
            <v>m³</v>
          </cell>
          <cell r="E479">
            <v>284.41000000000003</v>
          </cell>
          <cell r="F479">
            <v>67.97</v>
          </cell>
          <cell r="G479">
            <v>352.38</v>
          </cell>
          <cell r="H479" t="str">
            <v>DNER-ES-335/97</v>
          </cell>
        </row>
        <row r="480">
          <cell r="A480" t="str">
            <v>2 S 03 411 65</v>
          </cell>
          <cell r="B480" t="str">
            <v>-</v>
          </cell>
          <cell r="C480" t="str">
            <v>Forn.lanç.c.base tub.ar comp.pr.27/31m LF/AC/BC/PC</v>
          </cell>
          <cell r="D480" t="str">
            <v>m³</v>
          </cell>
          <cell r="E480">
            <v>325.86</v>
          </cell>
          <cell r="F480">
            <v>77.88</v>
          </cell>
          <cell r="G480">
            <v>403.74</v>
          </cell>
          <cell r="H480" t="str">
            <v>DNER-ES-335/97</v>
          </cell>
        </row>
        <row r="481">
          <cell r="A481" t="str">
            <v>2 S 03 415 01</v>
          </cell>
          <cell r="B481" t="str">
            <v>-</v>
          </cell>
          <cell r="C481" t="str">
            <v>Tub.céu aberto diâmetro externo=1,00 m c/AC/BC/PC</v>
          </cell>
          <cell r="D481" t="str">
            <v>m</v>
          </cell>
          <cell r="E481">
            <v>747.73</v>
          </cell>
          <cell r="F481">
            <v>178.7</v>
          </cell>
          <cell r="G481">
            <v>926.44</v>
          </cell>
        </row>
        <row r="482">
          <cell r="A482" t="str">
            <v>2 S 03 415 11</v>
          </cell>
          <cell r="B482" t="str">
            <v>-</v>
          </cell>
          <cell r="C482" t="str">
            <v>Tub.céu aberto diâmetro externo =1,20 m c/AC/BC/PC</v>
          </cell>
          <cell r="D482" t="str">
            <v>m</v>
          </cell>
          <cell r="E482">
            <v>956.5</v>
          </cell>
          <cell r="F482">
            <v>228.6</v>
          </cell>
          <cell r="G482">
            <v>1185.0999999999999</v>
          </cell>
        </row>
        <row r="483">
          <cell r="A483" t="str">
            <v>2 S03 415 21</v>
          </cell>
          <cell r="B483" t="str">
            <v>-</v>
          </cell>
          <cell r="C483" t="str">
            <v>Tub.céu aberto diâmetro externo=1,40 m c/AC/BC/PC</v>
          </cell>
          <cell r="D483" t="str">
            <v>m</v>
          </cell>
          <cell r="E483">
            <v>1183.53</v>
          </cell>
          <cell r="F483">
            <v>282.86</v>
          </cell>
          <cell r="G483">
            <v>1466.4</v>
          </cell>
        </row>
        <row r="484">
          <cell r="A484" t="str">
            <v>2 S 03 415 31</v>
          </cell>
          <cell r="B484" t="str">
            <v>-</v>
          </cell>
          <cell r="C484" t="str">
            <v>Tub.céu aberto diâmetro externo=1,60 m c/AC/BC/PC</v>
          </cell>
          <cell r="D484" t="str">
            <v>m</v>
          </cell>
          <cell r="E484">
            <v>1415.92</v>
          </cell>
          <cell r="F484">
            <v>338.4</v>
          </cell>
          <cell r="G484">
            <v>1754.33</v>
          </cell>
        </row>
        <row r="485">
          <cell r="A485" t="str">
            <v>2 S 03 415 41</v>
          </cell>
          <cell r="B485" t="str">
            <v>-</v>
          </cell>
          <cell r="C485" t="str">
            <v>Tub.céu aberto diâmetro externo=1,80 m c/AC/BC/PC</v>
          </cell>
          <cell r="D485" t="str">
            <v>m</v>
          </cell>
          <cell r="E485">
            <v>1692.98</v>
          </cell>
          <cell r="F485">
            <v>404.62</v>
          </cell>
          <cell r="G485">
            <v>2097.6</v>
          </cell>
        </row>
        <row r="486">
          <cell r="A486" t="str">
            <v>2 S 03 415 51</v>
          </cell>
          <cell r="B486" t="str">
            <v>-</v>
          </cell>
          <cell r="C486" t="str">
            <v>Tub.céu aberto diâmetro externo=2,00 m c/AC/BC/PC</v>
          </cell>
          <cell r="D486" t="str">
            <v>m</v>
          </cell>
          <cell r="E486">
            <v>2002.62</v>
          </cell>
          <cell r="F486">
            <v>478.62</v>
          </cell>
          <cell r="G486">
            <v>2481.25</v>
          </cell>
        </row>
        <row r="487">
          <cell r="A487" t="str">
            <v>2 S 03 415 61</v>
          </cell>
          <cell r="B487" t="str">
            <v>-</v>
          </cell>
          <cell r="C487" t="str">
            <v>Tub.céu aberto diâmetro externo=2,20 m c/AC/BC/PC</v>
          </cell>
          <cell r="D487" t="str">
            <v>m</v>
          </cell>
          <cell r="E487">
            <v>2380.08</v>
          </cell>
          <cell r="F487">
            <v>568.83000000000004</v>
          </cell>
          <cell r="G487">
            <v>2948.92</v>
          </cell>
        </row>
        <row r="488">
          <cell r="A488" t="str">
            <v>2 S 03 416 11</v>
          </cell>
          <cell r="B488" t="str">
            <v>-</v>
          </cell>
          <cell r="C488" t="str">
            <v>Tub.ar comp.D=1,2m prof.12m lâm.d'água LF/AC/BC/PC</v>
          </cell>
          <cell r="D488" t="str">
            <v>m</v>
          </cell>
          <cell r="E488">
            <v>2002.71</v>
          </cell>
          <cell r="F488">
            <v>478.64</v>
          </cell>
          <cell r="G488">
            <v>2481.36</v>
          </cell>
        </row>
        <row r="489">
          <cell r="A489" t="str">
            <v>2 S 03 416 12</v>
          </cell>
          <cell r="B489" t="str">
            <v>-</v>
          </cell>
          <cell r="C489" t="str">
            <v>Tub.ar c.D=1,2m prof.12/18m lâm.d'água LF/AC/BC/PC</v>
          </cell>
          <cell r="D489" t="str">
            <v>m</v>
          </cell>
          <cell r="E489">
            <v>2212.17</v>
          </cell>
          <cell r="F489">
            <v>528.71</v>
          </cell>
          <cell r="G489">
            <v>2740.88</v>
          </cell>
        </row>
        <row r="490">
          <cell r="A490" t="str">
            <v>2 S 03 416 13</v>
          </cell>
          <cell r="B490" t="str">
            <v>-</v>
          </cell>
          <cell r="C490" t="str">
            <v>Tub.ar c.D=1,2m prof.18/24m lâm.d'água LF/AC/BC/PC</v>
          </cell>
          <cell r="D490" t="str">
            <v>m</v>
          </cell>
          <cell r="E490">
            <v>2440.6</v>
          </cell>
          <cell r="F490">
            <v>583.29999999999995</v>
          </cell>
          <cell r="G490">
            <v>3023.91</v>
          </cell>
        </row>
        <row r="491">
          <cell r="A491" t="str">
            <v>2 S 03 416 14</v>
          </cell>
          <cell r="B491" t="str">
            <v>-</v>
          </cell>
          <cell r="C491" t="str">
            <v>Tub.ar c.D=1,2m prof.24/27m lâm.d'água LF/AC/BC/PC</v>
          </cell>
          <cell r="D491" t="str">
            <v>m</v>
          </cell>
          <cell r="E491">
            <v>2776.95</v>
          </cell>
          <cell r="F491">
            <v>663.69</v>
          </cell>
          <cell r="G491">
            <v>3440.65</v>
          </cell>
        </row>
        <row r="492">
          <cell r="A492" t="str">
            <v>2 S 03 416 15</v>
          </cell>
          <cell r="B492" t="str">
            <v>-</v>
          </cell>
          <cell r="C492" t="str">
            <v>Tub.ar.c.D=1,2m prof.27/31m lâm.d'água LF/AC/BC/PC</v>
          </cell>
          <cell r="D492" t="str">
            <v>m</v>
          </cell>
          <cell r="E492">
            <v>3262.33</v>
          </cell>
          <cell r="F492">
            <v>779.69</v>
          </cell>
          <cell r="G492">
            <v>4042.03</v>
          </cell>
        </row>
        <row r="493">
          <cell r="A493" t="str">
            <v>2 S 03 416 21</v>
          </cell>
          <cell r="B493" t="str">
            <v>-</v>
          </cell>
          <cell r="C493" t="str">
            <v>Tub.ar c.D=1,4m prof.até12m lâm.d'água LF/AC/BC/PC</v>
          </cell>
          <cell r="D493" t="str">
            <v>m</v>
          </cell>
          <cell r="E493">
            <v>2567.62</v>
          </cell>
          <cell r="F493">
            <v>613.66</v>
          </cell>
          <cell r="G493">
            <v>3181.29</v>
          </cell>
        </row>
        <row r="494">
          <cell r="A494" t="str">
            <v>2 S 03 416 22</v>
          </cell>
          <cell r="B494" t="str">
            <v>-</v>
          </cell>
          <cell r="C494" t="str">
            <v>Tub.ar c.D=1,4m prof.12/18m lâm.d'água LF/AC/BC/PC</v>
          </cell>
          <cell r="D494" t="str">
            <v>m</v>
          </cell>
          <cell r="E494">
            <v>2849.05</v>
          </cell>
          <cell r="F494">
            <v>680.92</v>
          </cell>
          <cell r="G494">
            <v>3529.97</v>
          </cell>
        </row>
        <row r="495">
          <cell r="A495" t="str">
            <v>2 S 03 416 23</v>
          </cell>
          <cell r="B495" t="str">
            <v>-</v>
          </cell>
          <cell r="C495" t="str">
            <v>Tub.ar c.D=1,4m prof.18/24m lâm.d'água LF/AC/BC/PC</v>
          </cell>
          <cell r="D495" t="str">
            <v>m</v>
          </cell>
          <cell r="E495">
            <v>3155.34</v>
          </cell>
          <cell r="F495">
            <v>754.12</v>
          </cell>
          <cell r="G495">
            <v>3909.47</v>
          </cell>
        </row>
        <row r="496">
          <cell r="A496" t="str">
            <v>2 S 03 416 24</v>
          </cell>
          <cell r="B496" t="str">
            <v>-</v>
          </cell>
          <cell r="C496" t="str">
            <v>Tub.ar c.D=1,4m prof.24/27m lâm.d'água LF/AC/BC/PC</v>
          </cell>
          <cell r="D496" t="str">
            <v>m</v>
          </cell>
          <cell r="E496">
            <v>3606.65</v>
          </cell>
          <cell r="F496">
            <v>861.99</v>
          </cell>
          <cell r="G496">
            <v>4468.6400000000003</v>
          </cell>
        </row>
        <row r="497">
          <cell r="A497" t="str">
            <v>2 S 03 416 25</v>
          </cell>
          <cell r="B497" t="str">
            <v>-</v>
          </cell>
          <cell r="C497" t="str">
            <v>Tub.ar c.D=1,4m prof.27/31m lâm.d'água LF/AC/BC/PC</v>
          </cell>
          <cell r="D497" t="str">
            <v>m</v>
          </cell>
          <cell r="E497">
            <v>4372.87</v>
          </cell>
          <cell r="F497">
            <v>1045.1099999999999</v>
          </cell>
          <cell r="G497">
            <v>5417.98</v>
          </cell>
        </row>
        <row r="498">
          <cell r="A498" t="str">
            <v>2 S 03 416 31</v>
          </cell>
          <cell r="B498" t="str">
            <v>-</v>
          </cell>
          <cell r="C498" t="str">
            <v>Tub.ar c.D=1,6m prof.até12m lâm.d'água LF/AC/BC/PC</v>
          </cell>
          <cell r="D498" t="str">
            <v>m</v>
          </cell>
          <cell r="E498">
            <v>3235.14</v>
          </cell>
          <cell r="F498">
            <v>773.19</v>
          </cell>
          <cell r="G498">
            <v>4008.34</v>
          </cell>
        </row>
        <row r="499">
          <cell r="A499" t="str">
            <v>2 S 03 416 32</v>
          </cell>
          <cell r="B499" t="str">
            <v>-</v>
          </cell>
          <cell r="C499" t="str">
            <v>Tub.ar c.D=1,6m prof.12/18m lâm.d'água LF/AC/BC/PC</v>
          </cell>
          <cell r="D499" t="str">
            <v>m</v>
          </cell>
          <cell r="E499">
            <v>3606.75</v>
          </cell>
          <cell r="F499">
            <v>862.01</v>
          </cell>
          <cell r="G499">
            <v>4468.76</v>
          </cell>
        </row>
        <row r="500">
          <cell r="A500" t="str">
            <v>2 S 03 416 33</v>
          </cell>
          <cell r="B500" t="str">
            <v>-</v>
          </cell>
          <cell r="C500" t="str">
            <v>Tub.ar c.D=1,6m prof.18/24m lâm.d'água LF/AC/BC/PC</v>
          </cell>
          <cell r="D500" t="str">
            <v>m</v>
          </cell>
          <cell r="E500">
            <v>4011.53</v>
          </cell>
          <cell r="F500">
            <v>958.75</v>
          </cell>
          <cell r="G500">
            <v>4970.29</v>
          </cell>
        </row>
        <row r="501">
          <cell r="A501" t="str">
            <v>2 S 03 416 34</v>
          </cell>
          <cell r="B501" t="str">
            <v>-</v>
          </cell>
          <cell r="C501" t="str">
            <v>Tub.ar c.D=1,6m prof.24/27m lâm.d'água LF/AC/BC/PC</v>
          </cell>
          <cell r="D501" t="str">
            <v>m</v>
          </cell>
          <cell r="E501">
            <v>4608.2</v>
          </cell>
          <cell r="F501">
            <v>1101.3599999999999</v>
          </cell>
          <cell r="G501">
            <v>5709.56</v>
          </cell>
        </row>
        <row r="502">
          <cell r="A502" t="str">
            <v>2 S 03 416 35</v>
          </cell>
          <cell r="B502" t="str">
            <v>-</v>
          </cell>
          <cell r="C502" t="str">
            <v>Tub.ar c.D=1,6m prof.27/31m lâm.d'água LF/AC/BC/PC</v>
          </cell>
          <cell r="D502" t="str">
            <v>m</v>
          </cell>
          <cell r="E502">
            <v>5620.49</v>
          </cell>
          <cell r="F502">
            <v>1343.29</v>
          </cell>
          <cell r="G502">
            <v>6963.79</v>
          </cell>
        </row>
        <row r="503">
          <cell r="A503" t="str">
            <v>2 S 03 416 41</v>
          </cell>
          <cell r="B503" t="str">
            <v>-</v>
          </cell>
          <cell r="C503" t="str">
            <v>Tub.ar c.D=1,8m prof.até12m lâm.d'água LF/AC/BC/PC</v>
          </cell>
          <cell r="D503" t="str">
            <v>m</v>
          </cell>
        </row>
        <row r="504">
          <cell r="A504" t="str">
            <v>2 S 03 416 42</v>
          </cell>
          <cell r="B504" t="str">
            <v>-</v>
          </cell>
          <cell r="C504" t="str">
            <v>Tub.ar c.D=1,8m prof.12/18m lâm.d'água LF AC/BC/PC</v>
          </cell>
          <cell r="D504" t="str">
            <v>m</v>
          </cell>
        </row>
        <row r="505">
          <cell r="A505" t="str">
            <v>2 S 03 416 43</v>
          </cell>
          <cell r="B505" t="str">
            <v>-</v>
          </cell>
          <cell r="C505" t="str">
            <v>Tub.ar c.D=1,8m prof.18/24m lâm.d'água LF/AC/BC/PC</v>
          </cell>
          <cell r="D505" t="str">
            <v>m</v>
          </cell>
        </row>
        <row r="506">
          <cell r="A506" t="str">
            <v>2 S 03 416 44</v>
          </cell>
          <cell r="B506" t="str">
            <v>-</v>
          </cell>
          <cell r="C506" t="str">
            <v>Tub.ar c.D=1,8m prof.24/27m lâm.d'água LF/AC/BC/PC</v>
          </cell>
          <cell r="D506" t="str">
            <v>m</v>
          </cell>
        </row>
        <row r="507">
          <cell r="A507" t="str">
            <v>2 S 03 416 45</v>
          </cell>
          <cell r="B507" t="str">
            <v>-</v>
          </cell>
          <cell r="C507" t="str">
            <v>Tub.ar c.D=1,8m prof.27/31m lâm.d'água LF/AC/BC/PC</v>
          </cell>
          <cell r="D507" t="str">
            <v>m</v>
          </cell>
        </row>
        <row r="508">
          <cell r="A508" t="str">
            <v>2 S 03 416 51</v>
          </cell>
          <cell r="B508" t="str">
            <v>-</v>
          </cell>
          <cell r="C508" t="str">
            <v>Tub.ar c.D=2,0m prof.até12m lâm.d'água LF/AC/BC/PC</v>
          </cell>
          <cell r="D508" t="str">
            <v>m</v>
          </cell>
        </row>
        <row r="509">
          <cell r="A509" t="str">
            <v>2 S 03 416 52</v>
          </cell>
          <cell r="B509" t="str">
            <v>-</v>
          </cell>
          <cell r="C509" t="str">
            <v>Tub.ar c.D=2,0m prof.12/18m lâm.d'água LF/AC/BC/PC</v>
          </cell>
          <cell r="D509" t="str">
            <v>m</v>
          </cell>
        </row>
        <row r="510">
          <cell r="A510" t="str">
            <v>2 S 03 416 53</v>
          </cell>
          <cell r="B510" t="str">
            <v>-</v>
          </cell>
          <cell r="C510" t="str">
            <v>Tub.ar c.D=2,0m prof.18/24m lâm.d'água LF/AC/BC/PC</v>
          </cell>
          <cell r="D510" t="str">
            <v>m</v>
          </cell>
        </row>
        <row r="511">
          <cell r="A511" t="str">
            <v>2 S 03 416 54</v>
          </cell>
          <cell r="B511" t="str">
            <v>-</v>
          </cell>
          <cell r="C511" t="str">
            <v>Tub.ar c.D=2,0m prof.24/27m lâm.d'água LF/AC/BC/PC</v>
          </cell>
          <cell r="D511" t="str">
            <v>m</v>
          </cell>
        </row>
        <row r="512">
          <cell r="A512" t="str">
            <v>2 S 03 416 55</v>
          </cell>
          <cell r="B512" t="str">
            <v>-</v>
          </cell>
          <cell r="C512" t="str">
            <v>Tub.ar c.D=2,0m prof.27/31m lâm.d'água LF/AC/BC/PC</v>
          </cell>
          <cell r="D512" t="str">
            <v>m</v>
          </cell>
        </row>
        <row r="513">
          <cell r="A513" t="str">
            <v>2 S 03 416 61</v>
          </cell>
          <cell r="B513" t="str">
            <v>-</v>
          </cell>
          <cell r="C513" t="str">
            <v>Tub.ar c.D=2,2m prof.até12m lâm.d'água LF/AC/BC/PC</v>
          </cell>
          <cell r="D513" t="str">
            <v>m</v>
          </cell>
        </row>
        <row r="514">
          <cell r="A514" t="str">
            <v>2 S 03 416 62</v>
          </cell>
          <cell r="B514" t="str">
            <v>-</v>
          </cell>
          <cell r="C514" t="str">
            <v>Tub.ar c.D=2,2m prof.12/18m lâm.d'água LF/AC/BC/PC</v>
          </cell>
          <cell r="D514" t="str">
            <v>m</v>
          </cell>
        </row>
        <row r="515">
          <cell r="A515" t="str">
            <v>2 S 03 416 63</v>
          </cell>
          <cell r="B515" t="str">
            <v>-</v>
          </cell>
          <cell r="C515" t="str">
            <v>Tub.ar c.D=2,2m prof.18/24m lâm.d'água LF/AC/BC/PC</v>
          </cell>
          <cell r="D515" t="str">
            <v>m</v>
          </cell>
        </row>
        <row r="516">
          <cell r="A516" t="str">
            <v>2 S 03 416 64</v>
          </cell>
          <cell r="B516" t="str">
            <v>-</v>
          </cell>
          <cell r="C516" t="str">
            <v>Tub.ar c.D=2,2m prof.24/27m lâm.d'água LF/AC/BC/PC</v>
          </cell>
          <cell r="D516" t="str">
            <v>m</v>
          </cell>
        </row>
        <row r="517">
          <cell r="A517" t="str">
            <v>2 S 03 416 65</v>
          </cell>
          <cell r="B517" t="str">
            <v>-</v>
          </cell>
          <cell r="C517" t="str">
            <v>Tub.ar c.D=2,2m prof.27/31m lâm.d'água LF/AC/BC/PC</v>
          </cell>
          <cell r="D517" t="str">
            <v>m</v>
          </cell>
        </row>
        <row r="518">
          <cell r="A518" t="str">
            <v>2 S 03 510 00</v>
          </cell>
          <cell r="B518" t="str">
            <v>-</v>
          </cell>
          <cell r="C518" t="str">
            <v>Aparelho Apoio em Neoperene Fretado - forn. e aplic.</v>
          </cell>
          <cell r="D518" t="str">
            <v>kg</v>
          </cell>
          <cell r="H518" t="str">
            <v>EC-OAE-03</v>
          </cell>
        </row>
        <row r="519">
          <cell r="A519" t="str">
            <v>2 S 03 510 50</v>
          </cell>
          <cell r="B519" t="str">
            <v>-</v>
          </cell>
          <cell r="C519" t="str">
            <v>Fabric.guarda-corpo tipo GM,moldado no local AC/BC</v>
          </cell>
          <cell r="D519" t="str">
            <v>kg</v>
          </cell>
        </row>
        <row r="520">
          <cell r="A520" t="str">
            <v>2 S 03 580 01</v>
          </cell>
          <cell r="B520" t="str">
            <v>-</v>
          </cell>
          <cell r="C520" t="str">
            <v>Fornecimento, preparo e colocação formas aço CA 60</v>
          </cell>
          <cell r="D520" t="str">
            <v>kg</v>
          </cell>
          <cell r="H520" t="str">
            <v>DNER-ES-331/97</v>
          </cell>
        </row>
        <row r="521">
          <cell r="A521" t="str">
            <v>2 S 03 580 02</v>
          </cell>
          <cell r="B521" t="str">
            <v>-</v>
          </cell>
          <cell r="C521" t="str">
            <v>Fornecimento, preparo e colocação formas aço CA 50</v>
          </cell>
          <cell r="D521" t="str">
            <v>kg</v>
          </cell>
          <cell r="H521" t="str">
            <v>DNER-ES-331/97</v>
          </cell>
        </row>
        <row r="522">
          <cell r="A522" t="str">
            <v>2 S 03 580 03</v>
          </cell>
          <cell r="B522" t="str">
            <v>-</v>
          </cell>
          <cell r="C522" t="str">
            <v>Fornecimento, preparo e colocação formas aço CA 25</v>
          </cell>
          <cell r="D522" t="str">
            <v>kg</v>
          </cell>
          <cell r="H522" t="str">
            <v>DNER-ES-331/97</v>
          </cell>
        </row>
        <row r="523">
          <cell r="A523" t="str">
            <v>2 S 03 700 01</v>
          </cell>
          <cell r="B523" t="str">
            <v>-</v>
          </cell>
          <cell r="C523" t="str">
            <v>Fabricação guarda-corpo tipo GM, moldado no local</v>
          </cell>
          <cell r="D523" t="str">
            <v>m</v>
          </cell>
        </row>
        <row r="524">
          <cell r="A524" t="str">
            <v>2 S 03 700 51</v>
          </cell>
          <cell r="B524" t="str">
            <v>-</v>
          </cell>
          <cell r="C524" t="str">
            <v>Abertura concretag.bases tubulões céu aberto AC/BC</v>
          </cell>
          <cell r="D524" t="str">
            <v>m</v>
          </cell>
        </row>
        <row r="525">
          <cell r="A525" t="str">
            <v>2 S 03 920 01</v>
          </cell>
          <cell r="B525" t="str">
            <v>-</v>
          </cell>
          <cell r="C525" t="str">
            <v>Abertura concretagem bases tubulões céu aberto</v>
          </cell>
          <cell r="D525" t="str">
            <v>m³</v>
          </cell>
        </row>
        <row r="526">
          <cell r="A526" t="str">
            <v>2 S 03 930 00</v>
          </cell>
          <cell r="B526" t="str">
            <v>-</v>
          </cell>
          <cell r="C526" t="str">
            <v>Junta de cantoneira</v>
          </cell>
          <cell r="D526" t="str">
            <v>m</v>
          </cell>
        </row>
        <row r="527">
          <cell r="A527" t="str">
            <v>2 S 03 940 00</v>
          </cell>
          <cell r="B527" t="str">
            <v>-</v>
          </cell>
          <cell r="C527" t="str">
            <v>Compactação manual</v>
          </cell>
          <cell r="D527" t="str">
            <v>m³</v>
          </cell>
        </row>
        <row r="528">
          <cell r="A528" t="str">
            <v>2 S 03 940 01</v>
          </cell>
          <cell r="B528" t="str">
            <v>-</v>
          </cell>
          <cell r="C528" t="str">
            <v>Reaterro e compactação</v>
          </cell>
          <cell r="D528" t="str">
            <v>m³</v>
          </cell>
          <cell r="H528" t="str">
            <v>EC-D-01</v>
          </cell>
        </row>
        <row r="529">
          <cell r="A529" t="str">
            <v>2 S 03 951 01</v>
          </cell>
          <cell r="B529" t="str">
            <v>-</v>
          </cell>
          <cell r="C529" t="str">
            <v>Pintura com nata de cimento</v>
          </cell>
          <cell r="D529" t="str">
            <v>m²</v>
          </cell>
          <cell r="H529" t="str">
            <v>DNER-ES-330/97</v>
          </cell>
        </row>
        <row r="530">
          <cell r="A530" t="str">
            <v>2 S 03 990 01</v>
          </cell>
          <cell r="B530" t="str">
            <v>-</v>
          </cell>
          <cell r="C530" t="str">
            <v>Confecção e colocação cabo 4 cord de 12,7 mm - MAC</v>
          </cell>
          <cell r="D530" t="str">
            <v>kg</v>
          </cell>
        </row>
        <row r="531">
          <cell r="A531" t="str">
            <v>2 S 03 990 02</v>
          </cell>
          <cell r="B531" t="str">
            <v>-</v>
          </cell>
          <cell r="C531" t="str">
            <v>Confecção e colocação cabo 6 cord de 12,7 mm - MAC</v>
          </cell>
          <cell r="D531" t="str">
            <v>kg</v>
          </cell>
        </row>
        <row r="532">
          <cell r="A532" t="str">
            <v>2 S 03 990 03</v>
          </cell>
          <cell r="B532" t="str">
            <v>-</v>
          </cell>
          <cell r="C532" t="str">
            <v>Confecção e colocação cabo 7 cord de 12,7 mm - MAC</v>
          </cell>
          <cell r="D532" t="str">
            <v>kg</v>
          </cell>
        </row>
        <row r="533">
          <cell r="A533" t="str">
            <v>2 S 03 990 04</v>
          </cell>
          <cell r="B533" t="str">
            <v>-</v>
          </cell>
          <cell r="C533" t="str">
            <v>Confecção e colocação cabo 12 cord de 12,7 mm -MAC</v>
          </cell>
          <cell r="D533" t="str">
            <v>kg</v>
          </cell>
        </row>
        <row r="534">
          <cell r="A534" t="str">
            <v>2 S 03 990 05</v>
          </cell>
          <cell r="B534" t="str">
            <v>-</v>
          </cell>
          <cell r="C534" t="str">
            <v>Confecção e colocação cabo 4 cord. D=12,7mm FREYSS</v>
          </cell>
          <cell r="D534" t="str">
            <v>kg</v>
          </cell>
        </row>
        <row r="535">
          <cell r="A535" t="str">
            <v>2 S 03 990 06</v>
          </cell>
          <cell r="B535" t="str">
            <v>-</v>
          </cell>
          <cell r="C535" t="str">
            <v>Confecção e colocação cabo 6 cord. D=12,7mm FREYSS</v>
          </cell>
          <cell r="D535" t="str">
            <v>kg</v>
          </cell>
        </row>
        <row r="536">
          <cell r="A536" t="str">
            <v>2 S 03 990 07</v>
          </cell>
          <cell r="B536" t="str">
            <v>-</v>
          </cell>
          <cell r="C536" t="str">
            <v>Confecção e colocação cabo 7 cord. D=12,7mm FREYSS</v>
          </cell>
          <cell r="D536" t="str">
            <v>kg</v>
          </cell>
        </row>
        <row r="537">
          <cell r="A537" t="str">
            <v>2 S 03 990 08</v>
          </cell>
          <cell r="B537" t="str">
            <v>-</v>
          </cell>
          <cell r="C537" t="str">
            <v>Confecção e colocação cabo 12cord. D=12,7mm FREYSS</v>
          </cell>
          <cell r="D537" t="str">
            <v>kg</v>
          </cell>
        </row>
        <row r="538">
          <cell r="A538" t="str">
            <v>2 S 03 991 01</v>
          </cell>
          <cell r="B538" t="str">
            <v>-</v>
          </cell>
          <cell r="C538" t="str">
            <v>Dreno de PVC D=75 mm</v>
          </cell>
          <cell r="D538" t="str">
            <v>und</v>
          </cell>
          <cell r="H538" t="str">
            <v>DNIT 015-204-ES</v>
          </cell>
        </row>
        <row r="539">
          <cell r="A539" t="str">
            <v>2 S 03 991 02</v>
          </cell>
          <cell r="B539" t="str">
            <v>-</v>
          </cell>
          <cell r="C539" t="str">
            <v>Dreno de PVC D=100 mm</v>
          </cell>
          <cell r="D539" t="str">
            <v>und</v>
          </cell>
          <cell r="H539" t="str">
            <v>DNIT 015-204-ES</v>
          </cell>
        </row>
        <row r="540">
          <cell r="A540" t="str">
            <v>2 S 03 999 01</v>
          </cell>
          <cell r="B540" t="str">
            <v>-</v>
          </cell>
          <cell r="C540" t="str">
            <v>Protensão e injeção cabo 4 cord. D=12,7 mm - MAC</v>
          </cell>
          <cell r="D540" t="str">
            <v>und</v>
          </cell>
        </row>
        <row r="541">
          <cell r="A541" t="str">
            <v>2 S 03 999 02</v>
          </cell>
          <cell r="B541" t="str">
            <v>-</v>
          </cell>
          <cell r="C541" t="str">
            <v>Protensão e injeção cabo 6 cord. D=12,7 mm - MAC</v>
          </cell>
          <cell r="D541" t="str">
            <v>und</v>
          </cell>
        </row>
        <row r="542">
          <cell r="A542" t="str">
            <v>2 S 03 999 03</v>
          </cell>
          <cell r="B542" t="str">
            <v>-</v>
          </cell>
          <cell r="C542" t="str">
            <v>Protensão e injeção cabo 7 cord. D=12,7 mm - MAC</v>
          </cell>
          <cell r="D542" t="str">
            <v>und</v>
          </cell>
        </row>
        <row r="543">
          <cell r="A543" t="str">
            <v>2 S 03 999 04</v>
          </cell>
          <cell r="B543" t="str">
            <v>-</v>
          </cell>
          <cell r="C543" t="str">
            <v>Protensão e injeção cabo 12 cord. D=12,7 mm - MAC</v>
          </cell>
          <cell r="D543" t="str">
            <v>und</v>
          </cell>
        </row>
        <row r="544">
          <cell r="A544" t="str">
            <v>2 S 03 999 05</v>
          </cell>
          <cell r="B544" t="str">
            <v>-</v>
          </cell>
          <cell r="C544" t="str">
            <v>Protensão e injeção cabo 4 cord. D=12,7mm - FREYSS</v>
          </cell>
          <cell r="D544" t="str">
            <v>und</v>
          </cell>
        </row>
        <row r="545">
          <cell r="A545" t="str">
            <v>2 S 03 999 06</v>
          </cell>
          <cell r="B545" t="str">
            <v>-</v>
          </cell>
          <cell r="C545" t="str">
            <v>Protensão e injeção cabo 6 cord. D=12,7mm - FREYSS</v>
          </cell>
          <cell r="D545" t="str">
            <v>und</v>
          </cell>
        </row>
        <row r="546">
          <cell r="A546" t="str">
            <v>2 S 03 999 07</v>
          </cell>
          <cell r="B546" t="str">
            <v>-</v>
          </cell>
          <cell r="C546" t="str">
            <v>Protensão e injeção cabo 7 cord. D=12,7mm - FREYSS</v>
          </cell>
          <cell r="D546" t="str">
            <v>und</v>
          </cell>
        </row>
        <row r="547">
          <cell r="A547" t="str">
            <v>2 S 03 999 08</v>
          </cell>
          <cell r="B547" t="str">
            <v>-</v>
          </cell>
          <cell r="C547" t="str">
            <v>Protensão e injeção cabo 12 cord. D=12,7mm FREYSS</v>
          </cell>
          <cell r="D547" t="str">
            <v>und</v>
          </cell>
        </row>
        <row r="548">
          <cell r="A548" t="str">
            <v>2 S 04 000 00</v>
          </cell>
          <cell r="B548" t="str">
            <v>-</v>
          </cell>
          <cell r="C548" t="str">
            <v>Escavação manual em material de 1a cat</v>
          </cell>
          <cell r="D548" t="str">
            <v>m³</v>
          </cell>
          <cell r="H548" t="str">
            <v>EC-D-02</v>
          </cell>
        </row>
        <row r="549">
          <cell r="A549" t="str">
            <v>2 S 04 000 01</v>
          </cell>
          <cell r="B549" t="str">
            <v>-</v>
          </cell>
          <cell r="C549" t="str">
            <v>Escavação manual reat.compact.mat.1a cat.</v>
          </cell>
          <cell r="D549" t="str">
            <v>m³</v>
          </cell>
          <cell r="H549" t="str">
            <v>EC-D-02</v>
          </cell>
        </row>
        <row r="550">
          <cell r="A550" t="str">
            <v>2 S 04 001 00</v>
          </cell>
          <cell r="B550" t="str">
            <v>-</v>
          </cell>
          <cell r="C550" t="str">
            <v>Escavação mecânica de vala em mat.1a cat.</v>
          </cell>
          <cell r="D550" t="str">
            <v>m³</v>
          </cell>
          <cell r="H550" t="str">
            <v>EC-D-01</v>
          </cell>
        </row>
        <row r="551">
          <cell r="A551" t="str">
            <v>2 S 04 001 01</v>
          </cell>
          <cell r="B551" t="str">
            <v>-</v>
          </cell>
          <cell r="C551" t="str">
            <v>Escavação mecânica reat. e comp. vala mat.1a cat.</v>
          </cell>
          <cell r="D551" t="str">
            <v>m³</v>
          </cell>
          <cell r="H551" t="str">
            <v>EC-D-03</v>
          </cell>
        </row>
        <row r="552">
          <cell r="A552" t="str">
            <v>2 S 04 002 01</v>
          </cell>
          <cell r="B552" t="str">
            <v>-</v>
          </cell>
          <cell r="C552" t="str">
            <v>Perfuração para dreno sub-horizontal mat. 1a cat.</v>
          </cell>
          <cell r="D552" t="str">
            <v>m</v>
          </cell>
        </row>
        <row r="553">
          <cell r="A553" t="str">
            <v>2 S 04 010 00</v>
          </cell>
          <cell r="B553" t="str">
            <v>-</v>
          </cell>
          <cell r="C553" t="str">
            <v>Escavação manual material 2a categoria</v>
          </cell>
          <cell r="D553" t="str">
            <v>m³</v>
          </cell>
          <cell r="H553" t="str">
            <v>EC-D-02</v>
          </cell>
        </row>
        <row r="554">
          <cell r="A554" t="str">
            <v>2 S 04 010 01</v>
          </cell>
          <cell r="B554" t="str">
            <v>-</v>
          </cell>
          <cell r="C554" t="str">
            <v>Escavação manual reat.compactação em mat.2a cat.</v>
          </cell>
          <cell r="D554" t="str">
            <v>m³</v>
          </cell>
          <cell r="H554" t="str">
            <v>EC-D-02</v>
          </cell>
        </row>
        <row r="555">
          <cell r="A555" t="str">
            <v>2 S 04 011 00</v>
          </cell>
          <cell r="B555" t="str">
            <v>-</v>
          </cell>
          <cell r="C555" t="str">
            <v>Escavação mecânica de vala em mat. 2a categoria</v>
          </cell>
          <cell r="D555" t="str">
            <v>m³</v>
          </cell>
          <cell r="H555" t="str">
            <v>EC-D-01</v>
          </cell>
        </row>
        <row r="556">
          <cell r="A556" t="str">
            <v>2 S 04 011 01</v>
          </cell>
          <cell r="B556" t="str">
            <v>-</v>
          </cell>
          <cell r="C556" t="str">
            <v>Escavação mecânica reat.compact. vala mat.2a cat.</v>
          </cell>
          <cell r="D556" t="str">
            <v>m³</v>
          </cell>
          <cell r="H556" t="str">
            <v>EC-D-03</v>
          </cell>
        </row>
        <row r="557">
          <cell r="A557" t="str">
            <v>2 S 04 012 01</v>
          </cell>
          <cell r="B557" t="str">
            <v>-</v>
          </cell>
          <cell r="C557" t="str">
            <v>Perfuração para dreno sub-horizontal mat 2a cat.</v>
          </cell>
          <cell r="D557" t="str">
            <v>m</v>
          </cell>
        </row>
        <row r="558">
          <cell r="A558" t="str">
            <v>2 S 04 020 00</v>
          </cell>
          <cell r="B558" t="str">
            <v>-</v>
          </cell>
          <cell r="C558" t="str">
            <v>Escavação em vala material de 3a categoria</v>
          </cell>
          <cell r="D558" t="str">
            <v>m³</v>
          </cell>
          <cell r="H558" t="str">
            <v>EC-D-02</v>
          </cell>
        </row>
        <row r="559">
          <cell r="A559" t="str">
            <v>2 S 04 100 01</v>
          </cell>
          <cell r="B559" t="str">
            <v>-</v>
          </cell>
          <cell r="C559" t="str">
            <v>Corpo BSTC D=0,60m</v>
          </cell>
          <cell r="D559" t="str">
            <v>m</v>
          </cell>
          <cell r="H559" t="str">
            <v>DNIT 023/2004-ES</v>
          </cell>
        </row>
        <row r="560">
          <cell r="A560" t="str">
            <v>2 S 04 100 02</v>
          </cell>
          <cell r="B560" t="str">
            <v>-</v>
          </cell>
          <cell r="C560" t="str">
            <v>Corpo BSTC D=0,80m</v>
          </cell>
          <cell r="D560" t="str">
            <v>m</v>
          </cell>
          <cell r="H560" t="str">
            <v>DNIT 023/2004-ES</v>
          </cell>
        </row>
        <row r="561">
          <cell r="A561" t="str">
            <v>2 S 04 100 03</v>
          </cell>
          <cell r="B561" t="str">
            <v>-</v>
          </cell>
          <cell r="C561" t="str">
            <v>Corpo BSTC D=1,00m</v>
          </cell>
          <cell r="D561" t="str">
            <v>m</v>
          </cell>
          <cell r="H561" t="str">
            <v>DNIT 023/2004-ES</v>
          </cell>
        </row>
        <row r="562">
          <cell r="A562" t="str">
            <v>2 S 04 100 04</v>
          </cell>
          <cell r="B562" t="str">
            <v>-</v>
          </cell>
          <cell r="C562" t="str">
            <v>Corpo BSTC D=1,20m</v>
          </cell>
          <cell r="D562" t="str">
            <v>m</v>
          </cell>
          <cell r="H562" t="str">
            <v>DNIT 023/2004-ES</v>
          </cell>
        </row>
        <row r="563">
          <cell r="A563" t="str">
            <v>2 S 04 100 05</v>
          </cell>
          <cell r="B563" t="str">
            <v>-</v>
          </cell>
          <cell r="C563" t="str">
            <v>Corpo BSTC D=1,50m</v>
          </cell>
          <cell r="D563" t="str">
            <v>m</v>
          </cell>
          <cell r="H563" t="str">
            <v>DNIT 023/2004-ES</v>
          </cell>
        </row>
        <row r="564">
          <cell r="A564" t="str">
            <v>2 S 04 100 51</v>
          </cell>
          <cell r="B564" t="str">
            <v>-</v>
          </cell>
          <cell r="C564" t="str">
            <v>Corpo BSTC D=0,60 m AC/BC/PC</v>
          </cell>
          <cell r="D564" t="str">
            <v>m</v>
          </cell>
          <cell r="H564" t="str">
            <v>DNIT 023/2004-ES</v>
          </cell>
        </row>
        <row r="565">
          <cell r="A565" t="str">
            <v>2 S 04 100 52</v>
          </cell>
          <cell r="B565" t="str">
            <v>-</v>
          </cell>
          <cell r="C565" t="str">
            <v>Corpo BSTC D=0,80 m AC/BC/PC</v>
          </cell>
          <cell r="D565" t="str">
            <v>m</v>
          </cell>
          <cell r="H565" t="str">
            <v>DNIT 023/2004-ES</v>
          </cell>
        </row>
        <row r="566">
          <cell r="A566" t="str">
            <v>2 S 04 100 53</v>
          </cell>
          <cell r="B566" t="str">
            <v>-</v>
          </cell>
          <cell r="C566" t="str">
            <v>Corpo BSTC D=1,00 m AC/BC/PC</v>
          </cell>
          <cell r="D566" t="str">
            <v>m</v>
          </cell>
          <cell r="H566" t="str">
            <v>DNIT 023/2004-ES</v>
          </cell>
        </row>
        <row r="567">
          <cell r="A567" t="str">
            <v>2 S 04 100 54</v>
          </cell>
          <cell r="B567" t="str">
            <v>-</v>
          </cell>
          <cell r="C567" t="str">
            <v>Corpo BSTC D=1,20 m AC/BC/PC</v>
          </cell>
          <cell r="D567" t="str">
            <v>m</v>
          </cell>
          <cell r="H567" t="str">
            <v>DNIT 023/2004-ES</v>
          </cell>
        </row>
        <row r="568">
          <cell r="A568" t="str">
            <v>2 S 04 100 55</v>
          </cell>
          <cell r="B568" t="str">
            <v>-</v>
          </cell>
          <cell r="C568" t="str">
            <v>Corpo BSTC D=1,50 m AC/BC/PC</v>
          </cell>
          <cell r="D568" t="str">
            <v>m</v>
          </cell>
          <cell r="H568" t="str">
            <v>DNIT 023/2004-ES</v>
          </cell>
        </row>
        <row r="569">
          <cell r="A569" t="str">
            <v>2 S 04 101 01</v>
          </cell>
          <cell r="B569" t="str">
            <v>-</v>
          </cell>
          <cell r="C569" t="str">
            <v>Boca BSTC D=0,60 m normal</v>
          </cell>
          <cell r="D569" t="str">
            <v>und</v>
          </cell>
          <cell r="H569" t="str">
            <v>DNIT 023/2004-ES</v>
          </cell>
        </row>
        <row r="570">
          <cell r="A570" t="str">
            <v>2 S 04 101 02</v>
          </cell>
          <cell r="B570" t="str">
            <v>-</v>
          </cell>
          <cell r="C570" t="str">
            <v>Boca BSTC D=0,80m normal</v>
          </cell>
          <cell r="D570" t="str">
            <v>und</v>
          </cell>
          <cell r="H570" t="str">
            <v>DNIT 023/2004-ES</v>
          </cell>
        </row>
        <row r="571">
          <cell r="A571" t="str">
            <v>2 S 04 101 03</v>
          </cell>
          <cell r="B571" t="str">
            <v>-</v>
          </cell>
          <cell r="C571" t="str">
            <v>Boca BSTC D=1,00m normal</v>
          </cell>
          <cell r="D571" t="str">
            <v>und</v>
          </cell>
          <cell r="H571" t="str">
            <v>DNIT 023/2004-ES</v>
          </cell>
        </row>
        <row r="572">
          <cell r="A572" t="str">
            <v>2 S 04 101 04</v>
          </cell>
          <cell r="B572" t="str">
            <v>-</v>
          </cell>
          <cell r="C572" t="str">
            <v>Boca BSTC D=1,20m normal</v>
          </cell>
          <cell r="D572" t="str">
            <v>und</v>
          </cell>
          <cell r="H572" t="str">
            <v>DNIT 023/2004-ES</v>
          </cell>
        </row>
        <row r="573">
          <cell r="A573" t="str">
            <v>2 S 04 101 05</v>
          </cell>
          <cell r="B573" t="str">
            <v>-</v>
          </cell>
          <cell r="C573" t="str">
            <v>Boca BSTC D=1,50m normal</v>
          </cell>
          <cell r="D573" t="str">
            <v>und</v>
          </cell>
          <cell r="H573" t="str">
            <v>DNIT 023/2004-ES</v>
          </cell>
        </row>
        <row r="574">
          <cell r="A574" t="str">
            <v>2 S 04 101 06</v>
          </cell>
          <cell r="B574" t="str">
            <v>-</v>
          </cell>
          <cell r="C574" t="str">
            <v>Boca BSTC D=0,60m - esc.=15</v>
          </cell>
          <cell r="D574" t="str">
            <v>und</v>
          </cell>
          <cell r="H574" t="str">
            <v>DNIT 023/2004-ES</v>
          </cell>
        </row>
        <row r="575">
          <cell r="A575" t="str">
            <v>2 S 04 101 07</v>
          </cell>
          <cell r="B575" t="str">
            <v>-</v>
          </cell>
          <cell r="C575" t="str">
            <v>Boca BSTC D=0,80 m - esc.=15</v>
          </cell>
          <cell r="D575" t="str">
            <v>und</v>
          </cell>
          <cell r="H575" t="str">
            <v>DNIT 023/2004-ES</v>
          </cell>
        </row>
        <row r="576">
          <cell r="A576" t="str">
            <v>2 S 04 101 08</v>
          </cell>
          <cell r="B576" t="str">
            <v>-</v>
          </cell>
          <cell r="C576" t="str">
            <v>Boca BSTC D=1,00 m - esc.=15</v>
          </cell>
          <cell r="D576" t="str">
            <v>und</v>
          </cell>
          <cell r="H576" t="str">
            <v>DNIT 023/2004-ES</v>
          </cell>
        </row>
        <row r="577">
          <cell r="A577" t="str">
            <v>2 S 04 101 09</v>
          </cell>
          <cell r="B577" t="str">
            <v>-</v>
          </cell>
          <cell r="C577" t="str">
            <v>Boca BSTC D=1,20 m - esc.=15</v>
          </cell>
          <cell r="D577" t="str">
            <v>und</v>
          </cell>
          <cell r="H577" t="str">
            <v>DNIT 023/2004-ES</v>
          </cell>
        </row>
        <row r="578">
          <cell r="A578" t="str">
            <v>2 S 04 101 10</v>
          </cell>
          <cell r="B578" t="str">
            <v>-</v>
          </cell>
          <cell r="C578" t="str">
            <v>Boca BSTC D=1,50 m - esc.=15</v>
          </cell>
          <cell r="D578" t="str">
            <v>und</v>
          </cell>
          <cell r="H578" t="str">
            <v>DNIT 023/2004-ES</v>
          </cell>
        </row>
        <row r="579">
          <cell r="A579" t="str">
            <v>2 S 04 101 11</v>
          </cell>
          <cell r="B579" t="str">
            <v>-</v>
          </cell>
          <cell r="C579" t="str">
            <v>Boca BSTC D=0,60 m - esc.=30</v>
          </cell>
          <cell r="D579" t="str">
            <v>und</v>
          </cell>
          <cell r="H579" t="str">
            <v>DNIT 023/2004-ES</v>
          </cell>
        </row>
        <row r="580">
          <cell r="A580" t="str">
            <v>2 S 04 101 12</v>
          </cell>
          <cell r="B580" t="str">
            <v>-</v>
          </cell>
          <cell r="C580" t="str">
            <v>Boca BSTC D=0,80 m - esc.=30</v>
          </cell>
          <cell r="D580" t="str">
            <v>und</v>
          </cell>
          <cell r="H580" t="str">
            <v>DNIT 023/2004-ES</v>
          </cell>
        </row>
        <row r="581">
          <cell r="A581" t="str">
            <v>2 S 04 101 13</v>
          </cell>
          <cell r="B581" t="str">
            <v>-</v>
          </cell>
          <cell r="C581" t="str">
            <v>Boca BSTC D=1,00 m - esc.=30</v>
          </cell>
          <cell r="D581" t="str">
            <v>und</v>
          </cell>
          <cell r="H581" t="str">
            <v>DNIT 023/2004-ES</v>
          </cell>
        </row>
        <row r="582">
          <cell r="A582" t="str">
            <v>2 S 04 101 14</v>
          </cell>
          <cell r="B582" t="str">
            <v>-</v>
          </cell>
          <cell r="C582" t="str">
            <v>Boca BSTC D=1,20 m - esc.=30</v>
          </cell>
          <cell r="D582" t="str">
            <v>und</v>
          </cell>
          <cell r="H582" t="str">
            <v>DNIT 023/2004-ES</v>
          </cell>
        </row>
        <row r="583">
          <cell r="A583" t="str">
            <v>2 S 04 101 15</v>
          </cell>
          <cell r="B583" t="str">
            <v>-</v>
          </cell>
          <cell r="C583" t="str">
            <v>Boca BSTC D=1,50 m - esc.=30</v>
          </cell>
          <cell r="D583" t="str">
            <v>und</v>
          </cell>
          <cell r="H583" t="str">
            <v>DNIT 023/2004-ES</v>
          </cell>
        </row>
        <row r="584">
          <cell r="A584" t="str">
            <v>2 S 04 101 16</v>
          </cell>
          <cell r="B584" t="str">
            <v>-</v>
          </cell>
          <cell r="C584" t="str">
            <v>Boca BSTC D=0,60 m - esc.=45</v>
          </cell>
          <cell r="D584" t="str">
            <v>und</v>
          </cell>
          <cell r="H584" t="str">
            <v>DNIT 023/2004-ES</v>
          </cell>
        </row>
        <row r="585">
          <cell r="A585" t="str">
            <v>2 S 04 101 17</v>
          </cell>
          <cell r="B585" t="str">
            <v>-</v>
          </cell>
          <cell r="C585" t="str">
            <v>Boca BSTC D=0,80 m - esc.=45</v>
          </cell>
          <cell r="D585" t="str">
            <v>und</v>
          </cell>
          <cell r="H585" t="str">
            <v>DNIT 023/2004-ES</v>
          </cell>
        </row>
        <row r="586">
          <cell r="A586" t="str">
            <v>2 S 04 101 18</v>
          </cell>
          <cell r="B586" t="str">
            <v>-</v>
          </cell>
          <cell r="C586" t="str">
            <v>Boca BSTC D=1,00 m - esc.=45</v>
          </cell>
          <cell r="D586" t="str">
            <v>und</v>
          </cell>
          <cell r="H586" t="str">
            <v>DNIT 023/2004-ES</v>
          </cell>
        </row>
        <row r="587">
          <cell r="A587" t="str">
            <v>2 S 04 101 19</v>
          </cell>
          <cell r="B587" t="str">
            <v>-</v>
          </cell>
          <cell r="C587" t="str">
            <v>Boca BSTC D=1,20 m - esc.=45</v>
          </cell>
          <cell r="D587" t="str">
            <v>und</v>
          </cell>
          <cell r="H587" t="str">
            <v>DNIT 023/2004-ES</v>
          </cell>
        </row>
        <row r="588">
          <cell r="A588" t="str">
            <v>2 S 04 101 20</v>
          </cell>
          <cell r="B588" t="str">
            <v>-</v>
          </cell>
          <cell r="C588" t="str">
            <v>Boca BSTC D=1,50 m - esc.=45</v>
          </cell>
          <cell r="D588" t="str">
            <v>und</v>
          </cell>
          <cell r="H588" t="str">
            <v>DNIT 023/2004-ES</v>
          </cell>
        </row>
        <row r="589">
          <cell r="A589" t="str">
            <v>2 S 04 101 51</v>
          </cell>
          <cell r="B589" t="str">
            <v>-</v>
          </cell>
          <cell r="C589" t="str">
            <v>Boca BSTC D=0,60 m normal AC/BC/PC</v>
          </cell>
          <cell r="D589" t="str">
            <v>und</v>
          </cell>
          <cell r="H589" t="str">
            <v>DNIT 023/2004-ES</v>
          </cell>
        </row>
        <row r="590">
          <cell r="A590" t="str">
            <v>2 S 04 101 52</v>
          </cell>
          <cell r="B590" t="str">
            <v>-</v>
          </cell>
          <cell r="C590" t="str">
            <v>Boca BSTC D=0,80 m normal AC/BC/PC</v>
          </cell>
          <cell r="D590" t="str">
            <v>und</v>
          </cell>
          <cell r="H590" t="str">
            <v>DNIT 023/2004-ES</v>
          </cell>
        </row>
        <row r="591">
          <cell r="A591" t="str">
            <v>2 S 04 101 53</v>
          </cell>
          <cell r="B591" t="str">
            <v>-</v>
          </cell>
          <cell r="C591" t="str">
            <v>Boca BSTC D=1,00 m normal AC/BC/PC</v>
          </cell>
          <cell r="D591" t="str">
            <v>und</v>
          </cell>
          <cell r="H591" t="str">
            <v>DNIT 023/2004-ES</v>
          </cell>
        </row>
        <row r="592">
          <cell r="A592" t="str">
            <v>2 S 04 101 54</v>
          </cell>
          <cell r="B592" t="str">
            <v>-</v>
          </cell>
          <cell r="C592" t="str">
            <v>Boca BSTC D=1,20 m normal AC/BC/PC</v>
          </cell>
          <cell r="D592" t="str">
            <v>und</v>
          </cell>
          <cell r="H592" t="str">
            <v>DNIT 023/2004-ES</v>
          </cell>
        </row>
        <row r="593">
          <cell r="A593" t="str">
            <v>2 S 04 101 55</v>
          </cell>
          <cell r="B593" t="str">
            <v>-</v>
          </cell>
          <cell r="C593" t="str">
            <v>Boca BSTC D=1,50 m normal AC/BC/PC</v>
          </cell>
          <cell r="D593" t="str">
            <v>und</v>
          </cell>
          <cell r="H593" t="str">
            <v>DNIT 023/2004-ES</v>
          </cell>
        </row>
        <row r="594">
          <cell r="A594" t="str">
            <v>2 S 04 101 56</v>
          </cell>
          <cell r="B594" t="str">
            <v>-</v>
          </cell>
          <cell r="C594" t="str">
            <v>Boca BSTC D=0,60 m - esc=15 AC/BC/PC</v>
          </cell>
          <cell r="D594" t="str">
            <v>und</v>
          </cell>
          <cell r="H594" t="str">
            <v>DNIT 023/2004-ES</v>
          </cell>
        </row>
        <row r="595">
          <cell r="A595" t="str">
            <v>2 S 04 101 57</v>
          </cell>
          <cell r="B595" t="str">
            <v>-</v>
          </cell>
          <cell r="C595" t="str">
            <v>Boca BSTC D=0,80 m - esc=15 AC/BC/PC</v>
          </cell>
          <cell r="D595" t="str">
            <v>und</v>
          </cell>
          <cell r="H595" t="str">
            <v>DNIT 023/2004-ES</v>
          </cell>
        </row>
        <row r="596">
          <cell r="A596" t="str">
            <v>2 S 04 101 58</v>
          </cell>
          <cell r="B596" t="str">
            <v>-</v>
          </cell>
          <cell r="C596" t="str">
            <v>Boca BSTC D=1,00 m - esc=15 AC/BC/PC</v>
          </cell>
          <cell r="D596" t="str">
            <v>und</v>
          </cell>
          <cell r="H596" t="str">
            <v>DNIT 023/2004-ES</v>
          </cell>
        </row>
        <row r="597">
          <cell r="A597" t="str">
            <v>2 S 04 101 59</v>
          </cell>
          <cell r="B597" t="str">
            <v>-</v>
          </cell>
          <cell r="C597" t="str">
            <v>Boca BSTC D=1,20 m - esc=15 AC/BC/PC</v>
          </cell>
          <cell r="D597" t="str">
            <v>und</v>
          </cell>
          <cell r="H597" t="str">
            <v>DNIT 023/2004-ES</v>
          </cell>
        </row>
        <row r="598">
          <cell r="A598" t="str">
            <v>2 S 04 101 60</v>
          </cell>
          <cell r="B598" t="str">
            <v>-</v>
          </cell>
          <cell r="C598" t="str">
            <v>Boca BSTC D=1,50 m - esc=15 AC/BC/PC</v>
          </cell>
          <cell r="D598" t="str">
            <v>und</v>
          </cell>
          <cell r="H598" t="str">
            <v>DNIT 023/2004-ES</v>
          </cell>
        </row>
        <row r="599">
          <cell r="A599" t="str">
            <v>2 S 04 101 61</v>
          </cell>
          <cell r="B599" t="str">
            <v>-</v>
          </cell>
          <cell r="C599" t="str">
            <v>Boca BSTC D=0,60 m - esc=30 AC/BC/PC</v>
          </cell>
          <cell r="D599" t="str">
            <v>und</v>
          </cell>
          <cell r="H599" t="str">
            <v>DNIT 023/2004-ES</v>
          </cell>
        </row>
        <row r="600">
          <cell r="A600" t="str">
            <v>2 S 04 101 62</v>
          </cell>
          <cell r="B600" t="str">
            <v>-</v>
          </cell>
          <cell r="C600" t="str">
            <v>Boca BSTC D=0,80 m - esc=30 AC/BC/PC</v>
          </cell>
          <cell r="D600" t="str">
            <v>und</v>
          </cell>
          <cell r="H600" t="str">
            <v>DNIT 023/2004-ES</v>
          </cell>
        </row>
        <row r="601">
          <cell r="A601" t="str">
            <v>2 S 04 101 63</v>
          </cell>
          <cell r="B601" t="str">
            <v>-</v>
          </cell>
          <cell r="C601" t="str">
            <v>Boca BSTC D=1,00 m - esc=30 AC/BC/PC</v>
          </cell>
          <cell r="D601" t="str">
            <v>und</v>
          </cell>
          <cell r="H601" t="str">
            <v>DNIT 023/2004-ES</v>
          </cell>
        </row>
        <row r="602">
          <cell r="A602" t="str">
            <v>2 S 04 101 64</v>
          </cell>
          <cell r="B602" t="str">
            <v>-</v>
          </cell>
          <cell r="C602" t="str">
            <v>Boca BSTC D=1,20 m - esc=30 AC/BC/PC</v>
          </cell>
          <cell r="D602" t="str">
            <v>und</v>
          </cell>
          <cell r="H602" t="str">
            <v>DNIT 023/2004-ES</v>
          </cell>
        </row>
        <row r="603">
          <cell r="A603" t="str">
            <v>2 S 04 101 65</v>
          </cell>
          <cell r="B603" t="str">
            <v>-</v>
          </cell>
          <cell r="C603" t="str">
            <v>Boca BSTC D=1,50 m - esc=30 AC/BC/PC</v>
          </cell>
          <cell r="D603" t="str">
            <v>und</v>
          </cell>
          <cell r="H603" t="str">
            <v>DNIT 023/2004-ES</v>
          </cell>
        </row>
        <row r="604">
          <cell r="A604" t="str">
            <v>2 S 04 101 66</v>
          </cell>
          <cell r="B604" t="str">
            <v>-</v>
          </cell>
          <cell r="C604" t="str">
            <v>Boca BSTC D=0,60 m - esc=45 AC/BC/PC</v>
          </cell>
          <cell r="D604" t="str">
            <v>und</v>
          </cell>
          <cell r="H604" t="str">
            <v>DNIT 023/2004-ES</v>
          </cell>
        </row>
        <row r="605">
          <cell r="A605" t="str">
            <v>2 S 04 101 67</v>
          </cell>
          <cell r="B605" t="str">
            <v>-</v>
          </cell>
          <cell r="C605" t="str">
            <v>Boca BSTC D=0,80 m - esc=45 AC/BC/PC</v>
          </cell>
          <cell r="D605" t="str">
            <v>und</v>
          </cell>
          <cell r="H605" t="str">
            <v>DNIT 023/2004-ES</v>
          </cell>
        </row>
        <row r="606">
          <cell r="A606" t="str">
            <v>2 S 04 101 68</v>
          </cell>
          <cell r="B606" t="str">
            <v>-</v>
          </cell>
          <cell r="C606" t="str">
            <v>Boca BSTC D=1,00 m - esc=45 AC/BC/PC</v>
          </cell>
          <cell r="D606" t="str">
            <v>und</v>
          </cell>
          <cell r="H606" t="str">
            <v>DNIT 023/2004-ES</v>
          </cell>
        </row>
        <row r="607">
          <cell r="A607" t="str">
            <v>2 S 04 101 69</v>
          </cell>
          <cell r="B607" t="str">
            <v>-</v>
          </cell>
          <cell r="C607" t="str">
            <v>Boca BSTC D=1,20 m - esc=45 AC/BC/PC</v>
          </cell>
          <cell r="D607" t="str">
            <v>und</v>
          </cell>
          <cell r="H607" t="str">
            <v>DNIT 023/2004-ES</v>
          </cell>
        </row>
        <row r="608">
          <cell r="A608" t="str">
            <v>2 S 04 101 70</v>
          </cell>
          <cell r="B608" t="str">
            <v>-</v>
          </cell>
          <cell r="C608" t="str">
            <v>Boca BSTC D=1,50 m - esc=45 AC/BC/PC</v>
          </cell>
          <cell r="D608" t="str">
            <v>und</v>
          </cell>
          <cell r="H608" t="str">
            <v>DNIT 023/2004-ES</v>
          </cell>
        </row>
        <row r="609">
          <cell r="A609" t="str">
            <v>2 S 04 110 01</v>
          </cell>
          <cell r="B609" t="str">
            <v>-</v>
          </cell>
          <cell r="C609" t="str">
            <v>Corpo BDTC D=1,00m</v>
          </cell>
          <cell r="D609" t="str">
            <v>m</v>
          </cell>
          <cell r="H609" t="str">
            <v>DNIT 023/2004-ES</v>
          </cell>
        </row>
        <row r="610">
          <cell r="A610" t="str">
            <v>2 S 04 110 02</v>
          </cell>
          <cell r="B610" t="str">
            <v>-</v>
          </cell>
          <cell r="C610" t="str">
            <v>Corpo BDTC D=1,20m</v>
          </cell>
          <cell r="D610" t="str">
            <v>m</v>
          </cell>
          <cell r="H610" t="str">
            <v>DNIT 023/2004-ES</v>
          </cell>
        </row>
        <row r="611">
          <cell r="A611" t="str">
            <v>2 S 04 110 03</v>
          </cell>
          <cell r="B611" t="str">
            <v>-</v>
          </cell>
          <cell r="C611" t="str">
            <v>Corpo BDTC D=1,50m</v>
          </cell>
          <cell r="D611" t="str">
            <v>m</v>
          </cell>
          <cell r="H611" t="str">
            <v>DNIT 023/2004-ES</v>
          </cell>
        </row>
        <row r="612">
          <cell r="A612" t="str">
            <v>2 S 04 110 51</v>
          </cell>
          <cell r="B612" t="str">
            <v>-</v>
          </cell>
          <cell r="C612" t="str">
            <v>Corpo BDTC D=1,00 m AC/BC/PC</v>
          </cell>
          <cell r="D612" t="str">
            <v>m</v>
          </cell>
          <cell r="H612" t="str">
            <v>DNIT 023/2004-ES</v>
          </cell>
        </row>
        <row r="613">
          <cell r="A613" t="str">
            <v>2 S 04 110 52</v>
          </cell>
          <cell r="B613" t="str">
            <v>-</v>
          </cell>
          <cell r="C613" t="str">
            <v>Corpo BDTC D=1,20 m AC/BC/PC</v>
          </cell>
          <cell r="D613" t="str">
            <v>m</v>
          </cell>
          <cell r="H613" t="str">
            <v>DNIT 023/2004-ES</v>
          </cell>
        </row>
        <row r="614">
          <cell r="A614" t="str">
            <v>2 S 04 110 53</v>
          </cell>
          <cell r="B614" t="str">
            <v>-</v>
          </cell>
          <cell r="C614" t="str">
            <v>Corpo BDTC D=1,50 m AC/BC/PC</v>
          </cell>
          <cell r="D614" t="str">
            <v>m</v>
          </cell>
          <cell r="H614" t="str">
            <v>DNIT 023/2004-ES</v>
          </cell>
        </row>
        <row r="615">
          <cell r="A615" t="str">
            <v>2 S 04 111 01</v>
          </cell>
          <cell r="B615" t="str">
            <v>-</v>
          </cell>
          <cell r="C615" t="str">
            <v>Boca BDTC D=1,00m normal</v>
          </cell>
          <cell r="D615" t="str">
            <v>und</v>
          </cell>
          <cell r="H615" t="str">
            <v>DNIT 023/2004-ES</v>
          </cell>
        </row>
        <row r="616">
          <cell r="A616" t="str">
            <v>2 S 04 111 02</v>
          </cell>
          <cell r="B616" t="str">
            <v>-</v>
          </cell>
          <cell r="C616" t="str">
            <v>Boca BDTC D=1,20m normal</v>
          </cell>
          <cell r="D616" t="str">
            <v>und</v>
          </cell>
          <cell r="H616" t="str">
            <v>DNIT 023/2004-ES</v>
          </cell>
        </row>
        <row r="617">
          <cell r="A617" t="str">
            <v>2 S 04 111 03</v>
          </cell>
          <cell r="B617" t="str">
            <v>-</v>
          </cell>
          <cell r="C617" t="str">
            <v>Boca BDTC D=1,50m normal</v>
          </cell>
          <cell r="D617" t="str">
            <v>und</v>
          </cell>
          <cell r="H617" t="str">
            <v>DNIT 023/2004-ES</v>
          </cell>
        </row>
        <row r="618">
          <cell r="A618" t="str">
            <v>2 S 04 111 05</v>
          </cell>
          <cell r="B618" t="str">
            <v>-</v>
          </cell>
          <cell r="C618" t="str">
            <v>Boca BDTC D=1,00 m - esc.=15</v>
          </cell>
          <cell r="D618" t="str">
            <v>und</v>
          </cell>
          <cell r="H618" t="str">
            <v>DNIT 023/2004-ES</v>
          </cell>
        </row>
        <row r="619">
          <cell r="A619" t="str">
            <v>2 S 04 111 06</v>
          </cell>
          <cell r="B619" t="str">
            <v>-</v>
          </cell>
          <cell r="C619" t="str">
            <v>Boca BDTC D=1,20 m - esc.=15</v>
          </cell>
          <cell r="D619" t="str">
            <v>und</v>
          </cell>
          <cell r="H619" t="str">
            <v>DNIT 023/2004-ES</v>
          </cell>
        </row>
        <row r="620">
          <cell r="A620" t="str">
            <v>2 S 04 111 07</v>
          </cell>
          <cell r="B620" t="str">
            <v>-</v>
          </cell>
          <cell r="C620" t="str">
            <v>Boca BDTC D=1,50 m - esc.=15</v>
          </cell>
          <cell r="D620" t="str">
            <v>und</v>
          </cell>
          <cell r="H620" t="str">
            <v>DNIT 023/2004-ES</v>
          </cell>
        </row>
        <row r="621">
          <cell r="A621" t="str">
            <v>2 S 04 111 08</v>
          </cell>
          <cell r="B621" t="str">
            <v>-</v>
          </cell>
          <cell r="C621" t="str">
            <v>Boca BDTC D=1,00 - esc.=30</v>
          </cell>
          <cell r="D621" t="str">
            <v>und</v>
          </cell>
          <cell r="H621" t="str">
            <v>DNIT 023/2004-ES</v>
          </cell>
        </row>
        <row r="622">
          <cell r="A622" t="str">
            <v>2 S 04 111 09</v>
          </cell>
          <cell r="B622" t="str">
            <v>-</v>
          </cell>
          <cell r="C622" t="str">
            <v>Boca BDTC D=1,20 m - esc.=30</v>
          </cell>
          <cell r="D622" t="str">
            <v>und</v>
          </cell>
          <cell r="H622" t="str">
            <v>DNIT 023/2004-ES</v>
          </cell>
        </row>
        <row r="623">
          <cell r="A623" t="str">
            <v>2 S 04 111 10</v>
          </cell>
          <cell r="B623" t="str">
            <v>-</v>
          </cell>
          <cell r="C623" t="str">
            <v>Boca BDTC D=1,50 m - esc.=30</v>
          </cell>
          <cell r="D623" t="str">
            <v>und</v>
          </cell>
          <cell r="H623" t="str">
            <v>DNIT 023/2004-ES</v>
          </cell>
        </row>
        <row r="624">
          <cell r="A624" t="str">
            <v>2 S 04 111 11</v>
          </cell>
          <cell r="B624" t="str">
            <v>-</v>
          </cell>
          <cell r="C624" t="str">
            <v>Boca BDTC D=1,00 m - esc.=45</v>
          </cell>
          <cell r="D624" t="str">
            <v>und</v>
          </cell>
          <cell r="H624" t="str">
            <v>DNIT 023/2004-ES</v>
          </cell>
        </row>
        <row r="625">
          <cell r="A625" t="str">
            <v>2 S 04 111 12</v>
          </cell>
          <cell r="B625" t="str">
            <v>-</v>
          </cell>
          <cell r="C625" t="str">
            <v>Boca BDTC D=1,20 m - esc.=45</v>
          </cell>
          <cell r="D625" t="str">
            <v>und</v>
          </cell>
          <cell r="H625" t="str">
            <v>DNIT 023/2004-ES</v>
          </cell>
        </row>
        <row r="626">
          <cell r="A626" t="str">
            <v>2 S 04 111 13</v>
          </cell>
          <cell r="B626" t="str">
            <v>-</v>
          </cell>
          <cell r="C626" t="str">
            <v>Boca BDTC D=1,50 m - esc.=45</v>
          </cell>
          <cell r="D626" t="str">
            <v>und</v>
          </cell>
          <cell r="H626" t="str">
            <v>DNIT 023/2004-ES</v>
          </cell>
        </row>
        <row r="627">
          <cell r="A627" t="str">
            <v>2 S 04 111 51</v>
          </cell>
          <cell r="B627" t="str">
            <v>-</v>
          </cell>
          <cell r="C627" t="str">
            <v>Boca BDTC D=1,00 m normal AC/BC/PC</v>
          </cell>
          <cell r="D627" t="str">
            <v>und</v>
          </cell>
          <cell r="H627" t="str">
            <v>DNIT 023/2004-ES</v>
          </cell>
        </row>
        <row r="628">
          <cell r="A628" t="str">
            <v>2 S 04 111 52</v>
          </cell>
          <cell r="B628" t="str">
            <v>-</v>
          </cell>
          <cell r="C628" t="str">
            <v>Boca BDTC D=1,20 m normal AC/BC/PC</v>
          </cell>
          <cell r="D628" t="str">
            <v>und</v>
          </cell>
          <cell r="H628" t="str">
            <v>DNIT 023/2004-ES</v>
          </cell>
        </row>
        <row r="629">
          <cell r="A629" t="str">
            <v>2 S 04 111 53</v>
          </cell>
          <cell r="B629" t="str">
            <v>-</v>
          </cell>
          <cell r="C629" t="str">
            <v>Boca BDTC D=1,50 m normal AC/BC/PC</v>
          </cell>
          <cell r="D629" t="str">
            <v>und</v>
          </cell>
          <cell r="H629" t="str">
            <v>DNIT 023/2004-ES</v>
          </cell>
        </row>
        <row r="630">
          <cell r="A630" t="str">
            <v>2 S 04 111 55</v>
          </cell>
          <cell r="B630" t="str">
            <v>-</v>
          </cell>
          <cell r="C630" t="str">
            <v>Boca BDTC D=1,00 m - esc=15 AC/BC/PC</v>
          </cell>
          <cell r="D630" t="str">
            <v>und</v>
          </cell>
          <cell r="H630" t="str">
            <v>DNIT 023/2004-ES</v>
          </cell>
        </row>
        <row r="631">
          <cell r="A631" t="str">
            <v>2 S 04 111 56</v>
          </cell>
          <cell r="B631" t="str">
            <v>-</v>
          </cell>
          <cell r="C631" t="str">
            <v>Boca BDTC D=1,20 m - esc=15 AC/BC/PC</v>
          </cell>
          <cell r="D631" t="str">
            <v>und</v>
          </cell>
          <cell r="H631" t="str">
            <v>DNIT 023/2004-ES</v>
          </cell>
        </row>
        <row r="632">
          <cell r="A632" t="str">
            <v>2 S 04 111 57</v>
          </cell>
          <cell r="B632" t="str">
            <v>-</v>
          </cell>
          <cell r="C632" t="str">
            <v>Boca BDTC D=1,50 m - esc=15 AC/BC/PC</v>
          </cell>
          <cell r="D632" t="str">
            <v>und</v>
          </cell>
          <cell r="H632" t="str">
            <v>DNIT 023/2004-ES</v>
          </cell>
        </row>
        <row r="633">
          <cell r="A633" t="str">
            <v>2 S 04 111 58</v>
          </cell>
          <cell r="B633" t="str">
            <v>-</v>
          </cell>
          <cell r="C633" t="str">
            <v>Boca BDTC D=1,00 m - esc=30 AC/BC/PC</v>
          </cell>
          <cell r="D633" t="str">
            <v>und</v>
          </cell>
          <cell r="H633" t="str">
            <v>DNIT 023/2004-ES</v>
          </cell>
        </row>
        <row r="634">
          <cell r="A634" t="str">
            <v>2 S 04 111 59</v>
          </cell>
          <cell r="B634" t="str">
            <v>-</v>
          </cell>
          <cell r="C634" t="str">
            <v>Boca BDTC D=1,20 m - esc=30 AC/BC/PC</v>
          </cell>
          <cell r="D634" t="str">
            <v>und</v>
          </cell>
          <cell r="H634" t="str">
            <v>DNIT 023/2004-ES</v>
          </cell>
        </row>
        <row r="635">
          <cell r="A635" t="str">
            <v>2 S 04 111 60</v>
          </cell>
          <cell r="B635" t="str">
            <v>-</v>
          </cell>
          <cell r="C635" t="str">
            <v>Boca BDTC D=1,50 m - esc=30 AC/BC/PC</v>
          </cell>
          <cell r="D635" t="str">
            <v>und</v>
          </cell>
          <cell r="H635" t="str">
            <v>DNIT 023/2004-ES</v>
          </cell>
        </row>
        <row r="636">
          <cell r="A636" t="str">
            <v>2 S 04 111 61</v>
          </cell>
          <cell r="B636" t="str">
            <v>-</v>
          </cell>
          <cell r="C636" t="str">
            <v>Boca BDTC D=1,00 m - esc=45 AC/BC/PC</v>
          </cell>
          <cell r="D636" t="str">
            <v>und</v>
          </cell>
          <cell r="H636" t="str">
            <v>DNIT 023/2004-ES</v>
          </cell>
        </row>
        <row r="637">
          <cell r="A637" t="str">
            <v>2 S 04 111 62</v>
          </cell>
          <cell r="B637" t="str">
            <v>-</v>
          </cell>
          <cell r="C637" t="str">
            <v>Boca BDTC D=1,20 m - esc=45 AC/BC/PC</v>
          </cell>
          <cell r="D637" t="str">
            <v>und</v>
          </cell>
          <cell r="H637" t="str">
            <v>DNIT 023/2004-ES</v>
          </cell>
        </row>
        <row r="638">
          <cell r="A638" t="str">
            <v>2 S 04 111 63</v>
          </cell>
          <cell r="B638" t="str">
            <v>-</v>
          </cell>
          <cell r="C638" t="str">
            <v>Boca BDTC D=1,50 m - esc=45 AC/BC/PC</v>
          </cell>
          <cell r="D638" t="str">
            <v>und</v>
          </cell>
          <cell r="H638" t="str">
            <v>DNIT 023/2004-ES</v>
          </cell>
        </row>
        <row r="639">
          <cell r="A639" t="str">
            <v>2 S 04 120 01</v>
          </cell>
          <cell r="B639" t="str">
            <v>-</v>
          </cell>
          <cell r="C639" t="str">
            <v>Corpo BTTC D=1,00m</v>
          </cell>
          <cell r="D639" t="str">
            <v>m</v>
          </cell>
          <cell r="H639" t="str">
            <v>DNIT 023/2004-ES</v>
          </cell>
        </row>
        <row r="640">
          <cell r="A640" t="str">
            <v>2 S 04 120 02</v>
          </cell>
          <cell r="B640" t="str">
            <v>-</v>
          </cell>
          <cell r="C640" t="str">
            <v>Corpo BTTC D=1,20m</v>
          </cell>
          <cell r="D640" t="str">
            <v>m</v>
          </cell>
          <cell r="H640" t="str">
            <v>DNIT 023/2004-ES</v>
          </cell>
        </row>
        <row r="641">
          <cell r="A641" t="str">
            <v>2 S 04 120 03</v>
          </cell>
          <cell r="B641" t="str">
            <v>-</v>
          </cell>
          <cell r="C641" t="str">
            <v>Corpo BTTC D=1,50m</v>
          </cell>
          <cell r="D641" t="str">
            <v>m</v>
          </cell>
          <cell r="H641" t="str">
            <v>DNIT 023/2004-ES</v>
          </cell>
        </row>
        <row r="642">
          <cell r="A642" t="str">
            <v>2 S 04 120 51</v>
          </cell>
          <cell r="B642" t="str">
            <v>-</v>
          </cell>
          <cell r="C642" t="str">
            <v>Corpo BTTC D=1,00 m AC/BC/PC</v>
          </cell>
          <cell r="D642" t="str">
            <v>m</v>
          </cell>
          <cell r="H642" t="str">
            <v>DNIT 023/2004-ES</v>
          </cell>
        </row>
        <row r="643">
          <cell r="A643" t="str">
            <v>2 S 04 120 52</v>
          </cell>
          <cell r="B643" t="str">
            <v>-</v>
          </cell>
          <cell r="C643" t="str">
            <v>Corpo BTTC D=1,20 m AC/BC/PC</v>
          </cell>
          <cell r="D643" t="str">
            <v>m</v>
          </cell>
          <cell r="H643" t="str">
            <v>DNIT 023/2004-ES</v>
          </cell>
        </row>
        <row r="644">
          <cell r="A644" t="str">
            <v>2 S 04 120 53</v>
          </cell>
          <cell r="B644" t="str">
            <v>-</v>
          </cell>
          <cell r="C644" t="str">
            <v>Corpo BTTC D=1,50 m AC/BC/PC</v>
          </cell>
          <cell r="D644" t="str">
            <v>m</v>
          </cell>
          <cell r="H644" t="str">
            <v>DNIT 023/2004-ES</v>
          </cell>
        </row>
        <row r="645">
          <cell r="A645" t="str">
            <v>2 S 04 121 01</v>
          </cell>
          <cell r="B645" t="str">
            <v>-</v>
          </cell>
          <cell r="C645" t="str">
            <v>Boca BTTC D=1,00m normal</v>
          </cell>
          <cell r="D645" t="str">
            <v>und</v>
          </cell>
          <cell r="H645" t="str">
            <v>DNIT 023/2004-ES</v>
          </cell>
        </row>
        <row r="646">
          <cell r="A646" t="str">
            <v>2 S 04 121 02</v>
          </cell>
          <cell r="B646" t="str">
            <v>-</v>
          </cell>
          <cell r="C646" t="str">
            <v>Boca BTTC D=1,20m normal</v>
          </cell>
          <cell r="D646" t="str">
            <v>und</v>
          </cell>
          <cell r="H646" t="str">
            <v>DNIT 023/2004-ES</v>
          </cell>
        </row>
        <row r="647">
          <cell r="A647" t="str">
            <v>2 S 04 121 03</v>
          </cell>
          <cell r="B647" t="str">
            <v>-</v>
          </cell>
          <cell r="C647" t="str">
            <v>Boca BTTC D=1,50m normal</v>
          </cell>
          <cell r="D647" t="str">
            <v>und</v>
          </cell>
          <cell r="H647" t="str">
            <v>DNIT 023/2004-ES</v>
          </cell>
        </row>
        <row r="648">
          <cell r="A648" t="str">
            <v>2 S 04 121 04</v>
          </cell>
          <cell r="B648" t="str">
            <v>-</v>
          </cell>
          <cell r="C648" t="str">
            <v>Boca BTTC D=1,00 m - esc.=15</v>
          </cell>
          <cell r="D648" t="str">
            <v>und</v>
          </cell>
          <cell r="H648" t="str">
            <v>DNIT 023/2004-ES</v>
          </cell>
        </row>
        <row r="649">
          <cell r="A649" t="str">
            <v>2 S 04 121 05</v>
          </cell>
          <cell r="B649" t="str">
            <v>-</v>
          </cell>
          <cell r="C649" t="str">
            <v>Boca BTTC D=1,20 m - esc.=15</v>
          </cell>
          <cell r="D649" t="str">
            <v>und</v>
          </cell>
          <cell r="H649" t="str">
            <v>DNIT 023/2004-ES</v>
          </cell>
        </row>
        <row r="650">
          <cell r="A650" t="str">
            <v>2 S 04 121 06</v>
          </cell>
          <cell r="B650" t="str">
            <v>-</v>
          </cell>
          <cell r="C650" t="str">
            <v>Boca BTTC D=1,50 m - esc.=15</v>
          </cell>
          <cell r="D650" t="str">
            <v>und</v>
          </cell>
          <cell r="H650" t="str">
            <v>DNIT 023/2004-ES</v>
          </cell>
        </row>
        <row r="651">
          <cell r="A651" t="str">
            <v>2 S 04 121 07</v>
          </cell>
          <cell r="B651" t="str">
            <v>-</v>
          </cell>
          <cell r="C651" t="str">
            <v>Boca BTTC D=1,00 m - esc.=30</v>
          </cell>
          <cell r="D651" t="str">
            <v>und</v>
          </cell>
          <cell r="H651" t="str">
            <v>DNIT 023/2004-ES</v>
          </cell>
        </row>
        <row r="652">
          <cell r="A652" t="str">
            <v>2 S 04 121 08</v>
          </cell>
          <cell r="B652" t="str">
            <v>-</v>
          </cell>
          <cell r="C652" t="str">
            <v>Boca BTTC D=1,20 m - esc.=30</v>
          </cell>
          <cell r="D652" t="str">
            <v>und</v>
          </cell>
          <cell r="H652" t="str">
            <v>DNIT 023/2004-ES</v>
          </cell>
        </row>
        <row r="653">
          <cell r="A653" t="str">
            <v>2 S 04 121 09</v>
          </cell>
          <cell r="B653" t="str">
            <v>-</v>
          </cell>
          <cell r="C653" t="str">
            <v>Boca BTTC D=1,50 m - esc.=30</v>
          </cell>
          <cell r="D653" t="str">
            <v>und</v>
          </cell>
          <cell r="H653" t="str">
            <v>DNIT 023/2004-ES</v>
          </cell>
        </row>
        <row r="654">
          <cell r="A654" t="str">
            <v>2 S 04 121 10</v>
          </cell>
          <cell r="B654" t="str">
            <v>-</v>
          </cell>
          <cell r="C654" t="str">
            <v>Boca BTTC D=1,00 m - esc.=45</v>
          </cell>
          <cell r="D654" t="str">
            <v>und</v>
          </cell>
          <cell r="H654" t="str">
            <v>DNIT 023/2004-ES</v>
          </cell>
        </row>
        <row r="655">
          <cell r="A655" t="str">
            <v>2 S 04 121 11</v>
          </cell>
          <cell r="B655" t="str">
            <v>-</v>
          </cell>
          <cell r="C655" t="str">
            <v>Boca BTTC D=1,20 m - esc.=45</v>
          </cell>
          <cell r="D655" t="str">
            <v>und</v>
          </cell>
          <cell r="H655" t="str">
            <v>DNIT 023/2004-ES</v>
          </cell>
        </row>
        <row r="656">
          <cell r="A656" t="str">
            <v>2 S 04 121 12</v>
          </cell>
          <cell r="B656" t="str">
            <v>-</v>
          </cell>
          <cell r="C656" t="str">
            <v>Boca BTTC D=1,50 m - esc.=45</v>
          </cell>
          <cell r="D656" t="str">
            <v>und</v>
          </cell>
          <cell r="H656" t="str">
            <v>DNIT 023/2004-ES</v>
          </cell>
        </row>
        <row r="657">
          <cell r="A657" t="str">
            <v>2 S 04 121 51</v>
          </cell>
          <cell r="B657" t="str">
            <v>-</v>
          </cell>
          <cell r="C657" t="str">
            <v>Boca BTTC D=1,00 m normal AC/BC/PC</v>
          </cell>
          <cell r="D657" t="str">
            <v>und</v>
          </cell>
          <cell r="H657" t="str">
            <v>DNIT 023/2004-ES</v>
          </cell>
        </row>
        <row r="658">
          <cell r="A658" t="str">
            <v>2 S 04 121 52</v>
          </cell>
          <cell r="B658" t="str">
            <v>-</v>
          </cell>
          <cell r="C658" t="str">
            <v>Boca BTTC D=1,20 m normal AC/BC/PC</v>
          </cell>
          <cell r="D658" t="str">
            <v>und</v>
          </cell>
          <cell r="H658" t="str">
            <v>DNIT 023/2004-ES</v>
          </cell>
        </row>
        <row r="659">
          <cell r="A659" t="str">
            <v>2 S 04 121 53</v>
          </cell>
          <cell r="B659" t="str">
            <v>-</v>
          </cell>
          <cell r="C659" t="str">
            <v>Boca BTTC D=1,50 m normal AC/BC/PC</v>
          </cell>
          <cell r="D659" t="str">
            <v>und</v>
          </cell>
          <cell r="H659" t="str">
            <v>DNIT 023/2004-ES</v>
          </cell>
        </row>
        <row r="660">
          <cell r="A660" t="str">
            <v>2 S 04 121 54</v>
          </cell>
          <cell r="B660" t="str">
            <v>-</v>
          </cell>
          <cell r="C660" t="str">
            <v>Boca BTTC D=1,00 m - esc=15 AC/BC/PC</v>
          </cell>
          <cell r="D660" t="str">
            <v>und</v>
          </cell>
          <cell r="H660" t="str">
            <v>DNIT 023/2004-ES</v>
          </cell>
        </row>
        <row r="661">
          <cell r="A661" t="str">
            <v>2 S 04 121 55</v>
          </cell>
          <cell r="B661" t="str">
            <v>-</v>
          </cell>
          <cell r="C661" t="str">
            <v>Boca BTTC D=1,20 m - esc=15 AC/BC/PC</v>
          </cell>
          <cell r="D661" t="str">
            <v>und</v>
          </cell>
          <cell r="H661" t="str">
            <v>DNIT 023/2004-ES</v>
          </cell>
        </row>
        <row r="662">
          <cell r="A662" t="str">
            <v>2 S 04 121 56</v>
          </cell>
          <cell r="B662" t="str">
            <v>-</v>
          </cell>
          <cell r="C662" t="str">
            <v>Boca BTTC D=1,50 m - esc=15 AC/BC/PC</v>
          </cell>
          <cell r="D662" t="str">
            <v>und</v>
          </cell>
          <cell r="H662" t="str">
            <v>DNIT 023/2004-ES</v>
          </cell>
        </row>
        <row r="663">
          <cell r="A663" t="str">
            <v>2 S 04 121 57</v>
          </cell>
          <cell r="B663" t="str">
            <v>-</v>
          </cell>
          <cell r="C663" t="str">
            <v>Boca BTTC D=1,00 m - esc=30 AC/BC/PC</v>
          </cell>
          <cell r="D663" t="str">
            <v>und</v>
          </cell>
          <cell r="H663" t="str">
            <v>DNIT 023/2004-ES</v>
          </cell>
        </row>
        <row r="664">
          <cell r="A664" t="str">
            <v>2 S 04 121 58</v>
          </cell>
          <cell r="B664" t="str">
            <v>-</v>
          </cell>
          <cell r="C664" t="str">
            <v>Boca BTTC D=1,20 m - esc=30 AC/BC/PC</v>
          </cell>
          <cell r="D664" t="str">
            <v>und</v>
          </cell>
          <cell r="H664" t="str">
            <v>DNIT 023/2004-ES</v>
          </cell>
        </row>
        <row r="665">
          <cell r="A665" t="str">
            <v>2 S 04 121 59</v>
          </cell>
          <cell r="B665" t="str">
            <v>-</v>
          </cell>
          <cell r="C665" t="str">
            <v>Boca BTTC D=1,50 m - esc=30 AC/BC/PC</v>
          </cell>
          <cell r="D665" t="str">
            <v>und</v>
          </cell>
          <cell r="H665" t="str">
            <v>DNIT 023/2004-ES</v>
          </cell>
        </row>
        <row r="666">
          <cell r="A666" t="str">
            <v>2 S 04 121 60</v>
          </cell>
          <cell r="B666" t="str">
            <v>-</v>
          </cell>
          <cell r="C666" t="str">
            <v>Boca BTTC D=1,00 m - esc=45 AC/BC/PC</v>
          </cell>
          <cell r="D666" t="str">
            <v>und</v>
          </cell>
          <cell r="H666" t="str">
            <v>DNIT 023/2004-ES</v>
          </cell>
        </row>
        <row r="667">
          <cell r="A667" t="str">
            <v>2 S 04 121 61</v>
          </cell>
          <cell r="B667" t="str">
            <v>-</v>
          </cell>
          <cell r="C667" t="str">
            <v>Boca BTTC D=1,20 m - esc=45 AC/BC/PC</v>
          </cell>
          <cell r="D667" t="str">
            <v>und</v>
          </cell>
          <cell r="H667" t="str">
            <v>DNIT 023/2004-ES</v>
          </cell>
        </row>
        <row r="668">
          <cell r="A668" t="str">
            <v>2 S 04 121 62</v>
          </cell>
          <cell r="B668" t="str">
            <v>-</v>
          </cell>
          <cell r="C668" t="str">
            <v>Boca BTTC D=1,50 m - esc=45 AC/BC/PC</v>
          </cell>
          <cell r="D668" t="str">
            <v>und</v>
          </cell>
          <cell r="H668" t="str">
            <v>DNIT 023/2004-ES</v>
          </cell>
        </row>
        <row r="669">
          <cell r="A669" t="str">
            <v>2 S 04 200 01</v>
          </cell>
          <cell r="B669" t="str">
            <v>-</v>
          </cell>
          <cell r="C669" t="str">
            <v>Corpo BSCC 1,50 x 1,50 m alt. 0 a 1,00 m</v>
          </cell>
          <cell r="D669" t="str">
            <v>und</v>
          </cell>
          <cell r="H669" t="str">
            <v>DNIT 025/2004-ES</v>
          </cell>
        </row>
        <row r="670">
          <cell r="A670" t="str">
            <v>2 S 04 200 02</v>
          </cell>
          <cell r="B670" t="str">
            <v>-</v>
          </cell>
          <cell r="C670" t="str">
            <v>Corpo BSCC 2,00 x 2,00 m alt. 0 a 1,00 m</v>
          </cell>
          <cell r="D670" t="str">
            <v>und</v>
          </cell>
          <cell r="H670" t="str">
            <v>DNIT 025/2004-ES</v>
          </cell>
        </row>
        <row r="671">
          <cell r="A671" t="str">
            <v>2 S 04 200 03</v>
          </cell>
          <cell r="B671" t="str">
            <v>-</v>
          </cell>
          <cell r="C671" t="str">
            <v>Corpo BSCC 2,50 x 2,50 m alt. 0 a 1,00 m</v>
          </cell>
          <cell r="D671" t="str">
            <v>m</v>
          </cell>
          <cell r="H671" t="str">
            <v>DNIT 025/2004-ES</v>
          </cell>
        </row>
        <row r="672">
          <cell r="A672" t="str">
            <v>2 S 04 200 04</v>
          </cell>
          <cell r="B672" t="str">
            <v>-</v>
          </cell>
          <cell r="C672" t="str">
            <v>Corpo BSCC 3,00 x 3,00 m alt. 0 a 1,00 m</v>
          </cell>
          <cell r="D672" t="str">
            <v>m</v>
          </cell>
          <cell r="H672" t="str">
            <v>DNIT 025/2004-ES</v>
          </cell>
        </row>
        <row r="673">
          <cell r="A673" t="str">
            <v>2 S 04 200 05</v>
          </cell>
          <cell r="B673" t="str">
            <v>-</v>
          </cell>
          <cell r="C673" t="str">
            <v>Corpo BSCC 1,50 x 1,50 m alt. 1,00 a 2,50 m</v>
          </cell>
          <cell r="D673" t="str">
            <v>m</v>
          </cell>
          <cell r="H673" t="str">
            <v>DNIT 025/2004-ES</v>
          </cell>
        </row>
        <row r="674">
          <cell r="A674" t="str">
            <v>2 S 04 200 06</v>
          </cell>
          <cell r="B674" t="str">
            <v>-</v>
          </cell>
          <cell r="C674" t="str">
            <v>Corpo BSCC 2,00 x 2,00 m alt. 1,00 a 2,50 m</v>
          </cell>
          <cell r="D674" t="str">
            <v>m</v>
          </cell>
          <cell r="H674" t="str">
            <v>DNIT 025/2004-ES</v>
          </cell>
        </row>
        <row r="675">
          <cell r="A675" t="str">
            <v>2 S 04 200 07</v>
          </cell>
          <cell r="B675" t="str">
            <v>-</v>
          </cell>
          <cell r="C675" t="str">
            <v>Corpo BSCC 2,50 x 2,50 m alt. 1,00 a 2,50 m</v>
          </cell>
          <cell r="D675" t="str">
            <v>m</v>
          </cell>
          <cell r="H675" t="str">
            <v>DNIT 025/2004-ES</v>
          </cell>
        </row>
        <row r="676">
          <cell r="A676" t="str">
            <v>2 S 04 200 08</v>
          </cell>
          <cell r="B676" t="str">
            <v>-</v>
          </cell>
          <cell r="C676" t="str">
            <v>Corpo BSCC 3,00 x 3,00 m alt. 1,00 a 2,50 m</v>
          </cell>
          <cell r="D676" t="str">
            <v>m</v>
          </cell>
          <cell r="H676" t="str">
            <v>DNIT 025/2004-ES</v>
          </cell>
        </row>
        <row r="677">
          <cell r="A677" t="str">
            <v>2 S 04 200 09</v>
          </cell>
          <cell r="B677" t="str">
            <v>-</v>
          </cell>
          <cell r="C677" t="str">
            <v>Corpo BSCC 1,50 x 1,50 m alt. 2,50 a 5,00 m</v>
          </cell>
          <cell r="D677" t="str">
            <v>m</v>
          </cell>
          <cell r="H677" t="str">
            <v>DNIT 025/2004-ES</v>
          </cell>
        </row>
        <row r="678">
          <cell r="A678" t="str">
            <v>2 S 04 200 10</v>
          </cell>
          <cell r="B678" t="str">
            <v>-</v>
          </cell>
          <cell r="C678" t="str">
            <v>Corpo BSCC 2,00 x 2,00 m alt. 2,50 a 5,00 m</v>
          </cell>
          <cell r="D678" t="str">
            <v>m</v>
          </cell>
          <cell r="H678" t="str">
            <v>DNIT 025/2004-ES</v>
          </cell>
        </row>
        <row r="679">
          <cell r="A679" t="str">
            <v>2 S 04 200 11</v>
          </cell>
          <cell r="B679" t="str">
            <v>-</v>
          </cell>
          <cell r="C679" t="str">
            <v>Corpo BSCC 2,50 x 2,50 m alt. 2,50 a 5,00 m</v>
          </cell>
          <cell r="D679" t="str">
            <v>m</v>
          </cell>
          <cell r="H679" t="str">
            <v>DNIT 025/2004-ES</v>
          </cell>
        </row>
        <row r="680">
          <cell r="A680" t="str">
            <v>2 S 04 200 12</v>
          </cell>
          <cell r="B680" t="str">
            <v>-</v>
          </cell>
          <cell r="C680" t="str">
            <v>Corpo BSCC 3,00 x 3,00 m alt. 2,50 a 5,00 m</v>
          </cell>
          <cell r="D680" t="str">
            <v>m</v>
          </cell>
          <cell r="H680" t="str">
            <v>DNIT 025/2004-ES</v>
          </cell>
        </row>
        <row r="681">
          <cell r="A681" t="str">
            <v>2 S 04 200 13</v>
          </cell>
          <cell r="B681" t="str">
            <v>-</v>
          </cell>
          <cell r="C681" t="str">
            <v>Corpo BSCC 1,50 x 1,50 m alt. 5,00 a 7,50 m</v>
          </cell>
          <cell r="D681" t="str">
            <v>m</v>
          </cell>
          <cell r="H681" t="str">
            <v>DNIT 025/2004-ES</v>
          </cell>
        </row>
        <row r="682">
          <cell r="A682" t="str">
            <v>2 S 04 200 14</v>
          </cell>
          <cell r="B682" t="str">
            <v>-</v>
          </cell>
          <cell r="C682" t="str">
            <v>Corpo BSCC 2,00 x 2,00 m alt. 5,00 a 7,50 m</v>
          </cell>
          <cell r="D682" t="str">
            <v>m</v>
          </cell>
          <cell r="H682" t="str">
            <v>DNIT 025/2004-ES</v>
          </cell>
        </row>
        <row r="683">
          <cell r="A683" t="str">
            <v>2 S 04 200 15</v>
          </cell>
          <cell r="B683" t="str">
            <v>-</v>
          </cell>
          <cell r="C683" t="str">
            <v>Corpo BSCC 2,50 x 2,50 m alt. 5,00 a 7,50 m</v>
          </cell>
          <cell r="D683" t="str">
            <v>m</v>
          </cell>
          <cell r="H683" t="str">
            <v>DNIT 025/2004-ES</v>
          </cell>
        </row>
        <row r="684">
          <cell r="A684" t="str">
            <v>2 S 04 200 16</v>
          </cell>
          <cell r="B684" t="str">
            <v>-</v>
          </cell>
          <cell r="C684" t="str">
            <v>Corpo BSCC 3,00 x 3,00 m alt. 5,00 a 7,50 m</v>
          </cell>
          <cell r="D684" t="str">
            <v>m</v>
          </cell>
          <cell r="H684" t="str">
            <v>DNIT 025/2004-ES</v>
          </cell>
        </row>
        <row r="685">
          <cell r="A685" t="str">
            <v>2 S 04 200 17</v>
          </cell>
          <cell r="B685" t="str">
            <v>-</v>
          </cell>
          <cell r="C685" t="str">
            <v>Corpo BSCC 1,50 x 1,50 m alt. 7,50 a 10,00 m</v>
          </cell>
          <cell r="D685" t="str">
            <v>m</v>
          </cell>
          <cell r="H685" t="str">
            <v>DNIT 025/2004-ES</v>
          </cell>
        </row>
        <row r="686">
          <cell r="A686" t="str">
            <v>2 S 04 200 18</v>
          </cell>
          <cell r="B686" t="str">
            <v>-</v>
          </cell>
          <cell r="C686" t="str">
            <v>Corpo BSCC 2,00 x 2,00 m alt. 7,50 a 10,00 m</v>
          </cell>
          <cell r="D686" t="str">
            <v>m</v>
          </cell>
          <cell r="H686" t="str">
            <v>DNIT 025/2004-ES</v>
          </cell>
        </row>
        <row r="687">
          <cell r="A687" t="str">
            <v>2 S 04 200 19</v>
          </cell>
          <cell r="B687" t="str">
            <v>-</v>
          </cell>
          <cell r="C687" t="str">
            <v>Corpo BSCC 2,50 x 2,50 m alt. 7,50 a 10,00 m</v>
          </cell>
          <cell r="D687" t="str">
            <v>m</v>
          </cell>
          <cell r="H687" t="str">
            <v>DNIT 025/2004-ES</v>
          </cell>
        </row>
        <row r="688">
          <cell r="A688" t="str">
            <v>2 S 04 200 20</v>
          </cell>
          <cell r="B688" t="str">
            <v>-</v>
          </cell>
          <cell r="C688" t="str">
            <v>Corpo BSCC 3,00 x 3,00 m alt. 7,50 a 10,00 m</v>
          </cell>
          <cell r="D688" t="str">
            <v>m</v>
          </cell>
          <cell r="H688" t="str">
            <v>DNIT 025/2004-ES</v>
          </cell>
        </row>
        <row r="689">
          <cell r="A689" t="str">
            <v>2 S 04 200 21</v>
          </cell>
          <cell r="B689" t="str">
            <v>-</v>
          </cell>
          <cell r="C689" t="str">
            <v>Corpo BSCC 1,50 x 1,50 m alt. 10,00 a 12,50 m</v>
          </cell>
          <cell r="D689" t="str">
            <v>m</v>
          </cell>
          <cell r="H689" t="str">
            <v>DNIT 025/2004-ES</v>
          </cell>
        </row>
        <row r="690">
          <cell r="A690" t="str">
            <v>2 S 04 200 22</v>
          </cell>
          <cell r="B690" t="str">
            <v>-</v>
          </cell>
          <cell r="C690" t="str">
            <v>Corpo BSCC 2,00 x 2,00 m alt. 10,00 a 12,50 m</v>
          </cell>
          <cell r="D690" t="str">
            <v>m</v>
          </cell>
          <cell r="H690" t="str">
            <v>DNIT 025/2004-ES</v>
          </cell>
        </row>
        <row r="691">
          <cell r="A691" t="str">
            <v>2 S 04 200 23</v>
          </cell>
          <cell r="B691" t="str">
            <v>-</v>
          </cell>
          <cell r="C691" t="str">
            <v>Corpo BSCC 2,50 x 2,50 m alt. 10,00 a 12,50 m</v>
          </cell>
          <cell r="D691" t="str">
            <v>m</v>
          </cell>
          <cell r="H691" t="str">
            <v>DNIT 025/2004-ES</v>
          </cell>
        </row>
        <row r="692">
          <cell r="A692" t="str">
            <v>2 S 04 200 24</v>
          </cell>
          <cell r="B692" t="str">
            <v>-</v>
          </cell>
          <cell r="C692" t="str">
            <v>Corpo BSCC 3,00 a 3,00 m alt. 10,00 a 12,50 m</v>
          </cell>
          <cell r="D692" t="str">
            <v>m</v>
          </cell>
          <cell r="H692" t="str">
            <v>DNIT 025/2004-ES</v>
          </cell>
        </row>
        <row r="693">
          <cell r="A693" t="str">
            <v>2 S 04 200 25</v>
          </cell>
          <cell r="B693" t="str">
            <v>-</v>
          </cell>
          <cell r="C693" t="str">
            <v>Corpo BSCC 1,50 x 1,50 m alt. 12,50 a 15,00 m</v>
          </cell>
          <cell r="D693" t="str">
            <v>m</v>
          </cell>
          <cell r="H693" t="str">
            <v>DNIT 025/2004-ES</v>
          </cell>
        </row>
        <row r="694">
          <cell r="A694" t="str">
            <v>2 S 04 200 26</v>
          </cell>
          <cell r="B694" t="str">
            <v>-</v>
          </cell>
          <cell r="C694" t="str">
            <v>Corpo BSCC 2,00 a 2,00 m alt. 12,50 a 15,00 m</v>
          </cell>
          <cell r="D694" t="str">
            <v>m</v>
          </cell>
          <cell r="H694" t="str">
            <v>DNIT 025/2004-ES</v>
          </cell>
        </row>
        <row r="695">
          <cell r="A695" t="str">
            <v>2 S 04 200 27</v>
          </cell>
          <cell r="B695" t="str">
            <v>-</v>
          </cell>
          <cell r="C695" t="str">
            <v>Corpo BSCC 2,50 x 2,50 m alt. 12,50 a 15,00 m</v>
          </cell>
          <cell r="D695" t="str">
            <v>m</v>
          </cell>
          <cell r="H695" t="str">
            <v>DNIT 025/2004-ES</v>
          </cell>
        </row>
        <row r="696">
          <cell r="A696" t="str">
            <v>2 S 04 200 28</v>
          </cell>
          <cell r="B696" t="str">
            <v>-</v>
          </cell>
          <cell r="C696" t="str">
            <v>Corpo BSCC 3,00 x 3,00 m alt. 12,50 a 15,00 m</v>
          </cell>
          <cell r="D696" t="str">
            <v>m</v>
          </cell>
          <cell r="H696" t="str">
            <v>DNIT 025/2004-ES</v>
          </cell>
        </row>
        <row r="697">
          <cell r="A697" t="str">
            <v>2 S 04 200 51</v>
          </cell>
          <cell r="B697" t="str">
            <v>-</v>
          </cell>
          <cell r="C697" t="str">
            <v>Corpo BSCC 1,50 x 1,50 m alt. 0 a 1,00 m AC/BC</v>
          </cell>
          <cell r="D697" t="str">
            <v>und</v>
          </cell>
          <cell r="H697" t="str">
            <v>DNIT 025/2004-ES</v>
          </cell>
        </row>
        <row r="698">
          <cell r="A698" t="str">
            <v>2 S 04 200 52</v>
          </cell>
          <cell r="B698" t="str">
            <v>-</v>
          </cell>
          <cell r="C698" t="str">
            <v>Corpo BSCC 2,00 x 2,00 m alt. 0 a 1,00 m AC/BC</v>
          </cell>
          <cell r="D698" t="str">
            <v>und</v>
          </cell>
          <cell r="H698" t="str">
            <v>DNIT 025/2004-ES</v>
          </cell>
        </row>
        <row r="699">
          <cell r="A699" t="str">
            <v>2 S 04 200 53</v>
          </cell>
          <cell r="B699" t="str">
            <v>-</v>
          </cell>
          <cell r="C699" t="str">
            <v>Corpo BSCC 2,50 x 2,50 m alt. 0 a 1,00 m AC/BC</v>
          </cell>
          <cell r="D699" t="str">
            <v>m</v>
          </cell>
          <cell r="H699" t="str">
            <v>DNIT 025/2004-ES</v>
          </cell>
        </row>
        <row r="700">
          <cell r="A700" t="str">
            <v>2 S 04 200 54</v>
          </cell>
          <cell r="B700" t="str">
            <v>-</v>
          </cell>
          <cell r="C700" t="str">
            <v>Corpo BSCC 3,00 x 3,00 m alt. 0 a 1,00 m AC/BC</v>
          </cell>
          <cell r="D700" t="str">
            <v>m</v>
          </cell>
          <cell r="H700" t="str">
            <v>DNIT 025/2004-ES</v>
          </cell>
        </row>
        <row r="701">
          <cell r="A701" t="str">
            <v>2 S 04 200 55</v>
          </cell>
          <cell r="B701" t="str">
            <v>-</v>
          </cell>
          <cell r="C701" t="str">
            <v>Corpo BSCC 1,50 x 1,50 m alt. 1,00 a 2,50 m AC/BC</v>
          </cell>
          <cell r="D701" t="str">
            <v>m</v>
          </cell>
          <cell r="H701" t="str">
            <v>DNIT 025/2004-ES</v>
          </cell>
        </row>
        <row r="702">
          <cell r="A702" t="str">
            <v>2 S 04 200 56</v>
          </cell>
          <cell r="B702" t="str">
            <v>-</v>
          </cell>
          <cell r="C702" t="str">
            <v>Corpo BSCC 2,00 x 2,00 m alt. 1,00 a 2,50 m AC/BC</v>
          </cell>
          <cell r="D702" t="str">
            <v>m</v>
          </cell>
          <cell r="H702" t="str">
            <v>DNIT 025/2004-ES</v>
          </cell>
        </row>
        <row r="703">
          <cell r="A703" t="str">
            <v>2 S 04 200 57</v>
          </cell>
          <cell r="B703" t="str">
            <v>-</v>
          </cell>
          <cell r="C703" t="str">
            <v>Corpo BSCC 2,50 x 2,50 m alt. 1,00 a 2,50 m AC/BC</v>
          </cell>
          <cell r="D703" t="str">
            <v>m</v>
          </cell>
          <cell r="H703" t="str">
            <v>DNIT 025/2004-ES</v>
          </cell>
        </row>
        <row r="704">
          <cell r="A704" t="str">
            <v>2 S 04 200 58</v>
          </cell>
          <cell r="B704" t="str">
            <v>-</v>
          </cell>
          <cell r="C704" t="str">
            <v>Corpo BSCC 3,00 x 3,00 m alt. 1,00 a 2,50 m AC/BC</v>
          </cell>
          <cell r="D704" t="str">
            <v>m</v>
          </cell>
          <cell r="H704" t="str">
            <v>DNIT 025/2004-ES</v>
          </cell>
        </row>
        <row r="705">
          <cell r="A705" t="str">
            <v>2 S 04 200 59</v>
          </cell>
          <cell r="B705" t="str">
            <v>-</v>
          </cell>
          <cell r="C705" t="str">
            <v>Corpo BSCC 1,50 x 1,50 m alt. 2,50 a 5,00 m AC/BC</v>
          </cell>
          <cell r="D705" t="str">
            <v>m</v>
          </cell>
          <cell r="H705" t="str">
            <v>DNIT 025/2004-ES</v>
          </cell>
        </row>
        <row r="706">
          <cell r="A706" t="str">
            <v>2 S 04 200 60</v>
          </cell>
          <cell r="B706" t="str">
            <v>-</v>
          </cell>
          <cell r="C706" t="str">
            <v>Corpo BSCC 2,00 x 2,00 m alt. 2,50 a 5,00 m AC/BC</v>
          </cell>
          <cell r="D706" t="str">
            <v>m</v>
          </cell>
          <cell r="H706" t="str">
            <v>DNIT 025/2004-ES</v>
          </cell>
        </row>
        <row r="707">
          <cell r="A707" t="str">
            <v>2 S 04 200 61</v>
          </cell>
          <cell r="B707" t="str">
            <v>-</v>
          </cell>
          <cell r="C707" t="str">
            <v>Corpo BSCC 2,50 x 2,50 m alt. 2,50 a 5,00 m AC/BC</v>
          </cell>
          <cell r="D707" t="str">
            <v>m</v>
          </cell>
          <cell r="H707" t="str">
            <v>DNIT 025/2004-ES</v>
          </cell>
        </row>
        <row r="708">
          <cell r="A708" t="str">
            <v>2 S 04 200 62</v>
          </cell>
          <cell r="B708" t="str">
            <v>-</v>
          </cell>
          <cell r="C708" t="str">
            <v>Corpo BSCC 3,00 x 3,00 m alt. 2,50 a 5,00 m AC/BC</v>
          </cell>
          <cell r="D708" t="str">
            <v>m</v>
          </cell>
          <cell r="H708" t="str">
            <v>DNIT 025/2004-ES</v>
          </cell>
        </row>
        <row r="709">
          <cell r="A709" t="str">
            <v>2 S 04 200 63</v>
          </cell>
          <cell r="B709" t="str">
            <v>-</v>
          </cell>
          <cell r="C709" t="str">
            <v>Corpo BSCC 1,50 a 1,50 m alt. 5,00 a 7,50 m AC/BC</v>
          </cell>
          <cell r="D709" t="str">
            <v>m</v>
          </cell>
          <cell r="H709" t="str">
            <v>DNIT 025/2004-ES</v>
          </cell>
        </row>
        <row r="710">
          <cell r="A710" t="str">
            <v>2 S 04 200 64</v>
          </cell>
          <cell r="B710" t="str">
            <v>-</v>
          </cell>
          <cell r="C710" t="str">
            <v>Corpo BSCC 2,00 x 2,00 m alt. 5,00 a 7,50 m AC/BC</v>
          </cell>
          <cell r="D710" t="str">
            <v>m</v>
          </cell>
          <cell r="H710" t="str">
            <v>DNIT 025/2004-ES</v>
          </cell>
        </row>
        <row r="711">
          <cell r="A711" t="str">
            <v>2 S 04 200 65</v>
          </cell>
          <cell r="B711" t="str">
            <v>-</v>
          </cell>
          <cell r="C711" t="str">
            <v>Corpo BSCC 2,50 x 2,50 m alt. 5,00 a 7,50 m AC/BC</v>
          </cell>
          <cell r="D711" t="str">
            <v>m</v>
          </cell>
          <cell r="H711" t="str">
            <v>DNIT 025/2004-ES</v>
          </cell>
        </row>
        <row r="712">
          <cell r="A712" t="str">
            <v>2 S 04 200 66</v>
          </cell>
          <cell r="B712" t="str">
            <v>-</v>
          </cell>
          <cell r="C712" t="str">
            <v>Corpo BSCC 3,00 x 3,00 m alt. 5,00 a 7,50 m AC/BC</v>
          </cell>
          <cell r="D712" t="str">
            <v>m</v>
          </cell>
          <cell r="H712" t="str">
            <v>DNIT 025/2004-ES</v>
          </cell>
        </row>
        <row r="713">
          <cell r="A713" t="str">
            <v>2 S 04 200 67</v>
          </cell>
          <cell r="B713" t="str">
            <v>-</v>
          </cell>
          <cell r="C713" t="str">
            <v>Corpo BSCC 1,50 x 1,50 m alt. 7,50 a 10,00 m AC/BC</v>
          </cell>
          <cell r="D713" t="str">
            <v>m</v>
          </cell>
          <cell r="H713" t="str">
            <v>DNIT 025/2004-ES</v>
          </cell>
        </row>
        <row r="714">
          <cell r="A714" t="str">
            <v>2 S 04 200 68</v>
          </cell>
          <cell r="B714" t="str">
            <v>-</v>
          </cell>
          <cell r="C714" t="str">
            <v>Corpo BSCC 2,00 x 2,00 m alt. 7,50 a 10,00 m AC/BC</v>
          </cell>
          <cell r="D714" t="str">
            <v>m</v>
          </cell>
          <cell r="H714" t="str">
            <v>DNIT 025/2004-ES</v>
          </cell>
        </row>
        <row r="715">
          <cell r="A715" t="str">
            <v>2 S 04 200 69</v>
          </cell>
          <cell r="B715" t="str">
            <v>-</v>
          </cell>
          <cell r="C715" t="str">
            <v>Corpo BSCC 2,50 x 2,50 m alt. 7,50 a 10,00 m AC/BC</v>
          </cell>
          <cell r="D715" t="str">
            <v>m</v>
          </cell>
          <cell r="H715" t="str">
            <v>DNIT 025/2004-ES</v>
          </cell>
        </row>
        <row r="716">
          <cell r="A716" t="str">
            <v>2 S 04 200 70</v>
          </cell>
          <cell r="B716" t="str">
            <v>-</v>
          </cell>
          <cell r="C716" t="str">
            <v>Corpo BSCC 3,00 x 3,00 m alt. 7,50 a 10,00 m AC/BC</v>
          </cell>
          <cell r="D716" t="str">
            <v>m</v>
          </cell>
          <cell r="H716" t="str">
            <v>DNIT 025/2004-ES</v>
          </cell>
        </row>
        <row r="717">
          <cell r="A717" t="str">
            <v>2 S 04 200 71</v>
          </cell>
          <cell r="B717" t="str">
            <v>-</v>
          </cell>
          <cell r="C717" t="str">
            <v>Corpo BSCC 1,50 x 1,50 m alt.10,00 a 12,50 m AC/BC</v>
          </cell>
          <cell r="D717" t="str">
            <v>m</v>
          </cell>
          <cell r="H717" t="str">
            <v>DNIT 025/2004-ES</v>
          </cell>
        </row>
        <row r="718">
          <cell r="A718" t="str">
            <v>2 S 04 200 72</v>
          </cell>
          <cell r="B718" t="str">
            <v>-</v>
          </cell>
          <cell r="C718" t="str">
            <v>Corpo BSCC 2,00 a 2,00 m alt.10,00 a 12,50 m AC/BC</v>
          </cell>
          <cell r="D718" t="str">
            <v>m</v>
          </cell>
          <cell r="H718" t="str">
            <v>DNIT 025/2004-ES</v>
          </cell>
        </row>
        <row r="719">
          <cell r="A719" t="str">
            <v>2 S 04 200 73</v>
          </cell>
          <cell r="B719" t="str">
            <v>-</v>
          </cell>
          <cell r="C719" t="str">
            <v>Corpo BSCC 2,50 x 2,50 m alt.10,00 a 12,50 m AC/BC</v>
          </cell>
          <cell r="D719" t="str">
            <v>m</v>
          </cell>
          <cell r="H719" t="str">
            <v>DNIT 025/2004-ES</v>
          </cell>
        </row>
        <row r="720">
          <cell r="A720" t="str">
            <v>2 S 04 200 74</v>
          </cell>
          <cell r="B720" t="str">
            <v>-</v>
          </cell>
          <cell r="C720" t="str">
            <v>Corpo BSCC 3,00 x 3,00 m alt.10,00 a 12,50 m AC/BC</v>
          </cell>
          <cell r="D720" t="str">
            <v>m</v>
          </cell>
          <cell r="H720" t="str">
            <v>DNIT 025/2004-ES</v>
          </cell>
        </row>
        <row r="721">
          <cell r="A721" t="str">
            <v>2 S 04 200 75</v>
          </cell>
          <cell r="B721" t="str">
            <v>-</v>
          </cell>
          <cell r="C721" t="str">
            <v>Corpo BSCC 1,50 x 1,50 m alt.12,50 a 15,00 m AC/BC</v>
          </cell>
          <cell r="D721" t="str">
            <v>m</v>
          </cell>
          <cell r="H721" t="str">
            <v>DNIT 025/2004-ES</v>
          </cell>
        </row>
        <row r="722">
          <cell r="A722" t="str">
            <v>2 S 04 200 76</v>
          </cell>
          <cell r="B722" t="str">
            <v>-</v>
          </cell>
          <cell r="C722" t="str">
            <v>Corpo BSCC 2,00 x 2,00 m alt.12,50 a 15,00 m AC/BC</v>
          </cell>
          <cell r="D722" t="str">
            <v>m</v>
          </cell>
          <cell r="H722" t="str">
            <v>DNIT 025/2004-ES</v>
          </cell>
        </row>
        <row r="723">
          <cell r="A723" t="str">
            <v>2 S 04 200 77</v>
          </cell>
          <cell r="B723" t="str">
            <v>-</v>
          </cell>
          <cell r="C723" t="str">
            <v>Corpo BSCC 2,50 a 2,50 m alt.12,50 a 15,00 m AC/BC</v>
          </cell>
          <cell r="D723" t="str">
            <v>m</v>
          </cell>
          <cell r="H723" t="str">
            <v>DNIT 025/2004-ES</v>
          </cell>
        </row>
        <row r="724">
          <cell r="A724" t="str">
            <v>2 S 04 200 78</v>
          </cell>
          <cell r="B724" t="str">
            <v>-</v>
          </cell>
          <cell r="C724" t="str">
            <v>Corpo BSCC 3,00 x 3,00 m alt.12,50 a 15,00 m AC/BC</v>
          </cell>
          <cell r="D724" t="str">
            <v>m</v>
          </cell>
          <cell r="H724" t="str">
            <v>DNIT 025/2004-ES</v>
          </cell>
        </row>
        <row r="725">
          <cell r="A725" t="str">
            <v>2 S 04 201 01</v>
          </cell>
          <cell r="B725" t="str">
            <v>-</v>
          </cell>
          <cell r="C725" t="str">
            <v>Boca BSCC 1,50 x 1,50 m normal</v>
          </cell>
          <cell r="D725" t="str">
            <v>und</v>
          </cell>
          <cell r="H725" t="str">
            <v>DNIT 025/2004-ES</v>
          </cell>
        </row>
        <row r="726">
          <cell r="A726" t="str">
            <v>2 S 04 201 02</v>
          </cell>
          <cell r="B726" t="str">
            <v>-</v>
          </cell>
          <cell r="C726" t="str">
            <v>Boca BSCC 2,00 x 2,00 m normal</v>
          </cell>
          <cell r="D726" t="str">
            <v>und</v>
          </cell>
          <cell r="H726" t="str">
            <v>DNIT 025/2004-ES</v>
          </cell>
        </row>
        <row r="727">
          <cell r="A727" t="str">
            <v>2 S 04 201 03</v>
          </cell>
          <cell r="B727" t="str">
            <v>-</v>
          </cell>
          <cell r="C727" t="str">
            <v>Boca BSCC 2,50 x 2,50 m normal</v>
          </cell>
          <cell r="D727" t="str">
            <v>und</v>
          </cell>
          <cell r="H727" t="str">
            <v>DNIT 025/2004-ES</v>
          </cell>
        </row>
        <row r="728">
          <cell r="A728" t="str">
            <v>2 S 04 201 04</v>
          </cell>
          <cell r="B728" t="str">
            <v>-</v>
          </cell>
          <cell r="C728" t="str">
            <v>Boca BSCC 3,00 x 3,00 m normal</v>
          </cell>
          <cell r="D728" t="str">
            <v>und</v>
          </cell>
          <cell r="H728" t="str">
            <v>DNIT 025/2004-ES</v>
          </cell>
        </row>
        <row r="729">
          <cell r="A729" t="str">
            <v>2 S 04 201 05</v>
          </cell>
          <cell r="B729" t="str">
            <v>-</v>
          </cell>
          <cell r="C729" t="str">
            <v>Boca BSCC 1,50 x 1,50 m - esc.=15</v>
          </cell>
          <cell r="D729" t="str">
            <v>und</v>
          </cell>
          <cell r="H729" t="str">
            <v>DNIT 025/2004-ES</v>
          </cell>
        </row>
        <row r="730">
          <cell r="A730" t="str">
            <v>2 S 04 201 06</v>
          </cell>
          <cell r="B730" t="str">
            <v>-</v>
          </cell>
          <cell r="C730" t="str">
            <v>Boca BSCC 2,00 x 2,00 m - esc.=15</v>
          </cell>
          <cell r="D730" t="str">
            <v>und</v>
          </cell>
          <cell r="H730" t="str">
            <v>DNIT 025/2004-ES</v>
          </cell>
        </row>
        <row r="731">
          <cell r="A731" t="str">
            <v>2 S 04 201 07</v>
          </cell>
          <cell r="B731" t="str">
            <v>-</v>
          </cell>
          <cell r="C731" t="str">
            <v>Boca BSCC 2,50 x 2,50 m - esc.=15</v>
          </cell>
          <cell r="D731" t="str">
            <v>und</v>
          </cell>
          <cell r="H731" t="str">
            <v>DNIT 025/2004-ES</v>
          </cell>
        </row>
        <row r="732">
          <cell r="A732" t="str">
            <v>2 S 04 201 08</v>
          </cell>
          <cell r="B732" t="str">
            <v>-</v>
          </cell>
          <cell r="C732" t="str">
            <v>Boca BSCC 3,00 x 3,00 m - esc.=15</v>
          </cell>
          <cell r="D732" t="str">
            <v>und</v>
          </cell>
          <cell r="H732" t="str">
            <v>DNIT 025/2004-ES</v>
          </cell>
        </row>
        <row r="733">
          <cell r="A733" t="str">
            <v>2 S 04 201 09</v>
          </cell>
          <cell r="B733" t="str">
            <v>-</v>
          </cell>
          <cell r="C733" t="str">
            <v>Boca BSCC 1,50 x 1,50 m - esc.=30</v>
          </cell>
          <cell r="D733" t="str">
            <v>und</v>
          </cell>
          <cell r="H733" t="str">
            <v>DNIT 025/2004-ES</v>
          </cell>
        </row>
        <row r="734">
          <cell r="A734" t="str">
            <v>2 S 04 201 10</v>
          </cell>
          <cell r="B734" t="str">
            <v>-</v>
          </cell>
          <cell r="C734" t="str">
            <v>Boca BSCC 2,00 x 2,00 m - esc.=30</v>
          </cell>
          <cell r="D734" t="str">
            <v>und</v>
          </cell>
          <cell r="H734" t="str">
            <v>DNIT 025/2004-ES</v>
          </cell>
        </row>
        <row r="735">
          <cell r="A735" t="str">
            <v>2 S 04 201 11</v>
          </cell>
          <cell r="B735" t="str">
            <v>-</v>
          </cell>
          <cell r="C735" t="str">
            <v>Boca BSCC 2,50 x 2,50 m - esc.=30</v>
          </cell>
          <cell r="D735" t="str">
            <v>und</v>
          </cell>
          <cell r="H735" t="str">
            <v>DNIT 025/2004-ES</v>
          </cell>
        </row>
        <row r="736">
          <cell r="A736" t="str">
            <v>2 S 04 201 12</v>
          </cell>
          <cell r="B736" t="str">
            <v>-</v>
          </cell>
          <cell r="C736" t="str">
            <v>Boca BSCC 3,00 x 3,00 m =esc.=30</v>
          </cell>
          <cell r="D736" t="str">
            <v>und</v>
          </cell>
          <cell r="H736" t="str">
            <v>DNIT 025/2004-ES</v>
          </cell>
        </row>
        <row r="737">
          <cell r="A737" t="str">
            <v>2 S 04 201 13</v>
          </cell>
          <cell r="B737" t="str">
            <v>-</v>
          </cell>
          <cell r="C737" t="str">
            <v>Boca BSCC 1,50 x 1,50 m - esc.=45</v>
          </cell>
          <cell r="D737" t="str">
            <v>und</v>
          </cell>
          <cell r="H737" t="str">
            <v>DNIT 025/2004-ES</v>
          </cell>
        </row>
        <row r="738">
          <cell r="A738" t="str">
            <v>2 S 04 201 14</v>
          </cell>
          <cell r="B738" t="str">
            <v>-</v>
          </cell>
          <cell r="C738" t="str">
            <v>Boca BSCC 2,00 x 2,00 m - esc.=45</v>
          </cell>
          <cell r="D738" t="str">
            <v>und</v>
          </cell>
          <cell r="H738" t="str">
            <v>DNIT 025/2004-ES</v>
          </cell>
        </row>
        <row r="739">
          <cell r="A739" t="str">
            <v>2 S 04 201 15</v>
          </cell>
          <cell r="B739" t="str">
            <v>-</v>
          </cell>
          <cell r="C739" t="str">
            <v>Boca BSCC 2,50 x 2,50 m - esc.=45</v>
          </cell>
          <cell r="D739" t="str">
            <v>und</v>
          </cell>
          <cell r="H739" t="str">
            <v>DNIT 025/2004-ES</v>
          </cell>
        </row>
        <row r="740">
          <cell r="A740" t="str">
            <v>2 S 04 201 16</v>
          </cell>
          <cell r="B740" t="str">
            <v>-</v>
          </cell>
          <cell r="C740" t="str">
            <v>Boca BSCC 3,00 x 3,00 m - esc.=45</v>
          </cell>
          <cell r="D740" t="str">
            <v>und</v>
          </cell>
          <cell r="H740" t="str">
            <v>DNIT 025/2004-ES</v>
          </cell>
        </row>
        <row r="741">
          <cell r="A741" t="str">
            <v>2 S 04 201 51</v>
          </cell>
          <cell r="B741" t="str">
            <v>-</v>
          </cell>
          <cell r="C741" t="str">
            <v>Boca BSCC 1,50 x 1,50 m normal AC/BC</v>
          </cell>
          <cell r="D741" t="str">
            <v>und</v>
          </cell>
          <cell r="H741" t="str">
            <v>DNIT 025/2004-ES</v>
          </cell>
        </row>
        <row r="742">
          <cell r="A742" t="str">
            <v>2 S 04 201 52</v>
          </cell>
          <cell r="B742" t="str">
            <v>-</v>
          </cell>
          <cell r="C742" t="str">
            <v>Boca BSCC 2,00 x 2,00 m normal AC/BC</v>
          </cell>
          <cell r="D742" t="str">
            <v>und</v>
          </cell>
          <cell r="H742" t="str">
            <v>DNIT 025/2004-ES</v>
          </cell>
        </row>
        <row r="743">
          <cell r="A743" t="str">
            <v>2 S 04 201 53</v>
          </cell>
          <cell r="B743" t="str">
            <v>-</v>
          </cell>
          <cell r="C743" t="str">
            <v>Boca BSCC 2,50 x 2,50 m normal AC/BC</v>
          </cell>
          <cell r="D743" t="str">
            <v>und</v>
          </cell>
          <cell r="H743" t="str">
            <v>DNIT 025/2004-ES</v>
          </cell>
        </row>
        <row r="744">
          <cell r="A744" t="str">
            <v>2 S 04 201 54</v>
          </cell>
          <cell r="B744" t="str">
            <v>-</v>
          </cell>
          <cell r="C744" t="str">
            <v>Boca BSCC 3,00 x 3,00 m normal AC/BC</v>
          </cell>
          <cell r="D744" t="str">
            <v>und</v>
          </cell>
          <cell r="H744" t="str">
            <v>DNIT 025/2004-ES</v>
          </cell>
        </row>
        <row r="745">
          <cell r="A745" t="str">
            <v>2 S 04 201 55</v>
          </cell>
          <cell r="B745" t="str">
            <v>-</v>
          </cell>
          <cell r="C745" t="str">
            <v>Boca BSCC 1,50 x 1,50 m - esc=15 AC/BC</v>
          </cell>
          <cell r="D745" t="str">
            <v>und</v>
          </cell>
          <cell r="H745" t="str">
            <v>DNIT 025/2004-ES</v>
          </cell>
        </row>
        <row r="746">
          <cell r="A746" t="str">
            <v>2 S 04 201 56</v>
          </cell>
          <cell r="B746" t="str">
            <v>-</v>
          </cell>
          <cell r="C746" t="str">
            <v>Boca BSCC 2,00 x 2,00 m - esc=15 AC/BC</v>
          </cell>
          <cell r="D746" t="str">
            <v>und</v>
          </cell>
          <cell r="H746" t="str">
            <v>DNIT 025/2004-ES</v>
          </cell>
        </row>
        <row r="747">
          <cell r="A747" t="str">
            <v>2 S 04 201 57</v>
          </cell>
          <cell r="B747" t="str">
            <v>-</v>
          </cell>
          <cell r="C747" t="str">
            <v>Boca BSCC 2,50 x 2,50 m - esc=15 AC/BC</v>
          </cell>
          <cell r="D747" t="str">
            <v>und</v>
          </cell>
          <cell r="H747" t="str">
            <v>DNIT 025/2004-ES</v>
          </cell>
        </row>
        <row r="748">
          <cell r="A748" t="str">
            <v>2 S 04 201 58</v>
          </cell>
          <cell r="B748" t="str">
            <v>-</v>
          </cell>
          <cell r="C748" t="str">
            <v>Boca BSCC 3,00 x 3,00 m - esc=15 AC/BC</v>
          </cell>
          <cell r="D748" t="str">
            <v>und</v>
          </cell>
          <cell r="H748" t="str">
            <v>DNIT 025/2004-ES</v>
          </cell>
        </row>
        <row r="749">
          <cell r="A749" t="str">
            <v>2 S 04 201 59</v>
          </cell>
          <cell r="B749" t="str">
            <v>-</v>
          </cell>
          <cell r="C749" t="str">
            <v>Boca BSCC 1,50 x 1,50 m - esc=30 AC/BC</v>
          </cell>
          <cell r="D749" t="str">
            <v>und</v>
          </cell>
          <cell r="H749" t="str">
            <v>DNIT 025/2004-ES</v>
          </cell>
        </row>
        <row r="750">
          <cell r="A750" t="str">
            <v>2 S 04 201 60</v>
          </cell>
          <cell r="B750" t="str">
            <v>-</v>
          </cell>
          <cell r="C750" t="str">
            <v>Boca BSCC 2,00 x 2,00 m - esc=30 AC/BC</v>
          </cell>
          <cell r="D750" t="str">
            <v>und</v>
          </cell>
          <cell r="H750" t="str">
            <v>DNIT 025/2004-ES</v>
          </cell>
        </row>
        <row r="751">
          <cell r="A751" t="str">
            <v>2 S 04 201 61</v>
          </cell>
          <cell r="B751" t="str">
            <v>-</v>
          </cell>
          <cell r="C751" t="str">
            <v>Boca BSCC 2,50 x 2,50 m - esc=30 AC/BC</v>
          </cell>
          <cell r="D751" t="str">
            <v>und</v>
          </cell>
          <cell r="H751" t="str">
            <v>DNIT 025/2004-ES</v>
          </cell>
        </row>
        <row r="752">
          <cell r="A752" t="str">
            <v>2 S 04 201 62</v>
          </cell>
          <cell r="B752" t="str">
            <v>-</v>
          </cell>
          <cell r="C752" t="str">
            <v>Boca BSCC 3,00 x 3,00 m - esc=30 AC/BC</v>
          </cell>
          <cell r="D752" t="str">
            <v>und</v>
          </cell>
          <cell r="H752" t="str">
            <v>DNIT 025/2004-ES</v>
          </cell>
        </row>
        <row r="753">
          <cell r="A753" t="str">
            <v>2 S 04 201 63</v>
          </cell>
          <cell r="B753" t="str">
            <v>-</v>
          </cell>
          <cell r="C753" t="str">
            <v>Boca BSCC 1,50 x 1,50 m - esc=45 AC/BC</v>
          </cell>
          <cell r="D753" t="str">
            <v>und</v>
          </cell>
          <cell r="H753" t="str">
            <v>DNIT 025/2004-ES</v>
          </cell>
        </row>
        <row r="754">
          <cell r="A754" t="str">
            <v>2 S 04 201 64</v>
          </cell>
          <cell r="B754" t="str">
            <v>-</v>
          </cell>
          <cell r="C754" t="str">
            <v>Boca BSCC 2,00 x 2,00 m - esc=45 AC/BC</v>
          </cell>
          <cell r="D754" t="str">
            <v>und</v>
          </cell>
          <cell r="H754" t="str">
            <v>DNIT 025/2004-ES</v>
          </cell>
        </row>
        <row r="755">
          <cell r="A755" t="str">
            <v>2 S 04 201 65</v>
          </cell>
          <cell r="B755" t="str">
            <v>-</v>
          </cell>
          <cell r="C755" t="str">
            <v>Boca BSCC 2,50 x 2,50 m - esc=45 AC/BC</v>
          </cell>
          <cell r="D755" t="str">
            <v>und</v>
          </cell>
          <cell r="H755" t="str">
            <v>DNIT 025/2004-ES</v>
          </cell>
        </row>
        <row r="756">
          <cell r="A756" t="str">
            <v>2 S 04 201 66</v>
          </cell>
          <cell r="B756" t="str">
            <v>-</v>
          </cell>
          <cell r="C756" t="str">
            <v>Boca BSCC 3,00 x 3,00 m - esc=45 AC/BC</v>
          </cell>
          <cell r="D756" t="str">
            <v>und</v>
          </cell>
          <cell r="H756" t="str">
            <v>DNIT 025/2004-ES</v>
          </cell>
        </row>
        <row r="757">
          <cell r="A757" t="str">
            <v>2 S 04 210 01</v>
          </cell>
          <cell r="B757" t="str">
            <v>-</v>
          </cell>
          <cell r="C757" t="str">
            <v>Corpo BDCC 1,50 x 1,50 m alt. 0 a 1,00 m</v>
          </cell>
          <cell r="D757" t="str">
            <v>m</v>
          </cell>
          <cell r="H757" t="str">
            <v>DNIT 025/2004-ES</v>
          </cell>
        </row>
        <row r="758">
          <cell r="A758" t="str">
            <v>2 S 04 210 02</v>
          </cell>
          <cell r="B758" t="str">
            <v>-</v>
          </cell>
          <cell r="C758" t="str">
            <v>Corpo BDCC 2,00 x 2,00 m alt. 0 a 1,00 m</v>
          </cell>
          <cell r="D758" t="str">
            <v>m</v>
          </cell>
          <cell r="H758" t="str">
            <v>DNIT 025/2004-ES</v>
          </cell>
        </row>
        <row r="759">
          <cell r="A759" t="str">
            <v>2 S 04 210 03</v>
          </cell>
          <cell r="B759" t="str">
            <v>-</v>
          </cell>
          <cell r="C759" t="str">
            <v>Corpo BDCC 2,50 x 2,50 m alt. 0 a 1,00 m</v>
          </cell>
          <cell r="D759" t="str">
            <v>m</v>
          </cell>
          <cell r="H759" t="str">
            <v>DNIT 025/2004-ES</v>
          </cell>
        </row>
        <row r="760">
          <cell r="A760" t="str">
            <v>2 S 04 210 04</v>
          </cell>
          <cell r="B760" t="str">
            <v>-</v>
          </cell>
          <cell r="C760" t="str">
            <v>Corpo BDCC 3,00 x 3,00 m alt. 0 a 1,00</v>
          </cell>
          <cell r="D760" t="str">
            <v>m</v>
          </cell>
          <cell r="H760" t="str">
            <v>DNIT 025/2004-ES</v>
          </cell>
        </row>
        <row r="761">
          <cell r="A761" t="str">
            <v>2 S 04 210 05</v>
          </cell>
          <cell r="B761" t="str">
            <v>-</v>
          </cell>
          <cell r="C761" t="str">
            <v>Corpo BDCC 1,50 x 1,50 m alt. 1,00 a 2,50 m</v>
          </cell>
          <cell r="D761" t="str">
            <v>m</v>
          </cell>
          <cell r="H761" t="str">
            <v>DNIT 025/2004-ES</v>
          </cell>
        </row>
        <row r="762">
          <cell r="A762" t="str">
            <v>2 S 04 210 06</v>
          </cell>
          <cell r="B762" t="str">
            <v>-</v>
          </cell>
          <cell r="C762" t="str">
            <v>Corpo BDCC 2,00 x 2,00 m alt. 1,00 a 2,50 m</v>
          </cell>
          <cell r="D762" t="str">
            <v>m</v>
          </cell>
          <cell r="H762" t="str">
            <v>DNIT 025/2004-ES</v>
          </cell>
        </row>
        <row r="763">
          <cell r="A763" t="str">
            <v>2 S 04 210 07</v>
          </cell>
          <cell r="B763" t="str">
            <v>-</v>
          </cell>
          <cell r="C763" t="str">
            <v>Corpo BDCC 2,50 x 2,50 m alt. 1,00 a 2,50 m</v>
          </cell>
          <cell r="D763" t="str">
            <v>m</v>
          </cell>
          <cell r="H763" t="str">
            <v>DNIT 025/2004-ES</v>
          </cell>
        </row>
        <row r="764">
          <cell r="A764" t="str">
            <v>2 S 04 210 08</v>
          </cell>
          <cell r="B764" t="str">
            <v>-</v>
          </cell>
          <cell r="C764" t="str">
            <v>Corpo BDCC 3,00 x 3,00 m alt. 1,00 a 2,50 m</v>
          </cell>
          <cell r="D764" t="str">
            <v>m</v>
          </cell>
          <cell r="H764" t="str">
            <v>DNIT 025/2004-ES</v>
          </cell>
        </row>
        <row r="765">
          <cell r="A765" t="str">
            <v>2 S 04 210 09</v>
          </cell>
          <cell r="B765" t="str">
            <v>-</v>
          </cell>
          <cell r="C765" t="str">
            <v>Corpo BDCC 1,50 x 1,50 m alt. 2,50 a 5,00 m</v>
          </cell>
          <cell r="D765" t="str">
            <v>m</v>
          </cell>
          <cell r="H765" t="str">
            <v>DNIT 025/2004-ES</v>
          </cell>
        </row>
        <row r="766">
          <cell r="A766" t="str">
            <v>2 S 04 210 10</v>
          </cell>
          <cell r="B766" t="str">
            <v>-</v>
          </cell>
          <cell r="C766" t="str">
            <v>Corpo BDCC 2,00 x 2,00 m alt. 2,50 a 5,00 m</v>
          </cell>
          <cell r="D766" t="str">
            <v>m</v>
          </cell>
          <cell r="H766" t="str">
            <v>DNIT 025/2004-ES</v>
          </cell>
        </row>
        <row r="767">
          <cell r="A767" t="str">
            <v>2 S 04 210 11</v>
          </cell>
          <cell r="B767" t="str">
            <v>-</v>
          </cell>
          <cell r="C767" t="str">
            <v>Corpo BDCC 2,50 x 2,50 m alt. 2,50 a 5,00 m</v>
          </cell>
          <cell r="D767" t="str">
            <v>m</v>
          </cell>
          <cell r="H767" t="str">
            <v>DNIT 025/2004-ES</v>
          </cell>
        </row>
        <row r="768">
          <cell r="A768" t="str">
            <v>2 S 04 210 12</v>
          </cell>
          <cell r="B768" t="str">
            <v>-</v>
          </cell>
          <cell r="C768" t="str">
            <v>Corpo BDCC 3,00 x 3,00 m alt. 2,50 a 5,00 m</v>
          </cell>
          <cell r="D768" t="str">
            <v>m</v>
          </cell>
          <cell r="H768" t="str">
            <v>DNIT 025/2004-ES</v>
          </cell>
        </row>
        <row r="769">
          <cell r="A769" t="str">
            <v>2 S 04 210 13</v>
          </cell>
          <cell r="B769" t="str">
            <v>-</v>
          </cell>
          <cell r="C769" t="str">
            <v>Corpo BDCC 1,50 x 1,50 m alt. 5,00 a 7,50 m</v>
          </cell>
          <cell r="D769" t="str">
            <v>m</v>
          </cell>
          <cell r="H769" t="str">
            <v>DNIT 025/2004-ES</v>
          </cell>
        </row>
        <row r="770">
          <cell r="A770" t="str">
            <v>2 S 04 210 14</v>
          </cell>
          <cell r="B770" t="str">
            <v>-</v>
          </cell>
          <cell r="C770" t="str">
            <v>Corpo BDCC 2,00 a 2,00 m alt. 5,00 a 7,50 m</v>
          </cell>
          <cell r="D770" t="str">
            <v>m</v>
          </cell>
          <cell r="H770" t="str">
            <v>DNIT 025/2004-ES</v>
          </cell>
        </row>
        <row r="771">
          <cell r="A771" t="str">
            <v>2 S 04 210 15</v>
          </cell>
          <cell r="B771" t="str">
            <v>-</v>
          </cell>
          <cell r="C771" t="str">
            <v>Corpo BDCC 2,50 x 2,50 m alt. 5,00 a 7,50 m</v>
          </cell>
          <cell r="D771" t="str">
            <v>m</v>
          </cell>
          <cell r="H771" t="str">
            <v>DNIT 025/2004-ES</v>
          </cell>
        </row>
        <row r="772">
          <cell r="A772" t="str">
            <v>2 S 04 210 16</v>
          </cell>
          <cell r="B772" t="str">
            <v>-</v>
          </cell>
          <cell r="C772" t="str">
            <v>Corpo BDCC 3,00 x 3,00 m alt. 5,00 a 7,50 m</v>
          </cell>
          <cell r="D772" t="str">
            <v>m</v>
          </cell>
          <cell r="H772" t="str">
            <v>DNIT 025/2004-ES</v>
          </cell>
        </row>
        <row r="773">
          <cell r="A773" t="str">
            <v>2 S 04 210 17</v>
          </cell>
          <cell r="B773" t="str">
            <v>-</v>
          </cell>
          <cell r="C773" t="str">
            <v>Corpo BDCC 1,50 x 1,50 m alt. 7,50 a 10,00 m</v>
          </cell>
          <cell r="D773" t="str">
            <v>m</v>
          </cell>
          <cell r="H773" t="str">
            <v>DNIT 025/2004-ES</v>
          </cell>
        </row>
        <row r="774">
          <cell r="A774" t="str">
            <v>2 S 04 210 18</v>
          </cell>
          <cell r="B774" t="str">
            <v>-</v>
          </cell>
          <cell r="C774" t="str">
            <v>Corpo BDCC 2,00 x 2,00 m alt. 7,50 a 10,00 m</v>
          </cell>
          <cell r="D774" t="str">
            <v>m</v>
          </cell>
          <cell r="H774" t="str">
            <v>DNIT 025/2004-ES</v>
          </cell>
        </row>
        <row r="775">
          <cell r="A775" t="str">
            <v>2 S 04 210 19</v>
          </cell>
          <cell r="B775" t="str">
            <v>-</v>
          </cell>
          <cell r="C775" t="str">
            <v>Corpo BDCC 2,50 x 2,50 m alt. 7,50 a 10,00 m</v>
          </cell>
          <cell r="D775" t="str">
            <v>m</v>
          </cell>
          <cell r="H775" t="str">
            <v>DNIT 025/2004-ES</v>
          </cell>
        </row>
        <row r="776">
          <cell r="A776" t="str">
            <v>2 S 04 210 20</v>
          </cell>
          <cell r="B776" t="str">
            <v>-</v>
          </cell>
          <cell r="C776" t="str">
            <v>Corpo BDCC 3,00 x 3,00 m alt. 7,50 a 10,00 m</v>
          </cell>
          <cell r="D776" t="str">
            <v>m</v>
          </cell>
          <cell r="H776" t="str">
            <v>DNIT 025/2004-ES</v>
          </cell>
        </row>
        <row r="777">
          <cell r="A777" t="str">
            <v>2 S 04 210 21</v>
          </cell>
          <cell r="B777" t="str">
            <v>-</v>
          </cell>
          <cell r="C777" t="str">
            <v>Corpo BDCC 1,50 x 1,50 m alt. 10,00 a 12,50 m</v>
          </cell>
          <cell r="D777" t="str">
            <v>m</v>
          </cell>
          <cell r="H777" t="str">
            <v>DNIT 025/2004-ES</v>
          </cell>
        </row>
        <row r="778">
          <cell r="A778" t="str">
            <v>2 S 04 210 22</v>
          </cell>
          <cell r="B778" t="str">
            <v>-</v>
          </cell>
          <cell r="C778" t="str">
            <v>Corpo BDCC 2,00 x 2,00 m alt. 10,00 a 12,50 m</v>
          </cell>
          <cell r="D778" t="str">
            <v>m</v>
          </cell>
          <cell r="H778" t="str">
            <v>DNIT 025/2004-ES</v>
          </cell>
        </row>
        <row r="779">
          <cell r="A779" t="str">
            <v>2 S 04 210 23</v>
          </cell>
          <cell r="B779" t="str">
            <v>-</v>
          </cell>
          <cell r="C779" t="str">
            <v>Corpo BDCC 2,50 x 2,50 m alt. 10,00 a 12,50 m</v>
          </cell>
          <cell r="D779" t="str">
            <v>m</v>
          </cell>
          <cell r="H779" t="str">
            <v>DNIT 025/2004-ES</v>
          </cell>
        </row>
        <row r="780">
          <cell r="A780" t="str">
            <v>2 S 04 210 24</v>
          </cell>
          <cell r="B780" t="str">
            <v>-</v>
          </cell>
          <cell r="C780" t="str">
            <v>Corpo BDCC 3,00 x 3,00 m alt. 10,00 a 12,50 m</v>
          </cell>
          <cell r="D780" t="str">
            <v>m</v>
          </cell>
          <cell r="H780" t="str">
            <v>DNIT 025/2004-ES</v>
          </cell>
        </row>
        <row r="781">
          <cell r="A781" t="str">
            <v>2 S 04 210 25</v>
          </cell>
          <cell r="B781" t="str">
            <v>-</v>
          </cell>
          <cell r="C781" t="str">
            <v>Corpo BDCC 1,50 x 1,50 m alt. 12,50 a 15,00 m</v>
          </cell>
          <cell r="D781" t="str">
            <v>m</v>
          </cell>
          <cell r="H781" t="str">
            <v>DNIT 025/2004-ES</v>
          </cell>
        </row>
        <row r="782">
          <cell r="A782" t="str">
            <v>2 S 04 210 26</v>
          </cell>
          <cell r="B782" t="str">
            <v>-</v>
          </cell>
          <cell r="C782" t="str">
            <v>Corpo BDCC 2,00 x 2,00 m alt. 12,50 a 15,00 m</v>
          </cell>
          <cell r="D782" t="str">
            <v>m</v>
          </cell>
          <cell r="H782" t="str">
            <v>DNIT 025/2004-ES</v>
          </cell>
        </row>
        <row r="783">
          <cell r="A783" t="str">
            <v>2 S 04 210 27</v>
          </cell>
          <cell r="B783" t="str">
            <v>-</v>
          </cell>
          <cell r="C783" t="str">
            <v>Corpo BDCC 2,50 x 2,50 m alt. 12,50 a 15,00 m</v>
          </cell>
          <cell r="D783" t="str">
            <v>m</v>
          </cell>
          <cell r="H783" t="str">
            <v>DNIT 025/2004-ES</v>
          </cell>
        </row>
        <row r="784">
          <cell r="A784" t="str">
            <v>2 S 04 210 28</v>
          </cell>
          <cell r="B784" t="str">
            <v>-</v>
          </cell>
          <cell r="C784" t="str">
            <v>Corpo BDCC 3,00 x 3,00 m alt. 12,50 a 15,00 m</v>
          </cell>
          <cell r="D784" t="str">
            <v>m</v>
          </cell>
          <cell r="H784" t="str">
            <v>DNIT 025/2004-ES</v>
          </cell>
        </row>
        <row r="785">
          <cell r="A785" t="str">
            <v>2 S 04 210 51</v>
          </cell>
          <cell r="B785" t="str">
            <v>-</v>
          </cell>
          <cell r="C785" t="str">
            <v>Corpo BDCC 1,50 x 1,50 m alt. 0 a 1,00 m AC/BC</v>
          </cell>
          <cell r="D785" t="str">
            <v>m</v>
          </cell>
          <cell r="H785" t="str">
            <v>DNIT 025/2004-ES</v>
          </cell>
        </row>
        <row r="786">
          <cell r="A786" t="str">
            <v>2 S 04 210 52</v>
          </cell>
          <cell r="B786" t="str">
            <v>-</v>
          </cell>
          <cell r="C786" t="str">
            <v>Corpo BDCC 2,00 x 2,00 m alt. 0 a 1,00 m AC/BC</v>
          </cell>
          <cell r="D786" t="str">
            <v>m</v>
          </cell>
          <cell r="H786" t="str">
            <v>DNIT 025/2004-ES</v>
          </cell>
        </row>
        <row r="787">
          <cell r="A787" t="str">
            <v>2 S 04 210 53</v>
          </cell>
          <cell r="B787" t="str">
            <v>-</v>
          </cell>
          <cell r="C787" t="str">
            <v>Corpo BDCC 2,50 a 2,50 m alt. 0 a 1,00 m AC/BC</v>
          </cell>
          <cell r="D787" t="str">
            <v>m</v>
          </cell>
          <cell r="H787" t="str">
            <v>DNIT 025/2004-ES</v>
          </cell>
        </row>
        <row r="788">
          <cell r="A788" t="str">
            <v>2 S 04 210 54</v>
          </cell>
          <cell r="B788" t="str">
            <v>-</v>
          </cell>
          <cell r="C788" t="str">
            <v>Corpo BDCC 3,00 x 3,00 m alt. 0 a 1,00 m AC/BC</v>
          </cell>
          <cell r="D788" t="str">
            <v>m</v>
          </cell>
          <cell r="H788" t="str">
            <v>DNIT 025/2004-ES</v>
          </cell>
        </row>
        <row r="789">
          <cell r="A789" t="str">
            <v>2 S 04 210 55</v>
          </cell>
          <cell r="B789" t="str">
            <v>-</v>
          </cell>
          <cell r="C789" t="str">
            <v>Corpo BDCC 1,50 x 1,50 m alt. 1,00 a 2,50 m AC/BC</v>
          </cell>
          <cell r="D789" t="str">
            <v>m</v>
          </cell>
          <cell r="H789" t="str">
            <v>DNIT 025/2004-ES</v>
          </cell>
        </row>
        <row r="790">
          <cell r="A790" t="str">
            <v>2 S 04 210 56</v>
          </cell>
          <cell r="B790" t="str">
            <v>-</v>
          </cell>
          <cell r="C790" t="str">
            <v>Corpo BDCC 2,00 x 2,00 m alt. 1,00 a 2,50 m AC/BC</v>
          </cell>
          <cell r="D790" t="str">
            <v>m</v>
          </cell>
          <cell r="H790" t="str">
            <v>DNIT 025/2004-ES</v>
          </cell>
        </row>
        <row r="791">
          <cell r="A791" t="str">
            <v>2 S 04 210 57</v>
          </cell>
          <cell r="B791" t="str">
            <v>-</v>
          </cell>
          <cell r="C791" t="str">
            <v>Corpo BDCC 2,50 x 2,50 m alt. 1,00 a 2,50 m AC/BC</v>
          </cell>
          <cell r="D791" t="str">
            <v>m</v>
          </cell>
          <cell r="H791" t="str">
            <v>DNIT 025/2004-ES</v>
          </cell>
        </row>
        <row r="792">
          <cell r="A792" t="str">
            <v>2 S 04 210 58</v>
          </cell>
          <cell r="B792" t="str">
            <v>-</v>
          </cell>
          <cell r="C792" t="str">
            <v>Corpo BDCC 3,00 x 3,00 m alt. 1,00 a 2,50 m AC/BC</v>
          </cell>
          <cell r="D792" t="str">
            <v>m</v>
          </cell>
          <cell r="H792" t="str">
            <v>DNIT 025/2004-ES</v>
          </cell>
        </row>
        <row r="793">
          <cell r="A793" t="str">
            <v>2 S 04 210 59</v>
          </cell>
          <cell r="B793" t="str">
            <v>-</v>
          </cell>
          <cell r="C793" t="str">
            <v>Corpo BDCC 1,50 x 1,50 m alt. 2,50 a 5,00 m AC/BC</v>
          </cell>
          <cell r="D793" t="str">
            <v>m</v>
          </cell>
          <cell r="H793" t="str">
            <v>DNIT 025/2004-ES</v>
          </cell>
        </row>
        <row r="794">
          <cell r="A794" t="str">
            <v>2 S 04 210 60</v>
          </cell>
          <cell r="B794" t="str">
            <v>-</v>
          </cell>
          <cell r="C794" t="str">
            <v>Corpo BDCC 2,00 x 2,00 m alt. 2,50 a 5,00 m AC/BC</v>
          </cell>
          <cell r="D794" t="str">
            <v>m</v>
          </cell>
          <cell r="H794" t="str">
            <v>DNIT 025/2004-ES</v>
          </cell>
        </row>
        <row r="795">
          <cell r="A795" t="str">
            <v>2 S 04 210 61</v>
          </cell>
          <cell r="B795" t="str">
            <v>-</v>
          </cell>
          <cell r="C795" t="str">
            <v>Corpo BDCC 2,50 x 2,50 m alt. 2,50 a 5,00 m AC/BC</v>
          </cell>
          <cell r="D795" t="str">
            <v>m</v>
          </cell>
          <cell r="H795" t="str">
            <v>DNIT 025/2004-ES</v>
          </cell>
        </row>
        <row r="796">
          <cell r="A796" t="str">
            <v>2 S 04 210 62</v>
          </cell>
          <cell r="B796" t="str">
            <v>-</v>
          </cell>
          <cell r="C796" t="str">
            <v>Corpo BDCC 3,00 x 3,00 m alt. 2,50 a 5,00 m AC/BC</v>
          </cell>
          <cell r="D796" t="str">
            <v>m</v>
          </cell>
          <cell r="H796" t="str">
            <v>DNIT 025/2004-ES</v>
          </cell>
        </row>
        <row r="797">
          <cell r="A797" t="str">
            <v>2 S 04 210 63</v>
          </cell>
          <cell r="B797" t="str">
            <v>-</v>
          </cell>
          <cell r="C797" t="str">
            <v>Corpo BDCC 1,50 x 1,50 m alt. 5,00 a 7,50 m AC/BC</v>
          </cell>
          <cell r="D797" t="str">
            <v>m</v>
          </cell>
          <cell r="H797" t="str">
            <v>DNIT 025/2004-ES</v>
          </cell>
        </row>
        <row r="798">
          <cell r="A798" t="str">
            <v>2 S 04 210 64</v>
          </cell>
          <cell r="B798" t="str">
            <v>-</v>
          </cell>
          <cell r="C798" t="str">
            <v>Corpo BDCC 2,00 x 2,00 m alt. 5,00 a 7,50 m AC/BC</v>
          </cell>
          <cell r="D798" t="str">
            <v>m</v>
          </cell>
          <cell r="H798" t="str">
            <v>DNIT 025/2004-ES</v>
          </cell>
        </row>
        <row r="799">
          <cell r="A799" t="str">
            <v>2 S 04 210 65</v>
          </cell>
          <cell r="B799" t="str">
            <v>-</v>
          </cell>
          <cell r="C799" t="str">
            <v>Corpo BDCC 2,50 x 2,50 m alt. 5,00 a 7,50 m AC/BC</v>
          </cell>
          <cell r="D799" t="str">
            <v>m</v>
          </cell>
          <cell r="H799" t="str">
            <v>DNIT 025/2004-ES</v>
          </cell>
        </row>
        <row r="800">
          <cell r="A800" t="str">
            <v>2 S 04 210 66</v>
          </cell>
          <cell r="B800" t="str">
            <v>-</v>
          </cell>
          <cell r="C800" t="str">
            <v>Corpo BDCC 3,00 x 3,00 m alt. 5,00 a 7,50 m AC/BC</v>
          </cell>
          <cell r="D800" t="str">
            <v>m</v>
          </cell>
          <cell r="H800" t="str">
            <v>DNIT 025/2004-ES</v>
          </cell>
        </row>
        <row r="801">
          <cell r="A801" t="str">
            <v>2 S 04 210 67</v>
          </cell>
          <cell r="B801" t="str">
            <v>-</v>
          </cell>
          <cell r="C801" t="str">
            <v>Corpo BDCC 1,50 x 1,50 m alt. 7,50 a 10,00 m AC/BC</v>
          </cell>
          <cell r="D801" t="str">
            <v>m</v>
          </cell>
          <cell r="H801" t="str">
            <v>DNIT 025/2004-ES</v>
          </cell>
        </row>
        <row r="802">
          <cell r="A802" t="str">
            <v>2 S 04 210 68</v>
          </cell>
          <cell r="B802" t="str">
            <v>-</v>
          </cell>
          <cell r="C802" t="str">
            <v>Corpo BDCC 2,00 x 2,00 m alt. 7,50 a 10,00 m AC/BC</v>
          </cell>
          <cell r="D802" t="str">
            <v>m</v>
          </cell>
          <cell r="H802" t="str">
            <v>DNIT 025/2004-ES</v>
          </cell>
        </row>
        <row r="803">
          <cell r="A803" t="str">
            <v>2 S 04 210 69</v>
          </cell>
          <cell r="B803" t="str">
            <v>-</v>
          </cell>
          <cell r="C803" t="str">
            <v>Corpo BDCC 2,50 x 2,50 m alt. 7,50 a 10,00 m AC/BC</v>
          </cell>
          <cell r="D803" t="str">
            <v>m</v>
          </cell>
          <cell r="H803" t="str">
            <v>DNIT 025/2004-ES</v>
          </cell>
        </row>
        <row r="804">
          <cell r="A804" t="str">
            <v>2 S 04 210 70</v>
          </cell>
          <cell r="B804" t="str">
            <v>-</v>
          </cell>
          <cell r="C804" t="str">
            <v>Corpo BDCC 3,00 x 3,00 m alt. 7,50 a 10,00 m AC/BC</v>
          </cell>
          <cell r="D804" t="str">
            <v>m</v>
          </cell>
          <cell r="H804" t="str">
            <v>DNIT 025/2004-ES</v>
          </cell>
        </row>
        <row r="805">
          <cell r="A805" t="str">
            <v>2 S 04 210 71</v>
          </cell>
          <cell r="B805" t="str">
            <v>-</v>
          </cell>
          <cell r="C805" t="str">
            <v>Corpo BDCC 1,50 x 1,50 m alt.10,00 a 12,50 m AC/BC</v>
          </cell>
          <cell r="D805" t="str">
            <v>m</v>
          </cell>
          <cell r="H805" t="str">
            <v>DNIT 025/2004-ES</v>
          </cell>
        </row>
        <row r="806">
          <cell r="A806" t="str">
            <v>2 S 04 210 72</v>
          </cell>
          <cell r="B806" t="str">
            <v>-</v>
          </cell>
          <cell r="C806" t="str">
            <v>Corpo BDCC 2,00 x 2,00 m alt.10,00 a 12,50 m AC/BC</v>
          </cell>
          <cell r="D806" t="str">
            <v>m</v>
          </cell>
          <cell r="H806" t="str">
            <v>DNIT 025/2004-ES</v>
          </cell>
        </row>
        <row r="807">
          <cell r="A807" t="str">
            <v>2 S 04 210 73</v>
          </cell>
          <cell r="B807" t="str">
            <v>-</v>
          </cell>
          <cell r="C807" t="str">
            <v>Corpo BDCC 2,50 x 2,50 m alt.10,00 a 12,50 m AC/BC</v>
          </cell>
          <cell r="D807" t="str">
            <v>m</v>
          </cell>
          <cell r="H807" t="str">
            <v>DNIT 025/2004-ES</v>
          </cell>
        </row>
        <row r="808">
          <cell r="A808" t="str">
            <v>2 S 04 210 74</v>
          </cell>
          <cell r="B808" t="str">
            <v>-</v>
          </cell>
          <cell r="C808" t="str">
            <v>Corpo BDCC 3,00 x 3,00 m alt.10,00 a 12,50 m AC/BC</v>
          </cell>
          <cell r="D808" t="str">
            <v>m</v>
          </cell>
          <cell r="H808" t="str">
            <v>DNIT 025/2004-ES</v>
          </cell>
        </row>
        <row r="809">
          <cell r="A809" t="str">
            <v>2 S 04 210 75</v>
          </cell>
          <cell r="B809" t="str">
            <v>-</v>
          </cell>
          <cell r="C809" t="str">
            <v>Corpo BDCC 1,50 x 1,50 m alt.12,50 a 15,00 m AC/BC</v>
          </cell>
          <cell r="D809" t="str">
            <v>m</v>
          </cell>
          <cell r="H809" t="str">
            <v>DNIT 025/2004-ES</v>
          </cell>
        </row>
        <row r="810">
          <cell r="A810" t="str">
            <v>2 S 04 210 76</v>
          </cell>
          <cell r="B810" t="str">
            <v>-</v>
          </cell>
          <cell r="C810" t="str">
            <v>Corpo BDCC 2,00 x 2,00 m alt.12,50 a 15,00 m AC/BC</v>
          </cell>
          <cell r="D810" t="str">
            <v>m</v>
          </cell>
          <cell r="H810" t="str">
            <v>DNIT 025/2004-ES</v>
          </cell>
        </row>
        <row r="811">
          <cell r="A811" t="str">
            <v>2 S 04 210 77</v>
          </cell>
          <cell r="B811" t="str">
            <v>-</v>
          </cell>
          <cell r="C811" t="str">
            <v>Corpo BDCC 2,50 x 2,50 m alt.12,50 a 15,00 m AC/BC</v>
          </cell>
          <cell r="D811" t="str">
            <v>m</v>
          </cell>
          <cell r="H811" t="str">
            <v>DNIT 025/2004-ES</v>
          </cell>
        </row>
        <row r="812">
          <cell r="A812" t="str">
            <v>2 S 04 210 78</v>
          </cell>
          <cell r="B812" t="str">
            <v>-</v>
          </cell>
          <cell r="C812" t="str">
            <v>Corpo BDCC 3,00 x 3,00 m alt.12,50 a 15,00 m AC/BC</v>
          </cell>
          <cell r="D812" t="str">
            <v>m</v>
          </cell>
          <cell r="H812" t="str">
            <v>DNIT 025/2004-ES</v>
          </cell>
        </row>
        <row r="813">
          <cell r="A813" t="str">
            <v>2 S 04 211 01</v>
          </cell>
          <cell r="B813" t="str">
            <v>-</v>
          </cell>
          <cell r="C813" t="str">
            <v>Boca BDCC 1,50 x 1,50 m normal</v>
          </cell>
          <cell r="D813" t="str">
            <v>und</v>
          </cell>
          <cell r="H813" t="str">
            <v>DNIT 025/2004-ES</v>
          </cell>
        </row>
        <row r="814">
          <cell r="A814" t="str">
            <v>2 S 04 211 02</v>
          </cell>
          <cell r="B814" t="str">
            <v>-</v>
          </cell>
          <cell r="C814" t="str">
            <v>Boca BDCC 2,00 x 2,00 m normal</v>
          </cell>
          <cell r="D814" t="str">
            <v>und</v>
          </cell>
          <cell r="H814" t="str">
            <v>DNIT 025/2004-ES</v>
          </cell>
        </row>
        <row r="815">
          <cell r="A815" t="str">
            <v>2 S 04 211 03</v>
          </cell>
          <cell r="B815" t="str">
            <v>-</v>
          </cell>
          <cell r="C815" t="str">
            <v>Boca BDCC 2,50 x 2,50 m normal</v>
          </cell>
          <cell r="D815" t="str">
            <v>und</v>
          </cell>
          <cell r="H815" t="str">
            <v>DNIT 025/2004-ES</v>
          </cell>
        </row>
        <row r="816">
          <cell r="A816" t="str">
            <v>2 S 04 211 04</v>
          </cell>
          <cell r="B816" t="str">
            <v>-</v>
          </cell>
          <cell r="C816" t="str">
            <v>Boca BDCC 3,00 x 3,00 m normal</v>
          </cell>
          <cell r="D816" t="str">
            <v>und</v>
          </cell>
          <cell r="H816" t="str">
            <v>DNIT 025/2004-ES</v>
          </cell>
        </row>
        <row r="817">
          <cell r="A817" t="str">
            <v>2 S 04 211 05</v>
          </cell>
          <cell r="B817" t="str">
            <v>-</v>
          </cell>
          <cell r="C817" t="str">
            <v>Boca BDCC 1,50 x 1,50 m esc.=15</v>
          </cell>
          <cell r="D817" t="str">
            <v>und</v>
          </cell>
          <cell r="H817" t="str">
            <v>DNIT 025/2004-ES</v>
          </cell>
        </row>
        <row r="818">
          <cell r="A818" t="str">
            <v>2 S 04 211 06</v>
          </cell>
          <cell r="B818" t="str">
            <v>-</v>
          </cell>
          <cell r="C818" t="str">
            <v>Boca BDCC 2,00 x 2,00 m esc=15</v>
          </cell>
          <cell r="D818" t="str">
            <v>und</v>
          </cell>
          <cell r="H818" t="str">
            <v>DNIT 025/2004-ES</v>
          </cell>
        </row>
        <row r="819">
          <cell r="A819" t="str">
            <v>2 S 04 211 07</v>
          </cell>
          <cell r="B819" t="str">
            <v>-</v>
          </cell>
          <cell r="C819" t="str">
            <v>Boca BDCC 2,50 x 2,50 m esc=15</v>
          </cell>
          <cell r="D819" t="str">
            <v>und</v>
          </cell>
          <cell r="H819" t="str">
            <v>DNIT 025/2004-ES</v>
          </cell>
        </row>
        <row r="820">
          <cell r="A820" t="str">
            <v>2 S 04 211 08</v>
          </cell>
          <cell r="B820" t="str">
            <v>-</v>
          </cell>
          <cell r="C820" t="str">
            <v>Boca BDCC 3,00 x 3,00 m esc=15</v>
          </cell>
          <cell r="D820" t="str">
            <v>und</v>
          </cell>
          <cell r="H820" t="str">
            <v>DNIT 025/2004-ES</v>
          </cell>
        </row>
        <row r="821">
          <cell r="A821" t="str">
            <v>2 S 04 211 09</v>
          </cell>
          <cell r="B821" t="str">
            <v>-</v>
          </cell>
          <cell r="C821" t="str">
            <v>Boca BDCC 1,50 x 1,50 m - esc.=30</v>
          </cell>
          <cell r="D821" t="str">
            <v>und</v>
          </cell>
          <cell r="H821" t="str">
            <v>DNIT 025/2004-ES</v>
          </cell>
        </row>
        <row r="822">
          <cell r="A822" t="str">
            <v>2 S 04 211 10</v>
          </cell>
          <cell r="B822" t="str">
            <v>-</v>
          </cell>
          <cell r="C822" t="str">
            <v>Boca BDCC 2,00 x 2,00 m esc=30</v>
          </cell>
          <cell r="D822" t="str">
            <v>und</v>
          </cell>
          <cell r="H822" t="str">
            <v>DNIT 025/2004-ES</v>
          </cell>
        </row>
        <row r="823">
          <cell r="A823" t="str">
            <v>2 S 04 211 11</v>
          </cell>
          <cell r="B823" t="str">
            <v>-</v>
          </cell>
          <cell r="C823" t="str">
            <v>Boca BDCC 2,50 x 2,50 m esc.=30</v>
          </cell>
          <cell r="D823" t="str">
            <v>und</v>
          </cell>
          <cell r="H823" t="str">
            <v>DNIT 025/2004-ES</v>
          </cell>
        </row>
        <row r="824">
          <cell r="A824" t="str">
            <v>2 S 04 211 12</v>
          </cell>
          <cell r="B824" t="str">
            <v>-</v>
          </cell>
          <cell r="C824" t="str">
            <v>Boca BDCC 3,00 x 3,00 m esc=30</v>
          </cell>
          <cell r="D824" t="str">
            <v>und</v>
          </cell>
          <cell r="H824" t="str">
            <v>DNIT 025/2004-ES</v>
          </cell>
        </row>
        <row r="825">
          <cell r="A825" t="str">
            <v>2 S 04 211 13</v>
          </cell>
          <cell r="B825" t="str">
            <v>-</v>
          </cell>
          <cell r="C825" t="str">
            <v>Boca BDCC 1,50 x 1,50 m esc=45</v>
          </cell>
          <cell r="D825" t="str">
            <v>Und</v>
          </cell>
          <cell r="H825" t="str">
            <v>DNIT 025/2004-ES</v>
          </cell>
        </row>
        <row r="826">
          <cell r="A826" t="str">
            <v>2 S 04 211 14</v>
          </cell>
          <cell r="B826" t="str">
            <v>-</v>
          </cell>
          <cell r="C826" t="str">
            <v>Boca BDCC 2,00 x 2,00 m esc=45</v>
          </cell>
          <cell r="D826" t="str">
            <v>Und</v>
          </cell>
          <cell r="H826" t="str">
            <v>DNIT 025/2004-ES</v>
          </cell>
        </row>
        <row r="827">
          <cell r="A827" t="str">
            <v>2 S 04 211 15</v>
          </cell>
          <cell r="B827" t="str">
            <v>-</v>
          </cell>
          <cell r="C827" t="str">
            <v>Boca BDCC 2,50 x 2,50 m esc=45</v>
          </cell>
          <cell r="D827" t="str">
            <v>Und</v>
          </cell>
          <cell r="H827" t="str">
            <v>DNIT 025/2004-ES</v>
          </cell>
        </row>
        <row r="828">
          <cell r="A828" t="str">
            <v>2 S 04 211 16</v>
          </cell>
          <cell r="B828" t="str">
            <v>-</v>
          </cell>
          <cell r="C828" t="str">
            <v>Boca BDCC 3,00x3,00m - esc=45</v>
          </cell>
          <cell r="D828" t="str">
            <v>Und</v>
          </cell>
          <cell r="H828" t="str">
            <v>DNIT 025/2004-ES</v>
          </cell>
        </row>
        <row r="829">
          <cell r="A829" t="str">
            <v>2 S 04 211 51</v>
          </cell>
          <cell r="B829" t="str">
            <v>-</v>
          </cell>
          <cell r="C829" t="str">
            <v>Boca BDCC 1,50 x 1,50 m normal AC/BC</v>
          </cell>
          <cell r="D829" t="str">
            <v>Und</v>
          </cell>
          <cell r="H829" t="str">
            <v>DNIT 025/2004-ES</v>
          </cell>
        </row>
        <row r="830">
          <cell r="A830" t="str">
            <v>2 S 04 211 52</v>
          </cell>
          <cell r="B830" t="str">
            <v>-</v>
          </cell>
          <cell r="C830" t="str">
            <v>Boca BDCC 2,00 x 2,00 m normal AC/BC</v>
          </cell>
          <cell r="D830" t="str">
            <v>Und</v>
          </cell>
          <cell r="H830" t="str">
            <v>DNIT 025/2004-ES</v>
          </cell>
        </row>
        <row r="831">
          <cell r="A831" t="str">
            <v>2 S 04 211 53</v>
          </cell>
          <cell r="B831" t="str">
            <v>-</v>
          </cell>
          <cell r="C831" t="str">
            <v>Boca BDCC 2,50 x 2,50 m normal AC/BC</v>
          </cell>
          <cell r="D831" t="str">
            <v>Und</v>
          </cell>
          <cell r="H831" t="str">
            <v>DNIT 025/2004-ES</v>
          </cell>
        </row>
        <row r="832">
          <cell r="A832" t="str">
            <v>2 S 04 211 54</v>
          </cell>
          <cell r="B832" t="str">
            <v>-</v>
          </cell>
          <cell r="C832" t="str">
            <v>Boca BDCC 3,00 x 3,00 m normal AC/BC</v>
          </cell>
          <cell r="D832" t="str">
            <v>Und</v>
          </cell>
          <cell r="H832" t="str">
            <v>DNIT 025/2004-ES</v>
          </cell>
        </row>
        <row r="833">
          <cell r="A833" t="str">
            <v>2 S 04 211 55</v>
          </cell>
          <cell r="B833" t="str">
            <v>-</v>
          </cell>
          <cell r="C833" t="str">
            <v>Boca BDCC 1,50 x 1,50 m esc=15 AC/BC</v>
          </cell>
          <cell r="D833" t="str">
            <v>Und</v>
          </cell>
          <cell r="H833" t="str">
            <v>DNIT 025/2004-ES</v>
          </cell>
        </row>
        <row r="834">
          <cell r="A834" t="str">
            <v>2 S 04 211 56</v>
          </cell>
          <cell r="B834" t="str">
            <v>-</v>
          </cell>
          <cell r="C834" t="str">
            <v>Boca BDCC 2,00 x 2,00 m esc=15 AC/BC</v>
          </cell>
          <cell r="D834" t="str">
            <v>Und</v>
          </cell>
          <cell r="H834" t="str">
            <v>DNIT 025/2004-ES</v>
          </cell>
        </row>
        <row r="835">
          <cell r="A835" t="str">
            <v>2 S 04 211 57</v>
          </cell>
          <cell r="B835" t="str">
            <v>-</v>
          </cell>
          <cell r="C835" t="str">
            <v>Boca BDCC 2,50 x 2,50 m esc=15 AC/BC</v>
          </cell>
          <cell r="D835" t="str">
            <v>Und</v>
          </cell>
          <cell r="H835" t="str">
            <v>DNIT 025/2004-ES</v>
          </cell>
        </row>
        <row r="836">
          <cell r="A836" t="str">
            <v>2 S 04 211 58</v>
          </cell>
          <cell r="B836" t="str">
            <v>-</v>
          </cell>
          <cell r="C836" t="str">
            <v>Boca BDCC 3,00 x 3,00 m esc=15 AC/BC</v>
          </cell>
          <cell r="D836" t="str">
            <v>Und</v>
          </cell>
          <cell r="H836" t="str">
            <v>DNIT 025/2004-ES</v>
          </cell>
        </row>
        <row r="837">
          <cell r="A837" t="str">
            <v>2 S 04 211 59</v>
          </cell>
          <cell r="B837" t="str">
            <v>-</v>
          </cell>
          <cell r="C837" t="str">
            <v>Boca BDCC 1,50 x 1,50 m esc=30 AC/BC</v>
          </cell>
          <cell r="D837" t="str">
            <v>Und</v>
          </cell>
          <cell r="H837" t="str">
            <v>DNIT 025/2004-ES</v>
          </cell>
        </row>
        <row r="838">
          <cell r="A838" t="str">
            <v>2 S 04 211 60</v>
          </cell>
          <cell r="B838" t="str">
            <v>-</v>
          </cell>
          <cell r="C838" t="str">
            <v>Boca BDCC 2,00 x 2,00 m esc=30 AC/BC</v>
          </cell>
          <cell r="D838" t="str">
            <v>Und</v>
          </cell>
          <cell r="H838" t="str">
            <v>DNIT 025/2004-ES</v>
          </cell>
        </row>
        <row r="839">
          <cell r="A839" t="str">
            <v>2 S 04 211 61</v>
          </cell>
          <cell r="B839" t="str">
            <v>-</v>
          </cell>
          <cell r="C839" t="str">
            <v>Boca BDCC 2,50 x 2,50 m - esc=30 AC/BC</v>
          </cell>
          <cell r="D839" t="str">
            <v>Und</v>
          </cell>
          <cell r="H839" t="str">
            <v>DNIT 025/2004-ES</v>
          </cell>
        </row>
        <row r="840">
          <cell r="A840" t="str">
            <v>2 S 04 211 62</v>
          </cell>
          <cell r="B840" t="str">
            <v>-</v>
          </cell>
          <cell r="C840" t="str">
            <v>Boca BDCC 3,00 x 3,00 m - esc=30 AC/BC</v>
          </cell>
          <cell r="D840" t="str">
            <v>Und</v>
          </cell>
          <cell r="H840" t="str">
            <v>DNIT 025/2004-ES</v>
          </cell>
        </row>
        <row r="841">
          <cell r="A841" t="str">
            <v>2 S 04 211 63</v>
          </cell>
          <cell r="B841" t="str">
            <v>-</v>
          </cell>
          <cell r="C841" t="str">
            <v>Boca BDCC 1,50 x 1,50 m - esc=45 AC/BC</v>
          </cell>
          <cell r="D841" t="str">
            <v>Und</v>
          </cell>
          <cell r="H841" t="str">
            <v>DNIT 025/2004-ES</v>
          </cell>
        </row>
        <row r="842">
          <cell r="A842" t="str">
            <v>2 S 04 211 64</v>
          </cell>
          <cell r="B842" t="str">
            <v>-</v>
          </cell>
          <cell r="C842" t="str">
            <v>Boca BDCC 2,00 x 2,00 m - esc=45 AC/BC</v>
          </cell>
          <cell r="D842" t="str">
            <v>Und</v>
          </cell>
          <cell r="H842" t="str">
            <v>DNIT 025/2004-ES</v>
          </cell>
        </row>
        <row r="843">
          <cell r="A843" t="str">
            <v>2 S 04 211 65</v>
          </cell>
          <cell r="B843" t="str">
            <v>-</v>
          </cell>
          <cell r="C843" t="str">
            <v>Boca BDCC 2,50 x 2,50 m - esc=45 AC/BC</v>
          </cell>
          <cell r="D843" t="str">
            <v>Und</v>
          </cell>
          <cell r="H843" t="str">
            <v>DNIT 025/2004-ES</v>
          </cell>
        </row>
        <row r="844">
          <cell r="A844" t="str">
            <v>2 S 04 211 66</v>
          </cell>
          <cell r="B844" t="str">
            <v>-</v>
          </cell>
          <cell r="C844" t="str">
            <v>Boca BDCC 3,00 x 3,00 m - esc=45 AC/BC</v>
          </cell>
          <cell r="D844" t="str">
            <v>Und</v>
          </cell>
          <cell r="H844" t="str">
            <v>DNIT 025/2004-ES</v>
          </cell>
        </row>
        <row r="845">
          <cell r="A845" t="str">
            <v>2 S 04 220 01</v>
          </cell>
          <cell r="B845" t="str">
            <v>-</v>
          </cell>
          <cell r="C845" t="str">
            <v>Corpo BTCC 1,50 x 1,50 m alt. 0 a 1,00 m</v>
          </cell>
          <cell r="D845" t="str">
            <v>m</v>
          </cell>
          <cell r="H845" t="str">
            <v>DNIT 025/2004-ES</v>
          </cell>
        </row>
        <row r="846">
          <cell r="A846" t="str">
            <v>2 S 04 220 02</v>
          </cell>
          <cell r="B846" t="str">
            <v>-</v>
          </cell>
          <cell r="C846" t="str">
            <v>Corpo BTCC 2,00 x 2,00 m alt. 0 a 1,00 m</v>
          </cell>
          <cell r="D846" t="str">
            <v>m</v>
          </cell>
          <cell r="H846" t="str">
            <v>DNIT 025/2004-ES</v>
          </cell>
        </row>
        <row r="847">
          <cell r="A847" t="str">
            <v>2 S 04 220 03</v>
          </cell>
          <cell r="B847" t="str">
            <v>-</v>
          </cell>
          <cell r="C847" t="str">
            <v>Corpo BTCC 2,50 x 2,50 m alt. 0 a 1,00 m</v>
          </cell>
          <cell r="D847" t="str">
            <v>m</v>
          </cell>
          <cell r="H847" t="str">
            <v>DNIT 025/2004-ES</v>
          </cell>
        </row>
        <row r="848">
          <cell r="A848" t="str">
            <v>2 S 04 220 04</v>
          </cell>
          <cell r="B848" t="str">
            <v>-</v>
          </cell>
          <cell r="C848" t="str">
            <v>Corpo BTCC 3,00 x 3,00 m alt. 0 a 1,00 m</v>
          </cell>
          <cell r="D848" t="str">
            <v>m</v>
          </cell>
          <cell r="H848" t="str">
            <v>DNIT 025/2004-ES</v>
          </cell>
        </row>
        <row r="849">
          <cell r="A849" t="str">
            <v>2 S 04 220 05</v>
          </cell>
          <cell r="B849" t="str">
            <v>-</v>
          </cell>
          <cell r="C849" t="str">
            <v>Corpo BTCC 1,50 x 1,50 m alt. 1,00 a 2,50 m</v>
          </cell>
          <cell r="D849" t="str">
            <v>m</v>
          </cell>
          <cell r="H849" t="str">
            <v>DNIT 025/2004-ES</v>
          </cell>
        </row>
        <row r="850">
          <cell r="A850" t="str">
            <v>2 S 04 220 06</v>
          </cell>
          <cell r="B850" t="str">
            <v>-</v>
          </cell>
          <cell r="C850" t="str">
            <v>Corpo BTCC 2,00 x 2,00 m alt. 1,00 a 2,50 m</v>
          </cell>
          <cell r="D850" t="str">
            <v>m</v>
          </cell>
          <cell r="H850" t="str">
            <v>DNIT 025/2004-ES</v>
          </cell>
        </row>
        <row r="851">
          <cell r="A851" t="str">
            <v>2 S 04 220 07</v>
          </cell>
          <cell r="B851" t="str">
            <v>-</v>
          </cell>
          <cell r="C851" t="str">
            <v>Corpo BTCC 2,50 a 2,50 m alt. 1,00 a 2,50 m</v>
          </cell>
          <cell r="D851" t="str">
            <v>m</v>
          </cell>
          <cell r="H851" t="str">
            <v>DNIT 025/2004-ES</v>
          </cell>
        </row>
        <row r="852">
          <cell r="A852" t="str">
            <v>2 S 04 220 08</v>
          </cell>
          <cell r="B852" t="str">
            <v>-</v>
          </cell>
          <cell r="C852" t="str">
            <v>Corpo BTCC 3,00 x 3,00 m alt. 1,00 a 2,50 m</v>
          </cell>
          <cell r="D852" t="str">
            <v>m</v>
          </cell>
          <cell r="H852" t="str">
            <v>DNIT 025/2004-ES</v>
          </cell>
        </row>
        <row r="853">
          <cell r="A853" t="str">
            <v>2 S 04 220 09</v>
          </cell>
          <cell r="B853" t="str">
            <v>-</v>
          </cell>
          <cell r="C853" t="str">
            <v>Corpo BTCC 1,50 x 1,50 m alt. 2,50 a 5,00 m</v>
          </cell>
          <cell r="D853" t="str">
            <v>m</v>
          </cell>
          <cell r="H853" t="str">
            <v>DNIT 025/2004-ES</v>
          </cell>
        </row>
        <row r="854">
          <cell r="A854" t="str">
            <v>2 S 04 220 10</v>
          </cell>
          <cell r="B854" t="str">
            <v>-</v>
          </cell>
          <cell r="C854" t="str">
            <v>Corpo BTCC 2,00 x 2,00 m alt. 2,50 a 5,00 m</v>
          </cell>
          <cell r="D854" t="str">
            <v>m</v>
          </cell>
          <cell r="H854" t="str">
            <v>DNIT 025/2004-ES</v>
          </cell>
        </row>
        <row r="855">
          <cell r="A855" t="str">
            <v>2 S 04 220 11</v>
          </cell>
          <cell r="B855" t="str">
            <v>-</v>
          </cell>
          <cell r="C855" t="str">
            <v>Corpo BTCC 2,50 x 2,50 m alt. 2,50 a 5,00 m</v>
          </cell>
          <cell r="D855" t="str">
            <v>m</v>
          </cell>
          <cell r="H855" t="str">
            <v>DNIT 025/2004-ES</v>
          </cell>
        </row>
        <row r="856">
          <cell r="A856" t="str">
            <v>2 S 04 220 12</v>
          </cell>
          <cell r="B856" t="str">
            <v>-</v>
          </cell>
          <cell r="C856" t="str">
            <v>Corpo BTCC 3,00 x 3,00 m alt. 2,50 a 5,00 m</v>
          </cell>
          <cell r="D856" t="str">
            <v>m</v>
          </cell>
          <cell r="H856" t="str">
            <v>DNIT 025/2004-ES</v>
          </cell>
        </row>
        <row r="857">
          <cell r="A857" t="str">
            <v>2 S 04 220 13</v>
          </cell>
          <cell r="B857" t="str">
            <v>-</v>
          </cell>
          <cell r="C857" t="str">
            <v>Corpo BTCC 1,50 x 1,50 m alt. 5,00 a 7,50 m</v>
          </cell>
          <cell r="D857" t="str">
            <v>m</v>
          </cell>
          <cell r="H857" t="str">
            <v>DNIT 025/2004-ES</v>
          </cell>
        </row>
        <row r="858">
          <cell r="A858" t="str">
            <v>2 S 04 220 14</v>
          </cell>
          <cell r="B858" t="str">
            <v>-</v>
          </cell>
          <cell r="C858" t="str">
            <v>Corpo BTCC 2,00 x 2,00 m alt. 5,00 a 7,50 m</v>
          </cell>
          <cell r="D858" t="str">
            <v>m</v>
          </cell>
          <cell r="H858" t="str">
            <v>DNIT 025/2004-ES</v>
          </cell>
        </row>
        <row r="859">
          <cell r="A859" t="str">
            <v>2 S 04 220 15</v>
          </cell>
          <cell r="B859" t="str">
            <v>-</v>
          </cell>
          <cell r="C859" t="str">
            <v>Corpo BTCC 2,50 x 2,50 m alt. 5,00 a 7,50 m</v>
          </cell>
          <cell r="D859" t="str">
            <v>m</v>
          </cell>
          <cell r="H859" t="str">
            <v>DNIT 025/2004-ES</v>
          </cell>
        </row>
        <row r="860">
          <cell r="A860" t="str">
            <v>2 S 04 220 16</v>
          </cell>
          <cell r="B860" t="str">
            <v>-</v>
          </cell>
          <cell r="C860" t="str">
            <v>Corpo BTCC 3,00 x 3,00 m alt. 5,00 a 7,50 m</v>
          </cell>
          <cell r="D860" t="str">
            <v>m</v>
          </cell>
          <cell r="H860" t="str">
            <v>DNIT 025/2004-ES</v>
          </cell>
        </row>
        <row r="861">
          <cell r="A861" t="str">
            <v>2 S 04 220 17</v>
          </cell>
          <cell r="B861" t="str">
            <v>-</v>
          </cell>
          <cell r="C861" t="str">
            <v>Corpo BTCC 1,50 x 1,50 m alt. 7,50 a 10,00 m</v>
          </cell>
          <cell r="D861" t="str">
            <v>m</v>
          </cell>
          <cell r="H861" t="str">
            <v>DNIT 025/2004-ES</v>
          </cell>
        </row>
        <row r="862">
          <cell r="A862" t="str">
            <v>2 S 04 220 18</v>
          </cell>
          <cell r="B862" t="str">
            <v>-</v>
          </cell>
          <cell r="C862" t="str">
            <v>Corpo BTCC 2,00 x 2,00 m alt. 7,50 m a 10,00 m</v>
          </cell>
          <cell r="D862" t="str">
            <v>m</v>
          </cell>
          <cell r="H862" t="str">
            <v>DNIT 025/2004-ES</v>
          </cell>
        </row>
        <row r="863">
          <cell r="A863" t="str">
            <v>2 S 04 220 19</v>
          </cell>
          <cell r="B863" t="str">
            <v>-</v>
          </cell>
          <cell r="C863" t="str">
            <v>Corpo BTCC 2,50 x 2,50 m alt. 7,50 a 10,00 m</v>
          </cell>
          <cell r="D863" t="str">
            <v>m</v>
          </cell>
          <cell r="H863" t="str">
            <v>DNIT 025/2004-ES</v>
          </cell>
        </row>
        <row r="864">
          <cell r="A864" t="str">
            <v>2 S 04 220 20</v>
          </cell>
          <cell r="B864" t="str">
            <v>-</v>
          </cell>
          <cell r="C864" t="str">
            <v>Corpo BTCC 3,00 x 3,00 m alt 7,50 a 10,00 m</v>
          </cell>
          <cell r="D864" t="str">
            <v>m</v>
          </cell>
          <cell r="H864" t="str">
            <v>DNIT 025/2004-ES</v>
          </cell>
        </row>
        <row r="865">
          <cell r="A865" t="str">
            <v>2 S 04 220 21</v>
          </cell>
          <cell r="B865" t="str">
            <v>-</v>
          </cell>
          <cell r="C865" t="str">
            <v>Corpo BTCC 1,50 x 1,50 m alt. 10,00 a 12,50 m</v>
          </cell>
          <cell r="D865" t="str">
            <v>m</v>
          </cell>
          <cell r="H865" t="str">
            <v>DNIT 025/2004-ES</v>
          </cell>
        </row>
        <row r="866">
          <cell r="A866" t="str">
            <v>2 S 04 220 22</v>
          </cell>
          <cell r="B866" t="str">
            <v>-</v>
          </cell>
          <cell r="C866" t="str">
            <v>Corpo BTCC 2,00 x 2,00 m alt. 10,00 a 12,50 m</v>
          </cell>
          <cell r="D866" t="str">
            <v>m</v>
          </cell>
          <cell r="H866" t="str">
            <v>DNIT 025/2004-ES</v>
          </cell>
        </row>
        <row r="867">
          <cell r="A867" t="str">
            <v>2 S 04 220 23</v>
          </cell>
          <cell r="B867" t="str">
            <v>-</v>
          </cell>
          <cell r="C867" t="str">
            <v>Corpo BTCC 2,50 x 2,50 m alt. 10,00 a 12,50 m</v>
          </cell>
          <cell r="D867" t="str">
            <v>m</v>
          </cell>
          <cell r="H867" t="str">
            <v>DNIT 025/2004-ES</v>
          </cell>
        </row>
        <row r="868">
          <cell r="A868" t="str">
            <v>2 S 04 220 24</v>
          </cell>
          <cell r="B868" t="str">
            <v>-</v>
          </cell>
          <cell r="C868" t="str">
            <v>Corpo BTCC 3,00 x 3,00 m alt. 10,00 a 12,50 m</v>
          </cell>
          <cell r="D868" t="str">
            <v>m</v>
          </cell>
          <cell r="H868" t="str">
            <v>DNIT 025/2004-ES</v>
          </cell>
        </row>
        <row r="869">
          <cell r="A869" t="str">
            <v>2 S 04 220 25</v>
          </cell>
          <cell r="B869" t="str">
            <v>-</v>
          </cell>
          <cell r="C869" t="str">
            <v>Corpo BTCC 1,50 x 1,50 m alt. 12,50 a 15,00 m</v>
          </cell>
          <cell r="D869" t="str">
            <v>m</v>
          </cell>
          <cell r="H869" t="str">
            <v>DNIT 025/2004-ES</v>
          </cell>
        </row>
        <row r="870">
          <cell r="A870" t="str">
            <v>2 S 04 220 26</v>
          </cell>
          <cell r="B870" t="str">
            <v>-</v>
          </cell>
          <cell r="C870" t="str">
            <v>Corpo BTCC 2,00 x 2,00 m alt. 12,50 a 15,00 m</v>
          </cell>
          <cell r="D870" t="str">
            <v>m</v>
          </cell>
          <cell r="H870" t="str">
            <v>DNIT 025/2004-ES</v>
          </cell>
        </row>
        <row r="871">
          <cell r="A871" t="str">
            <v>2 S 04 220 27</v>
          </cell>
          <cell r="B871" t="str">
            <v>-</v>
          </cell>
          <cell r="C871" t="str">
            <v>Corpo BTCC 2,50 x 2,50 m alt. 12,50 a 15,00 m</v>
          </cell>
          <cell r="D871" t="str">
            <v>m</v>
          </cell>
          <cell r="H871" t="str">
            <v>DNIT 025/2004-ES</v>
          </cell>
        </row>
        <row r="872">
          <cell r="A872" t="str">
            <v>2 S 04 220 28</v>
          </cell>
          <cell r="B872" t="str">
            <v>-</v>
          </cell>
          <cell r="C872" t="str">
            <v>Corpo BTCC 3,00 x 3,00 m alt. 12,50 a 15,00 m</v>
          </cell>
          <cell r="D872" t="str">
            <v>m</v>
          </cell>
          <cell r="H872" t="str">
            <v>DNIT 025/2004-ES</v>
          </cell>
        </row>
        <row r="873">
          <cell r="A873" t="str">
            <v>2 S 04 220 51</v>
          </cell>
          <cell r="B873" t="str">
            <v>-</v>
          </cell>
          <cell r="C873" t="str">
            <v>Corpo BTCC 1,50 x 1,50 m alt. 0 a 1,00 m AC/BC</v>
          </cell>
          <cell r="D873" t="str">
            <v>m</v>
          </cell>
          <cell r="H873" t="str">
            <v>DNIT 025/2004-ES</v>
          </cell>
        </row>
        <row r="874">
          <cell r="A874" t="str">
            <v>2 S 04 220 52</v>
          </cell>
          <cell r="B874" t="str">
            <v>-</v>
          </cell>
          <cell r="C874" t="str">
            <v>Corpo BTCC 2,00 x 2,00 m alt. 0 a 1,00 m AC/BC</v>
          </cell>
          <cell r="D874" t="str">
            <v>m</v>
          </cell>
          <cell r="H874" t="str">
            <v>DNIT 025/2004-ES</v>
          </cell>
        </row>
        <row r="875">
          <cell r="A875" t="str">
            <v>2 S 04 220 53</v>
          </cell>
          <cell r="B875" t="str">
            <v>-</v>
          </cell>
          <cell r="C875" t="str">
            <v>Corpo BTCC 2,50 x 2,50 m alt. 0 a 1,00 m AC/BC</v>
          </cell>
          <cell r="D875" t="str">
            <v>m</v>
          </cell>
          <cell r="H875" t="str">
            <v>DNIT 025/2004-ES</v>
          </cell>
        </row>
        <row r="876">
          <cell r="A876" t="str">
            <v>2 S 04 220 54</v>
          </cell>
          <cell r="B876" t="str">
            <v>-</v>
          </cell>
          <cell r="C876" t="str">
            <v>Corpo BTCC 3,00 x 3,00 m alt. 0 a 1,00 m AC/BC</v>
          </cell>
          <cell r="D876" t="str">
            <v>m</v>
          </cell>
          <cell r="H876" t="str">
            <v>DNIT 025/2004-ES</v>
          </cell>
        </row>
        <row r="877">
          <cell r="A877" t="str">
            <v>2 S 04 220 55</v>
          </cell>
          <cell r="B877" t="str">
            <v>-</v>
          </cell>
          <cell r="C877" t="str">
            <v>Corpo BTCC 1,50 x 1,50 m alt. 1,00 a 2,50 m AC/BC</v>
          </cell>
          <cell r="D877" t="str">
            <v>m</v>
          </cell>
          <cell r="H877" t="str">
            <v>DNIT 025/2004-ES</v>
          </cell>
        </row>
        <row r="878">
          <cell r="A878" t="str">
            <v>2 S 04 220 56</v>
          </cell>
          <cell r="B878" t="str">
            <v>-</v>
          </cell>
          <cell r="C878" t="str">
            <v>Corpo BTCC 2,00 x 2,00 m alt. 1,00 a 2,50 m AC/BC</v>
          </cell>
          <cell r="D878" t="str">
            <v>m</v>
          </cell>
          <cell r="H878" t="str">
            <v>DNIT 025/2004-ES</v>
          </cell>
        </row>
        <row r="879">
          <cell r="A879" t="str">
            <v>2 S 04 220 57</v>
          </cell>
          <cell r="B879" t="str">
            <v>-</v>
          </cell>
          <cell r="C879" t="str">
            <v>Corpo BTCC 2,50 x 2,50 m alt. 1,00 a 2,50 m AC/BC</v>
          </cell>
          <cell r="D879" t="str">
            <v>m</v>
          </cell>
          <cell r="H879" t="str">
            <v>DNIT 025/2004-ES</v>
          </cell>
        </row>
        <row r="880">
          <cell r="A880" t="str">
            <v>2 S 04 220 58</v>
          </cell>
          <cell r="B880" t="str">
            <v>-</v>
          </cell>
          <cell r="C880" t="str">
            <v>Corpo BTCC 3,00 x 3,00 m alt. 1,00 a 2,50 m AC/BC</v>
          </cell>
          <cell r="D880" t="str">
            <v>m</v>
          </cell>
          <cell r="H880" t="str">
            <v>DNIT 025/2004-ES</v>
          </cell>
        </row>
        <row r="881">
          <cell r="A881" t="str">
            <v>2 S 04 220 59</v>
          </cell>
          <cell r="B881" t="str">
            <v>-</v>
          </cell>
          <cell r="C881" t="str">
            <v>Corpo BTCC 1,50 x 1,50 m alt. 2,50 a 5,00 m AC/BC</v>
          </cell>
          <cell r="D881" t="str">
            <v>m</v>
          </cell>
          <cell r="H881" t="str">
            <v>DNIT 025/2004-ES</v>
          </cell>
        </row>
        <row r="882">
          <cell r="A882" t="str">
            <v>2 S 04 220 60</v>
          </cell>
          <cell r="B882" t="str">
            <v>-</v>
          </cell>
          <cell r="C882" t="str">
            <v>Corpo BTCC 2,00 x 2,00 m alt. 2,50 a 5,00 m AC/BC</v>
          </cell>
          <cell r="D882" t="str">
            <v>m</v>
          </cell>
          <cell r="H882" t="str">
            <v>DNIT 025/2004-ES</v>
          </cell>
        </row>
        <row r="883">
          <cell r="A883" t="str">
            <v>2 S 04 220 61</v>
          </cell>
          <cell r="B883" t="str">
            <v>-</v>
          </cell>
          <cell r="C883" t="str">
            <v>Corpo BTCC 2,50 x 2,50 m alt. 2,50 a 5,00 m AC/BC</v>
          </cell>
          <cell r="D883" t="str">
            <v>m</v>
          </cell>
          <cell r="H883" t="str">
            <v>DNIT 025/2004-ES</v>
          </cell>
        </row>
        <row r="884">
          <cell r="A884" t="str">
            <v>2 S 04 220 62</v>
          </cell>
          <cell r="B884" t="str">
            <v>-</v>
          </cell>
          <cell r="C884" t="str">
            <v>Corpo BTCC 3,00 x 3,00 m alt. 2,50 a 5,00 m AC/BC</v>
          </cell>
          <cell r="D884" t="str">
            <v>m</v>
          </cell>
          <cell r="H884" t="str">
            <v>DNIT 025/2004-ES</v>
          </cell>
        </row>
        <row r="885">
          <cell r="A885" t="str">
            <v>2 S 04 220 63</v>
          </cell>
          <cell r="B885" t="str">
            <v>-</v>
          </cell>
          <cell r="C885" t="str">
            <v>Corpo BTCC 1,50 x 1,50 m alt. 5,00 a 7,50 m AC/BC</v>
          </cell>
          <cell r="D885" t="str">
            <v>m</v>
          </cell>
          <cell r="H885" t="str">
            <v>DNIT 025/2004-ES</v>
          </cell>
        </row>
        <row r="886">
          <cell r="A886" t="str">
            <v>2 S 04 220 64</v>
          </cell>
          <cell r="B886" t="str">
            <v>-</v>
          </cell>
          <cell r="C886" t="str">
            <v>Corpo BTCC 2,00 x 2,00 m alt. 5,00 a 7,50 m AC/BC</v>
          </cell>
          <cell r="D886" t="str">
            <v>m</v>
          </cell>
          <cell r="H886" t="str">
            <v>DNIT 025/2004-ES</v>
          </cell>
        </row>
        <row r="887">
          <cell r="A887" t="str">
            <v>2 S 04 220 65</v>
          </cell>
          <cell r="B887" t="str">
            <v>-</v>
          </cell>
          <cell r="C887" t="str">
            <v>Corpo BTCC 2,50 x 2,50 m alt. 5,00 a 7,50 m AC/BC</v>
          </cell>
          <cell r="D887" t="str">
            <v>m</v>
          </cell>
          <cell r="H887" t="str">
            <v>DNIT 025/2004-ES</v>
          </cell>
        </row>
        <row r="888">
          <cell r="A888" t="str">
            <v>2 S 04 220 66</v>
          </cell>
          <cell r="B888" t="str">
            <v>-</v>
          </cell>
          <cell r="C888" t="str">
            <v>Corpo BTCC 3,00 x 3,00 m alt. 5,00 a 7,50 m AC/BC</v>
          </cell>
          <cell r="D888" t="str">
            <v>m</v>
          </cell>
          <cell r="H888" t="str">
            <v>DNIT 025/2004-ES</v>
          </cell>
        </row>
        <row r="889">
          <cell r="A889" t="str">
            <v>2 S 04 220 67</v>
          </cell>
          <cell r="B889" t="str">
            <v>-</v>
          </cell>
          <cell r="C889" t="str">
            <v>Corpo BTCC 1,50 x 1,50 m alt. 7,50 a 10,00 m AC/BC</v>
          </cell>
          <cell r="D889" t="str">
            <v>m</v>
          </cell>
          <cell r="H889" t="str">
            <v>DNIT 025/2004-ES</v>
          </cell>
        </row>
        <row r="890">
          <cell r="A890" t="str">
            <v>2 S 04 220 68</v>
          </cell>
          <cell r="B890" t="str">
            <v>-</v>
          </cell>
          <cell r="C890" t="str">
            <v>Corpo BTCC 2,00 x 2,00 m alt. 7,50 a 10,00 m AC/BC</v>
          </cell>
          <cell r="D890" t="str">
            <v>m</v>
          </cell>
          <cell r="H890" t="str">
            <v>DNIT 025/2004-ES</v>
          </cell>
        </row>
        <row r="891">
          <cell r="A891" t="str">
            <v>2 S 04 220 69</v>
          </cell>
          <cell r="B891" t="str">
            <v>-</v>
          </cell>
          <cell r="C891" t="str">
            <v>Corpo BTCC 2,50 x 2,50 m alt. 7,50 a 10,00 m AC/BC</v>
          </cell>
          <cell r="D891" t="str">
            <v>m</v>
          </cell>
          <cell r="H891" t="str">
            <v>DNIT 025/2004-ES</v>
          </cell>
        </row>
        <row r="892">
          <cell r="A892" t="str">
            <v>2 S 04 220 70</v>
          </cell>
          <cell r="B892" t="str">
            <v>-</v>
          </cell>
          <cell r="C892" t="str">
            <v>Corpo BTCC 3,00 x 3,00 m alt. 7,50 a 10,00 m AC/BC</v>
          </cell>
          <cell r="D892" t="str">
            <v>m</v>
          </cell>
          <cell r="H892" t="str">
            <v>DNIT 025/2004-ES</v>
          </cell>
        </row>
        <row r="893">
          <cell r="A893" t="str">
            <v>2 S 04 220 71</v>
          </cell>
          <cell r="B893" t="str">
            <v>-</v>
          </cell>
          <cell r="C893" t="str">
            <v>Corpo BTCC 1,50 x 1,50 m alt.10,00 a 12,50 m AC/BC</v>
          </cell>
          <cell r="D893" t="str">
            <v>m</v>
          </cell>
          <cell r="H893" t="str">
            <v>DNIT 025/2004-ES</v>
          </cell>
        </row>
        <row r="894">
          <cell r="A894" t="str">
            <v>2 S 04 220 72</v>
          </cell>
          <cell r="B894" t="str">
            <v>-</v>
          </cell>
          <cell r="C894" t="str">
            <v>Corpo BTCC 2,00 x 2,00 m alt.10,00 a 12,50 m AC/BC</v>
          </cell>
          <cell r="D894" t="str">
            <v>m</v>
          </cell>
          <cell r="H894" t="str">
            <v>DNIT 025/2004-ES</v>
          </cell>
        </row>
        <row r="895">
          <cell r="A895" t="str">
            <v>2 S 04 220 73</v>
          </cell>
          <cell r="B895" t="str">
            <v>-</v>
          </cell>
          <cell r="C895" t="str">
            <v>Corpo BTCC 2,50 x 2,50 m alt.10,00 a 12,50 m AC/BC</v>
          </cell>
          <cell r="D895" t="str">
            <v>m</v>
          </cell>
          <cell r="H895" t="str">
            <v>DNIT 025/2004-ES</v>
          </cell>
        </row>
        <row r="896">
          <cell r="A896" t="str">
            <v>2 S 04 220 74</v>
          </cell>
          <cell r="B896" t="str">
            <v>-</v>
          </cell>
          <cell r="C896" t="str">
            <v>Corpo BTCC 3,00 x 3,00 m alt.10,00 a 12,50 m AC/BC</v>
          </cell>
          <cell r="D896" t="str">
            <v>m</v>
          </cell>
          <cell r="H896" t="str">
            <v>DNIT 025/2004-ES</v>
          </cell>
        </row>
        <row r="897">
          <cell r="A897" t="str">
            <v>2 S 04 220 75</v>
          </cell>
          <cell r="B897" t="str">
            <v>-</v>
          </cell>
          <cell r="C897" t="str">
            <v>Corpo BTCC 1,50 x 1,50 m alt.12,50 a 15,00 m AC/BC</v>
          </cell>
          <cell r="D897" t="str">
            <v>m</v>
          </cell>
          <cell r="H897" t="str">
            <v>DNIT 025/2004-ES</v>
          </cell>
        </row>
        <row r="898">
          <cell r="A898" t="str">
            <v>2 S 04 220 76</v>
          </cell>
          <cell r="B898" t="str">
            <v>-</v>
          </cell>
          <cell r="C898" t="str">
            <v>Corpo BTCC 2,00 x 2,00 m alt.12,50 a 15,00 m AC/BC</v>
          </cell>
          <cell r="D898" t="str">
            <v>m</v>
          </cell>
          <cell r="H898" t="str">
            <v>DNIT 025/2004-ES</v>
          </cell>
        </row>
        <row r="899">
          <cell r="A899" t="str">
            <v>2 S 04 220 77</v>
          </cell>
          <cell r="B899" t="str">
            <v>-</v>
          </cell>
          <cell r="C899" t="str">
            <v>Corpo BTCC 2,50 x 2,50 m alt.12,50 a 15,00 m AC/BC</v>
          </cell>
          <cell r="D899" t="str">
            <v>m</v>
          </cell>
          <cell r="H899" t="str">
            <v>DNIT 025/2004-ES</v>
          </cell>
        </row>
        <row r="900">
          <cell r="A900" t="str">
            <v>2 S 04 220 78</v>
          </cell>
          <cell r="B900" t="str">
            <v>-</v>
          </cell>
          <cell r="C900" t="str">
            <v>Corpo BTCC 3,00 x 3,00 m alt.12,50 a 15,00 m AC/BC</v>
          </cell>
          <cell r="D900" t="str">
            <v>m</v>
          </cell>
          <cell r="H900" t="str">
            <v>DNIT 025/2004-ES</v>
          </cell>
        </row>
        <row r="901">
          <cell r="A901" t="str">
            <v>2 S 04 221 01</v>
          </cell>
          <cell r="B901" t="str">
            <v>-</v>
          </cell>
          <cell r="C901" t="str">
            <v>Boca BTCC 1,50 x 1,50 m normal</v>
          </cell>
          <cell r="D901" t="str">
            <v>und</v>
          </cell>
          <cell r="H901" t="str">
            <v>DNIT 025/2004-ES</v>
          </cell>
        </row>
        <row r="902">
          <cell r="A902" t="str">
            <v>2 S 04 221 02</v>
          </cell>
          <cell r="B902" t="str">
            <v>-</v>
          </cell>
          <cell r="C902" t="str">
            <v>Boca BTCC 2,00 x 2,00 m normal</v>
          </cell>
          <cell r="D902" t="str">
            <v>und</v>
          </cell>
          <cell r="H902" t="str">
            <v>DNIT 025/2004-ES</v>
          </cell>
        </row>
        <row r="903">
          <cell r="A903" t="str">
            <v>2 S 04 221 03</v>
          </cell>
          <cell r="B903" t="str">
            <v>-</v>
          </cell>
          <cell r="C903" t="str">
            <v>Boca BTCC 2,50 x 2,50 m normal</v>
          </cell>
          <cell r="D903" t="str">
            <v>und</v>
          </cell>
          <cell r="H903" t="str">
            <v>DNIT 025/2004-ES</v>
          </cell>
        </row>
        <row r="904">
          <cell r="A904" t="str">
            <v>2 S 04 221 04</v>
          </cell>
          <cell r="B904" t="str">
            <v>-</v>
          </cell>
          <cell r="C904" t="str">
            <v>Boca BTCC 3,00 x 3,00 m normal</v>
          </cell>
          <cell r="D904" t="str">
            <v>und</v>
          </cell>
          <cell r="H904" t="str">
            <v>DNIT 025/2004-ES</v>
          </cell>
        </row>
        <row r="905">
          <cell r="A905" t="str">
            <v>2 S 04 221 05</v>
          </cell>
          <cell r="B905" t="str">
            <v>-</v>
          </cell>
          <cell r="C905" t="str">
            <v>Boca BTCC 1,50 x 1,50 m esc=15</v>
          </cell>
          <cell r="D905" t="str">
            <v>und</v>
          </cell>
          <cell r="H905" t="str">
            <v>DNIT 025/2004-ES</v>
          </cell>
        </row>
        <row r="906">
          <cell r="A906" t="str">
            <v>2 S 04 221 06</v>
          </cell>
          <cell r="B906" t="str">
            <v>-</v>
          </cell>
          <cell r="C906" t="str">
            <v>Boca BTCC 2,00 x 2,00 m esc=15</v>
          </cell>
          <cell r="D906" t="str">
            <v>und</v>
          </cell>
          <cell r="H906" t="str">
            <v>DNIT 025/2004-ES</v>
          </cell>
        </row>
        <row r="907">
          <cell r="A907" t="str">
            <v>2 S 04 221 07</v>
          </cell>
          <cell r="B907" t="str">
            <v>-</v>
          </cell>
          <cell r="C907" t="str">
            <v>Boca BTCC 2,50 x 2,50 m esc=15</v>
          </cell>
          <cell r="D907" t="str">
            <v>und</v>
          </cell>
          <cell r="H907" t="str">
            <v>DNIT 025/2004-ES</v>
          </cell>
        </row>
        <row r="908">
          <cell r="A908" t="str">
            <v>2 S 04 221 08</v>
          </cell>
          <cell r="B908" t="str">
            <v>-</v>
          </cell>
          <cell r="C908" t="str">
            <v>Boca BTCC 3,00 x 3,00 m esc=15</v>
          </cell>
          <cell r="D908" t="str">
            <v>und</v>
          </cell>
          <cell r="H908" t="str">
            <v>DNIT 025/2004-ES</v>
          </cell>
        </row>
        <row r="909">
          <cell r="A909" t="str">
            <v>2 S 04 221 09</v>
          </cell>
          <cell r="B909" t="str">
            <v>-</v>
          </cell>
          <cell r="C909" t="str">
            <v>Boca BTCC 1,50 x 1,50 m esc=30</v>
          </cell>
          <cell r="D909" t="str">
            <v>und</v>
          </cell>
          <cell r="H909" t="str">
            <v>DNIT 025/2004-ES</v>
          </cell>
        </row>
        <row r="910">
          <cell r="A910" t="str">
            <v>2 S 04 221 10</v>
          </cell>
          <cell r="B910" t="str">
            <v>-</v>
          </cell>
          <cell r="C910" t="str">
            <v>Boca BTCC 2,00 x 2,00 m exc.=30</v>
          </cell>
          <cell r="D910" t="str">
            <v>und</v>
          </cell>
          <cell r="H910" t="str">
            <v>DNIT 025/2004-ES</v>
          </cell>
        </row>
        <row r="911">
          <cell r="A911" t="str">
            <v>2 S 04 221 11</v>
          </cell>
          <cell r="B911" t="str">
            <v>-</v>
          </cell>
          <cell r="C911" t="str">
            <v>Boca BTCC 2,50 x 2,50 m esc=30</v>
          </cell>
          <cell r="D911" t="str">
            <v>und</v>
          </cell>
          <cell r="H911" t="str">
            <v>DNIT 025/2004-ES</v>
          </cell>
        </row>
        <row r="912">
          <cell r="A912" t="str">
            <v>2 S 04 221 12</v>
          </cell>
          <cell r="B912" t="str">
            <v>-</v>
          </cell>
          <cell r="C912" t="str">
            <v>Boca BTCC 3,00 x 3,00 m esc=30</v>
          </cell>
          <cell r="D912" t="str">
            <v>und</v>
          </cell>
          <cell r="H912" t="str">
            <v>DNIT 025/2004-ES</v>
          </cell>
        </row>
        <row r="913">
          <cell r="A913" t="str">
            <v>2 S 04 221 13</v>
          </cell>
          <cell r="B913" t="str">
            <v>-</v>
          </cell>
          <cell r="C913" t="str">
            <v>Boca BTCC 1,50 x 1,50 m esc.=45</v>
          </cell>
          <cell r="D913" t="str">
            <v>und</v>
          </cell>
          <cell r="H913" t="str">
            <v>DNIT 025/2004-ES</v>
          </cell>
        </row>
        <row r="914">
          <cell r="A914" t="str">
            <v>2 S 04 221 14</v>
          </cell>
          <cell r="B914" t="str">
            <v>-</v>
          </cell>
          <cell r="C914" t="str">
            <v>Boca BTCC 2,00 x 2,00 m esc=45</v>
          </cell>
          <cell r="D914" t="str">
            <v>und</v>
          </cell>
          <cell r="H914" t="str">
            <v>DNIT 025/2004-ES</v>
          </cell>
        </row>
        <row r="915">
          <cell r="A915" t="str">
            <v>2 S 04 221 15</v>
          </cell>
          <cell r="B915" t="str">
            <v>-</v>
          </cell>
          <cell r="C915" t="str">
            <v>Boca BTCC 2,50 x 2,50 m esc=45</v>
          </cell>
          <cell r="D915" t="str">
            <v>und</v>
          </cell>
          <cell r="H915" t="str">
            <v>DNIT 025/2004-ES</v>
          </cell>
        </row>
        <row r="916">
          <cell r="A916" t="str">
            <v>2 S 04 221 16</v>
          </cell>
          <cell r="B916" t="str">
            <v>-</v>
          </cell>
          <cell r="C916" t="str">
            <v>Boca BTCC 3,00 x 3,00 m esc=45</v>
          </cell>
          <cell r="D916" t="str">
            <v>und</v>
          </cell>
          <cell r="H916" t="str">
            <v>DNIT 025/2004-ES</v>
          </cell>
        </row>
        <row r="917">
          <cell r="A917" t="str">
            <v>2 S 04 221 51</v>
          </cell>
          <cell r="B917" t="str">
            <v>-</v>
          </cell>
          <cell r="C917" t="str">
            <v>Boca BTCC 1,50 x 1,50 m normal AC/BC</v>
          </cell>
          <cell r="D917" t="str">
            <v>und</v>
          </cell>
          <cell r="H917" t="str">
            <v>DNIT 025/2004-ES</v>
          </cell>
        </row>
        <row r="918">
          <cell r="A918" t="str">
            <v>2 S 04 221 52</v>
          </cell>
          <cell r="B918" t="str">
            <v>-</v>
          </cell>
          <cell r="C918" t="str">
            <v>Boca BTCC 2,00 x 2,00 m normal AC/BC</v>
          </cell>
          <cell r="D918" t="str">
            <v>und</v>
          </cell>
          <cell r="H918" t="str">
            <v>DNIT 025/2004-ES</v>
          </cell>
        </row>
        <row r="919">
          <cell r="A919" t="str">
            <v>2 S 04 221 53</v>
          </cell>
          <cell r="B919" t="str">
            <v>-</v>
          </cell>
          <cell r="C919" t="str">
            <v>Boca BTCC 2,50 x 2,50 m normal AC/BC</v>
          </cell>
          <cell r="D919" t="str">
            <v>und</v>
          </cell>
          <cell r="H919" t="str">
            <v>DNIT 025/2004-ES</v>
          </cell>
        </row>
        <row r="920">
          <cell r="A920" t="str">
            <v>2 S 04 221 54</v>
          </cell>
          <cell r="B920" t="str">
            <v>-</v>
          </cell>
          <cell r="C920" t="str">
            <v>Boca BTCC 3,00 x 3,00 m normal AC/BC</v>
          </cell>
          <cell r="D920" t="str">
            <v>und</v>
          </cell>
          <cell r="H920" t="str">
            <v>DNIT 025/2004-ES</v>
          </cell>
        </row>
        <row r="921">
          <cell r="A921" t="str">
            <v>2 S 04 221 55</v>
          </cell>
          <cell r="B921" t="str">
            <v>-</v>
          </cell>
          <cell r="C921" t="str">
            <v>Boca BTCC 1,50 x 1,50 m - esc=15 AC/BC</v>
          </cell>
          <cell r="D921" t="str">
            <v>und</v>
          </cell>
          <cell r="H921" t="str">
            <v>DNIT 025/2004-ES</v>
          </cell>
        </row>
        <row r="922">
          <cell r="A922" t="str">
            <v>2 S 04 221 56</v>
          </cell>
          <cell r="B922" t="str">
            <v>-</v>
          </cell>
          <cell r="C922" t="str">
            <v>Boca BTCC 2,00 x 2,00 m - esc=15 AC/BC</v>
          </cell>
          <cell r="D922" t="str">
            <v>und</v>
          </cell>
          <cell r="H922" t="str">
            <v>DNIT 025/2004-ES</v>
          </cell>
        </row>
        <row r="923">
          <cell r="A923" t="str">
            <v>2 S 04 221 57</v>
          </cell>
          <cell r="B923" t="str">
            <v>-</v>
          </cell>
          <cell r="C923" t="str">
            <v>Boca BTCC 2,50 x 2,50 m - esc=15 AC/BC</v>
          </cell>
          <cell r="D923" t="str">
            <v>und</v>
          </cell>
          <cell r="H923" t="str">
            <v>DNIT 025/2004-ES</v>
          </cell>
        </row>
        <row r="924">
          <cell r="A924" t="str">
            <v>2 S 04 221 58</v>
          </cell>
          <cell r="B924" t="str">
            <v>-</v>
          </cell>
          <cell r="C924" t="str">
            <v>Boca BTCC 3,00 x 3,00 m - esc=15 AC/BC</v>
          </cell>
          <cell r="D924" t="str">
            <v>und</v>
          </cell>
          <cell r="H924" t="str">
            <v>DNIT 025/2004-ES</v>
          </cell>
        </row>
        <row r="925">
          <cell r="A925" t="str">
            <v>2 S 04 221 59</v>
          </cell>
          <cell r="B925" t="str">
            <v>-</v>
          </cell>
          <cell r="C925" t="str">
            <v>Boca BTCC 1,50 x 1,50 m - esc=30 AC/BC</v>
          </cell>
          <cell r="D925" t="str">
            <v>und</v>
          </cell>
          <cell r="H925" t="str">
            <v>DNIT 025/2004-ES</v>
          </cell>
        </row>
        <row r="926">
          <cell r="A926" t="str">
            <v>2 S 04 221 60</v>
          </cell>
          <cell r="B926" t="str">
            <v>-</v>
          </cell>
          <cell r="C926" t="str">
            <v>Boca BTCC 2,00 x 2,00 m - esc=30 AC/BC</v>
          </cell>
          <cell r="D926" t="str">
            <v>und</v>
          </cell>
          <cell r="H926" t="str">
            <v>DNIT 025/2004-ES</v>
          </cell>
        </row>
        <row r="927">
          <cell r="A927" t="str">
            <v>2 S 04 221 61</v>
          </cell>
          <cell r="B927" t="str">
            <v>-</v>
          </cell>
          <cell r="C927" t="str">
            <v>Boca BTCC 2,50 x 2,50 m - esc=30 AC/BC</v>
          </cell>
          <cell r="D927" t="str">
            <v>und</v>
          </cell>
          <cell r="H927" t="str">
            <v>DNIT 025/2004-ES</v>
          </cell>
        </row>
        <row r="928">
          <cell r="A928" t="str">
            <v>2 S 04 221 62</v>
          </cell>
          <cell r="B928" t="str">
            <v>-</v>
          </cell>
          <cell r="C928" t="str">
            <v>Boca BTCC 3,00 x 3,00 m - esc=30 AC/BC</v>
          </cell>
          <cell r="D928" t="str">
            <v>und</v>
          </cell>
          <cell r="H928" t="str">
            <v>DNIT 025/2004-ES</v>
          </cell>
        </row>
        <row r="929">
          <cell r="A929" t="str">
            <v>2 S 04 221 63</v>
          </cell>
          <cell r="B929" t="str">
            <v>-</v>
          </cell>
          <cell r="C929" t="str">
            <v>Boca BTCC 1,50 x 1,50 m - esc=45 AC/BC</v>
          </cell>
          <cell r="D929" t="str">
            <v>und</v>
          </cell>
          <cell r="H929" t="str">
            <v>DNIT 025/2004-ES</v>
          </cell>
        </row>
        <row r="930">
          <cell r="A930" t="str">
            <v>2 S 04 221 64</v>
          </cell>
          <cell r="B930" t="str">
            <v>-</v>
          </cell>
          <cell r="C930" t="str">
            <v>Boca BTCC 2,00 x 2,00 m - esc=45 AC/BC</v>
          </cell>
          <cell r="D930" t="str">
            <v>und</v>
          </cell>
          <cell r="H930" t="str">
            <v>DNIT 025/2004-ES</v>
          </cell>
        </row>
        <row r="931">
          <cell r="A931" t="str">
            <v>2 S 04 221 65</v>
          </cell>
          <cell r="B931" t="str">
            <v>-</v>
          </cell>
          <cell r="C931" t="str">
            <v>Boca BTCC 2,50 x 2,50 m - esc=45 AC/BC</v>
          </cell>
          <cell r="D931" t="str">
            <v>und</v>
          </cell>
          <cell r="H931" t="str">
            <v>DNIT 025/2004-ES</v>
          </cell>
        </row>
        <row r="932">
          <cell r="A932" t="str">
            <v>2 S 04 221 66</v>
          </cell>
          <cell r="B932" t="str">
            <v>-</v>
          </cell>
          <cell r="C932" t="str">
            <v>Boca BTCC 3,00 x 3,00 m - esc = 45 AC/BC</v>
          </cell>
          <cell r="D932" t="str">
            <v>und</v>
          </cell>
          <cell r="H932" t="str">
            <v>DNIT 025/2004-ES</v>
          </cell>
        </row>
        <row r="933">
          <cell r="A933" t="str">
            <v>2 S 04 300 16</v>
          </cell>
          <cell r="B933" t="str">
            <v>-</v>
          </cell>
          <cell r="C933" t="str">
            <v>Bueiro met. chapas múltiplas D=1,60 m galv.</v>
          </cell>
          <cell r="D933" t="str">
            <v>m</v>
          </cell>
        </row>
        <row r="934">
          <cell r="A934" t="str">
            <v>2 S 04 300 20</v>
          </cell>
          <cell r="B934" t="str">
            <v>-</v>
          </cell>
          <cell r="C934" t="str">
            <v>Bueiro met.chapas múltiplas D=2,00 m galv.</v>
          </cell>
          <cell r="D934" t="str">
            <v>m</v>
          </cell>
        </row>
        <row r="935">
          <cell r="A935" t="str">
            <v>2 S 04 300 66</v>
          </cell>
          <cell r="B935" t="str">
            <v>-</v>
          </cell>
          <cell r="C935" t="str">
            <v>Bueiro met.chapas múltiplas D=1,60 m galvan.BC</v>
          </cell>
          <cell r="D935" t="str">
            <v>m</v>
          </cell>
        </row>
        <row r="936">
          <cell r="A936" t="str">
            <v>2 S 04 300 70</v>
          </cell>
          <cell r="B936" t="str">
            <v>-</v>
          </cell>
          <cell r="C936" t="str">
            <v>Bueiro met.chapas múltiplas D=2,00 m galvan.BC</v>
          </cell>
          <cell r="D936" t="str">
            <v>m</v>
          </cell>
        </row>
        <row r="937">
          <cell r="A937" t="str">
            <v>2 S 04 301 16</v>
          </cell>
          <cell r="B937" t="str">
            <v>-</v>
          </cell>
          <cell r="C937" t="str">
            <v>Bueiro met. chapas múltiplas D=1,60 m rev. epoxy</v>
          </cell>
          <cell r="D937" t="str">
            <v>m</v>
          </cell>
        </row>
        <row r="938">
          <cell r="A938" t="str">
            <v>2 S 04 301 20</v>
          </cell>
          <cell r="B938" t="str">
            <v>-</v>
          </cell>
          <cell r="C938" t="str">
            <v>Bueiro met. chapa múltipla D=2,00 m rev. epoxy</v>
          </cell>
          <cell r="D938" t="str">
            <v>m</v>
          </cell>
        </row>
        <row r="939">
          <cell r="A939" t="str">
            <v>2 S 04 301 66</v>
          </cell>
          <cell r="B939" t="str">
            <v>-</v>
          </cell>
          <cell r="C939" t="str">
            <v>Bueiro met.chapas múlt. D=1,60 m rev. c/epoxy BC</v>
          </cell>
          <cell r="D939" t="str">
            <v>m</v>
          </cell>
        </row>
        <row r="940">
          <cell r="A940" t="str">
            <v>2 S 04 301 70</v>
          </cell>
          <cell r="B940" t="str">
            <v>-</v>
          </cell>
          <cell r="C940" t="str">
            <v>Bueiro met.chapas múlt. D=2,00 m rev. c/epoxy BC</v>
          </cell>
          <cell r="D940" t="str">
            <v>m</v>
          </cell>
        </row>
        <row r="941">
          <cell r="A941" t="str">
            <v>2 S 04 310 12</v>
          </cell>
          <cell r="B941" t="str">
            <v>-</v>
          </cell>
          <cell r="C941" t="str">
            <v>Bueiro met.s/interrupção traf. D=1,20m galv.</v>
          </cell>
          <cell r="D941" t="str">
            <v>m</v>
          </cell>
          <cell r="H941" t="str">
            <v>DNIT 024/2004-ES</v>
          </cell>
        </row>
        <row r="942">
          <cell r="A942" t="str">
            <v>2 S 04 310 16</v>
          </cell>
          <cell r="B942" t="str">
            <v>-</v>
          </cell>
          <cell r="C942" t="str">
            <v>Bueiro met.s/ interrupção tráf. D=1,60m galv.</v>
          </cell>
          <cell r="D942" t="str">
            <v>m</v>
          </cell>
          <cell r="H942" t="str">
            <v>DNIT 024/2004-ES</v>
          </cell>
        </row>
        <row r="943">
          <cell r="A943" t="str">
            <v>2 S 04 310 20</v>
          </cell>
          <cell r="B943" t="str">
            <v>-</v>
          </cell>
          <cell r="C943" t="str">
            <v>Bueiro met.s/ interrupção tráf. D=2,00m galv.</v>
          </cell>
          <cell r="D943" t="str">
            <v>m</v>
          </cell>
          <cell r="H943" t="str">
            <v>DNIT 024/2004-ES</v>
          </cell>
        </row>
        <row r="944">
          <cell r="A944" t="str">
            <v>2 S 04 311 12</v>
          </cell>
          <cell r="B944" t="str">
            <v>-</v>
          </cell>
          <cell r="C944" t="str">
            <v>Bueiro met.s/interrupção traf. D=1,20m epoxy</v>
          </cell>
          <cell r="D944" t="str">
            <v>m</v>
          </cell>
          <cell r="H944" t="str">
            <v>DNIT 024/2004-ES</v>
          </cell>
        </row>
        <row r="945">
          <cell r="A945" t="str">
            <v>2 S 04 311 16</v>
          </cell>
          <cell r="B945" t="str">
            <v>-</v>
          </cell>
          <cell r="C945" t="str">
            <v>Bueiro met.s/interrupção tráf.D=1,60 m rev.epoxy</v>
          </cell>
          <cell r="D945" t="str">
            <v>m</v>
          </cell>
          <cell r="H945" t="str">
            <v>DNIT 024/2004-ES</v>
          </cell>
        </row>
        <row r="946">
          <cell r="A946" t="str">
            <v>2 S 04 311 20</v>
          </cell>
          <cell r="B946" t="str">
            <v>-</v>
          </cell>
          <cell r="C946" t="str">
            <v>Bueiro met.s/interrupção traf.D=2,00 m rev.epoxy</v>
          </cell>
          <cell r="D946" t="str">
            <v>m</v>
          </cell>
          <cell r="H946" t="str">
            <v>DNIT 024/2004-ES</v>
          </cell>
        </row>
        <row r="947">
          <cell r="A947" t="str">
            <v>2 S 04 400 01</v>
          </cell>
          <cell r="B947" t="str">
            <v>-</v>
          </cell>
          <cell r="C947" t="str">
            <v>Valeta prot.cortes c/revest. vegetal - VPC 01</v>
          </cell>
          <cell r="D947" t="str">
            <v>m</v>
          </cell>
          <cell r="H947" t="str">
            <v>DNIT 018/2004-ES</v>
          </cell>
        </row>
        <row r="948">
          <cell r="A948" t="str">
            <v>2 S 04 400 02</v>
          </cell>
          <cell r="B948" t="str">
            <v>-</v>
          </cell>
          <cell r="C948" t="str">
            <v>Valeta prot.cortes c/revest. vegetal - VPC 02</v>
          </cell>
          <cell r="D948" t="str">
            <v>m</v>
          </cell>
          <cell r="H948" t="str">
            <v>DNIT 018/2004-ES</v>
          </cell>
        </row>
        <row r="949">
          <cell r="A949" t="str">
            <v>2 S 04 400 03</v>
          </cell>
          <cell r="B949" t="str">
            <v>-</v>
          </cell>
          <cell r="C949" t="str">
            <v>Valeta prot.cortes c/revest.concreto - VPC 03</v>
          </cell>
          <cell r="D949" t="str">
            <v>m</v>
          </cell>
          <cell r="H949" t="str">
            <v>DNIT 018/2004-ES</v>
          </cell>
        </row>
        <row r="950">
          <cell r="A950" t="str">
            <v>2 S 04 400 04</v>
          </cell>
          <cell r="B950" t="str">
            <v>-</v>
          </cell>
          <cell r="C950" t="str">
            <v>Valeta prot.cortes c/revest.concreto - VPC 04</v>
          </cell>
          <cell r="D950" t="str">
            <v>m</v>
          </cell>
          <cell r="H950" t="str">
            <v>DNIT 018/2004-ES</v>
          </cell>
        </row>
        <row r="951">
          <cell r="A951" t="str">
            <v>2 S 04 400 53</v>
          </cell>
          <cell r="B951" t="str">
            <v>-</v>
          </cell>
          <cell r="C951" t="str">
            <v>Valeta prot.de cortes c/revest.concr.VPC 03 AC/BC</v>
          </cell>
          <cell r="D951" t="str">
            <v>m</v>
          </cell>
          <cell r="H951" t="str">
            <v>DNIT 018/2004-ES</v>
          </cell>
        </row>
        <row r="952">
          <cell r="A952" t="str">
            <v>2 S 04 400 54</v>
          </cell>
          <cell r="B952" t="str">
            <v>-</v>
          </cell>
          <cell r="C952" t="str">
            <v>Valeta prot.de cortes c/revest.concr.VPC 04 AC/BC</v>
          </cell>
          <cell r="D952" t="str">
            <v>m</v>
          </cell>
          <cell r="H952" t="str">
            <v>DNIT 018/2004-ES</v>
          </cell>
        </row>
        <row r="953">
          <cell r="A953" t="str">
            <v>2 S 04 401 01</v>
          </cell>
          <cell r="B953" t="str">
            <v>-</v>
          </cell>
          <cell r="C953" t="str">
            <v>Valeta prot.aterros c/revest. vegetal - VPA 01</v>
          </cell>
          <cell r="D953" t="str">
            <v>m</v>
          </cell>
          <cell r="H953" t="str">
            <v>DNIT 018/2004-ES</v>
          </cell>
        </row>
        <row r="954">
          <cell r="A954" t="str">
            <v>2 S 04 401 02</v>
          </cell>
          <cell r="B954" t="str">
            <v>-</v>
          </cell>
          <cell r="C954" t="str">
            <v>Valeta prot.aterros c/revest. vegetal - VPA 02</v>
          </cell>
          <cell r="D954" t="str">
            <v>m</v>
          </cell>
          <cell r="H954" t="str">
            <v>DNIT 018/2004-ES</v>
          </cell>
        </row>
        <row r="955">
          <cell r="A955" t="str">
            <v>2 S 04 401 03</v>
          </cell>
          <cell r="B955" t="str">
            <v>-</v>
          </cell>
          <cell r="C955" t="str">
            <v>Valeta prot.aterro c/revest. concreto - VPA 03</v>
          </cell>
          <cell r="D955" t="str">
            <v>m</v>
          </cell>
          <cell r="H955" t="str">
            <v>DNIT 018/2004-ES</v>
          </cell>
        </row>
        <row r="956">
          <cell r="A956" t="str">
            <v>2 S 04 401 04</v>
          </cell>
          <cell r="B956" t="str">
            <v>-</v>
          </cell>
          <cell r="C956" t="str">
            <v>Valeta prot.aterro c/revest. concreto - VPA 04</v>
          </cell>
          <cell r="D956" t="str">
            <v>m</v>
          </cell>
          <cell r="H956" t="str">
            <v>DNIT 018/2004-ES</v>
          </cell>
        </row>
        <row r="957">
          <cell r="A957" t="str">
            <v>2 S 04 401 05</v>
          </cell>
          <cell r="B957" t="str">
            <v>-</v>
          </cell>
          <cell r="C957" t="str">
            <v>Valeta prot.corte/aterro s/rev. - VPC 05/VPA 05</v>
          </cell>
          <cell r="D957" t="str">
            <v>m</v>
          </cell>
          <cell r="H957" t="str">
            <v>DNIT 018/2004-ES</v>
          </cell>
        </row>
        <row r="958">
          <cell r="A958" t="str">
            <v>2 S 04 401 06</v>
          </cell>
          <cell r="B958" t="str">
            <v>-</v>
          </cell>
          <cell r="C958" t="str">
            <v>Valeta prot.corte/aterro s/rev. - VPC 06/VPA 06</v>
          </cell>
          <cell r="D958" t="str">
            <v>m</v>
          </cell>
          <cell r="H958" t="str">
            <v>DNIT 018/2004-ES</v>
          </cell>
        </row>
        <row r="959">
          <cell r="A959" t="str">
            <v>2 S 04 401 53</v>
          </cell>
          <cell r="B959" t="str">
            <v>-</v>
          </cell>
          <cell r="C959" t="str">
            <v>Valeta prot.de aterro c/revest.concr.VPA 03 AC/BC</v>
          </cell>
          <cell r="D959" t="str">
            <v>m</v>
          </cell>
          <cell r="H959" t="str">
            <v>DNIT 018/2004-ES</v>
          </cell>
        </row>
        <row r="960">
          <cell r="A960" t="str">
            <v>2 S 04 401 54</v>
          </cell>
          <cell r="B960" t="str">
            <v>-</v>
          </cell>
          <cell r="C960" t="str">
            <v>Valeta prot.de aterro c/revest.concr.VPA 04 AC/BC</v>
          </cell>
          <cell r="D960" t="str">
            <v>m</v>
          </cell>
          <cell r="H960" t="str">
            <v>DNIT 018/2004-ES</v>
          </cell>
        </row>
        <row r="961">
          <cell r="A961" t="str">
            <v>2 S 04 500 01</v>
          </cell>
          <cell r="B961" t="str">
            <v>-</v>
          </cell>
          <cell r="C961" t="str">
            <v>Dreno longitudinal prof. p/corte em solo - DPS 01</v>
          </cell>
          <cell r="D961" t="str">
            <v>m</v>
          </cell>
          <cell r="H961" t="str">
            <v>DNIT 015/2004-ES</v>
          </cell>
        </row>
        <row r="962">
          <cell r="A962" t="str">
            <v>2 S 04 500 02</v>
          </cell>
          <cell r="B962" t="str">
            <v>-</v>
          </cell>
          <cell r="C962" t="str">
            <v>Dreno longitudinal prof. p/corte em solo - DPS 02</v>
          </cell>
          <cell r="D962" t="str">
            <v>m</v>
          </cell>
          <cell r="H962" t="str">
            <v>DNIT 015/2004-ES</v>
          </cell>
        </row>
        <row r="963">
          <cell r="A963" t="str">
            <v>2 S 04 500 03</v>
          </cell>
          <cell r="B963" t="str">
            <v>-</v>
          </cell>
          <cell r="C963" t="str">
            <v>Dreno longitudinal prof. p/corte em solo - DPS 03</v>
          </cell>
          <cell r="D963" t="str">
            <v>m</v>
          </cell>
          <cell r="H963" t="str">
            <v>DNIT 015/2004-ES</v>
          </cell>
        </row>
        <row r="964">
          <cell r="A964" t="str">
            <v>2 S 04 500 04</v>
          </cell>
          <cell r="B964" t="str">
            <v>-</v>
          </cell>
          <cell r="C964" t="str">
            <v>Dreno longitudinal prof. p/corte em solo - DPS 04</v>
          </cell>
          <cell r="D964" t="str">
            <v>m</v>
          </cell>
          <cell r="H964" t="str">
            <v>DNIT 015/2004-ES</v>
          </cell>
        </row>
        <row r="965">
          <cell r="A965" t="str">
            <v>2 S 04 500 05</v>
          </cell>
          <cell r="B965" t="str">
            <v>-</v>
          </cell>
          <cell r="C965" t="str">
            <v>Dreno longitudinal prof. p/corte em solo - DPS 05</v>
          </cell>
          <cell r="D965" t="str">
            <v>m</v>
          </cell>
          <cell r="H965" t="str">
            <v>DNIT 015/2004-ES</v>
          </cell>
        </row>
        <row r="966">
          <cell r="A966" t="str">
            <v>2 S 04 500 06</v>
          </cell>
          <cell r="B966" t="str">
            <v>-</v>
          </cell>
          <cell r="C966" t="str">
            <v>Dreno longitudinal prof. p/corte em solo - DPS 06</v>
          </cell>
          <cell r="D966" t="str">
            <v>m</v>
          </cell>
          <cell r="H966" t="str">
            <v>DNIT 015/2004-ES</v>
          </cell>
        </row>
        <row r="967">
          <cell r="A967" t="str">
            <v>2 S 04 500 07</v>
          </cell>
          <cell r="B967" t="str">
            <v>-</v>
          </cell>
          <cell r="C967" t="str">
            <v>Dreno longitudinal prof. p/corte em solo - DPS 07</v>
          </cell>
          <cell r="D967" t="str">
            <v>m</v>
          </cell>
          <cell r="H967" t="str">
            <v>DNIT 015/2004-ES</v>
          </cell>
        </row>
        <row r="968">
          <cell r="A968" t="str">
            <v>2 S 04 500 08</v>
          </cell>
          <cell r="B968" t="str">
            <v>-</v>
          </cell>
          <cell r="C968" t="str">
            <v>Dreno longitudinal prof. p/corte em solo - DPS 08</v>
          </cell>
          <cell r="D968" t="str">
            <v>m</v>
          </cell>
          <cell r="H968" t="str">
            <v>DNIT 015/2004-ES</v>
          </cell>
        </row>
        <row r="969">
          <cell r="A969" t="str">
            <v>2 S 04 500 51</v>
          </cell>
          <cell r="B969" t="str">
            <v>-</v>
          </cell>
          <cell r="C969" t="str">
            <v>Dreno longit. prof.p/corte em solo - DPS 01 AC/BC</v>
          </cell>
          <cell r="D969" t="str">
            <v>m</v>
          </cell>
          <cell r="H969" t="str">
            <v>DNIT 015/2004-ES</v>
          </cell>
        </row>
        <row r="970">
          <cell r="A970" t="str">
            <v>2 S 04 500 52</v>
          </cell>
          <cell r="B970" t="str">
            <v>-</v>
          </cell>
          <cell r="C970" t="str">
            <v>Dreno longit.prof. p/corte em solo - DPS 02 AC/BC</v>
          </cell>
          <cell r="D970" t="str">
            <v>m</v>
          </cell>
          <cell r="H970" t="str">
            <v>DNIT 015/2004-ES</v>
          </cell>
        </row>
        <row r="971">
          <cell r="A971" t="str">
            <v>2 S 04 500 53</v>
          </cell>
          <cell r="B971" t="str">
            <v>-</v>
          </cell>
          <cell r="C971" t="str">
            <v>Dreno longit.prof. p/corte em solo - DPS 03 AC/BC</v>
          </cell>
          <cell r="D971" t="str">
            <v>m</v>
          </cell>
          <cell r="H971" t="str">
            <v>DNIT 015/2004-ES</v>
          </cell>
        </row>
        <row r="972">
          <cell r="A972" t="str">
            <v xml:space="preserve">2 S 04 500 54 </v>
          </cell>
          <cell r="B972" t="str">
            <v>-</v>
          </cell>
          <cell r="C972" t="str">
            <v>Dreno longit.prof. p/corte em solo - DPS 04 AC/BC</v>
          </cell>
          <cell r="D972" t="str">
            <v>m</v>
          </cell>
          <cell r="H972" t="str">
            <v>DNIT 015/2004-ES</v>
          </cell>
        </row>
        <row r="973">
          <cell r="A973" t="str">
            <v>2 S 04 500 55</v>
          </cell>
          <cell r="B973" t="str">
            <v>-</v>
          </cell>
          <cell r="C973" t="str">
            <v>Dreno longit.prof. p/corte em solo - DPS 05 AC/BC</v>
          </cell>
          <cell r="D973" t="str">
            <v>m</v>
          </cell>
          <cell r="H973" t="str">
            <v>DNIT 015/2004-ES</v>
          </cell>
        </row>
        <row r="974">
          <cell r="A974" t="str">
            <v>2 S 04 500 56</v>
          </cell>
          <cell r="B974" t="str">
            <v>-</v>
          </cell>
          <cell r="C974" t="str">
            <v>Dreno longit.prof. p/corte em solo - DPS 06 AC/BC</v>
          </cell>
          <cell r="D974" t="str">
            <v>m</v>
          </cell>
          <cell r="H974" t="str">
            <v>DNIT 015/2004-ES</v>
          </cell>
        </row>
        <row r="975">
          <cell r="A975" t="str">
            <v>2 S 04 500 57</v>
          </cell>
          <cell r="B975" t="str">
            <v>-</v>
          </cell>
          <cell r="C975" t="str">
            <v>Dreno longit.prof. p/corte em solo - DPS 07 AC/BC</v>
          </cell>
          <cell r="D975" t="str">
            <v>m</v>
          </cell>
          <cell r="H975" t="str">
            <v>DNIT 015/2004-ES</v>
          </cell>
        </row>
        <row r="976">
          <cell r="A976" t="str">
            <v>2 S 04 500 58</v>
          </cell>
          <cell r="B976" t="str">
            <v>-</v>
          </cell>
          <cell r="C976" t="str">
            <v>Dreno longit.prof. p/corte em solo - DPS 08 AC/BC</v>
          </cell>
          <cell r="D976" t="str">
            <v>m</v>
          </cell>
          <cell r="H976" t="str">
            <v>DNIT 015/2004-ES</v>
          </cell>
        </row>
        <row r="977">
          <cell r="A977" t="str">
            <v>2 S 04 501 01</v>
          </cell>
          <cell r="B977" t="str">
            <v>-</v>
          </cell>
          <cell r="C977" t="str">
            <v>Dreno longitudinal prof. p/corte em rocha - DPR 01</v>
          </cell>
          <cell r="D977" t="str">
            <v>m</v>
          </cell>
          <cell r="H977" t="str">
            <v>DNIT 015/2004-ES</v>
          </cell>
        </row>
        <row r="978">
          <cell r="A978" t="str">
            <v>2 S 04 501 02</v>
          </cell>
          <cell r="B978" t="str">
            <v>-</v>
          </cell>
          <cell r="C978" t="str">
            <v>Dreno longitudinal prof. p/corte em rocha - DPR 02</v>
          </cell>
          <cell r="D978" t="str">
            <v>m</v>
          </cell>
          <cell r="H978" t="str">
            <v>DNIT 015/2004-ES</v>
          </cell>
        </row>
        <row r="979">
          <cell r="A979" t="str">
            <v>2 S 04 501 03</v>
          </cell>
          <cell r="B979" t="str">
            <v>-</v>
          </cell>
          <cell r="C979" t="str">
            <v>Dreno longitudinal prof. p/corte em rocha - DPR 03</v>
          </cell>
          <cell r="D979" t="str">
            <v>m</v>
          </cell>
          <cell r="H979" t="str">
            <v>DNIT 015/2004-ES</v>
          </cell>
        </row>
        <row r="980">
          <cell r="A980" t="str">
            <v>2 S 04 501 04</v>
          </cell>
          <cell r="B980" t="str">
            <v>-</v>
          </cell>
          <cell r="C980" t="str">
            <v>Dreno longitudinal prof. p/corte em rocha - DPR 04</v>
          </cell>
          <cell r="D980" t="str">
            <v>m</v>
          </cell>
          <cell r="H980" t="str">
            <v>DNIT 015/2004-ES</v>
          </cell>
        </row>
        <row r="981">
          <cell r="A981" t="str">
            <v>2 S 04 501 05</v>
          </cell>
          <cell r="B981" t="str">
            <v>-</v>
          </cell>
          <cell r="C981" t="str">
            <v>Dreno longitudinal prof. p/corte em rocha - DPR 05</v>
          </cell>
          <cell r="D981" t="str">
            <v>m</v>
          </cell>
          <cell r="H981" t="str">
            <v>DNIT 015/2004-ES</v>
          </cell>
        </row>
        <row r="982">
          <cell r="A982" t="str">
            <v>2 S 04 501 51</v>
          </cell>
          <cell r="B982" t="str">
            <v>-</v>
          </cell>
          <cell r="C982" t="str">
            <v>Dreno longit.prof. p/corte em rocha - DPR 01 AC/BC</v>
          </cell>
          <cell r="D982" t="str">
            <v>m</v>
          </cell>
          <cell r="H982" t="str">
            <v>DNIT 015/2004-ES</v>
          </cell>
        </row>
        <row r="983">
          <cell r="A983" t="str">
            <v>2 S 04 501 52</v>
          </cell>
          <cell r="B983" t="str">
            <v>-</v>
          </cell>
          <cell r="C983" t="str">
            <v>Dreno longit.prof. p/corte em rocha - DPR 02 AC/BC</v>
          </cell>
          <cell r="D983" t="str">
            <v>m</v>
          </cell>
          <cell r="H983" t="str">
            <v>DNIT 015/2004-ES</v>
          </cell>
        </row>
        <row r="984">
          <cell r="A984" t="str">
            <v>2 S 04 501 53</v>
          </cell>
          <cell r="B984" t="str">
            <v>-</v>
          </cell>
          <cell r="C984" t="str">
            <v>Dreno longit.prof. p/corte em rocha - DPR 03 BC</v>
          </cell>
          <cell r="D984" t="str">
            <v>m</v>
          </cell>
          <cell r="H984" t="str">
            <v>DNIT 015/2004-ES</v>
          </cell>
        </row>
        <row r="985">
          <cell r="A985" t="str">
            <v>2 S 04 501 54</v>
          </cell>
          <cell r="B985" t="str">
            <v>-</v>
          </cell>
          <cell r="C985" t="str">
            <v>Dreno longit.prof. p/corte em rocha - DPR 04 BC</v>
          </cell>
          <cell r="D985" t="str">
            <v>m</v>
          </cell>
          <cell r="H985" t="str">
            <v>DNIT 015/2004-ES</v>
          </cell>
        </row>
        <row r="986">
          <cell r="A986" t="str">
            <v>2 S 04 501 55</v>
          </cell>
          <cell r="B986" t="str">
            <v>-</v>
          </cell>
          <cell r="C986" t="str">
            <v>Dreno longit.prof. p/corte em rocha - DPR 05 AC/BC</v>
          </cell>
          <cell r="D986" t="str">
            <v>m</v>
          </cell>
          <cell r="H986" t="str">
            <v>DNIT 015/2004-ES</v>
          </cell>
        </row>
        <row r="987">
          <cell r="A987" t="str">
            <v>2 S 04 502 01</v>
          </cell>
          <cell r="B987" t="str">
            <v>-</v>
          </cell>
          <cell r="C987" t="str">
            <v>Boca saída p/dreno longitudinal prof. BSD 01</v>
          </cell>
          <cell r="D987" t="str">
            <v>m</v>
          </cell>
          <cell r="H987" t="str">
            <v>DNIT 015/2004-ES</v>
          </cell>
        </row>
        <row r="988">
          <cell r="A988" t="str">
            <v>2 S 04 502 02</v>
          </cell>
          <cell r="B988" t="str">
            <v>-</v>
          </cell>
          <cell r="C988" t="str">
            <v>Boca saída p/dreno longitudinal prof. BSD 02</v>
          </cell>
          <cell r="D988" t="str">
            <v>m</v>
          </cell>
          <cell r="H988" t="str">
            <v>DNIT 015/2004-ES</v>
          </cell>
        </row>
        <row r="989">
          <cell r="A989" t="str">
            <v>2 S 04 502 51</v>
          </cell>
          <cell r="B989" t="str">
            <v>-</v>
          </cell>
          <cell r="C989" t="str">
            <v>Boca de saída p/dreno longit. prof. - BSD 01 AC/BC</v>
          </cell>
          <cell r="D989" t="str">
            <v>m</v>
          </cell>
          <cell r="H989" t="str">
            <v>DNIT 015/2004-ES</v>
          </cell>
        </row>
        <row r="990">
          <cell r="A990" t="str">
            <v>2 S 04 502 52</v>
          </cell>
          <cell r="B990" t="str">
            <v>-</v>
          </cell>
          <cell r="C990" t="str">
            <v>Boca de saída p/dreno longit. prof. - BSD 02 AC/BC</v>
          </cell>
          <cell r="D990" t="str">
            <v>m</v>
          </cell>
          <cell r="H990" t="str">
            <v>DNIT 015/2004-ES</v>
          </cell>
        </row>
        <row r="991">
          <cell r="A991" t="str">
            <v>2 S 04 510 01</v>
          </cell>
          <cell r="B991" t="str">
            <v>-</v>
          </cell>
          <cell r="C991" t="str">
            <v>Dreno sub-superficial - DSS 01</v>
          </cell>
          <cell r="D991" t="str">
            <v>m</v>
          </cell>
          <cell r="H991" t="str">
            <v>DNIT 016/2004-ES</v>
          </cell>
        </row>
        <row r="992">
          <cell r="A992" t="str">
            <v>2 S 04 510 02</v>
          </cell>
          <cell r="B992" t="str">
            <v>-</v>
          </cell>
          <cell r="C992" t="str">
            <v>Dreno sub-superficial - DSS 02</v>
          </cell>
          <cell r="D992" t="str">
            <v>m</v>
          </cell>
          <cell r="H992" t="str">
            <v>DNIT 016/2004-ES</v>
          </cell>
        </row>
        <row r="993">
          <cell r="A993" t="str">
            <v>2 S 04 510 03</v>
          </cell>
          <cell r="B993" t="str">
            <v>-</v>
          </cell>
          <cell r="C993" t="str">
            <v>Dreno sub-superficial - DSS 03</v>
          </cell>
          <cell r="D993" t="str">
            <v>m</v>
          </cell>
          <cell r="H993" t="str">
            <v>DNIT 016/2004-ES</v>
          </cell>
        </row>
        <row r="994">
          <cell r="A994" t="str">
            <v>2 S 04 510 04</v>
          </cell>
          <cell r="B994" t="str">
            <v>-</v>
          </cell>
          <cell r="C994" t="str">
            <v>Dreno sub-superficial - DSS 04</v>
          </cell>
          <cell r="D994" t="str">
            <v>m</v>
          </cell>
          <cell r="H994" t="str">
            <v>DNIT 016/2004-ES</v>
          </cell>
        </row>
        <row r="995">
          <cell r="A995" t="str">
            <v>2 S 04 510 51</v>
          </cell>
          <cell r="B995" t="str">
            <v>-</v>
          </cell>
          <cell r="C995" t="str">
            <v>Dreno sub-superficial - DSS 01 AC</v>
          </cell>
          <cell r="D995" t="str">
            <v>m</v>
          </cell>
          <cell r="H995" t="str">
            <v>DNIT 016/2004-ES</v>
          </cell>
        </row>
        <row r="996">
          <cell r="A996" t="str">
            <v>2 S 04 510 52</v>
          </cell>
          <cell r="B996" t="str">
            <v>-</v>
          </cell>
          <cell r="C996" t="str">
            <v>Dreno sub-superficial - DSS 02 BC</v>
          </cell>
          <cell r="D996" t="str">
            <v>m</v>
          </cell>
          <cell r="H996" t="str">
            <v>DNIT 016/2004-ES</v>
          </cell>
        </row>
        <row r="997">
          <cell r="A997" t="str">
            <v>2 S 04 510 53</v>
          </cell>
          <cell r="B997" t="str">
            <v>-</v>
          </cell>
          <cell r="C997" t="str">
            <v>Dreno sub-superficial - DSS 03 BC</v>
          </cell>
          <cell r="D997" t="str">
            <v>m</v>
          </cell>
          <cell r="H997" t="str">
            <v>DNIT 016/2004-ES</v>
          </cell>
        </row>
        <row r="998">
          <cell r="A998" t="str">
            <v>2 S 04 510 54</v>
          </cell>
          <cell r="B998" t="str">
            <v>-</v>
          </cell>
          <cell r="C998" t="str">
            <v>Dreno sub-superficial - DSS 04 BC</v>
          </cell>
          <cell r="D998" t="str">
            <v>m</v>
          </cell>
          <cell r="H998" t="str">
            <v>DNIT 016/2004-ES</v>
          </cell>
        </row>
        <row r="999">
          <cell r="A999" t="str">
            <v>2 S 04 511 01</v>
          </cell>
          <cell r="B999" t="str">
            <v>-</v>
          </cell>
          <cell r="C999" t="str">
            <v>Boca saída p/dreno sub-superficial - BSD 03</v>
          </cell>
          <cell r="D999" t="str">
            <v>m</v>
          </cell>
          <cell r="H999" t="str">
            <v>DNIT 016/2004-ES</v>
          </cell>
        </row>
        <row r="1000">
          <cell r="A1000" t="str">
            <v>2 S 04 511 51</v>
          </cell>
          <cell r="B1000" t="str">
            <v>-</v>
          </cell>
          <cell r="C1000" t="str">
            <v>Boca de saída p/dreno sub-superficial-BSD 03 AC/BC</v>
          </cell>
          <cell r="D1000" t="str">
            <v>Und</v>
          </cell>
          <cell r="H1000" t="str">
            <v>DNIT 016/2004-ES</v>
          </cell>
        </row>
        <row r="1001">
          <cell r="A1001" t="str">
            <v>2 S 04 520 01</v>
          </cell>
          <cell r="B1001" t="str">
            <v>-</v>
          </cell>
          <cell r="C1001" t="str">
            <v>Dreno sub-horizontal - DSH 01</v>
          </cell>
          <cell r="D1001" t="str">
            <v>m</v>
          </cell>
          <cell r="H1001" t="str">
            <v>DNIT 017/2004-ES</v>
          </cell>
        </row>
        <row r="1002">
          <cell r="A1002" t="str">
            <v>2 S 04 520 51</v>
          </cell>
          <cell r="B1002" t="str">
            <v>-</v>
          </cell>
          <cell r="C1002" t="str">
            <v>Dreno sub-horizontal - DSH 01</v>
          </cell>
          <cell r="D1002" t="str">
            <v>m</v>
          </cell>
          <cell r="H1002" t="str">
            <v>DNIT 017/2004-ES</v>
          </cell>
        </row>
        <row r="1003">
          <cell r="A1003" t="str">
            <v>2 S 04 521 01</v>
          </cell>
          <cell r="B1003" t="str">
            <v>-</v>
          </cell>
          <cell r="C1003" t="str">
            <v>Boca saída p/dreno sub-horizontal - BSD 04</v>
          </cell>
          <cell r="D1003" t="str">
            <v>Und</v>
          </cell>
          <cell r="H1003" t="str">
            <v>DNIT 017/2004-ES</v>
          </cell>
        </row>
        <row r="1004">
          <cell r="A1004" t="str">
            <v>2 S 04 521 51</v>
          </cell>
          <cell r="B1004" t="str">
            <v>-</v>
          </cell>
          <cell r="C1004" t="str">
            <v>Boca de saída p/dreno sub-superficial-BSD 04 AC/BC</v>
          </cell>
          <cell r="D1004" t="str">
            <v>Und</v>
          </cell>
          <cell r="H1004" t="str">
            <v>DNIT 017/2004-ES</v>
          </cell>
        </row>
        <row r="1005">
          <cell r="A1005" t="str">
            <v>2 S 04 900 01</v>
          </cell>
          <cell r="B1005" t="str">
            <v>-</v>
          </cell>
          <cell r="C1005" t="str">
            <v>Sarjeta triangular de concreto - STC 01</v>
          </cell>
          <cell r="D1005" t="str">
            <v>m</v>
          </cell>
          <cell r="H1005" t="str">
            <v>DNIT 018/2004-ES</v>
          </cell>
        </row>
        <row r="1006">
          <cell r="A1006" t="str">
            <v>2 S 04 900 02</v>
          </cell>
          <cell r="B1006" t="str">
            <v>-</v>
          </cell>
          <cell r="C1006" t="str">
            <v>Sarjeta triangular de concreto - STC 02</v>
          </cell>
          <cell r="D1006" t="str">
            <v>m</v>
          </cell>
          <cell r="H1006" t="str">
            <v>DNIT 018/2004-ES</v>
          </cell>
        </row>
        <row r="1007">
          <cell r="A1007" t="str">
            <v>2 S 04 900 03</v>
          </cell>
          <cell r="B1007" t="str">
            <v>-</v>
          </cell>
          <cell r="C1007" t="str">
            <v>Sarjeta triangular de concreto - STC 03</v>
          </cell>
          <cell r="D1007" t="str">
            <v>m</v>
          </cell>
          <cell r="H1007" t="str">
            <v>DNIT 018/2004-ES</v>
          </cell>
        </row>
        <row r="1008">
          <cell r="A1008" t="str">
            <v>2 S 04 900 04</v>
          </cell>
          <cell r="B1008" t="str">
            <v>-</v>
          </cell>
          <cell r="C1008" t="str">
            <v>Sarjeta triangular de concreto - STC 04</v>
          </cell>
          <cell r="D1008" t="str">
            <v>m</v>
          </cell>
          <cell r="H1008" t="str">
            <v>DNIT 018/2004-ES</v>
          </cell>
        </row>
        <row r="1009">
          <cell r="A1009" t="str">
            <v>2 S 04 900 05</v>
          </cell>
          <cell r="B1009" t="str">
            <v>-</v>
          </cell>
          <cell r="C1009" t="str">
            <v>Sarjeta triangular de concreto - STC 05</v>
          </cell>
          <cell r="D1009" t="str">
            <v>m</v>
          </cell>
          <cell r="H1009" t="str">
            <v>DNIT 018/2004-ES</v>
          </cell>
        </row>
        <row r="1010">
          <cell r="A1010" t="str">
            <v>2 S 04 900 06</v>
          </cell>
          <cell r="B1010" t="str">
            <v>-</v>
          </cell>
          <cell r="C1010" t="str">
            <v>Sarjeta triangular de concreto - STC 06</v>
          </cell>
          <cell r="D1010" t="str">
            <v>m</v>
          </cell>
          <cell r="H1010" t="str">
            <v>DNIT 018/2004-ES</v>
          </cell>
        </row>
        <row r="1011">
          <cell r="A1011" t="str">
            <v>2 S 04 900 07</v>
          </cell>
          <cell r="B1011" t="str">
            <v>-</v>
          </cell>
          <cell r="C1011" t="str">
            <v>Sarjeta triangular de concreto - STC 07</v>
          </cell>
          <cell r="D1011" t="str">
            <v>m</v>
          </cell>
          <cell r="H1011" t="str">
            <v>DNIT 018/2004-ES</v>
          </cell>
        </row>
        <row r="1012">
          <cell r="A1012" t="str">
            <v>2 S 04 900 08</v>
          </cell>
          <cell r="B1012" t="str">
            <v>-</v>
          </cell>
          <cell r="C1012" t="str">
            <v>Sarjeta triangular de concreto - STC 08</v>
          </cell>
          <cell r="D1012" t="str">
            <v>m</v>
          </cell>
          <cell r="H1012" t="str">
            <v>DNIT 018/2004-ES</v>
          </cell>
        </row>
        <row r="1013">
          <cell r="A1013" t="str">
            <v>2 S 04 900 21</v>
          </cell>
          <cell r="B1013" t="str">
            <v>-</v>
          </cell>
          <cell r="C1013" t="str">
            <v>Sarjeta canteiro central concreto - SCC 01</v>
          </cell>
          <cell r="D1013" t="str">
            <v>m</v>
          </cell>
          <cell r="H1013" t="str">
            <v>DNIT 018/2004-ES</v>
          </cell>
        </row>
        <row r="1014">
          <cell r="A1014" t="str">
            <v>2 S 04 900 22</v>
          </cell>
          <cell r="B1014" t="str">
            <v>-</v>
          </cell>
          <cell r="C1014" t="str">
            <v>Sarjeta canteiro central concreto - SCC 02</v>
          </cell>
          <cell r="D1014" t="str">
            <v>m</v>
          </cell>
          <cell r="H1014" t="str">
            <v>DNIT 018/2004-ES</v>
          </cell>
        </row>
        <row r="1015">
          <cell r="A1015" t="str">
            <v>2 S 04 900 31</v>
          </cell>
          <cell r="B1015" t="str">
            <v>-</v>
          </cell>
          <cell r="C1015" t="str">
            <v>Sarjeta triangular de grama - STG 01</v>
          </cell>
          <cell r="D1015" t="str">
            <v>m</v>
          </cell>
          <cell r="H1015" t="str">
            <v>DNIT 018/2004-ES</v>
          </cell>
        </row>
        <row r="1016">
          <cell r="A1016" t="str">
            <v>2 S 04 900 32</v>
          </cell>
          <cell r="B1016" t="str">
            <v>-</v>
          </cell>
          <cell r="C1016" t="str">
            <v>Sarjeta triangular de grama - STG 02</v>
          </cell>
          <cell r="D1016" t="str">
            <v>m</v>
          </cell>
          <cell r="H1016" t="str">
            <v>DNIT 018/2004-ES</v>
          </cell>
        </row>
        <row r="1017">
          <cell r="A1017" t="str">
            <v>2 S 04 900 33</v>
          </cell>
          <cell r="B1017" t="str">
            <v>-</v>
          </cell>
          <cell r="C1017" t="str">
            <v>Sarjeta triangular de grama - STG 03</v>
          </cell>
          <cell r="D1017" t="str">
            <v>m</v>
          </cell>
          <cell r="H1017" t="str">
            <v>DNIT 018/2004-ES</v>
          </cell>
        </row>
        <row r="1018">
          <cell r="A1018" t="str">
            <v>2 S 04 900 34</v>
          </cell>
          <cell r="B1018" t="str">
            <v>-</v>
          </cell>
          <cell r="C1018" t="str">
            <v>Sarjeta triangular de grama - STG 04</v>
          </cell>
          <cell r="D1018" t="str">
            <v>m</v>
          </cell>
          <cell r="H1018" t="str">
            <v>DNIT 018/2004-ES</v>
          </cell>
        </row>
        <row r="1019">
          <cell r="A1019" t="str">
            <v>2 S 04 900 41</v>
          </cell>
          <cell r="B1019" t="str">
            <v>-</v>
          </cell>
          <cell r="C1019" t="str">
            <v>Sarjeta triangular não revestida - STT 01</v>
          </cell>
          <cell r="D1019" t="str">
            <v>m</v>
          </cell>
          <cell r="H1019" t="str">
            <v>DNIT 018/2004-ES</v>
          </cell>
        </row>
        <row r="1020">
          <cell r="A1020" t="str">
            <v>2 S 04 900 42</v>
          </cell>
          <cell r="B1020" t="str">
            <v>-</v>
          </cell>
          <cell r="C1020" t="str">
            <v>Sarjeta triangular não revestida - STT 02</v>
          </cell>
          <cell r="D1020" t="str">
            <v>m</v>
          </cell>
          <cell r="H1020" t="str">
            <v>DNIT 018/2004-ES</v>
          </cell>
        </row>
        <row r="1021">
          <cell r="A1021" t="str">
            <v>2 S 04 900 43</v>
          </cell>
          <cell r="B1021" t="str">
            <v>-</v>
          </cell>
          <cell r="C1021" t="str">
            <v>Sarjeta triangular não revestida - STT 03</v>
          </cell>
          <cell r="D1021" t="str">
            <v>m</v>
          </cell>
          <cell r="H1021" t="str">
            <v>DNIT 018/2004-ES</v>
          </cell>
        </row>
        <row r="1022">
          <cell r="A1022" t="str">
            <v>2 S 04 900 44</v>
          </cell>
          <cell r="B1022" t="str">
            <v>-</v>
          </cell>
          <cell r="C1022" t="str">
            <v>Sarjeta triangular não revestida - STT 04</v>
          </cell>
          <cell r="D1022" t="str">
            <v>m</v>
          </cell>
          <cell r="H1022" t="str">
            <v>DNIT 018/2004-ES</v>
          </cell>
        </row>
        <row r="1023">
          <cell r="A1023" t="str">
            <v>2 S 04 900 51</v>
          </cell>
          <cell r="B1023" t="str">
            <v>-</v>
          </cell>
          <cell r="C1023" t="str">
            <v>Sarjeta triangular de concreto - STC 01 AC/BC</v>
          </cell>
          <cell r="D1023" t="str">
            <v>m</v>
          </cell>
          <cell r="H1023" t="str">
            <v>DNIT 018/2004-ES</v>
          </cell>
        </row>
        <row r="1024">
          <cell r="A1024" t="str">
            <v>2 S 04 900 52</v>
          </cell>
          <cell r="B1024" t="str">
            <v>-</v>
          </cell>
          <cell r="C1024" t="str">
            <v>Sarjeta triangular de concreto - STC 02 AC/BC</v>
          </cell>
          <cell r="D1024" t="str">
            <v>m</v>
          </cell>
          <cell r="H1024" t="str">
            <v>DNIT 018/2004-ES</v>
          </cell>
        </row>
        <row r="1025">
          <cell r="A1025" t="str">
            <v>2 S 04 900 53</v>
          </cell>
          <cell r="B1025" t="str">
            <v>-</v>
          </cell>
          <cell r="C1025" t="str">
            <v>Sarjeta triangular de concreto - STC 03 AC/BC</v>
          </cell>
          <cell r="D1025" t="str">
            <v>m</v>
          </cell>
          <cell r="H1025" t="str">
            <v>DNIT 018/2004-ES</v>
          </cell>
        </row>
        <row r="1026">
          <cell r="A1026" t="str">
            <v>2 S 04 900 54</v>
          </cell>
          <cell r="B1026" t="str">
            <v>-</v>
          </cell>
          <cell r="C1026" t="str">
            <v>Sarjeta triangular de concreto - STC 04 AC/BC</v>
          </cell>
          <cell r="D1026" t="str">
            <v>m</v>
          </cell>
          <cell r="H1026" t="str">
            <v>DNIT 018/2004-ES</v>
          </cell>
        </row>
        <row r="1027">
          <cell r="A1027" t="str">
            <v>2 S 04 900 55</v>
          </cell>
          <cell r="B1027" t="str">
            <v>-</v>
          </cell>
          <cell r="C1027" t="str">
            <v>Sarjeta triangular de concreto - STC 05 AC/BC</v>
          </cell>
          <cell r="D1027" t="str">
            <v>m</v>
          </cell>
          <cell r="H1027" t="str">
            <v>DNIT 018/2004-ES</v>
          </cell>
        </row>
        <row r="1028">
          <cell r="A1028" t="str">
            <v>2 S 04 900 56</v>
          </cell>
          <cell r="B1028" t="str">
            <v>-</v>
          </cell>
          <cell r="C1028" t="str">
            <v>Sarjeta triangular de concreto - STC 06 AC/BC</v>
          </cell>
          <cell r="D1028" t="str">
            <v>m</v>
          </cell>
          <cell r="H1028" t="str">
            <v>DNIT 018/2004-ES</v>
          </cell>
        </row>
        <row r="1029">
          <cell r="A1029" t="str">
            <v>2 S 04 900 57</v>
          </cell>
          <cell r="B1029" t="str">
            <v>-</v>
          </cell>
          <cell r="C1029" t="str">
            <v>Sarjeta triangular de concreto - STC 07 AC/BC</v>
          </cell>
          <cell r="D1029" t="str">
            <v>m</v>
          </cell>
          <cell r="H1029" t="str">
            <v>DNIT 018/2004-ES</v>
          </cell>
        </row>
        <row r="1030">
          <cell r="A1030" t="str">
            <v>2 S 04 900 58</v>
          </cell>
          <cell r="B1030" t="str">
            <v>-</v>
          </cell>
          <cell r="C1030" t="str">
            <v>Sarjeta triangular de concreto - STC 08 AC/BC</v>
          </cell>
          <cell r="D1030" t="str">
            <v>m</v>
          </cell>
          <cell r="H1030" t="str">
            <v>DNIT 018/2004-ES</v>
          </cell>
        </row>
        <row r="1031">
          <cell r="A1031" t="str">
            <v>2 S 04 900 71</v>
          </cell>
          <cell r="B1031" t="str">
            <v>-</v>
          </cell>
          <cell r="C1031" t="str">
            <v>Sarjeta canteiro central concreto - SCC 01 AC/BC</v>
          </cell>
          <cell r="D1031" t="str">
            <v>m</v>
          </cell>
          <cell r="H1031" t="str">
            <v>DNIT 018/2004-ES</v>
          </cell>
        </row>
        <row r="1032">
          <cell r="A1032" t="str">
            <v>2 S 04 900 72</v>
          </cell>
          <cell r="B1032" t="str">
            <v>-</v>
          </cell>
          <cell r="C1032" t="str">
            <v>Sarjeta canteiro central concreto - SCC 02 AC/BC</v>
          </cell>
          <cell r="D1032" t="str">
            <v>m</v>
          </cell>
          <cell r="H1032" t="str">
            <v>DNIT 018/2004-ES</v>
          </cell>
        </row>
        <row r="1033">
          <cell r="A1033" t="str">
            <v>2 S 04 901 01</v>
          </cell>
          <cell r="B1033" t="str">
            <v>-</v>
          </cell>
          <cell r="C1033" t="str">
            <v>Sarjeta trapezoidal de concreto - SZC 01</v>
          </cell>
          <cell r="D1033" t="str">
            <v>m</v>
          </cell>
          <cell r="H1033" t="str">
            <v>DNIT 018/2004-ES</v>
          </cell>
        </row>
        <row r="1034">
          <cell r="A1034" t="str">
            <v>2 S 04 901 02</v>
          </cell>
          <cell r="B1034" t="str">
            <v>-</v>
          </cell>
          <cell r="C1034" t="str">
            <v>Sarjeta trapezoidal de concreto - SZC 02</v>
          </cell>
          <cell r="D1034" t="str">
            <v>m</v>
          </cell>
          <cell r="H1034" t="str">
            <v>DNIT 018/2004-ES</v>
          </cell>
        </row>
        <row r="1035">
          <cell r="A1035" t="str">
            <v>2 S 04 901 21</v>
          </cell>
          <cell r="B1035" t="str">
            <v>-</v>
          </cell>
          <cell r="C1035" t="str">
            <v>Sarjeta de canteiro central de concreto - SCC 03</v>
          </cell>
          <cell r="D1035" t="str">
            <v>m</v>
          </cell>
          <cell r="H1035" t="str">
            <v>DNIT 018/2004-ES</v>
          </cell>
        </row>
        <row r="1036">
          <cell r="A1036" t="str">
            <v>2 S 04 901 22</v>
          </cell>
          <cell r="B1036" t="str">
            <v>-</v>
          </cell>
          <cell r="C1036" t="str">
            <v>Sarjeta de canteiro central de cocnreto - SCC 04</v>
          </cell>
          <cell r="D1036" t="str">
            <v>m</v>
          </cell>
          <cell r="H1036" t="str">
            <v>DNIT 018/2004-ES</v>
          </cell>
        </row>
        <row r="1037">
          <cell r="A1037" t="str">
            <v>2 S 04 901 31</v>
          </cell>
          <cell r="B1037" t="str">
            <v>-</v>
          </cell>
          <cell r="C1037" t="str">
            <v>Sarjeta trapezoidal de grama - SZG 01</v>
          </cell>
          <cell r="D1037" t="str">
            <v>m</v>
          </cell>
          <cell r="H1037" t="str">
            <v>DNIT 018/2004-ES</v>
          </cell>
        </row>
        <row r="1038">
          <cell r="A1038" t="str">
            <v>2 S 04 901 32</v>
          </cell>
          <cell r="B1038" t="str">
            <v>-</v>
          </cell>
          <cell r="C1038" t="str">
            <v>Sarjeta trapezoidal de grama - SZG 02</v>
          </cell>
          <cell r="D1038" t="str">
            <v>m</v>
          </cell>
          <cell r="H1038" t="str">
            <v>DNIT 018/2004-ES</v>
          </cell>
        </row>
        <row r="1039">
          <cell r="A1039" t="str">
            <v>2 S 04 901 41</v>
          </cell>
          <cell r="B1039" t="str">
            <v>-</v>
          </cell>
          <cell r="C1039" t="str">
            <v>Sarjeta trapezoidal não revestida - SZT 01</v>
          </cell>
          <cell r="D1039" t="str">
            <v>m</v>
          </cell>
          <cell r="H1039" t="str">
            <v>DNIT 018/2004-ES</v>
          </cell>
        </row>
        <row r="1040">
          <cell r="A1040" t="str">
            <v>2 S 04 901 42</v>
          </cell>
          <cell r="B1040" t="str">
            <v>-</v>
          </cell>
          <cell r="C1040" t="str">
            <v>Sarjeta trapezoidal não revestida - SZT 02</v>
          </cell>
          <cell r="D1040" t="str">
            <v>m</v>
          </cell>
          <cell r="H1040" t="str">
            <v>DNIT 018/2004-ES</v>
          </cell>
        </row>
        <row r="1041">
          <cell r="A1041" t="str">
            <v>2 S 04 901 51</v>
          </cell>
          <cell r="B1041" t="str">
            <v>-</v>
          </cell>
          <cell r="C1041" t="str">
            <v>Sarjeta trapezoidal de concreto - SZC 01 AC/BC</v>
          </cell>
          <cell r="D1041" t="str">
            <v>m</v>
          </cell>
          <cell r="H1041" t="str">
            <v>DNIT 018/2004-ES</v>
          </cell>
        </row>
        <row r="1042">
          <cell r="A1042" t="str">
            <v>2 S 04 901 52</v>
          </cell>
          <cell r="B1042" t="str">
            <v>-</v>
          </cell>
          <cell r="C1042" t="str">
            <v>Sarjeta trapezoidal de concreto - SZC 02 AC/BC</v>
          </cell>
          <cell r="D1042" t="str">
            <v>m</v>
          </cell>
          <cell r="H1042" t="str">
            <v>DNIT 018/2004-ES</v>
          </cell>
        </row>
        <row r="1043">
          <cell r="A1043" t="str">
            <v>2 S 04 901 71</v>
          </cell>
          <cell r="B1043" t="str">
            <v>-</v>
          </cell>
          <cell r="C1043" t="str">
            <v>Sarjeta canteiro central concreto - SCC 03 AC/BC</v>
          </cell>
          <cell r="D1043" t="str">
            <v>m</v>
          </cell>
          <cell r="H1043" t="str">
            <v>DNIT 018/2004-ES</v>
          </cell>
        </row>
        <row r="1044">
          <cell r="A1044" t="str">
            <v>2 S 04 901 72</v>
          </cell>
          <cell r="B1044" t="str">
            <v>-</v>
          </cell>
          <cell r="C1044" t="str">
            <v>Sarjeta canteiro central concreto - SCC 04 AC/BC</v>
          </cell>
          <cell r="D1044" t="str">
            <v>m</v>
          </cell>
          <cell r="H1044" t="str">
            <v>DNIT 018/2004-ES</v>
          </cell>
        </row>
        <row r="1045">
          <cell r="A1045" t="str">
            <v>2 S 04 910 01</v>
          </cell>
          <cell r="B1045" t="str">
            <v>-</v>
          </cell>
          <cell r="C1045" t="str">
            <v>Meio fio de concreto - MFC 01</v>
          </cell>
          <cell r="D1045" t="str">
            <v>m</v>
          </cell>
          <cell r="H1045" t="str">
            <v>DNIT 020/2004-ES</v>
          </cell>
        </row>
        <row r="1046">
          <cell r="A1046" t="str">
            <v>2 S 04 910 02</v>
          </cell>
          <cell r="B1046" t="str">
            <v>-</v>
          </cell>
          <cell r="C1046" t="str">
            <v>Meio fio de concreto - MFC 02</v>
          </cell>
          <cell r="D1046" t="str">
            <v>m</v>
          </cell>
          <cell r="H1046" t="str">
            <v>DNIT 020/2004-ES</v>
          </cell>
        </row>
        <row r="1047">
          <cell r="A1047" t="str">
            <v>2 S 04 910 03</v>
          </cell>
          <cell r="B1047" t="str">
            <v>-</v>
          </cell>
          <cell r="C1047" t="str">
            <v>Meio fio de concreto - MFC 03</v>
          </cell>
          <cell r="D1047" t="str">
            <v>m</v>
          </cell>
          <cell r="H1047" t="str">
            <v>DNIT 020/2004-ES</v>
          </cell>
        </row>
        <row r="1048">
          <cell r="A1048" t="str">
            <v>2 S 04 910 04</v>
          </cell>
          <cell r="B1048" t="str">
            <v>-</v>
          </cell>
          <cell r="C1048" t="str">
            <v>Meio fio de concreto - MFC 04</v>
          </cell>
          <cell r="D1048" t="str">
            <v>m</v>
          </cell>
          <cell r="H1048" t="str">
            <v>DNIT 020/2004-ES</v>
          </cell>
        </row>
        <row r="1049">
          <cell r="A1049" t="str">
            <v>2 S 04 910 05</v>
          </cell>
          <cell r="B1049" t="str">
            <v>-</v>
          </cell>
          <cell r="C1049" t="str">
            <v>Meio fio de concreto - MFC 05</v>
          </cell>
          <cell r="D1049" t="str">
            <v>m</v>
          </cell>
          <cell r="H1049" t="str">
            <v>DNIT 020/2004-ES</v>
          </cell>
        </row>
        <row r="1050">
          <cell r="A1050" t="str">
            <v>2 S 04 910 06</v>
          </cell>
          <cell r="B1050" t="str">
            <v>-</v>
          </cell>
          <cell r="C1050" t="str">
            <v>Meio fio de concreto - MFC 06</v>
          </cell>
          <cell r="D1050" t="str">
            <v>m</v>
          </cell>
          <cell r="H1050" t="str">
            <v>DNIT 020/2004-ES</v>
          </cell>
        </row>
        <row r="1051">
          <cell r="A1051" t="str">
            <v>2 S 04 910 07</v>
          </cell>
          <cell r="B1051" t="str">
            <v>-</v>
          </cell>
          <cell r="C1051" t="str">
            <v>Meio fio de concreto - MFC 07</v>
          </cell>
          <cell r="D1051" t="str">
            <v>m</v>
          </cell>
          <cell r="H1051" t="str">
            <v>DNIT 020/2004-ES</v>
          </cell>
        </row>
        <row r="1052">
          <cell r="A1052" t="str">
            <v>2 S 04 910 08</v>
          </cell>
          <cell r="B1052" t="str">
            <v>-</v>
          </cell>
          <cell r="C1052" t="str">
            <v>Meio fio de concreto - MFC 08</v>
          </cell>
          <cell r="D1052" t="str">
            <v>m</v>
          </cell>
          <cell r="H1052" t="str">
            <v>DNIT 020/2004-ES</v>
          </cell>
        </row>
        <row r="1053">
          <cell r="A1053" t="str">
            <v>2 S 04 910 51</v>
          </cell>
          <cell r="B1053" t="str">
            <v>-</v>
          </cell>
          <cell r="C1053" t="str">
            <v>Meio-fio de concreto - MFC 01 AC/BC</v>
          </cell>
          <cell r="D1053" t="str">
            <v>m</v>
          </cell>
          <cell r="H1053" t="str">
            <v>DNIT 020/2004-ES</v>
          </cell>
        </row>
        <row r="1054">
          <cell r="A1054" t="str">
            <v>2 S 04 910 52</v>
          </cell>
          <cell r="B1054" t="str">
            <v>-</v>
          </cell>
          <cell r="C1054" t="str">
            <v>Meio-fio de concreto - MFC 02 AC/BC</v>
          </cell>
          <cell r="D1054" t="str">
            <v>m</v>
          </cell>
          <cell r="H1054" t="str">
            <v>DNIT 020/2004-ES</v>
          </cell>
        </row>
        <row r="1055">
          <cell r="A1055" t="str">
            <v>2 S 04 910 53</v>
          </cell>
          <cell r="B1055" t="str">
            <v>-</v>
          </cell>
          <cell r="C1055" t="str">
            <v>Meio-fio de concreto - MFC 03 AC/BC</v>
          </cell>
          <cell r="D1055" t="str">
            <v>m</v>
          </cell>
          <cell r="H1055" t="str">
            <v>DNIT 020/2004-ES</v>
          </cell>
        </row>
        <row r="1056">
          <cell r="A1056" t="str">
            <v>2 S 04 910 54</v>
          </cell>
          <cell r="B1056" t="str">
            <v>-</v>
          </cell>
          <cell r="C1056" t="str">
            <v>Meio-fio de concreto - MFC 04 AC/BC</v>
          </cell>
          <cell r="D1056" t="str">
            <v>m</v>
          </cell>
          <cell r="H1056" t="str">
            <v>DNIT 020/2004-ES</v>
          </cell>
        </row>
        <row r="1057">
          <cell r="A1057" t="str">
            <v>2 S 04 910 55</v>
          </cell>
          <cell r="B1057" t="str">
            <v>-</v>
          </cell>
          <cell r="C1057" t="str">
            <v>Meio-fio de concreto - MFC 05 AC/BC</v>
          </cell>
          <cell r="D1057" t="str">
            <v>m</v>
          </cell>
          <cell r="H1057" t="str">
            <v>DNIT 020/2004-ES</v>
          </cell>
        </row>
        <row r="1058">
          <cell r="A1058" t="str">
            <v>2 S 04 910 56</v>
          </cell>
          <cell r="B1058" t="str">
            <v>-</v>
          </cell>
          <cell r="C1058" t="str">
            <v>Meio-fio de concreto - MFC 06 AC/BC</v>
          </cell>
          <cell r="D1058" t="str">
            <v>m</v>
          </cell>
          <cell r="H1058" t="str">
            <v>DNIT 020/2004-ES</v>
          </cell>
        </row>
        <row r="1059">
          <cell r="A1059" t="str">
            <v>2 S 04 910 57</v>
          </cell>
          <cell r="B1059" t="str">
            <v>-</v>
          </cell>
          <cell r="C1059" t="str">
            <v>Meio-fio de concreto - MFC 07 AC/BC</v>
          </cell>
          <cell r="D1059" t="str">
            <v>m</v>
          </cell>
          <cell r="H1059" t="str">
            <v>DNIT 020/2004-ES</v>
          </cell>
        </row>
        <row r="1060">
          <cell r="A1060" t="str">
            <v>2 S 04 910 58</v>
          </cell>
          <cell r="B1060" t="str">
            <v>-</v>
          </cell>
          <cell r="C1060" t="str">
            <v>Meio-fio de concreto - MFC 08 AC/BC</v>
          </cell>
          <cell r="D1060" t="str">
            <v>m</v>
          </cell>
          <cell r="H1060" t="str">
            <v>DNIT 020/2004-ES</v>
          </cell>
        </row>
        <row r="1061">
          <cell r="A1061" t="str">
            <v>2 S 04 930 01</v>
          </cell>
          <cell r="B1061" t="str">
            <v>-</v>
          </cell>
          <cell r="C1061" t="str">
            <v>Caixa coletora de sarjeta - CCS 01</v>
          </cell>
          <cell r="D1061" t="str">
            <v>und</v>
          </cell>
          <cell r="H1061" t="str">
            <v>DNIT 026/2004-ES</v>
          </cell>
        </row>
        <row r="1062">
          <cell r="A1062" t="str">
            <v>2 S 04 930 02</v>
          </cell>
          <cell r="B1062" t="str">
            <v>-</v>
          </cell>
          <cell r="C1062" t="str">
            <v>Caixa coletora de sarjeta - CCS 02</v>
          </cell>
          <cell r="D1062" t="str">
            <v>und</v>
          </cell>
          <cell r="H1062" t="str">
            <v>DNIT 026/2004-ES</v>
          </cell>
        </row>
        <row r="1063">
          <cell r="A1063" t="str">
            <v>2 S 04 930 03</v>
          </cell>
          <cell r="B1063" t="str">
            <v>-</v>
          </cell>
          <cell r="C1063" t="str">
            <v>Caixa coletora de sarjeta - CCS 03</v>
          </cell>
          <cell r="D1063" t="str">
            <v>und</v>
          </cell>
          <cell r="H1063" t="str">
            <v>DNIT 026/2004-ES</v>
          </cell>
        </row>
        <row r="1064">
          <cell r="A1064" t="str">
            <v>2 S 04 930 04</v>
          </cell>
          <cell r="B1064" t="str">
            <v>-</v>
          </cell>
          <cell r="C1064" t="str">
            <v>Caixa coletora de sarjeta - CCS 04</v>
          </cell>
          <cell r="D1064" t="str">
            <v>und</v>
          </cell>
          <cell r="H1064" t="str">
            <v>DNIT 026/2004-ES</v>
          </cell>
        </row>
        <row r="1065">
          <cell r="A1065" t="str">
            <v>2 S 04 930 05</v>
          </cell>
          <cell r="B1065" t="str">
            <v>-</v>
          </cell>
          <cell r="C1065" t="str">
            <v>Caixa coletora de sarjeta - CCS 05</v>
          </cell>
          <cell r="D1065" t="str">
            <v>und</v>
          </cell>
          <cell r="H1065" t="str">
            <v>DNIT 026/2004-ES</v>
          </cell>
        </row>
        <row r="1066">
          <cell r="A1066" t="str">
            <v>2 S 04 930 06</v>
          </cell>
          <cell r="B1066" t="str">
            <v>-</v>
          </cell>
          <cell r="C1066" t="str">
            <v>Caixa coletora de sarjeta - CCS 06</v>
          </cell>
          <cell r="D1066" t="str">
            <v>und</v>
          </cell>
          <cell r="H1066" t="str">
            <v>DNIT 026/2004-ES</v>
          </cell>
        </row>
        <row r="1067">
          <cell r="A1067" t="str">
            <v>2 S 04 930 07</v>
          </cell>
          <cell r="B1067" t="str">
            <v>-</v>
          </cell>
          <cell r="C1067" t="str">
            <v>Caixa coletora de sarjeta - CCS 07</v>
          </cell>
          <cell r="D1067" t="str">
            <v>und</v>
          </cell>
          <cell r="H1067" t="str">
            <v>DNIT 026/2004-ES</v>
          </cell>
        </row>
        <row r="1068">
          <cell r="A1068" t="str">
            <v>2 S 04 930 08</v>
          </cell>
          <cell r="B1068" t="str">
            <v>-</v>
          </cell>
          <cell r="C1068" t="str">
            <v>Caixa coletora de sarjeta - CCS 08</v>
          </cell>
          <cell r="D1068" t="str">
            <v>und</v>
          </cell>
          <cell r="H1068" t="str">
            <v>DNIT 026/2004-ES</v>
          </cell>
        </row>
        <row r="1069">
          <cell r="A1069" t="str">
            <v>2 S 04 930 09</v>
          </cell>
          <cell r="B1069" t="str">
            <v>-</v>
          </cell>
          <cell r="C1069" t="str">
            <v>Caixa coletora de sarjeta - CCS 09</v>
          </cell>
          <cell r="D1069" t="str">
            <v>und</v>
          </cell>
          <cell r="H1069" t="str">
            <v>DNIT 026/2004-ES</v>
          </cell>
        </row>
        <row r="1070">
          <cell r="A1070" t="str">
            <v>2 S 04 930 10</v>
          </cell>
          <cell r="B1070" t="str">
            <v>-</v>
          </cell>
          <cell r="C1070" t="str">
            <v>Caixa coletora de sarjeta - CCS 10</v>
          </cell>
          <cell r="D1070" t="str">
            <v>und</v>
          </cell>
          <cell r="H1070" t="str">
            <v>DNIT 026/2004-ES</v>
          </cell>
        </row>
        <row r="1071">
          <cell r="A1071" t="str">
            <v>2 S 04 930 11</v>
          </cell>
          <cell r="B1071" t="str">
            <v>-</v>
          </cell>
          <cell r="C1071" t="str">
            <v>Caixa coletora de sarjeta - CCS 11</v>
          </cell>
          <cell r="D1071" t="str">
            <v>und</v>
          </cell>
          <cell r="H1071" t="str">
            <v>DNIT 026/2004-ES</v>
          </cell>
        </row>
        <row r="1072">
          <cell r="A1072" t="str">
            <v>2 S 04 930 12</v>
          </cell>
          <cell r="B1072" t="str">
            <v>-</v>
          </cell>
          <cell r="C1072" t="str">
            <v>Caixa coletora de sarjeta - CCS 12</v>
          </cell>
          <cell r="D1072" t="str">
            <v>und</v>
          </cell>
          <cell r="H1072" t="str">
            <v>DNIT 026/2004-ES</v>
          </cell>
        </row>
        <row r="1073">
          <cell r="A1073" t="str">
            <v>2 S 04 930 13</v>
          </cell>
          <cell r="B1073" t="str">
            <v>-</v>
          </cell>
          <cell r="C1073" t="str">
            <v>Caixa coletora de sarjeta - CCS 13</v>
          </cell>
          <cell r="D1073" t="str">
            <v>und</v>
          </cell>
          <cell r="H1073" t="str">
            <v>DNIT 026/2004-ES</v>
          </cell>
        </row>
        <row r="1074">
          <cell r="A1074" t="str">
            <v>2 S 04 930 14</v>
          </cell>
          <cell r="B1074" t="str">
            <v>-</v>
          </cell>
          <cell r="C1074" t="str">
            <v>Caixa coletora de sarjeta - CCS14</v>
          </cell>
          <cell r="D1074" t="str">
            <v>und</v>
          </cell>
          <cell r="H1074" t="str">
            <v>DNIT 026/2004-ES</v>
          </cell>
        </row>
        <row r="1075">
          <cell r="A1075" t="str">
            <v>2 S 04 930 15</v>
          </cell>
          <cell r="B1075" t="str">
            <v>-</v>
          </cell>
          <cell r="C1075" t="str">
            <v>Caixa coletora de sarjeta - CCS 15</v>
          </cell>
          <cell r="D1075" t="str">
            <v>und</v>
          </cell>
          <cell r="H1075" t="str">
            <v>DNIT 026/2004-ES</v>
          </cell>
        </row>
        <row r="1076">
          <cell r="A1076" t="str">
            <v>2 S 04 930 16</v>
          </cell>
          <cell r="B1076" t="str">
            <v>-</v>
          </cell>
          <cell r="C1076" t="str">
            <v>Caixa coletora de sarjeta - CCS 16</v>
          </cell>
          <cell r="D1076" t="str">
            <v>und</v>
          </cell>
          <cell r="H1076" t="str">
            <v>DNIT 026/2004-ES</v>
          </cell>
        </row>
        <row r="1077">
          <cell r="A1077" t="str">
            <v>2 S 04 930 17</v>
          </cell>
          <cell r="B1077" t="str">
            <v>-</v>
          </cell>
          <cell r="C1077" t="str">
            <v>Caixa coletora de sarjeta - CCS 17</v>
          </cell>
          <cell r="D1077" t="str">
            <v>und</v>
          </cell>
          <cell r="H1077" t="str">
            <v>DNIT 026/2004-ES</v>
          </cell>
        </row>
        <row r="1078">
          <cell r="A1078" t="str">
            <v>2 S 04 930 18</v>
          </cell>
          <cell r="B1078" t="str">
            <v>-</v>
          </cell>
          <cell r="C1078" t="str">
            <v>Caixa coletora de sarjeta - CCS 18</v>
          </cell>
          <cell r="D1078" t="str">
            <v>und</v>
          </cell>
          <cell r="H1078" t="str">
            <v>DNIT 026/2004-ES</v>
          </cell>
        </row>
        <row r="1079">
          <cell r="A1079" t="str">
            <v>2 S 04 930 19</v>
          </cell>
          <cell r="B1079" t="str">
            <v>-</v>
          </cell>
          <cell r="C1079" t="str">
            <v>Caixa coletora de sarjeta - CCS 19</v>
          </cell>
          <cell r="D1079" t="str">
            <v>und</v>
          </cell>
          <cell r="H1079" t="str">
            <v>DNIT 026/2004-ES</v>
          </cell>
        </row>
        <row r="1080">
          <cell r="A1080" t="str">
            <v>2 S 04 930 20</v>
          </cell>
          <cell r="B1080" t="str">
            <v>-</v>
          </cell>
          <cell r="C1080" t="str">
            <v>Caixa coletora de sarjeta - CCS 20</v>
          </cell>
          <cell r="D1080" t="str">
            <v>und</v>
          </cell>
          <cell r="H1080" t="str">
            <v>DNIT 026/2004-ES</v>
          </cell>
        </row>
        <row r="1081">
          <cell r="A1081" t="str">
            <v>2 S 04 930 51</v>
          </cell>
          <cell r="B1081" t="str">
            <v>-</v>
          </cell>
          <cell r="C1081" t="str">
            <v>Caixa coletora de sarjeta - CCS 01 AC/BC</v>
          </cell>
          <cell r="D1081" t="str">
            <v>und</v>
          </cell>
          <cell r="H1081" t="str">
            <v>DNIT 026/2004-ES</v>
          </cell>
        </row>
        <row r="1082">
          <cell r="A1082" t="str">
            <v>2 S 04 930 52</v>
          </cell>
          <cell r="B1082" t="str">
            <v>-</v>
          </cell>
          <cell r="C1082" t="str">
            <v>Caixa coletora de sarjeta - CCS 02 AC/BC</v>
          </cell>
          <cell r="D1082" t="str">
            <v>und</v>
          </cell>
          <cell r="H1082" t="str">
            <v>DNIT 026/2004-ES</v>
          </cell>
        </row>
        <row r="1083">
          <cell r="A1083" t="str">
            <v>2 S 04 930 53</v>
          </cell>
          <cell r="B1083" t="str">
            <v>-</v>
          </cell>
          <cell r="C1083" t="str">
            <v>Caixa coletora de sarjeta - CCS 03 AC/BC</v>
          </cell>
          <cell r="D1083" t="str">
            <v>und</v>
          </cell>
          <cell r="H1083" t="str">
            <v>DNIT 026/2004-ES</v>
          </cell>
        </row>
        <row r="1084">
          <cell r="A1084" t="str">
            <v>2 S 04 930 54</v>
          </cell>
          <cell r="B1084" t="str">
            <v>-</v>
          </cell>
          <cell r="C1084" t="str">
            <v>Caixa coletora de sarjeta - CCS 04 AC/BC</v>
          </cell>
          <cell r="D1084" t="str">
            <v>und</v>
          </cell>
          <cell r="H1084" t="str">
            <v>DNIT 026/2004-ES</v>
          </cell>
        </row>
        <row r="1085">
          <cell r="A1085" t="str">
            <v>2 S 04 930 55</v>
          </cell>
          <cell r="B1085" t="str">
            <v>-</v>
          </cell>
          <cell r="C1085" t="str">
            <v>Caixa coletora de sarjeta - CCS 05 AC/BC</v>
          </cell>
          <cell r="D1085" t="str">
            <v>und</v>
          </cell>
          <cell r="H1085" t="str">
            <v>DNIT 026/2004-ES</v>
          </cell>
        </row>
        <row r="1086">
          <cell r="A1086" t="str">
            <v>2 S 04 930 56</v>
          </cell>
          <cell r="B1086" t="str">
            <v>-</v>
          </cell>
          <cell r="C1086" t="str">
            <v>Caixa coletora de sarjeta - CCS 06 AC/BC</v>
          </cell>
          <cell r="D1086" t="str">
            <v>und</v>
          </cell>
          <cell r="H1086" t="str">
            <v>DNIT 026/2004-ES</v>
          </cell>
        </row>
        <row r="1087">
          <cell r="A1087" t="str">
            <v>2 S 04 930 57</v>
          </cell>
          <cell r="B1087" t="str">
            <v>-</v>
          </cell>
          <cell r="C1087" t="str">
            <v>Caixa coletora de sarjeta - CCS 07 AC/BC</v>
          </cell>
          <cell r="D1087" t="str">
            <v>und</v>
          </cell>
          <cell r="H1087" t="str">
            <v>DNIT 026/2004-ES</v>
          </cell>
        </row>
        <row r="1088">
          <cell r="A1088" t="str">
            <v>2 S 04 930 58</v>
          </cell>
          <cell r="B1088" t="str">
            <v>-</v>
          </cell>
          <cell r="C1088" t="str">
            <v>Caixa coletora de sarjeta - CCS 08 AC/BC</v>
          </cell>
          <cell r="D1088" t="str">
            <v>und</v>
          </cell>
          <cell r="H1088" t="str">
            <v>DNIT 026/2004-ES</v>
          </cell>
        </row>
        <row r="1089">
          <cell r="A1089" t="str">
            <v>2 S 04 930 59</v>
          </cell>
          <cell r="B1089" t="str">
            <v>-</v>
          </cell>
          <cell r="C1089" t="str">
            <v>Caixa coletora de sarjeta - CCS 09 AC/BC</v>
          </cell>
          <cell r="D1089" t="str">
            <v>und</v>
          </cell>
          <cell r="H1089" t="str">
            <v>DNIT 026/2004-ES</v>
          </cell>
        </row>
        <row r="1090">
          <cell r="A1090" t="str">
            <v>2 S 04 930 60</v>
          </cell>
          <cell r="B1090" t="str">
            <v>-</v>
          </cell>
          <cell r="C1090" t="str">
            <v>Caixa coletora de sarjeta - CCS 10 AC/BC</v>
          </cell>
          <cell r="D1090" t="str">
            <v>und</v>
          </cell>
          <cell r="H1090" t="str">
            <v>DNIT 026/2004-ES</v>
          </cell>
        </row>
        <row r="1091">
          <cell r="A1091" t="str">
            <v>2 S 04 930 61</v>
          </cell>
          <cell r="B1091" t="str">
            <v>-</v>
          </cell>
          <cell r="C1091" t="str">
            <v>Caixa coletora de sarjeta - CCS 11 AC/BC</v>
          </cell>
          <cell r="D1091" t="str">
            <v>und</v>
          </cell>
          <cell r="H1091" t="str">
            <v>DNIT 026/2004-ES</v>
          </cell>
        </row>
        <row r="1092">
          <cell r="A1092" t="str">
            <v>2 S 04 930 62</v>
          </cell>
          <cell r="B1092" t="str">
            <v>-</v>
          </cell>
          <cell r="C1092" t="str">
            <v>Caixa coletora de sarjeta - CCS 12 AC/BC</v>
          </cell>
          <cell r="D1092" t="str">
            <v>und</v>
          </cell>
          <cell r="H1092" t="str">
            <v>DNIT 026/2004-ES</v>
          </cell>
        </row>
        <row r="1093">
          <cell r="A1093" t="str">
            <v>2 S 04 930 63</v>
          </cell>
          <cell r="B1093" t="str">
            <v>-</v>
          </cell>
          <cell r="C1093" t="str">
            <v>Caixa coletora de sarjeta - CCS 13 AC/BC</v>
          </cell>
          <cell r="D1093" t="str">
            <v>und</v>
          </cell>
          <cell r="H1093" t="str">
            <v>DNIT 026/2004-ES</v>
          </cell>
        </row>
        <row r="1094">
          <cell r="A1094" t="str">
            <v>2 S 04 930 64</v>
          </cell>
          <cell r="B1094" t="str">
            <v>-</v>
          </cell>
          <cell r="C1094" t="str">
            <v>Caixa coletora de sarjeta - CCS 14 AC/BC</v>
          </cell>
          <cell r="D1094" t="str">
            <v>und</v>
          </cell>
          <cell r="H1094" t="str">
            <v>DNIT 026/2004-ES</v>
          </cell>
        </row>
        <row r="1095">
          <cell r="A1095" t="str">
            <v>2 S 04 930 65</v>
          </cell>
          <cell r="B1095" t="str">
            <v>-</v>
          </cell>
          <cell r="C1095" t="str">
            <v>Caixa coletora de sarjeta - CCS 15 AC/BC</v>
          </cell>
          <cell r="D1095" t="str">
            <v>und</v>
          </cell>
          <cell r="H1095" t="str">
            <v>DNIT 026/2004-ES</v>
          </cell>
        </row>
        <row r="1096">
          <cell r="A1096" t="str">
            <v>2 S 04 930 66</v>
          </cell>
          <cell r="B1096" t="str">
            <v>-</v>
          </cell>
          <cell r="C1096" t="str">
            <v>Caixa coletora de sarjeta - CCS 16 AC/BC</v>
          </cell>
          <cell r="D1096" t="str">
            <v>und</v>
          </cell>
          <cell r="H1096" t="str">
            <v>DNIT 026/2004-ES</v>
          </cell>
        </row>
        <row r="1097">
          <cell r="A1097" t="str">
            <v>2 S 04 930 67</v>
          </cell>
          <cell r="B1097" t="str">
            <v>-</v>
          </cell>
          <cell r="C1097" t="str">
            <v>Caixa coletora de sarjeta - CCS 17 AC/BC</v>
          </cell>
          <cell r="D1097" t="str">
            <v>und</v>
          </cell>
          <cell r="H1097" t="str">
            <v>DNIT 026/2004-ES</v>
          </cell>
        </row>
        <row r="1098">
          <cell r="A1098" t="str">
            <v>2 S 04 930 68</v>
          </cell>
          <cell r="B1098" t="str">
            <v>-</v>
          </cell>
          <cell r="C1098" t="str">
            <v>Caixa coletora de sarjeta - CCS 18 AC/BC</v>
          </cell>
          <cell r="D1098" t="str">
            <v>und</v>
          </cell>
          <cell r="H1098" t="str">
            <v>DNIT 026/2004-ES</v>
          </cell>
        </row>
        <row r="1099">
          <cell r="A1099" t="str">
            <v>2 S 04 930 69</v>
          </cell>
          <cell r="B1099" t="str">
            <v>-</v>
          </cell>
          <cell r="C1099" t="str">
            <v>Caixa coletora de sarjeta - CCS 19 AC/BC</v>
          </cell>
          <cell r="D1099" t="str">
            <v>und</v>
          </cell>
          <cell r="H1099" t="str">
            <v>DNIT 026/2004-ES</v>
          </cell>
        </row>
        <row r="1100">
          <cell r="A1100" t="str">
            <v>2 S 04 930 70</v>
          </cell>
          <cell r="B1100" t="str">
            <v>-</v>
          </cell>
          <cell r="C1100" t="str">
            <v>Caixa coletora de sarjeta - CCS 20 AC/BC</v>
          </cell>
          <cell r="D1100" t="str">
            <v>und</v>
          </cell>
          <cell r="H1100" t="str">
            <v>DNIT 026/2004-ES</v>
          </cell>
        </row>
        <row r="1101">
          <cell r="A1101" t="str">
            <v>2 S 04 931 01</v>
          </cell>
          <cell r="B1101" t="str">
            <v>-</v>
          </cell>
          <cell r="C1101" t="str">
            <v>Caixa coletora de talvegue - CCT 01</v>
          </cell>
          <cell r="D1101" t="str">
            <v>und</v>
          </cell>
          <cell r="H1101" t="str">
            <v>DNIT 026/2004-ES</v>
          </cell>
        </row>
        <row r="1102">
          <cell r="A1102" t="str">
            <v>2 S 04 931 02</v>
          </cell>
          <cell r="B1102" t="str">
            <v>-</v>
          </cell>
          <cell r="C1102" t="str">
            <v>Caixa coletora de talvegue - CCT 02</v>
          </cell>
          <cell r="D1102" t="str">
            <v>und</v>
          </cell>
          <cell r="H1102" t="str">
            <v>DNIT 026/2004-ES</v>
          </cell>
        </row>
        <row r="1103">
          <cell r="A1103" t="str">
            <v>2 S 04 931 03</v>
          </cell>
          <cell r="B1103" t="str">
            <v>-</v>
          </cell>
          <cell r="C1103" t="str">
            <v>Caixa coletora de talvegue - CCT 03</v>
          </cell>
          <cell r="D1103" t="str">
            <v>und</v>
          </cell>
          <cell r="H1103" t="str">
            <v>DNIT 026/2004-ES</v>
          </cell>
        </row>
        <row r="1104">
          <cell r="A1104" t="str">
            <v>2 S 04 931 04</v>
          </cell>
          <cell r="B1104" t="str">
            <v>-</v>
          </cell>
          <cell r="C1104" t="str">
            <v>Caixa coletora de talvegue - CCT 04</v>
          </cell>
          <cell r="D1104" t="str">
            <v>und</v>
          </cell>
          <cell r="H1104" t="str">
            <v>DNIT 026/2004-ES</v>
          </cell>
        </row>
        <row r="1105">
          <cell r="A1105" t="str">
            <v>2 S 04 931 05</v>
          </cell>
          <cell r="B1105" t="str">
            <v>-</v>
          </cell>
          <cell r="C1105" t="str">
            <v>Caixa coletora de talvegue - CCT 05</v>
          </cell>
          <cell r="D1105" t="str">
            <v>und</v>
          </cell>
          <cell r="H1105" t="str">
            <v>DNIT 026/2004-ES</v>
          </cell>
        </row>
        <row r="1106">
          <cell r="A1106" t="str">
            <v>2 S 04 931 06</v>
          </cell>
          <cell r="B1106" t="str">
            <v>-</v>
          </cell>
          <cell r="C1106" t="str">
            <v>Caixa coletora de talvegue - CCT 06</v>
          </cell>
          <cell r="D1106" t="str">
            <v>und</v>
          </cell>
          <cell r="H1106" t="str">
            <v>DNIT 026/2004-ES</v>
          </cell>
        </row>
        <row r="1107">
          <cell r="A1107" t="str">
            <v>2 S 04 931 07</v>
          </cell>
          <cell r="B1107" t="str">
            <v>-</v>
          </cell>
          <cell r="C1107" t="str">
            <v>Caixa coletora de talvegue - CCT 07</v>
          </cell>
          <cell r="D1107" t="str">
            <v>und</v>
          </cell>
          <cell r="H1107" t="str">
            <v>DNIT 026/2004-ES</v>
          </cell>
        </row>
        <row r="1108">
          <cell r="A1108" t="str">
            <v>2 S 04 931 08</v>
          </cell>
          <cell r="B1108" t="str">
            <v>-</v>
          </cell>
          <cell r="C1108" t="str">
            <v>Caixa coletora de talvegue - CCT 08</v>
          </cell>
          <cell r="D1108" t="str">
            <v>und</v>
          </cell>
          <cell r="H1108" t="str">
            <v>DNIT 026/2004-ES</v>
          </cell>
        </row>
        <row r="1109">
          <cell r="A1109" t="str">
            <v>2 S 04 931 09</v>
          </cell>
          <cell r="B1109" t="str">
            <v>-</v>
          </cell>
          <cell r="C1109" t="str">
            <v>Caixa coletora de talvegue - CCT 09</v>
          </cell>
          <cell r="D1109" t="str">
            <v>und</v>
          </cell>
          <cell r="H1109" t="str">
            <v>DNIT 026/2004-ES</v>
          </cell>
        </row>
        <row r="1110">
          <cell r="A1110" t="str">
            <v>2 S 04 931 10</v>
          </cell>
          <cell r="B1110" t="str">
            <v>-</v>
          </cell>
          <cell r="C1110" t="str">
            <v>Caixa coletora de talvegue - CCT 10</v>
          </cell>
          <cell r="D1110" t="str">
            <v>und</v>
          </cell>
          <cell r="H1110" t="str">
            <v>DNIT 026/2004-ES</v>
          </cell>
        </row>
        <row r="1111">
          <cell r="A1111" t="str">
            <v>2 S 04 931 11</v>
          </cell>
          <cell r="B1111" t="str">
            <v>-</v>
          </cell>
          <cell r="C1111" t="str">
            <v>Caixa coletora de talvegue - CCT 11</v>
          </cell>
          <cell r="D1111" t="str">
            <v>und</v>
          </cell>
          <cell r="H1111" t="str">
            <v>DNIT 026/2004-ES</v>
          </cell>
        </row>
        <row r="1112">
          <cell r="A1112" t="str">
            <v>2 S 04 931 12</v>
          </cell>
          <cell r="B1112" t="str">
            <v>-</v>
          </cell>
          <cell r="C1112" t="str">
            <v>Caixa coletora de talvegue - CCT 12</v>
          </cell>
          <cell r="D1112" t="str">
            <v>und</v>
          </cell>
          <cell r="H1112" t="str">
            <v>DNIT 026/2004-ES</v>
          </cell>
        </row>
        <row r="1113">
          <cell r="A1113" t="str">
            <v>2 S 04 931 13</v>
          </cell>
          <cell r="B1113" t="str">
            <v>-</v>
          </cell>
          <cell r="C1113" t="str">
            <v>Caixa coletora de talvegue - CCT 13</v>
          </cell>
          <cell r="D1113" t="str">
            <v>und</v>
          </cell>
          <cell r="H1113" t="str">
            <v>DNIT 026/2004-ES</v>
          </cell>
        </row>
        <row r="1114">
          <cell r="A1114" t="str">
            <v>2 S 04 931 14</v>
          </cell>
          <cell r="B1114" t="str">
            <v>-</v>
          </cell>
          <cell r="C1114" t="str">
            <v>Caixa coletora de talvegue - CCT 14</v>
          </cell>
          <cell r="D1114" t="str">
            <v>und</v>
          </cell>
          <cell r="H1114" t="str">
            <v>DNIT 026/2004-ES</v>
          </cell>
        </row>
        <row r="1115">
          <cell r="A1115" t="str">
            <v>2 S 04 931 15</v>
          </cell>
          <cell r="B1115" t="str">
            <v>-</v>
          </cell>
          <cell r="C1115" t="str">
            <v>Caixa coletora de talvegue - CCT 15</v>
          </cell>
          <cell r="D1115" t="str">
            <v>und</v>
          </cell>
          <cell r="H1115" t="str">
            <v>DNIT 026/2004-ES</v>
          </cell>
        </row>
        <row r="1116">
          <cell r="A1116" t="str">
            <v>2 S 04 931 16</v>
          </cell>
          <cell r="B1116" t="str">
            <v>-</v>
          </cell>
          <cell r="C1116" t="str">
            <v>Caixa coletora de talvegue - CCT 16</v>
          </cell>
          <cell r="D1116" t="str">
            <v>und</v>
          </cell>
          <cell r="H1116" t="str">
            <v>DNIT 026/2004-ES</v>
          </cell>
        </row>
        <row r="1117">
          <cell r="A1117" t="str">
            <v>2 S 04 931 17</v>
          </cell>
          <cell r="B1117" t="str">
            <v>-</v>
          </cell>
          <cell r="C1117" t="str">
            <v>Caixa coletora de talvegue - CCT 17</v>
          </cell>
          <cell r="D1117" t="str">
            <v>und</v>
          </cell>
          <cell r="H1117" t="str">
            <v>DNIT 026/2004-ES</v>
          </cell>
        </row>
        <row r="1118">
          <cell r="A1118" t="str">
            <v>2 S 04 931 18</v>
          </cell>
          <cell r="B1118" t="str">
            <v>-</v>
          </cell>
          <cell r="C1118" t="str">
            <v>Caixa coletora de talvegue - CCT 18</v>
          </cell>
          <cell r="D1118" t="str">
            <v>und</v>
          </cell>
          <cell r="H1118" t="str">
            <v>DNIT 026/2004-ES</v>
          </cell>
        </row>
        <row r="1119">
          <cell r="A1119" t="str">
            <v>2 S 04 931 19</v>
          </cell>
          <cell r="B1119" t="str">
            <v>-</v>
          </cell>
          <cell r="C1119" t="str">
            <v>Caixa coletora de talvegue - CCT 19</v>
          </cell>
          <cell r="D1119" t="str">
            <v>und</v>
          </cell>
          <cell r="H1119" t="str">
            <v>DNIT 026/2004-ES</v>
          </cell>
        </row>
        <row r="1120">
          <cell r="A1120" t="str">
            <v>2 S 04 931 20</v>
          </cell>
          <cell r="B1120" t="str">
            <v>-</v>
          </cell>
          <cell r="C1120" t="str">
            <v>Caixa coletora de talvegue - CCT 20</v>
          </cell>
          <cell r="D1120" t="str">
            <v>und</v>
          </cell>
          <cell r="H1120" t="str">
            <v>DNIT 026/2004-ES</v>
          </cell>
        </row>
        <row r="1121">
          <cell r="A1121" t="str">
            <v>2 S 04 931 51</v>
          </cell>
          <cell r="B1121" t="str">
            <v>-</v>
          </cell>
          <cell r="C1121" t="str">
            <v>Caixa coletora de talvegue - CCT 01 AC/BC</v>
          </cell>
          <cell r="D1121" t="str">
            <v>und</v>
          </cell>
          <cell r="H1121" t="str">
            <v>DNIT 026/2004-ES</v>
          </cell>
        </row>
        <row r="1122">
          <cell r="A1122" t="str">
            <v>2 S 04 931 52</v>
          </cell>
          <cell r="B1122" t="str">
            <v>-</v>
          </cell>
          <cell r="C1122" t="str">
            <v>Caixa coletora de talvegue - CCT 02 AC/BC</v>
          </cell>
          <cell r="D1122" t="str">
            <v>und</v>
          </cell>
          <cell r="H1122" t="str">
            <v>DNIT 026/2004-ES</v>
          </cell>
        </row>
        <row r="1123">
          <cell r="A1123" t="str">
            <v>2 S 04 931 53</v>
          </cell>
          <cell r="B1123" t="str">
            <v>-</v>
          </cell>
          <cell r="C1123" t="str">
            <v>Caixa coletora de talvegue - CCT 03 AC/BC</v>
          </cell>
          <cell r="D1123" t="str">
            <v>und</v>
          </cell>
          <cell r="H1123" t="str">
            <v>DNIT 026/2004-ES</v>
          </cell>
        </row>
        <row r="1124">
          <cell r="A1124" t="str">
            <v>2 S 04 931 54</v>
          </cell>
          <cell r="B1124" t="str">
            <v>-</v>
          </cell>
          <cell r="C1124" t="str">
            <v>Caixa coletora de talvegue - CCT 04 AC/BC</v>
          </cell>
          <cell r="D1124" t="str">
            <v>und</v>
          </cell>
          <cell r="H1124" t="str">
            <v>DNIT 026/2004-ES</v>
          </cell>
        </row>
        <row r="1125">
          <cell r="A1125" t="str">
            <v>2 S 04 931 55</v>
          </cell>
          <cell r="B1125" t="str">
            <v>-</v>
          </cell>
          <cell r="C1125" t="str">
            <v>Caixa coletora de talvegue - CCT 05 AC/BC</v>
          </cell>
          <cell r="D1125" t="str">
            <v>und</v>
          </cell>
          <cell r="H1125" t="str">
            <v>DNIT 026/2004-ES</v>
          </cell>
        </row>
        <row r="1126">
          <cell r="A1126" t="str">
            <v>2 S 04 931 56</v>
          </cell>
          <cell r="B1126" t="str">
            <v>-</v>
          </cell>
          <cell r="C1126" t="str">
            <v>Caixa coletora de talvegue - CCT 06 AC/BC</v>
          </cell>
          <cell r="D1126" t="str">
            <v>und</v>
          </cell>
          <cell r="H1126" t="str">
            <v>DNIT 026/2004-ES</v>
          </cell>
        </row>
        <row r="1127">
          <cell r="A1127" t="str">
            <v>2 S 04 931 57</v>
          </cell>
          <cell r="B1127" t="str">
            <v>-</v>
          </cell>
          <cell r="C1127" t="str">
            <v>Caixa coletora de talvegue - CCT 07 AC/BC</v>
          </cell>
          <cell r="D1127" t="str">
            <v>und</v>
          </cell>
          <cell r="H1127" t="str">
            <v>DNIT 026/2004-ES</v>
          </cell>
        </row>
        <row r="1128">
          <cell r="A1128" t="str">
            <v>2 S 04 931 58</v>
          </cell>
          <cell r="B1128" t="str">
            <v>-</v>
          </cell>
          <cell r="C1128" t="str">
            <v>Caixa coletora de talvegue - CCT 08 AC/BC</v>
          </cell>
          <cell r="D1128" t="str">
            <v>und</v>
          </cell>
          <cell r="H1128" t="str">
            <v>DNIT 026/2004-ES</v>
          </cell>
        </row>
        <row r="1129">
          <cell r="A1129" t="str">
            <v>2 S 04 931 59</v>
          </cell>
          <cell r="B1129" t="str">
            <v>-</v>
          </cell>
          <cell r="C1129" t="str">
            <v>Caixa coletora de talvegue - CCT 09 AC/BC</v>
          </cell>
          <cell r="D1129" t="str">
            <v>und</v>
          </cell>
          <cell r="H1129" t="str">
            <v>DNIT 026/2004-ES</v>
          </cell>
        </row>
        <row r="1130">
          <cell r="A1130" t="str">
            <v>2 S 04 931 60</v>
          </cell>
          <cell r="B1130" t="str">
            <v>-</v>
          </cell>
          <cell r="C1130" t="str">
            <v>Caixa coletora de talvegue - CCT 10 AC/BC</v>
          </cell>
          <cell r="D1130" t="str">
            <v>und</v>
          </cell>
          <cell r="H1130" t="str">
            <v>DNIT 026/2004-ES</v>
          </cell>
        </row>
        <row r="1131">
          <cell r="A1131" t="str">
            <v>2 S 04 931 61</v>
          </cell>
          <cell r="B1131" t="str">
            <v>-</v>
          </cell>
          <cell r="C1131" t="str">
            <v>Caixa coletora de talvegue - CCT 11 AC/BC</v>
          </cell>
          <cell r="D1131" t="str">
            <v>und</v>
          </cell>
          <cell r="H1131" t="str">
            <v>DNIT 026/2004-ES</v>
          </cell>
        </row>
        <row r="1132">
          <cell r="A1132" t="str">
            <v>2 S 04 931 62</v>
          </cell>
          <cell r="B1132" t="str">
            <v>-</v>
          </cell>
          <cell r="C1132" t="str">
            <v>Caixa coletora de talvegue - CCT 12 AC/BC</v>
          </cell>
          <cell r="D1132" t="str">
            <v>und</v>
          </cell>
          <cell r="H1132" t="str">
            <v>DNIT 026/2004-ES</v>
          </cell>
        </row>
        <row r="1133">
          <cell r="A1133" t="str">
            <v>2 S 04 931 63</v>
          </cell>
          <cell r="B1133" t="str">
            <v>-</v>
          </cell>
          <cell r="C1133" t="str">
            <v>Caixa coletora de talvegue - CCT 13 AC/BC</v>
          </cell>
          <cell r="D1133" t="str">
            <v>und</v>
          </cell>
          <cell r="H1133" t="str">
            <v>DNIT 026/2004-ES</v>
          </cell>
        </row>
        <row r="1134">
          <cell r="A1134" t="str">
            <v>2 S 04 931 64</v>
          </cell>
          <cell r="B1134" t="str">
            <v>-</v>
          </cell>
          <cell r="C1134" t="str">
            <v>Caixa coletora de talvegue - CCT 14 AC/BC</v>
          </cell>
          <cell r="D1134" t="str">
            <v>und</v>
          </cell>
          <cell r="H1134" t="str">
            <v>DNIT 026/2004-ES</v>
          </cell>
        </row>
        <row r="1135">
          <cell r="A1135" t="str">
            <v>2 S 04 931 65</v>
          </cell>
          <cell r="B1135" t="str">
            <v>-</v>
          </cell>
          <cell r="C1135" t="str">
            <v>Caixa coletora de talvegue - CCT 15 AC/BC</v>
          </cell>
          <cell r="D1135" t="str">
            <v>und</v>
          </cell>
          <cell r="H1135" t="str">
            <v>DNIT 026/2004-ES</v>
          </cell>
        </row>
        <row r="1136">
          <cell r="A1136" t="str">
            <v>2 S 04 931 66</v>
          </cell>
          <cell r="B1136" t="str">
            <v>-</v>
          </cell>
          <cell r="C1136" t="str">
            <v>Caixa coletora de talvegue - CCT 16 AC/BC</v>
          </cell>
          <cell r="D1136" t="str">
            <v>und</v>
          </cell>
          <cell r="H1136" t="str">
            <v>DNIT 026/2004-ES</v>
          </cell>
        </row>
        <row r="1137">
          <cell r="A1137" t="str">
            <v>2 S 04 931 67</v>
          </cell>
          <cell r="B1137" t="str">
            <v>-</v>
          </cell>
          <cell r="C1137" t="str">
            <v>Caixa coleotra de talvegue - CCT 17 AC/BC</v>
          </cell>
          <cell r="D1137" t="str">
            <v>und</v>
          </cell>
          <cell r="H1137" t="str">
            <v>DNIT 026/2004-ES</v>
          </cell>
        </row>
        <row r="1138">
          <cell r="A1138" t="str">
            <v>2 S 04 931 68</v>
          </cell>
          <cell r="B1138" t="str">
            <v>-</v>
          </cell>
          <cell r="C1138" t="str">
            <v>Caixa coletora de talvegue - CCT 18 AC/BC</v>
          </cell>
          <cell r="D1138" t="str">
            <v>und</v>
          </cell>
          <cell r="H1138" t="str">
            <v>DNIT 026/2004-ES</v>
          </cell>
        </row>
        <row r="1139">
          <cell r="A1139" t="str">
            <v>2 S 04 931 69</v>
          </cell>
          <cell r="B1139" t="str">
            <v>-</v>
          </cell>
          <cell r="C1139" t="str">
            <v>Caixa coletora de talvegue - CCT 19 AC/BC</v>
          </cell>
          <cell r="D1139" t="str">
            <v>und</v>
          </cell>
          <cell r="H1139" t="str">
            <v>DNIT 026/2004-ES</v>
          </cell>
        </row>
        <row r="1140">
          <cell r="A1140" t="str">
            <v>2 S 04 931 70</v>
          </cell>
          <cell r="B1140" t="str">
            <v>-</v>
          </cell>
          <cell r="C1140" t="str">
            <v>Caixa coletora de talvegue - CCT 20 AC/BC</v>
          </cell>
          <cell r="D1140" t="str">
            <v>und</v>
          </cell>
          <cell r="H1140" t="str">
            <v>DNIT 026/2004-ES</v>
          </cell>
        </row>
        <row r="1141">
          <cell r="A1141" t="str">
            <v>2 S 04 940 01</v>
          </cell>
          <cell r="B1141" t="str">
            <v>-</v>
          </cell>
          <cell r="C1141" t="str">
            <v>Descida d'água tipo rap. - calha concr. - DAR 01</v>
          </cell>
          <cell r="D1141" t="str">
            <v>m</v>
          </cell>
          <cell r="H1141" t="str">
            <v>DNIT 021/2004-ES</v>
          </cell>
        </row>
        <row r="1142">
          <cell r="A1142" t="str">
            <v>2 S 04 940 02</v>
          </cell>
          <cell r="B1142" t="str">
            <v>-</v>
          </cell>
          <cell r="C1142" t="str">
            <v>Descida d'água tipo rap. - canal retang.- DAR 02</v>
          </cell>
          <cell r="D1142" t="str">
            <v>m</v>
          </cell>
          <cell r="H1142" t="str">
            <v>DNIT 021/2004-ES</v>
          </cell>
        </row>
        <row r="1143">
          <cell r="A1143" t="str">
            <v>2 S 04 940 03</v>
          </cell>
          <cell r="B1143" t="str">
            <v>-</v>
          </cell>
          <cell r="C1143" t="str">
            <v>Descida d'água tipo rap. - canal retang.- DAR 03</v>
          </cell>
          <cell r="D1143" t="str">
            <v>m</v>
          </cell>
          <cell r="H1143" t="str">
            <v>DNIT 021/2004-ES</v>
          </cell>
        </row>
        <row r="1144">
          <cell r="A1144" t="str">
            <v>2 S 04 940 04</v>
          </cell>
          <cell r="B1144" t="str">
            <v>-</v>
          </cell>
          <cell r="C1144" t="str">
            <v>Descida d'água tipo rap. - calha metálica - DAR 04</v>
          </cell>
          <cell r="D1144" t="str">
            <v>m</v>
          </cell>
          <cell r="H1144" t="str">
            <v>DNIT 021/2004-ES</v>
          </cell>
        </row>
        <row r="1145">
          <cell r="A1145" t="str">
            <v>2 S 04 940 51</v>
          </cell>
          <cell r="B1145" t="str">
            <v>-</v>
          </cell>
          <cell r="C1145" t="str">
            <v>Descida d'água tipo rap.calha concreto-DAR 01AC/BC</v>
          </cell>
          <cell r="D1145" t="str">
            <v>m</v>
          </cell>
          <cell r="H1145" t="str">
            <v>DNIT 021/2004-ES</v>
          </cell>
        </row>
        <row r="1146">
          <cell r="A1146" t="str">
            <v>2 S 04 940 52</v>
          </cell>
          <cell r="B1146" t="str">
            <v>-</v>
          </cell>
          <cell r="C1146" t="str">
            <v>Descida d'água tipo rap.canal retang.-DAR 02 AC/BC</v>
          </cell>
          <cell r="D1146" t="str">
            <v>m</v>
          </cell>
          <cell r="H1146" t="str">
            <v>DNIT 021/2004-ES</v>
          </cell>
        </row>
        <row r="1147">
          <cell r="A1147" t="str">
            <v>2 S 04 940 53</v>
          </cell>
          <cell r="B1147" t="str">
            <v>-</v>
          </cell>
          <cell r="C1147" t="str">
            <v>Descida d'água tipo rap.canal retang.-DAR 03 AC/BC</v>
          </cell>
          <cell r="D1147" t="str">
            <v>m</v>
          </cell>
          <cell r="H1147" t="str">
            <v>DNIT 021/2004-ES</v>
          </cell>
        </row>
        <row r="1148">
          <cell r="A1148" t="str">
            <v>2 S 04 940 54</v>
          </cell>
          <cell r="B1148" t="str">
            <v>-</v>
          </cell>
          <cell r="C1148" t="str">
            <v>Descida d'água tipo rap.calha metál.-DAR 04 AC/BC</v>
          </cell>
          <cell r="D1148" t="str">
            <v>m</v>
          </cell>
          <cell r="H1148" t="str">
            <v>DNIT 021/2004-ES</v>
          </cell>
        </row>
        <row r="1149">
          <cell r="A1149" t="str">
            <v>2 S 04 941 01</v>
          </cell>
          <cell r="B1149" t="str">
            <v>-</v>
          </cell>
          <cell r="C1149" t="str">
            <v>Descida d'água aterros em degraus - DAD 01</v>
          </cell>
          <cell r="D1149" t="str">
            <v>m</v>
          </cell>
          <cell r="H1149" t="str">
            <v>DNIT 021/2004-ES</v>
          </cell>
        </row>
        <row r="1150">
          <cell r="A1150" t="str">
            <v>2 S 04 941 02</v>
          </cell>
          <cell r="B1150" t="str">
            <v>-</v>
          </cell>
          <cell r="C1150" t="str">
            <v>Descida d'água aterros em degraus - arm - DAD 02</v>
          </cell>
          <cell r="D1150" t="str">
            <v>m</v>
          </cell>
          <cell r="H1150" t="str">
            <v>DNIT 021/2004-ES</v>
          </cell>
        </row>
        <row r="1151">
          <cell r="A1151" t="str">
            <v>2 S 04 941 03</v>
          </cell>
          <cell r="B1151" t="str">
            <v>-</v>
          </cell>
          <cell r="C1151" t="str">
            <v>Descida d'água aterros em degraus - DAD 03</v>
          </cell>
          <cell r="D1151" t="str">
            <v>m</v>
          </cell>
          <cell r="H1151" t="str">
            <v>DNIT 021/2004-ES</v>
          </cell>
        </row>
        <row r="1152">
          <cell r="A1152" t="str">
            <v>2 S 04 941 04</v>
          </cell>
          <cell r="B1152" t="str">
            <v>-</v>
          </cell>
          <cell r="C1152" t="str">
            <v>Descida d'água aterros em degraus - arm - DAD 04</v>
          </cell>
          <cell r="D1152" t="str">
            <v>m</v>
          </cell>
          <cell r="H1152" t="str">
            <v>DNIT 021/2004-ES</v>
          </cell>
        </row>
        <row r="1153">
          <cell r="A1153" t="str">
            <v>2 S 04 941 05</v>
          </cell>
          <cell r="B1153" t="str">
            <v>-</v>
          </cell>
          <cell r="C1153" t="str">
            <v>Descida d'água aterros em degraus - DAD 05</v>
          </cell>
          <cell r="D1153" t="str">
            <v>m</v>
          </cell>
          <cell r="H1153" t="str">
            <v>DNIT 021/2004-ES</v>
          </cell>
        </row>
        <row r="1154">
          <cell r="A1154" t="str">
            <v>2 S 04 941 06</v>
          </cell>
          <cell r="B1154" t="str">
            <v>-</v>
          </cell>
          <cell r="C1154" t="str">
            <v>Descida d'água aterros em degraus - arm - DAD 06</v>
          </cell>
          <cell r="D1154" t="str">
            <v>m</v>
          </cell>
          <cell r="H1154" t="str">
            <v>DNIT 021/2004-ES</v>
          </cell>
        </row>
        <row r="1155">
          <cell r="A1155" t="str">
            <v>2 S 04 941 07</v>
          </cell>
          <cell r="B1155" t="str">
            <v>-</v>
          </cell>
          <cell r="C1155" t="str">
            <v>Descida d'água aterros em degraus - DAD 07</v>
          </cell>
          <cell r="D1155" t="str">
            <v>m</v>
          </cell>
          <cell r="H1155" t="str">
            <v>DNIT 021/2004-ES</v>
          </cell>
        </row>
        <row r="1156">
          <cell r="A1156" t="str">
            <v>2 S 04 941 08</v>
          </cell>
          <cell r="B1156" t="str">
            <v>-</v>
          </cell>
          <cell r="C1156" t="str">
            <v>Descida d'água aterros em degraus - arm - DAD 08</v>
          </cell>
          <cell r="D1156" t="str">
            <v>m</v>
          </cell>
          <cell r="H1156" t="str">
            <v>DNIT 021/2004-ES</v>
          </cell>
        </row>
        <row r="1157">
          <cell r="A1157" t="str">
            <v>2 S 04 941 09</v>
          </cell>
          <cell r="B1157" t="str">
            <v>-</v>
          </cell>
          <cell r="C1157" t="str">
            <v>Descida d'água aterros em degraus - DAD 09</v>
          </cell>
          <cell r="D1157" t="str">
            <v>m</v>
          </cell>
          <cell r="H1157" t="str">
            <v>DNIT 021/2004-ES</v>
          </cell>
        </row>
        <row r="1158">
          <cell r="A1158" t="str">
            <v>2 S 04 941 10</v>
          </cell>
          <cell r="B1158" t="str">
            <v>-</v>
          </cell>
          <cell r="C1158" t="str">
            <v>Descida d'água aterros em degraus - arm - DAD 10</v>
          </cell>
          <cell r="D1158" t="str">
            <v>m</v>
          </cell>
          <cell r="H1158" t="str">
            <v>DNIT 021/2004-ES</v>
          </cell>
        </row>
        <row r="1159">
          <cell r="A1159" t="str">
            <v>2 S 04 941 11</v>
          </cell>
          <cell r="B1159" t="str">
            <v>-</v>
          </cell>
          <cell r="C1159" t="str">
            <v>Descida d'água aterros em degraus - DAD 11</v>
          </cell>
          <cell r="D1159" t="str">
            <v>m</v>
          </cell>
          <cell r="H1159" t="str">
            <v>DNIT 021/2004-ES</v>
          </cell>
        </row>
        <row r="1160">
          <cell r="A1160" t="str">
            <v>2 S 04 941 12</v>
          </cell>
          <cell r="B1160" t="str">
            <v>-</v>
          </cell>
          <cell r="C1160" t="str">
            <v>Descida d'água aterros em degraus - arm - dad 12</v>
          </cell>
          <cell r="D1160" t="str">
            <v>m</v>
          </cell>
          <cell r="H1160" t="str">
            <v>DNIT 021/2004-ES</v>
          </cell>
        </row>
        <row r="1161">
          <cell r="A1161" t="str">
            <v>2 S 04 941 13</v>
          </cell>
          <cell r="B1161" t="str">
            <v>-</v>
          </cell>
          <cell r="C1161" t="str">
            <v>Descida d'água aterros em degraus - DAD 13</v>
          </cell>
          <cell r="D1161" t="str">
            <v>m</v>
          </cell>
          <cell r="H1161" t="str">
            <v>DNIT 021/2004-ES</v>
          </cell>
        </row>
        <row r="1162">
          <cell r="A1162" t="str">
            <v>2 S 04 941 14</v>
          </cell>
          <cell r="B1162" t="str">
            <v>-</v>
          </cell>
          <cell r="C1162" t="str">
            <v>Descida d'água aterros em degraus - arm - DAD 14</v>
          </cell>
          <cell r="D1162" t="str">
            <v>m</v>
          </cell>
          <cell r="H1162" t="str">
            <v>DNIT 021/2004-ES</v>
          </cell>
        </row>
        <row r="1163">
          <cell r="A1163" t="str">
            <v>2 S 04 941 15</v>
          </cell>
          <cell r="B1163" t="str">
            <v>-</v>
          </cell>
          <cell r="C1163" t="str">
            <v>Descida d'água aterros em degraus - DAD 15</v>
          </cell>
          <cell r="D1163" t="str">
            <v>m</v>
          </cell>
          <cell r="H1163" t="str">
            <v>DNIT 021/2004-ES</v>
          </cell>
        </row>
        <row r="1164">
          <cell r="A1164" t="str">
            <v>2 S 04 941 16</v>
          </cell>
          <cell r="B1164" t="str">
            <v>-</v>
          </cell>
          <cell r="C1164" t="str">
            <v>Descida d'água aterros em degraus - arm - DAD 16</v>
          </cell>
          <cell r="D1164" t="str">
            <v>m</v>
          </cell>
          <cell r="H1164" t="str">
            <v>DNIT 021/2004-ES</v>
          </cell>
        </row>
        <row r="1165">
          <cell r="A1165" t="str">
            <v>2 S 04 941 17</v>
          </cell>
          <cell r="B1165" t="str">
            <v>-</v>
          </cell>
          <cell r="C1165" t="str">
            <v>Descida d'água aterros em degraus - DAD 17</v>
          </cell>
          <cell r="D1165" t="str">
            <v>m</v>
          </cell>
          <cell r="H1165" t="str">
            <v>DNIT 021/2004-ES</v>
          </cell>
        </row>
        <row r="1166">
          <cell r="A1166" t="str">
            <v>2 S 04 941 18</v>
          </cell>
          <cell r="B1166" t="str">
            <v>-</v>
          </cell>
          <cell r="C1166" t="str">
            <v>Descida d'água aterros em degraus - arm - DAD 18</v>
          </cell>
          <cell r="D1166" t="str">
            <v>m</v>
          </cell>
          <cell r="H1166" t="str">
            <v>DNIT 021/2004-ES</v>
          </cell>
        </row>
        <row r="1167">
          <cell r="A1167" t="str">
            <v>2 S 04 941 31</v>
          </cell>
          <cell r="B1167" t="str">
            <v>-</v>
          </cell>
          <cell r="C1167" t="str">
            <v>Descida d'água cortes em degraus - DCD 01</v>
          </cell>
          <cell r="D1167" t="str">
            <v>m</v>
          </cell>
          <cell r="H1167" t="str">
            <v>DNIT 021/2004-ES</v>
          </cell>
        </row>
        <row r="1168">
          <cell r="A1168" t="str">
            <v>2 S 04 941 32</v>
          </cell>
          <cell r="B1168" t="str">
            <v>-</v>
          </cell>
          <cell r="C1168" t="str">
            <v>Descida d'água cortes em degraus - arm - DCD 02</v>
          </cell>
          <cell r="D1168" t="str">
            <v>m</v>
          </cell>
          <cell r="H1168" t="str">
            <v>DNIT 021/2004-ES</v>
          </cell>
        </row>
        <row r="1169">
          <cell r="A1169" t="str">
            <v>2 S 04 941 33</v>
          </cell>
          <cell r="B1169" t="str">
            <v>-</v>
          </cell>
          <cell r="C1169" t="str">
            <v>Descida d'água cortes em degraus - DCD 03</v>
          </cell>
          <cell r="D1169" t="str">
            <v>m</v>
          </cell>
          <cell r="H1169" t="str">
            <v>DNIT 021/2004-ES</v>
          </cell>
        </row>
        <row r="1170">
          <cell r="A1170" t="str">
            <v>2 S 04 941 34</v>
          </cell>
          <cell r="B1170" t="str">
            <v>-</v>
          </cell>
          <cell r="C1170" t="str">
            <v>Descida d'água cortes em degraus - arm - DCD 04</v>
          </cell>
          <cell r="D1170" t="str">
            <v>m</v>
          </cell>
          <cell r="H1170" t="str">
            <v>DNIT 021/2004-ES</v>
          </cell>
        </row>
        <row r="1171">
          <cell r="A1171" t="str">
            <v>2 S 04 941 51</v>
          </cell>
          <cell r="B1171" t="str">
            <v>-</v>
          </cell>
          <cell r="C1171" t="str">
            <v>Descida d'água aterros em degraus - DAD 01 AC/BC</v>
          </cell>
          <cell r="D1171" t="str">
            <v>m</v>
          </cell>
          <cell r="H1171" t="str">
            <v>DNIT 021/2004-ES</v>
          </cell>
        </row>
        <row r="1172">
          <cell r="A1172" t="str">
            <v>2 S 04 941 52</v>
          </cell>
          <cell r="B1172" t="str">
            <v>-</v>
          </cell>
          <cell r="C1172" t="str">
            <v>Descida d'água aterros em degraus arm-DAD 02 AC/BC</v>
          </cell>
          <cell r="D1172" t="str">
            <v>m</v>
          </cell>
          <cell r="H1172" t="str">
            <v>DNIT 021/2004-ES</v>
          </cell>
        </row>
        <row r="1173">
          <cell r="A1173" t="str">
            <v>2 S 04 941 53</v>
          </cell>
          <cell r="B1173" t="str">
            <v>-</v>
          </cell>
          <cell r="C1173" t="str">
            <v>Descida d'água aterros em degraus - DAD 03 AC/BC</v>
          </cell>
          <cell r="D1173" t="str">
            <v>m</v>
          </cell>
          <cell r="H1173" t="str">
            <v>DNIT 021/2004-ES</v>
          </cell>
        </row>
        <row r="1174">
          <cell r="A1174" t="str">
            <v>2 S 04 941 54</v>
          </cell>
          <cell r="B1174" t="str">
            <v>-</v>
          </cell>
          <cell r="C1174" t="str">
            <v>Descida d'água aterros em degraus arm-DAD 04 AC/BC</v>
          </cell>
          <cell r="D1174" t="str">
            <v>m</v>
          </cell>
          <cell r="H1174" t="str">
            <v>DNIT 021/2004-ES</v>
          </cell>
        </row>
        <row r="1175">
          <cell r="A1175" t="str">
            <v>2 S 04 941 55</v>
          </cell>
          <cell r="B1175" t="str">
            <v>-</v>
          </cell>
          <cell r="C1175" t="str">
            <v>Descida d'água aterros em degraus-DAD 05 AC/BC</v>
          </cell>
          <cell r="D1175" t="str">
            <v>m</v>
          </cell>
          <cell r="H1175" t="str">
            <v>DNIT 021/2004-ES</v>
          </cell>
        </row>
        <row r="1176">
          <cell r="A1176" t="str">
            <v>2 S 04 941 56</v>
          </cell>
          <cell r="B1176" t="str">
            <v>-</v>
          </cell>
          <cell r="C1176" t="str">
            <v>Descida d'água aterros em degraus - DAD 06 AC/BC</v>
          </cell>
          <cell r="D1176" t="str">
            <v>m</v>
          </cell>
          <cell r="H1176" t="str">
            <v>DNIT 021/2004-ES</v>
          </cell>
        </row>
        <row r="1177">
          <cell r="A1177" t="str">
            <v>2 S 04 941 57</v>
          </cell>
          <cell r="B1177" t="str">
            <v>-</v>
          </cell>
          <cell r="C1177" t="str">
            <v>Descida d'água aterros em degraus - DAD 07 AC/BC</v>
          </cell>
          <cell r="D1177" t="str">
            <v>m</v>
          </cell>
          <cell r="H1177" t="str">
            <v>DNIT 021/2004-ES</v>
          </cell>
        </row>
        <row r="1178">
          <cell r="A1178" t="str">
            <v>2 S 04 941 58</v>
          </cell>
          <cell r="B1178" t="str">
            <v>-</v>
          </cell>
          <cell r="C1178" t="str">
            <v>Descida d'água aterros em degraus arm-DAD 08 AC/BC</v>
          </cell>
          <cell r="D1178" t="str">
            <v>m</v>
          </cell>
          <cell r="H1178" t="str">
            <v>DNIT 021/2004-ES</v>
          </cell>
        </row>
        <row r="1179">
          <cell r="A1179" t="str">
            <v>2 S 04 941 59</v>
          </cell>
          <cell r="B1179" t="str">
            <v>-</v>
          </cell>
          <cell r="C1179" t="str">
            <v>Descida d'água aterros em degraus - DAD 09 AC/BC</v>
          </cell>
          <cell r="D1179" t="str">
            <v>m</v>
          </cell>
          <cell r="H1179" t="str">
            <v>DNIT 021/2004-ES</v>
          </cell>
        </row>
        <row r="1180">
          <cell r="A1180" t="str">
            <v>2 S 04 941 60</v>
          </cell>
          <cell r="B1180" t="str">
            <v>-</v>
          </cell>
          <cell r="C1180" t="str">
            <v>Descida d'água aterros em degraus arm-DAD 10 AC/BC</v>
          </cell>
          <cell r="D1180" t="str">
            <v>m</v>
          </cell>
          <cell r="H1180" t="str">
            <v>DNIT 021/2004-ES</v>
          </cell>
        </row>
        <row r="1181">
          <cell r="A1181" t="str">
            <v>2 S 04 941 61</v>
          </cell>
          <cell r="B1181" t="str">
            <v>-</v>
          </cell>
          <cell r="C1181" t="str">
            <v>Descida d'água aterros em degraus - DAD 11 AC/BC</v>
          </cell>
          <cell r="D1181" t="str">
            <v>m</v>
          </cell>
          <cell r="H1181" t="str">
            <v>DNIT 021/2004-ES</v>
          </cell>
        </row>
        <row r="1182">
          <cell r="A1182" t="str">
            <v>2 S 04 941 62</v>
          </cell>
          <cell r="B1182" t="str">
            <v>-</v>
          </cell>
          <cell r="C1182" t="str">
            <v>Descida d'água aterros em degraus arm-DAD 12 AC/BC</v>
          </cell>
          <cell r="D1182" t="str">
            <v>m</v>
          </cell>
          <cell r="H1182" t="str">
            <v>DNIT 021/2004-ES</v>
          </cell>
        </row>
        <row r="1183">
          <cell r="A1183" t="str">
            <v>2 S 04 941 63</v>
          </cell>
          <cell r="B1183" t="str">
            <v>-</v>
          </cell>
          <cell r="C1183" t="str">
            <v>Descida d'água aterros em degraus - DAD 13 AC/BC</v>
          </cell>
          <cell r="D1183" t="str">
            <v>m</v>
          </cell>
          <cell r="H1183" t="str">
            <v>DNIT 021/2004-ES</v>
          </cell>
        </row>
        <row r="1184">
          <cell r="A1184" t="str">
            <v>2 S 04 941 64</v>
          </cell>
          <cell r="B1184" t="str">
            <v>-</v>
          </cell>
          <cell r="C1184" t="str">
            <v>Descida d'água aterros em degraus arm-DAD 14 AC/BC</v>
          </cell>
          <cell r="D1184" t="str">
            <v>m</v>
          </cell>
          <cell r="H1184" t="str">
            <v>DNIT 021/2004-ES</v>
          </cell>
        </row>
        <row r="1185">
          <cell r="A1185" t="str">
            <v>2 S 04 941 65</v>
          </cell>
          <cell r="B1185" t="str">
            <v>-</v>
          </cell>
          <cell r="C1185" t="str">
            <v>Descida d'água aterros em degraus - DAD 15 AC/BC</v>
          </cell>
          <cell r="D1185" t="str">
            <v>m</v>
          </cell>
          <cell r="H1185" t="str">
            <v>DNIT 021/2004-ES</v>
          </cell>
        </row>
        <row r="1186">
          <cell r="A1186" t="str">
            <v>2 S 04 941 66</v>
          </cell>
          <cell r="B1186" t="str">
            <v>-</v>
          </cell>
          <cell r="C1186" t="str">
            <v>Descida d'água aterros em degraus arm-DAD 16 AC/BC</v>
          </cell>
          <cell r="D1186" t="str">
            <v>m</v>
          </cell>
          <cell r="H1186" t="str">
            <v>DNIT 021/2004-ES</v>
          </cell>
        </row>
        <row r="1187">
          <cell r="A1187" t="str">
            <v>2 S 04 941 67</v>
          </cell>
          <cell r="B1187" t="str">
            <v>-</v>
          </cell>
          <cell r="C1187" t="str">
            <v>Descida d'água aterros em degraus - DAD 17 AC/BC</v>
          </cell>
          <cell r="D1187" t="str">
            <v>m</v>
          </cell>
          <cell r="H1187" t="str">
            <v>DNIT 021/2004-ES</v>
          </cell>
        </row>
        <row r="1188">
          <cell r="A1188" t="str">
            <v>2 S 04 941 68</v>
          </cell>
          <cell r="B1188" t="str">
            <v>-</v>
          </cell>
          <cell r="C1188" t="str">
            <v>Descida d'água aterros em degraus arm-DAD 18 AC/BC</v>
          </cell>
          <cell r="D1188" t="str">
            <v>m</v>
          </cell>
          <cell r="H1188" t="str">
            <v>DNIT 021/2004-ES</v>
          </cell>
        </row>
        <row r="1189">
          <cell r="A1189" t="str">
            <v>2 S 04 941 81</v>
          </cell>
          <cell r="B1189" t="str">
            <v>-</v>
          </cell>
          <cell r="C1189" t="str">
            <v>Descida d'água cortes em degraus - DCD 01 AC/BC</v>
          </cell>
          <cell r="D1189" t="str">
            <v>m</v>
          </cell>
          <cell r="H1189" t="str">
            <v>DNIT 021/2004-ES</v>
          </cell>
        </row>
        <row r="1190">
          <cell r="A1190" t="str">
            <v>2 S 04 941 82</v>
          </cell>
          <cell r="B1190" t="str">
            <v>-</v>
          </cell>
          <cell r="C1190" t="str">
            <v>Descida d'água cortes em degraus arm-DCD 02 AC/BC</v>
          </cell>
          <cell r="D1190" t="str">
            <v>m</v>
          </cell>
          <cell r="H1190" t="str">
            <v>DNIT 021/2004-ES</v>
          </cell>
        </row>
        <row r="1191">
          <cell r="A1191" t="str">
            <v>2 S 04 941 83</v>
          </cell>
          <cell r="B1191" t="str">
            <v>-</v>
          </cell>
          <cell r="C1191" t="str">
            <v>Descida d'água cortes em degraus - DCD 03 AC/BC</v>
          </cell>
          <cell r="D1191" t="str">
            <v>m</v>
          </cell>
          <cell r="H1191" t="str">
            <v>DNIT 021/2004-ES</v>
          </cell>
        </row>
        <row r="1192">
          <cell r="A1192" t="str">
            <v>2 S 04 941 84</v>
          </cell>
          <cell r="B1192" t="str">
            <v>-</v>
          </cell>
          <cell r="C1192" t="str">
            <v>Descida d'água cortes em degraus arm-DCD 04 AC/BC</v>
          </cell>
          <cell r="D1192" t="str">
            <v>m</v>
          </cell>
          <cell r="H1192" t="str">
            <v>DNIT 021/2004-ES</v>
          </cell>
        </row>
        <row r="1193">
          <cell r="A1193" t="str">
            <v>2 S 04 942 01</v>
          </cell>
          <cell r="B1193" t="str">
            <v>-</v>
          </cell>
          <cell r="C1193" t="str">
            <v>Entrada d'água - EDA 01</v>
          </cell>
          <cell r="D1193" t="str">
            <v>und</v>
          </cell>
          <cell r="H1193" t="str">
            <v>DNIT 021/2004-ES</v>
          </cell>
        </row>
        <row r="1194">
          <cell r="A1194" t="str">
            <v>2 S 04 942 02</v>
          </cell>
          <cell r="B1194" t="str">
            <v>-</v>
          </cell>
          <cell r="C1194" t="str">
            <v>Entrada d'água - EDA 02</v>
          </cell>
          <cell r="D1194" t="str">
            <v>und</v>
          </cell>
          <cell r="H1194" t="str">
            <v>DNIT 021/2004-ES</v>
          </cell>
        </row>
        <row r="1195">
          <cell r="A1195" t="str">
            <v>2 S 04 942 51</v>
          </cell>
          <cell r="B1195" t="str">
            <v>-</v>
          </cell>
          <cell r="C1195" t="str">
            <v>Entrada d'água - EDA 01 AC/BC</v>
          </cell>
          <cell r="D1195" t="str">
            <v>und</v>
          </cell>
          <cell r="H1195" t="str">
            <v>DNIT 021/2004-ES</v>
          </cell>
        </row>
        <row r="1196">
          <cell r="A1196" t="str">
            <v>2 S 04 942 52</v>
          </cell>
          <cell r="B1196" t="str">
            <v>-</v>
          </cell>
          <cell r="C1196" t="str">
            <v>Entrada d'água - EDA 02 AC/BC</v>
          </cell>
          <cell r="D1196" t="str">
            <v>und</v>
          </cell>
          <cell r="H1196" t="str">
            <v>DNIT 021/2004-ES</v>
          </cell>
        </row>
        <row r="1197">
          <cell r="A1197" t="str">
            <v>2 S 04 950 01</v>
          </cell>
          <cell r="B1197" t="str">
            <v>-</v>
          </cell>
          <cell r="C1197" t="str">
            <v>Dissipador de energia - DES 01</v>
          </cell>
          <cell r="D1197" t="str">
            <v>und</v>
          </cell>
          <cell r="H1197" t="str">
            <v>DNIT 022/2004-ES</v>
          </cell>
        </row>
        <row r="1198">
          <cell r="A1198" t="str">
            <v>2 S 04 950 02</v>
          </cell>
          <cell r="B1198" t="str">
            <v>-</v>
          </cell>
          <cell r="C1198" t="str">
            <v>Dissipador de energia - DES 02</v>
          </cell>
          <cell r="D1198" t="str">
            <v>und</v>
          </cell>
          <cell r="H1198" t="str">
            <v>DNIT 022/2004-ES</v>
          </cell>
        </row>
        <row r="1199">
          <cell r="A1199" t="str">
            <v>2 S 04 950 03</v>
          </cell>
          <cell r="B1199" t="str">
            <v>-</v>
          </cell>
          <cell r="C1199" t="str">
            <v>Dissipador de energia - DES 03</v>
          </cell>
          <cell r="D1199" t="str">
            <v>und</v>
          </cell>
          <cell r="H1199" t="str">
            <v>DNIT 022/2004-ES</v>
          </cell>
        </row>
        <row r="1200">
          <cell r="A1200" t="str">
            <v>2 S 04 950 04</v>
          </cell>
          <cell r="B1200" t="str">
            <v>-</v>
          </cell>
          <cell r="C1200" t="str">
            <v>Dissipador de energia - DES04</v>
          </cell>
          <cell r="D1200" t="str">
            <v>und</v>
          </cell>
          <cell r="H1200" t="str">
            <v>DNIT 022/2004-ES</v>
          </cell>
        </row>
        <row r="1201">
          <cell r="A1201" t="str">
            <v>2 S 04 950 21</v>
          </cell>
          <cell r="B1201" t="str">
            <v>-</v>
          </cell>
          <cell r="C1201" t="str">
            <v>Dissipador de energia - DEB 01</v>
          </cell>
          <cell r="D1201" t="str">
            <v>und</v>
          </cell>
          <cell r="H1201" t="str">
            <v>DNIT 022/2004-ES</v>
          </cell>
        </row>
        <row r="1202">
          <cell r="A1202" t="str">
            <v>2 S 04 950 22</v>
          </cell>
          <cell r="B1202" t="str">
            <v>-</v>
          </cell>
          <cell r="C1202" t="str">
            <v>Dissipador de energia - DEB 02</v>
          </cell>
          <cell r="D1202" t="str">
            <v>und</v>
          </cell>
          <cell r="H1202" t="str">
            <v>DNIT 022/2004-ES</v>
          </cell>
        </row>
        <row r="1203">
          <cell r="A1203" t="str">
            <v>2 S 04 950 23</v>
          </cell>
          <cell r="B1203" t="str">
            <v>-</v>
          </cell>
          <cell r="C1203" t="str">
            <v>Dissipador de energia - DEB 03</v>
          </cell>
          <cell r="D1203" t="str">
            <v>und</v>
          </cell>
          <cell r="H1203" t="str">
            <v>DNIT 022/2004-ES</v>
          </cell>
        </row>
        <row r="1204">
          <cell r="A1204" t="str">
            <v>2 S 04 950 24</v>
          </cell>
          <cell r="B1204" t="str">
            <v>-</v>
          </cell>
          <cell r="C1204" t="str">
            <v>Dissipador de energia - DEB 04</v>
          </cell>
          <cell r="D1204" t="str">
            <v>und</v>
          </cell>
          <cell r="H1204" t="str">
            <v>DNIT 022/2004-ES</v>
          </cell>
        </row>
        <row r="1205">
          <cell r="A1205" t="str">
            <v>2 S 04 950 25</v>
          </cell>
          <cell r="B1205" t="str">
            <v>-</v>
          </cell>
          <cell r="C1205" t="str">
            <v>Dissipador de energia - DEB 05</v>
          </cell>
          <cell r="D1205" t="str">
            <v>und</v>
          </cell>
          <cell r="H1205" t="str">
            <v>DNIT 022/2004-ES</v>
          </cell>
        </row>
        <row r="1206">
          <cell r="A1206" t="str">
            <v>2 S 04 950 26</v>
          </cell>
          <cell r="B1206" t="str">
            <v>-</v>
          </cell>
          <cell r="C1206" t="str">
            <v>Dissipador de energia - DEB 06</v>
          </cell>
          <cell r="D1206" t="str">
            <v>und</v>
          </cell>
          <cell r="H1206" t="str">
            <v>DNIT 022/2004-ES</v>
          </cell>
        </row>
        <row r="1207">
          <cell r="A1207" t="str">
            <v>2 S 04 950 27</v>
          </cell>
          <cell r="B1207" t="str">
            <v>-</v>
          </cell>
          <cell r="C1207" t="str">
            <v>Dissipador de energia - DEB 07</v>
          </cell>
          <cell r="D1207" t="str">
            <v>und</v>
          </cell>
          <cell r="H1207" t="str">
            <v>DNIT 022/2004-ES</v>
          </cell>
        </row>
        <row r="1208">
          <cell r="A1208" t="str">
            <v>2 S 04 950 28</v>
          </cell>
          <cell r="B1208" t="str">
            <v>-</v>
          </cell>
          <cell r="C1208" t="str">
            <v>Dissipador de energia - DEB 08</v>
          </cell>
          <cell r="D1208" t="str">
            <v>und</v>
          </cell>
          <cell r="H1208" t="str">
            <v>DNIT 022/2004-ES</v>
          </cell>
        </row>
        <row r="1209">
          <cell r="A1209" t="str">
            <v>2 S 04 950 29</v>
          </cell>
          <cell r="B1209" t="str">
            <v>-</v>
          </cell>
          <cell r="C1209" t="str">
            <v>Dissipador de energia - DEB 09</v>
          </cell>
          <cell r="D1209" t="str">
            <v>und</v>
          </cell>
          <cell r="H1209" t="str">
            <v>DNIT 022/2004-ES</v>
          </cell>
        </row>
        <row r="1210">
          <cell r="A1210" t="str">
            <v>2 S 04 950 30</v>
          </cell>
          <cell r="B1210" t="str">
            <v>-</v>
          </cell>
          <cell r="C1210" t="str">
            <v>Dissipador de energia - DEB 10</v>
          </cell>
          <cell r="D1210" t="str">
            <v>und</v>
          </cell>
          <cell r="H1210" t="str">
            <v>DNIT 022/2004-ES</v>
          </cell>
        </row>
        <row r="1211">
          <cell r="A1211" t="str">
            <v>2 S 04 950 31</v>
          </cell>
          <cell r="B1211" t="str">
            <v>-</v>
          </cell>
          <cell r="C1211" t="str">
            <v>Dissipador de energia - DEB 11</v>
          </cell>
          <cell r="D1211" t="str">
            <v>und</v>
          </cell>
          <cell r="H1211" t="str">
            <v>DNIT 022/2004-ES</v>
          </cell>
        </row>
        <row r="1212">
          <cell r="A1212" t="str">
            <v>2 S 04 950 32</v>
          </cell>
          <cell r="B1212" t="str">
            <v>-</v>
          </cell>
          <cell r="C1212" t="str">
            <v>Dissipador de energia - DEB 12</v>
          </cell>
          <cell r="D1212" t="str">
            <v>und</v>
          </cell>
          <cell r="H1212" t="str">
            <v>DNIT 022/2004-ES</v>
          </cell>
        </row>
        <row r="1213">
          <cell r="A1213" t="str">
            <v>2 S 04 950 51</v>
          </cell>
          <cell r="B1213" t="str">
            <v>-</v>
          </cell>
          <cell r="C1213" t="str">
            <v>Dissipador de energia - DED 01</v>
          </cell>
          <cell r="D1213" t="str">
            <v>und</v>
          </cell>
          <cell r="H1213" t="str">
            <v>DNIT 022/2004-ES</v>
          </cell>
        </row>
        <row r="1214">
          <cell r="A1214" t="str">
            <v>2 S 04 950 61</v>
          </cell>
          <cell r="B1214" t="str">
            <v>-</v>
          </cell>
          <cell r="C1214" t="str">
            <v>Dissipador de energia - DES 01 AC/PC</v>
          </cell>
          <cell r="D1214" t="str">
            <v>und</v>
          </cell>
          <cell r="H1214" t="str">
            <v>DNIT 022/2004-ES</v>
          </cell>
        </row>
        <row r="1215">
          <cell r="A1215" t="str">
            <v>2 S 04 950 62</v>
          </cell>
          <cell r="B1215" t="str">
            <v>-</v>
          </cell>
          <cell r="C1215" t="str">
            <v>Dissipador de energia - DES 02 AC/PC</v>
          </cell>
          <cell r="D1215" t="str">
            <v>und</v>
          </cell>
          <cell r="H1215" t="str">
            <v>DNIT 022/2004-ES</v>
          </cell>
        </row>
        <row r="1216">
          <cell r="A1216" t="str">
            <v>2 S 04 950 63</v>
          </cell>
          <cell r="B1216" t="str">
            <v>-</v>
          </cell>
          <cell r="C1216" t="str">
            <v>Dissipador de energia - DES 03 AC/PC</v>
          </cell>
          <cell r="D1216" t="str">
            <v>und</v>
          </cell>
          <cell r="H1216" t="str">
            <v>DNIT 022/2004-ES</v>
          </cell>
        </row>
        <row r="1217">
          <cell r="A1217" t="str">
            <v>2 S 04 950 64</v>
          </cell>
          <cell r="B1217" t="str">
            <v>-</v>
          </cell>
          <cell r="C1217" t="str">
            <v>Dissipador de energia - DES 04 AC/PC</v>
          </cell>
          <cell r="D1217" t="str">
            <v>und</v>
          </cell>
          <cell r="H1217" t="str">
            <v>DNIT 022/2004-ES</v>
          </cell>
        </row>
        <row r="1218">
          <cell r="A1218" t="str">
            <v>2 S 04 950 71</v>
          </cell>
          <cell r="B1218" t="str">
            <v>-</v>
          </cell>
          <cell r="C1218" t="str">
            <v>Dissipador de energia - DEB 01 AC/BC/PC</v>
          </cell>
          <cell r="D1218" t="str">
            <v>und</v>
          </cell>
          <cell r="H1218" t="str">
            <v>DNIT 022/2004-ES</v>
          </cell>
        </row>
        <row r="1219">
          <cell r="A1219" t="str">
            <v>2 S 04 950 72</v>
          </cell>
          <cell r="B1219" t="str">
            <v>-</v>
          </cell>
          <cell r="C1219" t="str">
            <v>Dissipador de energia - DEB 02 AC/BC/PC</v>
          </cell>
          <cell r="D1219" t="str">
            <v>und</v>
          </cell>
          <cell r="H1219" t="str">
            <v>DNIT 022/2004-ES</v>
          </cell>
        </row>
        <row r="1220">
          <cell r="A1220" t="str">
            <v>2 S 04 950 73</v>
          </cell>
          <cell r="B1220" t="str">
            <v>-</v>
          </cell>
          <cell r="C1220" t="str">
            <v>Dissipador de energia - DEB 03 AC/BC/PC</v>
          </cell>
          <cell r="D1220" t="str">
            <v>und</v>
          </cell>
          <cell r="H1220" t="str">
            <v>DNIT 022/2004-ES</v>
          </cell>
        </row>
        <row r="1221">
          <cell r="A1221" t="str">
            <v>2 S 04 950 74</v>
          </cell>
          <cell r="B1221" t="str">
            <v>-</v>
          </cell>
          <cell r="C1221" t="str">
            <v>Dissipador de energia - DEB 04 AC/BC/PC</v>
          </cell>
          <cell r="D1221" t="str">
            <v>und</v>
          </cell>
          <cell r="H1221" t="str">
            <v>DNIT 022/2004-ES</v>
          </cell>
        </row>
        <row r="1222">
          <cell r="A1222" t="str">
            <v>2 S 04 950 75</v>
          </cell>
          <cell r="B1222" t="str">
            <v>-</v>
          </cell>
          <cell r="C1222" t="str">
            <v>Dissipador de energia - DEB 05 AC/BC/PC</v>
          </cell>
          <cell r="D1222" t="str">
            <v>und</v>
          </cell>
          <cell r="H1222" t="str">
            <v>DNIT 022/2004-ES</v>
          </cell>
        </row>
        <row r="1223">
          <cell r="A1223" t="str">
            <v>2 S 04 950 76</v>
          </cell>
          <cell r="B1223" t="str">
            <v>-</v>
          </cell>
          <cell r="C1223" t="str">
            <v>Dissipador de energia - DEB 06 AC/BC/PC</v>
          </cell>
          <cell r="D1223" t="str">
            <v>und</v>
          </cell>
          <cell r="H1223" t="str">
            <v>DNIT 022/2004-ES</v>
          </cell>
        </row>
        <row r="1224">
          <cell r="A1224" t="str">
            <v>2 S 04 950 77</v>
          </cell>
          <cell r="B1224" t="str">
            <v>-</v>
          </cell>
          <cell r="C1224" t="str">
            <v>Dissipador de energia - DEB 07 AC/BC/PC</v>
          </cell>
          <cell r="D1224" t="str">
            <v>und</v>
          </cell>
          <cell r="H1224" t="str">
            <v>DNIT 022/2004-ES</v>
          </cell>
        </row>
        <row r="1225">
          <cell r="A1225" t="str">
            <v>2 S 04 950 78</v>
          </cell>
          <cell r="B1225" t="str">
            <v>-</v>
          </cell>
          <cell r="C1225" t="str">
            <v>Dissipador de energia - DEB 08 AC/BC/PC</v>
          </cell>
          <cell r="D1225" t="str">
            <v>und</v>
          </cell>
          <cell r="H1225" t="str">
            <v>DNIT 022/2004-ES</v>
          </cell>
        </row>
        <row r="1226">
          <cell r="A1226" t="str">
            <v>2 S 04 950 79</v>
          </cell>
          <cell r="B1226" t="str">
            <v>-</v>
          </cell>
          <cell r="C1226" t="str">
            <v>Dissipador de energia - DEB 09 AC/BC/PC</v>
          </cell>
          <cell r="D1226" t="str">
            <v>und</v>
          </cell>
          <cell r="H1226" t="str">
            <v>DNIT 022/2004-ES</v>
          </cell>
        </row>
        <row r="1227">
          <cell r="A1227" t="str">
            <v>2 S 04 950 80</v>
          </cell>
          <cell r="B1227" t="str">
            <v>-</v>
          </cell>
          <cell r="C1227" t="str">
            <v>Dissipador de energia - DEB 10 AC/BC/PC</v>
          </cell>
          <cell r="D1227" t="str">
            <v>und</v>
          </cell>
          <cell r="H1227" t="str">
            <v>DNIT 022/2004-ES</v>
          </cell>
        </row>
        <row r="1228">
          <cell r="A1228" t="str">
            <v>2 S 04 950 81</v>
          </cell>
          <cell r="B1228" t="str">
            <v>-</v>
          </cell>
          <cell r="C1228" t="str">
            <v>Dissipador de energia - DEB 11 AC/BC/PC</v>
          </cell>
          <cell r="D1228" t="str">
            <v>und</v>
          </cell>
          <cell r="H1228" t="str">
            <v>DNIT 022/2004-ES</v>
          </cell>
        </row>
        <row r="1229">
          <cell r="A1229" t="str">
            <v>2 S 04 950 82</v>
          </cell>
          <cell r="B1229" t="str">
            <v>-</v>
          </cell>
          <cell r="C1229" t="str">
            <v>Dissipador de energia - DEB 12 AC/BC/PC</v>
          </cell>
          <cell r="D1229" t="str">
            <v>und</v>
          </cell>
          <cell r="H1229" t="str">
            <v>DNIT 022/2004-ES</v>
          </cell>
        </row>
        <row r="1230">
          <cell r="A1230" t="str">
            <v>2 S 04 950 99</v>
          </cell>
          <cell r="B1230" t="str">
            <v>-</v>
          </cell>
          <cell r="C1230" t="str">
            <v>Dissipador de energia - DED 01 AC/BC</v>
          </cell>
          <cell r="D1230" t="str">
            <v>und</v>
          </cell>
          <cell r="H1230" t="str">
            <v>DNIT 022/2004-ES</v>
          </cell>
        </row>
        <row r="1231">
          <cell r="A1231" t="str">
            <v>2 S 04 960 01</v>
          </cell>
          <cell r="B1231" t="str">
            <v>-</v>
          </cell>
          <cell r="C1231" t="str">
            <v>Boca de lobo simples grelha concr. - BLS 01</v>
          </cell>
          <cell r="D1231" t="str">
            <v>und</v>
          </cell>
          <cell r="H1231" t="str">
            <v>DNIT 030/2004-ES</v>
          </cell>
        </row>
        <row r="1232">
          <cell r="A1232" t="str">
            <v>2 S 04 960 02</v>
          </cell>
          <cell r="B1232" t="str">
            <v>-</v>
          </cell>
          <cell r="C1232" t="str">
            <v>Boca de lobo simples grelha concr. - BLS 02</v>
          </cell>
          <cell r="D1232" t="str">
            <v>und</v>
          </cell>
          <cell r="H1232" t="str">
            <v>DNIT 030/2004-ES</v>
          </cell>
        </row>
        <row r="1233">
          <cell r="A1233" t="str">
            <v>2 S 04 960 03</v>
          </cell>
          <cell r="B1233" t="str">
            <v>-</v>
          </cell>
          <cell r="C1233" t="str">
            <v>Boca de lobo simples grelha concr. - BLS 03</v>
          </cell>
          <cell r="D1233" t="str">
            <v>und</v>
          </cell>
          <cell r="H1233" t="str">
            <v>DNIT 030/2004-ES</v>
          </cell>
        </row>
        <row r="1234">
          <cell r="A1234" t="str">
            <v>2 S 04 960 04</v>
          </cell>
          <cell r="B1234" t="str">
            <v>-</v>
          </cell>
          <cell r="C1234" t="str">
            <v>Boca de lobo simples grelha concr. - BLS 04</v>
          </cell>
          <cell r="D1234" t="str">
            <v>und</v>
          </cell>
          <cell r="H1234" t="str">
            <v>DNIT 030/2004-ES</v>
          </cell>
        </row>
        <row r="1235">
          <cell r="A1235" t="str">
            <v>2 S 04 960 05</v>
          </cell>
          <cell r="B1235" t="str">
            <v>-</v>
          </cell>
          <cell r="C1235" t="str">
            <v>Boca de lobo simples grelha concr. - BLS 05</v>
          </cell>
          <cell r="D1235" t="str">
            <v>und</v>
          </cell>
          <cell r="H1235" t="str">
            <v>DNIT 030/2004-ES</v>
          </cell>
        </row>
        <row r="1236">
          <cell r="A1236" t="str">
            <v>2 S 04 960 06</v>
          </cell>
          <cell r="B1236" t="str">
            <v>-</v>
          </cell>
          <cell r="C1236" t="str">
            <v>Boca de lobo simples grelha concr. - BLS 06</v>
          </cell>
          <cell r="D1236" t="str">
            <v>und</v>
          </cell>
          <cell r="H1236" t="str">
            <v>DNIT 030/2004-ES</v>
          </cell>
        </row>
        <row r="1237">
          <cell r="A1237" t="str">
            <v>2 S 04 960 07</v>
          </cell>
          <cell r="B1237" t="str">
            <v>-</v>
          </cell>
          <cell r="C1237" t="str">
            <v>Boca de lobo simples grelha concr. - BLS 07</v>
          </cell>
          <cell r="D1237" t="str">
            <v>und</v>
          </cell>
          <cell r="H1237" t="str">
            <v>DNIT 030/2004-ES</v>
          </cell>
        </row>
        <row r="1238">
          <cell r="A1238" t="str">
            <v>2 S 04 960 51</v>
          </cell>
          <cell r="B1238" t="str">
            <v>-</v>
          </cell>
          <cell r="C1238" t="str">
            <v>Boca de lobo simples grelha concr. BLS 01 AC/BC</v>
          </cell>
          <cell r="D1238" t="str">
            <v>und</v>
          </cell>
          <cell r="H1238" t="str">
            <v>DNIT 030/2004-ES</v>
          </cell>
        </row>
        <row r="1239">
          <cell r="A1239" t="str">
            <v>2 S 04 960 52</v>
          </cell>
          <cell r="B1239" t="str">
            <v>-</v>
          </cell>
          <cell r="C1239" t="str">
            <v>Boca de lobo simples grelha concr. BLS 02 AC/BC</v>
          </cell>
          <cell r="D1239" t="str">
            <v>und</v>
          </cell>
          <cell r="H1239" t="str">
            <v>DNIT 030/2004-ES</v>
          </cell>
        </row>
        <row r="1240">
          <cell r="A1240" t="str">
            <v>2 S 04 960 53</v>
          </cell>
          <cell r="B1240" t="str">
            <v>-</v>
          </cell>
          <cell r="C1240" t="str">
            <v>Boca de lobo simples grelha concr. BLS 03 AC/BC</v>
          </cell>
          <cell r="D1240" t="str">
            <v>und</v>
          </cell>
          <cell r="H1240" t="str">
            <v>DNIT 030/2004-ES</v>
          </cell>
        </row>
        <row r="1241">
          <cell r="A1241" t="str">
            <v>2 S 04 960 54</v>
          </cell>
          <cell r="B1241" t="str">
            <v>-</v>
          </cell>
          <cell r="C1241" t="str">
            <v>Boca de lobo simples grelha concr. BLS 04 AC/BC</v>
          </cell>
          <cell r="D1241" t="str">
            <v>und</v>
          </cell>
          <cell r="H1241" t="str">
            <v>DNIT 030/2004-ES</v>
          </cell>
        </row>
        <row r="1242">
          <cell r="A1242" t="str">
            <v>2 S 04 960 55</v>
          </cell>
          <cell r="B1242" t="str">
            <v>-</v>
          </cell>
          <cell r="C1242" t="str">
            <v>Boca de lobo simples grelha concr. BLS 05 AC/BC</v>
          </cell>
          <cell r="D1242" t="str">
            <v>und</v>
          </cell>
          <cell r="H1242" t="str">
            <v>DNIT 030/2004-ES</v>
          </cell>
        </row>
        <row r="1243">
          <cell r="A1243" t="str">
            <v>2 S 04 960 56</v>
          </cell>
          <cell r="B1243" t="str">
            <v>-</v>
          </cell>
          <cell r="C1243" t="str">
            <v>Boca de lobo simples grelha concr. BLS 06 AC/BC</v>
          </cell>
          <cell r="D1243" t="str">
            <v>und</v>
          </cell>
          <cell r="H1243" t="str">
            <v>DNIT 030/2004-ES</v>
          </cell>
        </row>
        <row r="1244">
          <cell r="A1244" t="str">
            <v>2 S 04 960 57</v>
          </cell>
          <cell r="B1244" t="str">
            <v>-</v>
          </cell>
          <cell r="C1244" t="str">
            <v>Boca de lobo simples grelha concr. BLS 07 AC/BC</v>
          </cell>
          <cell r="D1244" t="str">
            <v>und</v>
          </cell>
          <cell r="H1244" t="str">
            <v>DNIT 030/2004-ES</v>
          </cell>
        </row>
        <row r="1245">
          <cell r="A1245" t="str">
            <v>2 S 04 961 01</v>
          </cell>
          <cell r="B1245" t="str">
            <v>-</v>
          </cell>
          <cell r="C1245" t="str">
            <v>Boca de lobo dupla com grelha de concreto - BLD 01</v>
          </cell>
          <cell r="D1245" t="str">
            <v>und</v>
          </cell>
          <cell r="H1245" t="str">
            <v>DNIT 030/2004-ES</v>
          </cell>
        </row>
        <row r="1246">
          <cell r="A1246" t="str">
            <v>2 S 04 961 02</v>
          </cell>
          <cell r="B1246" t="str">
            <v>-</v>
          </cell>
          <cell r="C1246" t="str">
            <v>Boca de lobo dupla com grelha de concreto - BLD 02</v>
          </cell>
          <cell r="D1246" t="str">
            <v>und</v>
          </cell>
          <cell r="H1246" t="str">
            <v>DNIT 030/2004-ES</v>
          </cell>
        </row>
        <row r="1247">
          <cell r="A1247" t="str">
            <v>2 S 04 961 03</v>
          </cell>
          <cell r="B1247" t="str">
            <v>-</v>
          </cell>
          <cell r="C1247" t="str">
            <v>Boca de lobo dupla com grelha de concreto - BLD 03</v>
          </cell>
          <cell r="D1247" t="str">
            <v>und</v>
          </cell>
          <cell r="H1247" t="str">
            <v>DNIT 030/2004-ES</v>
          </cell>
        </row>
        <row r="1248">
          <cell r="A1248" t="str">
            <v>2 S 04 961 04</v>
          </cell>
          <cell r="B1248" t="str">
            <v>-</v>
          </cell>
          <cell r="C1248" t="str">
            <v>Boca de lobo dupla com grelha de concreto - BLD 04</v>
          </cell>
          <cell r="D1248" t="str">
            <v>und</v>
          </cell>
          <cell r="H1248" t="str">
            <v>DNIT 030/2004-ES</v>
          </cell>
        </row>
        <row r="1249">
          <cell r="A1249" t="str">
            <v>2 S 04 961 05</v>
          </cell>
          <cell r="B1249" t="str">
            <v>-</v>
          </cell>
          <cell r="C1249" t="str">
            <v>Boca de lobo dupla com grelha de concreto - BLD 05</v>
          </cell>
          <cell r="D1249" t="str">
            <v>und</v>
          </cell>
          <cell r="H1249" t="str">
            <v>DNIT 030/2004-ES</v>
          </cell>
        </row>
        <row r="1250">
          <cell r="A1250" t="str">
            <v>2 S 04 961 06</v>
          </cell>
          <cell r="B1250" t="str">
            <v>-</v>
          </cell>
          <cell r="C1250" t="str">
            <v>Boca de lobo dupla com grelha de concreto - BLD 06</v>
          </cell>
          <cell r="D1250" t="str">
            <v>und</v>
          </cell>
          <cell r="H1250" t="str">
            <v>DNIT 030/2004-ES</v>
          </cell>
        </row>
        <row r="1251">
          <cell r="A1251" t="str">
            <v>2 S 04 961 07</v>
          </cell>
          <cell r="B1251" t="str">
            <v>-</v>
          </cell>
          <cell r="C1251" t="str">
            <v>Boca de lobo dupla com grelha de concreto - BLD 07</v>
          </cell>
          <cell r="D1251" t="str">
            <v>und</v>
          </cell>
          <cell r="H1251" t="str">
            <v>DNIT 030/2004-ES</v>
          </cell>
        </row>
        <row r="1252">
          <cell r="A1252" t="str">
            <v>2 S 04 961 51</v>
          </cell>
          <cell r="B1252" t="str">
            <v>-</v>
          </cell>
          <cell r="C1252" t="str">
            <v>Boca de lobo dupla grelha concr. BLD 01 AC/BC</v>
          </cell>
          <cell r="D1252" t="str">
            <v>und</v>
          </cell>
          <cell r="H1252" t="str">
            <v>DNIT 030/2004-ES</v>
          </cell>
        </row>
        <row r="1253">
          <cell r="A1253" t="str">
            <v>2 S 04 961 52</v>
          </cell>
          <cell r="B1253" t="str">
            <v>-</v>
          </cell>
          <cell r="C1253" t="str">
            <v>Boca de lobo dupla grelha concr. BLD 02 AC/BC</v>
          </cell>
          <cell r="D1253" t="str">
            <v>und</v>
          </cell>
          <cell r="H1253" t="str">
            <v>DNIT 030/2004-ES</v>
          </cell>
        </row>
        <row r="1254">
          <cell r="A1254" t="str">
            <v>2 S 04 961 53</v>
          </cell>
          <cell r="B1254" t="str">
            <v>-</v>
          </cell>
          <cell r="C1254" t="str">
            <v>Boca de lobo dupla grelha concr. BLD 03 AC/BC</v>
          </cell>
          <cell r="D1254" t="str">
            <v>und</v>
          </cell>
          <cell r="H1254" t="str">
            <v>DNIT 030/2004-ES</v>
          </cell>
        </row>
        <row r="1255">
          <cell r="A1255" t="str">
            <v>2 S 04 961 54</v>
          </cell>
          <cell r="B1255" t="str">
            <v>-</v>
          </cell>
          <cell r="C1255" t="str">
            <v>Boca de lobo dupla grelha concr. BLD 04 AC/BC</v>
          </cell>
          <cell r="D1255" t="str">
            <v>und</v>
          </cell>
          <cell r="H1255" t="str">
            <v>DNIT 030/2004-ES</v>
          </cell>
        </row>
        <row r="1256">
          <cell r="A1256" t="str">
            <v>2 S 04 961 55</v>
          </cell>
          <cell r="B1256" t="str">
            <v>-</v>
          </cell>
          <cell r="C1256" t="str">
            <v>Boca de lobo dupla grelha concr. BLD 05 AC/BC</v>
          </cell>
          <cell r="D1256" t="str">
            <v>und</v>
          </cell>
          <cell r="H1256" t="str">
            <v>DNIT 030/2004-ES</v>
          </cell>
        </row>
        <row r="1257">
          <cell r="A1257" t="str">
            <v>2 S 04 961 56</v>
          </cell>
          <cell r="B1257" t="str">
            <v>-</v>
          </cell>
          <cell r="C1257" t="str">
            <v>Boca de lobo dupla grelha concr. BLD 06 AC/BC</v>
          </cell>
          <cell r="D1257" t="str">
            <v>und</v>
          </cell>
          <cell r="H1257" t="str">
            <v>DNIT 030/2004-ES</v>
          </cell>
        </row>
        <row r="1258">
          <cell r="A1258" t="str">
            <v>2 S 04 961 57</v>
          </cell>
          <cell r="B1258" t="str">
            <v>-</v>
          </cell>
          <cell r="C1258" t="str">
            <v>Boca de lobo dupla grelha concr. BLD 07 AC/BC</v>
          </cell>
          <cell r="D1258" t="str">
            <v>und</v>
          </cell>
          <cell r="H1258" t="str">
            <v>DNIT 030/2004-ES</v>
          </cell>
        </row>
        <row r="1259">
          <cell r="A1259" t="str">
            <v>2 S 04 962 01</v>
          </cell>
          <cell r="B1259" t="str">
            <v>-</v>
          </cell>
          <cell r="C1259" t="str">
            <v>Caixa de ligação e passagem - CLP 01</v>
          </cell>
          <cell r="D1259" t="str">
            <v>und</v>
          </cell>
          <cell r="H1259" t="str">
            <v>DNIT 030/2004-ES</v>
          </cell>
        </row>
        <row r="1260">
          <cell r="A1260" t="str">
            <v>2 S 04 962 02</v>
          </cell>
          <cell r="B1260" t="str">
            <v>-</v>
          </cell>
          <cell r="C1260" t="str">
            <v>Caixa de ligação e passagem - CLP 02</v>
          </cell>
          <cell r="D1260" t="str">
            <v>und</v>
          </cell>
          <cell r="H1260" t="str">
            <v>DNIT 030/2004-ES</v>
          </cell>
        </row>
        <row r="1261">
          <cell r="A1261" t="str">
            <v>2 S 04 962 03</v>
          </cell>
          <cell r="B1261" t="str">
            <v>-</v>
          </cell>
          <cell r="C1261" t="str">
            <v>Caixa de ligação e passagem - CLP 03</v>
          </cell>
          <cell r="D1261" t="str">
            <v>und</v>
          </cell>
          <cell r="H1261" t="str">
            <v>DNIT 030/2004-ES</v>
          </cell>
        </row>
        <row r="1262">
          <cell r="A1262" t="str">
            <v>2 S 04 962 04</v>
          </cell>
          <cell r="B1262" t="str">
            <v>-</v>
          </cell>
          <cell r="C1262" t="str">
            <v>Caixa de ligação e passagem - CLP 04</v>
          </cell>
          <cell r="D1262" t="str">
            <v>und</v>
          </cell>
          <cell r="H1262" t="str">
            <v>DNIT 030/2004-ES</v>
          </cell>
        </row>
        <row r="1263">
          <cell r="A1263" t="str">
            <v>2 S 04 962 05</v>
          </cell>
          <cell r="B1263" t="str">
            <v>-</v>
          </cell>
          <cell r="C1263" t="str">
            <v>Caixa de ligação e passagem - CLP 05</v>
          </cell>
          <cell r="D1263" t="str">
            <v>und</v>
          </cell>
          <cell r="H1263" t="str">
            <v>DNIT 030/2004-ES</v>
          </cell>
        </row>
        <row r="1264">
          <cell r="A1264" t="str">
            <v>2 S 04 962 06</v>
          </cell>
          <cell r="B1264" t="str">
            <v>-</v>
          </cell>
          <cell r="C1264" t="str">
            <v>Caixa de ligação e passagem - CLP 06</v>
          </cell>
          <cell r="D1264" t="str">
            <v>und</v>
          </cell>
          <cell r="H1264" t="str">
            <v>DNIT 030/2004-ES</v>
          </cell>
        </row>
        <row r="1265">
          <cell r="A1265" t="str">
            <v>2 S 04 962 07</v>
          </cell>
          <cell r="B1265" t="str">
            <v>-</v>
          </cell>
          <cell r="C1265" t="str">
            <v>Caixa de ligação e passagem - CLP 07</v>
          </cell>
          <cell r="D1265" t="str">
            <v>und</v>
          </cell>
          <cell r="H1265" t="str">
            <v>DNIT 030/2004-ES</v>
          </cell>
        </row>
        <row r="1266">
          <cell r="A1266" t="str">
            <v>2 S 04 962 08</v>
          </cell>
          <cell r="B1266" t="str">
            <v>-</v>
          </cell>
          <cell r="C1266" t="str">
            <v>Caixa de ligação e passagem - CLP 08</v>
          </cell>
          <cell r="D1266" t="str">
            <v>und</v>
          </cell>
          <cell r="H1266" t="str">
            <v>DNIT 030/2004-ES</v>
          </cell>
        </row>
        <row r="1267">
          <cell r="A1267" t="str">
            <v>2 S 04 962 09</v>
          </cell>
          <cell r="B1267" t="str">
            <v>-</v>
          </cell>
          <cell r="C1267" t="str">
            <v>Caixa de ligação e passagem - CLP 09</v>
          </cell>
          <cell r="D1267" t="str">
            <v>und</v>
          </cell>
          <cell r="H1267" t="str">
            <v>DNIT 030/2004-ES</v>
          </cell>
        </row>
        <row r="1268">
          <cell r="A1268" t="str">
            <v>2 S 04 962 10</v>
          </cell>
          <cell r="B1268" t="str">
            <v>-</v>
          </cell>
          <cell r="C1268" t="str">
            <v>Caixa de ligação e passagem - CLP 10</v>
          </cell>
          <cell r="D1268" t="str">
            <v>und</v>
          </cell>
          <cell r="H1268" t="str">
            <v>DNIT 030/2004-ES</v>
          </cell>
        </row>
        <row r="1269">
          <cell r="A1269" t="str">
            <v>2 S 04 962 11</v>
          </cell>
          <cell r="B1269" t="str">
            <v>-</v>
          </cell>
          <cell r="C1269" t="str">
            <v>Caixa de ligação e passagem - CLP 11</v>
          </cell>
          <cell r="D1269" t="str">
            <v>und</v>
          </cell>
          <cell r="H1269" t="str">
            <v>DNIT 030/2004-ES</v>
          </cell>
        </row>
        <row r="1270">
          <cell r="A1270" t="str">
            <v>2 S 04 962 12</v>
          </cell>
          <cell r="B1270" t="str">
            <v>-</v>
          </cell>
          <cell r="C1270" t="str">
            <v>Caixa de ligação e passagem - CLP 12</v>
          </cell>
          <cell r="D1270" t="str">
            <v>und</v>
          </cell>
          <cell r="H1270" t="str">
            <v>DNIT 030/2004-ES</v>
          </cell>
        </row>
        <row r="1271">
          <cell r="A1271" t="str">
            <v>2 S 04 962 13</v>
          </cell>
          <cell r="B1271" t="str">
            <v>-</v>
          </cell>
          <cell r="C1271" t="str">
            <v>Caixa de ligação e passagem - CLP 13</v>
          </cell>
          <cell r="D1271" t="str">
            <v>und</v>
          </cell>
          <cell r="H1271" t="str">
            <v>DNIT 030/2004-ES</v>
          </cell>
        </row>
        <row r="1272">
          <cell r="A1272" t="str">
            <v>2 S 04 962 14</v>
          </cell>
          <cell r="B1272" t="str">
            <v>-</v>
          </cell>
          <cell r="C1272" t="str">
            <v>Caixa de ligação e passagem - CLP 14</v>
          </cell>
          <cell r="D1272" t="str">
            <v>und</v>
          </cell>
          <cell r="H1272" t="str">
            <v>DNIT 030/2004-ES</v>
          </cell>
        </row>
        <row r="1273">
          <cell r="A1273" t="str">
            <v>2 S 04 962 15</v>
          </cell>
          <cell r="B1273" t="str">
            <v>-</v>
          </cell>
          <cell r="C1273" t="str">
            <v>Caixa de ligação e passagem - CLP 15</v>
          </cell>
          <cell r="D1273" t="str">
            <v>und</v>
          </cell>
          <cell r="H1273" t="str">
            <v>DNIT 030/2004-ES</v>
          </cell>
        </row>
        <row r="1274">
          <cell r="A1274" t="str">
            <v>2 S 04 962 16</v>
          </cell>
          <cell r="B1274" t="str">
            <v>-</v>
          </cell>
          <cell r="C1274" t="str">
            <v>Caixa de ligação e passagem - CLP 16</v>
          </cell>
          <cell r="D1274" t="str">
            <v>und</v>
          </cell>
          <cell r="H1274" t="str">
            <v>DNIT 030/2004-ES</v>
          </cell>
        </row>
        <row r="1275">
          <cell r="A1275" t="str">
            <v>2 S 04 962 17</v>
          </cell>
          <cell r="B1275" t="str">
            <v>-</v>
          </cell>
          <cell r="C1275" t="str">
            <v>Caixa de ligação e passagem - CLP 17</v>
          </cell>
          <cell r="D1275" t="str">
            <v>und</v>
          </cell>
          <cell r="H1275" t="str">
            <v>DNIT 030/2004-ES</v>
          </cell>
        </row>
        <row r="1276">
          <cell r="A1276" t="str">
            <v>2 S 04 962 18</v>
          </cell>
          <cell r="B1276" t="str">
            <v>-</v>
          </cell>
          <cell r="C1276" t="str">
            <v>Caixa de ligação e passagem - CLP 18</v>
          </cell>
          <cell r="D1276" t="str">
            <v>und</v>
          </cell>
          <cell r="H1276" t="str">
            <v>DNIT 030/2004-ES</v>
          </cell>
        </row>
        <row r="1277">
          <cell r="A1277" t="str">
            <v>2 S 04 962 51</v>
          </cell>
          <cell r="B1277" t="str">
            <v>-</v>
          </cell>
          <cell r="C1277" t="str">
            <v>Caixa de ligação e passagem - CLP 01 AC/BC</v>
          </cell>
          <cell r="D1277" t="str">
            <v>und</v>
          </cell>
          <cell r="H1277" t="str">
            <v>DNIT 030/2004-ES</v>
          </cell>
        </row>
        <row r="1278">
          <cell r="A1278" t="str">
            <v>2 S 04 962 52</v>
          </cell>
          <cell r="B1278" t="str">
            <v>-</v>
          </cell>
          <cell r="C1278" t="str">
            <v>Caixa de ligação e passagem - CLP 02 AC/BC</v>
          </cell>
          <cell r="D1278" t="str">
            <v>und</v>
          </cell>
          <cell r="H1278" t="str">
            <v>DNIT 030/2004-ES</v>
          </cell>
        </row>
        <row r="1279">
          <cell r="A1279" t="str">
            <v>2 S 04 962 53</v>
          </cell>
          <cell r="B1279" t="str">
            <v>-</v>
          </cell>
          <cell r="C1279" t="str">
            <v>Caixa de ligação e passagem - CLP 03 AC/BC</v>
          </cell>
          <cell r="D1279" t="str">
            <v>und</v>
          </cell>
          <cell r="H1279" t="str">
            <v>DNIT 030/2004-ES</v>
          </cell>
        </row>
        <row r="1280">
          <cell r="A1280" t="str">
            <v>2 S 04 962 54</v>
          </cell>
          <cell r="B1280" t="str">
            <v>-</v>
          </cell>
          <cell r="C1280" t="str">
            <v>Caixa de ligação e passagem - CLP 04 AC/BC</v>
          </cell>
          <cell r="D1280" t="str">
            <v>und</v>
          </cell>
          <cell r="H1280" t="str">
            <v>DNIT 030/2004-ES</v>
          </cell>
        </row>
        <row r="1281">
          <cell r="A1281" t="str">
            <v>2 S 04 962 55</v>
          </cell>
          <cell r="B1281" t="str">
            <v>-</v>
          </cell>
          <cell r="C1281" t="str">
            <v>Caixa de ligação e passagem - CLP 05 AC/BC</v>
          </cell>
          <cell r="D1281" t="str">
            <v>und</v>
          </cell>
          <cell r="H1281" t="str">
            <v>DNIT 030/2004-ES</v>
          </cell>
        </row>
        <row r="1282">
          <cell r="A1282" t="str">
            <v>2 S 04 962 56</v>
          </cell>
          <cell r="B1282" t="str">
            <v>-</v>
          </cell>
          <cell r="C1282" t="str">
            <v>Caixa de ligação e passagem - CLP 06 AC/BC</v>
          </cell>
          <cell r="D1282" t="str">
            <v>und</v>
          </cell>
          <cell r="H1282" t="str">
            <v>DNIT 030/2004-ES</v>
          </cell>
        </row>
        <row r="1283">
          <cell r="A1283" t="str">
            <v>2 S 04 962 57</v>
          </cell>
          <cell r="B1283" t="str">
            <v>-</v>
          </cell>
          <cell r="C1283" t="str">
            <v>Caixa de ligação e passagem - CLP 07 AC/BC</v>
          </cell>
          <cell r="D1283" t="str">
            <v>und</v>
          </cell>
          <cell r="H1283" t="str">
            <v>DNIT 030/2004-ES</v>
          </cell>
        </row>
        <row r="1284">
          <cell r="A1284" t="str">
            <v>2 S 04 962 58</v>
          </cell>
          <cell r="B1284" t="str">
            <v>-</v>
          </cell>
          <cell r="C1284" t="str">
            <v>Caixa de ligação e passagem - CLP 08 AC/BC</v>
          </cell>
          <cell r="D1284" t="str">
            <v>und</v>
          </cell>
          <cell r="H1284" t="str">
            <v>DNIT 030/2004-ES</v>
          </cell>
        </row>
        <row r="1285">
          <cell r="A1285" t="str">
            <v>2 S 04 962 59</v>
          </cell>
          <cell r="B1285" t="str">
            <v>-</v>
          </cell>
          <cell r="C1285" t="str">
            <v>Caixa de ligação e passagem - CLP 09 AC/BC</v>
          </cell>
          <cell r="D1285" t="str">
            <v>und</v>
          </cell>
          <cell r="H1285" t="str">
            <v>DNIT 030/2004-ES</v>
          </cell>
        </row>
        <row r="1286">
          <cell r="A1286" t="str">
            <v>2 S 04 962 60</v>
          </cell>
          <cell r="B1286" t="str">
            <v>-</v>
          </cell>
          <cell r="C1286" t="str">
            <v>Caixa de ligação e passagem - CLP 10 AC/BC</v>
          </cell>
          <cell r="D1286" t="str">
            <v>und</v>
          </cell>
          <cell r="H1286" t="str">
            <v>DNIT 030/2004-ES</v>
          </cell>
        </row>
        <row r="1287">
          <cell r="A1287" t="str">
            <v>2 S 04 962 61</v>
          </cell>
          <cell r="B1287" t="str">
            <v>-</v>
          </cell>
          <cell r="C1287" t="str">
            <v>Caixa de ligação e passagem - CLP 11 AC/BC</v>
          </cell>
          <cell r="D1287" t="str">
            <v>und</v>
          </cell>
          <cell r="H1287" t="str">
            <v>DNIT 030/2004-ES</v>
          </cell>
        </row>
        <row r="1288">
          <cell r="A1288" t="str">
            <v>2 S 04 962 62</v>
          </cell>
          <cell r="B1288" t="str">
            <v>-</v>
          </cell>
          <cell r="C1288" t="str">
            <v>Caixa de ligação e passagem - CLP 12 AC/BC</v>
          </cell>
          <cell r="D1288" t="str">
            <v>und</v>
          </cell>
          <cell r="H1288" t="str">
            <v>DNIT 030/2004-ES</v>
          </cell>
        </row>
        <row r="1289">
          <cell r="A1289" t="str">
            <v>2 S 04 962 63</v>
          </cell>
          <cell r="B1289" t="str">
            <v>-</v>
          </cell>
          <cell r="C1289" t="str">
            <v>Caixa de ligação e passagem - CLP 13 AC/BC</v>
          </cell>
          <cell r="D1289" t="str">
            <v>und</v>
          </cell>
          <cell r="H1289" t="str">
            <v>DNIT 030/2004-ES</v>
          </cell>
        </row>
        <row r="1290">
          <cell r="A1290" t="str">
            <v>2 S 04 962 64</v>
          </cell>
          <cell r="B1290" t="str">
            <v>-</v>
          </cell>
          <cell r="C1290" t="str">
            <v>Caixa de ligação e passagem - CLP 14 AC/BC</v>
          </cell>
          <cell r="D1290" t="str">
            <v>und</v>
          </cell>
          <cell r="H1290" t="str">
            <v>DNIT 030/2004-ES</v>
          </cell>
        </row>
        <row r="1291">
          <cell r="A1291" t="str">
            <v>2 S 04 962 65</v>
          </cell>
          <cell r="B1291" t="str">
            <v>-</v>
          </cell>
          <cell r="C1291" t="str">
            <v>Caixa de ligação e passagem - CLP 15 AC/BC</v>
          </cell>
          <cell r="D1291" t="str">
            <v>und</v>
          </cell>
          <cell r="H1291" t="str">
            <v>DNIT 030/2004-ES</v>
          </cell>
        </row>
        <row r="1292">
          <cell r="A1292" t="str">
            <v>2 S 04 962 66</v>
          </cell>
          <cell r="B1292" t="str">
            <v>-</v>
          </cell>
          <cell r="C1292" t="str">
            <v>Caixa de ligação e passagem - CLP 16 AC/BC</v>
          </cell>
          <cell r="D1292" t="str">
            <v>und</v>
          </cell>
          <cell r="H1292" t="str">
            <v>DNIT 030/2004-ES</v>
          </cell>
        </row>
        <row r="1293">
          <cell r="A1293" t="str">
            <v>2 S 04 962 67</v>
          </cell>
          <cell r="B1293" t="str">
            <v>-</v>
          </cell>
          <cell r="C1293" t="str">
            <v>Caixa de ligação e passagem - CLP 17 AC/BC</v>
          </cell>
          <cell r="D1293" t="str">
            <v>und</v>
          </cell>
          <cell r="H1293" t="str">
            <v>DNIT 030/2004-ES</v>
          </cell>
        </row>
        <row r="1294">
          <cell r="A1294" t="str">
            <v>2 S 04 962 68</v>
          </cell>
          <cell r="B1294" t="str">
            <v>-</v>
          </cell>
          <cell r="C1294" t="str">
            <v>Caixa de ligação e passagem - CLP 18 AC/BC</v>
          </cell>
          <cell r="D1294" t="str">
            <v>und</v>
          </cell>
          <cell r="H1294" t="str">
            <v>DNIT 030/2004-ES</v>
          </cell>
        </row>
        <row r="1295">
          <cell r="A1295" t="str">
            <v>2 S 04 963 01</v>
          </cell>
          <cell r="B1295" t="str">
            <v>-</v>
          </cell>
          <cell r="C1295" t="str">
            <v>Poço de visita - PVI 01</v>
          </cell>
          <cell r="D1295" t="str">
            <v>und</v>
          </cell>
          <cell r="H1295" t="str">
            <v>DNIT 030/2004-ES</v>
          </cell>
        </row>
        <row r="1296">
          <cell r="A1296" t="str">
            <v>2 S 04 963 02</v>
          </cell>
          <cell r="B1296" t="str">
            <v>-</v>
          </cell>
          <cell r="C1296" t="str">
            <v>Poço de visita - PVI 02</v>
          </cell>
          <cell r="D1296" t="str">
            <v>und</v>
          </cell>
          <cell r="H1296" t="str">
            <v>DNIT 030/2004-ES</v>
          </cell>
        </row>
        <row r="1297">
          <cell r="A1297" t="str">
            <v>2 S 04 963 03</v>
          </cell>
          <cell r="B1297" t="str">
            <v>-</v>
          </cell>
          <cell r="C1297" t="str">
            <v>Poço de visita - PVI 03</v>
          </cell>
          <cell r="D1297" t="str">
            <v>und</v>
          </cell>
          <cell r="H1297" t="str">
            <v>DNIT 030/2004-ES</v>
          </cell>
        </row>
        <row r="1298">
          <cell r="A1298" t="str">
            <v>2 S 04 963 04</v>
          </cell>
          <cell r="B1298" t="str">
            <v>-</v>
          </cell>
          <cell r="C1298" t="str">
            <v>Poço de visita - PVI 04</v>
          </cell>
          <cell r="D1298" t="str">
            <v>und</v>
          </cell>
          <cell r="H1298" t="str">
            <v>DNIT 030/2004-ES</v>
          </cell>
        </row>
        <row r="1299">
          <cell r="A1299" t="str">
            <v>2 S 04 963 05</v>
          </cell>
          <cell r="B1299" t="str">
            <v>-</v>
          </cell>
          <cell r="C1299" t="str">
            <v>Poço de visita - PVI 05</v>
          </cell>
          <cell r="D1299" t="str">
            <v>und</v>
          </cell>
          <cell r="H1299" t="str">
            <v>DNIT 030/2004-ES</v>
          </cell>
        </row>
        <row r="1300">
          <cell r="A1300" t="str">
            <v>2 S 04 963 06</v>
          </cell>
          <cell r="B1300" t="str">
            <v>-</v>
          </cell>
          <cell r="C1300" t="str">
            <v>Poço de visita - PVI 06</v>
          </cell>
          <cell r="D1300" t="str">
            <v>und</v>
          </cell>
          <cell r="H1300" t="str">
            <v>DNIT 030/2004-ES</v>
          </cell>
        </row>
        <row r="1301">
          <cell r="A1301" t="str">
            <v>2 S 04 963 07</v>
          </cell>
          <cell r="B1301" t="str">
            <v>-</v>
          </cell>
          <cell r="C1301" t="str">
            <v>Poço de visita - PVI 07</v>
          </cell>
          <cell r="D1301" t="str">
            <v>und</v>
          </cell>
          <cell r="H1301" t="str">
            <v>DNIT 030/2004-ES</v>
          </cell>
        </row>
        <row r="1302">
          <cell r="A1302" t="str">
            <v>2 S 04 963 08</v>
          </cell>
          <cell r="B1302" t="str">
            <v>-</v>
          </cell>
          <cell r="C1302" t="str">
            <v>Poço de visita - PVI 08</v>
          </cell>
          <cell r="D1302" t="str">
            <v>und</v>
          </cell>
          <cell r="H1302" t="str">
            <v>DNIT 030/2004-ES</v>
          </cell>
        </row>
        <row r="1303">
          <cell r="A1303" t="str">
            <v>2 S 04 963 09</v>
          </cell>
          <cell r="B1303" t="str">
            <v>-</v>
          </cell>
          <cell r="C1303" t="str">
            <v>Poço de visita - PVI 09</v>
          </cell>
          <cell r="D1303" t="str">
            <v>und</v>
          </cell>
          <cell r="H1303" t="str">
            <v>DNIT 030/2004-ES</v>
          </cell>
        </row>
        <row r="1304">
          <cell r="A1304" t="str">
            <v>2 S 04 963 10</v>
          </cell>
          <cell r="B1304" t="str">
            <v>-</v>
          </cell>
          <cell r="C1304" t="str">
            <v>Poço de visita - PVI 10</v>
          </cell>
          <cell r="D1304" t="str">
            <v>und</v>
          </cell>
          <cell r="H1304" t="str">
            <v>DNIT 030/2004-ES</v>
          </cell>
        </row>
        <row r="1305">
          <cell r="A1305" t="str">
            <v>2 S 04 963 11</v>
          </cell>
          <cell r="B1305" t="str">
            <v>-</v>
          </cell>
          <cell r="C1305" t="str">
            <v>Poço de visita - PVI 11</v>
          </cell>
          <cell r="D1305" t="str">
            <v>und</v>
          </cell>
          <cell r="H1305" t="str">
            <v>DNIT 030/2004-ES</v>
          </cell>
        </row>
        <row r="1306">
          <cell r="A1306" t="str">
            <v>2 S 04 963 12</v>
          </cell>
          <cell r="B1306" t="str">
            <v>-</v>
          </cell>
          <cell r="C1306" t="str">
            <v>Poço de visita - PVI 12</v>
          </cell>
          <cell r="D1306" t="str">
            <v>und</v>
          </cell>
          <cell r="H1306" t="str">
            <v>DNIT 030/2004-ES</v>
          </cell>
        </row>
        <row r="1307">
          <cell r="A1307" t="str">
            <v>2 S 04 963 13</v>
          </cell>
          <cell r="B1307" t="str">
            <v>-</v>
          </cell>
          <cell r="C1307" t="str">
            <v>Poço de visita - PVI 13</v>
          </cell>
          <cell r="D1307" t="str">
            <v>und</v>
          </cell>
          <cell r="H1307" t="str">
            <v>DNIT 030/2004-ES</v>
          </cell>
        </row>
        <row r="1308">
          <cell r="A1308" t="str">
            <v>2 S 04 963 14</v>
          </cell>
          <cell r="B1308" t="str">
            <v>-</v>
          </cell>
          <cell r="C1308" t="str">
            <v>Poço de visita - PVI 14</v>
          </cell>
          <cell r="D1308" t="str">
            <v>und</v>
          </cell>
          <cell r="H1308" t="str">
            <v>DNIT 030/2004-ES</v>
          </cell>
        </row>
        <row r="1309">
          <cell r="A1309" t="str">
            <v>2 S 04 963 15</v>
          </cell>
          <cell r="B1309" t="str">
            <v>-</v>
          </cell>
          <cell r="C1309" t="str">
            <v>Poço de visita - PVI 15</v>
          </cell>
          <cell r="D1309" t="str">
            <v>und</v>
          </cell>
          <cell r="H1309" t="str">
            <v>DNIT 030/2004-ES</v>
          </cell>
        </row>
        <row r="1310">
          <cell r="A1310" t="str">
            <v>2 S 04 963 16</v>
          </cell>
          <cell r="B1310" t="str">
            <v>-</v>
          </cell>
          <cell r="C1310" t="str">
            <v>Poço de visita - PVI 16</v>
          </cell>
          <cell r="D1310" t="str">
            <v>und</v>
          </cell>
          <cell r="H1310" t="str">
            <v>DNIT 030/2004-ES</v>
          </cell>
        </row>
        <row r="1311">
          <cell r="A1311" t="str">
            <v>2 S 04 963 17</v>
          </cell>
          <cell r="B1311" t="str">
            <v>-</v>
          </cell>
          <cell r="C1311" t="str">
            <v>Poço de visita - PVI 17</v>
          </cell>
          <cell r="D1311" t="str">
            <v>und</v>
          </cell>
          <cell r="H1311" t="str">
            <v>DNIT 030/2004-ES</v>
          </cell>
        </row>
        <row r="1312">
          <cell r="A1312" t="str">
            <v>2 S 04 963 18</v>
          </cell>
          <cell r="B1312" t="str">
            <v>-</v>
          </cell>
          <cell r="C1312" t="str">
            <v>Poço de visita - PVI 18</v>
          </cell>
          <cell r="D1312" t="str">
            <v>und</v>
          </cell>
          <cell r="H1312" t="str">
            <v>DNIT 030/2004-ES</v>
          </cell>
        </row>
        <row r="1313">
          <cell r="A1313" t="str">
            <v>2 S 04 963 31</v>
          </cell>
          <cell r="B1313" t="str">
            <v>-</v>
          </cell>
          <cell r="C1313" t="str">
            <v>Chaminé dos poços de visita - CPV 01</v>
          </cell>
          <cell r="D1313" t="str">
            <v>und</v>
          </cell>
          <cell r="H1313" t="str">
            <v>DNIT 030/2004-ES</v>
          </cell>
        </row>
        <row r="1314">
          <cell r="A1314" t="str">
            <v>2 S 04 963 32</v>
          </cell>
          <cell r="B1314" t="str">
            <v>-</v>
          </cell>
          <cell r="C1314" t="str">
            <v>Chaminé dos poços de visita - CPV 02</v>
          </cell>
          <cell r="D1314" t="str">
            <v>und</v>
          </cell>
          <cell r="H1314" t="str">
            <v>DNIT 030/2004-ES</v>
          </cell>
        </row>
        <row r="1315">
          <cell r="A1315" t="str">
            <v>2 S 04 963 33</v>
          </cell>
          <cell r="B1315" t="str">
            <v>-</v>
          </cell>
          <cell r="C1315" t="str">
            <v>Chaminé dos poços de visita - CPV 03</v>
          </cell>
          <cell r="D1315" t="str">
            <v>und</v>
          </cell>
          <cell r="H1315" t="str">
            <v>DNIT 030/2004-ES</v>
          </cell>
        </row>
        <row r="1316">
          <cell r="A1316" t="str">
            <v>2 S 04 963 34</v>
          </cell>
          <cell r="B1316" t="str">
            <v>-</v>
          </cell>
          <cell r="C1316" t="str">
            <v>Chaminé dos poços de visita - CPV 04</v>
          </cell>
          <cell r="D1316" t="str">
            <v>und</v>
          </cell>
          <cell r="H1316" t="str">
            <v>DNIT 030/2004-ES</v>
          </cell>
        </row>
        <row r="1317">
          <cell r="A1317" t="str">
            <v>2 S 04 963 35</v>
          </cell>
          <cell r="B1317" t="str">
            <v>-</v>
          </cell>
          <cell r="C1317" t="str">
            <v>Chaminé dos poços de visita - CPV 05</v>
          </cell>
          <cell r="D1317" t="str">
            <v>und</v>
          </cell>
          <cell r="H1317" t="str">
            <v>DNIT 030/2004-ES</v>
          </cell>
        </row>
        <row r="1318">
          <cell r="A1318" t="str">
            <v>2 S 04 963 36</v>
          </cell>
          <cell r="B1318" t="str">
            <v>-</v>
          </cell>
          <cell r="C1318" t="str">
            <v>Chaminé dos poços de visita - CPV 06</v>
          </cell>
          <cell r="D1318" t="str">
            <v>und</v>
          </cell>
          <cell r="H1318" t="str">
            <v>DNIT 030/2004-ES</v>
          </cell>
        </row>
        <row r="1319">
          <cell r="A1319" t="str">
            <v>2 S 04 963 37</v>
          </cell>
          <cell r="B1319" t="str">
            <v>-</v>
          </cell>
          <cell r="C1319" t="str">
            <v>Chaminé dos poços de visita - CPV 07</v>
          </cell>
          <cell r="D1319" t="str">
            <v>und</v>
          </cell>
          <cell r="H1319" t="str">
            <v>DNIT 030/2004-ES</v>
          </cell>
        </row>
        <row r="1320">
          <cell r="A1320" t="str">
            <v>2 S 04 963 51</v>
          </cell>
          <cell r="B1320" t="str">
            <v>-</v>
          </cell>
          <cell r="C1320" t="str">
            <v>Poço de visita - PVI 01 AC/BC</v>
          </cell>
          <cell r="D1320" t="str">
            <v>und</v>
          </cell>
          <cell r="H1320" t="str">
            <v>DNIT 030/2004-ES</v>
          </cell>
        </row>
        <row r="1321">
          <cell r="A1321" t="str">
            <v>2 S 04 963 52</v>
          </cell>
          <cell r="B1321" t="str">
            <v>-</v>
          </cell>
          <cell r="C1321" t="str">
            <v>Poço de visita - PVI 02 AC/BC</v>
          </cell>
          <cell r="D1321" t="str">
            <v>und</v>
          </cell>
          <cell r="H1321" t="str">
            <v>DNIT 030/2004-ES</v>
          </cell>
        </row>
        <row r="1322">
          <cell r="A1322" t="str">
            <v>2 S 04 963 53</v>
          </cell>
          <cell r="B1322" t="str">
            <v>-</v>
          </cell>
          <cell r="C1322" t="str">
            <v>Poço de visita - PVI 03 AC/BC</v>
          </cell>
          <cell r="D1322" t="str">
            <v>und</v>
          </cell>
          <cell r="H1322" t="str">
            <v>DNIT 030/2004-ES</v>
          </cell>
        </row>
        <row r="1323">
          <cell r="A1323" t="str">
            <v>2 S 04 963 54</v>
          </cell>
          <cell r="B1323" t="str">
            <v>-</v>
          </cell>
          <cell r="C1323" t="str">
            <v>Poço de visita - PVI 04 AC/BC</v>
          </cell>
          <cell r="D1323" t="str">
            <v>und</v>
          </cell>
          <cell r="H1323" t="str">
            <v>DNIT 030/2004-ES</v>
          </cell>
        </row>
        <row r="1324">
          <cell r="A1324" t="str">
            <v>2 S 04 963 55</v>
          </cell>
          <cell r="B1324" t="str">
            <v>-</v>
          </cell>
          <cell r="C1324" t="str">
            <v>Poço de visita - PVI 05 AC/BC</v>
          </cell>
          <cell r="D1324" t="str">
            <v>und</v>
          </cell>
          <cell r="H1324" t="str">
            <v>DNIT 030/2004-ES</v>
          </cell>
        </row>
        <row r="1325">
          <cell r="A1325" t="str">
            <v>2 S 04 963 56</v>
          </cell>
          <cell r="B1325" t="str">
            <v>-</v>
          </cell>
          <cell r="C1325" t="str">
            <v>Poço de visita - PVI 06 AC/BC</v>
          </cell>
          <cell r="D1325" t="str">
            <v>und</v>
          </cell>
          <cell r="H1325" t="str">
            <v>DNIT 030/2004-ES</v>
          </cell>
        </row>
        <row r="1326">
          <cell r="A1326" t="str">
            <v>2 S 04 963 57</v>
          </cell>
          <cell r="B1326" t="str">
            <v>-</v>
          </cell>
          <cell r="C1326" t="str">
            <v>Poço de visita - PVI 07 AC/BC</v>
          </cell>
          <cell r="D1326" t="str">
            <v>und</v>
          </cell>
          <cell r="H1326" t="str">
            <v>DNIT 030/2004-ES</v>
          </cell>
        </row>
        <row r="1327">
          <cell r="A1327" t="str">
            <v>2 S 04 963 58</v>
          </cell>
          <cell r="B1327" t="str">
            <v>-</v>
          </cell>
          <cell r="C1327" t="str">
            <v>Poço de visita - PVI 08 AC/BC</v>
          </cell>
          <cell r="D1327" t="str">
            <v>und</v>
          </cell>
          <cell r="H1327" t="str">
            <v>DNIT 030/2004-ES</v>
          </cell>
        </row>
        <row r="1328">
          <cell r="A1328" t="str">
            <v>2 S 04 963 59</v>
          </cell>
          <cell r="B1328" t="str">
            <v>-</v>
          </cell>
          <cell r="C1328" t="str">
            <v>Poço de visita - PVI 09 AC/BC</v>
          </cell>
          <cell r="D1328" t="str">
            <v>und</v>
          </cell>
          <cell r="H1328" t="str">
            <v>DNIT 030/2004-ES</v>
          </cell>
        </row>
        <row r="1329">
          <cell r="A1329" t="str">
            <v>2 S 04 963 60</v>
          </cell>
          <cell r="B1329" t="str">
            <v>-</v>
          </cell>
          <cell r="C1329" t="str">
            <v>Poço de visita - PVI 10 AC/BC</v>
          </cell>
          <cell r="D1329" t="str">
            <v>und</v>
          </cell>
          <cell r="H1329" t="str">
            <v>DNIT 030/2004-ES</v>
          </cell>
        </row>
        <row r="1330">
          <cell r="A1330" t="str">
            <v>2 S 04 963 61</v>
          </cell>
          <cell r="B1330" t="str">
            <v>-</v>
          </cell>
          <cell r="C1330" t="str">
            <v>Poço de visita - PVI 11 AC/BC</v>
          </cell>
          <cell r="D1330" t="str">
            <v>und</v>
          </cell>
          <cell r="H1330" t="str">
            <v>DNIT 030/2004-ES</v>
          </cell>
        </row>
        <row r="1331">
          <cell r="A1331" t="str">
            <v>2 S 04 963 62</v>
          </cell>
          <cell r="B1331" t="str">
            <v>-</v>
          </cell>
          <cell r="C1331" t="str">
            <v>Poço de visita - PVI 12 AC/BC</v>
          </cell>
          <cell r="D1331" t="str">
            <v>und</v>
          </cell>
          <cell r="H1331" t="str">
            <v>DNIT 030/2004-ES</v>
          </cell>
        </row>
        <row r="1332">
          <cell r="A1332" t="str">
            <v>2 S 04 963 63</v>
          </cell>
          <cell r="B1332" t="str">
            <v>-</v>
          </cell>
          <cell r="C1332" t="str">
            <v>Poço de visita - PVI 13 AC/BC</v>
          </cell>
          <cell r="D1332" t="str">
            <v>und</v>
          </cell>
          <cell r="H1332" t="str">
            <v>DNIT 030/2004-ES</v>
          </cell>
        </row>
        <row r="1333">
          <cell r="A1333" t="str">
            <v>2 S 04 963 64</v>
          </cell>
          <cell r="B1333" t="str">
            <v>-</v>
          </cell>
          <cell r="C1333" t="str">
            <v>Poço de visita - PVI 14 AC/BC</v>
          </cell>
          <cell r="D1333" t="str">
            <v>und</v>
          </cell>
          <cell r="H1333" t="str">
            <v>DNIT 030/2004-ES</v>
          </cell>
        </row>
        <row r="1334">
          <cell r="A1334" t="str">
            <v>2 S 04 963 65</v>
          </cell>
          <cell r="B1334" t="str">
            <v>-</v>
          </cell>
          <cell r="C1334" t="str">
            <v>Poço de visita - PVI 15 AC/BC</v>
          </cell>
          <cell r="D1334" t="str">
            <v>und</v>
          </cell>
          <cell r="H1334" t="str">
            <v>DNIT 030/2004-ES</v>
          </cell>
        </row>
        <row r="1335">
          <cell r="A1335" t="str">
            <v>2 S 04 963 66</v>
          </cell>
          <cell r="B1335" t="str">
            <v>-</v>
          </cell>
          <cell r="C1335" t="str">
            <v>Poço de visita - PVI 16 AC/BC</v>
          </cell>
          <cell r="D1335" t="str">
            <v>und</v>
          </cell>
          <cell r="H1335" t="str">
            <v>DNIT 030/2004-ES</v>
          </cell>
        </row>
        <row r="1336">
          <cell r="A1336" t="str">
            <v>2 S 04 963 67</v>
          </cell>
          <cell r="B1336" t="str">
            <v>-</v>
          </cell>
          <cell r="C1336" t="str">
            <v>Poço de visita - PVI 17 AC/BC</v>
          </cell>
          <cell r="D1336" t="str">
            <v>und</v>
          </cell>
          <cell r="H1336" t="str">
            <v>DNIT 030/2004-ES</v>
          </cell>
        </row>
        <row r="1337">
          <cell r="A1337" t="str">
            <v>2 S 04 963 68</v>
          </cell>
          <cell r="B1337" t="str">
            <v>-</v>
          </cell>
          <cell r="C1337" t="str">
            <v>Poço de visita - PVI 18 AC/BC</v>
          </cell>
          <cell r="D1337" t="str">
            <v>und</v>
          </cell>
          <cell r="H1337" t="str">
            <v>DNIT 030/2004-ES</v>
          </cell>
        </row>
        <row r="1338">
          <cell r="A1338" t="str">
            <v>2 S 04 963 81</v>
          </cell>
          <cell r="B1338" t="str">
            <v>-</v>
          </cell>
          <cell r="C1338" t="str">
            <v>Chaminé dos poços de visita - CPV 01 AC/BC</v>
          </cell>
          <cell r="D1338" t="str">
            <v>und</v>
          </cell>
          <cell r="H1338" t="str">
            <v>DNIT 030/2004-ES</v>
          </cell>
        </row>
        <row r="1339">
          <cell r="A1339" t="str">
            <v>2 S 04 963 82</v>
          </cell>
          <cell r="B1339" t="str">
            <v>-</v>
          </cell>
          <cell r="C1339" t="str">
            <v>Chaminé dos poços de visita - CPV 02 AC/BC</v>
          </cell>
          <cell r="D1339" t="str">
            <v>und</v>
          </cell>
          <cell r="H1339" t="str">
            <v>DNIT 030/2004-ES</v>
          </cell>
        </row>
        <row r="1340">
          <cell r="A1340" t="str">
            <v>2 S 04 963 83</v>
          </cell>
          <cell r="B1340" t="str">
            <v>-</v>
          </cell>
          <cell r="C1340" t="str">
            <v>Chaminé dos poços de visita - CPV 03 AC/BC</v>
          </cell>
          <cell r="D1340" t="str">
            <v>und</v>
          </cell>
          <cell r="H1340" t="str">
            <v>DNIT 030/2004-ES</v>
          </cell>
        </row>
        <row r="1341">
          <cell r="A1341" t="str">
            <v>2 S 04 963 84</v>
          </cell>
          <cell r="B1341" t="str">
            <v>-</v>
          </cell>
          <cell r="C1341" t="str">
            <v>Chaminé dos poços de visita - CPV 04 AC/BC</v>
          </cell>
          <cell r="D1341" t="str">
            <v>und</v>
          </cell>
          <cell r="H1341" t="str">
            <v>DNIT 030/2004-ES</v>
          </cell>
        </row>
        <row r="1342">
          <cell r="A1342" t="str">
            <v>2 S 04 963 85</v>
          </cell>
          <cell r="B1342" t="str">
            <v>-</v>
          </cell>
          <cell r="C1342" t="str">
            <v>Chaminé dos poços de visita - CPV 05 AC/BC</v>
          </cell>
          <cell r="D1342" t="str">
            <v>und</v>
          </cell>
          <cell r="H1342" t="str">
            <v>DNIT 030/2004-ES</v>
          </cell>
        </row>
        <row r="1343">
          <cell r="A1343" t="str">
            <v>2 S 04 963 86</v>
          </cell>
          <cell r="B1343" t="str">
            <v>-</v>
          </cell>
          <cell r="C1343" t="str">
            <v>Chaminé dos poços de visita - CPV 06 AC/BC</v>
          </cell>
          <cell r="D1343" t="str">
            <v>und</v>
          </cell>
          <cell r="H1343" t="str">
            <v>DNIT 030/2004-ES</v>
          </cell>
        </row>
        <row r="1344">
          <cell r="A1344" t="str">
            <v>2 S 04 963 87</v>
          </cell>
          <cell r="B1344" t="str">
            <v>-</v>
          </cell>
          <cell r="C1344" t="str">
            <v>Chaminé dos poços de visita - CPV 07 AC/BC</v>
          </cell>
          <cell r="D1344" t="str">
            <v>und</v>
          </cell>
          <cell r="H1344" t="str">
            <v>DNIT 030/2004-ES</v>
          </cell>
        </row>
        <row r="1345">
          <cell r="A1345" t="str">
            <v>2 S 04 964 01</v>
          </cell>
          <cell r="B1345" t="str">
            <v>-</v>
          </cell>
          <cell r="C1345" t="str">
            <v>Tubulação de drenagem urbana - D=0,40 m s/ berço</v>
          </cell>
          <cell r="D1345" t="str">
            <v>m</v>
          </cell>
          <cell r="H1345" t="str">
            <v>DNIT 030/2004-ES</v>
          </cell>
        </row>
        <row r="1346">
          <cell r="A1346" t="str">
            <v>2 S 04 964 02</v>
          </cell>
          <cell r="B1346" t="str">
            <v>-</v>
          </cell>
          <cell r="C1346" t="str">
            <v>Tubulação de drenagem urbana - D=0,60 m s/ berço</v>
          </cell>
          <cell r="D1346" t="str">
            <v>m</v>
          </cell>
          <cell r="H1346" t="str">
            <v>DNIT 030/2004-ES</v>
          </cell>
        </row>
        <row r="1347">
          <cell r="A1347" t="str">
            <v>2 S 04 964 03</v>
          </cell>
          <cell r="B1347" t="str">
            <v>-</v>
          </cell>
          <cell r="C1347" t="str">
            <v>Tubulação de drenagem urbana - D=0,80 m s/ berço</v>
          </cell>
          <cell r="D1347" t="str">
            <v>m</v>
          </cell>
          <cell r="H1347" t="str">
            <v>DNIT 030/2004-ES</v>
          </cell>
        </row>
        <row r="1348">
          <cell r="A1348" t="str">
            <v>2 S 04 964 04</v>
          </cell>
          <cell r="B1348" t="str">
            <v>-</v>
          </cell>
          <cell r="C1348" t="str">
            <v>Tubulação de drenagem urbana - D=1,00 m s/ berço</v>
          </cell>
          <cell r="D1348" t="str">
            <v>m</v>
          </cell>
          <cell r="H1348" t="str">
            <v>DNIT 030/2004-ES</v>
          </cell>
        </row>
        <row r="1349">
          <cell r="A1349" t="str">
            <v>2 S 04 964 05</v>
          </cell>
          <cell r="B1349" t="str">
            <v>-</v>
          </cell>
          <cell r="C1349" t="str">
            <v>Tubulação de drenagem urbana - D=1,20 m s/ berço</v>
          </cell>
          <cell r="D1349" t="str">
            <v>m</v>
          </cell>
          <cell r="H1349" t="str">
            <v>DNIT 030/2004-ES</v>
          </cell>
        </row>
        <row r="1350">
          <cell r="A1350" t="str">
            <v>2 S 04 964 06</v>
          </cell>
          <cell r="B1350" t="str">
            <v>-</v>
          </cell>
          <cell r="C1350" t="str">
            <v>Tubulação de drenagem urbana - D=1,50 m s/ berço</v>
          </cell>
          <cell r="D1350" t="str">
            <v>m</v>
          </cell>
          <cell r="H1350" t="str">
            <v>DNIT 030/2004-ES</v>
          </cell>
        </row>
        <row r="1351">
          <cell r="A1351" t="str">
            <v>2 S 04 964 51</v>
          </cell>
          <cell r="B1351" t="str">
            <v>-</v>
          </cell>
          <cell r="C1351" t="str">
            <v>Tubulação de drenagem urbana-D=0,40m s/berço AC/BC</v>
          </cell>
          <cell r="D1351" t="str">
            <v>m</v>
          </cell>
          <cell r="H1351" t="str">
            <v>DNIT 030/2004-ES</v>
          </cell>
        </row>
        <row r="1352">
          <cell r="A1352" t="str">
            <v>2 S 04 964 52</v>
          </cell>
          <cell r="B1352" t="str">
            <v>-</v>
          </cell>
          <cell r="C1352" t="str">
            <v>Tubulação de drenagem urbana-D=0,60m s/berço AC/BC</v>
          </cell>
          <cell r="D1352" t="str">
            <v>m</v>
          </cell>
          <cell r="H1352" t="str">
            <v>DNIT 030/2004-ES</v>
          </cell>
        </row>
        <row r="1353">
          <cell r="A1353" t="str">
            <v>2 S 04 964 53</v>
          </cell>
          <cell r="B1353" t="str">
            <v>-</v>
          </cell>
          <cell r="C1353" t="str">
            <v>Tubulação de drenagem urbana-D=0,80m s/berço AC/BC</v>
          </cell>
          <cell r="D1353" t="str">
            <v>m</v>
          </cell>
          <cell r="H1353" t="str">
            <v>DNIT 030/2004-ES</v>
          </cell>
        </row>
        <row r="1354">
          <cell r="A1354" t="str">
            <v>2 S 04 964 54</v>
          </cell>
          <cell r="B1354" t="str">
            <v>-</v>
          </cell>
          <cell r="C1354" t="str">
            <v>Tubulação de drenagem urbana-D=1,00m s/berço AC/BC</v>
          </cell>
          <cell r="D1354" t="str">
            <v>m</v>
          </cell>
          <cell r="H1354" t="str">
            <v>DNIT 030/2004-ES</v>
          </cell>
        </row>
        <row r="1355">
          <cell r="A1355" t="str">
            <v>2 S 04 964 55</v>
          </cell>
          <cell r="B1355" t="str">
            <v>-</v>
          </cell>
          <cell r="C1355" t="str">
            <v>Tubulação de drenagem urbana-D=1,20m s/berço AC/BC</v>
          </cell>
          <cell r="D1355" t="str">
            <v>m</v>
          </cell>
          <cell r="H1355" t="str">
            <v>DNIT 030/2004-ES</v>
          </cell>
        </row>
        <row r="1356">
          <cell r="A1356" t="str">
            <v>2 S 04 964 56</v>
          </cell>
          <cell r="B1356" t="str">
            <v>-</v>
          </cell>
          <cell r="C1356" t="str">
            <v>Tubulação de drenagem urbana-D=1,50m s/berço AC/BC</v>
          </cell>
          <cell r="D1356" t="str">
            <v>m</v>
          </cell>
          <cell r="H1356" t="str">
            <v>DNIT 030/2004-ES</v>
          </cell>
        </row>
        <row r="1357">
          <cell r="A1357" t="str">
            <v>2 S 04 990 01</v>
          </cell>
          <cell r="B1357" t="str">
            <v>-</v>
          </cell>
          <cell r="C1357" t="str">
            <v>Transposição de segmento de sarjetas - TSS 01</v>
          </cell>
          <cell r="D1357" t="str">
            <v>m</v>
          </cell>
          <cell r="H1357" t="str">
            <v>DNIT 019/2004-ES</v>
          </cell>
        </row>
        <row r="1358">
          <cell r="A1358" t="str">
            <v>2 S 04 990 02</v>
          </cell>
          <cell r="B1358" t="str">
            <v>-</v>
          </cell>
          <cell r="C1358" t="str">
            <v>Transposição de segmento de sarjetas - TSS 02</v>
          </cell>
          <cell r="D1358" t="str">
            <v>m</v>
          </cell>
          <cell r="H1358" t="str">
            <v>DNIT 019/2004-ES</v>
          </cell>
        </row>
        <row r="1359">
          <cell r="A1359" t="str">
            <v>2 S 04 990 03</v>
          </cell>
          <cell r="B1359" t="str">
            <v>-</v>
          </cell>
          <cell r="C1359" t="str">
            <v>Transposição de segmento de sarjetas - TSS 03</v>
          </cell>
          <cell r="D1359" t="str">
            <v>m</v>
          </cell>
          <cell r="H1359" t="str">
            <v>DNIT 019/2004-ES</v>
          </cell>
        </row>
        <row r="1360">
          <cell r="A1360" t="str">
            <v>2 S 04 990 04</v>
          </cell>
          <cell r="B1360" t="str">
            <v>-</v>
          </cell>
          <cell r="C1360" t="str">
            <v>Transposição de segmento de sarjetas - TSS 04</v>
          </cell>
          <cell r="D1360" t="str">
            <v>m</v>
          </cell>
          <cell r="H1360" t="str">
            <v>DNIT 019/2004-ES</v>
          </cell>
        </row>
        <row r="1361">
          <cell r="A1361" t="str">
            <v>2 S 04 990 05</v>
          </cell>
          <cell r="B1361" t="str">
            <v>-</v>
          </cell>
          <cell r="C1361" t="str">
            <v>Transposição de segmento de sarjetas - TSS 05</v>
          </cell>
          <cell r="D1361" t="str">
            <v>m</v>
          </cell>
          <cell r="H1361" t="str">
            <v>DNIT 019/2004-ES</v>
          </cell>
        </row>
        <row r="1362">
          <cell r="A1362" t="str">
            <v>2 S 04 990 06</v>
          </cell>
          <cell r="B1362" t="str">
            <v>-</v>
          </cell>
          <cell r="C1362" t="str">
            <v>Transposição de segmento de sarjetas - TSS 06</v>
          </cell>
          <cell r="D1362" t="str">
            <v>m</v>
          </cell>
          <cell r="H1362" t="str">
            <v>DNIT 019/2004-ES</v>
          </cell>
        </row>
        <row r="1363">
          <cell r="A1363" t="str">
            <v>2 S 04 990 51</v>
          </cell>
          <cell r="B1363" t="str">
            <v>-</v>
          </cell>
          <cell r="C1363" t="str">
            <v>Transposição de segmentos de sarjetas-TSS 01 AC/BC</v>
          </cell>
          <cell r="D1363" t="str">
            <v>m</v>
          </cell>
          <cell r="H1363" t="str">
            <v>DNIT 019/2004-ES</v>
          </cell>
        </row>
        <row r="1364">
          <cell r="A1364" t="str">
            <v>2 S 04 990 52</v>
          </cell>
          <cell r="B1364" t="str">
            <v>-</v>
          </cell>
          <cell r="C1364" t="str">
            <v>Transposição de segmentos de sarjetas-TSS 02 AC/BC</v>
          </cell>
          <cell r="D1364" t="str">
            <v>m</v>
          </cell>
          <cell r="H1364" t="str">
            <v>DNIT 019/2004-ES</v>
          </cell>
        </row>
        <row r="1365">
          <cell r="A1365" t="str">
            <v>2 S 04 990 53</v>
          </cell>
          <cell r="B1365" t="str">
            <v>-</v>
          </cell>
          <cell r="C1365" t="str">
            <v>Transposição de segmento de sarjetas-TSS 03 AC/BC</v>
          </cell>
          <cell r="D1365" t="str">
            <v>m</v>
          </cell>
          <cell r="H1365" t="str">
            <v>DNIT 019/2004-ES</v>
          </cell>
        </row>
        <row r="1366">
          <cell r="A1366" t="str">
            <v>2 S 04 990 54</v>
          </cell>
          <cell r="B1366" t="str">
            <v>-</v>
          </cell>
          <cell r="C1366" t="str">
            <v>Transposição de segmento de sarjetas-TSS 04 AC/BC</v>
          </cell>
          <cell r="D1366" t="str">
            <v>m</v>
          </cell>
          <cell r="H1366" t="str">
            <v>DNIT 019/2004-ES</v>
          </cell>
        </row>
        <row r="1367">
          <cell r="A1367" t="str">
            <v>2 S 04 990 55</v>
          </cell>
          <cell r="B1367" t="str">
            <v>-</v>
          </cell>
          <cell r="C1367" t="str">
            <v>Transposição de segmento de sarjetas-TSS 05 AC/BC</v>
          </cell>
          <cell r="D1367" t="str">
            <v>m</v>
          </cell>
          <cell r="H1367" t="str">
            <v>DNIT 019/2004-ES</v>
          </cell>
        </row>
        <row r="1368">
          <cell r="A1368" t="str">
            <v>2 S 04 990 56</v>
          </cell>
          <cell r="B1368" t="str">
            <v>-</v>
          </cell>
          <cell r="C1368" t="str">
            <v>Transposição de segmento de sarjetas-TSS 06 AC/BC</v>
          </cell>
          <cell r="D1368" t="str">
            <v>m</v>
          </cell>
          <cell r="H1368" t="str">
            <v>DNIT 019/2004-ES</v>
          </cell>
        </row>
        <row r="1369">
          <cell r="A1369" t="str">
            <v>2 S 04 991 01</v>
          </cell>
          <cell r="B1369" t="str">
            <v>-</v>
          </cell>
          <cell r="C1369" t="str">
            <v>Tampa concr. p/caixa colet. (4 nervuras) - TCC 01</v>
          </cell>
          <cell r="D1369" t="str">
            <v>und</v>
          </cell>
          <cell r="H1369" t="str">
            <v>DNIT 026/2004-ES</v>
          </cell>
        </row>
        <row r="1370">
          <cell r="A1370" t="str">
            <v>2 S 04 991 02</v>
          </cell>
          <cell r="B1370" t="str">
            <v>-</v>
          </cell>
          <cell r="C1370" t="str">
            <v>Tampa de ferro p/ caixa coletora - TCC 02</v>
          </cell>
          <cell r="D1370" t="str">
            <v>und</v>
          </cell>
          <cell r="H1370" t="str">
            <v>DNIT 026/2004-ES</v>
          </cell>
        </row>
        <row r="1371">
          <cell r="A1371" t="str">
            <v>2 S 04 991 51</v>
          </cell>
          <cell r="B1371" t="str">
            <v>-</v>
          </cell>
          <cell r="C1371" t="str">
            <v>Tampa concr.p/caixa colet(4 nervuras)-TCC 01 AC/BC</v>
          </cell>
          <cell r="D1371" t="str">
            <v>und</v>
          </cell>
          <cell r="H1371" t="str">
            <v>DNIT 026/2004-ES</v>
          </cell>
        </row>
        <row r="1372">
          <cell r="A1372" t="str">
            <v>2 S 04 999 03</v>
          </cell>
          <cell r="B1372" t="str">
            <v>-</v>
          </cell>
          <cell r="C1372" t="str">
            <v>Escoramento de bueiros celulares</v>
          </cell>
          <cell r="D1372" t="str">
            <v>m³</v>
          </cell>
        </row>
        <row r="1373">
          <cell r="A1373" t="str">
            <v>2 S 04 999 06</v>
          </cell>
          <cell r="B1373" t="str">
            <v>-</v>
          </cell>
          <cell r="C1373" t="str">
            <v>Solo local / selo de argila apiloado</v>
          </cell>
          <cell r="D1373" t="str">
            <v>m³</v>
          </cell>
        </row>
        <row r="1374">
          <cell r="A1374" t="str">
            <v>2 S 04 999 07</v>
          </cell>
          <cell r="B1374" t="str">
            <v>-</v>
          </cell>
          <cell r="C1374" t="str">
            <v>Lastro de brita</v>
          </cell>
          <cell r="D1374" t="str">
            <v>m³</v>
          </cell>
        </row>
        <row r="1375">
          <cell r="A1375" t="str">
            <v>2 S 04 999 57</v>
          </cell>
          <cell r="B1375" t="str">
            <v>-</v>
          </cell>
          <cell r="C1375" t="str">
            <v>Lastro de brita BC</v>
          </cell>
          <cell r="D1375" t="str">
            <v>m³</v>
          </cell>
        </row>
        <row r="1376">
          <cell r="A1376" t="str">
            <v>2 S 05 000 06</v>
          </cell>
          <cell r="B1376" t="str">
            <v>-</v>
          </cell>
          <cell r="C1376" t="str">
            <v>Calha metálica semi-circular D=0,40 m</v>
          </cell>
          <cell r="D1376" t="str">
            <v>m</v>
          </cell>
        </row>
        <row r="1377">
          <cell r="A1377" t="str">
            <v>2 S 05 000 09</v>
          </cell>
          <cell r="B1377" t="str">
            <v>-</v>
          </cell>
          <cell r="C1377" t="str">
            <v>Dentes para bueiros simples D=0,60 m</v>
          </cell>
          <cell r="D1377" t="str">
            <v>und</v>
          </cell>
        </row>
        <row r="1378">
          <cell r="A1378" t="str">
            <v>2 S 05 000 10</v>
          </cell>
          <cell r="B1378" t="str">
            <v>-</v>
          </cell>
          <cell r="C1378" t="str">
            <v>Dentes para bueiros simples D=0,80 m</v>
          </cell>
          <cell r="D1378" t="str">
            <v>und</v>
          </cell>
        </row>
        <row r="1379">
          <cell r="A1379" t="str">
            <v>2 S 05 000 11</v>
          </cell>
          <cell r="B1379" t="str">
            <v>-</v>
          </cell>
          <cell r="C1379" t="str">
            <v>Dentes para bueiros simples D=1,00 m</v>
          </cell>
          <cell r="D1379" t="str">
            <v>und</v>
          </cell>
        </row>
        <row r="1380">
          <cell r="A1380" t="str">
            <v>2 S 05 000 12</v>
          </cell>
          <cell r="B1380" t="str">
            <v>-</v>
          </cell>
          <cell r="C1380" t="str">
            <v>Dentes para bueiros simples D=1,20 m</v>
          </cell>
          <cell r="D1380" t="str">
            <v>und</v>
          </cell>
        </row>
        <row r="1381">
          <cell r="A1381" t="str">
            <v>2 S 05 000 13</v>
          </cell>
          <cell r="B1381" t="str">
            <v>-</v>
          </cell>
          <cell r="C1381" t="str">
            <v>Dentes para bueiros simples D=1,50 m</v>
          </cell>
          <cell r="D1381" t="str">
            <v>und</v>
          </cell>
        </row>
        <row r="1382">
          <cell r="A1382" t="str">
            <v>2 S 05 000 14</v>
          </cell>
          <cell r="B1382" t="str">
            <v>-</v>
          </cell>
          <cell r="C1382" t="str">
            <v>Dentes para bueiros duplos D=1,00 m</v>
          </cell>
          <cell r="D1382" t="str">
            <v>und</v>
          </cell>
        </row>
        <row r="1383">
          <cell r="A1383" t="str">
            <v>2 S 05 000 15</v>
          </cell>
          <cell r="B1383" t="str">
            <v>-</v>
          </cell>
          <cell r="C1383" t="str">
            <v>Dentes para bueiros duplos D=1,20 m</v>
          </cell>
          <cell r="D1383" t="str">
            <v>und</v>
          </cell>
        </row>
        <row r="1384">
          <cell r="A1384" t="str">
            <v>2 S 05 000 16</v>
          </cell>
          <cell r="B1384" t="str">
            <v>-</v>
          </cell>
          <cell r="C1384" t="str">
            <v>Dentes para bueiros duplos D=1,50 m</v>
          </cell>
          <cell r="D1384" t="str">
            <v>und</v>
          </cell>
        </row>
        <row r="1385">
          <cell r="A1385" t="str">
            <v>2 S 05 000 17</v>
          </cell>
          <cell r="B1385" t="str">
            <v>-</v>
          </cell>
          <cell r="C1385" t="str">
            <v>Dentes para bueiros triplos D=1,00 m</v>
          </cell>
          <cell r="D1385" t="str">
            <v>und</v>
          </cell>
        </row>
        <row r="1386">
          <cell r="A1386" t="str">
            <v>2 S 05 000 18</v>
          </cell>
          <cell r="B1386" t="str">
            <v>-</v>
          </cell>
          <cell r="C1386" t="str">
            <v>Dentes para bueiros triplos D=1,20</v>
          </cell>
          <cell r="D1386" t="str">
            <v>und</v>
          </cell>
        </row>
        <row r="1387">
          <cell r="A1387" t="str">
            <v>2 S 05 000 19</v>
          </cell>
          <cell r="B1387" t="str">
            <v>-</v>
          </cell>
          <cell r="C1387" t="str">
            <v>Dentes para bueiros triplos D=1,50 m</v>
          </cell>
          <cell r="D1387" t="str">
            <v>und</v>
          </cell>
        </row>
        <row r="1388">
          <cell r="A1388" t="str">
            <v>2 S 05 000 59</v>
          </cell>
          <cell r="B1388" t="str">
            <v>-</v>
          </cell>
          <cell r="C1388" t="str">
            <v>Dentes para bueiros simples D=0,60 m AC/BC/PC</v>
          </cell>
          <cell r="D1388" t="str">
            <v>und</v>
          </cell>
        </row>
        <row r="1389">
          <cell r="A1389" t="str">
            <v>2 S 05 000 60</v>
          </cell>
          <cell r="B1389" t="str">
            <v>-</v>
          </cell>
          <cell r="C1389" t="str">
            <v>Dentes para bueiros simples D=0,80 m AC/BC/PC</v>
          </cell>
          <cell r="D1389" t="str">
            <v>und</v>
          </cell>
        </row>
        <row r="1390">
          <cell r="A1390" t="str">
            <v>2 S 05 000 61</v>
          </cell>
          <cell r="B1390" t="str">
            <v>-</v>
          </cell>
          <cell r="C1390" t="str">
            <v>Dentes para bueiros simples D=1,00 m AC/BC/PC</v>
          </cell>
          <cell r="D1390" t="str">
            <v>und</v>
          </cell>
        </row>
        <row r="1391">
          <cell r="A1391" t="str">
            <v>2 S 05 000 62</v>
          </cell>
          <cell r="B1391" t="str">
            <v>-</v>
          </cell>
          <cell r="C1391" t="str">
            <v>Dentes para bueiros simples D=1,20 m AC/BC/PC</v>
          </cell>
          <cell r="D1391" t="str">
            <v>und</v>
          </cell>
        </row>
        <row r="1392">
          <cell r="A1392" t="str">
            <v>2 S 05 000 63</v>
          </cell>
          <cell r="B1392" t="str">
            <v>-</v>
          </cell>
          <cell r="C1392" t="str">
            <v>Dentes para bueiros simples D=1,50 m AC/BC/PC</v>
          </cell>
          <cell r="D1392" t="str">
            <v>und</v>
          </cell>
        </row>
        <row r="1393">
          <cell r="A1393" t="str">
            <v>2 S 05 000 64</v>
          </cell>
          <cell r="B1393" t="str">
            <v>-</v>
          </cell>
          <cell r="C1393" t="str">
            <v>Dentes para bueiros duplos D=1,00 m AC/BC/PC</v>
          </cell>
          <cell r="D1393" t="str">
            <v>und</v>
          </cell>
        </row>
        <row r="1394">
          <cell r="A1394" t="str">
            <v>2 S 05 000 65</v>
          </cell>
          <cell r="B1394" t="str">
            <v>-</v>
          </cell>
          <cell r="C1394" t="str">
            <v>Dentes para bueiros duplos D=1,20 m AC/BC/PC</v>
          </cell>
          <cell r="D1394" t="str">
            <v>und</v>
          </cell>
        </row>
        <row r="1395">
          <cell r="A1395" t="str">
            <v>2 S 05 000 66</v>
          </cell>
          <cell r="B1395" t="str">
            <v>-</v>
          </cell>
          <cell r="C1395" t="str">
            <v>Dentes para bueiros duplos D=1,50 m AC/BC/PC</v>
          </cell>
          <cell r="D1395" t="str">
            <v>und</v>
          </cell>
        </row>
        <row r="1396">
          <cell r="A1396" t="str">
            <v>2 S 05 000 67</v>
          </cell>
          <cell r="B1396" t="str">
            <v>-</v>
          </cell>
          <cell r="C1396" t="str">
            <v>Dentes para bueiros triplos D=1,00 m AC/BC/PC</v>
          </cell>
          <cell r="D1396" t="str">
            <v>und</v>
          </cell>
        </row>
        <row r="1397">
          <cell r="A1397" t="str">
            <v>2 S 05 000 68</v>
          </cell>
          <cell r="B1397" t="str">
            <v>-</v>
          </cell>
          <cell r="C1397" t="str">
            <v>Dentes para bueiros triplos D=1,20 AC/BC/PC</v>
          </cell>
          <cell r="D1397" t="str">
            <v>und</v>
          </cell>
        </row>
        <row r="1398">
          <cell r="A1398" t="str">
            <v>2 S 05 000 69</v>
          </cell>
          <cell r="B1398" t="str">
            <v>-</v>
          </cell>
          <cell r="C1398" t="str">
            <v>Dentes para bueiros triplos D=1,50 m AC/BC/PC</v>
          </cell>
          <cell r="D1398" t="str">
            <v>und</v>
          </cell>
        </row>
        <row r="1399">
          <cell r="A1399" t="str">
            <v>2 S 05 100 00</v>
          </cell>
          <cell r="B1399" t="str">
            <v>-</v>
          </cell>
          <cell r="C1399" t="str">
            <v>Enleivamento</v>
          </cell>
          <cell r="D1399" t="str">
            <v>m²</v>
          </cell>
          <cell r="H1399" t="str">
            <v>DNER-ES-341/97</v>
          </cell>
        </row>
        <row r="1400">
          <cell r="A1400" t="str">
            <v>2 S 05 102 00</v>
          </cell>
          <cell r="B1400" t="str">
            <v>-</v>
          </cell>
          <cell r="C1400" t="str">
            <v>Hidrossemeadura</v>
          </cell>
          <cell r="D1400" t="str">
            <v>m²</v>
          </cell>
          <cell r="H1400" t="str">
            <v>DNER-ES-341/97</v>
          </cell>
        </row>
        <row r="1401">
          <cell r="A1401" t="str">
            <v>2 S 05 300 01</v>
          </cell>
          <cell r="B1401" t="str">
            <v>-</v>
          </cell>
          <cell r="C1401" t="str">
            <v>Alvenaria de pedra arrumada</v>
          </cell>
          <cell r="D1401" t="str">
            <v>m³</v>
          </cell>
        </row>
        <row r="1402">
          <cell r="A1402" t="str">
            <v>2 S 05 300 02</v>
          </cell>
          <cell r="B1402" t="str">
            <v>-</v>
          </cell>
          <cell r="C1402" t="str">
            <v>Enrocamento de pedra jogada</v>
          </cell>
          <cell r="D1402" t="str">
            <v>m³</v>
          </cell>
        </row>
        <row r="1403">
          <cell r="A1403" t="str">
            <v>2 S 05 301 00</v>
          </cell>
          <cell r="B1403" t="str">
            <v>-</v>
          </cell>
          <cell r="C1403" t="str">
            <v>Alvenaria de pedra argamassada</v>
          </cell>
          <cell r="D1403" t="str">
            <v>m³</v>
          </cell>
        </row>
        <row r="1404">
          <cell r="A1404" t="str">
            <v>2 S 05 301 01</v>
          </cell>
          <cell r="B1404" t="str">
            <v>-</v>
          </cell>
          <cell r="C1404" t="str">
            <v>Alvenaria tijolos de 20 cm de espessura</v>
          </cell>
          <cell r="D1404" t="str">
            <v>m²</v>
          </cell>
        </row>
        <row r="1405">
          <cell r="A1405" t="str">
            <v>2 S 05 301 50</v>
          </cell>
          <cell r="B1405" t="str">
            <v>-</v>
          </cell>
          <cell r="C1405" t="str">
            <v>Alvenaria de pedra argamassada AC/BC/PC</v>
          </cell>
          <cell r="D1405" t="str">
            <v>m³</v>
          </cell>
        </row>
        <row r="1406">
          <cell r="A1406" t="str">
            <v>2 S 05 301 51</v>
          </cell>
          <cell r="B1406" t="str">
            <v>-</v>
          </cell>
          <cell r="C1406" t="str">
            <v>Alvenaria tijolos de 0,20 cm de espessura AC</v>
          </cell>
          <cell r="D1406" t="str">
            <v>m²</v>
          </cell>
        </row>
        <row r="1407">
          <cell r="A1407" t="str">
            <v>2 S 05 302 01</v>
          </cell>
          <cell r="B1407" t="str">
            <v>-</v>
          </cell>
          <cell r="C1407" t="str">
            <v>Muro gabião tipo caixa</v>
          </cell>
          <cell r="D1407" t="str">
            <v>m³</v>
          </cell>
        </row>
        <row r="1408">
          <cell r="A1408" t="str">
            <v>2 S 05 303 01</v>
          </cell>
          <cell r="B1408" t="str">
            <v>-</v>
          </cell>
          <cell r="C1408" t="str">
            <v>Terra armada - ECE - greide 0,0&lt;h&lt;6,00m</v>
          </cell>
          <cell r="D1408" t="str">
            <v>m²</v>
          </cell>
        </row>
        <row r="1409">
          <cell r="A1409" t="str">
            <v>2 S 05 303 02</v>
          </cell>
          <cell r="B1409" t="str">
            <v>-</v>
          </cell>
          <cell r="C1409" t="str">
            <v>Terra armada - ECE - greide 6,0&lt;h&lt;9,00m</v>
          </cell>
          <cell r="D1409" t="str">
            <v>m²</v>
          </cell>
        </row>
        <row r="1410">
          <cell r="A1410" t="str">
            <v>2 S 05 303 03</v>
          </cell>
          <cell r="B1410" t="str">
            <v>-</v>
          </cell>
          <cell r="C1410" t="str">
            <v>Terra armada - ECE - greide 9,0&lt;h&lt;12,00m</v>
          </cell>
          <cell r="D1410" t="str">
            <v>m²</v>
          </cell>
        </row>
        <row r="1411">
          <cell r="A1411" t="str">
            <v>2 S 05 303 04</v>
          </cell>
          <cell r="B1411" t="str">
            <v>-</v>
          </cell>
          <cell r="C1411" t="str">
            <v>Terra armada - ECE - pé de talude 0,0&lt;h&lt;6,00m</v>
          </cell>
          <cell r="D1411" t="str">
            <v>m²</v>
          </cell>
        </row>
        <row r="1412">
          <cell r="A1412" t="str">
            <v>2 S 05 303 05</v>
          </cell>
          <cell r="B1412" t="str">
            <v>-</v>
          </cell>
          <cell r="C1412" t="str">
            <v>Terra armada - ECE - pé de talude 6,0&lt;h&lt;9,00m</v>
          </cell>
          <cell r="D1412" t="str">
            <v>m²</v>
          </cell>
        </row>
        <row r="1413">
          <cell r="A1413" t="str">
            <v>2 S 05 303 06</v>
          </cell>
          <cell r="B1413" t="str">
            <v>-</v>
          </cell>
          <cell r="C1413" t="str">
            <v>Terra armada - ECE - pé de talude 9,0&lt;h&lt;12,00m</v>
          </cell>
          <cell r="D1413" t="str">
            <v>m²</v>
          </cell>
        </row>
        <row r="1414">
          <cell r="A1414" t="str">
            <v>2 S 05 303 07</v>
          </cell>
          <cell r="B1414" t="str">
            <v>-</v>
          </cell>
          <cell r="C1414" t="str">
            <v>Terra armada - ECE - encontro portante 0,0&lt;h&lt;6,00m</v>
          </cell>
          <cell r="D1414" t="str">
            <v>m²</v>
          </cell>
        </row>
        <row r="1415">
          <cell r="A1415" t="str">
            <v>2 S 05 303 08</v>
          </cell>
          <cell r="B1415" t="str">
            <v>-</v>
          </cell>
          <cell r="C1415" t="str">
            <v>Terra armada - ECE - encontro portante 6,0&lt;h&lt;9,00m</v>
          </cell>
          <cell r="D1415" t="str">
            <v>m²</v>
          </cell>
        </row>
        <row r="1416">
          <cell r="A1416" t="str">
            <v>2 S 05 303 09</v>
          </cell>
          <cell r="B1416" t="str">
            <v>-</v>
          </cell>
          <cell r="C1416" t="str">
            <v>Escamas de concreto armado para terra armada</v>
          </cell>
          <cell r="D1416" t="str">
            <v>m³</v>
          </cell>
        </row>
        <row r="1417">
          <cell r="A1417" t="str">
            <v>2 S 05 303 10</v>
          </cell>
          <cell r="B1417" t="str">
            <v>-</v>
          </cell>
          <cell r="C1417" t="str">
            <v>Concr. soleira e arremates de maciço terra armada</v>
          </cell>
          <cell r="D1417" t="str">
            <v>m³</v>
          </cell>
        </row>
        <row r="1418">
          <cell r="A1418" t="str">
            <v>2 S 05 303 11</v>
          </cell>
          <cell r="B1418" t="str">
            <v>-</v>
          </cell>
          <cell r="C1418" t="str">
            <v>Montagem de maciço terra armada</v>
          </cell>
          <cell r="D1418" t="str">
            <v>m²</v>
          </cell>
        </row>
        <row r="1419">
          <cell r="A1419" t="str">
            <v>2 S 05 303 59</v>
          </cell>
          <cell r="B1419" t="str">
            <v>-</v>
          </cell>
          <cell r="C1419" t="str">
            <v>Escamas de concr.armado para terra armada AC/BC</v>
          </cell>
          <cell r="D1419" t="str">
            <v>m³</v>
          </cell>
        </row>
        <row r="1420">
          <cell r="A1420" t="str">
            <v>2 S 05 303 60</v>
          </cell>
          <cell r="B1420" t="str">
            <v>-</v>
          </cell>
          <cell r="C1420" t="str">
            <v>Concr.soleira/arremates de maciço terra arm.AC/BC</v>
          </cell>
          <cell r="D1420" t="str">
            <v>m³</v>
          </cell>
        </row>
        <row r="1421">
          <cell r="A1421" t="str">
            <v>2 S 05 340 01</v>
          </cell>
          <cell r="B1421" t="str">
            <v>-</v>
          </cell>
          <cell r="C1421" t="str">
            <v>Execução cortina atirantada conc.armado fck=15 MPa</v>
          </cell>
          <cell r="D1421" t="str">
            <v>m²</v>
          </cell>
        </row>
        <row r="1422">
          <cell r="A1422" t="str">
            <v>2 S 05 340 51</v>
          </cell>
          <cell r="B1422" t="str">
            <v>-</v>
          </cell>
          <cell r="C1422" t="str">
            <v>Exec.cortina atirantada concr.arm.fck=15 MPa AC/BC</v>
          </cell>
          <cell r="D1422" t="str">
            <v>m³</v>
          </cell>
        </row>
        <row r="1423">
          <cell r="A1423" t="str">
            <v>2 S 05 900 01</v>
          </cell>
          <cell r="B1423" t="str">
            <v>-</v>
          </cell>
          <cell r="C1423" t="str">
            <v>Tirante protendido p/ cort. aço st 85/105 D= 32mm</v>
          </cell>
          <cell r="D1423" t="str">
            <v>m</v>
          </cell>
        </row>
        <row r="1424">
          <cell r="A1424" t="str">
            <v>2 S 06 210 01</v>
          </cell>
          <cell r="B1424" t="str">
            <v>-</v>
          </cell>
          <cell r="C1424" t="str">
            <v>Pórtico metálico</v>
          </cell>
          <cell r="D1424" t="str">
            <v>und</v>
          </cell>
        </row>
        <row r="1425">
          <cell r="A1425" t="str">
            <v>2 S 06 210 51</v>
          </cell>
          <cell r="B1425" t="str">
            <v>-</v>
          </cell>
          <cell r="C1425" t="str">
            <v>Pórtico metálico AC/BC</v>
          </cell>
          <cell r="D1425" t="str">
            <v>und</v>
          </cell>
        </row>
        <row r="1426">
          <cell r="A1426" t="str">
            <v>2 S 06 400 01</v>
          </cell>
          <cell r="B1426" t="str">
            <v>-</v>
          </cell>
          <cell r="C1426" t="str">
            <v>Cerca arame farp. c/ mourão concr. seção quadrada</v>
          </cell>
          <cell r="D1426" t="str">
            <v>m</v>
          </cell>
        </row>
        <row r="1427">
          <cell r="A1427" t="str">
            <v>2 S 06 400 02</v>
          </cell>
          <cell r="B1427" t="str">
            <v>-</v>
          </cell>
          <cell r="C1427" t="str">
            <v>Cerca arame farp. c/ mourão concr. seção triang.</v>
          </cell>
          <cell r="D1427" t="str">
            <v>m</v>
          </cell>
        </row>
        <row r="1428">
          <cell r="A1428" t="str">
            <v>2 S 06 400 51</v>
          </cell>
          <cell r="B1428" t="str">
            <v>-</v>
          </cell>
          <cell r="C1428" t="str">
            <v>Cerca arame farp.c/mourão concr.seção quadr.AC/BC</v>
          </cell>
          <cell r="D1428" t="str">
            <v>m</v>
          </cell>
        </row>
        <row r="1429">
          <cell r="A1429" t="str">
            <v>2 S 06 400 52</v>
          </cell>
          <cell r="B1429" t="str">
            <v>-</v>
          </cell>
          <cell r="C1429" t="str">
            <v>Cerca arame farp.c/mourão concr.seção triang.AC/BC</v>
          </cell>
          <cell r="D1429" t="str">
            <v>m</v>
          </cell>
        </row>
        <row r="1430">
          <cell r="A1430" t="str">
            <v>2 S 06 410 00</v>
          </cell>
          <cell r="B1430" t="str">
            <v>-</v>
          </cell>
          <cell r="C1430" t="str">
            <v>Cercas de arame farpado com suportes de madeira</v>
          </cell>
          <cell r="D1430" t="str">
            <v>m</v>
          </cell>
        </row>
        <row r="1431">
          <cell r="A1431" t="str">
            <v>2 S 09 001 05</v>
          </cell>
          <cell r="B1431" t="str">
            <v>-</v>
          </cell>
          <cell r="C1431" t="str">
            <v>Transporte local em rodov. não pav. (const.)</v>
          </cell>
          <cell r="D1431" t="str">
            <v>tkm</v>
          </cell>
        </row>
        <row r="1432">
          <cell r="A1432" t="str">
            <v>2 S 09 001 40</v>
          </cell>
          <cell r="B1432" t="str">
            <v>-</v>
          </cell>
          <cell r="C1432" t="str">
            <v>Transporte local c/ carroceria em rodovia não pav.</v>
          </cell>
          <cell r="D1432" t="str">
            <v>tkm</v>
          </cell>
        </row>
        <row r="1433">
          <cell r="A1433" t="str">
            <v>2 S 09 001 90</v>
          </cell>
          <cell r="B1433" t="str">
            <v>-</v>
          </cell>
          <cell r="C1433" t="str">
            <v>Transporte comercial c/ carr. rodov. não pav.</v>
          </cell>
          <cell r="D1433" t="str">
            <v>tkm</v>
          </cell>
        </row>
        <row r="1434">
          <cell r="A1434" t="str">
            <v>2 S 09 001 91</v>
          </cell>
          <cell r="B1434" t="str">
            <v>-</v>
          </cell>
          <cell r="C1434" t="str">
            <v>Transporte comercial c/ basc. 10m3 rod. não pav.</v>
          </cell>
          <cell r="D1434" t="str">
            <v>tkm</v>
          </cell>
        </row>
        <row r="1435">
          <cell r="A1435" t="str">
            <v>2 S 09 002 05</v>
          </cell>
          <cell r="B1435" t="str">
            <v>-</v>
          </cell>
          <cell r="C1435" t="str">
            <v>Transporte local em rodov. pavim. (const.)</v>
          </cell>
          <cell r="D1435" t="str">
            <v>tkm</v>
          </cell>
        </row>
        <row r="1436">
          <cell r="A1436" t="str">
            <v>2 S 09 002 40</v>
          </cell>
          <cell r="B1436" t="str">
            <v>-</v>
          </cell>
          <cell r="C1436" t="str">
            <v>Transporte local c/ carroceria em rodov. pavim.</v>
          </cell>
          <cell r="D1436" t="str">
            <v>tkm</v>
          </cell>
        </row>
        <row r="1437">
          <cell r="A1437" t="str">
            <v>2 S 09 002 90</v>
          </cell>
          <cell r="B1437" t="str">
            <v>-</v>
          </cell>
          <cell r="C1437" t="str">
            <v>Transporte comerc. c/ carr. rodov. pavim.</v>
          </cell>
          <cell r="D1437" t="str">
            <v>tkm</v>
          </cell>
        </row>
        <row r="1438">
          <cell r="A1438" t="str">
            <v>2 S 09 002 91</v>
          </cell>
          <cell r="B1438" t="str">
            <v>-</v>
          </cell>
          <cell r="C1438" t="str">
            <v>Transporte comercial c/ basc. 10m3 rod. pav.</v>
          </cell>
          <cell r="D1438" t="str">
            <v>tkm</v>
          </cell>
        </row>
        <row r="1440">
          <cell r="A1440" t="str">
            <v>DNIT - Sistema de Custos Rodoviários</v>
          </cell>
          <cell r="D1440" t="str">
            <v>Sicro2</v>
          </cell>
        </row>
        <row r="1441">
          <cell r="A1441" t="str">
            <v xml:space="preserve">Conservação Rodoviária </v>
          </cell>
          <cell r="D1441" t="str">
            <v>Minas Gerais</v>
          </cell>
        </row>
        <row r="1442">
          <cell r="A1442" t="str">
            <v>Resumo dos Custos Unitários de Referência: Maio de 2005</v>
          </cell>
          <cell r="D1442" t="str">
            <v>RCtR0330</v>
          </cell>
        </row>
        <row r="1444">
          <cell r="A1444" t="str">
            <v>Código</v>
          </cell>
          <cell r="C1444" t="str">
            <v>Atividade / Serviço</v>
          </cell>
          <cell r="D1444" t="str">
            <v>Unidade</v>
          </cell>
          <cell r="F1444" t="str">
            <v>Preço Unitário</v>
          </cell>
        </row>
        <row r="1445">
          <cell r="D1445" t="str">
            <v>Und</v>
          </cell>
          <cell r="E1445" t="str">
            <v>Direto</v>
          </cell>
          <cell r="F1445" t="str">
            <v>LDI</v>
          </cell>
          <cell r="G1445" t="str">
            <v>Total</v>
          </cell>
        </row>
        <row r="1447">
          <cell r="A1447" t="str">
            <v>3 S 01 200 00</v>
          </cell>
          <cell r="B1447" t="str">
            <v>-</v>
          </cell>
          <cell r="C1447" t="str">
            <v>Escavação e carga mat. jazida (consv)</v>
          </cell>
          <cell r="D1447" t="str">
            <v>m³</v>
          </cell>
        </row>
        <row r="1448">
          <cell r="A1448" t="str">
            <v>3 S 01 401 00</v>
          </cell>
          <cell r="B1448" t="str">
            <v>-</v>
          </cell>
          <cell r="C1448" t="str">
            <v>Recomposição de revestimento primário</v>
          </cell>
          <cell r="D1448" t="str">
            <v>m³</v>
          </cell>
        </row>
        <row r="1449">
          <cell r="A1449" t="str">
            <v>3 S 01 930 00</v>
          </cell>
          <cell r="B1449" t="str">
            <v>-</v>
          </cell>
          <cell r="C1449" t="str">
            <v>Regularização mecânica da faixa de domínio</v>
          </cell>
          <cell r="D1449" t="str">
            <v>m³</v>
          </cell>
        </row>
        <row r="1450">
          <cell r="A1450" t="str">
            <v>3 S 02 200 00</v>
          </cell>
          <cell r="B1450" t="str">
            <v>-</v>
          </cell>
          <cell r="C1450" t="str">
            <v>Solo p/ base de remendo profundo</v>
          </cell>
          <cell r="D1450" t="str">
            <v>m³</v>
          </cell>
        </row>
        <row r="1451">
          <cell r="A1451" t="str">
            <v>3 S 02 200 01</v>
          </cell>
          <cell r="B1451" t="str">
            <v>-</v>
          </cell>
          <cell r="C1451" t="str">
            <v>Recomposição de camada granular do pavimento</v>
          </cell>
          <cell r="D1451" t="str">
            <v>m³</v>
          </cell>
        </row>
        <row r="1452">
          <cell r="A1452" t="str">
            <v>3 S 02 220 00</v>
          </cell>
          <cell r="B1452" t="str">
            <v>-</v>
          </cell>
          <cell r="C1452" t="str">
            <v>Solo brita p/ base de rem. profundo</v>
          </cell>
          <cell r="D1452" t="str">
            <v>m³</v>
          </cell>
        </row>
        <row r="1453">
          <cell r="A1453" t="str">
            <v>3 S 02 220 50</v>
          </cell>
          <cell r="B1453" t="str">
            <v>-</v>
          </cell>
          <cell r="C1453" t="str">
            <v>Solo brita p/ base de remendo profundo BC</v>
          </cell>
          <cell r="D1453" t="str">
            <v>m³</v>
          </cell>
        </row>
        <row r="1454">
          <cell r="A1454" t="str">
            <v>3 S 02 230 00</v>
          </cell>
          <cell r="B1454" t="str">
            <v>-</v>
          </cell>
          <cell r="C1454" t="str">
            <v>Brita para base de remendo profundo</v>
          </cell>
          <cell r="D1454" t="str">
            <v>m³</v>
          </cell>
        </row>
        <row r="1455">
          <cell r="A1455" t="str">
            <v>3 S 02 230 50</v>
          </cell>
          <cell r="B1455" t="str">
            <v>-</v>
          </cell>
          <cell r="C1455" t="str">
            <v>Brita para base de remendo profundo BC</v>
          </cell>
          <cell r="D1455" t="str">
            <v>m³</v>
          </cell>
        </row>
        <row r="1456">
          <cell r="A1456" t="str">
            <v>3 S 02 241 00</v>
          </cell>
          <cell r="B1456" t="str">
            <v>-</v>
          </cell>
          <cell r="C1456" t="str">
            <v>Solo melhorado c/ cimento p/ base rem. profundo</v>
          </cell>
          <cell r="D1456" t="str">
            <v>m³</v>
          </cell>
        </row>
        <row r="1457">
          <cell r="A1457" t="str">
            <v>3 S 02 300 00</v>
          </cell>
          <cell r="B1457" t="str">
            <v>-</v>
          </cell>
          <cell r="C1457" t="str">
            <v>Imprimação</v>
          </cell>
          <cell r="D1457" t="str">
            <v>m³</v>
          </cell>
        </row>
        <row r="1458">
          <cell r="A1458" t="str">
            <v>3 S 02 400 00</v>
          </cell>
          <cell r="B1458" t="str">
            <v>-</v>
          </cell>
          <cell r="C1458" t="str">
            <v>Pintura de ligação</v>
          </cell>
          <cell r="D1458" t="str">
            <v>m³</v>
          </cell>
        </row>
        <row r="1459">
          <cell r="A1459" t="str">
            <v>3 S 02 500 00</v>
          </cell>
          <cell r="B1459" t="str">
            <v>-</v>
          </cell>
          <cell r="C1459" t="str">
            <v>Capa selante com pedrisco</v>
          </cell>
          <cell r="D1459" t="str">
            <v>m³</v>
          </cell>
        </row>
        <row r="1460">
          <cell r="A1460" t="str">
            <v>3 S 02 500 01</v>
          </cell>
          <cell r="B1460" t="str">
            <v>-</v>
          </cell>
          <cell r="C1460" t="str">
            <v>Capa selante com areia</v>
          </cell>
          <cell r="D1460" t="str">
            <v>m³</v>
          </cell>
        </row>
        <row r="1461">
          <cell r="A1461" t="str">
            <v>3 S 02 500 02</v>
          </cell>
          <cell r="B1461" t="str">
            <v>-</v>
          </cell>
          <cell r="C1461" t="str">
            <v>Tratamento superficial simples com CAP</v>
          </cell>
          <cell r="D1461" t="str">
            <v>m²</v>
          </cell>
        </row>
        <row r="1462">
          <cell r="A1462" t="str">
            <v>3 S 02 500 03</v>
          </cell>
          <cell r="B1462" t="str">
            <v>-</v>
          </cell>
          <cell r="C1462" t="str">
            <v>Tratamento superficial simples com emulsão</v>
          </cell>
          <cell r="D1462" t="str">
            <v>m²</v>
          </cell>
        </row>
        <row r="1463">
          <cell r="A1463" t="str">
            <v>3 S 02 500 04</v>
          </cell>
          <cell r="B1463" t="str">
            <v>-</v>
          </cell>
          <cell r="C1463" t="str">
            <v>Tratamento superficial simples c/ banho diluído</v>
          </cell>
          <cell r="D1463" t="str">
            <v>m²</v>
          </cell>
        </row>
        <row r="1464">
          <cell r="A1464" t="str">
            <v>3 S 02 500 50</v>
          </cell>
          <cell r="B1464" t="str">
            <v>-</v>
          </cell>
          <cell r="C1464" t="str">
            <v>Capa selante com pedrisco BC</v>
          </cell>
          <cell r="D1464" t="str">
            <v>m²</v>
          </cell>
        </row>
        <row r="1465">
          <cell r="A1465" t="str">
            <v>3 S 02 500 51</v>
          </cell>
          <cell r="B1465" t="str">
            <v>-</v>
          </cell>
          <cell r="C1465" t="str">
            <v>Capa selante com areia AC</v>
          </cell>
          <cell r="D1465" t="str">
            <v>m²</v>
          </cell>
        </row>
        <row r="1466">
          <cell r="A1466" t="str">
            <v>3 S 02 500 52</v>
          </cell>
          <cell r="B1466" t="str">
            <v>-</v>
          </cell>
          <cell r="C1466" t="str">
            <v>Tratamento superficial simples com CAP BC</v>
          </cell>
          <cell r="D1466" t="str">
            <v>m²</v>
          </cell>
        </row>
        <row r="1467">
          <cell r="A1467" t="str">
            <v>3 S 02 500 53</v>
          </cell>
          <cell r="B1467" t="str">
            <v>-</v>
          </cell>
          <cell r="C1467" t="str">
            <v>Tratamento superficial simples com emulsão BC</v>
          </cell>
          <cell r="D1467" t="str">
            <v>m²</v>
          </cell>
        </row>
        <row r="1468">
          <cell r="A1468" t="str">
            <v>3 S 02 500 54</v>
          </cell>
          <cell r="B1468" t="str">
            <v>-</v>
          </cell>
          <cell r="C1468" t="str">
            <v>Tratam.superficial simples c/banho diluído BC</v>
          </cell>
          <cell r="D1468" t="str">
            <v>m²</v>
          </cell>
        </row>
        <row r="1469">
          <cell r="A1469" t="str">
            <v>3 S 02 501 00</v>
          </cell>
          <cell r="B1469" t="str">
            <v>-</v>
          </cell>
          <cell r="C1469" t="str">
            <v>Tratamento superficial duplo c/ CAP</v>
          </cell>
          <cell r="D1469" t="str">
            <v>m²</v>
          </cell>
        </row>
        <row r="1470">
          <cell r="A1470" t="str">
            <v>3 S 02 501 01</v>
          </cell>
          <cell r="B1470" t="str">
            <v>-</v>
          </cell>
          <cell r="C1470" t="str">
            <v>Tratamento superficial duplo com emulsão</v>
          </cell>
          <cell r="D1470" t="str">
            <v>m²</v>
          </cell>
        </row>
        <row r="1471">
          <cell r="A1471" t="str">
            <v>3 S 02 501 02</v>
          </cell>
          <cell r="B1471" t="str">
            <v>-</v>
          </cell>
          <cell r="C1471" t="str">
            <v>Tratamento superficial duplo com banho diluído</v>
          </cell>
          <cell r="D1471" t="str">
            <v>m²</v>
          </cell>
        </row>
        <row r="1472">
          <cell r="A1472" t="str">
            <v>3 S 02 501 50</v>
          </cell>
          <cell r="B1472" t="str">
            <v>-</v>
          </cell>
          <cell r="C1472" t="str">
            <v>Tratamento superficial duplo c/ CAP BC</v>
          </cell>
          <cell r="D1472" t="str">
            <v>m²</v>
          </cell>
        </row>
        <row r="1473">
          <cell r="A1473" t="str">
            <v>3 S 02 501 51</v>
          </cell>
          <cell r="B1473" t="str">
            <v>-</v>
          </cell>
          <cell r="C1473" t="str">
            <v>Tratamento superficial duplo com emulsão BC</v>
          </cell>
          <cell r="D1473" t="str">
            <v>m²</v>
          </cell>
        </row>
        <row r="1474">
          <cell r="A1474" t="str">
            <v>3 S 02 501 52</v>
          </cell>
          <cell r="B1474" t="str">
            <v>-</v>
          </cell>
          <cell r="C1474" t="str">
            <v>Tratam.superficial duplo com banho diluído BC</v>
          </cell>
          <cell r="D1474" t="str">
            <v>m²</v>
          </cell>
        </row>
        <row r="1475">
          <cell r="A1475" t="str">
            <v>3 S 02 502 00</v>
          </cell>
          <cell r="B1475" t="str">
            <v>-</v>
          </cell>
          <cell r="C1475" t="str">
            <v>Tratamento superficial triplo com c.a.p.</v>
          </cell>
          <cell r="D1475" t="str">
            <v>m²</v>
          </cell>
        </row>
        <row r="1476">
          <cell r="A1476" t="str">
            <v>3 S 02 502 01</v>
          </cell>
          <cell r="B1476" t="str">
            <v>-</v>
          </cell>
          <cell r="C1476" t="str">
            <v>Tratamento superficial triplo com emulsão</v>
          </cell>
          <cell r="D1476" t="str">
            <v>m²</v>
          </cell>
        </row>
        <row r="1477">
          <cell r="A1477" t="str">
            <v>3 S 02 502 02</v>
          </cell>
          <cell r="B1477" t="str">
            <v>-</v>
          </cell>
          <cell r="C1477" t="str">
            <v>Tratamento superficial triplo com banho diluído</v>
          </cell>
          <cell r="D1477" t="str">
            <v>m²</v>
          </cell>
        </row>
        <row r="1478">
          <cell r="A1478" t="str">
            <v>3 S 02 502 50</v>
          </cell>
          <cell r="B1478" t="str">
            <v>-</v>
          </cell>
          <cell r="C1478" t="str">
            <v>Tratamento superficial triplo com CAP BC</v>
          </cell>
          <cell r="D1478" t="str">
            <v>m²</v>
          </cell>
        </row>
        <row r="1479">
          <cell r="A1479" t="str">
            <v>3 S 02 502 51</v>
          </cell>
          <cell r="B1479" t="str">
            <v>-</v>
          </cell>
          <cell r="C1479" t="str">
            <v>Tratamento superficial triplo com emulsão BC</v>
          </cell>
          <cell r="D1479" t="str">
            <v>m²</v>
          </cell>
        </row>
        <row r="1480">
          <cell r="A1480" t="str">
            <v>3 S 02 502 52</v>
          </cell>
          <cell r="B1480" t="str">
            <v>-</v>
          </cell>
          <cell r="C1480" t="str">
            <v>Tratam.superficial triplo com banho diluído BC</v>
          </cell>
          <cell r="D1480" t="str">
            <v>m²</v>
          </cell>
        </row>
        <row r="1481">
          <cell r="A1481" t="str">
            <v>3 S 02 510 00</v>
          </cell>
          <cell r="B1481" t="str">
            <v>-</v>
          </cell>
          <cell r="C1481" t="str">
            <v>Lama asfáltica fina (granulometrias I e II )</v>
          </cell>
          <cell r="D1481" t="str">
            <v>m²</v>
          </cell>
        </row>
        <row r="1482">
          <cell r="A1482" t="str">
            <v>3 S 02 510 01</v>
          </cell>
          <cell r="B1482" t="str">
            <v>-</v>
          </cell>
          <cell r="C1482" t="str">
            <v>Lama asfáltica grossa (granulometrias III e IV)</v>
          </cell>
          <cell r="D1482" t="str">
            <v>m²</v>
          </cell>
        </row>
        <row r="1483">
          <cell r="A1483" t="str">
            <v>3 S 02 510 50</v>
          </cell>
          <cell r="B1483" t="str">
            <v>-</v>
          </cell>
          <cell r="C1483" t="str">
            <v>Lama asfáltica fina (granulometrias I e II ) AC/BC</v>
          </cell>
          <cell r="D1483" t="str">
            <v>m²</v>
          </cell>
        </row>
        <row r="1484">
          <cell r="A1484" t="str">
            <v>3 S 02 510 51</v>
          </cell>
          <cell r="B1484" t="str">
            <v>-</v>
          </cell>
          <cell r="C1484" t="str">
            <v>Lama asfált.grossa (granulometrias III e IV)AC/BC</v>
          </cell>
          <cell r="D1484" t="str">
            <v>m²</v>
          </cell>
        </row>
        <row r="1485">
          <cell r="A1485" t="str">
            <v>3 S 02 520 00</v>
          </cell>
          <cell r="B1485" t="str">
            <v>-</v>
          </cell>
          <cell r="C1485" t="str">
            <v>Mistura areia-asfalto em betoneira</v>
          </cell>
          <cell r="D1485" t="str">
            <v>m³</v>
          </cell>
        </row>
        <row r="1486">
          <cell r="A1486" t="str">
            <v>3 S 02 520 01</v>
          </cell>
          <cell r="B1486" t="str">
            <v>-</v>
          </cell>
          <cell r="C1486" t="str">
            <v>Mistura areia-asfalto usinada a frio</v>
          </cell>
          <cell r="D1486" t="str">
            <v>m³</v>
          </cell>
        </row>
        <row r="1487">
          <cell r="A1487" t="str">
            <v>3 S 02 520 02</v>
          </cell>
          <cell r="B1487" t="str">
            <v>-</v>
          </cell>
          <cell r="C1487" t="str">
            <v>Rec.do rev. com areia asfalto a frio</v>
          </cell>
          <cell r="D1487" t="str">
            <v>m³</v>
          </cell>
        </row>
        <row r="1488">
          <cell r="A1488" t="str">
            <v>3 S 02 520 50</v>
          </cell>
          <cell r="B1488" t="str">
            <v>-</v>
          </cell>
          <cell r="C1488" t="str">
            <v>Mistura areia-asfalto em betoneira AC</v>
          </cell>
          <cell r="D1488" t="str">
            <v>m³</v>
          </cell>
        </row>
        <row r="1489">
          <cell r="A1489" t="str">
            <v>3 S 02 520 51</v>
          </cell>
          <cell r="B1489" t="str">
            <v>-</v>
          </cell>
          <cell r="C1489" t="str">
            <v>Mistura areia-asfalto usinada a frio AC</v>
          </cell>
          <cell r="D1489" t="str">
            <v>m³</v>
          </cell>
        </row>
        <row r="1490">
          <cell r="A1490" t="str">
            <v>3 S 02 521 00</v>
          </cell>
          <cell r="B1490" t="str">
            <v>-</v>
          </cell>
          <cell r="C1490" t="str">
            <v>Mistura areia-asfalto usinada a quente</v>
          </cell>
          <cell r="D1490" t="str">
            <v>m³</v>
          </cell>
        </row>
        <row r="1491">
          <cell r="A1491" t="str">
            <v>3 S 02 521 01</v>
          </cell>
          <cell r="B1491" t="str">
            <v>-</v>
          </cell>
          <cell r="C1491" t="str">
            <v>Rec. do rev. com areia asfalto a quente</v>
          </cell>
          <cell r="D1491" t="str">
            <v>m³</v>
          </cell>
        </row>
        <row r="1492">
          <cell r="A1492" t="str">
            <v>3 S 02 521 50</v>
          </cell>
          <cell r="B1492" t="str">
            <v>-</v>
          </cell>
          <cell r="C1492" t="str">
            <v>Mistura areia-asfalto usinada a quente AC</v>
          </cell>
          <cell r="D1492" t="str">
            <v>m³</v>
          </cell>
        </row>
        <row r="1493">
          <cell r="A1493" t="str">
            <v>3 S 02 530 00</v>
          </cell>
          <cell r="B1493" t="str">
            <v>-</v>
          </cell>
          <cell r="C1493" t="str">
            <v>Mistura betuminosa em betoneira</v>
          </cell>
          <cell r="D1493" t="str">
            <v>m³</v>
          </cell>
        </row>
        <row r="1494">
          <cell r="A1494" t="str">
            <v>3 S 02 530 01</v>
          </cell>
          <cell r="B1494" t="str">
            <v>-</v>
          </cell>
          <cell r="C1494" t="str">
            <v>Mistura betuminosa usinada a frio</v>
          </cell>
          <cell r="D1494" t="str">
            <v>m³</v>
          </cell>
        </row>
        <row r="1495">
          <cell r="A1495" t="str">
            <v>3 S 02 530 02</v>
          </cell>
          <cell r="B1495" t="str">
            <v>-</v>
          </cell>
          <cell r="C1495" t="str">
            <v>Rec.do rev. com mistura betuminosa a frio</v>
          </cell>
          <cell r="D1495" t="str">
            <v>m³</v>
          </cell>
        </row>
        <row r="1496">
          <cell r="A1496" t="str">
            <v>3 S 02 530 50</v>
          </cell>
          <cell r="B1496" t="str">
            <v>-</v>
          </cell>
          <cell r="C1496" t="str">
            <v>Mistura betuminosa em betoneira AC/BC</v>
          </cell>
          <cell r="D1496" t="str">
            <v>m³</v>
          </cell>
        </row>
        <row r="1497">
          <cell r="A1497" t="str">
            <v>3 S 02 530 51</v>
          </cell>
          <cell r="B1497" t="str">
            <v>-</v>
          </cell>
          <cell r="C1497" t="str">
            <v>Mistura betuminosa usinada a frio AC/BC</v>
          </cell>
          <cell r="D1497" t="str">
            <v>m³</v>
          </cell>
        </row>
        <row r="1498">
          <cell r="A1498" t="str">
            <v>3 S 02 540 00</v>
          </cell>
          <cell r="B1498" t="str">
            <v>-</v>
          </cell>
          <cell r="C1498" t="str">
            <v>Mistura betuminosa usinada a quente</v>
          </cell>
          <cell r="D1498" t="str">
            <v>m³</v>
          </cell>
        </row>
        <row r="1499">
          <cell r="A1499" t="str">
            <v>3 S 02 540 01</v>
          </cell>
          <cell r="B1499" t="str">
            <v>-</v>
          </cell>
          <cell r="C1499" t="str">
            <v>Rec.do rev.com mistura betuminosa a quente</v>
          </cell>
          <cell r="D1499" t="str">
            <v>m³</v>
          </cell>
        </row>
        <row r="1500">
          <cell r="A1500" t="str">
            <v>3 S 02 540 50</v>
          </cell>
          <cell r="B1500" t="str">
            <v>-</v>
          </cell>
          <cell r="C1500" t="str">
            <v>Mistura betuminosa usinada a quente AC/BC</v>
          </cell>
          <cell r="D1500" t="str">
            <v>m³</v>
          </cell>
        </row>
        <row r="1501">
          <cell r="A1501" t="str">
            <v>3 S 02 601 00</v>
          </cell>
          <cell r="B1501" t="str">
            <v>-</v>
          </cell>
          <cell r="C1501" t="str">
            <v>Recomposição de placa de concreto</v>
          </cell>
          <cell r="D1501" t="str">
            <v>m³</v>
          </cell>
        </row>
        <row r="1502">
          <cell r="A1502" t="str">
            <v>3 S 02 601 50</v>
          </cell>
          <cell r="B1502" t="str">
            <v>-</v>
          </cell>
          <cell r="C1502" t="str">
            <v>Recomposição de placa de concreto AC/BC</v>
          </cell>
          <cell r="D1502" t="str">
            <v>m³</v>
          </cell>
        </row>
        <row r="1503">
          <cell r="A1503" t="str">
            <v>3 S 02 900 00</v>
          </cell>
          <cell r="B1503" t="str">
            <v>-</v>
          </cell>
          <cell r="C1503" t="str">
            <v>Remoção mecanizada de revestimento betuminoso</v>
          </cell>
          <cell r="D1503" t="str">
            <v>m³</v>
          </cell>
          <cell r="H1503" t="str">
            <v>DNER-ES-321/97</v>
          </cell>
        </row>
        <row r="1504">
          <cell r="A1504" t="str">
            <v>3 S 02 901 00</v>
          </cell>
          <cell r="B1504" t="str">
            <v>-</v>
          </cell>
          <cell r="C1504" t="str">
            <v>Remoção manual de revestimento betuminoso</v>
          </cell>
          <cell r="D1504" t="str">
            <v>m³</v>
          </cell>
          <cell r="H1504" t="str">
            <v>DNER-ES-321/97</v>
          </cell>
        </row>
        <row r="1505">
          <cell r="A1505" t="str">
            <v>3 S 02 902 00</v>
          </cell>
          <cell r="B1505" t="str">
            <v>-</v>
          </cell>
          <cell r="C1505" t="str">
            <v>Remoção mecanizada da camada granular do pavimento</v>
          </cell>
          <cell r="D1505" t="str">
            <v>m³</v>
          </cell>
          <cell r="H1505" t="str">
            <v>DNER-ES-321/97</v>
          </cell>
        </row>
        <row r="1506">
          <cell r="A1506" t="str">
            <v>3 S 02 903 00</v>
          </cell>
          <cell r="B1506" t="str">
            <v>-</v>
          </cell>
          <cell r="C1506" t="str">
            <v>Remoção manual da camada granular do pavimento</v>
          </cell>
          <cell r="D1506" t="str">
            <v>m³</v>
          </cell>
          <cell r="H1506" t="str">
            <v>DNER-ES-321/97</v>
          </cell>
        </row>
        <row r="1507">
          <cell r="A1507" t="str">
            <v>3 S 02 999 00</v>
          </cell>
          <cell r="B1507" t="str">
            <v>-</v>
          </cell>
          <cell r="C1507" t="str">
            <v>Peneiramento</v>
          </cell>
          <cell r="D1507" t="str">
            <v>m³</v>
          </cell>
        </row>
        <row r="1508">
          <cell r="A1508" t="str">
            <v>3 S 03 310 00</v>
          </cell>
          <cell r="B1508" t="str">
            <v>-</v>
          </cell>
          <cell r="C1508" t="str">
            <v>Concreto ciclópico</v>
          </cell>
          <cell r="D1508" t="str">
            <v>m³</v>
          </cell>
        </row>
        <row r="1509">
          <cell r="A1509" t="str">
            <v>3 S 03 310 50</v>
          </cell>
          <cell r="B1509" t="str">
            <v>-</v>
          </cell>
          <cell r="C1509" t="str">
            <v>Concreto ciclópico AC/BC/PC</v>
          </cell>
          <cell r="D1509" t="str">
            <v>m³</v>
          </cell>
        </row>
        <row r="1510">
          <cell r="A1510" t="str">
            <v>3 S 03 329 00</v>
          </cell>
          <cell r="B1510" t="str">
            <v>-</v>
          </cell>
          <cell r="C1510" t="str">
            <v>Concreto de cimento (confecção e lançamento)</v>
          </cell>
          <cell r="D1510" t="str">
            <v>m³</v>
          </cell>
        </row>
        <row r="1511">
          <cell r="A1511" t="str">
            <v>3 S 03 329 01</v>
          </cell>
          <cell r="B1511" t="str">
            <v>-</v>
          </cell>
          <cell r="C1511" t="str">
            <v>Concreto de cimento(confecção manual e lançamento)</v>
          </cell>
          <cell r="D1511" t="str">
            <v>m³</v>
          </cell>
        </row>
        <row r="1512">
          <cell r="A1512" t="str">
            <v>3 S 03 329 50</v>
          </cell>
          <cell r="B1512" t="str">
            <v>-</v>
          </cell>
          <cell r="C1512" t="str">
            <v>Concreto de cimento (confecção e lançamento) AC/BC</v>
          </cell>
          <cell r="D1512" t="str">
            <v>m³</v>
          </cell>
        </row>
        <row r="1513">
          <cell r="A1513" t="str">
            <v>3 S 03 329 51</v>
          </cell>
          <cell r="B1513" t="str">
            <v>-</v>
          </cell>
          <cell r="C1513" t="str">
            <v>Concr.de cimento (conf.manual lançamento) AC/BC</v>
          </cell>
          <cell r="D1513" t="str">
            <v>m³</v>
          </cell>
        </row>
        <row r="1514">
          <cell r="A1514" t="str">
            <v>3 S 03 340 02</v>
          </cell>
          <cell r="B1514" t="str">
            <v>-</v>
          </cell>
          <cell r="C1514" t="str">
            <v>Argamassa cimento areia 1-6</v>
          </cell>
          <cell r="D1514" t="str">
            <v>m³</v>
          </cell>
        </row>
        <row r="1515">
          <cell r="A1515" t="str">
            <v>3 S 03 340 03</v>
          </cell>
          <cell r="B1515" t="str">
            <v>-</v>
          </cell>
          <cell r="C1515" t="str">
            <v>Argamassa cimento solo 1:10</v>
          </cell>
          <cell r="D1515" t="str">
            <v>m³</v>
          </cell>
        </row>
        <row r="1516">
          <cell r="A1516" t="str">
            <v>3 S 03 340 52</v>
          </cell>
          <cell r="B1516" t="str">
            <v>-</v>
          </cell>
          <cell r="C1516" t="str">
            <v>Argamassa cimento areia 1-6 AC</v>
          </cell>
          <cell r="D1516" t="str">
            <v>m³</v>
          </cell>
        </row>
        <row r="1517">
          <cell r="A1517" t="str">
            <v>3 S 03 353 00</v>
          </cell>
          <cell r="B1517" t="str">
            <v>-</v>
          </cell>
          <cell r="C1517" t="str">
            <v>Dobragem e colocação de armadura</v>
          </cell>
          <cell r="D1517" t="str">
            <v>Kg</v>
          </cell>
        </row>
        <row r="1518">
          <cell r="A1518" t="str">
            <v>3 S 03 370 00</v>
          </cell>
          <cell r="B1518" t="str">
            <v>-</v>
          </cell>
          <cell r="C1518" t="str">
            <v>Forma comum de madeira</v>
          </cell>
          <cell r="D1518" t="str">
            <v>m²</v>
          </cell>
        </row>
        <row r="1519">
          <cell r="A1519" t="str">
            <v>3 S 03 940 01</v>
          </cell>
          <cell r="B1519" t="str">
            <v>-</v>
          </cell>
          <cell r="C1519" t="str">
            <v>Reaterro e compactação p/ bueiro</v>
          </cell>
          <cell r="D1519" t="str">
            <v>m³</v>
          </cell>
        </row>
        <row r="1520">
          <cell r="A1520" t="str">
            <v>3 S 03 940 02</v>
          </cell>
          <cell r="B1520" t="str">
            <v>-</v>
          </cell>
          <cell r="C1520" t="str">
            <v>Reaterro apiloado</v>
          </cell>
          <cell r="D1520" t="str">
            <v>m³</v>
          </cell>
        </row>
        <row r="1521">
          <cell r="A1521" t="str">
            <v>3 S 03 950 00</v>
          </cell>
          <cell r="B1521" t="str">
            <v>-</v>
          </cell>
          <cell r="C1521" t="str">
            <v>Limpeza de ponte</v>
          </cell>
          <cell r="D1521" t="str">
            <v>m</v>
          </cell>
        </row>
        <row r="1522">
          <cell r="A1522" t="str">
            <v>3 S 04 000 00</v>
          </cell>
          <cell r="B1522" t="str">
            <v>-</v>
          </cell>
          <cell r="C1522" t="str">
            <v>Escavação manual em material de 1a categoria</v>
          </cell>
          <cell r="D1522" t="str">
            <v>m³</v>
          </cell>
        </row>
        <row r="1523">
          <cell r="A1523" t="str">
            <v>3 S 04 000 01</v>
          </cell>
          <cell r="B1523" t="str">
            <v>-</v>
          </cell>
          <cell r="C1523" t="str">
            <v>Escavação manual em material de 2a categoria</v>
          </cell>
          <cell r="D1523" t="str">
            <v>m³</v>
          </cell>
        </row>
        <row r="1524">
          <cell r="A1524" t="str">
            <v>3 S 04 001 00</v>
          </cell>
          <cell r="B1524" t="str">
            <v>-</v>
          </cell>
          <cell r="C1524" t="str">
            <v>Escavação mecaniz. de vala em mater. de 1a cat.</v>
          </cell>
          <cell r="D1524" t="str">
            <v>m³</v>
          </cell>
        </row>
        <row r="1525">
          <cell r="A1525" t="str">
            <v>3 S 04 010 00</v>
          </cell>
          <cell r="B1525" t="str">
            <v>-</v>
          </cell>
          <cell r="C1525" t="str">
            <v>Escavação mecaniz.de vala em material de 2a cat.</v>
          </cell>
          <cell r="D1525" t="str">
            <v>m³</v>
          </cell>
        </row>
        <row r="1526">
          <cell r="A1526" t="str">
            <v>3 S 04 020 00</v>
          </cell>
          <cell r="B1526" t="str">
            <v>-</v>
          </cell>
          <cell r="C1526" t="str">
            <v>Escavação e carga de material de 3a cat. em valas</v>
          </cell>
          <cell r="D1526" t="str">
            <v>m³</v>
          </cell>
        </row>
        <row r="1527">
          <cell r="A1527" t="str">
            <v>3 S 04 300 16</v>
          </cell>
          <cell r="B1527" t="str">
            <v>-</v>
          </cell>
          <cell r="C1527" t="str">
            <v>Bueiro met. chapa múltipla D=1,60m galv.</v>
          </cell>
          <cell r="D1527" t="str">
            <v>m</v>
          </cell>
        </row>
        <row r="1528">
          <cell r="A1528" t="str">
            <v>3 S 04 300 20</v>
          </cell>
          <cell r="B1528" t="str">
            <v>-</v>
          </cell>
          <cell r="C1528" t="str">
            <v>Bueiro met. chapa múltipla D=2,00m galv.</v>
          </cell>
          <cell r="D1528" t="str">
            <v>m</v>
          </cell>
        </row>
        <row r="1529">
          <cell r="A1529" t="str">
            <v>3 S 04 300 66</v>
          </cell>
          <cell r="B1529" t="str">
            <v>-</v>
          </cell>
          <cell r="C1529" t="str">
            <v>Bueiro met. chapa múltipla D=1,60m galvan. BC</v>
          </cell>
          <cell r="D1529" t="str">
            <v>m</v>
          </cell>
        </row>
        <row r="1530">
          <cell r="A1530" t="str">
            <v>3 S 04 300 70</v>
          </cell>
          <cell r="B1530" t="str">
            <v>-</v>
          </cell>
          <cell r="C1530" t="str">
            <v>Bueiro met. chapa múltipla D=2,00m galvan. BC</v>
          </cell>
          <cell r="D1530" t="str">
            <v>m</v>
          </cell>
        </row>
        <row r="1531">
          <cell r="A1531" t="str">
            <v>3 S 04 301 16</v>
          </cell>
          <cell r="B1531" t="str">
            <v>-</v>
          </cell>
          <cell r="C1531" t="str">
            <v>Bueiro met.chapas múlt. D=1,60 m rev. epoxy</v>
          </cell>
          <cell r="D1531" t="str">
            <v>m</v>
          </cell>
        </row>
        <row r="1532">
          <cell r="A1532" t="str">
            <v>3 S 04 301 20</v>
          </cell>
          <cell r="B1532" t="str">
            <v>-</v>
          </cell>
          <cell r="C1532" t="str">
            <v>Bueiro met. chapas múlt. D=2,00 m rev. epoxy</v>
          </cell>
          <cell r="D1532" t="str">
            <v>m</v>
          </cell>
        </row>
        <row r="1533">
          <cell r="A1533" t="str">
            <v>3 S 04 301 66</v>
          </cell>
          <cell r="B1533" t="str">
            <v>-</v>
          </cell>
          <cell r="C1533" t="str">
            <v>Bueiro met. chapas múlt. D=1,60 m rev. Epoxy BC</v>
          </cell>
          <cell r="D1533" t="str">
            <v>m</v>
          </cell>
        </row>
        <row r="1534">
          <cell r="A1534" t="str">
            <v>3 S 04 301 70</v>
          </cell>
          <cell r="B1534" t="str">
            <v>-</v>
          </cell>
          <cell r="C1534" t="str">
            <v>Bueiro met. chapas múlt. D=2,00 m rev. epoxy BC</v>
          </cell>
          <cell r="D1534" t="str">
            <v>m</v>
          </cell>
        </row>
        <row r="1535">
          <cell r="A1535" t="str">
            <v>3 S 04 310 12</v>
          </cell>
          <cell r="B1535" t="str">
            <v>-</v>
          </cell>
          <cell r="C1535" t="str">
            <v>Bueiro met. s/interrupção tráf. D=1,20 m galv.</v>
          </cell>
          <cell r="D1535" t="str">
            <v>m</v>
          </cell>
        </row>
        <row r="1536">
          <cell r="A1536" t="str">
            <v>3 S 04 310 16</v>
          </cell>
          <cell r="B1536" t="str">
            <v>-</v>
          </cell>
          <cell r="C1536" t="str">
            <v>Bueiro met. s/interrupção tráf. D=1,60 m galv.</v>
          </cell>
          <cell r="D1536" t="str">
            <v>m</v>
          </cell>
        </row>
        <row r="1537">
          <cell r="A1537" t="str">
            <v>3 S 04 310 20</v>
          </cell>
          <cell r="B1537" t="str">
            <v>-</v>
          </cell>
          <cell r="C1537" t="str">
            <v>Bueiro met. s/interrupção tráf. D=2,00 m galv.</v>
          </cell>
          <cell r="D1537" t="str">
            <v>m</v>
          </cell>
        </row>
        <row r="1538">
          <cell r="A1538" t="str">
            <v>3 S 04 311 12</v>
          </cell>
          <cell r="B1538" t="str">
            <v>-</v>
          </cell>
          <cell r="C1538" t="str">
            <v>Bueiro met.s/interrupção tráf. D=1,20 m rev. epoxy</v>
          </cell>
          <cell r="D1538" t="str">
            <v>m</v>
          </cell>
        </row>
        <row r="1539">
          <cell r="A1539" t="str">
            <v>3 S 04 311 16</v>
          </cell>
          <cell r="B1539" t="str">
            <v>-</v>
          </cell>
          <cell r="C1539" t="str">
            <v>Bueiro met.s/interrupção tráf. D=1,60 m rev. epoxy</v>
          </cell>
          <cell r="D1539" t="str">
            <v>m</v>
          </cell>
        </row>
        <row r="1540">
          <cell r="A1540" t="str">
            <v>3 S 04 311 20</v>
          </cell>
          <cell r="B1540" t="str">
            <v>-</v>
          </cell>
          <cell r="C1540" t="str">
            <v>Bueiro met.s/interrupção tráf. D=2,00 m rev. epoxy</v>
          </cell>
          <cell r="D1540" t="str">
            <v>m</v>
          </cell>
        </row>
        <row r="1541">
          <cell r="A1541" t="str">
            <v>3 S 04 590 00</v>
          </cell>
          <cell r="B1541" t="str">
            <v>-</v>
          </cell>
          <cell r="C1541" t="str">
            <v>Assentamento de dreno profundo</v>
          </cell>
          <cell r="D1541" t="str">
            <v>m</v>
          </cell>
        </row>
        <row r="1542">
          <cell r="A1542" t="str">
            <v>3 S 04 590 50</v>
          </cell>
          <cell r="B1542" t="str">
            <v>-</v>
          </cell>
          <cell r="C1542" t="str">
            <v>Assentamento de dreno profundo AC/BC</v>
          </cell>
          <cell r="D1542" t="str">
            <v>m</v>
          </cell>
        </row>
        <row r="1543">
          <cell r="A1543" t="str">
            <v>3 S 04 999 08</v>
          </cell>
          <cell r="B1543" t="str">
            <v>-</v>
          </cell>
          <cell r="C1543" t="str">
            <v>Selo de argila apiloado com solo local</v>
          </cell>
          <cell r="D1543" t="str">
            <v>m³</v>
          </cell>
        </row>
        <row r="1544">
          <cell r="A1544" t="str">
            <v>3 S 05 000 00</v>
          </cell>
          <cell r="B1544" t="str">
            <v>-</v>
          </cell>
          <cell r="C1544" t="str">
            <v>Enrocamento de pedra arrumada</v>
          </cell>
          <cell r="D1544" t="str">
            <v>m³</v>
          </cell>
        </row>
        <row r="1545">
          <cell r="A1545" t="str">
            <v>3 S 05 001 00</v>
          </cell>
          <cell r="B1545" t="str">
            <v>-</v>
          </cell>
          <cell r="C1545" t="str">
            <v>Enrocamento de pedra jogada</v>
          </cell>
          <cell r="D1545" t="str">
            <v>m³</v>
          </cell>
        </row>
        <row r="1546">
          <cell r="A1546" t="str">
            <v>3 S 05 101 01</v>
          </cell>
          <cell r="B1546" t="str">
            <v>-</v>
          </cell>
          <cell r="C1546" t="str">
            <v>Revestimento vegetal com mudas</v>
          </cell>
          <cell r="D1546" t="str">
            <v>m²</v>
          </cell>
        </row>
        <row r="1547">
          <cell r="A1547" t="str">
            <v>3 S 05 101 02</v>
          </cell>
          <cell r="B1547" t="str">
            <v>-</v>
          </cell>
          <cell r="C1547" t="str">
            <v>Revestimento vegetal com grama em leivas</v>
          </cell>
          <cell r="D1547" t="str">
            <v>m²</v>
          </cell>
        </row>
        <row r="1548">
          <cell r="A1548" t="str">
            <v>3 S 08 001 00</v>
          </cell>
          <cell r="B1548" t="str">
            <v>-</v>
          </cell>
          <cell r="C1548" t="str">
            <v>Reconformação da plataforma</v>
          </cell>
          <cell r="D1548" t="str">
            <v>ha</v>
          </cell>
        </row>
        <row r="1549">
          <cell r="A1549" t="str">
            <v>3 S 08 100 00</v>
          </cell>
          <cell r="B1549" t="str">
            <v>-</v>
          </cell>
          <cell r="C1549" t="str">
            <v>Tapa buraco</v>
          </cell>
          <cell r="D1549" t="str">
            <v>m³</v>
          </cell>
        </row>
        <row r="1550">
          <cell r="A1550" t="str">
            <v>3 S 08 101 01</v>
          </cell>
          <cell r="B1550" t="str">
            <v>-</v>
          </cell>
          <cell r="C1550" t="str">
            <v>Remendo profundo com demolição manual</v>
          </cell>
          <cell r="D1550" t="str">
            <v>m³</v>
          </cell>
        </row>
        <row r="1551">
          <cell r="A1551" t="str">
            <v>3 S 08 101 02</v>
          </cell>
          <cell r="B1551" t="str">
            <v>-</v>
          </cell>
          <cell r="C1551" t="str">
            <v>Remendo profundo com demolição mecanizada</v>
          </cell>
          <cell r="D1551" t="str">
            <v>m³</v>
          </cell>
        </row>
        <row r="1552">
          <cell r="A1552" t="str">
            <v>3 S 08 102 00</v>
          </cell>
          <cell r="B1552" t="str">
            <v>-</v>
          </cell>
          <cell r="C1552" t="str">
            <v>Limpeza ench. juntas pav. concr. a quente (consv)</v>
          </cell>
          <cell r="D1552" t="str">
            <v>m</v>
          </cell>
        </row>
        <row r="1553">
          <cell r="A1553" t="str">
            <v>3 S 08 102 01</v>
          </cell>
          <cell r="B1553" t="str">
            <v>-</v>
          </cell>
          <cell r="C1553" t="str">
            <v>Limpeza ench. juntas pav. concr. a frio (consv)</v>
          </cell>
          <cell r="D1553" t="str">
            <v>m</v>
          </cell>
        </row>
        <row r="1554">
          <cell r="A1554" t="str">
            <v>3 S 08 102 51</v>
          </cell>
          <cell r="B1554" t="str">
            <v>-</v>
          </cell>
          <cell r="C1554" t="str">
            <v>Limpeza ench.juntas pav.concr.a frio(consv) AC</v>
          </cell>
          <cell r="D1554" t="str">
            <v>m</v>
          </cell>
        </row>
        <row r="1555">
          <cell r="A1555" t="str">
            <v>3 S 08 103 00</v>
          </cell>
          <cell r="B1555" t="str">
            <v>-</v>
          </cell>
          <cell r="C1555" t="str">
            <v>Selagem de trinca</v>
          </cell>
          <cell r="D1555" t="str">
            <v>I</v>
          </cell>
        </row>
        <row r="1556">
          <cell r="A1556" t="str">
            <v>3 S 08 103 50</v>
          </cell>
          <cell r="B1556" t="str">
            <v>-</v>
          </cell>
          <cell r="C1556" t="str">
            <v>Selagem de trinca AC</v>
          </cell>
          <cell r="D1556" t="str">
            <v>I</v>
          </cell>
        </row>
        <row r="1557">
          <cell r="A1557" t="str">
            <v>3 S 08 104 01</v>
          </cell>
          <cell r="B1557" t="str">
            <v>-</v>
          </cell>
          <cell r="C1557" t="str">
            <v>Combate à exsudação com areia</v>
          </cell>
          <cell r="D1557" t="str">
            <v>m²</v>
          </cell>
        </row>
        <row r="1558">
          <cell r="A1558" t="str">
            <v>3 S 08 104 02</v>
          </cell>
          <cell r="B1558" t="str">
            <v>-</v>
          </cell>
          <cell r="C1558" t="str">
            <v>Combate à exsudação com pedrisco</v>
          </cell>
          <cell r="D1558" t="str">
            <v>m²</v>
          </cell>
        </row>
        <row r="1559">
          <cell r="A1559" t="str">
            <v>3 S 08 104 51</v>
          </cell>
          <cell r="B1559" t="str">
            <v>-</v>
          </cell>
          <cell r="C1559" t="str">
            <v>Combate à exsudação com areia AC</v>
          </cell>
          <cell r="D1559" t="str">
            <v>m²</v>
          </cell>
        </row>
        <row r="1560">
          <cell r="A1560" t="str">
            <v>3 S 08 104 52</v>
          </cell>
          <cell r="B1560" t="str">
            <v>-</v>
          </cell>
          <cell r="C1560" t="str">
            <v>Combate à exsudação com pedrisco BC</v>
          </cell>
          <cell r="D1560" t="str">
            <v>m²</v>
          </cell>
        </row>
        <row r="1561">
          <cell r="A1561" t="str">
            <v>3 S 08 109 00</v>
          </cell>
          <cell r="B1561" t="str">
            <v>-</v>
          </cell>
          <cell r="C1561" t="str">
            <v>Correção de defeitos com mistura betuminosa</v>
          </cell>
          <cell r="D1561" t="str">
            <v>m³</v>
          </cell>
        </row>
        <row r="1562">
          <cell r="A1562" t="str">
            <v>3 S 08 109 12</v>
          </cell>
          <cell r="B1562" t="str">
            <v>-</v>
          </cell>
          <cell r="C1562" t="str">
            <v>Correção de defeitos por fresagem descontínua</v>
          </cell>
          <cell r="D1562" t="str">
            <v>m³</v>
          </cell>
        </row>
        <row r="1563">
          <cell r="A1563" t="str">
            <v>3 S 08 110 00</v>
          </cell>
          <cell r="B1563" t="str">
            <v>-</v>
          </cell>
          <cell r="C1563" t="str">
            <v>Correção de defeitos por penetração</v>
          </cell>
          <cell r="D1563" t="str">
            <v>m²</v>
          </cell>
        </row>
        <row r="1564">
          <cell r="A1564" t="str">
            <v>3 S 08 110 50</v>
          </cell>
          <cell r="B1564" t="str">
            <v>-</v>
          </cell>
          <cell r="C1564" t="str">
            <v>Correção de defeitos por penetração BC</v>
          </cell>
          <cell r="D1564" t="str">
            <v>m²</v>
          </cell>
        </row>
        <row r="1565">
          <cell r="A1565" t="str">
            <v>3 S 08 200 00</v>
          </cell>
          <cell r="B1565" t="str">
            <v>-</v>
          </cell>
          <cell r="C1565" t="str">
            <v>Recomp. de guarda corpo</v>
          </cell>
          <cell r="D1565" t="str">
            <v>m</v>
          </cell>
        </row>
        <row r="1566">
          <cell r="A1566" t="str">
            <v>3 S 08 200 01</v>
          </cell>
          <cell r="B1566" t="str">
            <v>-</v>
          </cell>
          <cell r="C1566" t="str">
            <v>Recomposição de sarjeta em alvenaria de tijolo</v>
          </cell>
          <cell r="D1566" t="str">
            <v>m²</v>
          </cell>
        </row>
        <row r="1567">
          <cell r="A1567" t="str">
            <v>3 S 08 200 50</v>
          </cell>
          <cell r="B1567" t="str">
            <v>-</v>
          </cell>
          <cell r="C1567" t="str">
            <v>Recomp. de guarda corpo AC/BC</v>
          </cell>
          <cell r="D1567" t="str">
            <v>m</v>
          </cell>
        </row>
        <row r="1568">
          <cell r="A1568" t="str">
            <v>3 S 08 200 51</v>
          </cell>
          <cell r="B1568" t="str">
            <v>-</v>
          </cell>
          <cell r="C1568" t="str">
            <v>Recomp.de sarjeta em alvenaria de tijolo AC</v>
          </cell>
          <cell r="D1568" t="str">
            <v>m²</v>
          </cell>
        </row>
        <row r="1569">
          <cell r="A1569" t="str">
            <v>3 S 08 300 01</v>
          </cell>
          <cell r="B1569" t="str">
            <v>-</v>
          </cell>
          <cell r="C1569" t="str">
            <v>Limpeza de sarjeta e meio fio</v>
          </cell>
          <cell r="D1569" t="str">
            <v>m</v>
          </cell>
        </row>
        <row r="1570">
          <cell r="A1570" t="str">
            <v>3 S 08 301 01</v>
          </cell>
          <cell r="B1570" t="str">
            <v>-</v>
          </cell>
          <cell r="C1570" t="str">
            <v>Limpeza de valeta de corte</v>
          </cell>
          <cell r="D1570" t="str">
            <v>m</v>
          </cell>
        </row>
        <row r="1571">
          <cell r="A1571" t="str">
            <v>3 S 08 301 02</v>
          </cell>
          <cell r="B1571" t="str">
            <v>-</v>
          </cell>
          <cell r="C1571" t="str">
            <v>Limpeza de vala de drenagem</v>
          </cell>
          <cell r="D1571" t="str">
            <v>m</v>
          </cell>
        </row>
        <row r="1572">
          <cell r="A1572" t="str">
            <v>3 S 08 301 03</v>
          </cell>
          <cell r="B1572" t="str">
            <v>-</v>
          </cell>
          <cell r="C1572" t="str">
            <v>Limpeza de descida d'água</v>
          </cell>
          <cell r="D1572" t="str">
            <v>m</v>
          </cell>
        </row>
        <row r="1573">
          <cell r="A1573" t="str">
            <v>3 S 08 302 01</v>
          </cell>
          <cell r="B1573" t="str">
            <v>-</v>
          </cell>
          <cell r="C1573" t="str">
            <v>Limpeza de bueiro</v>
          </cell>
          <cell r="D1573" t="str">
            <v>m³</v>
          </cell>
        </row>
        <row r="1574">
          <cell r="A1574" t="str">
            <v>3 S 08 302 02</v>
          </cell>
          <cell r="B1574" t="str">
            <v>-</v>
          </cell>
          <cell r="C1574" t="str">
            <v>Desobstrução de bueiro</v>
          </cell>
          <cell r="D1574" t="str">
            <v>m³</v>
          </cell>
        </row>
        <row r="1575">
          <cell r="A1575" t="str">
            <v>3 S 08 302 03</v>
          </cell>
          <cell r="B1575" t="str">
            <v>-</v>
          </cell>
          <cell r="C1575" t="str">
            <v>Assentamento de tubo D=0,60 m</v>
          </cell>
          <cell r="D1575" t="str">
            <v>m</v>
          </cell>
        </row>
        <row r="1576">
          <cell r="A1576" t="str">
            <v>3 S 08 302 04</v>
          </cell>
          <cell r="B1576" t="str">
            <v>-</v>
          </cell>
          <cell r="C1576" t="str">
            <v>Assentamento de tubo D=0,80 m</v>
          </cell>
          <cell r="D1576" t="str">
            <v>m</v>
          </cell>
        </row>
        <row r="1577">
          <cell r="A1577" t="str">
            <v>3 S 08 302 05</v>
          </cell>
          <cell r="B1577" t="str">
            <v>-</v>
          </cell>
          <cell r="C1577" t="str">
            <v>Assentamento de tubo D=1,0 m</v>
          </cell>
          <cell r="D1577" t="str">
            <v>m</v>
          </cell>
        </row>
        <row r="1578">
          <cell r="A1578" t="str">
            <v>3 S 08 302 06</v>
          </cell>
          <cell r="B1578" t="str">
            <v>-</v>
          </cell>
          <cell r="C1578" t="str">
            <v>Assentamento de tubo D=1,20 m</v>
          </cell>
          <cell r="D1578" t="str">
            <v>m</v>
          </cell>
        </row>
        <row r="1579">
          <cell r="A1579" t="str">
            <v>3 S 08 302 53</v>
          </cell>
          <cell r="B1579" t="str">
            <v>-</v>
          </cell>
          <cell r="C1579" t="str">
            <v>Assentamento de tubo D=0,60 m AC/BC</v>
          </cell>
          <cell r="D1579" t="str">
            <v>m</v>
          </cell>
        </row>
        <row r="1580">
          <cell r="A1580" t="str">
            <v>3 S 08 302 54</v>
          </cell>
          <cell r="B1580" t="str">
            <v>-</v>
          </cell>
          <cell r="C1580" t="str">
            <v>Assentamento de tubo D=0,80 m AC/BC</v>
          </cell>
          <cell r="D1580" t="str">
            <v>m</v>
          </cell>
        </row>
        <row r="1581">
          <cell r="A1581" t="str">
            <v>3 S 08 302 55</v>
          </cell>
          <cell r="B1581" t="str">
            <v>-</v>
          </cell>
          <cell r="C1581" t="str">
            <v>Assentamento de tubo D=1,0 m AC/BC</v>
          </cell>
          <cell r="D1581" t="str">
            <v>m</v>
          </cell>
        </row>
        <row r="1582">
          <cell r="A1582" t="str">
            <v>3 S 08 302 56</v>
          </cell>
          <cell r="B1582" t="str">
            <v>-</v>
          </cell>
          <cell r="C1582" t="str">
            <v>Assentamento de tubo D=1,20 m AC/BC</v>
          </cell>
          <cell r="D1582" t="str">
            <v>m</v>
          </cell>
        </row>
        <row r="1583">
          <cell r="A1583" t="str">
            <v>3 S 08 400 00</v>
          </cell>
          <cell r="B1583" t="str">
            <v>-</v>
          </cell>
          <cell r="C1583" t="str">
            <v>Limpeza de placa de sinalização</v>
          </cell>
          <cell r="D1583" t="str">
            <v>m²</v>
          </cell>
        </row>
        <row r="1584">
          <cell r="A1584" t="str">
            <v>3 S 08 400 01</v>
          </cell>
          <cell r="B1584" t="str">
            <v>-</v>
          </cell>
          <cell r="C1584" t="str">
            <v>Recomposição placa de sinalização</v>
          </cell>
          <cell r="D1584" t="str">
            <v>m²</v>
          </cell>
        </row>
        <row r="1585">
          <cell r="A1585" t="str">
            <v>3 S 08 400 02</v>
          </cell>
          <cell r="B1585" t="str">
            <v>-</v>
          </cell>
          <cell r="C1585" t="str">
            <v>Substituição de balizador</v>
          </cell>
          <cell r="D1585" t="str">
            <v>und</v>
          </cell>
        </row>
        <row r="1586">
          <cell r="A1586" t="str">
            <v>3 S 08 400 52</v>
          </cell>
          <cell r="B1586" t="str">
            <v>-</v>
          </cell>
          <cell r="C1586" t="str">
            <v>Substituição de balizador AC/BC</v>
          </cell>
          <cell r="D1586" t="str">
            <v>und</v>
          </cell>
        </row>
        <row r="1587">
          <cell r="A1587" t="str">
            <v>3 S 08 401 00</v>
          </cell>
          <cell r="B1587" t="str">
            <v>-</v>
          </cell>
          <cell r="C1587" t="str">
            <v>Recomposição de defensa metálica</v>
          </cell>
          <cell r="D1587" t="str">
            <v>m</v>
          </cell>
        </row>
        <row r="1588">
          <cell r="A1588" t="str">
            <v>3 S 08 402 00</v>
          </cell>
          <cell r="B1588" t="str">
            <v>-</v>
          </cell>
          <cell r="C1588" t="str">
            <v>Caiação</v>
          </cell>
          <cell r="D1588" t="str">
            <v>m²</v>
          </cell>
        </row>
        <row r="1589">
          <cell r="A1589" t="str">
            <v>3 S 08 403 00</v>
          </cell>
          <cell r="B1589" t="str">
            <v>-</v>
          </cell>
          <cell r="C1589" t="str">
            <v>Renovação manual de sinalização horizontal</v>
          </cell>
          <cell r="D1589" t="str">
            <v>m²</v>
          </cell>
        </row>
        <row r="1590">
          <cell r="A1590" t="str">
            <v>3 S 08 404 00</v>
          </cell>
          <cell r="B1590" t="str">
            <v>-</v>
          </cell>
          <cell r="C1590" t="str">
            <v>Recomp. tot. cerca c/ mourão de conc. secção quad.</v>
          </cell>
          <cell r="D1590" t="str">
            <v>m</v>
          </cell>
        </row>
        <row r="1591">
          <cell r="A1591" t="str">
            <v>3 S 08 404 01</v>
          </cell>
          <cell r="B1591" t="str">
            <v>-</v>
          </cell>
          <cell r="C1591" t="str">
            <v>Recomp. parc. cerca de conc. seção quad. - mourão</v>
          </cell>
          <cell r="D1591" t="str">
            <v>m</v>
          </cell>
        </row>
        <row r="1592">
          <cell r="A1592" t="str">
            <v>3 S 08 404 02</v>
          </cell>
          <cell r="B1592" t="str">
            <v>-</v>
          </cell>
          <cell r="C1592" t="str">
            <v>Recomp. parc. cerca c/ mourão de concr.-arame</v>
          </cell>
          <cell r="D1592" t="str">
            <v>m</v>
          </cell>
        </row>
        <row r="1593">
          <cell r="A1593" t="str">
            <v>3 S 08 404 03</v>
          </cell>
          <cell r="B1593" t="str">
            <v>-</v>
          </cell>
          <cell r="C1593" t="str">
            <v>Recomp. tot. cerca c/ mourão concr. seção triang.</v>
          </cell>
          <cell r="D1593" t="str">
            <v>m</v>
          </cell>
        </row>
        <row r="1594">
          <cell r="A1594" t="str">
            <v>3 S 08 404 04</v>
          </cell>
          <cell r="B1594" t="str">
            <v>-</v>
          </cell>
          <cell r="C1594" t="str">
            <v>Recomp. parc. cerca c/ mourão concr. seção triang.</v>
          </cell>
          <cell r="D1594" t="str">
            <v>m</v>
          </cell>
        </row>
        <row r="1595">
          <cell r="A1595" t="str">
            <v>3 S 08 404 50</v>
          </cell>
          <cell r="B1595" t="str">
            <v>-</v>
          </cell>
          <cell r="C1595" t="str">
            <v>Recomp.tot.cerca c/mourão conc.seção quad. AC/BC</v>
          </cell>
          <cell r="D1595" t="str">
            <v>m</v>
          </cell>
        </row>
        <row r="1596">
          <cell r="A1596" t="str">
            <v>3 S 08 404 51</v>
          </cell>
          <cell r="B1596" t="str">
            <v>-</v>
          </cell>
          <cell r="C1596" t="str">
            <v>Recomp.parc.cerca mourão conc.seção quadrada AC/BC</v>
          </cell>
          <cell r="D1596" t="str">
            <v>m</v>
          </cell>
        </row>
        <row r="1597">
          <cell r="A1597" t="str">
            <v>3 S 08 404 53</v>
          </cell>
          <cell r="B1597" t="str">
            <v>-</v>
          </cell>
          <cell r="C1597" t="str">
            <v>Recomp.tot.cerca c/mourão conc.seção triang. AC/BC</v>
          </cell>
          <cell r="D1597" t="str">
            <v>m</v>
          </cell>
        </row>
        <row r="1598">
          <cell r="A1598" t="str">
            <v>3 S 08 404 54</v>
          </cell>
          <cell r="B1598" t="str">
            <v>-</v>
          </cell>
          <cell r="C1598" t="str">
            <v>Recomp.parc.cerca c/mourão conc.seção triang.AC/BC</v>
          </cell>
          <cell r="D1598" t="str">
            <v>m</v>
          </cell>
        </row>
        <row r="1599">
          <cell r="A1599" t="str">
            <v>3 S 08 414 00</v>
          </cell>
          <cell r="B1599" t="str">
            <v>-</v>
          </cell>
          <cell r="C1599" t="str">
            <v>Recomposição total de cerca com mourão de madeira</v>
          </cell>
          <cell r="D1599" t="str">
            <v>m</v>
          </cell>
        </row>
        <row r="1600">
          <cell r="A1600" t="str">
            <v>3 S 08 414 01</v>
          </cell>
          <cell r="B1600" t="str">
            <v>-</v>
          </cell>
          <cell r="C1600" t="str">
            <v>Recomposição parcial cerca de madeira - mourão</v>
          </cell>
          <cell r="D1600" t="str">
            <v>m</v>
          </cell>
        </row>
        <row r="1601">
          <cell r="A1601" t="str">
            <v>3 S 08 414 02</v>
          </cell>
          <cell r="B1601" t="str">
            <v>-</v>
          </cell>
          <cell r="C1601" t="str">
            <v>Recomp. parcial cerca c/ mourão de madeira - arame</v>
          </cell>
          <cell r="D1601" t="str">
            <v>m</v>
          </cell>
        </row>
        <row r="1602">
          <cell r="A1602" t="str">
            <v>3 S 08 500 00</v>
          </cell>
          <cell r="B1602" t="str">
            <v>-</v>
          </cell>
          <cell r="C1602" t="str">
            <v>Recomposição manual de aterro</v>
          </cell>
          <cell r="D1602" t="str">
            <v>m³</v>
          </cell>
        </row>
        <row r="1603">
          <cell r="A1603" t="str">
            <v>3 S 08 501 00</v>
          </cell>
          <cell r="B1603" t="str">
            <v>-</v>
          </cell>
          <cell r="C1603" t="str">
            <v>Recomposição mecanizada de aterro</v>
          </cell>
          <cell r="D1603" t="str">
            <v>m³</v>
          </cell>
        </row>
        <row r="1604">
          <cell r="A1604" t="str">
            <v>3 S 08 510 00</v>
          </cell>
          <cell r="B1604" t="str">
            <v>-</v>
          </cell>
          <cell r="C1604" t="str">
            <v>Remoção manual de barreira em solo</v>
          </cell>
          <cell r="D1604" t="str">
            <v>m³</v>
          </cell>
        </row>
        <row r="1605">
          <cell r="A1605" t="str">
            <v>3 S 08 510 01</v>
          </cell>
          <cell r="B1605" t="str">
            <v>-</v>
          </cell>
          <cell r="C1605" t="str">
            <v>Remoção manual de barreira em rocha</v>
          </cell>
          <cell r="D1605" t="str">
            <v>m³</v>
          </cell>
        </row>
        <row r="1606">
          <cell r="A1606" t="str">
            <v>3 S 08 511 00</v>
          </cell>
          <cell r="B1606" t="str">
            <v>-</v>
          </cell>
          <cell r="C1606" t="str">
            <v>Remoção mecanizada de barreira - solo</v>
          </cell>
          <cell r="D1606" t="str">
            <v>m³</v>
          </cell>
        </row>
        <row r="1607">
          <cell r="A1607" t="str">
            <v>3 S 08 512 00</v>
          </cell>
          <cell r="B1607" t="str">
            <v>-</v>
          </cell>
          <cell r="C1607" t="str">
            <v>Remoção mecanizada de barreira - rocha</v>
          </cell>
          <cell r="D1607" t="str">
            <v>m³</v>
          </cell>
        </row>
        <row r="1608">
          <cell r="A1608" t="str">
            <v>3 S 08 513 00</v>
          </cell>
          <cell r="B1608" t="str">
            <v>-</v>
          </cell>
          <cell r="C1608" t="str">
            <v>Remoção de matacões</v>
          </cell>
          <cell r="D1608" t="str">
            <v>m³</v>
          </cell>
        </row>
        <row r="1609">
          <cell r="A1609" t="str">
            <v>3 S 08 900 00</v>
          </cell>
          <cell r="B1609" t="str">
            <v>-</v>
          </cell>
          <cell r="C1609" t="str">
            <v>Roçada manual</v>
          </cell>
          <cell r="D1609" t="str">
            <v>ha</v>
          </cell>
        </row>
        <row r="1610">
          <cell r="A1610" t="str">
            <v>3 S 08 900 01</v>
          </cell>
          <cell r="B1610" t="str">
            <v>-</v>
          </cell>
          <cell r="C1610" t="str">
            <v>Roçada de capim colonião</v>
          </cell>
          <cell r="D1610" t="str">
            <v>ha</v>
          </cell>
        </row>
        <row r="1611">
          <cell r="A1611" t="str">
            <v>3 S 08 901 00</v>
          </cell>
          <cell r="B1611" t="str">
            <v>-</v>
          </cell>
          <cell r="C1611" t="str">
            <v>Roçada mecanizada</v>
          </cell>
          <cell r="D1611" t="str">
            <v>ha</v>
          </cell>
        </row>
        <row r="1612">
          <cell r="A1612" t="str">
            <v>3 S 08 901 01</v>
          </cell>
          <cell r="B1612" t="str">
            <v>-</v>
          </cell>
          <cell r="C1612" t="str">
            <v>Corte e limpeza de áreas gramadas</v>
          </cell>
          <cell r="D1612" t="str">
            <v>m²</v>
          </cell>
        </row>
        <row r="1613">
          <cell r="A1613" t="str">
            <v>3 S 08 910 00</v>
          </cell>
          <cell r="B1613" t="str">
            <v>-</v>
          </cell>
          <cell r="C1613" t="str">
            <v>Capina manual</v>
          </cell>
          <cell r="D1613" t="str">
            <v>m²</v>
          </cell>
        </row>
        <row r="1614">
          <cell r="A1614" t="str">
            <v>3 S 09 001 00</v>
          </cell>
          <cell r="B1614" t="str">
            <v>-</v>
          </cell>
          <cell r="C1614" t="str">
            <v>Transporte local c/ basc. 5m3 em rodov. não pav.</v>
          </cell>
          <cell r="D1614" t="str">
            <v>tkm</v>
          </cell>
        </row>
        <row r="1615">
          <cell r="A1615" t="str">
            <v>3 S 09 001 06</v>
          </cell>
          <cell r="B1615" t="str">
            <v>-</v>
          </cell>
          <cell r="C1615" t="str">
            <v>Transporte local c/ basc. 10m3 em rodov. não pav.</v>
          </cell>
          <cell r="D1615" t="str">
            <v>tkm</v>
          </cell>
        </row>
        <row r="1616">
          <cell r="A1616" t="str">
            <v>3 S 09 001 41</v>
          </cell>
          <cell r="B1616" t="str">
            <v>-</v>
          </cell>
          <cell r="C1616" t="str">
            <v>Transp. local c/ carroceria 4t em rodov. não pav.</v>
          </cell>
          <cell r="D1616" t="str">
            <v>tkm</v>
          </cell>
        </row>
        <row r="1617">
          <cell r="A1617" t="str">
            <v>3 S 09 001 90</v>
          </cell>
          <cell r="B1617" t="str">
            <v>-</v>
          </cell>
          <cell r="C1617" t="str">
            <v>Transporte comercial c/ carroc. rodov. não pav.</v>
          </cell>
          <cell r="D1617" t="str">
            <v>tkm</v>
          </cell>
        </row>
        <row r="1618">
          <cell r="A1618" t="str">
            <v>3 S 09 001 91</v>
          </cell>
          <cell r="B1618" t="str">
            <v>-</v>
          </cell>
          <cell r="C1618" t="str">
            <v>Transporte comercial c/ basc. 10m3 rod. não pav.</v>
          </cell>
          <cell r="D1618" t="str">
            <v>tkm</v>
          </cell>
        </row>
        <row r="1619">
          <cell r="A1619" t="str">
            <v>3 S 09 002 00</v>
          </cell>
          <cell r="B1619" t="str">
            <v>-</v>
          </cell>
          <cell r="C1619" t="str">
            <v>Transporte local basc. 5m3 em rodov. pav.</v>
          </cell>
          <cell r="D1619" t="str">
            <v>tkm</v>
          </cell>
        </row>
        <row r="1620">
          <cell r="A1620" t="str">
            <v>3 S 09 002 03</v>
          </cell>
          <cell r="B1620" t="str">
            <v>-</v>
          </cell>
          <cell r="C1620" t="str">
            <v>Transporte local de material para remendos</v>
          </cell>
          <cell r="D1620" t="str">
            <v>tkm</v>
          </cell>
        </row>
        <row r="1621">
          <cell r="A1621" t="str">
            <v>3 S 09 002 06</v>
          </cell>
          <cell r="B1621" t="str">
            <v>-</v>
          </cell>
          <cell r="C1621" t="str">
            <v>Transporte local c/ basc. 10m3 em rodov. pav.</v>
          </cell>
          <cell r="D1621" t="str">
            <v>tkm</v>
          </cell>
        </row>
        <row r="1622">
          <cell r="A1622" t="str">
            <v>3 S 09 002 41</v>
          </cell>
          <cell r="B1622" t="str">
            <v>-</v>
          </cell>
          <cell r="C1622" t="str">
            <v>Transp. local c/ carroceria 4t em rodov. pav.</v>
          </cell>
          <cell r="D1622" t="str">
            <v>tkm</v>
          </cell>
        </row>
        <row r="1623">
          <cell r="A1623" t="str">
            <v>3 S 09 002 90</v>
          </cell>
          <cell r="B1623" t="str">
            <v>-</v>
          </cell>
          <cell r="C1623" t="str">
            <v>Transporte comercial c/ carroceria rodov. pav.</v>
          </cell>
          <cell r="D1623" t="str">
            <v>tkm</v>
          </cell>
        </row>
        <row r="1624">
          <cell r="A1624" t="str">
            <v>3 S 09 002 91</v>
          </cell>
          <cell r="B1624" t="str">
            <v>-</v>
          </cell>
          <cell r="C1624" t="str">
            <v>Transporte comercial c/ basc. 10m3 rod. pav.</v>
          </cell>
          <cell r="D1624" t="str">
            <v>tkm</v>
          </cell>
        </row>
        <row r="1625">
          <cell r="A1625" t="str">
            <v>3 S 09 102 00</v>
          </cell>
          <cell r="B1625" t="str">
            <v>-</v>
          </cell>
          <cell r="C1625" t="str">
            <v>Transporte local material betuminoso</v>
          </cell>
          <cell r="D1625" t="str">
            <v>tkm</v>
          </cell>
        </row>
        <row r="1626">
          <cell r="A1626" t="str">
            <v>3 S 09 201 70</v>
          </cell>
          <cell r="B1626" t="str">
            <v>-</v>
          </cell>
          <cell r="C1626" t="str">
            <v>Transp. local água c/ cam. tanque rodov. não pav.</v>
          </cell>
          <cell r="D1626" t="str">
            <v>tkm</v>
          </cell>
        </row>
        <row r="1627">
          <cell r="A1627" t="str">
            <v>3 S 09 202 70</v>
          </cell>
          <cell r="B1627" t="str">
            <v>-</v>
          </cell>
          <cell r="C1627" t="str">
            <v>Transp. local água c/ cam. tanque em rodov. pav.</v>
          </cell>
          <cell r="D1627" t="str">
            <v>tkm</v>
          </cell>
        </row>
        <row r="1629">
          <cell r="A1629" t="str">
            <v>DNIT - Sistema de Custos Rodoviários</v>
          </cell>
          <cell r="D1629" t="str">
            <v>Sicro2</v>
          </cell>
        </row>
        <row r="1630">
          <cell r="A1630" t="str">
            <v>Sinalização Rodoviária</v>
          </cell>
          <cell r="D1630" t="str">
            <v>Minas Gerais</v>
          </cell>
        </row>
        <row r="1631">
          <cell r="A1631" t="str">
            <v>Resumo dos Custos Unitários de Referência: Maio de 2005</v>
          </cell>
          <cell r="D1631" t="str">
            <v>RCtR0330</v>
          </cell>
        </row>
        <row r="1633">
          <cell r="A1633" t="str">
            <v>Código</v>
          </cell>
          <cell r="C1633" t="str">
            <v>Atividade / Serviço</v>
          </cell>
          <cell r="D1633" t="str">
            <v>Unidade</v>
          </cell>
          <cell r="F1633" t="str">
            <v>Preço Unitário</v>
          </cell>
        </row>
        <row r="1634">
          <cell r="D1634" t="str">
            <v>Und</v>
          </cell>
          <cell r="E1634" t="str">
            <v>Direto</v>
          </cell>
          <cell r="F1634" t="str">
            <v>LDI</v>
          </cell>
          <cell r="G1634" t="str">
            <v>Total</v>
          </cell>
        </row>
        <row r="1636">
          <cell r="A1636" t="str">
            <v>4 S 03 300 01</v>
          </cell>
          <cell r="B1636" t="str">
            <v>-</v>
          </cell>
          <cell r="C1636" t="str">
            <v>Confecção e lanç. de concreto magro em betoneira</v>
          </cell>
          <cell r="D1636" t="str">
            <v>m³</v>
          </cell>
        </row>
        <row r="1637">
          <cell r="A1637" t="str">
            <v>4 S 03 300 51</v>
          </cell>
          <cell r="B1637" t="str">
            <v>-</v>
          </cell>
          <cell r="C1637" t="str">
            <v>Conf.lançamento de concreto magro em beton.AC/BC</v>
          </cell>
          <cell r="D1637" t="str">
            <v>m³</v>
          </cell>
        </row>
        <row r="1638">
          <cell r="A1638" t="str">
            <v>4 S 03 323 01</v>
          </cell>
          <cell r="B1638" t="str">
            <v>-</v>
          </cell>
          <cell r="C1638" t="str">
            <v>Conc.estr.fck=22 MPa contr.raz.uso ger.conf.e lanç</v>
          </cell>
          <cell r="D1638" t="str">
            <v>m³</v>
          </cell>
        </row>
        <row r="1639">
          <cell r="A1639" t="str">
            <v>4 S 03 323 51</v>
          </cell>
          <cell r="B1639" t="str">
            <v>-</v>
          </cell>
          <cell r="C1639" t="str">
            <v>Concr.estr.fck=22MPa c.raz.uso ger.conf.lanç.AC/BC</v>
          </cell>
          <cell r="D1639" t="str">
            <v>m³</v>
          </cell>
        </row>
        <row r="1640">
          <cell r="A1640" t="str">
            <v>4 S 03 353 00</v>
          </cell>
          <cell r="B1640" t="str">
            <v>-</v>
          </cell>
          <cell r="C1640" t="str">
            <v>Fornecimento, preparo colocação aço CA-50</v>
          </cell>
          <cell r="D1640" t="str">
            <v>Kg</v>
          </cell>
        </row>
        <row r="1641">
          <cell r="A1641" t="str">
            <v>4 S 03 370 00</v>
          </cell>
          <cell r="B1641" t="str">
            <v>-</v>
          </cell>
          <cell r="C1641" t="str">
            <v>Forma comum de madeira</v>
          </cell>
          <cell r="D1641" t="str">
            <v>m²</v>
          </cell>
        </row>
        <row r="1642">
          <cell r="A1642" t="str">
            <v>4 S 06 000 01</v>
          </cell>
          <cell r="B1642" t="str">
            <v>-</v>
          </cell>
          <cell r="C1642" t="str">
            <v>Defensa maleável simples (forn./ impl.)</v>
          </cell>
          <cell r="D1642" t="str">
            <v>m</v>
          </cell>
        </row>
        <row r="1643">
          <cell r="A1643" t="str">
            <v>4 S 06 000 02</v>
          </cell>
          <cell r="B1643" t="str">
            <v>-</v>
          </cell>
          <cell r="C1643" t="str">
            <v>Ancoragem de defensa maleável simples (forn/ impl)</v>
          </cell>
          <cell r="D1643" t="str">
            <v>m</v>
          </cell>
        </row>
        <row r="1644">
          <cell r="A1644" t="str">
            <v>4 S 06 000 11</v>
          </cell>
          <cell r="B1644" t="str">
            <v>-</v>
          </cell>
          <cell r="C1644" t="str">
            <v>Defensa maleável dupla (forn./ impl.)</v>
          </cell>
          <cell r="D1644" t="str">
            <v>m</v>
          </cell>
        </row>
        <row r="1645">
          <cell r="A1645" t="str">
            <v>4 S 06 000 12</v>
          </cell>
          <cell r="B1645" t="str">
            <v>-</v>
          </cell>
          <cell r="C1645" t="str">
            <v>Ancoragem de defensa maleável dupla (forn./ impl.)</v>
          </cell>
          <cell r="D1645" t="str">
            <v>m</v>
          </cell>
        </row>
        <row r="1646">
          <cell r="A1646" t="str">
            <v>4 S 06 010 01</v>
          </cell>
          <cell r="B1646" t="str">
            <v>-</v>
          </cell>
          <cell r="C1646" t="str">
            <v>Defensa semi-maleável simples (forn./ impl.)</v>
          </cell>
          <cell r="D1646" t="str">
            <v>m</v>
          </cell>
          <cell r="H1646" t="str">
            <v>DNER-ES-144/85</v>
          </cell>
        </row>
        <row r="1647">
          <cell r="A1647" t="str">
            <v>4 S 06 010 02</v>
          </cell>
          <cell r="B1647" t="str">
            <v>-</v>
          </cell>
          <cell r="C1647" t="str">
            <v>Ancoragem defensa semi-maleável simples (forn/imp)</v>
          </cell>
          <cell r="D1647" t="str">
            <v>m</v>
          </cell>
        </row>
        <row r="1648">
          <cell r="A1648" t="str">
            <v>4 S 06 010 11</v>
          </cell>
          <cell r="B1648" t="str">
            <v>-</v>
          </cell>
          <cell r="C1648" t="str">
            <v>Defensa semi-maleável dupla (forn./ impl.)</v>
          </cell>
          <cell r="D1648" t="str">
            <v>m</v>
          </cell>
        </row>
        <row r="1649">
          <cell r="A1649" t="str">
            <v>4 S 06 010 12</v>
          </cell>
          <cell r="B1649" t="str">
            <v>-</v>
          </cell>
          <cell r="C1649" t="str">
            <v>Ancoragem defensa semi-maleável dupla (forn/ impl)</v>
          </cell>
          <cell r="D1649" t="str">
            <v>m</v>
          </cell>
        </row>
        <row r="1650">
          <cell r="A1650" t="str">
            <v>4 S 06 030 11</v>
          </cell>
          <cell r="B1650" t="str">
            <v>-</v>
          </cell>
          <cell r="C1650" t="str">
            <v>Barreira de segurança dupla DNER PRO 176/86</v>
          </cell>
          <cell r="D1650" t="str">
            <v>m</v>
          </cell>
          <cell r="H1650" t="str">
            <v>DNER-ES-335/97</v>
          </cell>
        </row>
        <row r="1651">
          <cell r="A1651" t="str">
            <v>4 S 06 030 61</v>
          </cell>
          <cell r="B1651" t="str">
            <v>-</v>
          </cell>
          <cell r="C1651" t="str">
            <v>Barreira de segurança dupla DNER PRO 176/86 AC/BC</v>
          </cell>
          <cell r="D1651" t="str">
            <v>m</v>
          </cell>
          <cell r="H1651" t="str">
            <v>DNER-ES-335/97</v>
          </cell>
        </row>
        <row r="1652">
          <cell r="A1652" t="str">
            <v>4 S 06 100 11</v>
          </cell>
          <cell r="B1652" t="str">
            <v>-</v>
          </cell>
          <cell r="C1652" t="str">
            <v>Pintura de faixa - tinta base acrílica - 1 ano</v>
          </cell>
          <cell r="D1652" t="str">
            <v>m²</v>
          </cell>
        </row>
        <row r="1653">
          <cell r="A1653" t="str">
            <v>4 S 06 100 12</v>
          </cell>
          <cell r="B1653" t="str">
            <v>-</v>
          </cell>
          <cell r="C1653" t="str">
            <v>Pint. setas e zebrado - tinta base acrílica -1 ano</v>
          </cell>
          <cell r="D1653" t="str">
            <v>m²</v>
          </cell>
        </row>
        <row r="1654">
          <cell r="A1654" t="str">
            <v>4 S 06 100 13</v>
          </cell>
          <cell r="B1654" t="str">
            <v>-</v>
          </cell>
          <cell r="C1654" t="str">
            <v>Pintura faixa-tinta b.acrílica emuls. água - 1 ano</v>
          </cell>
          <cell r="D1654" t="str">
            <v>m²</v>
          </cell>
        </row>
        <row r="1655">
          <cell r="A1655" t="str">
            <v>4 S 06 100 14</v>
          </cell>
          <cell r="B1655" t="str">
            <v>-</v>
          </cell>
          <cell r="C1655" t="str">
            <v>Pint. setas/zebrado-tinta b.acríl. emuls. água-1a.</v>
          </cell>
          <cell r="D1655" t="str">
            <v>m²</v>
          </cell>
        </row>
        <row r="1656">
          <cell r="A1656" t="str">
            <v>4 S 06 100 21</v>
          </cell>
          <cell r="B1656" t="str">
            <v>-</v>
          </cell>
          <cell r="C1656" t="str">
            <v>Pintura faixa - tinta base acrílica p/ 2 anos</v>
          </cell>
          <cell r="D1656" t="str">
            <v>m²</v>
          </cell>
        </row>
        <row r="1657">
          <cell r="A1657" t="str">
            <v>4 S 06 100 22</v>
          </cell>
          <cell r="B1657" t="str">
            <v>-</v>
          </cell>
          <cell r="C1657" t="str">
            <v>Pintura setas e zebrado - tinta b.acrílica -2 anos</v>
          </cell>
          <cell r="D1657" t="str">
            <v>m²</v>
          </cell>
        </row>
        <row r="1658">
          <cell r="A1658" t="str">
            <v>4 S 06 100 31</v>
          </cell>
          <cell r="B1658" t="str">
            <v>-</v>
          </cell>
          <cell r="C1658" t="str">
            <v>Pintura faixa-tinta b.acrílica emuls. água -2 anos</v>
          </cell>
          <cell r="D1658" t="str">
            <v>m²</v>
          </cell>
        </row>
        <row r="1659">
          <cell r="A1659" t="str">
            <v>4 S 06 100 32</v>
          </cell>
          <cell r="B1659" t="str">
            <v>-</v>
          </cell>
          <cell r="C1659" t="str">
            <v>Pint. setas/zebrado-tinta b.acríl. emuls. água-2a.</v>
          </cell>
          <cell r="D1659" t="str">
            <v>m²</v>
          </cell>
        </row>
        <row r="1660">
          <cell r="A1660" t="str">
            <v>4 S 06 110 01</v>
          </cell>
          <cell r="B1660" t="str">
            <v>-</v>
          </cell>
          <cell r="C1660" t="str">
            <v>Pintura faixa c/termoplástico-3 anos (p/ aspersão)</v>
          </cell>
          <cell r="D1660" t="str">
            <v>m²</v>
          </cell>
          <cell r="H1660" t="str">
            <v>DNER-ES-339/97</v>
          </cell>
        </row>
        <row r="1661">
          <cell r="A1661" t="str">
            <v>4 S 06 110 02</v>
          </cell>
          <cell r="B1661" t="str">
            <v>-</v>
          </cell>
          <cell r="C1661" t="str">
            <v>Pintura setas e zebrado term.-3 anos (p/ aspersão)</v>
          </cell>
          <cell r="D1661" t="str">
            <v>m²</v>
          </cell>
          <cell r="H1661" t="str">
            <v>DNER-ES-339/97</v>
          </cell>
        </row>
        <row r="1662">
          <cell r="A1662" t="str">
            <v>4 S 06 110 03</v>
          </cell>
          <cell r="B1662" t="str">
            <v>-</v>
          </cell>
          <cell r="C1662" t="str">
            <v>Pintura setas e zebrado term.-5 anos (p/ extrusão)</v>
          </cell>
          <cell r="D1662" t="str">
            <v>m²</v>
          </cell>
          <cell r="H1662" t="str">
            <v>DNER-ES-339/97</v>
          </cell>
        </row>
        <row r="1663">
          <cell r="A1663" t="str">
            <v>4 S 06 120 01</v>
          </cell>
          <cell r="B1663" t="str">
            <v>-</v>
          </cell>
          <cell r="C1663" t="str">
            <v>Forn. e colocação de tacha reflet. monodirecional</v>
          </cell>
          <cell r="D1663" t="str">
            <v>und</v>
          </cell>
          <cell r="H1663" t="str">
            <v>DNER-ES-339/97</v>
          </cell>
        </row>
        <row r="1664">
          <cell r="A1664" t="str">
            <v>4 S 06 120 11</v>
          </cell>
          <cell r="B1664" t="str">
            <v>-</v>
          </cell>
          <cell r="C1664" t="str">
            <v>Forn. e colocação de tachão reflet. monodirecional</v>
          </cell>
          <cell r="D1664" t="str">
            <v>und</v>
          </cell>
        </row>
        <row r="1665">
          <cell r="A1665" t="str">
            <v>4 S 06 121 01</v>
          </cell>
          <cell r="B1665" t="str">
            <v>-</v>
          </cell>
          <cell r="C1665" t="str">
            <v>Forn. e colocação de tacha reflet. bidirecional</v>
          </cell>
          <cell r="D1665" t="str">
            <v>und</v>
          </cell>
          <cell r="H1665" t="str">
            <v>DNER-ES-339/97</v>
          </cell>
        </row>
        <row r="1666">
          <cell r="A1666" t="str">
            <v>4 S 06 121 11</v>
          </cell>
          <cell r="B1666" t="str">
            <v>-</v>
          </cell>
          <cell r="C1666" t="str">
            <v>Forn. e colocação de tachão reflet. bidirecional</v>
          </cell>
          <cell r="D1666" t="str">
            <v>und</v>
          </cell>
          <cell r="H1666" t="str">
            <v>DNER-ES-339/97</v>
          </cell>
        </row>
        <row r="1667">
          <cell r="A1667" t="str">
            <v>4 S 06 200 01</v>
          </cell>
          <cell r="B1667" t="str">
            <v>-</v>
          </cell>
          <cell r="C1667" t="str">
            <v>Forn. e implantação placa sinaliz. semi-refletiva</v>
          </cell>
          <cell r="D1667" t="str">
            <v>m²</v>
          </cell>
        </row>
        <row r="1668">
          <cell r="A1668" t="str">
            <v>4 S 06 200 02</v>
          </cell>
          <cell r="B1668" t="str">
            <v>-</v>
          </cell>
          <cell r="C1668" t="str">
            <v>Forn. e implantação placa sinaliz. tot.refletiva</v>
          </cell>
          <cell r="D1668" t="str">
            <v>m²</v>
          </cell>
          <cell r="H1668" t="str">
            <v>DNER-ES-340/97</v>
          </cell>
        </row>
        <row r="1669">
          <cell r="A1669" t="str">
            <v>4 S 06 200 91</v>
          </cell>
          <cell r="B1669" t="str">
            <v>-</v>
          </cell>
          <cell r="C1669" t="str">
            <v>Remoção de placa de sinalização</v>
          </cell>
          <cell r="D1669" t="str">
            <v>m²</v>
          </cell>
        </row>
        <row r="1670">
          <cell r="A1670" t="str">
            <v>4 S 06 200 92</v>
          </cell>
          <cell r="B1670" t="str">
            <v>-</v>
          </cell>
          <cell r="C1670" t="str">
            <v>Recuperação de chapa p/placa de sinalização</v>
          </cell>
          <cell r="D1670" t="str">
            <v>m²</v>
          </cell>
        </row>
        <row r="1671">
          <cell r="A1671" t="str">
            <v>4 S 06 202 01</v>
          </cell>
          <cell r="B1671" t="str">
            <v>-</v>
          </cell>
          <cell r="C1671" t="str">
            <v>Confecção de placa sinalização semi-refletiva</v>
          </cell>
          <cell r="D1671" t="str">
            <v>m²</v>
          </cell>
        </row>
        <row r="1672">
          <cell r="A1672" t="str">
            <v>4 S 06 202 11</v>
          </cell>
          <cell r="B1672" t="str">
            <v>-</v>
          </cell>
          <cell r="C1672" t="str">
            <v>Confecção placa sinalização tot.refletiva</v>
          </cell>
          <cell r="D1672" t="str">
            <v>m²</v>
          </cell>
        </row>
        <row r="1673">
          <cell r="A1673" t="str">
            <v>4 S 06 202 21</v>
          </cell>
          <cell r="B1673" t="str">
            <v>-</v>
          </cell>
          <cell r="C1673" t="str">
            <v>Conf.placa sinal.semi-refletiva chapa recuperada</v>
          </cell>
          <cell r="D1673" t="str">
            <v>m²</v>
          </cell>
        </row>
        <row r="1674">
          <cell r="A1674" t="str">
            <v>4 S 06 202 31</v>
          </cell>
          <cell r="B1674" t="str">
            <v>-</v>
          </cell>
          <cell r="C1674" t="str">
            <v>Conf.placa sinal.tot.refletiva - chapa recuperada</v>
          </cell>
          <cell r="D1674" t="str">
            <v>m²</v>
          </cell>
        </row>
        <row r="1675">
          <cell r="A1675" t="str">
            <v>4 S 06 203 01</v>
          </cell>
          <cell r="B1675" t="str">
            <v>-</v>
          </cell>
          <cell r="C1675" t="str">
            <v>Confecção suporte e travessa p/placa sinaliz.</v>
          </cell>
          <cell r="D1675" t="str">
            <v>und</v>
          </cell>
        </row>
        <row r="1676">
          <cell r="A1676" t="str">
            <v>4 S 06 230 01</v>
          </cell>
          <cell r="B1676" t="str">
            <v>-</v>
          </cell>
          <cell r="C1676" t="str">
            <v>Forn. e implantação de balizador de concreto</v>
          </cell>
          <cell r="D1676" t="str">
            <v>und</v>
          </cell>
        </row>
        <row r="1677">
          <cell r="A1677" t="str">
            <v>4 S 06 230 51</v>
          </cell>
          <cell r="B1677" t="str">
            <v>-</v>
          </cell>
          <cell r="C1677" t="str">
            <v>Forn. e implantação de balizador de concreto AC/BC</v>
          </cell>
          <cell r="D1677" t="str">
            <v>und</v>
          </cell>
        </row>
        <row r="1678">
          <cell r="A1678" t="str">
            <v>4 S 08 100 11</v>
          </cell>
          <cell r="B1678" t="str">
            <v>-</v>
          </cell>
          <cell r="C1678" t="str">
            <v>Manut./recomp. sinal.-pint.faixa-tinta acril.-1ano</v>
          </cell>
          <cell r="D1678" t="str">
            <v>m²</v>
          </cell>
        </row>
        <row r="1679">
          <cell r="A1679" t="str">
            <v>4 S 08 100 13</v>
          </cell>
          <cell r="B1679" t="str">
            <v>-</v>
          </cell>
          <cell r="C1679" t="str">
            <v>Manut/recomp.sinal-pint.faixa-tin.acril em água-1a</v>
          </cell>
          <cell r="D1679" t="str">
            <v>m²</v>
          </cell>
        </row>
        <row r="1680">
          <cell r="A1680" t="str">
            <v>4 S 08 100 21</v>
          </cell>
          <cell r="B1680" t="str">
            <v>-</v>
          </cell>
          <cell r="C1680" t="str">
            <v>Manut./recomp. sinal.-pint.faixa-tinta acril-2anos</v>
          </cell>
          <cell r="D1680" t="str">
            <v>m²</v>
          </cell>
        </row>
        <row r="1681">
          <cell r="A1681" t="str">
            <v>4 S 08 100 23</v>
          </cell>
          <cell r="B1681" t="str">
            <v>-</v>
          </cell>
          <cell r="C1681" t="str">
            <v>Manut/recomp.sinal-pint.faixa-tin.acril em água-2a</v>
          </cell>
          <cell r="D1681" t="str">
            <v>m²</v>
          </cell>
        </row>
        <row r="1682">
          <cell r="A1682" t="str">
            <v>4 S 08 110 01</v>
          </cell>
          <cell r="B1682" t="str">
            <v>-</v>
          </cell>
          <cell r="C1682" t="str">
            <v>Man/recomp.sin-pint.faixa-c/termopl-3a(p/aspersão)</v>
          </cell>
          <cell r="D1682" t="str">
            <v>m²</v>
          </cell>
        </row>
        <row r="1683">
          <cell r="A1683" t="str">
            <v>4 S 09 001 90</v>
          </cell>
          <cell r="B1683" t="str">
            <v>-</v>
          </cell>
          <cell r="C1683" t="str">
            <v>Transporte comercial c/ carroc 15t rodov. não pav.</v>
          </cell>
          <cell r="D1683" t="str">
            <v>tkm</v>
          </cell>
        </row>
        <row r="1684">
          <cell r="A1684" t="str">
            <v>4 S 09 001 91</v>
          </cell>
          <cell r="B1684" t="str">
            <v>-</v>
          </cell>
          <cell r="C1684" t="str">
            <v>Transporte comercial c/ basc. 10m3 rod. não pav.</v>
          </cell>
          <cell r="D1684" t="str">
            <v>tkm</v>
          </cell>
        </row>
        <row r="1685">
          <cell r="A1685" t="str">
            <v>4 S 09 002 00</v>
          </cell>
          <cell r="B1685" t="str">
            <v>-</v>
          </cell>
          <cell r="C1685" t="str">
            <v>Transporte local c/ basc. 5 m3 rodov. pav.</v>
          </cell>
          <cell r="D1685" t="str">
            <v>tkm</v>
          </cell>
        </row>
        <row r="1686">
          <cell r="A1686" t="str">
            <v>4 S 09 002 41</v>
          </cell>
          <cell r="B1686" t="str">
            <v>-</v>
          </cell>
          <cell r="C1686" t="str">
            <v>Transporte local c/ carroceria 4t rodov. pav.</v>
          </cell>
          <cell r="D1686" t="str">
            <v>tkm</v>
          </cell>
        </row>
        <row r="1687">
          <cell r="A1687" t="str">
            <v>4 S 09 002 90</v>
          </cell>
          <cell r="B1687" t="str">
            <v>-</v>
          </cell>
          <cell r="C1687" t="str">
            <v>Transporte comercial c/ carroc 15t rodov. pav.</v>
          </cell>
          <cell r="D1687" t="str">
            <v>tkm</v>
          </cell>
        </row>
        <row r="1688">
          <cell r="A1688" t="str">
            <v>4 S 09 002 91</v>
          </cell>
          <cell r="B1688" t="str">
            <v>-</v>
          </cell>
          <cell r="C1688" t="str">
            <v>Transporte comercial c/ basc. 10m3 rod. pav.</v>
          </cell>
          <cell r="D1688" t="str">
            <v>tkm</v>
          </cell>
        </row>
        <row r="1689">
          <cell r="A1689" t="str">
            <v>4 S 09 202 70</v>
          </cell>
          <cell r="B1689" t="str">
            <v>-</v>
          </cell>
          <cell r="C1689" t="str">
            <v>Transp. local de água c/ cam. tanque rodov. pav.</v>
          </cell>
          <cell r="D1689" t="str">
            <v>tkm</v>
          </cell>
        </row>
        <row r="1691">
          <cell r="A1691" t="str">
            <v>DNIT - Sistema de Custos Rodoviários</v>
          </cell>
          <cell r="D1691" t="str">
            <v>Sicro2</v>
          </cell>
        </row>
        <row r="1692">
          <cell r="A1692" t="str">
            <v>Restauração Rodoviária</v>
          </cell>
          <cell r="D1692" t="str">
            <v>Minas Gerais</v>
          </cell>
        </row>
        <row r="1693">
          <cell r="A1693" t="str">
            <v>Resumo dos Custos Unitários de Referência: Maio de 2005</v>
          </cell>
          <cell r="D1693" t="str">
            <v>RCtR0330</v>
          </cell>
        </row>
        <row r="1695">
          <cell r="A1695" t="str">
            <v>Código</v>
          </cell>
          <cell r="C1695" t="str">
            <v>Atividade / Serviço</v>
          </cell>
          <cell r="D1695" t="str">
            <v>Unidade</v>
          </cell>
          <cell r="F1695" t="str">
            <v>Preço Unitário</v>
          </cell>
        </row>
        <row r="1696">
          <cell r="D1696" t="str">
            <v>Und</v>
          </cell>
          <cell r="E1696" t="str">
            <v>Direto</v>
          </cell>
          <cell r="F1696" t="str">
            <v>LDI</v>
          </cell>
          <cell r="G1696" t="str">
            <v>Total</v>
          </cell>
        </row>
        <row r="1698">
          <cell r="A1698" t="str">
            <v>5 S 01 000 00</v>
          </cell>
          <cell r="B1698" t="str">
            <v>-</v>
          </cell>
          <cell r="C1698" t="str">
            <v>Desm. dest. e limp. áreas c/ arv. diam. até 0,15m</v>
          </cell>
          <cell r="D1698" t="str">
            <v>m²</v>
          </cell>
          <cell r="H1698" t="str">
            <v>DNER-ES-278/97</v>
          </cell>
        </row>
        <row r="1699">
          <cell r="A1699" t="str">
            <v>5 S 01 010 00</v>
          </cell>
          <cell r="B1699" t="str">
            <v>-</v>
          </cell>
          <cell r="C1699" t="str">
            <v>Destocamento de árvores c/ diâm. 0,15 a 030m</v>
          </cell>
          <cell r="D1699" t="str">
            <v>und</v>
          </cell>
        </row>
        <row r="1700">
          <cell r="A1700" t="str">
            <v>5 S 01 011 00</v>
          </cell>
          <cell r="B1700" t="str">
            <v>-</v>
          </cell>
          <cell r="C1700" t="str">
            <v>Destocamento de árvores c/ diâm. &gt; 0,30m</v>
          </cell>
          <cell r="D1700" t="str">
            <v>und</v>
          </cell>
        </row>
        <row r="1701">
          <cell r="A1701" t="str">
            <v>5 S 01 100 01</v>
          </cell>
          <cell r="B1701" t="str">
            <v>-</v>
          </cell>
          <cell r="C1701" t="str">
            <v>Esc. carga transp. mat 1a cat DMT 50m</v>
          </cell>
          <cell r="D1701" t="str">
            <v>m³</v>
          </cell>
          <cell r="H1701" t="str">
            <v>DNER-ES-280/97</v>
          </cell>
        </row>
        <row r="1702">
          <cell r="A1702" t="str">
            <v>5 S 01 100 09</v>
          </cell>
          <cell r="B1702" t="str">
            <v>-</v>
          </cell>
          <cell r="C1702" t="str">
            <v>Esc. carga tr. mat 1a c. DMT 50 a 200m c/carreg</v>
          </cell>
          <cell r="D1702" t="str">
            <v>m³</v>
          </cell>
          <cell r="H1702" t="str">
            <v>DNER-ES-280/97</v>
          </cell>
        </row>
        <row r="1703">
          <cell r="A1703" t="str">
            <v>5 S 01 100 10</v>
          </cell>
          <cell r="B1703" t="str">
            <v>-</v>
          </cell>
          <cell r="C1703" t="str">
            <v>Esc. carga tr. mat 1a c. DMT 200 a 400m c/carreg</v>
          </cell>
          <cell r="D1703" t="str">
            <v>m³</v>
          </cell>
          <cell r="H1703" t="str">
            <v>DNER-ES-280/97</v>
          </cell>
        </row>
        <row r="1704">
          <cell r="A1704" t="str">
            <v>5 S 01 100 11</v>
          </cell>
          <cell r="B1704" t="str">
            <v>-</v>
          </cell>
          <cell r="C1704" t="str">
            <v>Esc. carga tr. mat 1a c. DMT 400 a 600m c/carreg</v>
          </cell>
          <cell r="D1704" t="str">
            <v>m³</v>
          </cell>
          <cell r="H1704" t="str">
            <v>DNER-ES-280/97</v>
          </cell>
        </row>
        <row r="1705">
          <cell r="A1705" t="str">
            <v>5 S 01 100 12</v>
          </cell>
          <cell r="B1705" t="str">
            <v>-</v>
          </cell>
          <cell r="C1705" t="str">
            <v>Esc. carga tr. mat 1a c. DMT 600 a 800m c/carreg</v>
          </cell>
          <cell r="D1705" t="str">
            <v>m³</v>
          </cell>
          <cell r="H1705" t="str">
            <v>DNER-ES-280/97</v>
          </cell>
        </row>
        <row r="1706">
          <cell r="A1706" t="str">
            <v>5 S 01 100 13</v>
          </cell>
          <cell r="B1706" t="str">
            <v>-</v>
          </cell>
          <cell r="C1706" t="str">
            <v>Esc. carga tr. mat 1a c. DMT 800 a 1000m c/carreg</v>
          </cell>
          <cell r="D1706" t="str">
            <v>m³</v>
          </cell>
          <cell r="H1706" t="str">
            <v>DNER-ES-280/97</v>
          </cell>
        </row>
        <row r="1707">
          <cell r="A1707" t="str">
            <v>5 S 01 100 14</v>
          </cell>
          <cell r="B1707" t="str">
            <v>-</v>
          </cell>
          <cell r="C1707" t="str">
            <v>Esc. carga tr. mat 1a c. DMT 1000 a 1200m c/carreg</v>
          </cell>
          <cell r="D1707" t="str">
            <v>m³</v>
          </cell>
          <cell r="H1707" t="str">
            <v>DNER-ES-280/97</v>
          </cell>
        </row>
        <row r="1708">
          <cell r="A1708" t="str">
            <v>5 S 01 100 15</v>
          </cell>
          <cell r="B1708" t="str">
            <v>-</v>
          </cell>
          <cell r="C1708" t="str">
            <v>Esc. carga tr. mat 1a c. DMT 1200 a 1400m c/carreg</v>
          </cell>
          <cell r="D1708" t="str">
            <v>m³</v>
          </cell>
          <cell r="H1708" t="str">
            <v>DNER-ES-280/97</v>
          </cell>
        </row>
        <row r="1709">
          <cell r="A1709" t="str">
            <v>5 S 01 100 16</v>
          </cell>
          <cell r="B1709" t="str">
            <v>-</v>
          </cell>
          <cell r="C1709" t="str">
            <v>Esc. carga tr. mat 1a c. DMT 1400 a 1600m c/carreg</v>
          </cell>
          <cell r="D1709" t="str">
            <v>m³</v>
          </cell>
          <cell r="H1709" t="str">
            <v>DNER-ES-280/97</v>
          </cell>
        </row>
        <row r="1710">
          <cell r="A1710" t="str">
            <v>5 S 01 100 17</v>
          </cell>
          <cell r="B1710" t="str">
            <v>-</v>
          </cell>
          <cell r="C1710" t="str">
            <v>Esc. carga tr. mat 1a c. DMT 1600 a 1800m c/carreg</v>
          </cell>
          <cell r="D1710" t="str">
            <v>m³</v>
          </cell>
          <cell r="H1710" t="str">
            <v>DNER-ES-280/97</v>
          </cell>
        </row>
        <row r="1711">
          <cell r="A1711" t="str">
            <v>5 S 01 100 18</v>
          </cell>
          <cell r="B1711" t="str">
            <v>-</v>
          </cell>
          <cell r="C1711" t="str">
            <v>Esc. carga tr. mat 1a c. DMT 1800 a 2000m c/carreg</v>
          </cell>
          <cell r="D1711" t="str">
            <v>m³</v>
          </cell>
          <cell r="H1711" t="str">
            <v>DNER-ES-280/97</v>
          </cell>
        </row>
        <row r="1712">
          <cell r="A1712" t="str">
            <v>5 S 01 100 19</v>
          </cell>
          <cell r="B1712" t="str">
            <v>-</v>
          </cell>
          <cell r="C1712" t="str">
            <v>Esc. carga tr. mat 1a c. DMT 2000 a 3000m c/carreg</v>
          </cell>
          <cell r="D1712" t="str">
            <v>m³</v>
          </cell>
          <cell r="H1712" t="str">
            <v>DNER-ES-280/97</v>
          </cell>
        </row>
        <row r="1713">
          <cell r="A1713" t="str">
            <v>5 S 01 100 20</v>
          </cell>
          <cell r="B1713" t="str">
            <v>-</v>
          </cell>
          <cell r="C1713" t="str">
            <v>Esc. carga tr. mat 1a c. DMT 3000 a 5000m c/carreg</v>
          </cell>
          <cell r="D1713" t="str">
            <v>m³</v>
          </cell>
          <cell r="H1713" t="str">
            <v>DNER-ES-280/97</v>
          </cell>
        </row>
        <row r="1714">
          <cell r="A1714" t="str">
            <v>5 S 01 100 22</v>
          </cell>
          <cell r="B1714" t="str">
            <v>-</v>
          </cell>
          <cell r="C1714" t="str">
            <v>Esc. carga transp. mat 1a cat DMT 50 a 200m c/e</v>
          </cell>
          <cell r="D1714" t="str">
            <v>m³</v>
          </cell>
          <cell r="H1714" t="str">
            <v>DNER-ES-280/97</v>
          </cell>
        </row>
        <row r="1715">
          <cell r="A1715" t="str">
            <v>5 S 01 100 23</v>
          </cell>
          <cell r="B1715" t="str">
            <v>-</v>
          </cell>
          <cell r="C1715" t="str">
            <v>Esc. carga transp. mat 1a cat DMT 200 a 400m c/e</v>
          </cell>
          <cell r="D1715" t="str">
            <v>m³</v>
          </cell>
          <cell r="H1715" t="str">
            <v>DNER-ES-280/97</v>
          </cell>
        </row>
        <row r="1716">
          <cell r="A1716" t="str">
            <v>5 S 01 100 24</v>
          </cell>
          <cell r="B1716" t="str">
            <v>-</v>
          </cell>
          <cell r="C1716" t="str">
            <v>Esc. carga transp. mat 1a cat DMT 400 a 600m c/e</v>
          </cell>
          <cell r="D1716" t="str">
            <v>m³</v>
          </cell>
          <cell r="H1716" t="str">
            <v>DNER-ES-280/97</v>
          </cell>
        </row>
        <row r="1717">
          <cell r="A1717" t="str">
            <v>5 S 01 100 25</v>
          </cell>
          <cell r="B1717" t="str">
            <v>-</v>
          </cell>
          <cell r="C1717" t="str">
            <v>Esc. carga transp. mat 1a cat DMT 600 a 800m c/e</v>
          </cell>
          <cell r="D1717" t="str">
            <v>m³</v>
          </cell>
          <cell r="H1717" t="str">
            <v>DNER-ES-280/97</v>
          </cell>
        </row>
        <row r="1718">
          <cell r="A1718" t="str">
            <v>5 S 01 100 26</v>
          </cell>
          <cell r="B1718" t="str">
            <v>-</v>
          </cell>
          <cell r="C1718" t="str">
            <v>Esc. carga transp. mat 1a cat DMT 800 a 1000m c/e</v>
          </cell>
          <cell r="D1718" t="str">
            <v>m³</v>
          </cell>
          <cell r="H1718" t="str">
            <v>DNER-ES-280/97</v>
          </cell>
        </row>
        <row r="1719">
          <cell r="A1719" t="str">
            <v>5 S 01 100 27</v>
          </cell>
          <cell r="B1719" t="str">
            <v>-</v>
          </cell>
          <cell r="C1719" t="str">
            <v>Esc. carga transp. mat 1a cat DMT 1000 a 1200m c/e</v>
          </cell>
          <cell r="D1719" t="str">
            <v>m³</v>
          </cell>
          <cell r="H1719" t="str">
            <v>DNER-ES-280/97</v>
          </cell>
        </row>
        <row r="1720">
          <cell r="A1720" t="str">
            <v>5 S 01 100 28</v>
          </cell>
          <cell r="B1720" t="str">
            <v>-</v>
          </cell>
          <cell r="C1720" t="str">
            <v>Esc. carga transp. mat 1a cat DMT 1200 a 1400m c/e</v>
          </cell>
          <cell r="D1720" t="str">
            <v>m³</v>
          </cell>
          <cell r="H1720" t="str">
            <v>DNER-ES-280/97</v>
          </cell>
        </row>
        <row r="1721">
          <cell r="A1721" t="str">
            <v>5 S 01 100 29</v>
          </cell>
          <cell r="B1721" t="str">
            <v>-</v>
          </cell>
          <cell r="C1721" t="str">
            <v>Esc. carga transp. mat 1a cat DMT 1400 a 1600m c/e</v>
          </cell>
          <cell r="D1721" t="str">
            <v>m³</v>
          </cell>
          <cell r="H1721" t="str">
            <v>DNER-ES-280/97</v>
          </cell>
        </row>
        <row r="1722">
          <cell r="A1722" t="str">
            <v>5 S 01 100 30</v>
          </cell>
          <cell r="B1722" t="str">
            <v>-</v>
          </cell>
          <cell r="C1722" t="str">
            <v>Esc. carga transp .mat 1a cat DMT 1600 a 1800m c/e</v>
          </cell>
          <cell r="D1722" t="str">
            <v>m³</v>
          </cell>
          <cell r="H1722" t="str">
            <v>DNER-ES-280/97</v>
          </cell>
        </row>
        <row r="1723">
          <cell r="A1723" t="str">
            <v>5 S 01 100 31</v>
          </cell>
          <cell r="B1723" t="str">
            <v>-</v>
          </cell>
          <cell r="C1723" t="str">
            <v>Esc. carga transp. mat 1a cat DMT 1800 a 2000m c/e</v>
          </cell>
          <cell r="D1723" t="str">
            <v>m³</v>
          </cell>
          <cell r="H1723" t="str">
            <v>DNER-ES-280/97</v>
          </cell>
        </row>
        <row r="1724">
          <cell r="A1724" t="str">
            <v>5 S 01 100 32</v>
          </cell>
          <cell r="B1724" t="str">
            <v>-</v>
          </cell>
          <cell r="C1724" t="str">
            <v>Esc. carga transp. mat 1a cat DMT 2000 a 3000m c/e</v>
          </cell>
          <cell r="D1724" t="str">
            <v>m³</v>
          </cell>
          <cell r="H1724" t="str">
            <v>DNER-ES-280/97</v>
          </cell>
        </row>
        <row r="1725">
          <cell r="A1725" t="str">
            <v>5 S 01 100 33</v>
          </cell>
          <cell r="B1725" t="str">
            <v>-</v>
          </cell>
          <cell r="C1725" t="str">
            <v>Esc. carga transp. mat 1a cat DMT 3000 a 5000m c/e</v>
          </cell>
          <cell r="D1725" t="str">
            <v>m³</v>
          </cell>
          <cell r="H1725" t="str">
            <v>DNER-ES-280/97</v>
          </cell>
        </row>
        <row r="1726">
          <cell r="A1726" t="str">
            <v>5 S 01 101 01</v>
          </cell>
          <cell r="B1726" t="str">
            <v>-</v>
          </cell>
          <cell r="C1726" t="str">
            <v>Esc. carga transp. mat 2a cat DMT 50m</v>
          </cell>
          <cell r="D1726" t="str">
            <v>m³</v>
          </cell>
          <cell r="H1726" t="str">
            <v>DNER-ES-280/97</v>
          </cell>
        </row>
        <row r="1727">
          <cell r="A1727" t="str">
            <v>5 S 01 101 09</v>
          </cell>
          <cell r="B1727" t="str">
            <v>-</v>
          </cell>
          <cell r="C1727" t="str">
            <v>Esc. carga tr. mat 2a c. DMT 50 a 200m c/carreg</v>
          </cell>
          <cell r="D1727" t="str">
            <v>m³</v>
          </cell>
          <cell r="H1727" t="str">
            <v>DNER-ES-280/97</v>
          </cell>
        </row>
        <row r="1728">
          <cell r="A1728" t="str">
            <v>5 S 01 101 10</v>
          </cell>
          <cell r="B1728" t="str">
            <v>-</v>
          </cell>
          <cell r="C1728" t="str">
            <v>Esc. carga tr. mat 2a c. DMT 200 a 400m c/carreg</v>
          </cell>
          <cell r="D1728" t="str">
            <v>m³</v>
          </cell>
          <cell r="H1728" t="str">
            <v>DNER-ES-280/97</v>
          </cell>
        </row>
        <row r="1729">
          <cell r="A1729" t="str">
            <v>5 S 01 101 11</v>
          </cell>
          <cell r="B1729" t="str">
            <v>-</v>
          </cell>
          <cell r="C1729" t="str">
            <v>Esc. carga tr. mat 2a c. DMT 400 a 600m c/carreg</v>
          </cell>
          <cell r="D1729" t="str">
            <v>m³</v>
          </cell>
          <cell r="H1729" t="str">
            <v>DNER-ES-280/97</v>
          </cell>
        </row>
        <row r="1730">
          <cell r="A1730" t="str">
            <v>5 S 01 101 12</v>
          </cell>
          <cell r="B1730" t="str">
            <v>-</v>
          </cell>
          <cell r="C1730" t="str">
            <v>Esc. carga tr. mat 2a c. DMT 600 a 800m c/carreg</v>
          </cell>
          <cell r="D1730" t="str">
            <v>m³</v>
          </cell>
          <cell r="H1730" t="str">
            <v>DNER-ES-280/97</v>
          </cell>
        </row>
        <row r="1731">
          <cell r="A1731" t="str">
            <v>5 S 01 101 13</v>
          </cell>
          <cell r="B1731" t="str">
            <v>-</v>
          </cell>
          <cell r="C1731" t="str">
            <v>Esc. carga tr. mat 2a c. DMT 800 a 1000m c/carreg</v>
          </cell>
          <cell r="D1731" t="str">
            <v>m³</v>
          </cell>
          <cell r="H1731" t="str">
            <v>DNER-ES-280/97</v>
          </cell>
        </row>
        <row r="1732">
          <cell r="A1732" t="str">
            <v>5 S 01 101 14</v>
          </cell>
          <cell r="B1732" t="str">
            <v>-</v>
          </cell>
          <cell r="C1732" t="str">
            <v>Esc. carga tr. mat 2a c. DMT 1000 a 1200m c/carreg</v>
          </cell>
          <cell r="D1732" t="str">
            <v>m³</v>
          </cell>
          <cell r="H1732" t="str">
            <v>DNER-ES-280/97</v>
          </cell>
        </row>
        <row r="1733">
          <cell r="A1733" t="str">
            <v>5 S 01 101 15</v>
          </cell>
          <cell r="B1733" t="str">
            <v>-</v>
          </cell>
          <cell r="C1733" t="str">
            <v>Esc. carga tr. mat 2a c. DMT 1200 a 1400m c/carreg</v>
          </cell>
          <cell r="D1733" t="str">
            <v>m³</v>
          </cell>
          <cell r="H1733" t="str">
            <v>DNER-ES-280/97</v>
          </cell>
        </row>
        <row r="1734">
          <cell r="A1734" t="str">
            <v>5 S 01 101 16</v>
          </cell>
          <cell r="B1734" t="str">
            <v>-</v>
          </cell>
          <cell r="C1734" t="str">
            <v>Esc. carga tr. mat 2a c. DMT 1400 a 1600m c/carreg</v>
          </cell>
          <cell r="D1734" t="str">
            <v>m³</v>
          </cell>
          <cell r="H1734" t="str">
            <v>DNER-ES-280/97</v>
          </cell>
        </row>
        <row r="1735">
          <cell r="A1735" t="str">
            <v>5 S 01 101 17</v>
          </cell>
          <cell r="B1735" t="str">
            <v>-</v>
          </cell>
          <cell r="C1735" t="str">
            <v>Esc. carga tr. mat 2a c. DMT 1600 a 1800m c/carreg</v>
          </cell>
          <cell r="D1735" t="str">
            <v>m³</v>
          </cell>
          <cell r="H1735" t="str">
            <v>DNER-ES-280/97</v>
          </cell>
        </row>
        <row r="1736">
          <cell r="A1736" t="str">
            <v>5 S 01 101 18</v>
          </cell>
          <cell r="B1736" t="str">
            <v>-</v>
          </cell>
          <cell r="C1736" t="str">
            <v>Esc. carga tr. mat 2a c. DMT 1800 a 2000m c/carreg</v>
          </cell>
          <cell r="D1736" t="str">
            <v>m³</v>
          </cell>
          <cell r="H1736" t="str">
            <v>DNER-ES-280/97</v>
          </cell>
        </row>
        <row r="1737">
          <cell r="A1737" t="str">
            <v>5 S 01 101 19</v>
          </cell>
          <cell r="B1737" t="str">
            <v>-</v>
          </cell>
          <cell r="C1737" t="str">
            <v>Esc. carga tr. mat 2a c. DMT 2000 a 3000m c/carreg</v>
          </cell>
          <cell r="D1737" t="str">
            <v>m³</v>
          </cell>
          <cell r="H1737" t="str">
            <v>DNER-ES-280/97</v>
          </cell>
        </row>
        <row r="1738">
          <cell r="A1738" t="str">
            <v>5 S 01 101 20</v>
          </cell>
          <cell r="B1738" t="str">
            <v>-</v>
          </cell>
          <cell r="C1738" t="str">
            <v>Esc. carga tr. mat 2a c. DMT 3000 a 5000m c/carreg</v>
          </cell>
          <cell r="D1738" t="str">
            <v>m³</v>
          </cell>
          <cell r="H1738" t="str">
            <v>DNER-ES-280/97</v>
          </cell>
        </row>
        <row r="1739">
          <cell r="A1739" t="str">
            <v>5 S 01 101 22</v>
          </cell>
          <cell r="B1739" t="str">
            <v>-</v>
          </cell>
          <cell r="C1739" t="str">
            <v>Esc. carga transp. mat 2a cat DMT 50 a 200m c/e</v>
          </cell>
          <cell r="D1739" t="str">
            <v>m³</v>
          </cell>
          <cell r="H1739" t="str">
            <v>DNER-ES-280/97</v>
          </cell>
        </row>
        <row r="1740">
          <cell r="A1740" t="str">
            <v>5 S 01 101 23</v>
          </cell>
          <cell r="B1740" t="str">
            <v>-</v>
          </cell>
          <cell r="C1740" t="str">
            <v>Esc. carga transp. mat 2a cat DMT 200 a 400m c/e</v>
          </cell>
          <cell r="D1740" t="str">
            <v>m³</v>
          </cell>
          <cell r="H1740" t="str">
            <v>DNER-ES-280/97</v>
          </cell>
        </row>
        <row r="1741">
          <cell r="A1741" t="str">
            <v>5 S 01 101 24</v>
          </cell>
          <cell r="B1741" t="str">
            <v>-</v>
          </cell>
          <cell r="C1741" t="str">
            <v>Esc. carga transp. mat 2a cat DMT 400 a 600m c/e</v>
          </cell>
          <cell r="D1741" t="str">
            <v>m³</v>
          </cell>
          <cell r="H1741" t="str">
            <v>DNER-ES-280/97</v>
          </cell>
        </row>
        <row r="1742">
          <cell r="A1742" t="str">
            <v>5 S 01 101 25</v>
          </cell>
          <cell r="B1742" t="str">
            <v>-</v>
          </cell>
          <cell r="C1742" t="str">
            <v>Esc. carga transp. mat 2a cat DMT 600 a 800m c/e</v>
          </cell>
          <cell r="D1742" t="str">
            <v>m³</v>
          </cell>
          <cell r="H1742" t="str">
            <v>DNER-ES-280/97</v>
          </cell>
        </row>
        <row r="1743">
          <cell r="A1743" t="str">
            <v>5 S 01 101 26</v>
          </cell>
          <cell r="B1743" t="str">
            <v>-</v>
          </cell>
          <cell r="C1743" t="str">
            <v>Esc. carga transp. mat 2a cat DMT 800 a 1000m c/e</v>
          </cell>
          <cell r="D1743" t="str">
            <v>m³</v>
          </cell>
          <cell r="H1743" t="str">
            <v>DNER-ES-280/97</v>
          </cell>
        </row>
        <row r="1744">
          <cell r="A1744" t="str">
            <v>5 S 01 101 27</v>
          </cell>
          <cell r="B1744" t="str">
            <v>-</v>
          </cell>
          <cell r="C1744" t="str">
            <v>Esc. carga transp. mat 2a cat DMT 1000 a 1200m c/e</v>
          </cell>
          <cell r="D1744" t="str">
            <v>m³</v>
          </cell>
          <cell r="H1744" t="str">
            <v>DNER-ES-280/97</v>
          </cell>
        </row>
        <row r="1745">
          <cell r="A1745" t="str">
            <v>5 S 01 101 28</v>
          </cell>
          <cell r="B1745" t="str">
            <v>-</v>
          </cell>
          <cell r="C1745" t="str">
            <v>Esc. carga transp. mat 2a cat DMT 1200 a 1400m c/e</v>
          </cell>
          <cell r="D1745" t="str">
            <v>m³</v>
          </cell>
          <cell r="H1745" t="str">
            <v>DNER-ES-280/97</v>
          </cell>
        </row>
        <row r="1746">
          <cell r="A1746" t="str">
            <v>5 S 01 101 29</v>
          </cell>
          <cell r="B1746" t="str">
            <v>-</v>
          </cell>
          <cell r="C1746" t="str">
            <v>Esc. carga transp. mat 2a cat DMT 1400 a 1600m c/e</v>
          </cell>
          <cell r="D1746" t="str">
            <v>m³</v>
          </cell>
          <cell r="H1746" t="str">
            <v>DNER-ES-280/97</v>
          </cell>
        </row>
        <row r="1747">
          <cell r="A1747" t="str">
            <v>5 S 01 101 30</v>
          </cell>
          <cell r="B1747" t="str">
            <v>-</v>
          </cell>
          <cell r="C1747" t="str">
            <v>Esc. carga transp. mat 2a cat DMT 1600 a 1800m c/e</v>
          </cell>
          <cell r="D1747" t="str">
            <v>m³</v>
          </cell>
          <cell r="H1747" t="str">
            <v>DNER-ES-280/97</v>
          </cell>
        </row>
        <row r="1748">
          <cell r="A1748" t="str">
            <v>5 S 01 101 31</v>
          </cell>
          <cell r="B1748" t="str">
            <v>-</v>
          </cell>
          <cell r="C1748" t="str">
            <v>Esc. carga transp. mat 2a cat DMT 1800 a 2000m c/e</v>
          </cell>
          <cell r="D1748" t="str">
            <v>m³</v>
          </cell>
          <cell r="H1748" t="str">
            <v>DNER-ES-280/97</v>
          </cell>
        </row>
        <row r="1749">
          <cell r="A1749" t="str">
            <v>5 S 01 101 32</v>
          </cell>
          <cell r="B1749" t="str">
            <v>-</v>
          </cell>
          <cell r="C1749" t="str">
            <v>Esc. carga transp. mat 2a cat DMT 2000 a 3000m c/e</v>
          </cell>
          <cell r="D1749" t="str">
            <v>m³</v>
          </cell>
          <cell r="H1749" t="str">
            <v>DNER-ES-280/97</v>
          </cell>
        </row>
        <row r="1750">
          <cell r="A1750" t="str">
            <v>5 S 01 101 33</v>
          </cell>
          <cell r="B1750" t="str">
            <v>-</v>
          </cell>
          <cell r="C1750" t="str">
            <v>Esc. carga transp. mat 2a cat DMT 3000 a 5000m c/e</v>
          </cell>
          <cell r="D1750" t="str">
            <v>m³</v>
          </cell>
          <cell r="H1750" t="str">
            <v>DNER-ES-280/97</v>
          </cell>
        </row>
        <row r="1751">
          <cell r="A1751" t="str">
            <v>5 S 01 102 01</v>
          </cell>
          <cell r="B1751" t="str">
            <v>-</v>
          </cell>
          <cell r="C1751" t="str">
            <v>Esc. carga transp. mat 3a cat DMT até 50m</v>
          </cell>
          <cell r="D1751" t="str">
            <v>m³</v>
          </cell>
          <cell r="H1751" t="str">
            <v>DNER-ES-280/97</v>
          </cell>
        </row>
        <row r="1752">
          <cell r="A1752" t="str">
            <v>5 S 01 102 02</v>
          </cell>
          <cell r="B1752" t="str">
            <v>-</v>
          </cell>
          <cell r="C1752" t="str">
            <v>Esc. carga transp. mat 3a cat DMT 50 a 200m</v>
          </cell>
          <cell r="D1752" t="str">
            <v>m³</v>
          </cell>
          <cell r="H1752" t="str">
            <v>DNER-ES-280/97</v>
          </cell>
        </row>
        <row r="1753">
          <cell r="A1753" t="str">
            <v>5 S 01 102 03</v>
          </cell>
          <cell r="B1753" t="str">
            <v>-</v>
          </cell>
          <cell r="C1753" t="str">
            <v>Esc. carga transp. mat 3a cat DMT 200 a 400m</v>
          </cell>
          <cell r="D1753" t="str">
            <v>m³</v>
          </cell>
          <cell r="H1753" t="str">
            <v>DNER-ES-280/97</v>
          </cell>
        </row>
        <row r="1754">
          <cell r="A1754" t="str">
            <v>5 S 01 102 04</v>
          </cell>
          <cell r="B1754" t="str">
            <v>-</v>
          </cell>
          <cell r="C1754" t="str">
            <v>Esc. carga transp. mat 3a cat DMT 400 a 600m</v>
          </cell>
          <cell r="D1754" t="str">
            <v>m³</v>
          </cell>
          <cell r="H1754" t="str">
            <v>DNER-ES-280/97</v>
          </cell>
        </row>
        <row r="1755">
          <cell r="A1755" t="str">
            <v>5 S 01 102 05</v>
          </cell>
          <cell r="B1755" t="str">
            <v>-</v>
          </cell>
          <cell r="C1755" t="str">
            <v>Esc. carga transp. mat 3a cat DMT 600 a 800m</v>
          </cell>
          <cell r="D1755" t="str">
            <v>m³</v>
          </cell>
          <cell r="H1755" t="str">
            <v>DNER-ES-280/97</v>
          </cell>
        </row>
        <row r="1756">
          <cell r="A1756" t="str">
            <v>5 S 01 102 06</v>
          </cell>
          <cell r="B1756" t="str">
            <v>-</v>
          </cell>
          <cell r="C1756" t="str">
            <v>Esc. carga transp. mat 3a cat DMT 800 a 1000m</v>
          </cell>
          <cell r="D1756" t="str">
            <v>m³</v>
          </cell>
          <cell r="H1756" t="str">
            <v>DNER-ES-280/97</v>
          </cell>
        </row>
        <row r="1757">
          <cell r="A1757" t="str">
            <v>5 S 01 102 07</v>
          </cell>
          <cell r="B1757" t="str">
            <v>-</v>
          </cell>
          <cell r="C1757" t="str">
            <v>Esc. carga transp. mat 3a cat DMT 1000 a 1200m</v>
          </cell>
          <cell r="D1757" t="str">
            <v>m³</v>
          </cell>
          <cell r="H1757" t="str">
            <v>DNER-ES-280/97</v>
          </cell>
        </row>
        <row r="1758">
          <cell r="A1758" t="str">
            <v>5 S 01 510 00</v>
          </cell>
          <cell r="B1758" t="str">
            <v>-</v>
          </cell>
          <cell r="C1758" t="str">
            <v>Compactação de aterros a 95% proctor normal</v>
          </cell>
          <cell r="D1758" t="str">
            <v>m³</v>
          </cell>
        </row>
        <row r="1759">
          <cell r="A1759" t="str">
            <v>5 S 01 511 00</v>
          </cell>
          <cell r="B1759" t="str">
            <v>-</v>
          </cell>
          <cell r="C1759" t="str">
            <v>Compactação de aterros a 100% proctor normal</v>
          </cell>
          <cell r="D1759" t="str">
            <v>m³</v>
          </cell>
        </row>
        <row r="1760">
          <cell r="A1760" t="str">
            <v>5 S 01 513 01</v>
          </cell>
          <cell r="B1760" t="str">
            <v>-</v>
          </cell>
          <cell r="C1760" t="str">
            <v>Compactação de material de "bota-fora"</v>
          </cell>
          <cell r="D1760" t="str">
            <v>m³</v>
          </cell>
        </row>
        <row r="1761">
          <cell r="A1761" t="str">
            <v>5 S 02 100 00</v>
          </cell>
          <cell r="B1761" t="str">
            <v>-</v>
          </cell>
          <cell r="C1761" t="str">
            <v>Reforço do subleito</v>
          </cell>
          <cell r="D1761" t="str">
            <v>m³</v>
          </cell>
        </row>
        <row r="1762">
          <cell r="A1762" t="str">
            <v>5 S 02 110 00</v>
          </cell>
          <cell r="B1762" t="str">
            <v>-</v>
          </cell>
          <cell r="C1762" t="str">
            <v>Regularização do subleito</v>
          </cell>
          <cell r="D1762" t="str">
            <v>m²</v>
          </cell>
          <cell r="H1762" t="str">
            <v>DNER-ES-299/97</v>
          </cell>
        </row>
        <row r="1763">
          <cell r="A1763" t="str">
            <v>5 S 02 110 01</v>
          </cell>
          <cell r="B1763" t="str">
            <v>-</v>
          </cell>
          <cell r="C1763" t="str">
            <v>Regul. subleito c/ fresa. corte contr. aut. greide</v>
          </cell>
          <cell r="D1763" t="str">
            <v>m²</v>
          </cell>
        </row>
        <row r="1764">
          <cell r="A1764" t="str">
            <v>5 S 02 200 00</v>
          </cell>
          <cell r="B1764" t="str">
            <v>-</v>
          </cell>
          <cell r="C1764" t="str">
            <v>Sub-base solo estabilizado granul. s/ mistura</v>
          </cell>
          <cell r="D1764" t="str">
            <v>m³</v>
          </cell>
          <cell r="H1764" t="str">
            <v>DNER-ES/301/97</v>
          </cell>
        </row>
        <row r="1765">
          <cell r="A1765" t="str">
            <v>5 S 02 200 01</v>
          </cell>
          <cell r="B1765" t="str">
            <v>-</v>
          </cell>
          <cell r="C1765" t="str">
            <v>Base solo estabilizado granul. s/ mistura</v>
          </cell>
          <cell r="D1765" t="str">
            <v>m³</v>
          </cell>
        </row>
        <row r="1766">
          <cell r="A1766" t="str">
            <v>5 S 02 201 00</v>
          </cell>
          <cell r="B1766" t="str">
            <v>-</v>
          </cell>
          <cell r="C1766" t="str">
            <v>Recomposição camada de base s/ adição de material</v>
          </cell>
          <cell r="D1766" t="str">
            <v>m²</v>
          </cell>
        </row>
        <row r="1767">
          <cell r="A1767" t="str">
            <v>5 S 02 210 00</v>
          </cell>
          <cell r="B1767" t="str">
            <v>-</v>
          </cell>
          <cell r="C1767" t="str">
            <v>Sub-base estabiliz. granul. c/ mist. solo na pista</v>
          </cell>
          <cell r="D1767" t="str">
            <v>m³</v>
          </cell>
        </row>
        <row r="1768">
          <cell r="A1768" t="str">
            <v>5 S 02 210 01</v>
          </cell>
          <cell r="B1768" t="str">
            <v>-</v>
          </cell>
          <cell r="C1768" t="str">
            <v>Sub-base estab. granul.c/mist. solo-areia na pista</v>
          </cell>
          <cell r="D1768" t="str">
            <v>m³</v>
          </cell>
        </row>
        <row r="1769">
          <cell r="A1769" t="str">
            <v>5 S 02 210 02</v>
          </cell>
          <cell r="B1769" t="str">
            <v>-</v>
          </cell>
          <cell r="C1769" t="str">
            <v>Base estabiliz.granul.c/ mist. solo areia na pista</v>
          </cell>
          <cell r="D1769" t="str">
            <v>m³</v>
          </cell>
        </row>
        <row r="1770">
          <cell r="A1770" t="str">
            <v>5 S 02 210 51</v>
          </cell>
          <cell r="B1770" t="str">
            <v>-</v>
          </cell>
          <cell r="C1770" t="str">
            <v>Sub-base est.gran.c/mist.solo-areia na pista AC</v>
          </cell>
          <cell r="D1770" t="str">
            <v>m³</v>
          </cell>
        </row>
        <row r="1771">
          <cell r="A1771" t="str">
            <v>5 S 02 210 52</v>
          </cell>
          <cell r="B1771" t="str">
            <v>-</v>
          </cell>
          <cell r="C1771" t="str">
            <v>Base estab.gran.c/mist.solo areia na pista AC</v>
          </cell>
          <cell r="D1771" t="str">
            <v>m³</v>
          </cell>
        </row>
        <row r="1772">
          <cell r="A1772" t="str">
            <v>5 S 02 220 00</v>
          </cell>
          <cell r="B1772" t="str">
            <v>-</v>
          </cell>
          <cell r="C1772" t="str">
            <v>Base estabilizada granul. c/ mistura solo-brita</v>
          </cell>
          <cell r="D1772" t="str">
            <v>m³</v>
          </cell>
        </row>
        <row r="1773">
          <cell r="A1773" t="str">
            <v>5 S 02 220 50</v>
          </cell>
          <cell r="B1773" t="str">
            <v>-</v>
          </cell>
          <cell r="C1773" t="str">
            <v>Base estabilizada granul.c/mist. solo-brita BC</v>
          </cell>
          <cell r="D1773" t="str">
            <v>m³</v>
          </cell>
        </row>
        <row r="1774">
          <cell r="A1774" t="str">
            <v>5 S 02 230 00</v>
          </cell>
          <cell r="B1774" t="str">
            <v>-</v>
          </cell>
          <cell r="C1774" t="str">
            <v>Base de brita graduada</v>
          </cell>
          <cell r="D1774" t="str">
            <v>m³</v>
          </cell>
        </row>
        <row r="1775">
          <cell r="A1775" t="str">
            <v>5 S 02 230 01</v>
          </cell>
          <cell r="B1775" t="str">
            <v>-</v>
          </cell>
          <cell r="C1775" t="str">
            <v>Base brita grad.c/distr.agreg. contr. autom.greide</v>
          </cell>
          <cell r="D1775" t="str">
            <v>m³</v>
          </cell>
        </row>
        <row r="1776">
          <cell r="A1776" t="str">
            <v>5 S 02 230 50</v>
          </cell>
          <cell r="B1776" t="str">
            <v>-</v>
          </cell>
          <cell r="C1776" t="str">
            <v>Base de brita graduada BC</v>
          </cell>
          <cell r="D1776" t="str">
            <v>m³</v>
          </cell>
        </row>
        <row r="1777">
          <cell r="A1777" t="str">
            <v>5 S 02 230 51</v>
          </cell>
          <cell r="B1777" t="str">
            <v>-</v>
          </cell>
          <cell r="C1777" t="str">
            <v>Base brita grad.c/dist.agreg.contr.aut.greide BC</v>
          </cell>
          <cell r="D1777" t="str">
            <v>m³</v>
          </cell>
        </row>
        <row r="1778">
          <cell r="A1778" t="str">
            <v>5 S 02 231 00</v>
          </cell>
          <cell r="B1778" t="str">
            <v>-</v>
          </cell>
          <cell r="C1778" t="str">
            <v>Base de macadame hidraúlico</v>
          </cell>
          <cell r="D1778" t="str">
            <v>m³</v>
          </cell>
        </row>
        <row r="1779">
          <cell r="A1779" t="str">
            <v>5 S 02 231 50</v>
          </cell>
          <cell r="B1779" t="str">
            <v>-</v>
          </cell>
          <cell r="C1779" t="str">
            <v>Base de macadame hidraúlico BC</v>
          </cell>
          <cell r="D1779" t="str">
            <v>m³</v>
          </cell>
        </row>
        <row r="1780">
          <cell r="A1780" t="str">
            <v>5 S 02 240 11</v>
          </cell>
          <cell r="B1780" t="str">
            <v>-</v>
          </cell>
          <cell r="C1780" t="str">
            <v>Recomposição camada de base c/ adição de cimento</v>
          </cell>
          <cell r="D1780" t="str">
            <v>m³</v>
          </cell>
        </row>
        <row r="1781">
          <cell r="A1781" t="str">
            <v>5 S 02 241 01</v>
          </cell>
          <cell r="B1781" t="str">
            <v>-</v>
          </cell>
          <cell r="C1781" t="str">
            <v>Base de solo cimento com mistura em usina</v>
          </cell>
          <cell r="D1781" t="str">
            <v>m³</v>
          </cell>
        </row>
        <row r="1782">
          <cell r="A1782" t="str">
            <v>5 S 02 243 01</v>
          </cell>
          <cell r="B1782" t="str">
            <v>-</v>
          </cell>
          <cell r="C1782" t="str">
            <v>Sub-base solo melhorado c/cimento c/mist. em usina</v>
          </cell>
          <cell r="D1782" t="str">
            <v>m³</v>
          </cell>
        </row>
        <row r="1783">
          <cell r="A1783" t="str">
            <v>5 S 02 249 11</v>
          </cell>
          <cell r="B1783" t="str">
            <v>-</v>
          </cell>
          <cell r="C1783" t="str">
            <v>Recomp. base c/ demol. do rev. e incorp. à base</v>
          </cell>
          <cell r="D1783" t="str">
            <v>m³</v>
          </cell>
        </row>
        <row r="1784">
          <cell r="A1784" t="str">
            <v>5 S 02 300 00</v>
          </cell>
          <cell r="B1784" t="str">
            <v>-</v>
          </cell>
          <cell r="C1784" t="str">
            <v>Imprimação</v>
          </cell>
          <cell r="D1784" t="str">
            <v>m²</v>
          </cell>
          <cell r="H1784" t="str">
            <v>DNER-ES-306/97</v>
          </cell>
        </row>
        <row r="1785">
          <cell r="A1785" t="str">
            <v>5 S 02 400 00</v>
          </cell>
          <cell r="B1785" t="str">
            <v>-</v>
          </cell>
          <cell r="C1785" t="str">
            <v>Pintura de ligação</v>
          </cell>
          <cell r="D1785" t="str">
            <v>m²</v>
          </cell>
          <cell r="H1785" t="str">
            <v>DNER-ES-307/97</v>
          </cell>
        </row>
        <row r="1786">
          <cell r="A1786" t="str">
            <v>5 S 02 500 00</v>
          </cell>
          <cell r="B1786" t="str">
            <v>-</v>
          </cell>
          <cell r="C1786" t="str">
            <v>Tratamento superficial simples c/ CAP</v>
          </cell>
          <cell r="D1786" t="str">
            <v>m²</v>
          </cell>
        </row>
        <row r="1787">
          <cell r="A1787" t="str">
            <v>5 S 02 500 01</v>
          </cell>
          <cell r="B1787" t="str">
            <v>-</v>
          </cell>
          <cell r="C1787" t="str">
            <v>Tratamento superficial simples c/ emulsão</v>
          </cell>
          <cell r="D1787" t="str">
            <v>m²</v>
          </cell>
        </row>
        <row r="1788">
          <cell r="A1788" t="str">
            <v>5 S 02 500 02</v>
          </cell>
          <cell r="B1788" t="str">
            <v>-</v>
          </cell>
          <cell r="C1788" t="str">
            <v>Tratamento superficial simples c/ banho diluído</v>
          </cell>
          <cell r="D1788" t="str">
            <v>m²</v>
          </cell>
        </row>
        <row r="1789">
          <cell r="A1789" t="str">
            <v>5 S 02 500 50</v>
          </cell>
          <cell r="B1789" t="str">
            <v>-</v>
          </cell>
          <cell r="C1789" t="str">
            <v>Tratamento superficial simples c/ CAP BC</v>
          </cell>
          <cell r="D1789" t="str">
            <v>m²</v>
          </cell>
        </row>
        <row r="1790">
          <cell r="A1790" t="str">
            <v>5 S 02 500 51</v>
          </cell>
          <cell r="B1790" t="str">
            <v>-</v>
          </cell>
          <cell r="C1790" t="str">
            <v>Tratamento superficial simples c/ emulsão BC</v>
          </cell>
          <cell r="D1790" t="str">
            <v>m²</v>
          </cell>
        </row>
        <row r="1791">
          <cell r="A1791" t="str">
            <v>5 S 02 500 52</v>
          </cell>
          <cell r="B1791" t="str">
            <v>-</v>
          </cell>
          <cell r="C1791" t="str">
            <v>Tratamento superficial simples c/banho diluído BC</v>
          </cell>
          <cell r="D1791" t="str">
            <v>m²</v>
          </cell>
        </row>
        <row r="1792">
          <cell r="A1792" t="str">
            <v>5 S 02 501 00</v>
          </cell>
          <cell r="B1792" t="str">
            <v>-</v>
          </cell>
          <cell r="C1792" t="str">
            <v>Tratamento superficial duplo c/ CAP</v>
          </cell>
          <cell r="D1792" t="str">
            <v>m²</v>
          </cell>
        </row>
        <row r="1793">
          <cell r="A1793" t="str">
            <v>5 S 02 501 01</v>
          </cell>
          <cell r="B1793" t="str">
            <v>-</v>
          </cell>
          <cell r="C1793" t="str">
            <v>Tratamento superficial duplo c/ emulsão</v>
          </cell>
          <cell r="D1793" t="str">
            <v>m²</v>
          </cell>
        </row>
        <row r="1794">
          <cell r="A1794" t="str">
            <v>5 S 02 501 02</v>
          </cell>
          <cell r="B1794" t="str">
            <v>-</v>
          </cell>
          <cell r="C1794" t="str">
            <v>Tratamento superficial duplo c/ banho diluído</v>
          </cell>
          <cell r="D1794" t="str">
            <v>m²</v>
          </cell>
        </row>
        <row r="1795">
          <cell r="A1795" t="str">
            <v>5 S 02 501 50</v>
          </cell>
          <cell r="B1795" t="str">
            <v>-</v>
          </cell>
          <cell r="C1795" t="str">
            <v>Tratamento superficial duplo c/ CAP BC</v>
          </cell>
          <cell r="D1795" t="str">
            <v>m²</v>
          </cell>
        </row>
        <row r="1796">
          <cell r="A1796" t="str">
            <v>5 S 02 501 51</v>
          </cell>
          <cell r="B1796" t="str">
            <v>-</v>
          </cell>
          <cell r="C1796" t="str">
            <v>Tratamento superficial duplo c/ emulsão BC</v>
          </cell>
          <cell r="D1796" t="str">
            <v>m²</v>
          </cell>
        </row>
        <row r="1797">
          <cell r="A1797" t="str">
            <v>5 S 02 501 52</v>
          </cell>
          <cell r="B1797" t="str">
            <v>-</v>
          </cell>
          <cell r="C1797" t="str">
            <v>Tratamento superficial duplo c/banho diluído BC</v>
          </cell>
          <cell r="D1797" t="str">
            <v>m²</v>
          </cell>
        </row>
        <row r="1798">
          <cell r="A1798" t="str">
            <v>5 S 02 502 00</v>
          </cell>
          <cell r="B1798" t="str">
            <v>-</v>
          </cell>
          <cell r="C1798" t="str">
            <v>Tratamento superficial triplo c/ CAP</v>
          </cell>
          <cell r="D1798" t="str">
            <v>m²</v>
          </cell>
        </row>
        <row r="1799">
          <cell r="A1799" t="str">
            <v>5 S 02 502 01</v>
          </cell>
          <cell r="B1799" t="str">
            <v>-</v>
          </cell>
          <cell r="C1799" t="str">
            <v>Tratamento superficial triplo c/ emulsão</v>
          </cell>
          <cell r="D1799" t="str">
            <v>m²</v>
          </cell>
        </row>
        <row r="1800">
          <cell r="A1800" t="str">
            <v>5 S 02 502 02</v>
          </cell>
          <cell r="B1800" t="str">
            <v>-</v>
          </cell>
          <cell r="C1800" t="str">
            <v>Tratamento superficial triplo c/ banho diluído</v>
          </cell>
          <cell r="D1800" t="str">
            <v>m²</v>
          </cell>
        </row>
        <row r="1801">
          <cell r="A1801" t="str">
            <v>5 S 02 502 50</v>
          </cell>
          <cell r="B1801" t="str">
            <v>-</v>
          </cell>
          <cell r="C1801" t="str">
            <v>Tratamento superficial triplo c/ CAP BC</v>
          </cell>
          <cell r="D1801" t="str">
            <v>m²</v>
          </cell>
        </row>
        <row r="1802">
          <cell r="A1802" t="str">
            <v>5 S 02 502 51</v>
          </cell>
          <cell r="B1802" t="str">
            <v>-</v>
          </cell>
          <cell r="C1802" t="str">
            <v>Tratamento superficial triplo c/ emulsão BC</v>
          </cell>
          <cell r="D1802" t="str">
            <v>m²</v>
          </cell>
        </row>
        <row r="1803">
          <cell r="A1803" t="str">
            <v>5 S 02 502 52</v>
          </cell>
          <cell r="B1803" t="str">
            <v>-</v>
          </cell>
          <cell r="C1803" t="str">
            <v>Tratamento superficial triplo c/ banho diluído BC</v>
          </cell>
          <cell r="D1803" t="str">
            <v>m²</v>
          </cell>
        </row>
        <row r="1804">
          <cell r="A1804" t="str">
            <v>5 S 02 511 01</v>
          </cell>
          <cell r="B1804" t="str">
            <v>-</v>
          </cell>
          <cell r="C1804" t="str">
            <v>Micro-revestimento a frio - Microflex 0,8cm</v>
          </cell>
          <cell r="D1804" t="str">
            <v>m²</v>
          </cell>
        </row>
        <row r="1805">
          <cell r="A1805" t="str">
            <v>5 S 02 511 02</v>
          </cell>
          <cell r="B1805" t="str">
            <v>-</v>
          </cell>
          <cell r="C1805" t="str">
            <v>Micro-revestimento a frio - Microflex 1,5 cm</v>
          </cell>
          <cell r="D1805" t="str">
            <v>m²</v>
          </cell>
        </row>
        <row r="1806">
          <cell r="A1806" t="str">
            <v>5 S 02 511 03</v>
          </cell>
          <cell r="B1806" t="str">
            <v>-</v>
          </cell>
          <cell r="C1806" t="str">
            <v>Micro-revestimento a frio - Microflex 2,0 cm</v>
          </cell>
          <cell r="D1806" t="str">
            <v>m²</v>
          </cell>
        </row>
        <row r="1807">
          <cell r="A1807" t="str">
            <v>5 S 02 511 04</v>
          </cell>
          <cell r="B1807" t="str">
            <v>-</v>
          </cell>
          <cell r="C1807" t="str">
            <v>Micro-revestimento a frio - Microflex - 2,5 cm</v>
          </cell>
          <cell r="D1807" t="str">
            <v>m²</v>
          </cell>
        </row>
        <row r="1808">
          <cell r="A1808" t="str">
            <v>5 S 02 511 51</v>
          </cell>
          <cell r="B1808" t="str">
            <v>-</v>
          </cell>
          <cell r="C1808" t="str">
            <v>Micro-revestimento a frio - Microflex 0,8cm BC</v>
          </cell>
          <cell r="D1808" t="str">
            <v>m²</v>
          </cell>
        </row>
        <row r="1809">
          <cell r="A1809" t="str">
            <v>5 S 02 511 52</v>
          </cell>
          <cell r="B1809" t="str">
            <v>-</v>
          </cell>
          <cell r="C1809" t="str">
            <v>Micro-revestimento a frio - Microflex 1,5 cm BC</v>
          </cell>
          <cell r="D1809" t="str">
            <v>m²</v>
          </cell>
        </row>
        <row r="1810">
          <cell r="A1810" t="str">
            <v>5 S 02 511 53</v>
          </cell>
          <cell r="B1810" t="str">
            <v>-</v>
          </cell>
          <cell r="C1810" t="str">
            <v>Micro-revestimento a frio - Microflex 2,0 cm BC</v>
          </cell>
          <cell r="D1810" t="str">
            <v>m²</v>
          </cell>
        </row>
        <row r="1811">
          <cell r="A1811" t="str">
            <v>5 S 02 511 54</v>
          </cell>
          <cell r="B1811" t="str">
            <v>-</v>
          </cell>
          <cell r="C1811" t="str">
            <v>Micro-revestimento a frio-Microflex-2,5 cm BC</v>
          </cell>
          <cell r="D1811" t="str">
            <v>m²</v>
          </cell>
        </row>
        <row r="1812">
          <cell r="A1812" t="str">
            <v>5 S 02 512 01</v>
          </cell>
          <cell r="B1812" t="str">
            <v>-</v>
          </cell>
          <cell r="C1812" t="str">
            <v>Lama asfáltica fina (granulometrias I e II)</v>
          </cell>
          <cell r="D1812" t="str">
            <v>m²</v>
          </cell>
        </row>
        <row r="1813">
          <cell r="A1813" t="str">
            <v>5 S 02 512 02</v>
          </cell>
          <cell r="B1813" t="str">
            <v>-</v>
          </cell>
          <cell r="C1813" t="str">
            <v>Lama asfáltica grossa (granulometrias III e IV)</v>
          </cell>
          <cell r="D1813" t="str">
            <v>m²</v>
          </cell>
        </row>
        <row r="1814">
          <cell r="A1814" t="str">
            <v>5 S 02 512 51</v>
          </cell>
          <cell r="B1814" t="str">
            <v>-</v>
          </cell>
          <cell r="C1814" t="str">
            <v>Lama asfáltica fina (granulometrias I e II) AC/BC</v>
          </cell>
          <cell r="D1814" t="str">
            <v>m²</v>
          </cell>
        </row>
        <row r="1815">
          <cell r="A1815" t="str">
            <v>5 S 02 512 52</v>
          </cell>
          <cell r="B1815" t="str">
            <v>-</v>
          </cell>
          <cell r="C1815" t="str">
            <v>Lama asfált.grossa (granulometrias III e IV) AC/BC</v>
          </cell>
          <cell r="D1815" t="str">
            <v>m²</v>
          </cell>
        </row>
        <row r="1816">
          <cell r="A1816" t="str">
            <v>5 S 02 530 00</v>
          </cell>
          <cell r="B1816" t="str">
            <v>-</v>
          </cell>
          <cell r="C1816" t="str">
            <v>Pré-misturado a frio</v>
          </cell>
          <cell r="D1816" t="str">
            <v>m³</v>
          </cell>
        </row>
        <row r="1817">
          <cell r="A1817" t="str">
            <v>5 S 02 530 50</v>
          </cell>
          <cell r="B1817" t="str">
            <v>-</v>
          </cell>
          <cell r="C1817" t="str">
            <v>Pré-misturado a frio AC/BC</v>
          </cell>
          <cell r="D1817" t="str">
            <v>m³</v>
          </cell>
        </row>
        <row r="1818">
          <cell r="A1818" t="str">
            <v>5 S 02 531 00</v>
          </cell>
          <cell r="B1818" t="str">
            <v>-</v>
          </cell>
          <cell r="C1818" t="str">
            <v>Macadame betuminoso por penetração</v>
          </cell>
          <cell r="D1818" t="str">
            <v>m³</v>
          </cell>
        </row>
        <row r="1819">
          <cell r="A1819" t="str">
            <v>5 S 02 531 50</v>
          </cell>
          <cell r="B1819" t="str">
            <v>-</v>
          </cell>
          <cell r="C1819" t="str">
            <v>Macadame betuminoso por penetração BC</v>
          </cell>
          <cell r="D1819" t="str">
            <v>m³</v>
          </cell>
        </row>
        <row r="1820">
          <cell r="A1820" t="str">
            <v>5 S 02 532 00</v>
          </cell>
          <cell r="B1820" t="str">
            <v>-</v>
          </cell>
          <cell r="C1820" t="str">
            <v>Areia-asfalto a quente</v>
          </cell>
          <cell r="D1820" t="str">
            <v>t</v>
          </cell>
        </row>
        <row r="1821">
          <cell r="A1821" t="str">
            <v>5 S 02 532 50</v>
          </cell>
          <cell r="B1821" t="str">
            <v>-</v>
          </cell>
          <cell r="C1821" t="str">
            <v>Areia-asfalto a quente AC</v>
          </cell>
          <cell r="D1821" t="str">
            <v>t</v>
          </cell>
        </row>
        <row r="1822">
          <cell r="A1822" t="str">
            <v>5 S 02 540 01</v>
          </cell>
          <cell r="B1822" t="str">
            <v>-</v>
          </cell>
          <cell r="C1822" t="str">
            <v>Conc. betumin.usinado a quente - capa de rolamento</v>
          </cell>
          <cell r="D1822" t="str">
            <v>t</v>
          </cell>
        </row>
        <row r="1823">
          <cell r="A1823" t="str">
            <v>5 S 02 540 02</v>
          </cell>
          <cell r="B1823" t="str">
            <v>-</v>
          </cell>
          <cell r="C1823" t="str">
            <v>Concreto betuminoso usinado a quente - binder</v>
          </cell>
          <cell r="D1823" t="str">
            <v>t</v>
          </cell>
        </row>
        <row r="1824">
          <cell r="A1824" t="str">
            <v>5 S 02 540 12</v>
          </cell>
          <cell r="B1824" t="str">
            <v>-</v>
          </cell>
          <cell r="C1824" t="str">
            <v>CBUQ reciclado em usina fixa</v>
          </cell>
          <cell r="D1824" t="str">
            <v>t</v>
          </cell>
        </row>
        <row r="1825">
          <cell r="A1825" t="str">
            <v>5 S 02 540 51</v>
          </cell>
          <cell r="B1825" t="str">
            <v>-</v>
          </cell>
          <cell r="C1825" t="str">
            <v>CBUQ -capa de rolamento AC/BC</v>
          </cell>
          <cell r="D1825" t="str">
            <v>t</v>
          </cell>
        </row>
        <row r="1826">
          <cell r="A1826" t="str">
            <v>5 S 02 540 52</v>
          </cell>
          <cell r="B1826" t="str">
            <v>-</v>
          </cell>
          <cell r="C1826" t="str">
            <v>CBUQ -binder AC/BC</v>
          </cell>
          <cell r="D1826" t="str">
            <v>t</v>
          </cell>
        </row>
        <row r="1827">
          <cell r="A1827" t="str">
            <v>5 S 02 540 62</v>
          </cell>
          <cell r="B1827" t="str">
            <v>-</v>
          </cell>
          <cell r="C1827" t="str">
            <v>CBUQ reciclado em usina fixa AC/BC</v>
          </cell>
          <cell r="D1827" t="str">
            <v>t</v>
          </cell>
        </row>
        <row r="1828">
          <cell r="A1828" t="str">
            <v>5 S 02 600 00</v>
          </cell>
          <cell r="B1828" t="str">
            <v>-</v>
          </cell>
          <cell r="C1828" t="str">
            <v>Manta sintét. p/ recap.asfál.- fornec. e aplicação</v>
          </cell>
          <cell r="D1828" t="str">
            <v>m²</v>
          </cell>
        </row>
        <row r="1829">
          <cell r="A1829" t="str">
            <v>5 S 02 607 00</v>
          </cell>
          <cell r="B1829" t="str">
            <v>-</v>
          </cell>
          <cell r="C1829" t="str">
            <v>Concreto cimento portland c/ equip. pequeno porte</v>
          </cell>
          <cell r="D1829" t="str">
            <v>m³</v>
          </cell>
        </row>
        <row r="1830">
          <cell r="A1830" t="str">
            <v>5 S 02 607 50</v>
          </cell>
          <cell r="B1830" t="str">
            <v>-</v>
          </cell>
          <cell r="C1830" t="str">
            <v>Concr.cimento portland c/equip.pequeno porte AC/BC</v>
          </cell>
          <cell r="D1830" t="str">
            <v>m³</v>
          </cell>
        </row>
        <row r="1831">
          <cell r="A1831" t="str">
            <v>5 S 02 702 00</v>
          </cell>
          <cell r="B1831" t="str">
            <v>-</v>
          </cell>
          <cell r="C1831" t="str">
            <v>Limpeza e enchimento de junta de pavimento de conc</v>
          </cell>
          <cell r="D1831" t="str">
            <v>m</v>
          </cell>
        </row>
        <row r="1832">
          <cell r="A1832" t="str">
            <v>5 S 02 905 00</v>
          </cell>
          <cell r="B1832" t="str">
            <v>-</v>
          </cell>
          <cell r="C1832" t="str">
            <v>Remoção mecanizada de revestimento betuminoso</v>
          </cell>
          <cell r="D1832" t="str">
            <v>m³</v>
          </cell>
          <cell r="H1832" t="str">
            <v>DNER-ES-321/97</v>
          </cell>
        </row>
        <row r="1833">
          <cell r="A1833" t="str">
            <v>5 S 02 905 01</v>
          </cell>
          <cell r="B1833" t="str">
            <v>-</v>
          </cell>
          <cell r="C1833" t="str">
            <v>Remoção manual de revestimento betuminoso</v>
          </cell>
          <cell r="D1833" t="str">
            <v>m³</v>
          </cell>
          <cell r="H1833" t="str">
            <v>DNER-ES-321/97</v>
          </cell>
        </row>
        <row r="1834">
          <cell r="A1834" t="str">
            <v>5 S 02 906 00</v>
          </cell>
          <cell r="B1834" t="str">
            <v>-</v>
          </cell>
          <cell r="C1834" t="str">
            <v>Remoção mecanizada da camada granular pavimento</v>
          </cell>
          <cell r="D1834" t="str">
            <v>m³</v>
          </cell>
          <cell r="H1834" t="str">
            <v>DNER-ES-321/97</v>
          </cell>
        </row>
        <row r="1835">
          <cell r="A1835" t="str">
            <v>5 S 02 906 01</v>
          </cell>
          <cell r="B1835" t="str">
            <v>-</v>
          </cell>
          <cell r="C1835" t="str">
            <v>Remoção manual da camada granular do pavimento</v>
          </cell>
          <cell r="D1835" t="str">
            <v>m³</v>
          </cell>
          <cell r="H1835" t="str">
            <v>DNER-ES-321/97</v>
          </cell>
        </row>
        <row r="1836">
          <cell r="A1836" t="str">
            <v>5 S 02 907 00</v>
          </cell>
          <cell r="B1836" t="str">
            <v>-</v>
          </cell>
          <cell r="C1836" t="str">
            <v>Remoção mecanizada material de baixa capac.suporte</v>
          </cell>
          <cell r="D1836" t="str">
            <v>m³</v>
          </cell>
          <cell r="H1836" t="str">
            <v>DNER-ES-321/97</v>
          </cell>
        </row>
        <row r="1837">
          <cell r="A1837" t="str">
            <v>5 S 02 907 01</v>
          </cell>
          <cell r="B1837" t="str">
            <v>-</v>
          </cell>
          <cell r="C1837" t="str">
            <v>Remoção manual de material de baixa capac.suporte</v>
          </cell>
          <cell r="D1837" t="str">
            <v>m³</v>
          </cell>
          <cell r="H1837" t="str">
            <v>DNER-ES-321/97</v>
          </cell>
        </row>
        <row r="1838">
          <cell r="A1838" t="str">
            <v>5 S 02 908 00</v>
          </cell>
          <cell r="B1838" t="str">
            <v>-</v>
          </cell>
          <cell r="C1838" t="str">
            <v>Arrancamento e remoção de paralelepípedos</v>
          </cell>
          <cell r="D1838" t="str">
            <v>m²</v>
          </cell>
        </row>
        <row r="1839">
          <cell r="A1839" t="str">
            <v>5 S 02 909 00</v>
          </cell>
          <cell r="B1839" t="str">
            <v>-</v>
          </cell>
          <cell r="C1839" t="str">
            <v>Arrancamento e remoção de meios-fios</v>
          </cell>
          <cell r="D1839" t="str">
            <v>m³</v>
          </cell>
        </row>
        <row r="1840">
          <cell r="A1840" t="str">
            <v>5 S 02 990 11</v>
          </cell>
          <cell r="B1840" t="str">
            <v>-</v>
          </cell>
          <cell r="C1840" t="str">
            <v>Fresagem contínua do revest. betuminoso</v>
          </cell>
          <cell r="D1840" t="str">
            <v>m³</v>
          </cell>
        </row>
        <row r="1841">
          <cell r="A1841" t="str">
            <v>5 S 02 990 12</v>
          </cell>
          <cell r="B1841" t="str">
            <v>-</v>
          </cell>
          <cell r="C1841" t="str">
            <v>Fresagem descontínua revest. betuminoso</v>
          </cell>
          <cell r="D1841" t="str">
            <v>m³</v>
          </cell>
        </row>
        <row r="1842">
          <cell r="A1842" t="str">
            <v>5 S 04 300 16</v>
          </cell>
          <cell r="B1842" t="str">
            <v>-</v>
          </cell>
          <cell r="C1842" t="str">
            <v>Bueiro met. chapas múltiplas D=1,60m galv.</v>
          </cell>
          <cell r="D1842" t="str">
            <v>m</v>
          </cell>
        </row>
        <row r="1843">
          <cell r="A1843" t="str">
            <v>5 S 04 300 20</v>
          </cell>
          <cell r="B1843" t="str">
            <v>-</v>
          </cell>
          <cell r="C1843" t="str">
            <v>Bueiro met. chapas múltiplas D=2,00m galv.</v>
          </cell>
          <cell r="D1843" t="str">
            <v>m</v>
          </cell>
        </row>
        <row r="1844">
          <cell r="A1844" t="str">
            <v>5 S 04 300 66</v>
          </cell>
          <cell r="B1844" t="str">
            <v>-</v>
          </cell>
          <cell r="C1844" t="str">
            <v>Bueiro met. chapas múltiplas D=1,60m galv. BC</v>
          </cell>
          <cell r="D1844" t="str">
            <v>m</v>
          </cell>
        </row>
        <row r="1845">
          <cell r="A1845" t="str">
            <v>5 S 04 300 70</v>
          </cell>
          <cell r="B1845" t="str">
            <v>-</v>
          </cell>
          <cell r="C1845" t="str">
            <v>Bueiro met. chapas múltiplas D=2,00m galv. BC</v>
          </cell>
          <cell r="D1845" t="str">
            <v>m</v>
          </cell>
        </row>
        <row r="1846">
          <cell r="A1846" t="str">
            <v>5 S 04 301 16</v>
          </cell>
          <cell r="B1846" t="str">
            <v>-</v>
          </cell>
          <cell r="C1846" t="str">
            <v>Bueiro met. chapas múltiplas D=1,60m rev. epoxy</v>
          </cell>
          <cell r="D1846" t="str">
            <v>m</v>
          </cell>
        </row>
        <row r="1847">
          <cell r="A1847" t="str">
            <v>5 S 04 301 20</v>
          </cell>
          <cell r="B1847" t="str">
            <v>-</v>
          </cell>
          <cell r="C1847" t="str">
            <v>Bueiro met. chapas múltiplas D=2,00m rev. epoxy</v>
          </cell>
          <cell r="D1847" t="str">
            <v>m</v>
          </cell>
        </row>
        <row r="1848">
          <cell r="A1848" t="str">
            <v>5 S 04 301 66</v>
          </cell>
          <cell r="B1848" t="str">
            <v>-</v>
          </cell>
          <cell r="C1848" t="str">
            <v>Bueiro met. chapas múlt. D=1,60m rev. epoxy BC</v>
          </cell>
          <cell r="D1848" t="str">
            <v>m</v>
          </cell>
        </row>
        <row r="1849">
          <cell r="A1849" t="str">
            <v>5 S 04 301 70</v>
          </cell>
          <cell r="B1849" t="str">
            <v>-</v>
          </cell>
          <cell r="C1849" t="str">
            <v>Bueiro met. chapas múlt. D=2,00m rev. epoxy BC</v>
          </cell>
          <cell r="D1849" t="str">
            <v>m</v>
          </cell>
        </row>
        <row r="1850">
          <cell r="A1850" t="str">
            <v>5 S 04 310 12</v>
          </cell>
          <cell r="B1850" t="str">
            <v>-</v>
          </cell>
          <cell r="C1850" t="str">
            <v>Bueiro met. s/interrupção traf. D=1,20m galv.</v>
          </cell>
          <cell r="D1850" t="str">
            <v>m</v>
          </cell>
        </row>
        <row r="1851">
          <cell r="A1851" t="str">
            <v>5 S 04 310 16</v>
          </cell>
          <cell r="B1851" t="str">
            <v>-</v>
          </cell>
          <cell r="C1851" t="str">
            <v>Bueiro met. s/ interrup. de tráf. D=1,60m galv.</v>
          </cell>
          <cell r="D1851" t="str">
            <v>m</v>
          </cell>
        </row>
        <row r="1852">
          <cell r="A1852" t="str">
            <v>5 S 04 310 20</v>
          </cell>
          <cell r="B1852" t="str">
            <v>-</v>
          </cell>
          <cell r="C1852" t="str">
            <v>Bueiro met. s/ interrup. de tráf. D=2,00m galv.</v>
          </cell>
          <cell r="D1852" t="str">
            <v>m</v>
          </cell>
        </row>
        <row r="1853">
          <cell r="A1853" t="str">
            <v>5 S 04 311 12</v>
          </cell>
          <cell r="B1853" t="str">
            <v>-</v>
          </cell>
          <cell r="C1853" t="str">
            <v>Bueiro met. s/interrupção traf. D=1,20m rev. epoxy</v>
          </cell>
          <cell r="D1853" t="str">
            <v>m</v>
          </cell>
        </row>
        <row r="1854">
          <cell r="A1854" t="str">
            <v>5 S 04 311 16</v>
          </cell>
          <cell r="B1854" t="str">
            <v>-</v>
          </cell>
          <cell r="C1854" t="str">
            <v>Bueiro met.s/interrupção traf. D=1,60 m rev.epoxy</v>
          </cell>
          <cell r="D1854" t="str">
            <v>m</v>
          </cell>
        </row>
        <row r="1855">
          <cell r="A1855" t="str">
            <v>5 S 04 311 20</v>
          </cell>
          <cell r="B1855" t="str">
            <v>-</v>
          </cell>
          <cell r="C1855" t="str">
            <v>Bueiro met.s/interrupção tráf. D=2,00 m rev. epoxy</v>
          </cell>
          <cell r="D1855" t="str">
            <v>m</v>
          </cell>
        </row>
        <row r="1856">
          <cell r="A1856" t="str">
            <v>5 S 04 999 01</v>
          </cell>
          <cell r="B1856" t="str">
            <v>-</v>
          </cell>
          <cell r="C1856" t="str">
            <v>Remoção de bueiros existentes</v>
          </cell>
          <cell r="D1856" t="str">
            <v>m</v>
          </cell>
        </row>
        <row r="1857">
          <cell r="A1857" t="str">
            <v>5 S 04 999 04</v>
          </cell>
          <cell r="B1857" t="str">
            <v>-</v>
          </cell>
          <cell r="C1857" t="str">
            <v>Restauração de disp. danif. com concr. fck=12 MPa</v>
          </cell>
          <cell r="D1857" t="str">
            <v>m³</v>
          </cell>
        </row>
        <row r="1858">
          <cell r="A1858" t="str">
            <v>5 S 04 999 07</v>
          </cell>
          <cell r="B1858" t="str">
            <v>-</v>
          </cell>
          <cell r="C1858" t="str">
            <v>Demolição de dispositivos de concreto simples</v>
          </cell>
          <cell r="D1858" t="str">
            <v>m³</v>
          </cell>
        </row>
        <row r="1859">
          <cell r="A1859" t="str">
            <v>5 S 04 999 08</v>
          </cell>
          <cell r="B1859" t="str">
            <v>-</v>
          </cell>
          <cell r="C1859" t="str">
            <v>Demolição de dispositivos de concreto armado</v>
          </cell>
          <cell r="D1859" t="str">
            <v>m³</v>
          </cell>
        </row>
        <row r="1860">
          <cell r="A1860" t="str">
            <v>5 S 04 999 54</v>
          </cell>
          <cell r="B1860" t="str">
            <v>-</v>
          </cell>
          <cell r="C1860" t="str">
            <v>Restaur.de disp.danif.com concr. fck=12 MPa AC/BC</v>
          </cell>
          <cell r="D1860" t="str">
            <v>m³</v>
          </cell>
        </row>
        <row r="1861">
          <cell r="A1861" t="str">
            <v>5 S 05 100 00</v>
          </cell>
          <cell r="B1861" t="str">
            <v>-</v>
          </cell>
          <cell r="C1861" t="str">
            <v>Enleivamento</v>
          </cell>
          <cell r="D1861" t="str">
            <v>m²</v>
          </cell>
        </row>
        <row r="1862">
          <cell r="A1862" t="str">
            <v>5 S 05 102 00</v>
          </cell>
          <cell r="B1862" t="str">
            <v>-</v>
          </cell>
          <cell r="C1862" t="str">
            <v>Hidrossemeadura</v>
          </cell>
          <cell r="D1862" t="str">
            <v>m²</v>
          </cell>
        </row>
        <row r="1863">
          <cell r="A1863" t="str">
            <v>5 S 05 300 01</v>
          </cell>
          <cell r="B1863" t="str">
            <v>-</v>
          </cell>
          <cell r="C1863" t="str">
            <v>Alvenaria de pedra arrumada</v>
          </cell>
          <cell r="D1863" t="str">
            <v>m³</v>
          </cell>
        </row>
        <row r="1864">
          <cell r="A1864" t="str">
            <v>5 S 05 300 02</v>
          </cell>
          <cell r="B1864" t="str">
            <v>-</v>
          </cell>
          <cell r="C1864" t="str">
            <v>Enrocamento de pedra jogada</v>
          </cell>
          <cell r="D1864" t="str">
            <v>m³</v>
          </cell>
        </row>
        <row r="1865">
          <cell r="A1865" t="str">
            <v>5 S 05 301 00</v>
          </cell>
          <cell r="B1865" t="str">
            <v>-</v>
          </cell>
          <cell r="C1865" t="str">
            <v>Alvenaria de pedra argamassada</v>
          </cell>
          <cell r="D1865" t="str">
            <v>m³</v>
          </cell>
        </row>
        <row r="1866">
          <cell r="A1866" t="str">
            <v>5 S 05 301 50</v>
          </cell>
          <cell r="B1866" t="str">
            <v>-</v>
          </cell>
          <cell r="C1866" t="str">
            <v>Alvenaria de pedra argamassada AC/PC</v>
          </cell>
          <cell r="D1866" t="str">
            <v>m³</v>
          </cell>
        </row>
        <row r="1867">
          <cell r="A1867" t="str">
            <v>5 S 05 302 01</v>
          </cell>
          <cell r="B1867" t="str">
            <v>-</v>
          </cell>
          <cell r="C1867" t="str">
            <v>Muro de gabião tipo caixa</v>
          </cell>
          <cell r="D1867" t="str">
            <v>m³</v>
          </cell>
        </row>
        <row r="1868">
          <cell r="A1868" t="str">
            <v>5 S 05 303 01</v>
          </cell>
          <cell r="B1868" t="str">
            <v>-</v>
          </cell>
          <cell r="C1868" t="str">
            <v>Terra armada - ECE - greide 0,0&lt;h&lt;6,00m</v>
          </cell>
          <cell r="D1868" t="str">
            <v>m²</v>
          </cell>
        </row>
        <row r="1869">
          <cell r="A1869" t="str">
            <v>5 S 05 303 02</v>
          </cell>
          <cell r="B1869" t="str">
            <v>-</v>
          </cell>
          <cell r="C1869" t="str">
            <v>Terra armada - ECE - greide 6,0&lt;h&lt;9,00</v>
          </cell>
          <cell r="D1869" t="str">
            <v>m²</v>
          </cell>
        </row>
        <row r="1870">
          <cell r="A1870" t="str">
            <v>5 S 05 303 03</v>
          </cell>
          <cell r="B1870" t="str">
            <v>-</v>
          </cell>
          <cell r="C1870" t="str">
            <v>Terra armada - ECE - greide 9,0&lt;h&lt;12,00m</v>
          </cell>
          <cell r="D1870" t="str">
            <v>m²</v>
          </cell>
        </row>
        <row r="1871">
          <cell r="A1871" t="str">
            <v>5 S 05 303 04</v>
          </cell>
          <cell r="B1871" t="str">
            <v>-</v>
          </cell>
          <cell r="C1871" t="str">
            <v>Terra armada - ECE - pé de talude 0,0&lt;h&lt;6,00m</v>
          </cell>
          <cell r="D1871" t="str">
            <v>m²</v>
          </cell>
        </row>
        <row r="1872">
          <cell r="A1872" t="str">
            <v>5 S 05 303 05</v>
          </cell>
          <cell r="B1872" t="str">
            <v>-</v>
          </cell>
          <cell r="C1872" t="str">
            <v>Terra armada - ECE - pé de talude 6,0&lt;h&lt;9,00m</v>
          </cell>
          <cell r="D1872" t="str">
            <v>m²</v>
          </cell>
        </row>
        <row r="1873">
          <cell r="A1873" t="str">
            <v>5 S 05 303 06</v>
          </cell>
          <cell r="B1873" t="str">
            <v>-</v>
          </cell>
          <cell r="C1873" t="str">
            <v>Terra armada - ECE - pé de talude 9,0&lt;h&lt;12,00m</v>
          </cell>
          <cell r="D1873" t="str">
            <v>m²</v>
          </cell>
        </row>
        <row r="1874">
          <cell r="A1874" t="str">
            <v>5 S 05 303 07</v>
          </cell>
          <cell r="B1874" t="str">
            <v>-</v>
          </cell>
          <cell r="C1874" t="str">
            <v>Terra armada - ECE - encontro portante 0,0&lt;h&lt;6,0m</v>
          </cell>
          <cell r="D1874" t="str">
            <v>m²</v>
          </cell>
        </row>
        <row r="1875">
          <cell r="A1875" t="str">
            <v>5 S 05 303 08</v>
          </cell>
          <cell r="B1875" t="str">
            <v>-</v>
          </cell>
          <cell r="C1875" t="str">
            <v>Terra armada - ECE - encontro portante 6,0&lt;h&lt;9,00m</v>
          </cell>
          <cell r="D1875" t="str">
            <v>m²</v>
          </cell>
        </row>
        <row r="1876">
          <cell r="A1876" t="str">
            <v>5 S 05 303 09</v>
          </cell>
          <cell r="B1876" t="str">
            <v>-</v>
          </cell>
          <cell r="C1876" t="str">
            <v>Escamas de concreto armado para terra armada</v>
          </cell>
          <cell r="D1876" t="str">
            <v>m³</v>
          </cell>
        </row>
        <row r="1877">
          <cell r="A1877" t="str">
            <v>5 S 05 303 10</v>
          </cell>
          <cell r="B1877" t="str">
            <v>-</v>
          </cell>
          <cell r="C1877" t="str">
            <v>Conc. de soleira e arrem. de maciço de terra arm.</v>
          </cell>
          <cell r="D1877" t="str">
            <v>m³</v>
          </cell>
        </row>
        <row r="1878">
          <cell r="A1878" t="str">
            <v>5 S 05 303 11</v>
          </cell>
          <cell r="B1878" t="str">
            <v>-</v>
          </cell>
          <cell r="C1878" t="str">
            <v>Montagem de maciço terra armada</v>
          </cell>
          <cell r="D1878" t="str">
            <v>m²</v>
          </cell>
        </row>
        <row r="1879">
          <cell r="A1879" t="str">
            <v>5 S 05 303 59</v>
          </cell>
          <cell r="B1879" t="str">
            <v>-</v>
          </cell>
          <cell r="C1879" t="str">
            <v>Escamas de concreto armado para terra armada AC/BC</v>
          </cell>
          <cell r="D1879" t="str">
            <v>m³</v>
          </cell>
        </row>
        <row r="1880">
          <cell r="A1880" t="str">
            <v>5 S 05 303 60</v>
          </cell>
          <cell r="B1880" t="str">
            <v>-</v>
          </cell>
          <cell r="C1880" t="str">
            <v>Concr. soleira arremate de maciço terra arm. AC/BC</v>
          </cell>
          <cell r="D1880" t="str">
            <v>m³</v>
          </cell>
        </row>
        <row r="1881">
          <cell r="A1881" t="str">
            <v>5 S 05 340 01</v>
          </cell>
          <cell r="B1881" t="str">
            <v>-</v>
          </cell>
          <cell r="C1881" t="str">
            <v>Execução cortina atirantada conc.armado fck=15 MPa</v>
          </cell>
          <cell r="D1881" t="str">
            <v>m³</v>
          </cell>
        </row>
        <row r="1882">
          <cell r="A1882" t="str">
            <v>5 S 05 340 51</v>
          </cell>
          <cell r="B1882" t="str">
            <v>-</v>
          </cell>
          <cell r="C1882" t="str">
            <v>Exec.cortina atirant.concr.armado fck=15 MPa AC/BC</v>
          </cell>
          <cell r="D1882" t="str">
            <v>m³</v>
          </cell>
        </row>
        <row r="1883">
          <cell r="A1883" t="str">
            <v>5 S 05 900 01</v>
          </cell>
          <cell r="B1883" t="str">
            <v>-</v>
          </cell>
          <cell r="C1883" t="str">
            <v>Execução tirante protendido cortina atirantada</v>
          </cell>
          <cell r="D1883" t="str">
            <v>m</v>
          </cell>
        </row>
        <row r="1884">
          <cell r="A1884" t="str">
            <v>5 S 06 400 01</v>
          </cell>
          <cell r="B1884" t="str">
            <v>-</v>
          </cell>
          <cell r="C1884" t="str">
            <v>Cercas arame farp. c/ mourão conc. seção quadr.</v>
          </cell>
          <cell r="D1884" t="str">
            <v>m</v>
          </cell>
        </row>
        <row r="1885">
          <cell r="A1885" t="str">
            <v>5 S 06 400 02</v>
          </cell>
          <cell r="B1885" t="str">
            <v>-</v>
          </cell>
          <cell r="C1885" t="str">
            <v>Cerca arame farp. c/ mourão de conc. seção triang</v>
          </cell>
          <cell r="D1885" t="str">
            <v>m</v>
          </cell>
        </row>
        <row r="1886">
          <cell r="A1886" t="str">
            <v>5 S 06 400 51</v>
          </cell>
          <cell r="B1886" t="str">
            <v>-</v>
          </cell>
          <cell r="C1886" t="str">
            <v>Cercas arame farp. c/mourão conc.seção quadr.AC/BC</v>
          </cell>
          <cell r="D1886" t="str">
            <v>m</v>
          </cell>
        </row>
        <row r="1887">
          <cell r="A1887" t="str">
            <v>5 S 06 400 52</v>
          </cell>
          <cell r="B1887" t="str">
            <v>-</v>
          </cell>
          <cell r="C1887" t="str">
            <v>Cerca arame farp. c/mourão concr.sec. triang.AC/BC</v>
          </cell>
          <cell r="D1887" t="str">
            <v>m</v>
          </cell>
        </row>
        <row r="1888">
          <cell r="A1888" t="str">
            <v>5 S 06 410 00</v>
          </cell>
          <cell r="B1888" t="str">
            <v>-</v>
          </cell>
          <cell r="C1888" t="str">
            <v>Cercas arame farpado com suporte madeira</v>
          </cell>
          <cell r="D1888" t="str">
            <v>m</v>
          </cell>
        </row>
        <row r="1889">
          <cell r="A1889" t="str">
            <v>5 S 09 001 07</v>
          </cell>
          <cell r="B1889" t="str">
            <v>-</v>
          </cell>
          <cell r="C1889" t="str">
            <v>Transporte local em rodov. não pavim.</v>
          </cell>
          <cell r="D1889" t="str">
            <v>tkm</v>
          </cell>
        </row>
        <row r="1890">
          <cell r="A1890" t="str">
            <v>5 S 09 001 90</v>
          </cell>
          <cell r="B1890" t="str">
            <v>-</v>
          </cell>
          <cell r="C1890" t="str">
            <v>Transporte comercial c/ carroc. rodov. não pav.</v>
          </cell>
          <cell r="D1890" t="str">
            <v>tkm</v>
          </cell>
        </row>
        <row r="1891">
          <cell r="A1891" t="str">
            <v>5 S 09 001 91</v>
          </cell>
          <cell r="B1891" t="str">
            <v>-</v>
          </cell>
          <cell r="C1891" t="str">
            <v>Transporte comercial c/ basc. 10m3 rod. não pav.</v>
          </cell>
          <cell r="D1891" t="str">
            <v>tkm</v>
          </cell>
        </row>
        <row r="1892">
          <cell r="A1892" t="str">
            <v>5 S 09 002 07</v>
          </cell>
          <cell r="B1892" t="str">
            <v>-</v>
          </cell>
          <cell r="C1892" t="str">
            <v>Transporte local em rodov. pavim.</v>
          </cell>
          <cell r="D1892" t="str">
            <v>tkm</v>
          </cell>
        </row>
        <row r="1893">
          <cell r="A1893" t="str">
            <v>5 S 09 002 90</v>
          </cell>
          <cell r="B1893" t="str">
            <v>-</v>
          </cell>
          <cell r="C1893" t="str">
            <v>Transporte comercial c/ carroceria rodov. pav.</v>
          </cell>
          <cell r="D1893" t="str">
            <v>tkm</v>
          </cell>
        </row>
        <row r="1894">
          <cell r="A1894" t="str">
            <v>5 S 09 002 91</v>
          </cell>
          <cell r="B1894" t="str">
            <v>-</v>
          </cell>
          <cell r="C1894" t="str">
            <v>Transporte comercial c/ basc. 10m3 rod. pav.</v>
          </cell>
          <cell r="D1894" t="str">
            <v>tkm</v>
          </cell>
        </row>
        <row r="1896">
          <cell r="A1896" t="str">
            <v>DNIT - Sistema de Custos Rodoviários</v>
          </cell>
          <cell r="D1896" t="str">
            <v>Sicro2</v>
          </cell>
        </row>
        <row r="1897">
          <cell r="A1897" t="str">
            <v>Outros</v>
          </cell>
          <cell r="D1897" t="str">
            <v>Minas Gerais</v>
          </cell>
        </row>
        <row r="1898">
          <cell r="A1898" t="str">
            <v>Resumo dos Custos Unitários de Referência: Maio de 2005</v>
          </cell>
          <cell r="D1898" t="str">
            <v>RCtR0330</v>
          </cell>
        </row>
        <row r="1900">
          <cell r="C1900" t="str">
            <v>FORNECIMENTO DE MATERIAL BETUMINOSO</v>
          </cell>
        </row>
        <row r="1901">
          <cell r="B1901" t="str">
            <v>-</v>
          </cell>
          <cell r="C1901" t="str">
            <v>Fornecimento de CAP-20 Com 4,5% de Polímero</v>
          </cell>
          <cell r="D1901" t="str">
            <v>t</v>
          </cell>
          <cell r="H1901" t="str">
            <v>EC-P-01</v>
          </cell>
        </row>
        <row r="1902">
          <cell r="B1902" t="str">
            <v>-</v>
          </cell>
          <cell r="C1902" t="str">
            <v>Fornecimento de Asfalto Diluido Tipo CM-30</v>
          </cell>
          <cell r="D1902" t="str">
            <v>t</v>
          </cell>
          <cell r="H1902" t="str">
            <v>EC-P-01</v>
          </cell>
        </row>
        <row r="1903">
          <cell r="B1903" t="str">
            <v>-</v>
          </cell>
          <cell r="C1903" t="str">
            <v>Fornecimeto de Emulsão Asfáltica RR-C</v>
          </cell>
          <cell r="D1903" t="str">
            <v>t</v>
          </cell>
          <cell r="H1903" t="str">
            <v>EC-P-01</v>
          </cell>
        </row>
        <row r="1905">
          <cell r="C1905" t="str">
            <v>TRANSPORTE DE MATERIAL BETUMINOSO</v>
          </cell>
        </row>
        <row r="1906">
          <cell r="B1906" t="str">
            <v>-</v>
          </cell>
          <cell r="C1906" t="str">
            <v>Transporte de CAP-20 Com 4,5% de Polímero</v>
          </cell>
          <cell r="D1906" t="str">
            <v>t</v>
          </cell>
          <cell r="H1906" t="str">
            <v>EC-P-01</v>
          </cell>
        </row>
        <row r="1907">
          <cell r="B1907" t="str">
            <v>-</v>
          </cell>
          <cell r="C1907" t="str">
            <v>Transporte Comercial de Asfalto Diluido Tipo CM-30</v>
          </cell>
          <cell r="D1907" t="str">
            <v>t</v>
          </cell>
          <cell r="H1907" t="str">
            <v>EC-P-01</v>
          </cell>
        </row>
        <row r="1908">
          <cell r="B1908" t="str">
            <v>-</v>
          </cell>
          <cell r="C1908" t="str">
            <v>Transporte Comercial de Emulsão Asfáltica RR-2C</v>
          </cell>
          <cell r="D1908" t="str">
            <v>t</v>
          </cell>
          <cell r="H1908" t="str">
            <v>EC-P-01</v>
          </cell>
        </row>
        <row r="1910">
          <cell r="C1910" t="str">
            <v>TUBULÃO AR COMPRIMIDO</v>
          </cell>
        </row>
        <row r="1911">
          <cell r="A1911" t="str">
            <v>2 S 10 100 01</v>
          </cell>
          <cell r="B1911" t="str">
            <v>-</v>
          </cell>
          <cell r="C1911" t="str">
            <v>Escavação AR Comprimido 1ª Categoria</v>
          </cell>
          <cell r="D1911" t="str">
            <v>m³</v>
          </cell>
        </row>
        <row r="1912">
          <cell r="A1912" t="str">
            <v>2 S 10 100 02</v>
          </cell>
          <cell r="B1912" t="str">
            <v>-</v>
          </cell>
          <cell r="C1912" t="str">
            <v>Concreto 25 MPA Inclusive Forma para Camisa</v>
          </cell>
          <cell r="D1912" t="str">
            <v>m³</v>
          </cell>
          <cell r="H1912" t="str">
            <v>DNER-ES-335/97</v>
          </cell>
        </row>
        <row r="1913">
          <cell r="A1913" t="str">
            <v>2 S 10 100 03</v>
          </cell>
          <cell r="B1913" t="str">
            <v>-</v>
          </cell>
          <cell r="C1913" t="str">
            <v>Ferragem</v>
          </cell>
          <cell r="D1913" t="str">
            <v>Kg</v>
          </cell>
          <cell r="H1913" t="str">
            <v>DNER-ES-331/97</v>
          </cell>
        </row>
        <row r="1915">
          <cell r="C1915" t="str">
            <v>TRAVESSA DE APOIO 1 E 2 - CORTINAS</v>
          </cell>
        </row>
        <row r="1916">
          <cell r="A1916" t="str">
            <v>2 S 10 200 01</v>
          </cell>
          <cell r="B1916" t="str">
            <v>-</v>
          </cell>
          <cell r="C1916" t="str">
            <v>Cimbramento</v>
          </cell>
          <cell r="D1916" t="str">
            <v>m³</v>
          </cell>
        </row>
        <row r="1917">
          <cell r="A1917" t="str">
            <v>2 S 10 200 02</v>
          </cell>
          <cell r="B1917" t="str">
            <v>-</v>
          </cell>
          <cell r="C1917" t="str">
            <v>Ferragem para Toda Obra</v>
          </cell>
          <cell r="D1917" t="str">
            <v>Kg</v>
          </cell>
          <cell r="H1917" t="str">
            <v>DNER-ES-331/97</v>
          </cell>
        </row>
        <row r="1918">
          <cell r="A1918" t="str">
            <v>2 S 10 200 03</v>
          </cell>
          <cell r="B1918" t="str">
            <v>-</v>
          </cell>
          <cell r="C1918" t="str">
            <v>Concreto 25 MPA</v>
          </cell>
          <cell r="D1918" t="str">
            <v>m³</v>
          </cell>
          <cell r="H1918" t="str">
            <v>DNER-ES-335/97</v>
          </cell>
        </row>
        <row r="1919">
          <cell r="A1919" t="str">
            <v>2 S 10 200 04</v>
          </cell>
          <cell r="B1919" t="str">
            <v>-</v>
          </cell>
          <cell r="C1919" t="str">
            <v>Forma</v>
          </cell>
          <cell r="D1919" t="str">
            <v>m²</v>
          </cell>
          <cell r="H1919" t="str">
            <v>DNER-ES-333/97</v>
          </cell>
        </row>
        <row r="1920">
          <cell r="A1920" t="str">
            <v>2 S 10 200 05</v>
          </cell>
          <cell r="B1920" t="str">
            <v>-</v>
          </cell>
          <cell r="C1920" t="str">
            <v>Aparelho de Apoio Inclusive Calços</v>
          </cell>
          <cell r="D1920" t="str">
            <v>dm³</v>
          </cell>
        </row>
        <row r="1922">
          <cell r="C1922" t="str">
            <v>LAJE</v>
          </cell>
        </row>
        <row r="1923">
          <cell r="A1923" t="str">
            <v>2 S 10 300 01</v>
          </cell>
          <cell r="B1923" t="str">
            <v>-</v>
          </cell>
          <cell r="C1923" t="str">
            <v>Concreto 25 MPA</v>
          </cell>
          <cell r="D1923" t="str">
            <v>m³</v>
          </cell>
          <cell r="H1923" t="str">
            <v>DNER-ES-335/97</v>
          </cell>
        </row>
        <row r="1924">
          <cell r="A1924" t="str">
            <v>2 S 10 300 02</v>
          </cell>
          <cell r="B1924" t="str">
            <v>-</v>
          </cell>
          <cell r="C1924" t="str">
            <v>Forma Inclusive Pré-Laje</v>
          </cell>
          <cell r="D1924" t="str">
            <v>m²</v>
          </cell>
          <cell r="H1924" t="str">
            <v>DNER-ES-333/97</v>
          </cell>
        </row>
        <row r="1926">
          <cell r="C1926" t="str">
            <v>GUARDA-RODA</v>
          </cell>
        </row>
        <row r="1927">
          <cell r="A1927" t="str">
            <v>2 S 10 400 01</v>
          </cell>
          <cell r="B1927" t="str">
            <v>-</v>
          </cell>
          <cell r="C1927" t="str">
            <v>Concreto 25 MPA</v>
          </cell>
          <cell r="D1927" t="str">
            <v>m³</v>
          </cell>
          <cell r="H1927" t="str">
            <v>DNER-ES-335/97</v>
          </cell>
        </row>
        <row r="1928">
          <cell r="A1928" t="str">
            <v>2 S 10 400 02</v>
          </cell>
          <cell r="B1928" t="str">
            <v>-</v>
          </cell>
          <cell r="C1928" t="str">
            <v>Forma</v>
          </cell>
          <cell r="D1928" t="str">
            <v>m²</v>
          </cell>
          <cell r="H1928" t="str">
            <v>DNER-ES-333/97</v>
          </cell>
        </row>
        <row r="1930">
          <cell r="C1930" t="str">
            <v>OUTROS ITENS</v>
          </cell>
        </row>
        <row r="1931">
          <cell r="A1931" t="str">
            <v>2 S 10 500 01</v>
          </cell>
          <cell r="B1931" t="str">
            <v>-</v>
          </cell>
          <cell r="C1931" t="str">
            <v>Guarda-Corpo Metálico</v>
          </cell>
          <cell r="D1931" t="str">
            <v>Kg</v>
          </cell>
        </row>
        <row r="1932">
          <cell r="A1932" t="str">
            <v>2 S 10 500 02</v>
          </cell>
          <cell r="B1932" t="str">
            <v>-</v>
          </cell>
          <cell r="C1932" t="str">
            <v>Dreno PVC Diâmetro 100</v>
          </cell>
          <cell r="D1932" t="str">
            <v>Pç</v>
          </cell>
        </row>
        <row r="1933">
          <cell r="A1933" t="str">
            <v>2 S 10 500 03</v>
          </cell>
          <cell r="B1933" t="str">
            <v>-</v>
          </cell>
          <cell r="C1933" t="str">
            <v>Gabião</v>
          </cell>
          <cell r="D1933" t="str">
            <v>m³</v>
          </cell>
        </row>
        <row r="1934">
          <cell r="A1934" t="str">
            <v>2 S 10 500 04</v>
          </cell>
          <cell r="B1934" t="str">
            <v>-</v>
          </cell>
          <cell r="C1934" t="str">
            <v>Reaterro Gabião</v>
          </cell>
          <cell r="D1934" t="str">
            <v>m³</v>
          </cell>
        </row>
        <row r="1935">
          <cell r="A1935" t="str">
            <v>2 S 10 500 05</v>
          </cell>
          <cell r="B1935" t="str">
            <v>-</v>
          </cell>
          <cell r="C1935" t="str">
            <v>Vigas Metálicas e Outras Peças</v>
          </cell>
          <cell r="D1935" t="str">
            <v>Kg</v>
          </cell>
        </row>
        <row r="1936">
          <cell r="A1936" t="str">
            <v>2 S 10 500 06</v>
          </cell>
          <cell r="B1936" t="str">
            <v>-</v>
          </cell>
          <cell r="C1936" t="str">
            <v>Lançamento de Viga</v>
          </cell>
          <cell r="D1936" t="str">
            <v>Pç</v>
          </cell>
        </row>
        <row r="1938">
          <cell r="C1938" t="str">
            <v>MEIO AMBIENTE (RECUPERAÇÃO DE PASSIVO AMBIENTAL)</v>
          </cell>
        </row>
        <row r="1939">
          <cell r="B1939" t="str">
            <v>-</v>
          </cell>
          <cell r="C1939" t="str">
            <v>Plantio de Árvores</v>
          </cell>
          <cell r="D1939" t="str">
            <v>und</v>
          </cell>
        </row>
        <row r="1941">
          <cell r="C1941" t="str">
            <v>DESPESAS COM MOBILIZAÇÃO/DESMOBILIZAÇÃO E INSTALAÇÃO DE CANTEIRO</v>
          </cell>
        </row>
        <row r="1942">
          <cell r="A1942" t="str">
            <v>1 A 99 100 00</v>
          </cell>
          <cell r="B1942" t="str">
            <v>-</v>
          </cell>
          <cell r="C1942" t="str">
            <v>Despesas Com Inst. de Canteiro e Acampamento</v>
          </cell>
          <cell r="D1942" t="str">
            <v>VB</v>
          </cell>
        </row>
        <row r="1943">
          <cell r="A1943" t="str">
            <v>1 A 99 200 00</v>
          </cell>
          <cell r="B1943" t="str">
            <v>-</v>
          </cell>
          <cell r="C1943" t="str">
            <v>Despesas com Mobilização e Desmobilização</v>
          </cell>
          <cell r="D1943" t="str">
            <v>VB</v>
          </cell>
        </row>
      </sheetData>
      <sheetData sheetId="2" refreshError="1"/>
      <sheetData sheetId="3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nção Extenso"/>
      <sheetName val="Planilha"/>
      <sheetName val="Restauração modelo Juina"/>
      <sheetName val="MINUTA RESTAURAÇÃO"/>
      <sheetName val="Orçamento"/>
      <sheetName val="Quadro Resumo"/>
      <sheetName val="BDI SINFRA"/>
      <sheetName val="Cronograma"/>
      <sheetName val="Enc Sociais"/>
      <sheetName val="Tabela de Materiais"/>
      <sheetName val="Escala Salarial"/>
      <sheetName val="Tabela de Equip"/>
      <sheetName val="Mob_Desmob"/>
      <sheetName val="Serviços"/>
      <sheetName val="Drenagem_NPAV"/>
      <sheetName val="Drenagem_PAV"/>
      <sheetName val="OAC_NPAV"/>
      <sheetName val="OAC_PAV"/>
      <sheetName val="MOBILXDESMOB"/>
      <sheetName val="Transp. Cav. Mec."/>
      <sheetName val="Custo Canteiro"/>
      <sheetName val="Canteiro"/>
      <sheetName val="Placa Obra"/>
      <sheetName val="Marco"/>
      <sheetName val="Desmat 0,15"/>
      <sheetName val="Desmat 0,15a0,30"/>
      <sheetName val="Desmat &gt;0,30"/>
      <sheetName val="DMT 50m"/>
      <sheetName val="DMT 50a200CARREG"/>
      <sheetName val="DMT 50a200E"/>
      <sheetName val="DMT 400a600C"/>
      <sheetName val="DMT 2000a3000C"/>
      <sheetName val="DMT 200a400CARREG"/>
      <sheetName val="DMT 200a400E"/>
      <sheetName val="DMT 400a600E"/>
      <sheetName val="DMT 600a800E"/>
      <sheetName val="DMT 800a1000E"/>
      <sheetName val="DMT 1200a1400E"/>
      <sheetName val="DMT 2000a3000E"/>
      <sheetName val="DMT 3000a5000E"/>
      <sheetName val="DMT 5000a8000C"/>
      <sheetName val="2ª Cat DMT 50m"/>
      <sheetName val="2ª Cat DMT 1000a1200E"/>
      <sheetName val="3ª Cat DMT 50m"/>
      <sheetName val="3ª Cat DMT 200a400m"/>
      <sheetName val="3ª Cat DMT 600a800m"/>
      <sheetName val="2ª CAT DMT 50a200E"/>
      <sheetName val="2ª CAT DMT 400a600E"/>
      <sheetName val="3ª CAT DMT 50a200"/>
      <sheetName val="3ª CAT DMT 400a600"/>
      <sheetName val="SOLO MOLE 200a400M"/>
      <sheetName val="Aterro95%"/>
      <sheetName val="Aterro100%"/>
      <sheetName val="Limp camada Veg."/>
      <sheetName val="Expurgo Jazida"/>
      <sheetName val="Escav. Jazida"/>
      <sheetName val="Patrolamento"/>
      <sheetName val="Conformação pista"/>
      <sheetName val="Espalhamento"/>
      <sheetName val="Transp. local N.Pavim."/>
      <sheetName val="Reforço Subleito"/>
      <sheetName val="Regula"/>
      <sheetName val="Expurgo de jazida &gt; 30cm"/>
      <sheetName val="Sub-base"/>
      <sheetName val="Sub-base conc rolado"/>
      <sheetName val="Usinagem conc rolado"/>
      <sheetName val="Base"/>
      <sheetName val="Base Solo Cimento"/>
      <sheetName val="Usinagem solo cimen"/>
      <sheetName val="Usinagem Brita Graduada"/>
      <sheetName val="Concreto Cimento portland"/>
      <sheetName val="Usinagem Concreto Cim portl"/>
      <sheetName val="Recomp. base"/>
      <sheetName val="Rem. mec. rev. bet"/>
      <sheetName val="Imprimação"/>
      <sheetName val="Pintura de Ligação"/>
      <sheetName val="CBUQ faixa C"/>
      <sheetName val="TSS c emulsão"/>
      <sheetName val="TSD c emulsão"/>
      <sheetName val="FOG"/>
      <sheetName val="CM-30"/>
      <sheetName val="RR-2C"/>
      <sheetName val="Transp. local N.Pav"/>
      <sheetName val="Transp. local Pav."/>
      <sheetName val="Transp. Com N.Pav."/>
      <sheetName val="Transp. Com. Pav"/>
      <sheetName val="Transp_CM30"/>
      <sheetName val="Transp_RR2C"/>
      <sheetName val="Escav manual"/>
      <sheetName val="Esc man e reater"/>
      <sheetName val="Esc mec vala"/>
      <sheetName val="Esc mec reat e comp"/>
      <sheetName val="Esc vala mat 3ª cat"/>
      <sheetName val="BSTC 0,60m"/>
      <sheetName val="Reaterro e Compac"/>
      <sheetName val="BSTC 0,80m"/>
      <sheetName val="BSTC 1,00m"/>
      <sheetName val="BSTC 1,20m"/>
      <sheetName val="BDTC 1,00m"/>
      <sheetName val="BDTC 1,20m"/>
      <sheetName val="BDTC 1,50m"/>
      <sheetName val="BTTC 1,00m"/>
      <sheetName val="Boca BSTC 0,60m"/>
      <sheetName val="Boca BSTC 0,80m"/>
      <sheetName val="Boca BSTC 1,00m"/>
      <sheetName val="Boca BSTC 1,20m"/>
      <sheetName val="BTTC 1,20m"/>
      <sheetName val="Boca BTTC 1,20m"/>
      <sheetName val="CORPO BTCC 1,50 x 2,00"/>
      <sheetName val="CORPO BTCC 2,00 x 2,00"/>
      <sheetName val="Boca BDTC 1,00m"/>
      <sheetName val="Boca BDTC 1,20m"/>
      <sheetName val="Boca BTTC 1,00m"/>
      <sheetName val="Boca BDTC 1,50m"/>
      <sheetName val="CORPO BSCC 1,50x1,50 (2,5m)"/>
      <sheetName val="CORPO BSCC 2,50x2,50"/>
      <sheetName val="CORPO BSCC 3,00x3,00"/>
      <sheetName val="CORPO BSCC 2,00x2,00 (5,0m)"/>
      <sheetName val="CORPO BDCC 2,00x2,00 (2,50m)"/>
      <sheetName val="CORPO BDCC 2,50x2,50"/>
      <sheetName val="BOCA BTCC 1,50 x 2,00"/>
      <sheetName val="CORPO BDCC 3,00x3,00 (1,0m)"/>
      <sheetName val="CORPO BDCC 3,00x3,00 (2,5m)"/>
      <sheetName val="CORPO BDCC 3,00x3,00 (5,0m)"/>
      <sheetName val="CORPO BTCC 1,50x1,50 (1,0m)"/>
      <sheetName val="CORPO BTCC 2,00x2,00 (1,0m)"/>
      <sheetName val="CORPO BDCC 2,00x2,00 (5,0m)"/>
      <sheetName val="CORPO BTCC 2,50x2,50 (1,0m)"/>
      <sheetName val="BOCA BSCC 1,50 x 1,50"/>
      <sheetName val="BOCA BSCC 2,5 x 2,5"/>
      <sheetName val="BOCA BSCC 3 x 3"/>
      <sheetName val="CORPO BTCC 3,00x3,00 (5,0m)"/>
      <sheetName val="BOCA BSCC 2,00 x 2,00"/>
      <sheetName val="BOCA BDCC 2,00 x 2,00"/>
      <sheetName val="BOCA BDCC 2,5 x 2,5"/>
      <sheetName val="BOCA BDCC 3,00 x 3,00"/>
      <sheetName val="Remoção bueiro exist"/>
      <sheetName val="BOCA BTCC 2,00 x 2,00"/>
      <sheetName val="BOCA BTCC 3 x 3"/>
      <sheetName val="Remoção Ponte"/>
      <sheetName val="Dreno DPS 07"/>
      <sheetName val="SCC 04"/>
      <sheetName val="SCC 05"/>
      <sheetName val="SCC 06"/>
      <sheetName val="BOCA BTCC 2,50 x 2,50"/>
      <sheetName val="BOCA BTCC 3,00 x 3,00"/>
      <sheetName val="STC 01"/>
      <sheetName val="Dreno DPS 08"/>
      <sheetName val="BSD-02"/>
      <sheetName val="STC 02"/>
      <sheetName val="STC 06"/>
      <sheetName val="SZC 02"/>
      <sheetName val="MFC 01"/>
      <sheetName val="VPC 04"/>
      <sheetName val="VPA 04"/>
      <sheetName val="MFC 03"/>
      <sheetName val="MFC 05"/>
      <sheetName val="CCS 03"/>
      <sheetName val="CCS 04"/>
      <sheetName val="CCT 02"/>
      <sheetName val="CCT 03"/>
      <sheetName val="DAR 03"/>
      <sheetName val="DAD 02"/>
      <sheetName val="DAD 08"/>
      <sheetName val="EDA 01"/>
      <sheetName val="EDA 02"/>
      <sheetName val="BLS 01"/>
      <sheetName val="PVI 02"/>
      <sheetName val="PVI 03"/>
      <sheetName val="CPV 01"/>
      <sheetName val="TCC 01"/>
      <sheetName val="Pass sobre canal"/>
      <sheetName val="CPV 02"/>
      <sheetName val="CPV 03"/>
      <sheetName val="PVI 09"/>
      <sheetName val="DES 01"/>
      <sheetName val="DES 02"/>
      <sheetName val="DEB 01"/>
      <sheetName val="DEB 05"/>
      <sheetName val="Tubul 40"/>
      <sheetName val="Tubul 60"/>
      <sheetName val="Tubul 80"/>
      <sheetName val="Cerca"/>
      <sheetName val="Defensa"/>
      <sheetName val="Ancor semi mal"/>
      <sheetName val="Sonorizador"/>
      <sheetName val="Poste"/>
      <sheetName val="Pintura faixa 2 anos"/>
      <sheetName val="Pintura setas zebrados"/>
      <sheetName val="Tacha refl"/>
      <sheetName val="Tachão Refletivo"/>
      <sheetName val="Semead man"/>
      <sheetName val="Placa sinal"/>
      <sheetName val="Reg.Mec.Sup.Ter"/>
      <sheetName val="Enleivamento"/>
      <sheetName val="Plantio de arv"/>
      <sheetName val="VPC 01"/>
      <sheetName val="Alv tijolos"/>
      <sheetName val="Calçada"/>
      <sheetName val="CAP-50"/>
      <sheetName val="Hidrossem"/>
      <sheetName val="Usinagem CBUQ"/>
      <sheetName val="Alv Pedra Argam"/>
      <sheetName val="Limp cam veg em jazida"/>
      <sheetName val="Expurgo de jazida"/>
      <sheetName val="Esc. de jazida"/>
      <sheetName val="Dente BSTC 60"/>
      <sheetName val="Dente BSTC 80"/>
      <sheetName val="Dente BSTC 100"/>
      <sheetName val="Dente BSTC 120"/>
      <sheetName val="Dente BDTC 100"/>
      <sheetName val="Dente BTTC 100"/>
      <sheetName val="Dente BDTC 120"/>
      <sheetName val="Dente BDTC 150"/>
      <sheetName val="Aço CA25"/>
      <sheetName val="Aço CA5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2MPa"/>
      <sheetName val="Concreto Cimento Portl"/>
      <sheetName val="Escor bueiros cel"/>
      <sheetName val="Concreto Ciclópico 12MPa"/>
      <sheetName val="Argamassa 13"/>
      <sheetName val="Argamassa 14"/>
      <sheetName val="Grama p replantio"/>
      <sheetName val="Guia mad"/>
      <sheetName val="Escav Man 1ª Cat"/>
      <sheetName val="Escav Man de Vala"/>
      <sheetName val="Compac Man"/>
      <sheetName val="macro"/>
      <sheetName val="RELATÓ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>
        <row r="2">
          <cell r="N2">
            <v>40.5</v>
          </cell>
        </row>
        <row r="3">
          <cell r="N3">
            <v>40.5</v>
          </cell>
        </row>
      </sheetData>
      <sheetData sheetId="17">
        <row r="5">
          <cell r="N5">
            <v>0</v>
          </cell>
        </row>
      </sheetData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CONCORRÊNCIA"/>
      <sheetName val="QUADRO 10 - PESSOAL"/>
      <sheetName val="quadro 09 - Equipamentos"/>
      <sheetName val="QUADRO 08 - COMPOSIÇÕES"/>
      <sheetName val="QUADRO 07 - PREÇO UNITÁRIOS"/>
      <sheetName val="QUADRO 06"/>
      <sheetName val="COMPOSIÇÃO BDI"/>
      <sheetName val="LEIS SOCIAIS"/>
      <sheetName val="TESTE PARA VALOR"/>
      <sheetName val="ANEXO 01"/>
      <sheetName val="SERVIÇOS NÃO DIRETAMENTE REMUNE"/>
      <sheetName val="CRONOGRAMA FÍSICO"/>
      <sheetName val="CÁLCULO DO VALOR PROPOSTA"/>
      <sheetName val="Transporte"/>
      <sheetName val="Sub-base"/>
    </sheetNames>
    <sheetDataSet>
      <sheetData sheetId="0" refreshError="1">
        <row r="8">
          <cell r="B8" t="str">
            <v xml:space="preserve">Rondonópolis/MT, 14 de Abril de 1.998 </v>
          </cell>
        </row>
        <row r="15">
          <cell r="B15" t="str">
            <v>RODOVIA: BR-262/MS</v>
          </cell>
        </row>
        <row r="16">
          <cell r="B16" t="str">
            <v>TRECHO: DIV. SP/MS - DIV. Brasil/Bolívia</v>
          </cell>
        </row>
        <row r="19">
          <cell r="B19" t="str">
            <v>SEGMENTO: Na Altura do Km 141,0</v>
          </cell>
        </row>
        <row r="22">
          <cell r="B22" t="str">
            <v>BR-262/MS</v>
          </cell>
        </row>
        <row r="23">
          <cell r="B23" t="str">
            <v>DIV. SP/MS - DIV. Brasil/Bolívia</v>
          </cell>
        </row>
        <row r="25">
          <cell r="B25" t="str">
            <v>Altura do Km 141,0</v>
          </cell>
        </row>
      </sheetData>
      <sheetData sheetId="1"/>
      <sheetData sheetId="2"/>
      <sheetData sheetId="3" refreshError="1">
        <row r="129">
          <cell r="H129">
            <v>132.72</v>
          </cell>
        </row>
        <row r="569">
          <cell r="H569">
            <v>7.8</v>
          </cell>
        </row>
        <row r="713">
          <cell r="H713">
            <v>51.84</v>
          </cell>
        </row>
        <row r="715">
          <cell r="H715">
            <v>70.39</v>
          </cell>
        </row>
        <row r="786">
          <cell r="H786">
            <v>1.83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  <sheetName val="Vínculo (2)"/>
      <sheetName val="DADOS"/>
      <sheetName val="TransComerc_Basc10m³"/>
      <sheetName val="TapaBuraco"/>
      <sheetName val="Plan1"/>
      <sheetName val="PRO-08"/>
      <sheetName val="PLANILHA ATUALIZADA"/>
      <sheetName val="RESUMO DE MEDIÇÃ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</sheetNames>
    <sheetDataSet>
      <sheetData sheetId="0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</sheetNames>
    <sheetDataSet>
      <sheetData sheetId="0"/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  <sheetName val="PROJETO"/>
      <sheetName val="DADOS"/>
      <sheetName val="TransComerc_Basc10m³"/>
      <sheetName val="TapaBuraco"/>
      <sheetName val="eq"/>
      <sheetName val="m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</sheetNames>
    <sheetDataSet>
      <sheetData sheetId="0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Capa"/>
      <sheetName val="Página 1"/>
      <sheetName val="Dados de Entrada 4"/>
      <sheetName val="Página 2"/>
      <sheetName val="Página 3"/>
      <sheetName val="Página 4"/>
      <sheetName val="Página 6"/>
      <sheetName val="Página 5"/>
      <sheetName val="Página 7"/>
      <sheetName val="Página 8"/>
      <sheetName val="Dens. médias"/>
      <sheetName val="Dens. teórica"/>
      <sheetName val="Página 9"/>
      <sheetName val="Página 10"/>
      <sheetName val="Página 11"/>
      <sheetName val="Página 12"/>
      <sheetName val="Página 13"/>
      <sheetName val="Teor"/>
      <sheetName val="DENAGREGRAUDO"/>
      <sheetName val="DENSAGRMIUDO"/>
      <sheetName val="MASESPFINPULV"/>
      <sheetName val="DETDENSCAP20"/>
      <sheetName val="DENSCORPROVA"/>
      <sheetName val="GRAFTEMPVISC1"/>
      <sheetName val="GRAFTEMPVISC2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RESULFINAL"/>
      <sheetName val="DURABILIDADE"/>
      <sheetName val="INDICE FORMA"/>
      <sheetName val="ABRASÃO"/>
      <sheetName val="ADESIVIDADE"/>
      <sheetName val="mão de obra,leis e bdi"/>
      <sheetName val="CUSTO HORÁRIO"/>
      <sheetName val="Mão de obra"/>
      <sheetName val="Material"/>
      <sheetName val="Resumo Financeiro"/>
      <sheetName val="RESUMO_AU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3">
          <cell r="A3">
            <v>4</v>
          </cell>
          <cell r="B3">
            <v>7.8929999999999998</v>
          </cell>
          <cell r="C3">
            <v>53.947000000000003</v>
          </cell>
          <cell r="D3">
            <v>776</v>
          </cell>
          <cell r="E3">
            <v>10.7</v>
          </cell>
          <cell r="F3">
            <v>2.3340000000000001</v>
          </cell>
          <cell r="G3">
            <v>17.135999999999999</v>
          </cell>
        </row>
        <row r="4">
          <cell r="A4">
            <v>4.5</v>
          </cell>
          <cell r="B4">
            <v>6.391</v>
          </cell>
          <cell r="C4">
            <v>62.156999999999996</v>
          </cell>
          <cell r="D4">
            <v>990</v>
          </cell>
          <cell r="E4">
            <v>11.5</v>
          </cell>
          <cell r="F4">
            <v>2.3530000000000002</v>
          </cell>
          <cell r="G4">
            <v>16.885000000000002</v>
          </cell>
        </row>
        <row r="5">
          <cell r="A5">
            <v>5</v>
          </cell>
          <cell r="B5">
            <v>5.2510000000000003</v>
          </cell>
          <cell r="C5">
            <v>69.018000000000001</v>
          </cell>
          <cell r="D5">
            <v>1016</v>
          </cell>
          <cell r="E5">
            <v>13.1</v>
          </cell>
          <cell r="F5">
            <v>2.3639999999999999</v>
          </cell>
          <cell r="G5">
            <v>16.945</v>
          </cell>
        </row>
        <row r="6">
          <cell r="A6">
            <v>5.5</v>
          </cell>
          <cell r="B6">
            <v>4.4960000000000004</v>
          </cell>
          <cell r="C6">
            <v>74.105000000000004</v>
          </cell>
          <cell r="D6">
            <v>908</v>
          </cell>
          <cell r="E6">
            <v>14.2</v>
          </cell>
          <cell r="F6">
            <v>2.3650000000000002</v>
          </cell>
          <cell r="G6">
            <v>17.359000000000002</v>
          </cell>
        </row>
        <row r="7">
          <cell r="A7">
            <v>6</v>
          </cell>
          <cell r="B7">
            <v>3.9609999999999999</v>
          </cell>
          <cell r="C7">
            <v>77.971999999999994</v>
          </cell>
          <cell r="D7">
            <v>766</v>
          </cell>
          <cell r="E7">
            <v>15.6</v>
          </cell>
          <cell r="F7">
            <v>2.36</v>
          </cell>
          <cell r="G7">
            <v>17.97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de Entrada 1"/>
      <sheetName val="Dados de Entrada 2"/>
      <sheetName val="Dados de Entrada 3"/>
      <sheetName val="Dados de Entrada 4"/>
      <sheetName val="Capa"/>
      <sheetName val="Página 1"/>
      <sheetName val="Página 2"/>
      <sheetName val="Página 3"/>
      <sheetName val="Página 4"/>
      <sheetName val="Página 5"/>
      <sheetName val="Página 6"/>
      <sheetName val="Página 7"/>
      <sheetName val="Página 8"/>
      <sheetName val="Página 9"/>
      <sheetName val="Página 10"/>
      <sheetName val="Página 11"/>
      <sheetName val="Página 12"/>
      <sheetName val="Página 13"/>
      <sheetName val="Página 14"/>
      <sheetName val="RESULFINAL"/>
      <sheetName val="Página 16"/>
      <sheetName val="DENAGREGRAUDO"/>
      <sheetName val="DENSAGRMIUDO"/>
      <sheetName val="MASESPFINPULV"/>
      <sheetName val="Traço da Mist.+Filler."/>
      <sheetName val="Traço da Mist. Bet."/>
      <sheetName val="E. Areia"/>
      <sheetName val="E. Areia (2)"/>
      <sheetName val="Pes Agr Silos Frio 3.4&quot;"/>
      <sheetName val="Pes Agr Silos Frio Areia méd"/>
      <sheetName val="Pes Agr Silos Frio 3.8&quot;+pó"/>
      <sheetName val="Até Aqui"/>
      <sheetName val="DETDENSCAP20"/>
      <sheetName val="DENSCORPROVA"/>
      <sheetName val="GRAFTEMPVISC1"/>
      <sheetName val="CALIBRAGEM"/>
      <sheetName val="CALIBRAGEM-II"/>
      <sheetName val="CALIBRAGEM1"/>
      <sheetName val="CALIBRAGEM2"/>
      <sheetName val="SILOFR4"/>
      <sheetName val="SILOFR3"/>
      <sheetName val="SILOFR2"/>
      <sheetName val="SILOFR1"/>
      <sheetName val="Dosador"/>
      <sheetName val="BALANÇA"/>
      <sheetName val="Filler"/>
      <sheetName val="Analise SF 4"/>
      <sheetName val="Analise SF 3"/>
      <sheetName val="Analise SF 2"/>
      <sheetName val="Analise SF 1"/>
      <sheetName val="Analise SF Filler"/>
      <sheetName val="Analise SQ 3"/>
      <sheetName val="Analise SQ 2"/>
      <sheetName val="Analise SQ 1"/>
      <sheetName val="DURABILIDADE"/>
      <sheetName val="INDICE FORMA"/>
      <sheetName val="ABRASÃO"/>
      <sheetName val="ADESIVIDADE"/>
      <sheetName val="Te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3">
          <cell r="A3">
            <v>4.5</v>
          </cell>
          <cell r="B3">
            <v>6.6202348981163466</v>
          </cell>
          <cell r="C3">
            <v>60.964134991383446</v>
          </cell>
          <cell r="D3">
            <v>1025.855</v>
          </cell>
          <cell r="E3">
            <v>8.6999999999999993</v>
          </cell>
          <cell r="F3">
            <v>2.3529999999999998</v>
          </cell>
          <cell r="G3">
            <v>16.963493472502915</v>
          </cell>
        </row>
        <row r="4">
          <cell r="A4">
            <v>5</v>
          </cell>
          <cell r="B4">
            <v>5.5001923970155246</v>
          </cell>
          <cell r="C4">
            <v>67.747806208191548</v>
          </cell>
          <cell r="D4">
            <v>1094.5825</v>
          </cell>
          <cell r="E4">
            <v>9.5749999999999993</v>
          </cell>
          <cell r="F4">
            <v>2.3630000000000004</v>
          </cell>
          <cell r="G4">
            <v>17.047556761540491</v>
          </cell>
        </row>
        <row r="5">
          <cell r="A5">
            <v>5.5</v>
          </cell>
          <cell r="B5">
            <v>4.4232587303692874</v>
          </cell>
          <cell r="C5">
            <v>74.264023326736492</v>
          </cell>
          <cell r="D5">
            <v>879.57749999999999</v>
          </cell>
          <cell r="E5">
            <v>10.725000000000001</v>
          </cell>
          <cell r="F5">
            <v>2.37175</v>
          </cell>
          <cell r="G5">
            <v>17.178598970077541</v>
          </cell>
        </row>
        <row r="6">
          <cell r="A6">
            <v>6</v>
          </cell>
          <cell r="B6">
            <v>4.0007841277410066</v>
          </cell>
          <cell r="C6">
            <v>77.635106010695324</v>
          </cell>
          <cell r="D6">
            <v>567.98</v>
          </cell>
          <cell r="E6">
            <v>13.6</v>
          </cell>
          <cell r="F6">
            <v>2.3642500000000002</v>
          </cell>
          <cell r="G6">
            <v>17.877321384085253</v>
          </cell>
        </row>
        <row r="7">
          <cell r="A7">
            <v>6.5</v>
          </cell>
          <cell r="B7">
            <v>4.0533844045161054</v>
          </cell>
          <cell r="C7">
            <v>78.676681324823704</v>
          </cell>
          <cell r="D7">
            <v>529.86500000000001</v>
          </cell>
          <cell r="E7">
            <v>19.450000000000003</v>
          </cell>
          <cell r="F7">
            <v>2.3452500000000001</v>
          </cell>
          <cell r="G7">
            <v>18.970602326582025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qui"/>
      <sheetName val="Pato"/>
      <sheetName val="CALCULOS AUXILIARES"/>
      <sheetName val="Q Custo"/>
      <sheetName val="Cronog"/>
      <sheetName val="Transp"/>
      <sheetName val="Memorial"/>
      <sheetName val="Memorial II"/>
      <sheetName val="SERV MAT BET"/>
      <sheetName val="TRANSP FRIO E QUENTE"/>
      <sheetName val="Comp P Unit "/>
      <sheetName val="C MÃO OBRA"/>
      <sheetName val="CUSTO MATERIAL"/>
      <sheetName val="CUSTO EQUIP"/>
      <sheetName val="MOBIL_INST_CANT"/>
      <sheetName val="COMP TRANSP EQUIP"/>
      <sheetName val="Plan1"/>
      <sheetName val="RESUMO_AUT1"/>
      <sheetName val="Página 16"/>
      <sheetName val="Desmat"/>
    </sheetNames>
    <sheetDataSet>
      <sheetData sheetId="0">
        <row r="3">
          <cell r="A3" t="str">
            <v xml:space="preserve">RODOVIA </v>
          </cell>
          <cell r="B3" t="str">
            <v>: BR-364/MT</v>
          </cell>
        </row>
        <row r="4">
          <cell r="I4" t="str">
            <v>SR/DNIT/MT</v>
          </cell>
        </row>
        <row r="6">
          <cell r="B6" t="str">
            <v>: ENTR. MT-461(A) (Km 112,90) - ENTR. MT-270(B) (Km 215,90)</v>
          </cell>
        </row>
        <row r="7">
          <cell r="A7" t="str">
            <v>EXTENSÃO</v>
          </cell>
        </row>
      </sheetData>
      <sheetData sheetId="1">
        <row r="1">
          <cell r="A1" t="str">
            <v>MT - DNIT - Superintendencia Regional no Estado do Mato Grosso</v>
          </cell>
        </row>
      </sheetData>
      <sheetData sheetId="2">
        <row r="12">
          <cell r="E12">
            <v>2916.8777473920004</v>
          </cell>
        </row>
      </sheetData>
      <sheetData sheetId="3">
        <row r="12">
          <cell r="E12">
            <v>2916.8777473920004</v>
          </cell>
        </row>
      </sheetData>
      <sheetData sheetId="4">
        <row r="12">
          <cell r="E12">
            <v>2916.8777473920004</v>
          </cell>
        </row>
      </sheetData>
      <sheetData sheetId="5">
        <row r="12">
          <cell r="E12">
            <v>2916.8777473920004</v>
          </cell>
        </row>
      </sheetData>
      <sheetData sheetId="6"/>
      <sheetData sheetId="7">
        <row r="12">
          <cell r="E12">
            <v>2916.8777473920004</v>
          </cell>
        </row>
      </sheetData>
      <sheetData sheetId="8">
        <row r="12">
          <cell r="E12">
            <v>2916.8777473920004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ORÇAMENTO"/>
      <sheetName val="Croqui"/>
      <sheetName val="CALCULOS AUXILIARES"/>
      <sheetName val="Pato"/>
      <sheetName val="Página 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s09.009.03"/>
      <sheetName val="2s09.009.05"/>
      <sheetName val="2S02.999.05"/>
      <sheetName val="2S02.999.03"/>
      <sheetName val="2S01.001.01"/>
      <sheetName val="1A00.902.01"/>
      <sheetName val="1A01.603.01"/>
      <sheetName val="CX COL"/>
      <sheetName val="1A00.901.51"/>
      <sheetName val="2S04.950.71"/>
      <sheetName val="2S04.942.52"/>
      <sheetName val="2S04.940.51"/>
      <sheetName val="2S04.940.52"/>
      <sheetName val="2S04.910.55"/>
      <sheetName val="1A01.894.51"/>
      <sheetName val="1A01.415.51"/>
      <sheetName val="1A01.410.51"/>
      <sheetName val="1A01.412.51"/>
      <sheetName val="2S04.910.53"/>
      <sheetName val="2S04.910.51"/>
      <sheetName val="2S04.111.51"/>
      <sheetName val="1A00.903.51"/>
      <sheetName val="2S04.110.71"/>
      <sheetName val="2S04.101.53"/>
      <sheetName val="1A01.765.51"/>
      <sheetName val="1A00.908.51"/>
      <sheetName val="2S04.100.73"/>
      <sheetName val="1A01.603.51"/>
      <sheetName val="2S04.101.52"/>
      <sheetName val="1A00.418.51"/>
      <sheetName val="1A00.717.00"/>
      <sheetName val="1A00.716.00"/>
      <sheetName val="1A01.760.51"/>
      <sheetName val="1A01.604.51"/>
      <sheetName val="1A01.401.01"/>
      <sheetName val="1A00.907.51"/>
      <sheetName val="1A01.512.60"/>
      <sheetName val="2 S 01.100.72"/>
      <sheetName val="1A01.893.01"/>
      <sheetName val="1A01.891.01"/>
      <sheetName val="2S04.400.01"/>
      <sheetName val="1A01.890.01"/>
      <sheetName val="1A01.780.01"/>
      <sheetName val="1A01.120.01"/>
      <sheetName val="1A01.105.01"/>
      <sheetName val="1A01.100.01"/>
      <sheetName val="3S01.930.00"/>
      <sheetName val="2S05.120.01"/>
      <sheetName val="2S01.100.01c"/>
      <sheetName val="2S01.100.01B"/>
      <sheetName val="2S05.102.00"/>
      <sheetName val="2S05.100.00"/>
      <sheetName val="4S06.121.01"/>
      <sheetName val="4S06.121.11"/>
      <sheetName val="4S06.200.01"/>
      <sheetName val="4S06.110.22"/>
      <sheetName val="4S06.100.21"/>
      <sheetName val="2S09.002.05"/>
      <sheetName val="2S02.501.52"/>
      <sheetName val="2S02.500.51"/>
      <sheetName val="2S02.300.00"/>
      <sheetName val="2S09.001.05"/>
      <sheetName val="2S02.200.01"/>
      <sheetName val="2S02.200.00"/>
      <sheetName val="2S02.110.00"/>
      <sheetName val="2S01.511.00"/>
      <sheetName val="2S01.100.10"/>
      <sheetName val="2S01.100.09"/>
      <sheetName val="2S01.100.01"/>
      <sheetName val="2S01.005.00"/>
      <sheetName val="DADOS"/>
      <sheetName val="eq"/>
      <sheetName val="mo"/>
      <sheetName val="mat"/>
      <sheetName val="pla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>
        <row r="4">
          <cell r="B4">
            <v>25</v>
          </cell>
        </row>
      </sheetData>
      <sheetData sheetId="71"/>
      <sheetData sheetId="72"/>
      <sheetData sheetId="73" refreshError="1">
        <row r="2">
          <cell r="A2" t="str">
            <v>M105</v>
          </cell>
          <cell r="B2" t="str">
            <v>Emulsão asfática RR-2C</v>
          </cell>
          <cell r="C2">
            <v>0</v>
          </cell>
        </row>
        <row r="3">
          <cell r="A3" t="str">
            <v>M101</v>
          </cell>
          <cell r="B3" t="str">
            <v>Cimento asfáltico CAP-20</v>
          </cell>
          <cell r="C3">
            <v>0</v>
          </cell>
        </row>
        <row r="4">
          <cell r="A4" t="str">
            <v>M103</v>
          </cell>
          <cell r="B4" t="str">
            <v>Asfalto diluído CM-30</v>
          </cell>
          <cell r="C4">
            <v>0</v>
          </cell>
        </row>
        <row r="5">
          <cell r="A5" t="str">
            <v>M202</v>
          </cell>
          <cell r="B5" t="str">
            <v>Cimento pothand CP-32</v>
          </cell>
          <cell r="C5">
            <v>0.26</v>
          </cell>
        </row>
        <row r="6">
          <cell r="A6" t="str">
            <v>M302</v>
          </cell>
          <cell r="B6" t="str">
            <v>Pregos de ferro (18x30)</v>
          </cell>
          <cell r="C6">
            <v>3.99</v>
          </cell>
        </row>
        <row r="7">
          <cell r="A7" t="str">
            <v>M321</v>
          </cell>
          <cell r="B7" t="str">
            <v>Arama farpado n°. 16 galv. simples</v>
          </cell>
          <cell r="C7">
            <v>0.4</v>
          </cell>
        </row>
        <row r="8">
          <cell r="A8" t="str">
            <v>M322</v>
          </cell>
          <cell r="B8" t="str">
            <v>Grampo para cerca galvanizado 1 x 9</v>
          </cell>
          <cell r="C8">
            <v>6.5</v>
          </cell>
        </row>
        <row r="9">
          <cell r="A9" t="str">
            <v>M334</v>
          </cell>
          <cell r="B9" t="str">
            <v>Paraf. Zinc. c/fenda 1 1/2" x 3/16"</v>
          </cell>
          <cell r="C9">
            <v>0.2</v>
          </cell>
        </row>
        <row r="10">
          <cell r="A10" t="str">
            <v>M335</v>
          </cell>
          <cell r="B10" t="str">
            <v>Paraf. Zinc. Francês 4" x 5/16"</v>
          </cell>
          <cell r="C10">
            <v>0.39</v>
          </cell>
        </row>
        <row r="11">
          <cell r="A11" t="str">
            <v>M403</v>
          </cell>
          <cell r="B11" t="str">
            <v>Mourão madeira H=2,15 m D=12 cm</v>
          </cell>
          <cell r="C11">
            <v>12</v>
          </cell>
        </row>
        <row r="12">
          <cell r="A12" t="str">
            <v>M403</v>
          </cell>
          <cell r="B12" t="str">
            <v>Mourão madeira H=2,15 m D=9 cm</v>
          </cell>
          <cell r="C12">
            <v>10</v>
          </cell>
        </row>
        <row r="13">
          <cell r="A13" t="str">
            <v>M406</v>
          </cell>
          <cell r="B13" t="str">
            <v>Caibros de 7,5 cm x 7,5 cm</v>
          </cell>
          <cell r="C13">
            <v>3.1</v>
          </cell>
        </row>
        <row r="14">
          <cell r="A14" t="str">
            <v>M408</v>
          </cell>
          <cell r="B14" t="str">
            <v>Tábua de 5ª 2,5 cm x 30,0 cm</v>
          </cell>
          <cell r="C14">
            <v>4</v>
          </cell>
        </row>
        <row r="15">
          <cell r="A15" t="str">
            <v>M413</v>
          </cell>
          <cell r="B15" t="str">
            <v>Gastalho 10 x 2,5 cm</v>
          </cell>
          <cell r="C15">
            <v>1.9</v>
          </cell>
        </row>
        <row r="16">
          <cell r="A16" t="str">
            <v>M601</v>
          </cell>
          <cell r="B16" t="str">
            <v>Tinta refletiva acrílica p/2 anos</v>
          </cell>
          <cell r="C16">
            <v>12.22</v>
          </cell>
        </row>
        <row r="17">
          <cell r="A17" t="str">
            <v>M602</v>
          </cell>
          <cell r="B17" t="str">
            <v>Adubo NPK (4.14.8)</v>
          </cell>
          <cell r="C17">
            <v>1.8</v>
          </cell>
        </row>
        <row r="18">
          <cell r="A18" t="str">
            <v>M603</v>
          </cell>
          <cell r="B18" t="str">
            <v>Inseticida</v>
          </cell>
          <cell r="C18">
            <v>31</v>
          </cell>
        </row>
        <row r="19">
          <cell r="A19" t="str">
            <v>M611</v>
          </cell>
          <cell r="B19" t="str">
            <v>Redutor tipo 2002 prim. Qualidade</v>
          </cell>
          <cell r="C19">
            <v>6.82</v>
          </cell>
        </row>
        <row r="20">
          <cell r="A20" t="str">
            <v>M615</v>
          </cell>
          <cell r="B20" t="str">
            <v>Microesfera PRE-MIX</v>
          </cell>
          <cell r="C20">
            <v>4.8</v>
          </cell>
        </row>
        <row r="21">
          <cell r="A21" t="str">
            <v>M616</v>
          </cell>
          <cell r="B21" t="str">
            <v>Microesfera DROP-ON</v>
          </cell>
          <cell r="C21">
            <v>4.8</v>
          </cell>
        </row>
        <row r="22">
          <cell r="A22" t="str">
            <v>M618</v>
          </cell>
          <cell r="B22" t="str">
            <v>Massa termoplástica para aspersão</v>
          </cell>
          <cell r="C22">
            <v>6.82</v>
          </cell>
        </row>
        <row r="23">
          <cell r="A23" t="str">
            <v>M619</v>
          </cell>
          <cell r="B23" t="str">
            <v>Cola poliester</v>
          </cell>
          <cell r="C23">
            <v>12</v>
          </cell>
        </row>
        <row r="24">
          <cell r="A24" t="str">
            <v>M621</v>
          </cell>
          <cell r="B24" t="str">
            <v>Desmoldante</v>
          </cell>
          <cell r="C24">
            <v>4.2</v>
          </cell>
        </row>
        <row r="25">
          <cell r="A25" t="str">
            <v>M624</v>
          </cell>
          <cell r="B25" t="str">
            <v>Tinta para pré-marcação</v>
          </cell>
          <cell r="C25">
            <v>11.77</v>
          </cell>
        </row>
        <row r="26">
          <cell r="A26" t="str">
            <v>M710</v>
          </cell>
          <cell r="B26" t="str">
            <v>Pedra-de-mão ou Rochão Comercial</v>
          </cell>
          <cell r="C26">
            <v>24</v>
          </cell>
        </row>
        <row r="27">
          <cell r="A27" t="str">
            <v>M715</v>
          </cell>
          <cell r="B27" t="str">
            <v>Pó calcário dolomítico</v>
          </cell>
          <cell r="C27">
            <v>0.06</v>
          </cell>
        </row>
        <row r="28">
          <cell r="A28" t="str">
            <v>M906</v>
          </cell>
          <cell r="B28" t="str">
            <v>Sementes p/ hidrossemeadura</v>
          </cell>
          <cell r="C28">
            <v>12</v>
          </cell>
        </row>
        <row r="29">
          <cell r="A29" t="str">
            <v>M907</v>
          </cell>
          <cell r="B29" t="str">
            <v>Adulbo Orgânico</v>
          </cell>
          <cell r="C29">
            <v>0.2</v>
          </cell>
        </row>
        <row r="30">
          <cell r="A30" t="str">
            <v>M915</v>
          </cell>
          <cell r="B30" t="str">
            <v>Muda de arbusto - califa; espirradeira ou similar (h=0,50m)</v>
          </cell>
          <cell r="C30">
            <v>7</v>
          </cell>
        </row>
        <row r="31">
          <cell r="A31" t="str">
            <v>M916</v>
          </cell>
          <cell r="B31" t="str">
            <v>Terra preta vegetal</v>
          </cell>
          <cell r="C31">
            <v>35</v>
          </cell>
        </row>
        <row r="32">
          <cell r="A32" t="str">
            <v>M973</v>
          </cell>
          <cell r="B32" t="str">
            <v>Tacha refletiva bidirecional</v>
          </cell>
          <cell r="C32">
            <v>7.87</v>
          </cell>
        </row>
        <row r="33">
          <cell r="A33" t="str">
            <v>M980</v>
          </cell>
          <cell r="B33" t="str">
            <v>Indenização de jazida</v>
          </cell>
          <cell r="C33">
            <v>1.1000000000000001</v>
          </cell>
        </row>
      </sheetData>
      <sheetData sheetId="74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</sheetNames>
    <sheetDataSet>
      <sheetData sheetId="0">
        <row r="2">
          <cell r="U2" t="str">
            <v>FOLHA 01</v>
          </cell>
        </row>
        <row r="7">
          <cell r="S7" t="str">
            <v xml:space="preserve">             QUADRO DE INDICADORES FISICOS  </v>
          </cell>
        </row>
        <row r="9">
          <cell r="S9" t="str">
            <v xml:space="preserve"> FIRMA    :  CBEMI- CONSTRUTORA BRASILEIRA E  MINERADORA LTDA</v>
          </cell>
        </row>
        <row r="10">
          <cell r="S10" t="str">
            <v xml:space="preserve"> CONTRATO :  PD -16.001/97-00          MEDICAO :</v>
          </cell>
          <cell r="T10" t="str">
            <v xml:space="preserve"> 61a. M.P.</v>
          </cell>
        </row>
        <row r="11">
          <cell r="S11" t="str">
            <v xml:space="preserve"> SERVICOS:     EXECUTADOS ATE:31/03/02  PERIODO LIQUIDO  01/03/02 A 31/03/02</v>
          </cell>
        </row>
        <row r="13">
          <cell r="T13" t="str">
            <v>UNIDADE</v>
          </cell>
          <cell r="U13" t="str">
            <v>QUANTIDADE</v>
          </cell>
        </row>
        <row r="15">
          <cell r="S15" t="str">
            <v xml:space="preserve"> - TAPA BURACO</v>
          </cell>
          <cell r="T15" t="str">
            <v>1000 M3</v>
          </cell>
          <cell r="U15">
            <v>4.2</v>
          </cell>
        </row>
        <row r="16">
          <cell r="S16" t="str">
            <v xml:space="preserve"> - LIMPEZA DE SARGETA E MEIO-FIO</v>
          </cell>
          <cell r="T16" t="str">
            <v>Km</v>
          </cell>
          <cell r="U16">
            <v>573.39</v>
          </cell>
        </row>
        <row r="17">
          <cell r="S17" t="str">
            <v xml:space="preserve"> - ROÇADA</v>
          </cell>
          <cell r="T17" t="str">
            <v>HA</v>
          </cell>
          <cell r="U17">
            <v>818.22</v>
          </cell>
        </row>
        <row r="18">
          <cell r="S18" t="str">
            <v xml:space="preserve"> - RECOMPOSICAO DO REVESTIMENTO</v>
          </cell>
          <cell r="T18" t="str">
            <v>KM</v>
          </cell>
          <cell r="U18">
            <v>53.38</v>
          </cell>
        </row>
        <row r="19">
          <cell r="S19" t="str">
            <v xml:space="preserve"> - SINALIZACAO</v>
          </cell>
          <cell r="T19" t="str">
            <v>KM</v>
          </cell>
          <cell r="U19">
            <v>112.7</v>
          </cell>
        </row>
        <row r="20">
          <cell r="S20" t="str">
            <v xml:space="preserve"> - RECOMPOSICAO DE EROSAO</v>
          </cell>
          <cell r="T20" t="str">
            <v>1000 M3</v>
          </cell>
          <cell r="U20">
            <v>16.41</v>
          </cell>
        </row>
        <row r="41">
          <cell r="S41" t="str">
            <v>CERTIFICO QUE O(S) SERVIÇO(S) ACIMA DISCRIMINADOS FOI(FORAM) EFETUADO(S):</v>
          </cell>
        </row>
        <row r="45">
          <cell r="T45" t="str">
            <v>EM, 01/03/2002</v>
          </cell>
        </row>
        <row r="50">
          <cell r="S50" t="str">
            <v>_______________________          ____________________________    _________________________</v>
          </cell>
        </row>
        <row r="51">
          <cell r="S51" t="str">
            <v>ENG. GERVASIO MARCINICHEN               ENG. IZALDO CARLOS KONDLATSCH       ENG . WAGNER  FERNANDO FABRE</v>
          </cell>
        </row>
      </sheetData>
      <sheetData sheetId="1">
        <row r="18">
          <cell r="H18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TR1"/>
      <sheetName val="UTR 2"/>
      <sheetName val="UTR3"/>
      <sheetName val="UTR4"/>
      <sheetName val="UTR5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_betum_BTM (2)"/>
      <sheetName val="Extenso"/>
      <sheetName val="Extenso (2)"/>
      <sheetName val="Croqui-L1"/>
      <sheetName val="Capa"/>
      <sheetName val="Diagrama Unificado"/>
      <sheetName val="Soluções"/>
      <sheetName val="Inventário"/>
      <sheetName val="PATO"/>
      <sheetName val="Plan2"/>
      <sheetName val="Transporte"/>
      <sheetName val="Quantidades"/>
      <sheetName val="Curva ABC"/>
      <sheetName val="SICRO"/>
      <sheetName val="Curva ABC (2)"/>
      <sheetName val="Cronograma"/>
      <sheetName val="CADASTRO DESCIDA D'ÁGUA"/>
      <sheetName val="Diagrama"/>
      <sheetName val="PonteMadeira"/>
      <sheetName val="Pontes 1"/>
      <sheetName val="Pontes 2"/>
      <sheetName val="Cadastro Bueiros"/>
      <sheetName val="CADASTRO SARJETAS"/>
      <sheetName val="CADASTRO MEIO FIO"/>
      <sheetName val="Cadastro_Valetas"/>
      <sheetName val="CADASTRO DE CERCAS"/>
      <sheetName val="Mobilização"/>
      <sheetName val="transp comercial basc  "/>
      <sheetName val="Prancha"/>
      <sheetName val="CANTEIRO"/>
      <sheetName val="Layout"/>
      <sheetName val="Defensa"/>
      <sheetName val="trans_betum_CGB"/>
      <sheetName val="veic100"/>
      <sheetName val="trans_betum_CGB_EXCEDENTE"/>
      <sheetName val="ANP"/>
      <sheetName val="Atual. Mat. Betum."/>
      <sheetName val="Micro"/>
      <sheetName val="PMF"/>
      <sheetName val="CBUQ POLIMERO"/>
      <sheetName val="Just alter espessura"/>
      <sheetName val="pint_lig"/>
      <sheetName val="imprimação"/>
      <sheetName val="MBUQ"/>
      <sheetName val="TSD"/>
      <sheetName val="Rem Prof - Dem Ma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9">
          <cell r="D19">
            <v>85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6">
          <cell r="B6" t="str">
            <v>1 A 00 001 41</v>
          </cell>
        </row>
      </sheetData>
      <sheetData sheetId="14" refreshError="1"/>
      <sheetData sheetId="15" refreshError="1"/>
      <sheetData sheetId="16" refreshError="1"/>
      <sheetData sheetId="17">
        <row r="24">
          <cell r="V24">
            <v>750.8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_OBRAS"/>
      <sheetName val="ligação predial"/>
      <sheetName val="REDE COLETORA"/>
      <sheetName val="ESTA ELEVATÓRIA_"/>
      <sheetName val="EMISSÁRIO_"/>
      <sheetName val="AQU TERRENO-"/>
      <sheetName val="RESUMO"/>
    </sheetNames>
    <sheetDataSet>
      <sheetData sheetId="0">
        <row r="8">
          <cell r="H8">
            <v>15099.060000000001</v>
          </cell>
        </row>
      </sheetData>
      <sheetData sheetId="1">
        <row r="9">
          <cell r="H9">
            <v>87735.12</v>
          </cell>
        </row>
        <row r="19">
          <cell r="H19">
            <v>33993.180000000008</v>
          </cell>
        </row>
      </sheetData>
      <sheetData sheetId="2">
        <row r="9">
          <cell r="H9">
            <v>327265.86999999994</v>
          </cell>
        </row>
        <row r="67">
          <cell r="H67">
            <v>90106.86</v>
          </cell>
        </row>
      </sheetData>
      <sheetData sheetId="3">
        <row r="9">
          <cell r="H9">
            <v>30966.526499999996</v>
          </cell>
        </row>
        <row r="106">
          <cell r="H106">
            <v>49744.2</v>
          </cell>
        </row>
        <row r="143">
          <cell r="H143">
            <v>18679.9211</v>
          </cell>
        </row>
      </sheetData>
      <sheetData sheetId="4">
        <row r="9">
          <cell r="H9">
            <v>797.15</v>
          </cell>
        </row>
        <row r="39">
          <cell r="H39">
            <v>754.13</v>
          </cell>
        </row>
        <row r="50">
          <cell r="H50">
            <v>6502.5400000000009</v>
          </cell>
        </row>
        <row r="80">
          <cell r="H80">
            <v>3995.81</v>
          </cell>
        </row>
      </sheetData>
      <sheetData sheetId="5">
        <row r="9">
          <cell r="H9">
            <v>12000</v>
          </cell>
        </row>
      </sheetData>
      <sheetData sheetId="6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STO H-UTIL.-EQIP."/>
      <sheetName val="CÓD.-SERVIÇO"/>
      <sheetName val="PROD-EQUIPE"/>
      <sheetName val="01.100.00"/>
      <sheetName val="BONIFICAÇÃO"/>
      <sheetName val="TPU-MARÇO_2002"/>
      <sheetName val="TPU_MARÇO_2002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B2" t="str">
            <v>Cód. Colinas</v>
          </cell>
          <cell r="D2" t="str">
            <v>Código</v>
          </cell>
          <cell r="E2" t="str">
            <v>Serviços</v>
          </cell>
          <cell r="F2" t="str">
            <v>Unid.</v>
          </cell>
          <cell r="H2" t="str">
            <v>Cód.</v>
          </cell>
        </row>
        <row r="3">
          <cell r="H3" t="str">
            <v>TER</v>
          </cell>
        </row>
        <row r="4">
          <cell r="H4" t="str">
            <v>PAV</v>
          </cell>
        </row>
        <row r="5">
          <cell r="D5" t="str">
            <v xml:space="preserve">FASE 21 - SERVIÇOS PRELIMINARES :  </v>
          </cell>
          <cell r="H5" t="str">
            <v>PAV1</v>
          </cell>
        </row>
        <row r="6">
          <cell r="B6" t="str">
            <v>0.1.1</v>
          </cell>
          <cell r="D6" t="str">
            <v>21.01.01</v>
          </cell>
          <cell r="E6" t="str">
            <v>Sondagem a percussão até 15 m</v>
          </cell>
          <cell r="F6" t="str">
            <v>m</v>
          </cell>
          <cell r="H6" t="str">
            <v>PAV2</v>
          </cell>
        </row>
        <row r="7">
          <cell r="B7" t="str">
            <v>0.1.2</v>
          </cell>
          <cell r="D7" t="str">
            <v xml:space="preserve">21.01.02 </v>
          </cell>
          <cell r="E7" t="str">
            <v>Sondagem a perc. até 15 m loc.alag.&lt;50cm</v>
          </cell>
          <cell r="F7" t="str">
            <v>m</v>
          </cell>
          <cell r="H7" t="str">
            <v>PAV3</v>
          </cell>
        </row>
        <row r="8">
          <cell r="B8" t="str">
            <v>0.1.3</v>
          </cell>
          <cell r="D8" t="str">
            <v>21.01.03</v>
          </cell>
          <cell r="E8" t="str">
            <v>Sondagem a percussão de 15 a 30 m</v>
          </cell>
          <cell r="F8" t="str">
            <v>m</v>
          </cell>
          <cell r="H8" t="str">
            <v>PAV4</v>
          </cell>
        </row>
        <row r="9">
          <cell r="B9" t="str">
            <v>0.1.4</v>
          </cell>
          <cell r="D9" t="str">
            <v xml:space="preserve">21.01.04 </v>
          </cell>
          <cell r="E9" t="str">
            <v>Sondagem a perc.15a30m loc.alag.&lt;50cm</v>
          </cell>
          <cell r="F9" t="str">
            <v>m</v>
          </cell>
          <cell r="H9" t="str">
            <v>PAV5</v>
          </cell>
        </row>
        <row r="10">
          <cell r="B10" t="str">
            <v>0.1.5</v>
          </cell>
          <cell r="D10" t="str">
            <v>21.01.05</v>
          </cell>
          <cell r="E10" t="str">
            <v>Sondagem percussão superior 30 m</v>
          </cell>
          <cell r="F10" t="str">
            <v>m</v>
          </cell>
          <cell r="H10" t="str">
            <v>PAV6</v>
          </cell>
        </row>
        <row r="11">
          <cell r="B11" t="str">
            <v>0.1.6</v>
          </cell>
          <cell r="D11" t="str">
            <v xml:space="preserve">21.01.06 </v>
          </cell>
          <cell r="E11" t="str">
            <v>Sondagem perc.+30 m loc.alag.&lt; 50 cm</v>
          </cell>
          <cell r="F11" t="str">
            <v>m</v>
          </cell>
          <cell r="H11" t="str">
            <v>PAV7</v>
          </cell>
        </row>
        <row r="12">
          <cell r="B12" t="str">
            <v>0.1.7</v>
          </cell>
          <cell r="D12" t="str">
            <v>21.01.07</v>
          </cell>
          <cell r="E12" t="str">
            <v>Sondagem perc. - taxa fixa de instalação</v>
          </cell>
          <cell r="F12" t="str">
            <v>un</v>
          </cell>
          <cell r="H12" t="str">
            <v>DRE</v>
          </cell>
        </row>
        <row r="13">
          <cell r="B13" t="str">
            <v>0.1.8</v>
          </cell>
          <cell r="D13" t="str">
            <v xml:space="preserve">21.01.08 </v>
          </cell>
          <cell r="E13" t="str">
            <v>Sondagem rotativa - taxa fixa instalação</v>
          </cell>
          <cell r="F13" t="str">
            <v>un</v>
          </cell>
          <cell r="H13" t="str">
            <v>VDT</v>
          </cell>
        </row>
        <row r="14">
          <cell r="B14" t="str">
            <v>0.1.9</v>
          </cell>
          <cell r="D14" t="str">
            <v>21.01.09</v>
          </cell>
          <cell r="E14" t="str">
            <v>Sondagem - transporte de equipamento</v>
          </cell>
          <cell r="F14" t="str">
            <v>km x equip.</v>
          </cell>
          <cell r="H14" t="str">
            <v>IMO</v>
          </cell>
        </row>
        <row r="15">
          <cell r="B15" t="str">
            <v>0.1.10</v>
          </cell>
          <cell r="D15" t="str">
            <v xml:space="preserve">21.01.10 </v>
          </cell>
          <cell r="E15" t="str">
            <v>Sondagem - deslocamento de equipamento</v>
          </cell>
          <cell r="F15" t="str">
            <v>m</v>
          </cell>
        </row>
        <row r="16">
          <cell r="B16" t="str">
            <v>0.1.11</v>
          </cell>
          <cell r="D16" t="str">
            <v>21.01.11</v>
          </cell>
          <cell r="E16" t="str">
            <v>Sondagem perc. - plataforma ou banqueta</v>
          </cell>
          <cell r="F16" t="str">
            <v>equip.</v>
          </cell>
        </row>
        <row r="17">
          <cell r="B17" t="str">
            <v>0.1.12</v>
          </cell>
          <cell r="D17" t="str">
            <v>21.01.12</v>
          </cell>
          <cell r="E17" t="str">
            <v>Sondagem rotativa - plataforma ou banqueta</v>
          </cell>
          <cell r="F17" t="str">
            <v>equip.</v>
          </cell>
        </row>
        <row r="18">
          <cell r="B18" t="str">
            <v>0.1.13</v>
          </cell>
          <cell r="D18" t="str">
            <v>21.01.13</v>
          </cell>
          <cell r="E18" t="str">
            <v>Abertura de picada</v>
          </cell>
          <cell r="F18" t="str">
            <v>m</v>
          </cell>
        </row>
        <row r="19">
          <cell r="B19" t="str">
            <v>0.1.14</v>
          </cell>
          <cell r="D19" t="str">
            <v>21.01.14</v>
          </cell>
          <cell r="E19" t="str">
            <v>Sondagem - flutuante</v>
          </cell>
          <cell r="F19" t="str">
            <v>obra</v>
          </cell>
        </row>
        <row r="20">
          <cell r="B20" t="str">
            <v>0.1.15</v>
          </cell>
          <cell r="D20" t="str">
            <v>21.01.15</v>
          </cell>
          <cell r="E20" t="str">
            <v>Sondagem percussão instalação flutuante</v>
          </cell>
          <cell r="F20" t="str">
            <v>sond.</v>
          </cell>
        </row>
        <row r="21">
          <cell r="B21" t="str">
            <v>0.1.16</v>
          </cell>
          <cell r="D21" t="str">
            <v>21.01.16</v>
          </cell>
          <cell r="E21" t="str">
            <v>Sondagem rotativa - instalação flutuante</v>
          </cell>
          <cell r="F21" t="str">
            <v>sond.</v>
          </cell>
        </row>
        <row r="22">
          <cell r="B22" t="str">
            <v>0.1.17</v>
          </cell>
          <cell r="D22" t="str">
            <v xml:space="preserve">21.01.17 </v>
          </cell>
          <cell r="E22" t="str">
            <v>Sondagem rotativa solo 57,10mm (AX)</v>
          </cell>
          <cell r="F22" t="str">
            <v>m</v>
          </cell>
        </row>
        <row r="23">
          <cell r="B23" t="str">
            <v>0.1.18</v>
          </cell>
          <cell r="D23" t="str">
            <v>21.01.18</v>
          </cell>
          <cell r="E23" t="str">
            <v>Sondagem rotativa solo 73,00mm (BX)</v>
          </cell>
          <cell r="F23" t="str">
            <v>m</v>
          </cell>
        </row>
        <row r="24">
          <cell r="B24" t="str">
            <v>0.1.19</v>
          </cell>
          <cell r="D24" t="str">
            <v xml:space="preserve">21.01.19 </v>
          </cell>
          <cell r="E24" t="str">
            <v>Sondagem rotativa solo 88,9mm (NX)</v>
          </cell>
          <cell r="F24" t="str">
            <v>m</v>
          </cell>
        </row>
        <row r="25">
          <cell r="B25" t="str">
            <v>0.1.20</v>
          </cell>
          <cell r="D25" t="str">
            <v xml:space="preserve">21.01.20 </v>
          </cell>
          <cell r="E25" t="str">
            <v>Sondagem rotativa solo 114,30mm (HX)</v>
          </cell>
          <cell r="F25" t="str">
            <v>m</v>
          </cell>
        </row>
        <row r="26">
          <cell r="B26" t="str">
            <v>0.1.21</v>
          </cell>
          <cell r="D26" t="str">
            <v>21.01.21</v>
          </cell>
          <cell r="E26" t="str">
            <v>Sondagem rotativa rocha alt. 57,1mm (AX)</v>
          </cell>
          <cell r="F26" t="str">
            <v>m</v>
          </cell>
        </row>
        <row r="27">
          <cell r="B27" t="str">
            <v>0.1.22</v>
          </cell>
          <cell r="D27" t="str">
            <v>21.01.22</v>
          </cell>
          <cell r="E27" t="str">
            <v>Sondagem rotativa rocha alt. 73,0mm (BX)</v>
          </cell>
          <cell r="F27" t="str">
            <v>m</v>
          </cell>
        </row>
        <row r="28">
          <cell r="B28" t="str">
            <v>0.1.23</v>
          </cell>
          <cell r="D28" t="str">
            <v>21.01.23</v>
          </cell>
          <cell r="E28" t="str">
            <v>Sondagem rotativa rocha alt. 88,9mm (NX)</v>
          </cell>
          <cell r="F28" t="str">
            <v>m</v>
          </cell>
        </row>
        <row r="29">
          <cell r="B29" t="str">
            <v>0.1.24</v>
          </cell>
          <cell r="D29" t="str">
            <v>21.01.24</v>
          </cell>
          <cell r="E29" t="str">
            <v>Sondagem rotativa rocha alt. 114,3mm (HX)</v>
          </cell>
          <cell r="F29" t="str">
            <v>m</v>
          </cell>
        </row>
        <row r="30">
          <cell r="B30" t="str">
            <v>0.1.25</v>
          </cell>
          <cell r="D30" t="str">
            <v xml:space="preserve">21.01.25 </v>
          </cell>
          <cell r="E30" t="str">
            <v>Sondagem rotativa rocha sã 57,10mm (AX)</v>
          </cell>
          <cell r="F30" t="str">
            <v>m</v>
          </cell>
        </row>
        <row r="31">
          <cell r="B31" t="str">
            <v>0.1.26</v>
          </cell>
          <cell r="D31" t="str">
            <v>21.01.26</v>
          </cell>
          <cell r="E31" t="str">
            <v>Sondagem rotativa rocha sã 73,00mm (BX)</v>
          </cell>
          <cell r="F31" t="str">
            <v>m</v>
          </cell>
        </row>
        <row r="32">
          <cell r="B32" t="str">
            <v>0.1.27</v>
          </cell>
          <cell r="D32" t="str">
            <v>21.01.27</v>
          </cell>
          <cell r="E32" t="str">
            <v xml:space="preserve">Sondagem rotativa rocha sã 88,90mm (NX) </v>
          </cell>
          <cell r="F32" t="str">
            <v>m</v>
          </cell>
        </row>
        <row r="33">
          <cell r="B33" t="str">
            <v>0.1.28</v>
          </cell>
          <cell r="D33" t="str">
            <v>21.01.28</v>
          </cell>
          <cell r="E33" t="str">
            <v>Sondagem rotativa rocha sã 114,3mm (HX)</v>
          </cell>
          <cell r="F33" t="str">
            <v>m</v>
          </cell>
        </row>
        <row r="34">
          <cell r="B34" t="str">
            <v>0.1.29</v>
          </cell>
          <cell r="D34" t="str">
            <v>21.01.29</v>
          </cell>
          <cell r="E34" t="str">
            <v>Sondagem à trado profundidade até 5 m</v>
          </cell>
          <cell r="F34" t="str">
            <v>m</v>
          </cell>
        </row>
        <row r="35">
          <cell r="B35" t="str">
            <v>0.1.30</v>
          </cell>
          <cell r="D35" t="str">
            <v>21.01.30</v>
          </cell>
          <cell r="E35" t="str">
            <v>Sondagem à trado profundidade 5 a 10 m</v>
          </cell>
          <cell r="F35" t="str">
            <v>m</v>
          </cell>
        </row>
        <row r="36">
          <cell r="B36" t="str">
            <v>0.1.31</v>
          </cell>
          <cell r="D36" t="str">
            <v>21.02.01</v>
          </cell>
          <cell r="E36" t="str">
            <v>Lev. até 10.000</v>
          </cell>
          <cell r="F36" t="str">
            <v>m²</v>
          </cell>
        </row>
        <row r="37">
          <cell r="B37" t="str">
            <v>0.1.32</v>
          </cell>
          <cell r="D37" t="str">
            <v>21.02.02</v>
          </cell>
          <cell r="E37" t="str">
            <v>Lev. até 10.000 m² em vegetação densa</v>
          </cell>
          <cell r="F37" t="str">
            <v>m²</v>
          </cell>
        </row>
        <row r="38">
          <cell r="B38" t="str">
            <v>0.1.33</v>
          </cell>
          <cell r="D38" t="str">
            <v>21.02.03</v>
          </cell>
          <cell r="E38" t="str">
            <v xml:space="preserve">Lev. até 10.000 m² em zona urbana </v>
          </cell>
          <cell r="F38" t="str">
            <v>m²</v>
          </cell>
        </row>
        <row r="39">
          <cell r="B39" t="str">
            <v>0.1.34</v>
          </cell>
          <cell r="D39" t="str">
            <v>21.02.04</v>
          </cell>
          <cell r="E39" t="str">
            <v>Lev. até 10.000 m² em zona suburbana</v>
          </cell>
          <cell r="F39" t="str">
            <v>m²</v>
          </cell>
        </row>
        <row r="40">
          <cell r="B40" t="str">
            <v>0.1.35</v>
          </cell>
          <cell r="D40" t="str">
            <v>21.02.05</v>
          </cell>
          <cell r="E40" t="str">
            <v>Lev. de 10.000 a 50.000 m²</v>
          </cell>
          <cell r="F40" t="str">
            <v>m²</v>
          </cell>
        </row>
        <row r="41">
          <cell r="B41" t="str">
            <v>0.1.36</v>
          </cell>
          <cell r="D41" t="str">
            <v>21.02.06</v>
          </cell>
          <cell r="E41" t="str">
            <v>Lev. de 10.000 a 50.000 m² vegetação densa</v>
          </cell>
          <cell r="F41" t="str">
            <v>m²</v>
          </cell>
        </row>
        <row r="42">
          <cell r="B42" t="str">
            <v>0.1.37</v>
          </cell>
          <cell r="D42" t="str">
            <v>21.02.07</v>
          </cell>
          <cell r="E42" t="str">
            <v>Lev. de 10.000 a 50.000 m² zona urbana</v>
          </cell>
          <cell r="F42" t="str">
            <v>m²</v>
          </cell>
        </row>
        <row r="43">
          <cell r="B43" t="str">
            <v>0.1.38</v>
          </cell>
          <cell r="D43" t="str">
            <v>21.02.08</v>
          </cell>
          <cell r="E43" t="str">
            <v>Lev. de 10.000 a 50.000 m² zona suburbana</v>
          </cell>
          <cell r="F43" t="str">
            <v>m²</v>
          </cell>
        </row>
        <row r="44">
          <cell r="B44" t="str">
            <v>0.1.39</v>
          </cell>
          <cell r="D44" t="str">
            <v>21.02.09</v>
          </cell>
          <cell r="E44" t="str">
            <v>Lev. superior a 50.000 m²</v>
          </cell>
          <cell r="F44" t="str">
            <v>m²</v>
          </cell>
        </row>
        <row r="45">
          <cell r="B45" t="str">
            <v>0.1.40</v>
          </cell>
          <cell r="D45" t="str">
            <v>21.02.10</v>
          </cell>
          <cell r="E45" t="str">
            <v>Lev. superior a 50.000 m² vegetação densa</v>
          </cell>
          <cell r="F45" t="str">
            <v>m²</v>
          </cell>
        </row>
        <row r="46">
          <cell r="B46" t="str">
            <v>0.1.41</v>
          </cell>
          <cell r="D46" t="str">
            <v>21.02.11</v>
          </cell>
          <cell r="E46" t="str">
            <v>Lev. superior a 50.000 m² zona urbana</v>
          </cell>
          <cell r="F46" t="str">
            <v>m²</v>
          </cell>
        </row>
        <row r="47">
          <cell r="B47" t="str">
            <v>0.1.42</v>
          </cell>
          <cell r="D47" t="str">
            <v xml:space="preserve">21.02.12 </v>
          </cell>
          <cell r="E47" t="str">
            <v>Lev. superior a 50.000 m² zona suburbana</v>
          </cell>
          <cell r="F47" t="str">
            <v>m²</v>
          </cell>
        </row>
        <row r="48">
          <cell r="B48" t="str">
            <v>0.1.43</v>
          </cell>
          <cell r="D48" t="str">
            <v>21.02.13</v>
          </cell>
          <cell r="E48" t="str">
            <v>Transp. Coordenadas</v>
          </cell>
          <cell r="F48" t="str">
            <v>km</v>
          </cell>
        </row>
        <row r="49">
          <cell r="B49" t="str">
            <v>0.1.44</v>
          </cell>
          <cell r="D49" t="str">
            <v>21.02.14</v>
          </cell>
          <cell r="E49" t="str">
            <v>Transp. Coord. Vgt</v>
          </cell>
          <cell r="F49" t="str">
            <v>km</v>
          </cell>
        </row>
        <row r="50">
          <cell r="B50" t="str">
            <v>0.1.45</v>
          </cell>
          <cell r="D50" t="str">
            <v>21.02.15</v>
          </cell>
          <cell r="E50" t="str">
            <v>Transporte coordenadas zona urbana</v>
          </cell>
          <cell r="F50" t="str">
            <v>km</v>
          </cell>
        </row>
        <row r="51">
          <cell r="B51" t="str">
            <v>0.1.46</v>
          </cell>
          <cell r="D51" t="str">
            <v>21.02.16</v>
          </cell>
          <cell r="E51" t="str">
            <v>Transporte coordenadas zona suburbana</v>
          </cell>
          <cell r="F51" t="str">
            <v>km</v>
          </cell>
        </row>
        <row r="52">
          <cell r="B52" t="str">
            <v>0.1.47</v>
          </cell>
          <cell r="D52" t="str">
            <v>21.02.17</v>
          </cell>
          <cell r="E52" t="str">
            <v>Transporte de turma</v>
          </cell>
          <cell r="F52" t="str">
            <v>km</v>
          </cell>
        </row>
        <row r="53">
          <cell r="B53" t="str">
            <v>0.1.48</v>
          </cell>
          <cell r="D53" t="str">
            <v>21.02.18</v>
          </cell>
          <cell r="E53" t="str">
            <v>Locação de anteprojeto região ondulada</v>
          </cell>
          <cell r="F53" t="str">
            <v>km</v>
          </cell>
        </row>
        <row r="54">
          <cell r="B54" t="str">
            <v>0.1.49</v>
          </cell>
          <cell r="D54" t="str">
            <v>21.02.19</v>
          </cell>
          <cell r="E54" t="str">
            <v>Locação anteprojeto região montanhosa</v>
          </cell>
          <cell r="F54" t="str">
            <v>km</v>
          </cell>
        </row>
        <row r="55">
          <cell r="B55" t="str">
            <v>0.1.50</v>
          </cell>
          <cell r="D55" t="str">
            <v>21.02.20</v>
          </cell>
          <cell r="E55" t="str">
            <v>Locação linha ensaio região ondulada</v>
          </cell>
          <cell r="F55" t="str">
            <v>km</v>
          </cell>
        </row>
        <row r="56">
          <cell r="B56" t="str">
            <v>0.1.51</v>
          </cell>
          <cell r="D56" t="str">
            <v>21.02.21</v>
          </cell>
          <cell r="E56" t="str">
            <v>Locação linha ensaio região montanhosa</v>
          </cell>
          <cell r="F56" t="str">
            <v>km</v>
          </cell>
        </row>
        <row r="57">
          <cell r="B57" t="str">
            <v>0.1.52</v>
          </cell>
          <cell r="D57" t="str">
            <v>21.02.22</v>
          </cell>
          <cell r="E57" t="str">
            <v>Locação linha expl.em região montanhosa</v>
          </cell>
          <cell r="F57" t="str">
            <v>km</v>
          </cell>
        </row>
        <row r="58">
          <cell r="B58" t="str">
            <v>0.1.53</v>
          </cell>
          <cell r="D58" t="str">
            <v>21.02.23</v>
          </cell>
          <cell r="E58" t="str">
            <v>Locação linha expl.região escarpada</v>
          </cell>
          <cell r="F58" t="str">
            <v>km</v>
          </cell>
        </row>
        <row r="59">
          <cell r="B59" t="str">
            <v>0.1.54</v>
          </cell>
          <cell r="D59" t="str">
            <v>21.02.24</v>
          </cell>
          <cell r="E59" t="str">
            <v>Locação projeto região plana</v>
          </cell>
          <cell r="F59" t="str">
            <v>km</v>
          </cell>
        </row>
        <row r="60">
          <cell r="B60" t="str">
            <v>0.1.55</v>
          </cell>
          <cell r="D60" t="str">
            <v>21.02.25</v>
          </cell>
          <cell r="E60" t="str">
            <v>Locação projeto região plana veget.densa</v>
          </cell>
          <cell r="F60" t="str">
            <v>km</v>
          </cell>
        </row>
        <row r="61">
          <cell r="B61" t="str">
            <v>0.1.56</v>
          </cell>
          <cell r="D61" t="str">
            <v>21.02.26</v>
          </cell>
          <cell r="E61" t="str">
            <v>Locação projeto reg. plana zona urbana</v>
          </cell>
          <cell r="F61" t="str">
            <v>km</v>
          </cell>
        </row>
        <row r="62">
          <cell r="B62" t="str">
            <v>0.1.57</v>
          </cell>
          <cell r="D62" t="str">
            <v>21.02.27</v>
          </cell>
          <cell r="E62" t="str">
            <v>Locação projeto reg.plana zona suburbana</v>
          </cell>
          <cell r="F62" t="str">
            <v>km</v>
          </cell>
        </row>
        <row r="63">
          <cell r="B63" t="str">
            <v>0.1.58</v>
          </cell>
          <cell r="D63" t="str">
            <v xml:space="preserve">21.02.28 </v>
          </cell>
          <cell r="E63" t="str">
            <v>Locação projeto reg.ondulada</v>
          </cell>
          <cell r="F63" t="str">
            <v>km</v>
          </cell>
        </row>
        <row r="64">
          <cell r="B64" t="str">
            <v>0.1.59</v>
          </cell>
          <cell r="D64" t="str">
            <v>21.02.29</v>
          </cell>
          <cell r="E64" t="str">
            <v>Locação projeto reg. ondulada veget.densa</v>
          </cell>
          <cell r="F64" t="str">
            <v>km</v>
          </cell>
        </row>
        <row r="65">
          <cell r="B65" t="str">
            <v>0.1.60</v>
          </cell>
          <cell r="D65" t="str">
            <v>21.02.30</v>
          </cell>
          <cell r="E65" t="str">
            <v>Locação projeto reg. ondulada zona urbana</v>
          </cell>
          <cell r="F65" t="str">
            <v>km</v>
          </cell>
        </row>
        <row r="66">
          <cell r="B66" t="str">
            <v>0.1.61</v>
          </cell>
          <cell r="D66" t="str">
            <v>21.02.31</v>
          </cell>
          <cell r="E66" t="str">
            <v>Locação projeto reg. ondulada zona suburbana</v>
          </cell>
          <cell r="F66" t="str">
            <v>km</v>
          </cell>
        </row>
        <row r="67">
          <cell r="B67" t="str">
            <v>0.1.62</v>
          </cell>
          <cell r="D67" t="str">
            <v>21.02.32</v>
          </cell>
          <cell r="E67" t="str">
            <v>Locação projeto região montanhosa</v>
          </cell>
          <cell r="F67" t="str">
            <v>km</v>
          </cell>
        </row>
        <row r="68">
          <cell r="B68" t="str">
            <v>0.1.63</v>
          </cell>
          <cell r="D68" t="str">
            <v>21.02.33</v>
          </cell>
          <cell r="E68" t="str">
            <v>Locação projeto reg. montanhosa veget.densa</v>
          </cell>
          <cell r="F68" t="str">
            <v>km</v>
          </cell>
        </row>
        <row r="69">
          <cell r="B69" t="str">
            <v>0.1.64</v>
          </cell>
          <cell r="D69" t="str">
            <v>21.02.34</v>
          </cell>
          <cell r="E69" t="str">
            <v>Locação projeto reg. montanhosa zona urbana</v>
          </cell>
          <cell r="F69" t="str">
            <v>km</v>
          </cell>
        </row>
        <row r="70">
          <cell r="B70" t="str">
            <v>0.1.65</v>
          </cell>
          <cell r="D70" t="str">
            <v>21.02.35</v>
          </cell>
          <cell r="E70" t="str">
            <v>Locação projeto reg. montanhosa zona suburbana</v>
          </cell>
          <cell r="F70" t="str">
            <v>km</v>
          </cell>
        </row>
        <row r="71">
          <cell r="B71" t="str">
            <v>0.1.66</v>
          </cell>
          <cell r="D71" t="str">
            <v>21.02.36</v>
          </cell>
          <cell r="E71" t="str">
            <v>Locação projeto região escarpada</v>
          </cell>
          <cell r="F71" t="str">
            <v>km</v>
          </cell>
        </row>
        <row r="72">
          <cell r="B72" t="str">
            <v>0.1.67</v>
          </cell>
          <cell r="D72" t="str">
            <v>21.02.37</v>
          </cell>
          <cell r="E72" t="str">
            <v>Locação projeto reg. escarpada veget. densa</v>
          </cell>
          <cell r="F72" t="str">
            <v>km</v>
          </cell>
        </row>
        <row r="73">
          <cell r="B73" t="str">
            <v>0.1.68</v>
          </cell>
          <cell r="D73" t="str">
            <v>21.02.38</v>
          </cell>
          <cell r="E73" t="str">
            <v>Locação projeto reg. escarpada z. urbana</v>
          </cell>
          <cell r="F73" t="str">
            <v>km</v>
          </cell>
        </row>
        <row r="74">
          <cell r="B74" t="str">
            <v>0.1.69</v>
          </cell>
          <cell r="D74" t="str">
            <v>21.02.39</v>
          </cell>
          <cell r="E74" t="str">
            <v>Locação projeto reg. escarpada z.suburbana</v>
          </cell>
          <cell r="F74" t="str">
            <v>km</v>
          </cell>
        </row>
        <row r="75">
          <cell r="B75" t="str">
            <v>0.1.70</v>
          </cell>
          <cell r="D75" t="str">
            <v>21.02.40</v>
          </cell>
          <cell r="E75" t="str">
            <v>Cadastro região ondulada</v>
          </cell>
          <cell r="F75" t="str">
            <v>km</v>
          </cell>
        </row>
        <row r="76">
          <cell r="B76" t="str">
            <v>0.1.71</v>
          </cell>
          <cell r="D76" t="str">
            <v>21.02.41</v>
          </cell>
          <cell r="E76" t="str">
            <v>Cadastro reg.ondulada veget.densa</v>
          </cell>
          <cell r="F76" t="str">
            <v>km</v>
          </cell>
        </row>
        <row r="77">
          <cell r="B77" t="str">
            <v>0.1.72</v>
          </cell>
          <cell r="D77" t="str">
            <v>21.02.42</v>
          </cell>
          <cell r="E77" t="str">
            <v>Cadastro reg.ondulada zona urbana</v>
          </cell>
          <cell r="F77" t="str">
            <v>km</v>
          </cell>
        </row>
        <row r="78">
          <cell r="B78" t="str">
            <v>0.1.73</v>
          </cell>
          <cell r="D78" t="str">
            <v>21.02.43</v>
          </cell>
          <cell r="E78" t="str">
            <v>Cadastro reg.ondulada zona suburbana</v>
          </cell>
          <cell r="F78" t="str">
            <v>km</v>
          </cell>
        </row>
        <row r="79">
          <cell r="B79" t="str">
            <v>0.1.74</v>
          </cell>
          <cell r="D79" t="str">
            <v>21.02.44</v>
          </cell>
          <cell r="E79" t="str">
            <v>Cadastro região montanhosa</v>
          </cell>
          <cell r="F79" t="str">
            <v>km</v>
          </cell>
        </row>
        <row r="80">
          <cell r="B80" t="str">
            <v>0.1.75</v>
          </cell>
          <cell r="D80" t="str">
            <v>21.02.45</v>
          </cell>
          <cell r="E80" t="str">
            <v>Cadastro região montanhosa veget. densa</v>
          </cell>
          <cell r="F80" t="str">
            <v>km</v>
          </cell>
        </row>
        <row r="81">
          <cell r="B81" t="str">
            <v>0.1.76</v>
          </cell>
          <cell r="D81" t="str">
            <v>21.02.46</v>
          </cell>
          <cell r="E81" t="str">
            <v>Cadastro reg. montanhosa zona urbana</v>
          </cell>
          <cell r="F81" t="str">
            <v>km</v>
          </cell>
        </row>
        <row r="82">
          <cell r="B82" t="str">
            <v>0.1.77</v>
          </cell>
          <cell r="D82" t="str">
            <v>21.02.47</v>
          </cell>
          <cell r="E82" t="str">
            <v>Cadastro região montanhosa zona suburbana</v>
          </cell>
          <cell r="F82" t="str">
            <v>km</v>
          </cell>
        </row>
        <row r="83">
          <cell r="B83" t="str">
            <v>0.1.78</v>
          </cell>
          <cell r="D83" t="str">
            <v>21.02.48</v>
          </cell>
          <cell r="E83" t="str">
            <v>Cadastro região escarpada</v>
          </cell>
          <cell r="F83" t="str">
            <v>km</v>
          </cell>
        </row>
        <row r="84">
          <cell r="B84" t="str">
            <v>0.1.79</v>
          </cell>
          <cell r="D84" t="str">
            <v>21.02.49</v>
          </cell>
          <cell r="E84" t="str">
            <v>Cadastro reg. escarpada vegetação densa</v>
          </cell>
          <cell r="F84" t="str">
            <v>km</v>
          </cell>
        </row>
        <row r="85">
          <cell r="B85" t="str">
            <v>0.1.80</v>
          </cell>
          <cell r="D85" t="str">
            <v>21.02.50</v>
          </cell>
          <cell r="E85" t="str">
            <v>Cadastro reg. escarpada zona urbana</v>
          </cell>
          <cell r="F85" t="str">
            <v>km</v>
          </cell>
        </row>
        <row r="86">
          <cell r="B86" t="str">
            <v>0.1.81</v>
          </cell>
          <cell r="D86" t="str">
            <v>21.02.51</v>
          </cell>
          <cell r="E86" t="str">
            <v>Cadastro reg. escarpada zona suburbana</v>
          </cell>
          <cell r="F86" t="str">
            <v>km</v>
          </cell>
        </row>
        <row r="87">
          <cell r="B87" t="str">
            <v>0.1.82</v>
          </cell>
          <cell r="D87" t="str">
            <v>21.02.52</v>
          </cell>
          <cell r="E87" t="str">
            <v>Lev.bat.áreas até 100000 m²</v>
          </cell>
          <cell r="F87" t="str">
            <v>m²</v>
          </cell>
        </row>
        <row r="88">
          <cell r="B88" t="str">
            <v>0.1.83</v>
          </cell>
          <cell r="D88" t="str">
            <v>21.02.53</v>
          </cell>
          <cell r="E88" t="str">
            <v>Lev.bat.áreas até 100000 m² veget.densa</v>
          </cell>
          <cell r="F88" t="str">
            <v>m²</v>
          </cell>
        </row>
        <row r="89">
          <cell r="B89" t="str">
            <v>0.1.84</v>
          </cell>
          <cell r="D89" t="str">
            <v>21.02.54</v>
          </cell>
          <cell r="E89" t="str">
            <v>Lev.bat.áreas até 100000 m² zona urbana</v>
          </cell>
          <cell r="F89" t="str">
            <v>m²</v>
          </cell>
        </row>
        <row r="90">
          <cell r="B90" t="str">
            <v>0.1.85</v>
          </cell>
          <cell r="D90" t="str">
            <v>21.02.55</v>
          </cell>
          <cell r="E90" t="str">
            <v>Lev.bat.áreas até 100000 m² z. suburbana</v>
          </cell>
          <cell r="F90" t="str">
            <v>m²</v>
          </cell>
        </row>
        <row r="91">
          <cell r="B91" t="str">
            <v>0.1.86</v>
          </cell>
          <cell r="D91" t="str">
            <v>21.02.56</v>
          </cell>
          <cell r="E91" t="str">
            <v>Lev.bat.áreas 100000 a 500000 m²</v>
          </cell>
          <cell r="F91" t="str">
            <v>m²</v>
          </cell>
        </row>
        <row r="92">
          <cell r="B92" t="str">
            <v>0.1.87</v>
          </cell>
          <cell r="D92" t="str">
            <v>21.02.57</v>
          </cell>
          <cell r="E92" t="str">
            <v>Lev.bat.áreas 100000/500000m² veg. densa</v>
          </cell>
          <cell r="F92" t="str">
            <v>m²</v>
          </cell>
        </row>
        <row r="93">
          <cell r="B93" t="str">
            <v>0.1.88</v>
          </cell>
          <cell r="D93" t="str">
            <v>21.02.58</v>
          </cell>
          <cell r="E93" t="str">
            <v>Lev.bat.áreas 100000/500000 m² z.urbana</v>
          </cell>
          <cell r="F93" t="str">
            <v>m²</v>
          </cell>
        </row>
        <row r="94">
          <cell r="B94" t="str">
            <v>0.1.89</v>
          </cell>
          <cell r="D94" t="str">
            <v>21.02.59</v>
          </cell>
          <cell r="E94" t="str">
            <v>Lev.bat.áreas 100000/500000m² z.suburbana</v>
          </cell>
          <cell r="F94" t="str">
            <v>m²</v>
          </cell>
        </row>
        <row r="95">
          <cell r="B95" t="str">
            <v>0.1.90</v>
          </cell>
          <cell r="D95" t="str">
            <v>21.02.60</v>
          </cell>
          <cell r="E95" t="str">
            <v>Lev.bat.áreas acima de 500000 m²</v>
          </cell>
          <cell r="F95" t="str">
            <v>m²</v>
          </cell>
        </row>
        <row r="96">
          <cell r="B96" t="str">
            <v>0.1.91</v>
          </cell>
          <cell r="D96" t="str">
            <v>21.02.61</v>
          </cell>
          <cell r="E96" t="str">
            <v>Lev.bat.áreas acima de 500000m² veget.densa</v>
          </cell>
          <cell r="F96" t="str">
            <v>m²</v>
          </cell>
        </row>
        <row r="97">
          <cell r="B97" t="str">
            <v>0.1.92</v>
          </cell>
          <cell r="D97" t="str">
            <v>21.02.62</v>
          </cell>
          <cell r="E97" t="str">
            <v>Lev.bat.áreas acima de 500000 m² z.urbana</v>
          </cell>
          <cell r="F97" t="str">
            <v>m²</v>
          </cell>
        </row>
        <row r="98">
          <cell r="B98" t="str">
            <v>0.1.93</v>
          </cell>
          <cell r="D98" t="str">
            <v>21.02.63</v>
          </cell>
          <cell r="E98" t="str">
            <v>Lev.bat.áreas acima de 500000 m² z. suburbana.</v>
          </cell>
          <cell r="F98" t="str">
            <v>m²</v>
          </cell>
        </row>
        <row r="99">
          <cell r="B99" t="str">
            <v>0.1.94</v>
          </cell>
          <cell r="D99" t="str">
            <v>21.02.64</v>
          </cell>
          <cell r="E99" t="str">
            <v>Lev.batimetrico</v>
          </cell>
          <cell r="F99" t="str">
            <v>km</v>
          </cell>
        </row>
        <row r="100">
          <cell r="B100" t="str">
            <v>0.1.95</v>
          </cell>
          <cell r="D100" t="str">
            <v>21.02.65</v>
          </cell>
          <cell r="E100" t="str">
            <v>Lev.Batimetrico em vegetação densa</v>
          </cell>
          <cell r="F100" t="str">
            <v>km</v>
          </cell>
        </row>
        <row r="101">
          <cell r="B101" t="str">
            <v>0.1.96</v>
          </cell>
          <cell r="D101" t="str">
            <v>21.02.66</v>
          </cell>
          <cell r="E101" t="str">
            <v>Lev.Batimetrico em zona urbana</v>
          </cell>
          <cell r="F101" t="str">
            <v>km</v>
          </cell>
        </row>
        <row r="102">
          <cell r="B102" t="str">
            <v>0.1.97</v>
          </cell>
          <cell r="D102" t="str">
            <v>21.02.67</v>
          </cell>
          <cell r="E102" t="str">
            <v>Lev.Batimetrico em zona suburbana</v>
          </cell>
          <cell r="F102" t="str">
            <v>km</v>
          </cell>
        </row>
        <row r="103">
          <cell r="B103" t="str">
            <v>0.1.98</v>
          </cell>
          <cell r="D103" t="str">
            <v>21.02.68</v>
          </cell>
          <cell r="E103" t="str">
            <v>Serv.hidrologia/drenagem reg. ondulada</v>
          </cell>
          <cell r="F103" t="str">
            <v>km</v>
          </cell>
        </row>
        <row r="104">
          <cell r="B104" t="str">
            <v>0.1.99</v>
          </cell>
          <cell r="D104" t="str">
            <v>21.02.69</v>
          </cell>
          <cell r="E104" t="str">
            <v>Serv.hidrologia/drenagem reg. montanhosa</v>
          </cell>
          <cell r="F104" t="str">
            <v>km</v>
          </cell>
        </row>
        <row r="105">
          <cell r="B105" t="str">
            <v>0.1.100</v>
          </cell>
          <cell r="D105" t="str">
            <v>21.02.70</v>
          </cell>
          <cell r="E105" t="str">
            <v>Serv.hidrologia/drenagem reg. escarpada</v>
          </cell>
          <cell r="F105" t="str">
            <v>km</v>
          </cell>
        </row>
        <row r="106">
          <cell r="B106" t="str">
            <v>0.1.101</v>
          </cell>
          <cell r="D106" t="str">
            <v>21.03.01</v>
          </cell>
          <cell r="E106" t="str">
            <v>Remoção cerca arame, incl. Transporte</v>
          </cell>
          <cell r="F106" t="str">
            <v>m</v>
          </cell>
        </row>
        <row r="107">
          <cell r="B107" t="str">
            <v>0.1.102</v>
          </cell>
          <cell r="D107" t="str">
            <v>21.03.02</v>
          </cell>
          <cell r="E107" t="str">
            <v>Remoção de defensa métalica simples</v>
          </cell>
          <cell r="F107" t="str">
            <v>m</v>
          </cell>
        </row>
        <row r="108">
          <cell r="B108" t="str">
            <v>0.1.103</v>
          </cell>
          <cell r="D108" t="str">
            <v>21.03.03</v>
          </cell>
          <cell r="E108" t="str">
            <v>Remoção de defensa metálica dupla</v>
          </cell>
          <cell r="F108" t="str">
            <v>m</v>
          </cell>
        </row>
        <row r="109">
          <cell r="B109" t="str">
            <v>0.1.104</v>
          </cell>
          <cell r="D109" t="str">
            <v>21.03.06</v>
          </cell>
          <cell r="E109" t="str">
            <v>Remoção canalização D&gt;0,60m</v>
          </cell>
          <cell r="F109" t="str">
            <v>m</v>
          </cell>
        </row>
        <row r="110">
          <cell r="B110" t="str">
            <v>0.1.105</v>
          </cell>
          <cell r="D110" t="str">
            <v>21.03.07</v>
          </cell>
          <cell r="E110" t="str">
            <v>Remoção canalização D&lt;0,60m</v>
          </cell>
          <cell r="F110" t="str">
            <v>m</v>
          </cell>
        </row>
        <row r="111">
          <cell r="B111" t="str">
            <v>0.1.106</v>
          </cell>
          <cell r="D111" t="str">
            <v>21.03.08</v>
          </cell>
          <cell r="E111" t="str">
            <v>Remoção e transporte de guia pré-moldada</v>
          </cell>
          <cell r="F111" t="str">
            <v>m</v>
          </cell>
        </row>
        <row r="112">
          <cell r="B112" t="str">
            <v>0.1.107</v>
          </cell>
          <cell r="D112" t="str">
            <v>21.03.09</v>
          </cell>
          <cell r="E112" t="str">
            <v>Remoção de estaca de eucalipto</v>
          </cell>
          <cell r="F112" t="str">
            <v>m</v>
          </cell>
        </row>
        <row r="113">
          <cell r="B113" t="str">
            <v>0.1.108</v>
          </cell>
          <cell r="D113" t="str">
            <v>21.03.10</v>
          </cell>
          <cell r="E113" t="str">
            <v>Remoção de tacha refletiva</v>
          </cell>
          <cell r="F113" t="str">
            <v>un</v>
          </cell>
        </row>
        <row r="114">
          <cell r="B114" t="str">
            <v>0.1.109</v>
          </cell>
          <cell r="D114" t="str">
            <v>21.03.11.07</v>
          </cell>
          <cell r="E114" t="str">
            <v>Remoção de pintura demarcatória de via</v>
          </cell>
          <cell r="F114" t="str">
            <v>m²</v>
          </cell>
        </row>
        <row r="115">
          <cell r="B115" t="str">
            <v>0.1.110</v>
          </cell>
          <cell r="D115" t="str">
            <v>21.04.01</v>
          </cell>
          <cell r="E115" t="str">
            <v>Cerca de arame farpado c/ 4 fios</v>
          </cell>
          <cell r="F115" t="str">
            <v>m</v>
          </cell>
        </row>
        <row r="116">
          <cell r="B116" t="str">
            <v>0.1.111</v>
          </cell>
          <cell r="D116" t="str">
            <v>21.04.02</v>
          </cell>
          <cell r="E116" t="str">
            <v>Cerca de arame farpado c/ 6 fios</v>
          </cell>
          <cell r="F116" t="str">
            <v>m</v>
          </cell>
        </row>
        <row r="117">
          <cell r="B117" t="str">
            <v>0.1.112</v>
          </cell>
          <cell r="D117" t="str">
            <v>21.04.03</v>
          </cell>
          <cell r="E117" t="str">
            <v>Cerca arame farpado por reaproveitamento</v>
          </cell>
          <cell r="F117" t="str">
            <v>m</v>
          </cell>
        </row>
        <row r="118">
          <cell r="B118" t="str">
            <v>0.1.113</v>
          </cell>
          <cell r="D118" t="str">
            <v>21.05.01</v>
          </cell>
          <cell r="E118" t="str">
            <v>Demolição de concreto Armado</v>
          </cell>
          <cell r="F118" t="str">
            <v>m³</v>
          </cell>
        </row>
        <row r="119">
          <cell r="B119" t="str">
            <v>0.1.114</v>
          </cell>
          <cell r="D119" t="str">
            <v>21.05.02</v>
          </cell>
          <cell r="E119" t="str">
            <v>Demolição de concreto simples</v>
          </cell>
          <cell r="F119" t="str">
            <v>m³</v>
          </cell>
        </row>
        <row r="120">
          <cell r="B120" t="str">
            <v>0.1.115</v>
          </cell>
          <cell r="D120" t="str">
            <v>21.05.04</v>
          </cell>
          <cell r="E120" t="str">
            <v>Demolição de Pavimento Rígido</v>
          </cell>
          <cell r="F120" t="str">
            <v>m³</v>
          </cell>
        </row>
        <row r="121">
          <cell r="B121" t="str">
            <v>0.1.116</v>
          </cell>
          <cell r="D121" t="str">
            <v>21.05.05</v>
          </cell>
          <cell r="E121" t="str">
            <v>Demolição de Edificação em Alvenaria</v>
          </cell>
          <cell r="F121" t="str">
            <v>m²</v>
          </cell>
        </row>
        <row r="122">
          <cell r="B122" t="str">
            <v>0.1.117</v>
          </cell>
          <cell r="D122" t="str">
            <v>21.05.06</v>
          </cell>
          <cell r="E122" t="str">
            <v>Demolição de Edificação em Madeira</v>
          </cell>
          <cell r="F122" t="str">
            <v>m²</v>
          </cell>
        </row>
        <row r="123">
          <cell r="B123" t="str">
            <v>0.1.118</v>
          </cell>
          <cell r="D123" t="str">
            <v>21.05.07</v>
          </cell>
          <cell r="E123" t="str">
            <v>Demolição pavi.flex, incl.transp.até 1km</v>
          </cell>
          <cell r="F123" t="str">
            <v>m³</v>
          </cell>
        </row>
        <row r="124">
          <cell r="B124" t="str">
            <v>0.1.119</v>
          </cell>
          <cell r="D124" t="str">
            <v>21.05.08</v>
          </cell>
          <cell r="E124" t="str">
            <v>Limpeza de dispositivo de drenagem</v>
          </cell>
          <cell r="F124" t="str">
            <v>m</v>
          </cell>
        </row>
        <row r="125">
          <cell r="B125" t="str">
            <v>0.1.120</v>
          </cell>
          <cell r="D125" t="str">
            <v>21.05.09</v>
          </cell>
          <cell r="E125" t="str">
            <v>Limpeza manual de terreno</v>
          </cell>
          <cell r="F125" t="str">
            <v>m²</v>
          </cell>
        </row>
        <row r="126">
          <cell r="B126" t="str">
            <v>0.1.121</v>
          </cell>
          <cell r="D126" t="str">
            <v>21.05.10</v>
          </cell>
          <cell r="E126" t="str">
            <v>Limpeza de dispositivo de drenagem para plataforma</v>
          </cell>
          <cell r="F126" t="str">
            <v>m</v>
          </cell>
        </row>
        <row r="128">
          <cell r="B128" t="str">
            <v>Cód. Colinas</v>
          </cell>
          <cell r="D128" t="str">
            <v>Código</v>
          </cell>
          <cell r="E128" t="str">
            <v>Serviços</v>
          </cell>
          <cell r="F128" t="str">
            <v>Unid.</v>
          </cell>
        </row>
        <row r="131">
          <cell r="D131" t="str">
            <v>FASE 22 - TERRAPLENAGEM</v>
          </cell>
        </row>
        <row r="132">
          <cell r="B132" t="str">
            <v>1.1.1</v>
          </cell>
          <cell r="D132" t="str">
            <v>22.01.01</v>
          </cell>
          <cell r="E132" t="str">
            <v>Limp. terreno s/destocamento de árvores</v>
          </cell>
          <cell r="F132" t="str">
            <v>m²</v>
          </cell>
        </row>
        <row r="133">
          <cell r="B133" t="str">
            <v>1.1.2</v>
          </cell>
          <cell r="D133" t="str">
            <v>22.01.02</v>
          </cell>
          <cell r="E133" t="str">
            <v>Limp. terreno c/ dest.arv.perímetro&lt;= 78cm</v>
          </cell>
          <cell r="F133" t="str">
            <v>m²</v>
          </cell>
        </row>
        <row r="134">
          <cell r="B134" t="str">
            <v>1.1.3</v>
          </cell>
          <cell r="D134" t="str">
            <v>22.01.03</v>
          </cell>
          <cell r="E134" t="str">
            <v>Limp manual terreno amont. de materiais</v>
          </cell>
          <cell r="F134" t="str">
            <v>m²</v>
          </cell>
        </row>
        <row r="135">
          <cell r="B135" t="str">
            <v>1.1.4</v>
          </cell>
          <cell r="D135" t="str">
            <v>22.01.04</v>
          </cell>
          <cell r="E135" t="str">
            <v>Derrub.dest.arv.P&gt;78</v>
          </cell>
          <cell r="F135" t="str">
            <v>un</v>
          </cell>
        </row>
        <row r="136">
          <cell r="B136" t="str">
            <v>1.1.5</v>
          </cell>
          <cell r="D136" t="str">
            <v>22.01.05</v>
          </cell>
          <cell r="E136" t="str">
            <v>Destocamento árv. com perímetro maior que 78cm</v>
          </cell>
          <cell r="F136" t="str">
            <v>un</v>
          </cell>
        </row>
        <row r="137">
          <cell r="B137" t="str">
            <v>1.1.6</v>
          </cell>
          <cell r="D137" t="str">
            <v>22.01.06</v>
          </cell>
          <cell r="E137" t="str">
            <v>Raspagem do terreno</v>
          </cell>
          <cell r="F137" t="str">
            <v>m²</v>
          </cell>
        </row>
        <row r="138">
          <cell r="B138" t="str">
            <v>1.1.7</v>
          </cell>
          <cell r="D138" t="str">
            <v>22.01.07</v>
          </cell>
          <cell r="E138" t="str">
            <v>Carga de material de limpeza de escavação</v>
          </cell>
          <cell r="F138" t="str">
            <v>m³</v>
          </cell>
        </row>
        <row r="139">
          <cell r="B139" t="str">
            <v>1.1.8</v>
          </cell>
          <cell r="D139" t="str">
            <v>22.02.01.01</v>
          </cell>
          <cell r="E139" t="str">
            <v>Escavação 1/2ª cat. trator + pá carreg.</v>
          </cell>
          <cell r="F139" t="str">
            <v>m³</v>
          </cell>
        </row>
        <row r="140">
          <cell r="B140" t="str">
            <v>1.1.9</v>
          </cell>
          <cell r="D140" t="str">
            <v>22.02.01.02</v>
          </cell>
          <cell r="E140" t="str">
            <v>Escavação 1/2ª cat. c/ motoscraper</v>
          </cell>
          <cell r="F140" t="str">
            <v>m³</v>
          </cell>
        </row>
        <row r="141">
          <cell r="B141" t="str">
            <v>1.1.10</v>
          </cell>
          <cell r="D141" t="str">
            <v>22.02.01.03</v>
          </cell>
          <cell r="E141" t="str">
            <v>Escavação 1/2ª cat. c/ escav. Hidraúlica</v>
          </cell>
          <cell r="F141" t="str">
            <v>m³</v>
          </cell>
        </row>
        <row r="142">
          <cell r="B142" t="str">
            <v>1.1.11</v>
          </cell>
          <cell r="D142" t="str">
            <v>22.02.02</v>
          </cell>
          <cell r="E142" t="str">
            <v>Escavação e carga material 2ª cat. c/ripper</v>
          </cell>
          <cell r="F142" t="str">
            <v>m³</v>
          </cell>
        </row>
        <row r="143">
          <cell r="B143" t="str">
            <v>1.1.12</v>
          </cell>
          <cell r="D143" t="str">
            <v>22.02.03</v>
          </cell>
          <cell r="E143" t="str">
            <v>Escavação carga material 2ª cat. com explosivo</v>
          </cell>
          <cell r="F143" t="str">
            <v>m³</v>
          </cell>
        </row>
        <row r="144">
          <cell r="B144" t="str">
            <v>1.1.13</v>
          </cell>
          <cell r="D144" t="str">
            <v>22.02.04</v>
          </cell>
          <cell r="E144" t="str">
            <v>Escavação e carga material de 3ª cat.</v>
          </cell>
          <cell r="F144" t="str">
            <v>m³</v>
          </cell>
        </row>
        <row r="145">
          <cell r="B145" t="str">
            <v>1.1.14</v>
          </cell>
          <cell r="D145" t="str">
            <v>22.02.05</v>
          </cell>
          <cell r="E145" t="str">
            <v>Escavação Carga solo mole sob lâmina d'agua</v>
          </cell>
          <cell r="F145" t="str">
            <v>m³</v>
          </cell>
        </row>
        <row r="146">
          <cell r="B146" t="str">
            <v>1.1.15</v>
          </cell>
          <cell r="D146" t="str">
            <v>22.02.06</v>
          </cell>
          <cell r="E146" t="str">
            <v>Carga de material limpeza</v>
          </cell>
          <cell r="F146" t="str">
            <v>m³</v>
          </cell>
        </row>
        <row r="147">
          <cell r="B147" t="str">
            <v>1.1.16</v>
          </cell>
          <cell r="D147" t="str">
            <v>22.02.07</v>
          </cell>
          <cell r="E147" t="str">
            <v>Escavação, carga e desc. Mat. Sil-arg. No corte</v>
          </cell>
          <cell r="F147" t="str">
            <v>m³</v>
          </cell>
        </row>
        <row r="148">
          <cell r="B148" t="str">
            <v>1.1.17</v>
          </cell>
          <cell r="D148" t="str">
            <v>22.02.08</v>
          </cell>
          <cell r="E148" t="str">
            <v>Aquis. Mat. Espal. Conf. Rolagem mat. Sil. Arg</v>
          </cell>
          <cell r="F148" t="str">
            <v>m³</v>
          </cell>
        </row>
        <row r="149">
          <cell r="B149" t="str">
            <v>1.1.18</v>
          </cell>
          <cell r="D149" t="str">
            <v>22.02.09</v>
          </cell>
          <cell r="E149" t="str">
            <v>Espalhamento/Regularização/Compactação/ de Material em bota-Fora</v>
          </cell>
          <cell r="F149" t="str">
            <v>m³</v>
          </cell>
        </row>
        <row r="150">
          <cell r="B150" t="str">
            <v>1.1.19</v>
          </cell>
          <cell r="D150" t="str">
            <v>22.03.01</v>
          </cell>
          <cell r="E150" t="str">
            <v xml:space="preserve">Transporte de 1ª/2ª categoria até 1 km </v>
          </cell>
          <cell r="F150" t="str">
            <v>m³xkm</v>
          </cell>
        </row>
        <row r="151">
          <cell r="B151" t="str">
            <v>1.1.20</v>
          </cell>
          <cell r="D151" t="str">
            <v>22.03.02</v>
          </cell>
          <cell r="E151" t="str">
            <v>Transporte de 1ª/2ª categoria até 2 km</v>
          </cell>
          <cell r="F151" t="str">
            <v>m³xkm</v>
          </cell>
        </row>
        <row r="152">
          <cell r="B152" t="str">
            <v>1.1.21</v>
          </cell>
          <cell r="D152" t="str">
            <v>22.03.03</v>
          </cell>
          <cell r="E152" t="str">
            <v xml:space="preserve">Transporte de 1ª/2ª categoria até 5 km </v>
          </cell>
          <cell r="F152" t="str">
            <v>m³xkm</v>
          </cell>
        </row>
        <row r="153">
          <cell r="B153" t="str">
            <v>1.1.22</v>
          </cell>
          <cell r="D153" t="str">
            <v>22.03.04</v>
          </cell>
          <cell r="E153" t="str">
            <v>Transporte de 1ª/2ª categoria até 10 km</v>
          </cell>
          <cell r="F153" t="str">
            <v>m³xkm</v>
          </cell>
        </row>
        <row r="154">
          <cell r="B154" t="str">
            <v>1.1.23</v>
          </cell>
          <cell r="D154" t="str">
            <v>22.03.05</v>
          </cell>
          <cell r="E154" t="str">
            <v>Transporte de 1ª/2ª categoria até 15 km</v>
          </cell>
          <cell r="F154" t="str">
            <v>m³xkm</v>
          </cell>
        </row>
        <row r="155">
          <cell r="B155" t="str">
            <v>1.1.24</v>
          </cell>
          <cell r="D155" t="str">
            <v>22.03.06</v>
          </cell>
          <cell r="E155" t="str">
            <v>Transporte de 1ª/2ª categoria alem 15 km</v>
          </cell>
          <cell r="F155" t="str">
            <v>m³xkm</v>
          </cell>
        </row>
        <row r="156">
          <cell r="B156" t="str">
            <v>1.1.25</v>
          </cell>
          <cell r="D156" t="str">
            <v>22.03.07</v>
          </cell>
          <cell r="E156" t="str">
            <v>Transporte de 3ª categoria até 1 km</v>
          </cell>
          <cell r="F156" t="str">
            <v>m³xkm</v>
          </cell>
        </row>
        <row r="157">
          <cell r="B157" t="str">
            <v>1.1.26</v>
          </cell>
          <cell r="D157" t="str">
            <v>22.03.08</v>
          </cell>
          <cell r="E157" t="str">
            <v xml:space="preserve">Transporte de 3ª categoria alem de 1 km </v>
          </cell>
          <cell r="F157" t="str">
            <v>m³xkm</v>
          </cell>
        </row>
        <row r="158">
          <cell r="B158" t="str">
            <v>1.1.27</v>
          </cell>
          <cell r="D158" t="str">
            <v>22.03.09</v>
          </cell>
          <cell r="E158" t="str">
            <v xml:space="preserve">Transporte de solo mole até 2 km </v>
          </cell>
          <cell r="F158" t="str">
            <v>m³xkm</v>
          </cell>
        </row>
        <row r="159">
          <cell r="B159" t="str">
            <v>1.1.28</v>
          </cell>
          <cell r="D159" t="str">
            <v>22.03.10</v>
          </cell>
          <cell r="E159" t="str">
            <v xml:space="preserve">Transporte de solo mole alem 2 km </v>
          </cell>
          <cell r="F159" t="str">
            <v>m³xkm</v>
          </cell>
        </row>
        <row r="160">
          <cell r="B160" t="str">
            <v>1.1.29</v>
          </cell>
          <cell r="D160" t="str">
            <v>22.03.11</v>
          </cell>
          <cell r="E160" t="str">
            <v>Transporte material de limpeza até 1km</v>
          </cell>
          <cell r="F160" t="str">
            <v>m³xkm</v>
          </cell>
        </row>
        <row r="161">
          <cell r="B161" t="str">
            <v>1.1.30</v>
          </cell>
          <cell r="D161" t="str">
            <v>22.03.12</v>
          </cell>
          <cell r="E161" t="str">
            <v xml:space="preserve">Transporte material de limpeza além de 1km </v>
          </cell>
          <cell r="F161" t="str">
            <v>m³xkm</v>
          </cell>
        </row>
        <row r="162">
          <cell r="B162" t="str">
            <v>1.1.31</v>
          </cell>
          <cell r="D162" t="str">
            <v>22.04.01</v>
          </cell>
          <cell r="E162" t="str">
            <v xml:space="preserve">Compactação de aterro maior/igual 95%PS </v>
          </cell>
          <cell r="F162" t="str">
            <v>m³</v>
          </cell>
        </row>
        <row r="163">
          <cell r="B163" t="str">
            <v>1.1.32</v>
          </cell>
          <cell r="D163" t="str">
            <v>22.06.01</v>
          </cell>
          <cell r="E163" t="str">
            <v>Lastro fundação de aterro c/areia lavada</v>
          </cell>
          <cell r="F163" t="str">
            <v>m³</v>
          </cell>
        </row>
        <row r="164">
          <cell r="B164" t="str">
            <v>1.1.33</v>
          </cell>
          <cell r="D164" t="str">
            <v>22.06.04</v>
          </cell>
          <cell r="E164" t="str">
            <v>Lastro fundação de aterro c/pedra rachão</v>
          </cell>
          <cell r="F164" t="str">
            <v>m³</v>
          </cell>
        </row>
        <row r="165">
          <cell r="B165" t="str">
            <v>1.1.34</v>
          </cell>
          <cell r="D165" t="str">
            <v>22.06.05</v>
          </cell>
          <cell r="E165" t="str">
            <v xml:space="preserve">Espalhamento Adensamento Material de Fund. de Aterro </v>
          </cell>
          <cell r="F165" t="str">
            <v>m³</v>
          </cell>
        </row>
        <row r="166">
          <cell r="B166" t="str">
            <v>1.1.35</v>
          </cell>
          <cell r="D166" t="str">
            <v>22.07.01</v>
          </cell>
          <cell r="E166" t="str">
            <v>Valeta de proteção manual</v>
          </cell>
          <cell r="F166" t="str">
            <v>m</v>
          </cell>
        </row>
        <row r="168">
          <cell r="B168" t="str">
            <v>Cód. Colinas</v>
          </cell>
          <cell r="D168" t="str">
            <v>Código</v>
          </cell>
          <cell r="E168" t="str">
            <v>Serviços</v>
          </cell>
          <cell r="F168" t="str">
            <v>Unid.</v>
          </cell>
        </row>
        <row r="171">
          <cell r="D171" t="str">
            <v>FASE 23 - PAVIMENTAÇÃO</v>
          </cell>
        </row>
        <row r="172">
          <cell r="B172" t="str">
            <v>3.1.1</v>
          </cell>
          <cell r="D172" t="str">
            <v>23.01.01</v>
          </cell>
          <cell r="E172" t="str">
            <v>Dem. Pav. Flex. m³ 3,95</v>
          </cell>
          <cell r="F172" t="str">
            <v>m³</v>
          </cell>
        </row>
        <row r="173">
          <cell r="B173" t="str">
            <v>3.1.2</v>
          </cell>
          <cell r="D173" t="str">
            <v>23.02.01</v>
          </cell>
          <cell r="E173" t="str">
            <v>Melhoria/preparo sub-leito - 100% PN</v>
          </cell>
          <cell r="F173" t="str">
            <v>m²</v>
          </cell>
        </row>
        <row r="174">
          <cell r="B174" t="str">
            <v>3.1.3</v>
          </cell>
          <cell r="D174" t="str">
            <v>23.02.02</v>
          </cell>
          <cell r="E174" t="str">
            <v xml:space="preserve">Melhoria/preparo sub-leito - 100% PI </v>
          </cell>
          <cell r="F174" t="str">
            <v>m²</v>
          </cell>
        </row>
        <row r="175">
          <cell r="B175" t="str">
            <v>3.1.4</v>
          </cell>
          <cell r="D175" t="str">
            <v>23.03.01</v>
          </cell>
          <cell r="E175" t="str">
            <v>Reforço sub-leito escav.solo escolhido</v>
          </cell>
          <cell r="F175" t="str">
            <v>m³</v>
          </cell>
        </row>
        <row r="176">
          <cell r="B176" t="str">
            <v>3.1.5</v>
          </cell>
          <cell r="D176" t="str">
            <v>23.03.02.01</v>
          </cell>
          <cell r="E176" t="str">
            <v xml:space="preserve">Reforço de sub-leito - transp até 01km </v>
          </cell>
          <cell r="F176" t="str">
            <v>m³xkm</v>
          </cell>
        </row>
        <row r="177">
          <cell r="B177" t="str">
            <v>3.1.6</v>
          </cell>
          <cell r="D177" t="str">
            <v>23.03.02.02</v>
          </cell>
          <cell r="E177" t="str">
            <v xml:space="preserve">Reforço de sub-leito - transp até 02km </v>
          </cell>
          <cell r="F177" t="str">
            <v>m³xkm</v>
          </cell>
        </row>
        <row r="178">
          <cell r="B178" t="str">
            <v>3.1.7</v>
          </cell>
          <cell r="D178" t="str">
            <v>23.03.02.03</v>
          </cell>
          <cell r="E178" t="str">
            <v>Reforço de sub-leito - transp até 05km</v>
          </cell>
          <cell r="F178" t="str">
            <v>m³xkm</v>
          </cell>
        </row>
        <row r="179">
          <cell r="B179" t="str">
            <v>3.1.8</v>
          </cell>
          <cell r="D179" t="str">
            <v>23.03.02.04</v>
          </cell>
          <cell r="E179" t="str">
            <v xml:space="preserve">Reforço de sub-leito - transp até 10km </v>
          </cell>
          <cell r="F179" t="str">
            <v>m³xkm</v>
          </cell>
        </row>
        <row r="180">
          <cell r="B180" t="str">
            <v>3.1.9</v>
          </cell>
          <cell r="D180" t="str">
            <v>23.03.02.05</v>
          </cell>
          <cell r="E180" t="str">
            <v>Reforço de sub-leito - transp até 15km</v>
          </cell>
          <cell r="F180" t="str">
            <v>m³xkm</v>
          </cell>
        </row>
        <row r="181">
          <cell r="B181" t="str">
            <v>3.1.10</v>
          </cell>
          <cell r="D181" t="str">
            <v>23.03.02.06</v>
          </cell>
          <cell r="E181" t="str">
            <v xml:space="preserve">Reforço de sub-leito - transp. + 15km </v>
          </cell>
          <cell r="F181" t="str">
            <v>m³xkm</v>
          </cell>
        </row>
        <row r="182">
          <cell r="B182" t="str">
            <v>3.1.11</v>
          </cell>
          <cell r="D182" t="str">
            <v>23.03.03</v>
          </cell>
          <cell r="E182" t="str">
            <v xml:space="preserve">Reforço de sub-leito compact 100% PI </v>
          </cell>
          <cell r="F182" t="str">
            <v>m³</v>
          </cell>
        </row>
        <row r="183">
          <cell r="B183" t="str">
            <v>3.1.12</v>
          </cell>
          <cell r="D183" t="str">
            <v>23.03.04</v>
          </cell>
          <cell r="E183" t="str">
            <v xml:space="preserve">Reforço de sub-leito compact 100% PN </v>
          </cell>
          <cell r="F183" t="str">
            <v>m³</v>
          </cell>
        </row>
        <row r="184">
          <cell r="B184" t="str">
            <v>3.1.13</v>
          </cell>
          <cell r="D184" t="str">
            <v>23.04.01.01.26</v>
          </cell>
          <cell r="E184" t="str">
            <v>Sub-base ou base solo cim 3% - Usina</v>
          </cell>
          <cell r="F184" t="str">
            <v>m³</v>
          </cell>
        </row>
        <row r="185">
          <cell r="B185" t="str">
            <v>3.1.14</v>
          </cell>
          <cell r="D185" t="str">
            <v>23.04.01.02</v>
          </cell>
          <cell r="E185" t="str">
            <v>Sub-base ou base solo cim 4% - Usina</v>
          </cell>
          <cell r="F185" t="str">
            <v>m³</v>
          </cell>
        </row>
        <row r="186">
          <cell r="B186" t="str">
            <v>3.1.15</v>
          </cell>
          <cell r="D186" t="str">
            <v>23.04.01.03</v>
          </cell>
          <cell r="E186" t="str">
            <v>Sub-base ou base solo cim 5% - Usina</v>
          </cell>
          <cell r="F186" t="str">
            <v>m³</v>
          </cell>
        </row>
        <row r="187">
          <cell r="B187" t="str">
            <v>3.1.16</v>
          </cell>
          <cell r="D187" t="str">
            <v>23.04.01.04</v>
          </cell>
          <cell r="E187" t="str">
            <v>Sub-base ou base solo cim 6% - Usina</v>
          </cell>
          <cell r="F187" t="str">
            <v>m³</v>
          </cell>
        </row>
        <row r="188">
          <cell r="B188" t="str">
            <v>3.1.17</v>
          </cell>
          <cell r="D188" t="str">
            <v>23.04.01.05</v>
          </cell>
          <cell r="E188" t="str">
            <v>Sub-base ou base solo cim 7% - Usina</v>
          </cell>
          <cell r="F188" t="str">
            <v>m³</v>
          </cell>
        </row>
        <row r="189">
          <cell r="B189" t="str">
            <v>3.1.18</v>
          </cell>
          <cell r="D189" t="str">
            <v>23.04.01.06</v>
          </cell>
          <cell r="E189" t="str">
            <v>Sub-base ou base solo cim 8% - Usina</v>
          </cell>
          <cell r="F189" t="str">
            <v>m³</v>
          </cell>
        </row>
        <row r="190">
          <cell r="B190" t="str">
            <v>3.1.19</v>
          </cell>
          <cell r="D190" t="str">
            <v>23.04.01.07</v>
          </cell>
          <cell r="E190" t="str">
            <v>Sub-base ou base solo cim 9% - Usina</v>
          </cell>
          <cell r="F190" t="str">
            <v>m³</v>
          </cell>
        </row>
        <row r="191">
          <cell r="B191" t="str">
            <v>3.1.20</v>
          </cell>
          <cell r="D191" t="str">
            <v>23.04.01.08</v>
          </cell>
          <cell r="E191" t="str">
            <v>Sub-base ou base solo cim 10% - Usina</v>
          </cell>
          <cell r="F191" t="str">
            <v>m³</v>
          </cell>
        </row>
        <row r="192">
          <cell r="B192" t="str">
            <v>3.1.21</v>
          </cell>
          <cell r="D192" t="str">
            <v>23.04.01.09</v>
          </cell>
          <cell r="E192" t="str">
            <v>Sub-base ou base solo cim 11% - Usina</v>
          </cell>
          <cell r="F192" t="str">
            <v>m³</v>
          </cell>
        </row>
        <row r="193">
          <cell r="B193" t="str">
            <v>3.1.22</v>
          </cell>
          <cell r="D193" t="str">
            <v>23.04.01.10</v>
          </cell>
          <cell r="E193" t="str">
            <v>Sub-base ou base solo cim 12% - Usina</v>
          </cell>
          <cell r="F193" t="str">
            <v>m³</v>
          </cell>
        </row>
        <row r="194">
          <cell r="B194" t="str">
            <v>3.1.23</v>
          </cell>
          <cell r="D194" t="str">
            <v>23.04.01.11</v>
          </cell>
          <cell r="E194" t="str">
            <v>Sub-base ou base solo cim 3% - Pulv.</v>
          </cell>
          <cell r="F194" t="str">
            <v>m³</v>
          </cell>
        </row>
        <row r="195">
          <cell r="B195" t="str">
            <v>3.1.24</v>
          </cell>
          <cell r="D195" t="str">
            <v>23.04.01.12</v>
          </cell>
          <cell r="E195" t="str">
            <v>Sub-base ou base solo cim 4% - Pulv.</v>
          </cell>
          <cell r="F195" t="str">
            <v>m³</v>
          </cell>
        </row>
        <row r="196">
          <cell r="B196" t="str">
            <v>3.1.25</v>
          </cell>
          <cell r="D196" t="str">
            <v>23.04.01.13</v>
          </cell>
          <cell r="E196" t="str">
            <v xml:space="preserve">Sub-base ou base solo cim 5% - Pulv. </v>
          </cell>
          <cell r="F196" t="str">
            <v>m³</v>
          </cell>
        </row>
        <row r="197">
          <cell r="B197" t="str">
            <v>3.1.26</v>
          </cell>
          <cell r="D197" t="str">
            <v>23.04.01.14</v>
          </cell>
          <cell r="E197" t="str">
            <v>Sub-base ou base solo cim 6% - Pulv.</v>
          </cell>
          <cell r="F197" t="str">
            <v>m³</v>
          </cell>
        </row>
        <row r="198">
          <cell r="B198" t="str">
            <v>3.1.27</v>
          </cell>
          <cell r="D198" t="str">
            <v>23.04.01.15</v>
          </cell>
          <cell r="E198" t="str">
            <v xml:space="preserve">Sub-base ou base solo cim 7% - Pulv. </v>
          </cell>
          <cell r="F198" t="str">
            <v>m³</v>
          </cell>
        </row>
        <row r="199">
          <cell r="B199" t="str">
            <v>3.1.28</v>
          </cell>
          <cell r="D199" t="str">
            <v>23.04.01.16</v>
          </cell>
          <cell r="E199" t="str">
            <v xml:space="preserve">Sub-base ou base solo cim 8% - Pulv. </v>
          </cell>
          <cell r="F199" t="str">
            <v>m³</v>
          </cell>
        </row>
        <row r="200">
          <cell r="B200" t="str">
            <v>3.1.29</v>
          </cell>
          <cell r="D200" t="str">
            <v>23.04.01.17</v>
          </cell>
          <cell r="E200" t="str">
            <v xml:space="preserve">Sub-base ou base solo cim 9% - Pulv. </v>
          </cell>
          <cell r="F200" t="str">
            <v>m³</v>
          </cell>
        </row>
        <row r="201">
          <cell r="B201" t="str">
            <v>3.1.30</v>
          </cell>
          <cell r="D201" t="str">
            <v>23.04.01.18</v>
          </cell>
          <cell r="E201" t="str">
            <v xml:space="preserve">Sub-base ou base solo cim 10% - Pulv. </v>
          </cell>
          <cell r="F201" t="str">
            <v>m³</v>
          </cell>
        </row>
        <row r="202">
          <cell r="B202" t="str">
            <v>3.1.31</v>
          </cell>
          <cell r="D202" t="str">
            <v>23.04.01.19</v>
          </cell>
          <cell r="E202" t="str">
            <v xml:space="preserve">Sub-base ou base solo cim 11% - Pulv. </v>
          </cell>
          <cell r="F202" t="str">
            <v>m³</v>
          </cell>
        </row>
        <row r="203">
          <cell r="B203" t="str">
            <v>3.1.32</v>
          </cell>
          <cell r="D203" t="str">
            <v>23.04.01.20</v>
          </cell>
          <cell r="E203" t="str">
            <v xml:space="preserve">Sub-base ou base solo cim 12% - Pulv. </v>
          </cell>
          <cell r="F203" t="str">
            <v>m³</v>
          </cell>
        </row>
        <row r="204">
          <cell r="B204" t="str">
            <v>3.1.33</v>
          </cell>
          <cell r="D204" t="str">
            <v>23.04.02.01</v>
          </cell>
          <cell r="E204" t="str">
            <v xml:space="preserve">Sub-base ou base solo brita c/ cim.3% </v>
          </cell>
          <cell r="F204" t="str">
            <v>m³</v>
          </cell>
        </row>
        <row r="205">
          <cell r="B205" t="str">
            <v>3.1.34</v>
          </cell>
          <cell r="D205" t="str">
            <v>23.04.02.02</v>
          </cell>
          <cell r="E205" t="str">
            <v xml:space="preserve">Sub-base ou base solo brita c/ cim.4% </v>
          </cell>
          <cell r="F205" t="str">
            <v>m³</v>
          </cell>
        </row>
        <row r="206">
          <cell r="B206" t="str">
            <v>3.1.35</v>
          </cell>
          <cell r="D206" t="str">
            <v>23.04.02.03</v>
          </cell>
          <cell r="E206" t="str">
            <v xml:space="preserve">Sub-base ou base solo brita c/ cim.5% </v>
          </cell>
          <cell r="F206" t="str">
            <v>m³</v>
          </cell>
        </row>
        <row r="207">
          <cell r="B207" t="str">
            <v>3.1.36</v>
          </cell>
          <cell r="D207" t="str">
            <v>23.04.02.04</v>
          </cell>
          <cell r="E207" t="str">
            <v xml:space="preserve">Sub-base ou base solo brita c/ cim.6% </v>
          </cell>
          <cell r="F207" t="str">
            <v>m³</v>
          </cell>
        </row>
        <row r="208">
          <cell r="B208" t="str">
            <v>3.1.37</v>
          </cell>
          <cell r="D208" t="str">
            <v>23.04.02.05</v>
          </cell>
          <cell r="E208" t="str">
            <v xml:space="preserve">Sub-base ou base de solo brita 50% brita </v>
          </cell>
          <cell r="F208" t="str">
            <v>m³</v>
          </cell>
        </row>
        <row r="209">
          <cell r="B209" t="str">
            <v>3.1.38</v>
          </cell>
          <cell r="D209" t="str">
            <v>23.04.02.07</v>
          </cell>
          <cell r="E209" t="str">
            <v>Sub-base ou base de solo brita 60% brita</v>
          </cell>
          <cell r="F209" t="str">
            <v>m³</v>
          </cell>
        </row>
        <row r="210">
          <cell r="B210" t="str">
            <v>3.1.39</v>
          </cell>
          <cell r="D210" t="str">
            <v>23.04.02.09</v>
          </cell>
          <cell r="E210" t="str">
            <v>Sub-base ou base de solo brita 70% brita</v>
          </cell>
          <cell r="F210" t="str">
            <v>m³</v>
          </cell>
        </row>
        <row r="211">
          <cell r="B211" t="str">
            <v>3.1.40</v>
          </cell>
          <cell r="D211" t="str">
            <v>23.04.02.11</v>
          </cell>
          <cell r="E211" t="str">
            <v xml:space="preserve">Sub-base ou base de solo brita 80% brita </v>
          </cell>
          <cell r="F211" t="str">
            <v>m³</v>
          </cell>
        </row>
        <row r="212">
          <cell r="B212" t="str">
            <v>3.1.41</v>
          </cell>
          <cell r="D212" t="str">
            <v>23.04.02.13</v>
          </cell>
          <cell r="E212" t="str">
            <v>Sub-base ou base de solo brita 90% brita</v>
          </cell>
          <cell r="F212" t="str">
            <v>m³</v>
          </cell>
        </row>
        <row r="213">
          <cell r="B213" t="str">
            <v>3.1.42</v>
          </cell>
          <cell r="D213" t="str">
            <v>23.04.03.01</v>
          </cell>
          <cell r="E213" t="str">
            <v xml:space="preserve">Sub-base ou base brita grad. simples </v>
          </cell>
          <cell r="F213" t="str">
            <v>m³</v>
          </cell>
        </row>
        <row r="214">
          <cell r="B214" t="str">
            <v>3.1.43</v>
          </cell>
          <cell r="D214" t="str">
            <v>23.04.03.02</v>
          </cell>
          <cell r="E214" t="str">
            <v>Sub-base ou base de Pedra Britada</v>
          </cell>
          <cell r="F214" t="str">
            <v>m³</v>
          </cell>
        </row>
        <row r="215">
          <cell r="B215" t="str">
            <v>3.1.44</v>
          </cell>
          <cell r="D215" t="str">
            <v>23.04.03.03</v>
          </cell>
          <cell r="E215" t="str">
            <v>Sub-base ou base de Bica Corrida</v>
          </cell>
          <cell r="F215" t="str">
            <v>m³</v>
          </cell>
        </row>
        <row r="216">
          <cell r="B216" t="str">
            <v>3.1.45</v>
          </cell>
          <cell r="D216" t="str">
            <v>23.04.03.04</v>
          </cell>
          <cell r="E216" t="str">
            <v>Sub-base ou base de Pedra Rachão, Conf. ET-POO/042 (DERSA)</v>
          </cell>
          <cell r="F216" t="str">
            <v>m³</v>
          </cell>
        </row>
        <row r="217">
          <cell r="B217" t="str">
            <v>3.1.46</v>
          </cell>
          <cell r="D217" t="str">
            <v>23.04.04.01</v>
          </cell>
          <cell r="E217" t="str">
            <v>Sub-base/base brita grad.c/ cim 1% vol.</v>
          </cell>
          <cell r="F217" t="str">
            <v>m³</v>
          </cell>
        </row>
        <row r="218">
          <cell r="B218" t="str">
            <v>3.1.47</v>
          </cell>
          <cell r="D218" t="str">
            <v>23.04.04.02</v>
          </cell>
          <cell r="E218" t="str">
            <v xml:space="preserve">Sub-base/base brita grad.c/cim 2% vol. </v>
          </cell>
          <cell r="F218" t="str">
            <v>m³</v>
          </cell>
        </row>
        <row r="219">
          <cell r="B219" t="str">
            <v>3.1.48</v>
          </cell>
          <cell r="D219" t="str">
            <v>23.04.04.03</v>
          </cell>
          <cell r="E219" t="str">
            <v xml:space="preserve">Sub-base/base brita grad.c/cim 3% vol. </v>
          </cell>
          <cell r="F219" t="str">
            <v>m³</v>
          </cell>
        </row>
        <row r="220">
          <cell r="B220" t="str">
            <v>3.1.49</v>
          </cell>
          <cell r="D220" t="str">
            <v>23.04.04.04</v>
          </cell>
          <cell r="E220" t="str">
            <v xml:space="preserve">Sub-base/base brita grad.c/cim 4% vol. </v>
          </cell>
          <cell r="F220" t="str">
            <v>m³</v>
          </cell>
        </row>
        <row r="221">
          <cell r="B221" t="str">
            <v>3.1.50</v>
          </cell>
          <cell r="D221" t="str">
            <v>23.04.05.01</v>
          </cell>
          <cell r="E221" t="str">
            <v>Sub-base/base solo estabiliz. Granulometr.</v>
          </cell>
          <cell r="F221" t="str">
            <v>m³</v>
          </cell>
        </row>
        <row r="222">
          <cell r="B222" t="str">
            <v>3.1.51</v>
          </cell>
          <cell r="D222" t="str">
            <v>23.04.06.01</v>
          </cell>
          <cell r="E222" t="str">
            <v>Sub-base/base macadame hidraúlico</v>
          </cell>
          <cell r="F222" t="str">
            <v>m³</v>
          </cell>
        </row>
        <row r="223">
          <cell r="B223" t="str">
            <v>3.1.52</v>
          </cell>
          <cell r="D223" t="str">
            <v>23.04.06.02</v>
          </cell>
          <cell r="E223" t="str">
            <v>Sub-base/base macadame betum.</v>
          </cell>
          <cell r="F223" t="str">
            <v>m³</v>
          </cell>
        </row>
        <row r="224">
          <cell r="B224" t="str">
            <v>3.1.53</v>
          </cell>
          <cell r="D224" t="str">
            <v>23.04.07.01</v>
          </cell>
          <cell r="E224" t="str">
            <v xml:space="preserve">Sub-base/base solo aren. fino 95%PI </v>
          </cell>
          <cell r="F224" t="str">
            <v>m³</v>
          </cell>
        </row>
        <row r="225">
          <cell r="B225" t="str">
            <v>3.1.54</v>
          </cell>
          <cell r="D225" t="str">
            <v>23.04.07.03</v>
          </cell>
          <cell r="E225" t="str">
            <v xml:space="preserve">Sub-base/base solo estabiliz. quimic. </v>
          </cell>
          <cell r="F225" t="str">
            <v>m³</v>
          </cell>
        </row>
        <row r="226">
          <cell r="B226" t="str">
            <v>3.1.55</v>
          </cell>
          <cell r="D226" t="str">
            <v>23.05.01</v>
          </cell>
          <cell r="E226" t="str">
            <v xml:space="preserve">Imprimadura bet. impermeabilizante </v>
          </cell>
          <cell r="F226" t="str">
            <v>m²</v>
          </cell>
        </row>
        <row r="227">
          <cell r="B227" t="str">
            <v>3.1.56</v>
          </cell>
          <cell r="D227" t="str">
            <v>23.05.02</v>
          </cell>
          <cell r="E227" t="str">
            <v xml:space="preserve">Imprimadura betuminosa ligante </v>
          </cell>
          <cell r="F227" t="str">
            <v>m²</v>
          </cell>
        </row>
        <row r="228">
          <cell r="B228" t="str">
            <v>3.1.57</v>
          </cell>
          <cell r="D228" t="str">
            <v>23.05.03</v>
          </cell>
          <cell r="E228" t="str">
            <v xml:space="preserve">Imprimadura bet. auxiliar de ligação </v>
          </cell>
          <cell r="F228" t="str">
            <v>m²</v>
          </cell>
        </row>
        <row r="229">
          <cell r="B229" t="str">
            <v>3.1.58</v>
          </cell>
          <cell r="D229" t="str">
            <v>23.05.04</v>
          </cell>
          <cell r="E229" t="str">
            <v>Imprimadura betuminosa ligante modif. Polimero</v>
          </cell>
          <cell r="F229" t="str">
            <v>m²</v>
          </cell>
        </row>
        <row r="230">
          <cell r="B230" t="str">
            <v>3.1.59</v>
          </cell>
          <cell r="D230" t="str">
            <v>23.06.01</v>
          </cell>
          <cell r="E230" t="str">
            <v xml:space="preserve">Tratamento superficial simples </v>
          </cell>
          <cell r="F230" t="str">
            <v>m²</v>
          </cell>
        </row>
        <row r="231">
          <cell r="B231" t="str">
            <v>3.1.60</v>
          </cell>
          <cell r="D231" t="str">
            <v>23.06.02</v>
          </cell>
          <cell r="E231" t="str">
            <v xml:space="preserve">Tratamento superficial duplo </v>
          </cell>
          <cell r="F231" t="str">
            <v>m³</v>
          </cell>
        </row>
        <row r="232">
          <cell r="B232" t="str">
            <v>3.1.61</v>
          </cell>
          <cell r="D232" t="str">
            <v>23.06.03</v>
          </cell>
          <cell r="E232" t="str">
            <v xml:space="preserve">Tratamento superficial triplo </v>
          </cell>
          <cell r="F232" t="str">
            <v>m³</v>
          </cell>
        </row>
        <row r="233">
          <cell r="B233" t="str">
            <v>3.1.62</v>
          </cell>
          <cell r="D233" t="str">
            <v>23.06.04</v>
          </cell>
          <cell r="E233" t="str">
            <v>Micro Pavimento c/ Polimero Com Fibra</v>
          </cell>
          <cell r="F233" t="str">
            <v>m²</v>
          </cell>
        </row>
        <row r="234">
          <cell r="B234" t="str">
            <v>3.1.63</v>
          </cell>
          <cell r="D234" t="str">
            <v>23.06.04.01</v>
          </cell>
          <cell r="E234" t="str">
            <v>Micro Pavimento c/ Polimero Sem Fibra</v>
          </cell>
          <cell r="F234" t="str">
            <v>m²</v>
          </cell>
        </row>
        <row r="235">
          <cell r="B235" t="str">
            <v>3.1.64</v>
          </cell>
          <cell r="D235" t="str">
            <v>23.06.05</v>
          </cell>
          <cell r="E235" t="str">
            <v xml:space="preserve">Tratamento superf. c/ lama asfáltica </v>
          </cell>
          <cell r="F235" t="str">
            <v>m²</v>
          </cell>
        </row>
        <row r="236">
          <cell r="B236" t="str">
            <v>3.1.65</v>
          </cell>
          <cell r="D236" t="str">
            <v>23.06.06</v>
          </cell>
          <cell r="E236" t="str">
            <v xml:space="preserve">Tratamento sup.cam. lama asfáltica grossa </v>
          </cell>
          <cell r="F236" t="str">
            <v>m²</v>
          </cell>
        </row>
        <row r="237">
          <cell r="B237" t="str">
            <v>3.1.66</v>
          </cell>
          <cell r="D237" t="str">
            <v>23.06.07</v>
          </cell>
          <cell r="E237" t="str">
            <v xml:space="preserve">Tratamento superf. simples modif. p/polimero </v>
          </cell>
          <cell r="F237" t="str">
            <v>m²</v>
          </cell>
        </row>
        <row r="238">
          <cell r="B238" t="str">
            <v>3.1.67</v>
          </cell>
          <cell r="D238" t="str">
            <v>23.06.08</v>
          </cell>
          <cell r="E238" t="str">
            <v xml:space="preserve">Tratamento superf. duplo modif. p/polimero </v>
          </cell>
          <cell r="F238" t="str">
            <v>m³</v>
          </cell>
        </row>
        <row r="239">
          <cell r="B239" t="str">
            <v>3.1.68</v>
          </cell>
          <cell r="D239" t="str">
            <v>23.06.09</v>
          </cell>
          <cell r="E239" t="str">
            <v xml:space="preserve">Tratamento superf. triplo modif. p/polimero </v>
          </cell>
          <cell r="F239" t="str">
            <v>m³</v>
          </cell>
        </row>
        <row r="240">
          <cell r="B240" t="str">
            <v>3.1.69</v>
          </cell>
          <cell r="D240" t="str">
            <v>23.07.01</v>
          </cell>
          <cell r="E240" t="str">
            <v xml:space="preserve">Camada Base Pré-misturado a frio </v>
          </cell>
          <cell r="F240" t="str">
            <v>m³</v>
          </cell>
        </row>
        <row r="241">
          <cell r="B241" t="str">
            <v>3.1.70</v>
          </cell>
          <cell r="D241" t="str">
            <v>23.08.01.01</v>
          </cell>
          <cell r="E241" t="str">
            <v xml:space="preserve">Conc. asf. us.quente - Binder grad. A s/DOP </v>
          </cell>
          <cell r="F241" t="str">
            <v>m³</v>
          </cell>
        </row>
        <row r="242">
          <cell r="B242" t="str">
            <v>3.1.71</v>
          </cell>
          <cell r="D242" t="str">
            <v>23.08.02</v>
          </cell>
          <cell r="E242" t="str">
            <v xml:space="preserve">Conc. asf. us.quente - Binder grad. B c/DOP </v>
          </cell>
          <cell r="F242" t="str">
            <v>m³</v>
          </cell>
        </row>
        <row r="243">
          <cell r="B243" t="str">
            <v>3.1.72</v>
          </cell>
          <cell r="D243" t="str">
            <v>23.08.02.01</v>
          </cell>
          <cell r="E243" t="str">
            <v xml:space="preserve">Conc. asf. us.quente - Binder grad. B s/DOP </v>
          </cell>
          <cell r="F243" t="str">
            <v>m³</v>
          </cell>
        </row>
        <row r="244">
          <cell r="B244" t="str">
            <v>3.1.73</v>
          </cell>
          <cell r="D244" t="str">
            <v>23.08.03.01</v>
          </cell>
          <cell r="E244" t="str">
            <v xml:space="preserve">Camada Rolante -CBUQ Graduação - "C" s/DOP </v>
          </cell>
          <cell r="F244" t="str">
            <v>m³</v>
          </cell>
        </row>
        <row r="245">
          <cell r="B245" t="str">
            <v>3.1.74</v>
          </cell>
          <cell r="D245" t="str">
            <v>23.08.03.03</v>
          </cell>
          <cell r="E245" t="str">
            <v xml:space="preserve">Camada Rolante -CBUQ Graduação - "C" c/DOP </v>
          </cell>
          <cell r="F245" t="str">
            <v>m³</v>
          </cell>
        </row>
        <row r="246">
          <cell r="B246" t="str">
            <v>3.1.75</v>
          </cell>
          <cell r="D246" t="str">
            <v>23.08.06</v>
          </cell>
          <cell r="E246" t="str">
            <v>Conc. asfaltico modificado / 15% em peso de Borracha ( CONTINUO)</v>
          </cell>
          <cell r="F246" t="str">
            <v>m³</v>
          </cell>
        </row>
        <row r="247">
          <cell r="B247" t="str">
            <v>3.1.76</v>
          </cell>
          <cell r="D247" t="str">
            <v>23.09.01</v>
          </cell>
          <cell r="E247" t="str">
            <v>Capa selante tipo 2</v>
          </cell>
          <cell r="F247" t="str">
            <v>m²</v>
          </cell>
        </row>
        <row r="248">
          <cell r="B248" t="str">
            <v>3.1.77</v>
          </cell>
          <cell r="D248" t="str">
            <v>23.09.02</v>
          </cell>
          <cell r="E248" t="str">
            <v xml:space="preserve">Capa selante tipo 3 </v>
          </cell>
          <cell r="F248" t="str">
            <v>m²</v>
          </cell>
        </row>
        <row r="249">
          <cell r="B249" t="str">
            <v>3.1.78</v>
          </cell>
          <cell r="D249" t="str">
            <v>23.10.01</v>
          </cell>
          <cell r="E249" t="str">
            <v xml:space="preserve">Fresagem de pav., indep. espessura </v>
          </cell>
          <cell r="F249" t="str">
            <v>m³</v>
          </cell>
        </row>
        <row r="250">
          <cell r="B250" t="str">
            <v>3.1.79</v>
          </cell>
          <cell r="D250" t="str">
            <v>23.11.01</v>
          </cell>
          <cell r="E250" t="str">
            <v>Pavimento de conc. pobre rolado</v>
          </cell>
          <cell r="F250" t="str">
            <v>m³</v>
          </cell>
        </row>
        <row r="251">
          <cell r="B251" t="str">
            <v>3.1.80</v>
          </cell>
          <cell r="D251" t="str">
            <v>23.11.03</v>
          </cell>
          <cell r="E251" t="str">
            <v xml:space="preserve">Pavimento de conc. Mecanico </v>
          </cell>
          <cell r="F251" t="str">
            <v>m³</v>
          </cell>
        </row>
        <row r="252">
          <cell r="B252" t="str">
            <v>3.1.81</v>
          </cell>
          <cell r="D252" t="str">
            <v>23.12.01</v>
          </cell>
          <cell r="E252" t="str">
            <v xml:space="preserve">Pavimento conc intertr. 6 cm </v>
          </cell>
          <cell r="F252" t="str">
            <v>m²</v>
          </cell>
        </row>
        <row r="253">
          <cell r="B253" t="str">
            <v>3.1.82</v>
          </cell>
          <cell r="D253" t="str">
            <v>23.12.02</v>
          </cell>
          <cell r="E253" t="str">
            <v xml:space="preserve">Pavimento conc intertr. 8 cm </v>
          </cell>
          <cell r="F253" t="str">
            <v>m²</v>
          </cell>
        </row>
        <row r="254">
          <cell r="B254" t="str">
            <v>3.1.83</v>
          </cell>
          <cell r="D254" t="str">
            <v>23.12.03</v>
          </cell>
          <cell r="E254" t="str">
            <v>Pavimento conc intertr. 10 cm</v>
          </cell>
          <cell r="F254" t="str">
            <v>m²</v>
          </cell>
        </row>
        <row r="256">
          <cell r="B256" t="str">
            <v>Cód. Colinas</v>
          </cell>
          <cell r="D256" t="str">
            <v>Código</v>
          </cell>
          <cell r="E256" t="str">
            <v>Serviços</v>
          </cell>
          <cell r="F256" t="str">
            <v>Unid.</v>
          </cell>
        </row>
        <row r="259">
          <cell r="D259" t="str">
            <v>FASE 24 - OBRAS DE ARTE CORRENTE E DRENAGEM</v>
          </cell>
        </row>
        <row r="260">
          <cell r="B260" t="str">
            <v>4.1.1</v>
          </cell>
          <cell r="D260" t="str">
            <v>24.01.01</v>
          </cell>
          <cell r="E260" t="str">
            <v xml:space="preserve">Aterro de acesso </v>
          </cell>
          <cell r="F260" t="str">
            <v>m³</v>
          </cell>
        </row>
        <row r="261">
          <cell r="B261" t="str">
            <v>4.1.2</v>
          </cell>
          <cell r="D261" t="str">
            <v>24.02.01</v>
          </cell>
          <cell r="E261" t="str">
            <v xml:space="preserve">Escavação manual para obras sem explosivos </v>
          </cell>
          <cell r="F261" t="str">
            <v>m³</v>
          </cell>
        </row>
        <row r="262">
          <cell r="B262" t="str">
            <v>4.1.3</v>
          </cell>
          <cell r="D262" t="str">
            <v>24.02.02</v>
          </cell>
          <cell r="E262" t="str">
            <v xml:space="preserve">Escavação mecânica para obras sem explosivos </v>
          </cell>
          <cell r="F262" t="str">
            <v>m³</v>
          </cell>
        </row>
        <row r="263">
          <cell r="B263" t="str">
            <v>4.1.4</v>
          </cell>
          <cell r="D263" t="str">
            <v>24.02.03</v>
          </cell>
          <cell r="E263" t="str">
            <v xml:space="preserve">Escavação mecânica para obras com explosivo </v>
          </cell>
          <cell r="F263" t="str">
            <v>m³</v>
          </cell>
        </row>
        <row r="264">
          <cell r="B264" t="str">
            <v>4.1.5</v>
          </cell>
          <cell r="D264" t="str">
            <v>24.02.04</v>
          </cell>
          <cell r="E264" t="str">
            <v xml:space="preserve">Escavação corta-rio sem explosivo </v>
          </cell>
          <cell r="F264" t="str">
            <v>m³</v>
          </cell>
        </row>
        <row r="265">
          <cell r="B265" t="str">
            <v>4.1.6</v>
          </cell>
          <cell r="D265" t="str">
            <v>24.02.05</v>
          </cell>
          <cell r="E265" t="str">
            <v xml:space="preserve">Escavação corta-rio com explosivo </v>
          </cell>
          <cell r="F265" t="str">
            <v>m³</v>
          </cell>
        </row>
        <row r="266">
          <cell r="B266" t="str">
            <v>4.1.7</v>
          </cell>
          <cell r="D266" t="str">
            <v>24.02.08</v>
          </cell>
          <cell r="E266" t="str">
            <v xml:space="preserve">Escavação fund., bueiro ou dreno sem expl. até 2 m </v>
          </cell>
          <cell r="F266" t="str">
            <v>m³</v>
          </cell>
        </row>
        <row r="267">
          <cell r="B267" t="str">
            <v>4.1.8</v>
          </cell>
          <cell r="D267" t="str">
            <v xml:space="preserve">24.02.09 </v>
          </cell>
          <cell r="E267" t="str">
            <v xml:space="preserve">Acresc. p/Escav. 1,5 m profundidade, além 2m </v>
          </cell>
          <cell r="F267" t="str">
            <v>m³</v>
          </cell>
        </row>
        <row r="268">
          <cell r="B268" t="str">
            <v>4.1.9</v>
          </cell>
          <cell r="D268" t="str">
            <v>24.02.10</v>
          </cell>
          <cell r="E268" t="str">
            <v xml:space="preserve">Escavação fund., bueiro ou dreno c/expl. até 2 m </v>
          </cell>
          <cell r="F268" t="str">
            <v>m³</v>
          </cell>
        </row>
        <row r="269">
          <cell r="B269" t="str">
            <v>4.1.10</v>
          </cell>
          <cell r="D269" t="str">
            <v>24.02.11</v>
          </cell>
          <cell r="E269" t="str">
            <v xml:space="preserve">Acresc.esc. ensec.explos.c/ 1,5m prof. além 2m </v>
          </cell>
          <cell r="F269" t="str">
            <v>m³</v>
          </cell>
        </row>
        <row r="270">
          <cell r="B270" t="str">
            <v>4.1.11</v>
          </cell>
          <cell r="D270" t="str">
            <v>24.02.12</v>
          </cell>
          <cell r="E270" t="str">
            <v xml:space="preserve">Escavação fund. dentro ensec. sem expl. até 3m </v>
          </cell>
          <cell r="F270" t="str">
            <v>m³</v>
          </cell>
        </row>
        <row r="271">
          <cell r="B271" t="str">
            <v>4.1.12</v>
          </cell>
          <cell r="D271" t="str">
            <v>24.02.13</v>
          </cell>
          <cell r="E271" t="str">
            <v xml:space="preserve">Acresc. p/escav. ensec. p/cada 1m prof. além 3m </v>
          </cell>
          <cell r="F271" t="str">
            <v>m³</v>
          </cell>
        </row>
        <row r="272">
          <cell r="B272" t="str">
            <v>4.1.13</v>
          </cell>
          <cell r="D272" t="str">
            <v>24.02.14</v>
          </cell>
          <cell r="E272" t="str">
            <v xml:space="preserve">Escavação fund. dentro ensec. com expl. até 3 m </v>
          </cell>
          <cell r="F272" t="str">
            <v>m³</v>
          </cell>
        </row>
        <row r="273">
          <cell r="B273" t="str">
            <v>4.1.14</v>
          </cell>
          <cell r="D273" t="str">
            <v>24.02.15</v>
          </cell>
          <cell r="E273" t="str">
            <v>Acresc. p/escav. ensec.c/explos.c/ 1,5m além 3m</v>
          </cell>
          <cell r="F273" t="str">
            <v>m³</v>
          </cell>
        </row>
        <row r="274">
          <cell r="B274" t="str">
            <v>4.1.15</v>
          </cell>
          <cell r="D274" t="str">
            <v>24.03.01</v>
          </cell>
          <cell r="E274" t="str">
            <v xml:space="preserve">Parede ensecadeira com prancha - esp. 0,05m </v>
          </cell>
          <cell r="F274" t="str">
            <v>m²</v>
          </cell>
        </row>
        <row r="275">
          <cell r="B275" t="str">
            <v>4.1.16</v>
          </cell>
          <cell r="D275" t="str">
            <v>24.03.02</v>
          </cell>
          <cell r="E275" t="str">
            <v>Parede ensecadeira com prancha - esp. 0,075m</v>
          </cell>
          <cell r="F275" t="str">
            <v>m²</v>
          </cell>
        </row>
        <row r="276">
          <cell r="B276" t="str">
            <v>4.1.17</v>
          </cell>
          <cell r="D276" t="str">
            <v>24.03.04</v>
          </cell>
          <cell r="E276" t="str">
            <v xml:space="preserve">Argila ench. ensecadeira, incl. apiloamento </v>
          </cell>
          <cell r="F276" t="str">
            <v>m³</v>
          </cell>
        </row>
        <row r="277">
          <cell r="B277" t="str">
            <v>4.1.18</v>
          </cell>
          <cell r="D277" t="str">
            <v>24.03.05</v>
          </cell>
          <cell r="E277" t="str">
            <v xml:space="preserve">Esgotamento continuo água </v>
          </cell>
          <cell r="F277" t="str">
            <v>m³</v>
          </cell>
        </row>
        <row r="278">
          <cell r="B278" t="str">
            <v>4.1.19</v>
          </cell>
          <cell r="D278" t="str">
            <v>24.03.06</v>
          </cell>
          <cell r="E278" t="str">
            <v>Escoramento de valas/cavas p/ fund. contínuo</v>
          </cell>
          <cell r="F278" t="str">
            <v>m²</v>
          </cell>
        </row>
        <row r="279">
          <cell r="B279" t="str">
            <v>4.1.20</v>
          </cell>
          <cell r="D279" t="str">
            <v>24.03.07</v>
          </cell>
          <cell r="E279" t="str">
            <v xml:space="preserve">Escoramento de valas/cavas para fund. descont. </v>
          </cell>
          <cell r="F279" t="str">
            <v>m²</v>
          </cell>
        </row>
        <row r="280">
          <cell r="B280" t="str">
            <v>4.1.21</v>
          </cell>
          <cell r="D280" t="str">
            <v>24.03.08</v>
          </cell>
          <cell r="E280" t="str">
            <v>Escoramento para formas</v>
          </cell>
          <cell r="F280" t="str">
            <v>m²</v>
          </cell>
        </row>
        <row r="281">
          <cell r="B281" t="str">
            <v>4.1.22</v>
          </cell>
          <cell r="D281" t="str">
            <v>24.04.01</v>
          </cell>
          <cell r="E281" t="str">
            <v xml:space="preserve">Cimbramento de passagem secundária e galeria ret. </v>
          </cell>
          <cell r="F281" t="str">
            <v>m³</v>
          </cell>
        </row>
        <row r="282">
          <cell r="B282" t="str">
            <v>4.1.23</v>
          </cell>
          <cell r="D282" t="str">
            <v>24.04.02</v>
          </cell>
          <cell r="E282" t="str">
            <v>Cimbramento de galeria em abóboda</v>
          </cell>
          <cell r="F282" t="str">
            <v>m³</v>
          </cell>
        </row>
        <row r="283">
          <cell r="B283" t="str">
            <v>4.1.24</v>
          </cell>
          <cell r="D283" t="str">
            <v>24.04.03</v>
          </cell>
          <cell r="E283" t="str">
            <v>Andaime de madeira</v>
          </cell>
          <cell r="F283" t="str">
            <v>m³</v>
          </cell>
        </row>
        <row r="284">
          <cell r="B284" t="str">
            <v>4.1.25</v>
          </cell>
          <cell r="D284" t="str">
            <v>24.04.04</v>
          </cell>
          <cell r="E284" t="str">
            <v xml:space="preserve">Andaime tubular </v>
          </cell>
          <cell r="F284" t="str">
            <v>m³</v>
          </cell>
        </row>
        <row r="285">
          <cell r="B285" t="str">
            <v>4.1.26</v>
          </cell>
          <cell r="D285" t="str">
            <v>24.05.01</v>
          </cell>
          <cell r="E285" t="str">
            <v xml:space="preserve">Forma plana para concreto comum </v>
          </cell>
          <cell r="F285" t="str">
            <v>m²</v>
          </cell>
        </row>
        <row r="286">
          <cell r="B286" t="str">
            <v>4.1.27</v>
          </cell>
          <cell r="D286" t="str">
            <v>24.05.02</v>
          </cell>
          <cell r="E286" t="str">
            <v xml:space="preserve">Forma plana para concreto aparente </v>
          </cell>
          <cell r="F286" t="str">
            <v>m²</v>
          </cell>
        </row>
        <row r="287">
          <cell r="B287" t="str">
            <v>4.1.28</v>
          </cell>
          <cell r="D287" t="str">
            <v>24.06.01</v>
          </cell>
          <cell r="E287" t="str">
            <v xml:space="preserve">Aço CA-25 </v>
          </cell>
          <cell r="F287" t="str">
            <v>kg</v>
          </cell>
        </row>
        <row r="288">
          <cell r="B288" t="str">
            <v>4.1.29</v>
          </cell>
          <cell r="D288" t="str">
            <v>24.06.02</v>
          </cell>
          <cell r="E288" t="str">
            <v xml:space="preserve">Aço CA-50 </v>
          </cell>
          <cell r="F288" t="str">
            <v>kg</v>
          </cell>
        </row>
        <row r="289">
          <cell r="B289" t="str">
            <v>4.1.30</v>
          </cell>
          <cell r="D289" t="str">
            <v xml:space="preserve">24.06.03 </v>
          </cell>
          <cell r="E289" t="str">
            <v xml:space="preserve">Aço CA-60 </v>
          </cell>
          <cell r="F289" t="str">
            <v>kg</v>
          </cell>
        </row>
        <row r="290">
          <cell r="B290" t="str">
            <v>4.1.31</v>
          </cell>
          <cell r="D290" t="str">
            <v>24.06.04</v>
          </cell>
          <cell r="E290" t="str">
            <v xml:space="preserve">Tela metálica </v>
          </cell>
          <cell r="F290" t="str">
            <v>m³</v>
          </cell>
        </row>
        <row r="291">
          <cell r="B291" t="str">
            <v>4.1.32</v>
          </cell>
          <cell r="D291" t="str">
            <v>24.07.01</v>
          </cell>
          <cell r="E291" t="str">
            <v xml:space="preserve">Concreto Fck 10 Mpa </v>
          </cell>
          <cell r="F291" t="str">
            <v>m³</v>
          </cell>
        </row>
        <row r="292">
          <cell r="B292" t="str">
            <v>4.1.33</v>
          </cell>
          <cell r="D292" t="str">
            <v>24.07.02</v>
          </cell>
          <cell r="E292" t="str">
            <v xml:space="preserve">Concreto Fck 15 MPa </v>
          </cell>
          <cell r="F292" t="str">
            <v>m³</v>
          </cell>
        </row>
        <row r="293">
          <cell r="B293" t="str">
            <v>4.1.34</v>
          </cell>
          <cell r="D293" t="str">
            <v>24.07.03</v>
          </cell>
          <cell r="E293" t="str">
            <v xml:space="preserve">Concreto Fck 18 MPa </v>
          </cell>
          <cell r="F293" t="str">
            <v>m³</v>
          </cell>
        </row>
        <row r="294">
          <cell r="B294" t="str">
            <v>4.1.35</v>
          </cell>
          <cell r="D294" t="str">
            <v>24.07.04</v>
          </cell>
          <cell r="E294" t="str">
            <v>Concreto Fck 20 MPa</v>
          </cell>
          <cell r="F294" t="str">
            <v>m³</v>
          </cell>
        </row>
        <row r="295">
          <cell r="B295" t="str">
            <v>4.1.36</v>
          </cell>
          <cell r="D295" t="str">
            <v>24.07.05</v>
          </cell>
          <cell r="E295" t="str">
            <v xml:space="preserve">Concreto Fck 25 Mpa </v>
          </cell>
          <cell r="F295" t="str">
            <v>m³</v>
          </cell>
        </row>
        <row r="296">
          <cell r="B296" t="str">
            <v>4.1.37</v>
          </cell>
          <cell r="D296" t="str">
            <v>24.07.07</v>
          </cell>
          <cell r="E296" t="str">
            <v xml:space="preserve">Concreto Fck 30 MPa </v>
          </cell>
          <cell r="F296" t="str">
            <v>m³</v>
          </cell>
        </row>
        <row r="297">
          <cell r="B297" t="str">
            <v>4.1.38</v>
          </cell>
          <cell r="D297" t="str">
            <v>24.07.08</v>
          </cell>
          <cell r="E297" t="str">
            <v xml:space="preserve">Concreto Ciclópico </v>
          </cell>
          <cell r="F297" t="str">
            <v>m³</v>
          </cell>
        </row>
        <row r="298">
          <cell r="B298" t="str">
            <v>4.1.39</v>
          </cell>
          <cell r="D298" t="str">
            <v>24.07.09</v>
          </cell>
          <cell r="E298" t="str">
            <v>Bombeamento p/ concreto qualquer resistência</v>
          </cell>
          <cell r="F298" t="str">
            <v>m³</v>
          </cell>
        </row>
        <row r="299">
          <cell r="B299" t="str">
            <v>4.1.40</v>
          </cell>
          <cell r="D299" t="str">
            <v>24.07.10</v>
          </cell>
          <cell r="E299" t="str">
            <v xml:space="preserve">Concreto Fck 12 Mpa </v>
          </cell>
          <cell r="F299" t="str">
            <v>m³</v>
          </cell>
        </row>
        <row r="300">
          <cell r="B300" t="str">
            <v>4.1.41</v>
          </cell>
          <cell r="D300" t="str">
            <v>24.07.11</v>
          </cell>
          <cell r="E300" t="str">
            <v xml:space="preserve">Concreto Fck 16 MPa </v>
          </cell>
          <cell r="F300" t="str">
            <v>m³</v>
          </cell>
        </row>
        <row r="301">
          <cell r="B301" t="str">
            <v>4.1.42</v>
          </cell>
          <cell r="D301" t="str">
            <v>24.07.12</v>
          </cell>
          <cell r="E301" t="str">
            <v>Concreto Fck 35 MPa</v>
          </cell>
          <cell r="F301" t="str">
            <v>m³</v>
          </cell>
        </row>
        <row r="302">
          <cell r="B302" t="str">
            <v>4.1.43</v>
          </cell>
          <cell r="D302" t="str">
            <v>24.07.13</v>
          </cell>
          <cell r="E302" t="str">
            <v xml:space="preserve">Concreto Fck 40 MPa </v>
          </cell>
          <cell r="F302" t="str">
            <v>m³</v>
          </cell>
        </row>
        <row r="303">
          <cell r="B303" t="str">
            <v>4.1.44</v>
          </cell>
          <cell r="D303" t="str">
            <v>24.08.01</v>
          </cell>
          <cell r="E303" t="str">
            <v>Junta elástica em PVC tipo O-12</v>
          </cell>
          <cell r="F303" t="str">
            <v>m</v>
          </cell>
        </row>
        <row r="304">
          <cell r="B304" t="str">
            <v>4.1.45</v>
          </cell>
          <cell r="D304" t="str">
            <v>24.08.02</v>
          </cell>
          <cell r="E304" t="str">
            <v xml:space="preserve">Junta elástica em PVC tipo O-22 </v>
          </cell>
          <cell r="F304" t="str">
            <v>m</v>
          </cell>
        </row>
        <row r="305">
          <cell r="B305" t="str">
            <v>4.1.46</v>
          </cell>
          <cell r="D305" t="str">
            <v>24.09.01</v>
          </cell>
          <cell r="E305" t="str">
            <v xml:space="preserve">Enrocamento pedra arrumada </v>
          </cell>
          <cell r="F305" t="str">
            <v>m³</v>
          </cell>
        </row>
        <row r="306">
          <cell r="B306" t="str">
            <v>4.1.47</v>
          </cell>
          <cell r="D306" t="str">
            <v>24.09.02</v>
          </cell>
          <cell r="E306" t="str">
            <v xml:space="preserve">Enrocamento pedra arrumada e rejuntada </v>
          </cell>
          <cell r="F306" t="str">
            <v>m³</v>
          </cell>
        </row>
        <row r="307">
          <cell r="B307" t="str">
            <v>4.1.48</v>
          </cell>
          <cell r="D307" t="str">
            <v>24.09.03</v>
          </cell>
          <cell r="E307" t="str">
            <v xml:space="preserve">Enrrocamento pedra jogada </v>
          </cell>
          <cell r="F307" t="str">
            <v>m³</v>
          </cell>
        </row>
        <row r="308">
          <cell r="B308" t="str">
            <v>4.1.49</v>
          </cell>
          <cell r="D308" t="str">
            <v>24.09.04</v>
          </cell>
          <cell r="E308" t="str">
            <v>Gabião tipo caixa 50cm - tela galv.</v>
          </cell>
          <cell r="F308" t="str">
            <v>m³</v>
          </cell>
        </row>
        <row r="309">
          <cell r="B309" t="str">
            <v>4.1.50</v>
          </cell>
        </row>
        <row r="310">
          <cell r="B310" t="str">
            <v>4.1.51</v>
          </cell>
        </row>
        <row r="311">
          <cell r="B311" t="str">
            <v>4.1.52</v>
          </cell>
          <cell r="D311" t="str">
            <v>24.09.05.01</v>
          </cell>
          <cell r="E311" t="str">
            <v xml:space="preserve">Gabião tipo colchão espessura 17cm - tela galv. </v>
          </cell>
          <cell r="F311" t="str">
            <v>m²</v>
          </cell>
        </row>
        <row r="312">
          <cell r="B312" t="str">
            <v>4.1.53</v>
          </cell>
          <cell r="D312" t="str">
            <v>24.09.06.01</v>
          </cell>
          <cell r="E312" t="str">
            <v xml:space="preserve">Gabião tipo colchão espessura 23cm - tela galv. </v>
          </cell>
          <cell r="F312" t="str">
            <v>m²</v>
          </cell>
        </row>
        <row r="313">
          <cell r="B313" t="str">
            <v>4.1.54</v>
          </cell>
          <cell r="D313" t="str">
            <v>24.09.07.01</v>
          </cell>
          <cell r="E313" t="str">
            <v>Gabião tipo colchão espessura 30cm - tela galv.</v>
          </cell>
          <cell r="F313" t="str">
            <v>m²</v>
          </cell>
        </row>
        <row r="314">
          <cell r="B314" t="str">
            <v>4.1.55</v>
          </cell>
          <cell r="D314" t="str">
            <v>24.09.08.01</v>
          </cell>
          <cell r="E314" t="str">
            <v>Gabião tipo colchão espessura 17cm - tela pvc</v>
          </cell>
          <cell r="F314" t="str">
            <v>m²</v>
          </cell>
        </row>
        <row r="315">
          <cell r="B315" t="str">
            <v>4.1.56</v>
          </cell>
          <cell r="D315" t="str">
            <v>24.09.09.01</v>
          </cell>
          <cell r="E315" t="str">
            <v>Gabião tipo colchão espessura 23cm - tela pvc</v>
          </cell>
          <cell r="F315" t="str">
            <v>m²</v>
          </cell>
        </row>
        <row r="316">
          <cell r="B316" t="str">
            <v>4.1.57</v>
          </cell>
          <cell r="D316" t="str">
            <v>24.09.10.01</v>
          </cell>
          <cell r="E316" t="str">
            <v>Gabião tipo colchão espessura 30cm - tela pvc</v>
          </cell>
          <cell r="F316" t="str">
            <v>m²</v>
          </cell>
        </row>
        <row r="317">
          <cell r="B317" t="str">
            <v>4.1.58</v>
          </cell>
          <cell r="D317" t="str">
            <v>24.09.11</v>
          </cell>
          <cell r="E317" t="str">
            <v xml:space="preserve">Gabião tipo saco - tela galv. </v>
          </cell>
          <cell r="F317" t="str">
            <v>m³</v>
          </cell>
        </row>
        <row r="318">
          <cell r="B318" t="str">
            <v>4.1.59</v>
          </cell>
          <cell r="D318" t="str">
            <v>24.09.12</v>
          </cell>
          <cell r="E318" t="str">
            <v>Gabião tipo saco - tela galv. revestido de PVC</v>
          </cell>
          <cell r="F318" t="str">
            <v>m³</v>
          </cell>
        </row>
        <row r="319">
          <cell r="B319" t="str">
            <v>4.1.60</v>
          </cell>
          <cell r="D319" t="str">
            <v>24.09.13</v>
          </cell>
          <cell r="E319" t="str">
            <v>Camada filtrante pedra britada</v>
          </cell>
          <cell r="F319" t="str">
            <v>m³</v>
          </cell>
        </row>
        <row r="320">
          <cell r="B320" t="str">
            <v>4.1.61</v>
          </cell>
          <cell r="D320" t="str">
            <v>24.10.02</v>
          </cell>
          <cell r="E320" t="str">
            <v xml:space="preserve">Calçamento concreto Fck 15 MPa </v>
          </cell>
          <cell r="F320" t="str">
            <v>m³</v>
          </cell>
        </row>
        <row r="321">
          <cell r="B321" t="str">
            <v>4.1.62</v>
          </cell>
          <cell r="D321" t="str">
            <v>24.10.03</v>
          </cell>
          <cell r="E321" t="str">
            <v>Calçamento concreto Fck 10 MPa</v>
          </cell>
          <cell r="F321" t="str">
            <v>m³</v>
          </cell>
        </row>
        <row r="322">
          <cell r="B322" t="str">
            <v>4.1.63</v>
          </cell>
          <cell r="D322" t="str">
            <v>24.11.01</v>
          </cell>
          <cell r="E322" t="str">
            <v xml:space="preserve">Alvenaria tijolo </v>
          </cell>
          <cell r="F322" t="str">
            <v>m³</v>
          </cell>
        </row>
        <row r="323">
          <cell r="B323" t="str">
            <v>4.1.64</v>
          </cell>
          <cell r="D323" t="str">
            <v>24.11.02</v>
          </cell>
          <cell r="E323" t="str">
            <v>Alvenaria de pedra seca</v>
          </cell>
          <cell r="F323" t="str">
            <v>m³</v>
          </cell>
        </row>
        <row r="324">
          <cell r="B324" t="str">
            <v>4.1.65</v>
          </cell>
          <cell r="D324" t="str">
            <v>24.11.04</v>
          </cell>
          <cell r="E324" t="str">
            <v>Alvenaria de pedra argamassada</v>
          </cell>
          <cell r="F324" t="str">
            <v>m³</v>
          </cell>
        </row>
        <row r="325">
          <cell r="B325" t="str">
            <v>4.1.66</v>
          </cell>
          <cell r="D325" t="str">
            <v>24.11.05</v>
          </cell>
          <cell r="E325" t="str">
            <v>Alvenaria de bloco de concreto</v>
          </cell>
          <cell r="F325" t="str">
            <v>m³</v>
          </cell>
        </row>
        <row r="326">
          <cell r="B326" t="str">
            <v>4.1.67</v>
          </cell>
          <cell r="D326" t="str">
            <v>24.11.07</v>
          </cell>
          <cell r="E326" t="str">
            <v>Argamassa de cimento e areia traço 1:3 esp 2cm</v>
          </cell>
          <cell r="F326" t="str">
            <v>m²</v>
          </cell>
        </row>
        <row r="327">
          <cell r="B327" t="str">
            <v>4.1.68</v>
          </cell>
          <cell r="D327" t="str">
            <v>24.12.01.01</v>
          </cell>
          <cell r="E327" t="str">
            <v xml:space="preserve">Enchimento de vala com pedra britada 1 e 2 </v>
          </cell>
          <cell r="F327" t="str">
            <v>m³</v>
          </cell>
        </row>
        <row r="328">
          <cell r="B328" t="str">
            <v>4.1.69</v>
          </cell>
          <cell r="D328" t="str">
            <v>24.12.01.02</v>
          </cell>
          <cell r="E328" t="str">
            <v xml:space="preserve">Enchimento de vala com pedra britada 3 e 4 </v>
          </cell>
          <cell r="F328" t="str">
            <v>m³</v>
          </cell>
        </row>
        <row r="329">
          <cell r="B329" t="str">
            <v>4.1.70</v>
          </cell>
          <cell r="D329" t="str">
            <v>24.12.02</v>
          </cell>
          <cell r="E329" t="str">
            <v>Enchimento de vala com areia</v>
          </cell>
          <cell r="F329" t="str">
            <v>m³</v>
          </cell>
        </row>
        <row r="330">
          <cell r="B330" t="str">
            <v>4.1.71</v>
          </cell>
          <cell r="D330" t="str">
            <v>24.12.03</v>
          </cell>
          <cell r="E330" t="str">
            <v>Enchimento de vala com pedra marroada</v>
          </cell>
          <cell r="F330" t="str">
            <v>m³</v>
          </cell>
        </row>
        <row r="331">
          <cell r="B331" t="str">
            <v>4.1.72</v>
          </cell>
          <cell r="D331" t="str">
            <v>24.12.05</v>
          </cell>
          <cell r="E331" t="str">
            <v>Enchimento base tubo com pedra britada</v>
          </cell>
          <cell r="F331" t="str">
            <v>m³</v>
          </cell>
        </row>
        <row r="332">
          <cell r="B332" t="str">
            <v>4.1.73</v>
          </cell>
          <cell r="D332" t="str">
            <v xml:space="preserve">24.12.06 </v>
          </cell>
          <cell r="E332" t="str">
            <v xml:space="preserve">Enchimento base tubo com pedregulho de cava </v>
          </cell>
          <cell r="F332" t="str">
            <v>m³</v>
          </cell>
        </row>
        <row r="333">
          <cell r="B333" t="str">
            <v>4.1.74</v>
          </cell>
          <cell r="D333" t="str">
            <v>24.12.08</v>
          </cell>
          <cell r="E333" t="str">
            <v>Compactação manual com reaterro solo local</v>
          </cell>
          <cell r="F333" t="str">
            <v>m³</v>
          </cell>
        </row>
        <row r="334">
          <cell r="B334" t="str">
            <v>4.1.75</v>
          </cell>
          <cell r="D334" t="str">
            <v>24.13.01</v>
          </cell>
          <cell r="E334" t="str">
            <v>Val. 0,50m² 1ª categoria</v>
          </cell>
          <cell r="F334" t="str">
            <v>m³</v>
          </cell>
        </row>
        <row r="335">
          <cell r="B335" t="str">
            <v>4.1.76</v>
          </cell>
          <cell r="D335" t="str">
            <v>24.13.02</v>
          </cell>
          <cell r="E335" t="str">
            <v xml:space="preserve">Val. 0,50m² 2ª categoria </v>
          </cell>
          <cell r="F335" t="str">
            <v>m³</v>
          </cell>
        </row>
        <row r="336">
          <cell r="B336" t="str">
            <v>4.1.77</v>
          </cell>
          <cell r="D336" t="str">
            <v>24.13.03</v>
          </cell>
          <cell r="E336" t="str">
            <v>Val. 0,50m² 3ª categoria</v>
          </cell>
          <cell r="F336" t="str">
            <v>m³</v>
          </cell>
        </row>
        <row r="337">
          <cell r="B337" t="str">
            <v>4.1.78</v>
          </cell>
          <cell r="D337" t="str">
            <v>24.13.04</v>
          </cell>
          <cell r="E337" t="str">
            <v>Val. seção transversal maior 0,50m² 1ª cat.</v>
          </cell>
          <cell r="F337" t="str">
            <v>m³</v>
          </cell>
        </row>
        <row r="338">
          <cell r="B338" t="str">
            <v>4.1.79</v>
          </cell>
          <cell r="D338" t="str">
            <v>24.13.05</v>
          </cell>
          <cell r="E338" t="str">
            <v xml:space="preserve">Val. seção transversal maior 0,50m² 2ª cat. </v>
          </cell>
          <cell r="F338" t="str">
            <v>m³</v>
          </cell>
        </row>
        <row r="339">
          <cell r="B339" t="str">
            <v>4.1.80</v>
          </cell>
          <cell r="D339" t="str">
            <v>24.13.06</v>
          </cell>
          <cell r="E339" t="str">
            <v>Val. seção transversal maior 0,50m² 3ª cat.</v>
          </cell>
          <cell r="F339" t="str">
            <v>m³</v>
          </cell>
        </row>
        <row r="340">
          <cell r="B340" t="str">
            <v>4.1.81</v>
          </cell>
          <cell r="D340" t="str">
            <v>24.13.07</v>
          </cell>
          <cell r="E340" t="str">
            <v>Val. 0,50m² 3ª categoria ar comprimido</v>
          </cell>
          <cell r="F340" t="str">
            <v>m³</v>
          </cell>
        </row>
        <row r="341">
          <cell r="B341" t="str">
            <v>4.1.82</v>
          </cell>
          <cell r="D341" t="str">
            <v>24.14.01</v>
          </cell>
          <cell r="E341" t="str">
            <v>Manta geotêxtil não tecido</v>
          </cell>
          <cell r="F341" t="str">
            <v>kg</v>
          </cell>
        </row>
        <row r="342">
          <cell r="B342" t="str">
            <v>4.1.83</v>
          </cell>
          <cell r="D342" t="str">
            <v>24.14.01.01</v>
          </cell>
          <cell r="F342" t="str">
            <v>m²</v>
          </cell>
        </row>
        <row r="343">
          <cell r="B343" t="str">
            <v>4.1.84</v>
          </cell>
          <cell r="D343" t="str">
            <v>24.14.01.02</v>
          </cell>
          <cell r="F343" t="str">
            <v>m²</v>
          </cell>
        </row>
        <row r="344">
          <cell r="B344" t="str">
            <v>4.1.85</v>
          </cell>
          <cell r="D344" t="str">
            <v>24.14.01.03</v>
          </cell>
          <cell r="F344" t="str">
            <v>m²</v>
          </cell>
        </row>
        <row r="345">
          <cell r="B345" t="str">
            <v>4.1.86</v>
          </cell>
          <cell r="D345" t="str">
            <v>24.14.01.04</v>
          </cell>
          <cell r="F345" t="str">
            <v>m²</v>
          </cell>
        </row>
        <row r="346">
          <cell r="B346" t="str">
            <v>4.1.87</v>
          </cell>
          <cell r="D346" t="str">
            <v>24.14.01.05</v>
          </cell>
          <cell r="F346" t="str">
            <v>m²</v>
          </cell>
        </row>
        <row r="347">
          <cell r="B347" t="str">
            <v>4.1.88</v>
          </cell>
          <cell r="D347" t="str">
            <v>24.14.01.06</v>
          </cell>
          <cell r="F347" t="str">
            <v>m²</v>
          </cell>
        </row>
        <row r="348">
          <cell r="B348" t="str">
            <v>4.1.89</v>
          </cell>
          <cell r="D348" t="str">
            <v>24.14.02</v>
          </cell>
          <cell r="E348" t="str">
            <v>Manta geotêxtil tecido</v>
          </cell>
          <cell r="F348" t="str">
            <v>kg</v>
          </cell>
        </row>
        <row r="349">
          <cell r="B349" t="str">
            <v>4.1.90</v>
          </cell>
          <cell r="D349" t="str">
            <v>24.15.01</v>
          </cell>
          <cell r="E349" t="str">
            <v>Tubo dreno concreto 15 cm</v>
          </cell>
          <cell r="F349" t="str">
            <v>m</v>
          </cell>
        </row>
        <row r="350">
          <cell r="B350" t="str">
            <v>4.1.91</v>
          </cell>
          <cell r="D350" t="str">
            <v>24.15.02</v>
          </cell>
          <cell r="E350" t="str">
            <v>Tubo dreno concreto 20 cm</v>
          </cell>
          <cell r="F350" t="str">
            <v>m</v>
          </cell>
        </row>
        <row r="351">
          <cell r="B351" t="str">
            <v>4.1.92</v>
          </cell>
          <cell r="D351" t="str">
            <v>24.15.03</v>
          </cell>
          <cell r="E351" t="str">
            <v>Tubo dreno barro 15 cm</v>
          </cell>
          <cell r="F351" t="str">
            <v>m</v>
          </cell>
        </row>
        <row r="352">
          <cell r="B352" t="str">
            <v>4.1.93</v>
          </cell>
          <cell r="D352" t="str">
            <v>24.15.04</v>
          </cell>
          <cell r="E352" t="str">
            <v>Tubo dreno barro 20 cm</v>
          </cell>
          <cell r="F352" t="str">
            <v>m</v>
          </cell>
        </row>
        <row r="353">
          <cell r="B353" t="str">
            <v>4.1.94</v>
          </cell>
          <cell r="D353" t="str">
            <v>24.15.05</v>
          </cell>
          <cell r="E353" t="str">
            <v>Tubo de pvc perfurado ou não D=0,050m</v>
          </cell>
          <cell r="F353" t="str">
            <v>m</v>
          </cell>
        </row>
        <row r="354">
          <cell r="B354" t="str">
            <v>4.1.95</v>
          </cell>
          <cell r="D354" t="str">
            <v>24.15.07</v>
          </cell>
          <cell r="E354" t="str">
            <v>Tubo de pvc perfurado ou não D=0,10m</v>
          </cell>
          <cell r="F354" t="str">
            <v>m</v>
          </cell>
        </row>
        <row r="355">
          <cell r="B355" t="str">
            <v>4.1.96</v>
          </cell>
          <cell r="D355" t="str">
            <v>24.15.08</v>
          </cell>
          <cell r="E355" t="str">
            <v>Tubo de pvc perfurado ou não D=0,15m</v>
          </cell>
          <cell r="F355" t="str">
            <v>m</v>
          </cell>
        </row>
        <row r="356">
          <cell r="B356" t="str">
            <v>4.1.97</v>
          </cell>
          <cell r="D356" t="str">
            <v>24.15.09</v>
          </cell>
          <cell r="E356" t="str">
            <v>Dreno horizontal profundo</v>
          </cell>
          <cell r="F356" t="str">
            <v>m</v>
          </cell>
        </row>
        <row r="357">
          <cell r="B357" t="str">
            <v>4.1.98</v>
          </cell>
          <cell r="D357" t="str">
            <v>24.15.11</v>
          </cell>
          <cell r="F357" t="str">
            <v>m</v>
          </cell>
        </row>
        <row r="358">
          <cell r="B358" t="str">
            <v>4.1.99</v>
          </cell>
          <cell r="D358" t="str">
            <v>24.15.12</v>
          </cell>
          <cell r="F358" t="str">
            <v>m</v>
          </cell>
        </row>
        <row r="359">
          <cell r="B359" t="str">
            <v>4.1.100</v>
          </cell>
          <cell r="D359" t="str">
            <v>24.15.13</v>
          </cell>
          <cell r="F359" t="str">
            <v>m</v>
          </cell>
        </row>
        <row r="360">
          <cell r="B360" t="str">
            <v>4.1.101</v>
          </cell>
          <cell r="D360" t="str">
            <v>24.15.14</v>
          </cell>
          <cell r="F360" t="str">
            <v>m</v>
          </cell>
        </row>
        <row r="361">
          <cell r="B361" t="str">
            <v>4.1.102</v>
          </cell>
          <cell r="D361" t="str">
            <v>24.15.15</v>
          </cell>
          <cell r="F361" t="str">
            <v>m</v>
          </cell>
        </row>
        <row r="362">
          <cell r="B362" t="str">
            <v>4.1.103</v>
          </cell>
          <cell r="D362" t="str">
            <v>24.15.16</v>
          </cell>
          <cell r="F362" t="str">
            <v>m</v>
          </cell>
        </row>
        <row r="363">
          <cell r="B363" t="str">
            <v>4.1.104</v>
          </cell>
          <cell r="D363" t="str">
            <v>24.15.17</v>
          </cell>
          <cell r="F363" t="str">
            <v>m</v>
          </cell>
        </row>
        <row r="364">
          <cell r="B364" t="str">
            <v>4.1.105</v>
          </cell>
          <cell r="D364" t="str">
            <v>24.16.01</v>
          </cell>
          <cell r="E364" t="str">
            <v>Tubo De concreto D=0,40m classe CA-1</v>
          </cell>
          <cell r="F364" t="str">
            <v>m</v>
          </cell>
        </row>
        <row r="365">
          <cell r="B365" t="str">
            <v>4.1.106</v>
          </cell>
          <cell r="D365" t="str">
            <v>24.16.02</v>
          </cell>
          <cell r="E365" t="str">
            <v xml:space="preserve">Tubo De concreto D=0,40m classe CA-2 </v>
          </cell>
          <cell r="F365" t="str">
            <v>m</v>
          </cell>
        </row>
        <row r="366">
          <cell r="B366" t="str">
            <v>4.1.107</v>
          </cell>
          <cell r="D366" t="str">
            <v>24.16.03</v>
          </cell>
        </row>
        <row r="367">
          <cell r="B367" t="str">
            <v>4.1.108</v>
          </cell>
          <cell r="D367" t="str">
            <v>24.16.04</v>
          </cell>
        </row>
        <row r="368">
          <cell r="B368" t="str">
            <v>4.1.109</v>
          </cell>
          <cell r="D368" t="str">
            <v>24.16.05</v>
          </cell>
        </row>
        <row r="369">
          <cell r="B369" t="str">
            <v>4.1.110</v>
          </cell>
          <cell r="D369" t="str">
            <v>24.16.06</v>
          </cell>
        </row>
        <row r="370">
          <cell r="B370" t="str">
            <v>4.1.111</v>
          </cell>
          <cell r="D370" t="str">
            <v>24.16.07</v>
          </cell>
          <cell r="E370" t="str">
            <v>Tubo De concreto D=0,60m classe CA-1</v>
          </cell>
          <cell r="F370" t="str">
            <v>m</v>
          </cell>
        </row>
        <row r="371">
          <cell r="B371" t="str">
            <v>4.1.112</v>
          </cell>
          <cell r="D371" t="str">
            <v>24.16.08</v>
          </cell>
          <cell r="E371" t="str">
            <v>Tubo De concreto D=0,60m classe CA-2</v>
          </cell>
          <cell r="F371" t="str">
            <v>m</v>
          </cell>
        </row>
        <row r="372">
          <cell r="B372" t="str">
            <v>4.1.113</v>
          </cell>
          <cell r="D372" t="str">
            <v>24.16.09</v>
          </cell>
          <cell r="E372" t="str">
            <v>Tubo De concreto D=0,60m classe CA-3</v>
          </cell>
          <cell r="F372" t="str">
            <v>m</v>
          </cell>
        </row>
        <row r="373">
          <cell r="B373" t="str">
            <v>4.1.114</v>
          </cell>
          <cell r="D373" t="str">
            <v>24.16.10.10</v>
          </cell>
          <cell r="E373" t="str">
            <v>Tubo De concreto D=0,60m classe CA-4</v>
          </cell>
          <cell r="F373" t="str">
            <v>m</v>
          </cell>
        </row>
        <row r="374">
          <cell r="B374" t="str">
            <v>4.1.115</v>
          </cell>
          <cell r="D374" t="str">
            <v>24.16.11</v>
          </cell>
          <cell r="E374" t="str">
            <v>Tubo De concreto D=0,80m classe CA-1</v>
          </cell>
          <cell r="F374" t="str">
            <v>m</v>
          </cell>
        </row>
        <row r="375">
          <cell r="B375" t="str">
            <v>4.1.116</v>
          </cell>
          <cell r="D375" t="str">
            <v>24.16.12</v>
          </cell>
          <cell r="E375" t="str">
            <v>Tubo De concreto D=0,80m classe CA-2</v>
          </cell>
          <cell r="F375" t="str">
            <v>m</v>
          </cell>
        </row>
        <row r="376">
          <cell r="B376" t="str">
            <v>4.1.117</v>
          </cell>
          <cell r="D376" t="str">
            <v>24.16.13</v>
          </cell>
          <cell r="E376" t="str">
            <v>Tubo De concreto D=0,80m classe CA-3</v>
          </cell>
          <cell r="F376" t="str">
            <v>m</v>
          </cell>
        </row>
        <row r="377">
          <cell r="B377" t="str">
            <v>4.1.118</v>
          </cell>
          <cell r="D377" t="str">
            <v>24.16.14</v>
          </cell>
          <cell r="E377" t="str">
            <v>Tubo De concreto D=0,80m classe CA-4</v>
          </cell>
          <cell r="F377" t="str">
            <v>m</v>
          </cell>
        </row>
        <row r="378">
          <cell r="B378" t="str">
            <v>4.1.119</v>
          </cell>
          <cell r="D378" t="str">
            <v>24.16.15</v>
          </cell>
          <cell r="E378" t="str">
            <v xml:space="preserve">Tubo De concreto D=1,00m classe CA-1 </v>
          </cell>
          <cell r="F378" t="str">
            <v>m</v>
          </cell>
        </row>
        <row r="379">
          <cell r="B379" t="str">
            <v>4.1.120</v>
          </cell>
          <cell r="D379" t="str">
            <v>24.16.16</v>
          </cell>
          <cell r="E379" t="str">
            <v xml:space="preserve">Tubo De concreto D=1,00m classe CA-2 </v>
          </cell>
          <cell r="F379" t="str">
            <v>m</v>
          </cell>
        </row>
        <row r="380">
          <cell r="B380" t="str">
            <v>4.1.121</v>
          </cell>
          <cell r="D380" t="str">
            <v>24.16.17</v>
          </cell>
          <cell r="E380" t="str">
            <v>Tubo De concreto D=1,00m classe CA-3</v>
          </cell>
          <cell r="F380" t="str">
            <v>m</v>
          </cell>
        </row>
        <row r="381">
          <cell r="B381" t="str">
            <v>4.1.122</v>
          </cell>
          <cell r="D381" t="str">
            <v>24.16.18</v>
          </cell>
          <cell r="E381" t="str">
            <v>Tubo De concreto D=1,00m classe CA-4</v>
          </cell>
          <cell r="F381" t="str">
            <v>m</v>
          </cell>
        </row>
        <row r="382">
          <cell r="B382" t="str">
            <v>4.1.123</v>
          </cell>
          <cell r="D382" t="str">
            <v>24.16.19</v>
          </cell>
          <cell r="E382" t="str">
            <v>Tubo De concreto D=1,20m classe CA-1</v>
          </cell>
          <cell r="F382" t="str">
            <v>m</v>
          </cell>
        </row>
        <row r="383">
          <cell r="B383" t="str">
            <v>4.1.124</v>
          </cell>
          <cell r="D383" t="str">
            <v>24.16.20</v>
          </cell>
          <cell r="E383" t="str">
            <v>Tubo De concreto D=1,20m classe CA-2</v>
          </cell>
          <cell r="F383" t="str">
            <v>m</v>
          </cell>
        </row>
        <row r="384">
          <cell r="B384" t="str">
            <v>4.1.125</v>
          </cell>
          <cell r="D384" t="str">
            <v>24.16.21</v>
          </cell>
          <cell r="E384" t="str">
            <v>Tubo De concreto D=1,20m classe CA-3</v>
          </cell>
          <cell r="F384" t="str">
            <v>m</v>
          </cell>
        </row>
        <row r="385">
          <cell r="B385" t="str">
            <v>4.1.126</v>
          </cell>
          <cell r="D385" t="str">
            <v>24.16.22</v>
          </cell>
          <cell r="E385" t="str">
            <v>Tubo De concreto D=1,20m classe CA-4</v>
          </cell>
          <cell r="F385" t="str">
            <v>m</v>
          </cell>
        </row>
        <row r="386">
          <cell r="B386" t="str">
            <v>4.1.127</v>
          </cell>
          <cell r="D386" t="str">
            <v>24.16.23</v>
          </cell>
          <cell r="E386" t="str">
            <v>Tubo De concreto D=1,50m classe CA-1</v>
          </cell>
          <cell r="F386" t="str">
            <v>m</v>
          </cell>
        </row>
        <row r="387">
          <cell r="B387" t="str">
            <v>4.1.128</v>
          </cell>
          <cell r="D387" t="str">
            <v>24.16.24</v>
          </cell>
          <cell r="E387" t="str">
            <v>Tubo De concreto D=1,50m classe CA-2</v>
          </cell>
          <cell r="F387" t="str">
            <v>m</v>
          </cell>
        </row>
        <row r="388">
          <cell r="B388" t="str">
            <v>4.1.129</v>
          </cell>
          <cell r="D388" t="str">
            <v>24.16.25</v>
          </cell>
          <cell r="E388" t="str">
            <v>Tubo De concreto D=1,50m classe CA-3</v>
          </cell>
          <cell r="F388" t="str">
            <v>m</v>
          </cell>
        </row>
        <row r="389">
          <cell r="B389" t="str">
            <v>4.1.130</v>
          </cell>
          <cell r="D389" t="str">
            <v>24.16.26</v>
          </cell>
          <cell r="E389" t="str">
            <v>Tubo De concreto D=1,50m classe CA-4</v>
          </cell>
          <cell r="F389" t="str">
            <v>m</v>
          </cell>
        </row>
        <row r="390">
          <cell r="B390" t="str">
            <v>4.1.131</v>
          </cell>
          <cell r="D390" t="str">
            <v>24.16.27</v>
          </cell>
          <cell r="E390" t="str">
            <v>Tubo de concreto simples D=0,40m</v>
          </cell>
          <cell r="F390" t="str">
            <v>m</v>
          </cell>
        </row>
        <row r="391">
          <cell r="B391" t="str">
            <v>4.1.132</v>
          </cell>
          <cell r="D391" t="str">
            <v>24.16.28</v>
          </cell>
          <cell r="E391" t="str">
            <v>Tubo de concreto simples D=0,60m</v>
          </cell>
          <cell r="F391" t="str">
            <v>m</v>
          </cell>
        </row>
        <row r="392">
          <cell r="B392" t="str">
            <v>4.1.133</v>
          </cell>
          <cell r="D392" t="str">
            <v>24.16.29</v>
          </cell>
          <cell r="F392" t="str">
            <v>m</v>
          </cell>
        </row>
        <row r="393">
          <cell r="B393" t="str">
            <v>4.1.134</v>
          </cell>
          <cell r="D393" t="str">
            <v>24.16.30</v>
          </cell>
          <cell r="F393" t="str">
            <v>m</v>
          </cell>
        </row>
        <row r="394">
          <cell r="B394" t="str">
            <v>4.1.135</v>
          </cell>
          <cell r="D394" t="str">
            <v>24.16.31</v>
          </cell>
          <cell r="F394" t="str">
            <v>m</v>
          </cell>
        </row>
        <row r="395">
          <cell r="B395" t="str">
            <v>4.1.136</v>
          </cell>
          <cell r="D395" t="str">
            <v>24.16.32</v>
          </cell>
          <cell r="F395" t="str">
            <v>m</v>
          </cell>
        </row>
        <row r="396">
          <cell r="B396" t="str">
            <v>4.1.137</v>
          </cell>
          <cell r="D396" t="str">
            <v>24.18.01</v>
          </cell>
          <cell r="E396" t="str">
            <v>Canaleta concreto 40 cm</v>
          </cell>
          <cell r="F396" t="str">
            <v>m</v>
          </cell>
        </row>
        <row r="397">
          <cell r="B397" t="str">
            <v>4.1.138</v>
          </cell>
          <cell r="D397" t="str">
            <v>24.18.02</v>
          </cell>
          <cell r="E397" t="str">
            <v>Canaleta concreto 60 cm</v>
          </cell>
          <cell r="F397" t="str">
            <v>m</v>
          </cell>
        </row>
        <row r="398">
          <cell r="B398" t="str">
            <v>4.1.139</v>
          </cell>
          <cell r="D398" t="str">
            <v>24.18.03</v>
          </cell>
          <cell r="E398" t="str">
            <v>Canaleta concreto 80 cm</v>
          </cell>
          <cell r="F398" t="str">
            <v>m</v>
          </cell>
        </row>
        <row r="399">
          <cell r="B399" t="str">
            <v>4.1.140</v>
          </cell>
          <cell r="D399" t="str">
            <v>24.19.01</v>
          </cell>
          <cell r="E399" t="str">
            <v>Lastro de concreto Fck 10 MPa</v>
          </cell>
          <cell r="F399" t="str">
            <v>m³</v>
          </cell>
        </row>
        <row r="400">
          <cell r="B400" t="str">
            <v>4.1.141</v>
          </cell>
          <cell r="D400" t="str">
            <v>24.19.02</v>
          </cell>
          <cell r="E400" t="str">
            <v>Sarjeta pré-fabricada de concreto Fck 15 MPa</v>
          </cell>
          <cell r="F400" t="str">
            <v>m²</v>
          </cell>
        </row>
        <row r="401">
          <cell r="B401" t="str">
            <v>4.1.142</v>
          </cell>
          <cell r="D401" t="str">
            <v>24.19.03</v>
          </cell>
          <cell r="E401" t="str">
            <v>Guia pre-fabricada concreto Fck 15 MPa</v>
          </cell>
          <cell r="F401" t="str">
            <v>m</v>
          </cell>
        </row>
        <row r="402">
          <cell r="B402" t="str">
            <v>4.1.143</v>
          </cell>
          <cell r="D402" t="str">
            <v>24.19.04</v>
          </cell>
          <cell r="E402" t="str">
            <v>Sarjeta concreto Fck 15 MPa</v>
          </cell>
          <cell r="F402" t="str">
            <v>m³</v>
          </cell>
        </row>
        <row r="403">
          <cell r="B403" t="str">
            <v>4.1.144</v>
          </cell>
          <cell r="D403" t="str">
            <v>24.19.05</v>
          </cell>
          <cell r="E403" t="str">
            <v>Guia concreto Fck 15 MPa</v>
          </cell>
          <cell r="F403" t="str">
            <v>m³</v>
          </cell>
        </row>
        <row r="404">
          <cell r="B404" t="str">
            <v>4.1.145</v>
          </cell>
          <cell r="D404" t="str">
            <v>24.19.06</v>
          </cell>
          <cell r="E404" t="str">
            <v>Telar e tampão de ferro fundido</v>
          </cell>
          <cell r="F404" t="str">
            <v>un</v>
          </cell>
        </row>
        <row r="405">
          <cell r="B405" t="str">
            <v>4.1.146</v>
          </cell>
          <cell r="D405" t="str">
            <v>24.19.07</v>
          </cell>
          <cell r="E405" t="str">
            <v>Grelha de concreto 0,10 X ,094 x 1,20m</v>
          </cell>
          <cell r="F405" t="str">
            <v>un</v>
          </cell>
        </row>
        <row r="406">
          <cell r="B406" t="str">
            <v>4.1.147</v>
          </cell>
          <cell r="D406" t="str">
            <v>24.19.07.01</v>
          </cell>
          <cell r="F406" t="str">
            <v>un</v>
          </cell>
        </row>
        <row r="407">
          <cell r="B407" t="str">
            <v>4.1.148</v>
          </cell>
          <cell r="D407" t="str">
            <v>24.19.08</v>
          </cell>
          <cell r="E407" t="str">
            <v xml:space="preserve">Grelha de fºfº p/ boca de lobo tipo GRS-135 </v>
          </cell>
          <cell r="F407" t="str">
            <v>un</v>
          </cell>
        </row>
        <row r="408">
          <cell r="B408" t="str">
            <v>4.1.149</v>
          </cell>
          <cell r="D408" t="str">
            <v>24.20.01</v>
          </cell>
          <cell r="E408" t="str">
            <v>Tubo aço corr.galv.met.não destrutivo</v>
          </cell>
          <cell r="F408" t="str">
            <v>kg</v>
          </cell>
        </row>
        <row r="409">
          <cell r="B409" t="str">
            <v>4.1.150</v>
          </cell>
          <cell r="D409" t="str">
            <v>24.20.02</v>
          </cell>
          <cell r="E409" t="str">
            <v>Tubo aço corr.epoxy met.não destrutivo</v>
          </cell>
          <cell r="F409" t="str">
            <v>kg</v>
          </cell>
        </row>
        <row r="410">
          <cell r="B410" t="str">
            <v>4.1.151</v>
          </cell>
          <cell r="D410" t="str">
            <v>24.20.03</v>
          </cell>
          <cell r="E410" t="str">
            <v>Tubo aço corr.galv.met. destrutivo</v>
          </cell>
          <cell r="F410" t="str">
            <v>kg</v>
          </cell>
        </row>
        <row r="411">
          <cell r="B411" t="str">
            <v>4.1.152</v>
          </cell>
          <cell r="D411" t="str">
            <v>24.20.04</v>
          </cell>
          <cell r="E411" t="str">
            <v>Tubo aço corr.epoxy met. destrutivo</v>
          </cell>
          <cell r="F411" t="str">
            <v>kg</v>
          </cell>
        </row>
        <row r="412">
          <cell r="B412" t="str">
            <v>4.1.153</v>
          </cell>
          <cell r="D412" t="str">
            <v>24.21.01</v>
          </cell>
          <cell r="E412" t="str">
            <v>Broca de concreto armado D=20,00cm</v>
          </cell>
          <cell r="F412" t="str">
            <v>m</v>
          </cell>
        </row>
        <row r="413">
          <cell r="B413" t="str">
            <v>4.1.154</v>
          </cell>
          <cell r="D413" t="str">
            <v>24.21.02</v>
          </cell>
          <cell r="E413" t="str">
            <v>Broca de concreto armado D=25,00cm</v>
          </cell>
          <cell r="F413" t="str">
            <v>m</v>
          </cell>
        </row>
        <row r="414">
          <cell r="B414" t="str">
            <v>4.1.155</v>
          </cell>
          <cell r="D414" t="str">
            <v>24.21.03</v>
          </cell>
          <cell r="E414" t="str">
            <v>Broca de concreto armado D=15,00cm</v>
          </cell>
          <cell r="F414" t="str">
            <v>m</v>
          </cell>
        </row>
        <row r="416">
          <cell r="B416" t="str">
            <v>Cód. Colinas</v>
          </cell>
          <cell r="D416" t="str">
            <v>Código</v>
          </cell>
          <cell r="E416" t="str">
            <v>Serviços</v>
          </cell>
          <cell r="F416" t="str">
            <v>Unid.</v>
          </cell>
        </row>
        <row r="419">
          <cell r="D419" t="str">
            <v>FASE-25 OBRAS DE CONTENÇÃO</v>
          </cell>
        </row>
        <row r="420">
          <cell r="B420" t="str">
            <v>5.1.1</v>
          </cell>
          <cell r="D420" t="str">
            <v>25.01.01</v>
          </cell>
          <cell r="E420" t="str">
            <v>Aterro de acesso</v>
          </cell>
          <cell r="F420" t="str">
            <v>m³</v>
          </cell>
        </row>
        <row r="421">
          <cell r="B421" t="str">
            <v>5.1.2</v>
          </cell>
          <cell r="D421" t="str">
            <v>25.01.03.05</v>
          </cell>
          <cell r="E421" t="str">
            <v>At. Solo cim. 6% pulv.</v>
          </cell>
          <cell r="F421" t="str">
            <v>m³</v>
          </cell>
        </row>
        <row r="422">
          <cell r="B422" t="str">
            <v>5.1.3</v>
          </cell>
          <cell r="D422" t="str">
            <v>25.02.01</v>
          </cell>
          <cell r="E422" t="str">
            <v>Escavação manual para obras sem explosivos</v>
          </cell>
          <cell r="F422" t="str">
            <v>m³</v>
          </cell>
        </row>
        <row r="423">
          <cell r="B423" t="str">
            <v>5.1.4</v>
          </cell>
          <cell r="D423" t="str">
            <v>25.02.02</v>
          </cell>
          <cell r="E423" t="str">
            <v>Escavação mecânica para obras sem explosivos</v>
          </cell>
          <cell r="F423" t="str">
            <v>m³</v>
          </cell>
        </row>
        <row r="424">
          <cell r="B424" t="str">
            <v>5.1.5</v>
          </cell>
          <cell r="D424" t="str">
            <v>25.02.03</v>
          </cell>
          <cell r="E424" t="str">
            <v>Escavação mecânica para obras com explosivo</v>
          </cell>
          <cell r="F424" t="str">
            <v>m³</v>
          </cell>
        </row>
        <row r="425">
          <cell r="B425" t="str">
            <v>5.1.6</v>
          </cell>
          <cell r="D425" t="str">
            <v>25.02.04</v>
          </cell>
          <cell r="E425" t="str">
            <v>Escavação corta-rio sem explosivo</v>
          </cell>
          <cell r="F425" t="str">
            <v>m³</v>
          </cell>
        </row>
        <row r="426">
          <cell r="B426" t="str">
            <v>5.1.7</v>
          </cell>
          <cell r="D426" t="str">
            <v>25.02.05</v>
          </cell>
          <cell r="E426" t="str">
            <v>Escavação corta-rio com explosivo</v>
          </cell>
          <cell r="F426" t="str">
            <v>m³</v>
          </cell>
        </row>
        <row r="427">
          <cell r="B427" t="str">
            <v>5.1.8</v>
          </cell>
          <cell r="D427" t="str">
            <v>25.02.06</v>
          </cell>
          <cell r="E427" t="str">
            <v>Escavação fund., bueiro ou dreno sem expl. até 2 m</v>
          </cell>
          <cell r="F427" t="str">
            <v>m³</v>
          </cell>
        </row>
        <row r="428">
          <cell r="B428" t="str">
            <v>5.1.9</v>
          </cell>
          <cell r="D428" t="str">
            <v>25.02.07</v>
          </cell>
          <cell r="E428" t="str">
            <v>Acresc. p/Escav. 1,5 m profundidade, além 2m</v>
          </cell>
          <cell r="F428" t="str">
            <v>m³</v>
          </cell>
        </row>
        <row r="429">
          <cell r="B429" t="str">
            <v>5.1.10</v>
          </cell>
          <cell r="D429" t="str">
            <v>25.02.08</v>
          </cell>
          <cell r="E429" t="str">
            <v>Escavação fund., bueiro ou dreno c/expl. até 2 m</v>
          </cell>
          <cell r="F429" t="str">
            <v>m³</v>
          </cell>
        </row>
        <row r="430">
          <cell r="B430" t="str">
            <v>5.1.11</v>
          </cell>
          <cell r="D430" t="str">
            <v>25.02.09</v>
          </cell>
          <cell r="E430" t="str">
            <v>Acresc.escav. ensec.explos.c/ 1,5m prof. além 2m</v>
          </cell>
          <cell r="F430" t="str">
            <v>m³</v>
          </cell>
        </row>
        <row r="431">
          <cell r="B431" t="str">
            <v>5.1.12</v>
          </cell>
          <cell r="D431" t="str">
            <v>25.02.10</v>
          </cell>
          <cell r="E431" t="str">
            <v>Escavação fund. dentro ensec. sem expl. até 3m</v>
          </cell>
          <cell r="F431" t="str">
            <v>m³</v>
          </cell>
        </row>
        <row r="432">
          <cell r="B432" t="str">
            <v>5.1.13</v>
          </cell>
          <cell r="D432" t="str">
            <v>25.02.11</v>
          </cell>
          <cell r="E432" t="str">
            <v>Acresc. p/escav. ensec. p/cada 1m prof. além 3m</v>
          </cell>
          <cell r="F432" t="str">
            <v>m³</v>
          </cell>
        </row>
        <row r="433">
          <cell r="B433" t="str">
            <v>5.1.14</v>
          </cell>
          <cell r="D433" t="str">
            <v>25.02.12</v>
          </cell>
          <cell r="E433" t="str">
            <v>Escavação fund. dentro ensec. com expl. até 3 m</v>
          </cell>
          <cell r="F433" t="str">
            <v>m³</v>
          </cell>
        </row>
        <row r="434">
          <cell r="B434" t="str">
            <v>5.1.15</v>
          </cell>
          <cell r="D434" t="str">
            <v>25.02.13</v>
          </cell>
          <cell r="E434" t="str">
            <v>Acresc. p/escav. ensec.c/explos.c/ 1,5m além 3m</v>
          </cell>
          <cell r="F434" t="str">
            <v>m³</v>
          </cell>
        </row>
        <row r="435">
          <cell r="B435" t="str">
            <v>5.1.16</v>
          </cell>
          <cell r="D435" t="str">
            <v>25.03.01</v>
          </cell>
          <cell r="E435" t="str">
            <v xml:space="preserve">Parede ensecadeira com prancha - esp. 2" </v>
          </cell>
          <cell r="F435" t="str">
            <v>m²</v>
          </cell>
        </row>
        <row r="436">
          <cell r="B436" t="str">
            <v>5.1.17</v>
          </cell>
          <cell r="D436" t="str">
            <v>25.03.02</v>
          </cell>
          <cell r="E436" t="str">
            <v xml:space="preserve">Parede ensecadeira com prancha - esp. 3" </v>
          </cell>
          <cell r="F436" t="str">
            <v>m²</v>
          </cell>
        </row>
        <row r="437">
          <cell r="B437" t="str">
            <v>5.1.18</v>
          </cell>
          <cell r="D437" t="str">
            <v>25.03.04</v>
          </cell>
          <cell r="E437" t="str">
            <v>Argila ench. ensecadeira, incl. apiloamento</v>
          </cell>
          <cell r="F437" t="str">
            <v>m³</v>
          </cell>
        </row>
        <row r="438">
          <cell r="B438" t="str">
            <v>5.1.19</v>
          </cell>
          <cell r="D438" t="str">
            <v>25.03.05</v>
          </cell>
          <cell r="E438" t="str">
            <v>Esgotamento continuo água</v>
          </cell>
          <cell r="F438" t="str">
            <v>m³</v>
          </cell>
        </row>
        <row r="439">
          <cell r="B439" t="str">
            <v>5.1.20</v>
          </cell>
          <cell r="D439" t="str">
            <v>25.03.06</v>
          </cell>
          <cell r="E439" t="str">
            <v>Escoramento de valas/cavas p/ fund. contínuo</v>
          </cell>
          <cell r="F439" t="str">
            <v>m²</v>
          </cell>
        </row>
        <row r="440">
          <cell r="B440" t="str">
            <v>5.1.21</v>
          </cell>
          <cell r="D440" t="str">
            <v>25.03.08</v>
          </cell>
          <cell r="E440" t="str">
            <v>Escoramento para formas</v>
          </cell>
          <cell r="F440" t="str">
            <v>m²</v>
          </cell>
        </row>
        <row r="441">
          <cell r="B441" t="str">
            <v>5.1.22</v>
          </cell>
          <cell r="D441" t="str">
            <v>25.04.01</v>
          </cell>
          <cell r="E441" t="str">
            <v>Estaca concreto pre-moldado20cm 20/25 T</v>
          </cell>
          <cell r="F441" t="str">
            <v>m</v>
          </cell>
        </row>
        <row r="442">
          <cell r="B442" t="str">
            <v>5.1.23</v>
          </cell>
          <cell r="D442" t="str">
            <v>25.04.02</v>
          </cell>
          <cell r="E442" t="str">
            <v xml:space="preserve">Estaca concreto pre-moldado25cm - 30/35 T </v>
          </cell>
          <cell r="F442" t="str">
            <v>m</v>
          </cell>
        </row>
        <row r="443">
          <cell r="B443" t="str">
            <v>5.1.24</v>
          </cell>
          <cell r="D443" t="str">
            <v>25.04.03</v>
          </cell>
          <cell r="E443" t="str">
            <v>Estaca concreto pre-moldado30cm - 40/45 T</v>
          </cell>
          <cell r="F443" t="str">
            <v>m</v>
          </cell>
        </row>
        <row r="444">
          <cell r="B444" t="str">
            <v>5.1.25</v>
          </cell>
          <cell r="D444" t="str">
            <v>25.04.04</v>
          </cell>
          <cell r="E444" t="str">
            <v>Estaca concreto pre-moldado35cm 50/60 T</v>
          </cell>
          <cell r="F444" t="str">
            <v>m</v>
          </cell>
        </row>
        <row r="445">
          <cell r="B445" t="str">
            <v>5.1.26</v>
          </cell>
          <cell r="D445" t="str">
            <v>25.04.05</v>
          </cell>
          <cell r="E445" t="str">
            <v>Estaca concreto pre-moldado40cm - 70/80 T</v>
          </cell>
          <cell r="F445" t="str">
            <v>m</v>
          </cell>
        </row>
        <row r="446">
          <cell r="B446" t="str">
            <v>5.1.27</v>
          </cell>
          <cell r="D446" t="str">
            <v>25.04.06</v>
          </cell>
          <cell r="E446" t="str">
            <v>Estaca metálica, fornec.e cravação</v>
          </cell>
          <cell r="F446" t="str">
            <v>kg</v>
          </cell>
        </row>
        <row r="447">
          <cell r="B447" t="str">
            <v>5.1.28</v>
          </cell>
          <cell r="D447" t="str">
            <v>25.04.07</v>
          </cell>
          <cell r="E447" t="str">
            <v>Estaca de madeira D=20cm - 8ton</v>
          </cell>
          <cell r="F447" t="str">
            <v>m</v>
          </cell>
        </row>
        <row r="448">
          <cell r="B448" t="str">
            <v>5.1.29</v>
          </cell>
          <cell r="D448" t="str">
            <v>25.04.08</v>
          </cell>
          <cell r="E448" t="str">
            <v>Estaca de madeira D=25cm - 15ton</v>
          </cell>
          <cell r="F448" t="str">
            <v>m</v>
          </cell>
        </row>
        <row r="449">
          <cell r="B449" t="str">
            <v>5.1.30</v>
          </cell>
          <cell r="D449" t="str">
            <v>25.04.09</v>
          </cell>
          <cell r="E449" t="str">
            <v>Estaca raiz em solo D= 15cm</v>
          </cell>
          <cell r="F449" t="str">
            <v>m</v>
          </cell>
        </row>
        <row r="450">
          <cell r="B450" t="str">
            <v>5.1.31</v>
          </cell>
          <cell r="D450" t="str">
            <v>25.04.10</v>
          </cell>
          <cell r="E450" t="str">
            <v>Estaca raiz em solo D= 16cm</v>
          </cell>
          <cell r="F450" t="str">
            <v>m</v>
          </cell>
        </row>
        <row r="451">
          <cell r="B451" t="str">
            <v>5.1.32</v>
          </cell>
          <cell r="D451" t="str">
            <v>25.04.11</v>
          </cell>
          <cell r="E451" t="str">
            <v>Estaca raiz em solo D= 20cm</v>
          </cell>
          <cell r="F451" t="str">
            <v>m</v>
          </cell>
        </row>
        <row r="452">
          <cell r="B452" t="str">
            <v>5.1.33</v>
          </cell>
          <cell r="D452" t="str">
            <v>25.04.12</v>
          </cell>
          <cell r="E452" t="str">
            <v>Estaca raiz em solo D= 25cm</v>
          </cell>
          <cell r="F452" t="str">
            <v>m</v>
          </cell>
        </row>
        <row r="453">
          <cell r="B453" t="str">
            <v>5.1.34</v>
          </cell>
          <cell r="D453" t="str">
            <v>25.04.13</v>
          </cell>
          <cell r="E453" t="str">
            <v>Estaca raiz em solo D= 31cm</v>
          </cell>
          <cell r="F453" t="str">
            <v>m</v>
          </cell>
        </row>
        <row r="454">
          <cell r="B454" t="str">
            <v>5.1.35</v>
          </cell>
          <cell r="D454" t="str">
            <v>25.04.14</v>
          </cell>
          <cell r="E454" t="str">
            <v>Estaca raiz em solo D= 40cm</v>
          </cell>
          <cell r="F454" t="str">
            <v>m</v>
          </cell>
        </row>
        <row r="455">
          <cell r="B455" t="str">
            <v>5.1.36</v>
          </cell>
          <cell r="D455" t="str">
            <v>25.04.15</v>
          </cell>
          <cell r="E455" t="str">
            <v>Estaca raiz em rocha alterada D= 15cm</v>
          </cell>
          <cell r="F455" t="str">
            <v>m</v>
          </cell>
        </row>
        <row r="456">
          <cell r="B456" t="str">
            <v>5.1.37</v>
          </cell>
          <cell r="D456" t="str">
            <v>25.04.16</v>
          </cell>
          <cell r="E456" t="str">
            <v>Estaca raiz em rocha alterada D= 16cm</v>
          </cell>
          <cell r="F456" t="str">
            <v>m</v>
          </cell>
        </row>
        <row r="457">
          <cell r="B457" t="str">
            <v>5.1.38</v>
          </cell>
          <cell r="D457" t="str">
            <v>25.04.17</v>
          </cell>
          <cell r="E457" t="str">
            <v>Estaca raiz em rocha alterada D= 20cm</v>
          </cell>
          <cell r="F457" t="str">
            <v>m</v>
          </cell>
        </row>
        <row r="458">
          <cell r="B458" t="str">
            <v>5.1.39</v>
          </cell>
          <cell r="D458" t="str">
            <v>25.04.18</v>
          </cell>
          <cell r="E458" t="str">
            <v>Estaca raiz em rocha alterada D= 25cm</v>
          </cell>
          <cell r="F458" t="str">
            <v>m</v>
          </cell>
        </row>
        <row r="459">
          <cell r="B459" t="str">
            <v>5.1.40</v>
          </cell>
          <cell r="D459" t="str">
            <v>25.04.19</v>
          </cell>
          <cell r="E459" t="str">
            <v>Estaca raiz em rocha alterada D= 31cm</v>
          </cell>
          <cell r="F459" t="str">
            <v>m</v>
          </cell>
        </row>
        <row r="460">
          <cell r="B460" t="str">
            <v>5.1.41</v>
          </cell>
          <cell r="D460" t="str">
            <v>25.04.20</v>
          </cell>
          <cell r="E460" t="str">
            <v>Estaca raiz em rocha alterada D= 40cm</v>
          </cell>
          <cell r="F460" t="str">
            <v>m</v>
          </cell>
        </row>
        <row r="461">
          <cell r="B461" t="str">
            <v>5.1.42</v>
          </cell>
          <cell r="D461" t="str">
            <v>25.04.21</v>
          </cell>
          <cell r="E461" t="str">
            <v>Estaca raiz - Taxa de instalação equipamento</v>
          </cell>
          <cell r="F461" t="str">
            <v>un</v>
          </cell>
        </row>
        <row r="462">
          <cell r="B462" t="str">
            <v>5.1.43</v>
          </cell>
          <cell r="D462" t="str">
            <v>25.05.01</v>
          </cell>
          <cell r="E462" t="str">
            <v>Andaime de madeira</v>
          </cell>
          <cell r="F462" t="str">
            <v>m³</v>
          </cell>
        </row>
        <row r="463">
          <cell r="B463" t="str">
            <v>5.1.44</v>
          </cell>
          <cell r="D463" t="str">
            <v>25.05.02</v>
          </cell>
          <cell r="E463" t="str">
            <v>Andaime tubular</v>
          </cell>
          <cell r="F463" t="str">
            <v>m³</v>
          </cell>
        </row>
        <row r="464">
          <cell r="B464" t="str">
            <v>5.1.45</v>
          </cell>
          <cell r="D464" t="str">
            <v>25.06.01</v>
          </cell>
          <cell r="E464" t="str">
            <v>Forma plana para conc. armado comum</v>
          </cell>
          <cell r="F464" t="str">
            <v>m²</v>
          </cell>
        </row>
        <row r="465">
          <cell r="B465" t="str">
            <v>5.1.46</v>
          </cell>
          <cell r="D465" t="str">
            <v>25.06.02</v>
          </cell>
          <cell r="E465" t="str">
            <v>Formas para concreto protendido ou aparente</v>
          </cell>
          <cell r="F465" t="str">
            <v>m²</v>
          </cell>
        </row>
        <row r="466">
          <cell r="B466" t="str">
            <v>5.1.47</v>
          </cell>
          <cell r="D466" t="str">
            <v>25.07.01</v>
          </cell>
          <cell r="E466" t="str">
            <v>Aço CA-25</v>
          </cell>
          <cell r="F466" t="str">
            <v>kg</v>
          </cell>
        </row>
        <row r="467">
          <cell r="B467" t="str">
            <v>5.1.48</v>
          </cell>
          <cell r="D467" t="str">
            <v>25.07.02</v>
          </cell>
          <cell r="E467" t="str">
            <v>Aço CA-50</v>
          </cell>
          <cell r="F467" t="str">
            <v>kg</v>
          </cell>
        </row>
        <row r="468">
          <cell r="B468" t="str">
            <v>5.1.49</v>
          </cell>
          <cell r="D468" t="str">
            <v>25.07.03</v>
          </cell>
          <cell r="E468" t="str">
            <v>Aço CA-60</v>
          </cell>
          <cell r="F468" t="str">
            <v>kg</v>
          </cell>
        </row>
        <row r="469">
          <cell r="B469" t="str">
            <v>5.1.50</v>
          </cell>
          <cell r="D469" t="str">
            <v>25.07.04</v>
          </cell>
          <cell r="E469" t="str">
            <v>Aço para concreto protendido</v>
          </cell>
          <cell r="F469" t="str">
            <v>kg</v>
          </cell>
        </row>
        <row r="470">
          <cell r="B470" t="str">
            <v>5.1.51</v>
          </cell>
          <cell r="D470" t="str">
            <v>25.07.05</v>
          </cell>
          <cell r="E470" t="str">
            <v>Tela metálica</v>
          </cell>
          <cell r="F470" t="str">
            <v>kg</v>
          </cell>
        </row>
        <row r="471">
          <cell r="B471" t="str">
            <v>5.1.52</v>
          </cell>
          <cell r="D471" t="str">
            <v>25.07.06</v>
          </cell>
          <cell r="E471" t="str">
            <v xml:space="preserve">Aço para concreto protendido tipo Dywidag </v>
          </cell>
          <cell r="F471" t="str">
            <v>kg</v>
          </cell>
        </row>
        <row r="472">
          <cell r="B472" t="str">
            <v>5.1.53</v>
          </cell>
          <cell r="D472" t="str">
            <v>25.08.02</v>
          </cell>
          <cell r="E472" t="str">
            <v>Apar. anc. p/ cabos de protensão ativo de 12 f -8 mm</v>
          </cell>
          <cell r="F472" t="str">
            <v>un</v>
          </cell>
        </row>
        <row r="473">
          <cell r="B473" t="str">
            <v>5.1.54</v>
          </cell>
          <cell r="D473" t="str">
            <v>25.08.03</v>
          </cell>
          <cell r="E473" t="str">
            <v>Apar. anc. p/ cabos de protensão ativo de 4 f -1/2"</v>
          </cell>
          <cell r="F473" t="str">
            <v>un</v>
          </cell>
        </row>
        <row r="474">
          <cell r="B474" t="str">
            <v>5.1.55</v>
          </cell>
          <cell r="D474" t="str">
            <v>25.08.04</v>
          </cell>
          <cell r="E474" t="str">
            <v>Apar. anc. p/ cabos de protensão ativo de 6 f -1/2"</v>
          </cell>
          <cell r="F474" t="str">
            <v>un</v>
          </cell>
        </row>
        <row r="475">
          <cell r="B475" t="str">
            <v>5.1.56</v>
          </cell>
          <cell r="D475" t="str">
            <v>25.08.05</v>
          </cell>
          <cell r="E475" t="str">
            <v>Apar. anc. p/ cabos de protensão ativo de 12 f -1/2"</v>
          </cell>
          <cell r="F475" t="str">
            <v>un</v>
          </cell>
        </row>
        <row r="476">
          <cell r="B476" t="str">
            <v>5.1.57</v>
          </cell>
          <cell r="D476" t="str">
            <v>25.08.06</v>
          </cell>
          <cell r="E476" t="str">
            <v>Apar. anc. p/ cabos de protensão ativo de 19 f -1/2"</v>
          </cell>
          <cell r="F476" t="str">
            <v>un</v>
          </cell>
        </row>
        <row r="477">
          <cell r="B477" t="str">
            <v>5.1.58</v>
          </cell>
          <cell r="D477" t="str">
            <v>25.08.07</v>
          </cell>
          <cell r="E477" t="str">
            <v>Apar. anc. p/ cabos de protensão ativo de 22 f -1/2"</v>
          </cell>
          <cell r="F477" t="str">
            <v>un</v>
          </cell>
        </row>
        <row r="478">
          <cell r="B478" t="str">
            <v>5.1.59</v>
          </cell>
          <cell r="D478" t="str">
            <v>25.08.09</v>
          </cell>
          <cell r="E478" t="str">
            <v>Apar. anc. p/ cabos de protensão pas. de 4 f -1/2"</v>
          </cell>
          <cell r="F478" t="str">
            <v>un</v>
          </cell>
        </row>
        <row r="479">
          <cell r="B479" t="str">
            <v>5.1.60</v>
          </cell>
          <cell r="D479" t="str">
            <v>25.08.10</v>
          </cell>
          <cell r="E479" t="str">
            <v>Apar. anc. p/ cabos de protensão pas. de 6 f -1/2"</v>
          </cell>
          <cell r="F479" t="str">
            <v>un</v>
          </cell>
        </row>
        <row r="480">
          <cell r="B480" t="str">
            <v>5.1.61</v>
          </cell>
          <cell r="D480" t="str">
            <v>25.08.12</v>
          </cell>
          <cell r="E480" t="str">
            <v>Apar. anc. p/ cabos de protensão pas. de 19 f -1/2"</v>
          </cell>
          <cell r="F480" t="str">
            <v>un</v>
          </cell>
        </row>
        <row r="481">
          <cell r="B481" t="str">
            <v>5.1.62</v>
          </cell>
          <cell r="D481" t="str">
            <v>25.08.15.01</v>
          </cell>
          <cell r="E481" t="str">
            <v>Tiran. 40 TF 5F D= 1/2"</v>
          </cell>
          <cell r="F481" t="str">
            <v>m</v>
          </cell>
        </row>
        <row r="482">
          <cell r="B482" t="str">
            <v>5.1.63</v>
          </cell>
          <cell r="D482" t="str">
            <v>25.08.15.02</v>
          </cell>
          <cell r="E482" t="str">
            <v>Tiran. 60 TF 8F D= 1/2"</v>
          </cell>
          <cell r="F482" t="str">
            <v>m</v>
          </cell>
        </row>
        <row r="483">
          <cell r="B483" t="str">
            <v>5.1.64</v>
          </cell>
          <cell r="D483" t="str">
            <v>25.08.15.03</v>
          </cell>
          <cell r="E483" t="str">
            <v>Tiran. 80 TF 10F D=1/2"</v>
          </cell>
          <cell r="F483" t="str">
            <v>m</v>
          </cell>
        </row>
        <row r="484">
          <cell r="B484" t="str">
            <v>5.1.65</v>
          </cell>
          <cell r="D484" t="str">
            <v>25.08.15.04</v>
          </cell>
          <cell r="E484" t="str">
            <v>Tiran. 100TF 12F D=1/2"</v>
          </cell>
          <cell r="F484" t="str">
            <v>m</v>
          </cell>
        </row>
        <row r="485">
          <cell r="B485" t="str">
            <v>5.1.66</v>
          </cell>
          <cell r="D485" t="str">
            <v>25.08.16.02</v>
          </cell>
          <cell r="E485" t="str">
            <v>Termo fixo para tirante 40tf 8 D= 1/2"</v>
          </cell>
          <cell r="F485" t="str">
            <v>un</v>
          </cell>
        </row>
        <row r="486">
          <cell r="B486" t="str">
            <v>5.1.67</v>
          </cell>
          <cell r="D486" t="str">
            <v>25.08.16.02</v>
          </cell>
          <cell r="E486" t="str">
            <v>Termo fixo para tirante 60tf 8 D= 1/2"</v>
          </cell>
          <cell r="F486" t="str">
            <v>un</v>
          </cell>
        </row>
        <row r="487">
          <cell r="B487" t="str">
            <v>5.1.68</v>
          </cell>
          <cell r="D487" t="str">
            <v>25.08.16.03</v>
          </cell>
          <cell r="E487" t="str">
            <v>Termo fixo para tirante 80tf 10 D= 1/2"</v>
          </cell>
          <cell r="F487" t="str">
            <v>un</v>
          </cell>
        </row>
        <row r="488">
          <cell r="B488" t="str">
            <v>5.1.69</v>
          </cell>
          <cell r="D488" t="str">
            <v>25.09.01</v>
          </cell>
          <cell r="E488" t="str">
            <v>Concreto Fck 10 MPa</v>
          </cell>
          <cell r="F488" t="str">
            <v>m³</v>
          </cell>
        </row>
        <row r="489">
          <cell r="B489" t="str">
            <v>5.1.70</v>
          </cell>
          <cell r="D489" t="str">
            <v>25.09.02</v>
          </cell>
          <cell r="E489" t="str">
            <v>Concreto Fck 15 MPa</v>
          </cell>
          <cell r="F489" t="str">
            <v>m³</v>
          </cell>
        </row>
        <row r="490">
          <cell r="B490" t="str">
            <v>5.1.71</v>
          </cell>
          <cell r="D490" t="str">
            <v>25.09.03</v>
          </cell>
          <cell r="E490" t="str">
            <v>Concreto Fck 18 MPa</v>
          </cell>
          <cell r="F490" t="str">
            <v>m³</v>
          </cell>
        </row>
        <row r="491">
          <cell r="B491" t="str">
            <v>5.1.72</v>
          </cell>
          <cell r="D491" t="str">
            <v>25.09.04</v>
          </cell>
          <cell r="E491" t="str">
            <v>Concreto Fck 20 Mpa</v>
          </cell>
          <cell r="F491" t="str">
            <v>m³</v>
          </cell>
        </row>
        <row r="492">
          <cell r="B492" t="str">
            <v>5.1.73</v>
          </cell>
          <cell r="D492" t="str">
            <v>25.09.05</v>
          </cell>
          <cell r="E492" t="str">
            <v>Concreto Fck 25 MPa</v>
          </cell>
          <cell r="F492" t="str">
            <v>m³</v>
          </cell>
        </row>
        <row r="493">
          <cell r="B493" t="str">
            <v>5.1.74</v>
          </cell>
          <cell r="D493" t="str">
            <v>25.09.06</v>
          </cell>
          <cell r="E493" t="str">
            <v>Concreto Fck 30 MPa</v>
          </cell>
          <cell r="F493" t="str">
            <v>m³</v>
          </cell>
        </row>
        <row r="494">
          <cell r="B494" t="str">
            <v>5.1.75</v>
          </cell>
          <cell r="D494" t="str">
            <v>25.09.07</v>
          </cell>
          <cell r="E494" t="str">
            <v>Concreto Fck 35 Mpa</v>
          </cell>
          <cell r="F494" t="str">
            <v>m³</v>
          </cell>
        </row>
        <row r="495">
          <cell r="B495" t="str">
            <v>5.1.76</v>
          </cell>
          <cell r="D495" t="str">
            <v>25.09.08</v>
          </cell>
          <cell r="E495" t="str">
            <v>Concreto Ciclópico</v>
          </cell>
          <cell r="F495" t="str">
            <v>m³</v>
          </cell>
        </row>
        <row r="496">
          <cell r="B496" t="str">
            <v>5.1.77</v>
          </cell>
          <cell r="D496" t="str">
            <v>25.09.10</v>
          </cell>
          <cell r="E496" t="str">
            <v>Concreto Projetado</v>
          </cell>
          <cell r="F496" t="str">
            <v>m³</v>
          </cell>
        </row>
        <row r="497">
          <cell r="B497" t="str">
            <v>5.1.78</v>
          </cell>
          <cell r="D497" t="str">
            <v>25.09.11</v>
          </cell>
          <cell r="E497" t="str">
            <v>Bombeamento concreto qualquer resistência</v>
          </cell>
          <cell r="F497" t="str">
            <v>m³</v>
          </cell>
        </row>
        <row r="498">
          <cell r="B498" t="str">
            <v>5.1.79</v>
          </cell>
          <cell r="D498" t="str">
            <v>25.09.12</v>
          </cell>
          <cell r="E498" t="str">
            <v>Injeção de calda de cimento</v>
          </cell>
          <cell r="F498" t="str">
            <v>kg</v>
          </cell>
        </row>
        <row r="499">
          <cell r="B499" t="str">
            <v>5.1.80</v>
          </cell>
          <cell r="D499" t="str">
            <v>25.09.13</v>
          </cell>
          <cell r="E499" t="str">
            <v>Concreto Fck 12 Mpa</v>
          </cell>
          <cell r="F499" t="str">
            <v>m³</v>
          </cell>
        </row>
        <row r="500">
          <cell r="B500" t="str">
            <v>5.1.81</v>
          </cell>
          <cell r="D500" t="str">
            <v>25.09.14</v>
          </cell>
          <cell r="E500" t="str">
            <v>Concreto Fck 16 MPa</v>
          </cell>
          <cell r="F500" t="str">
            <v>m³</v>
          </cell>
        </row>
        <row r="501">
          <cell r="B501" t="str">
            <v>5.1.82</v>
          </cell>
          <cell r="D501" t="str">
            <v>25.09.15</v>
          </cell>
          <cell r="E501" t="str">
            <v>Concreto Fck 40 Mpa</v>
          </cell>
          <cell r="F501" t="str">
            <v>m³</v>
          </cell>
        </row>
        <row r="502">
          <cell r="B502" t="str">
            <v>5.1.83</v>
          </cell>
          <cell r="D502" t="str">
            <v>25.10.01</v>
          </cell>
          <cell r="E502" t="str">
            <v>Perf. p/ dreno e tir.solo D=57,10mm (AX)</v>
          </cell>
          <cell r="F502" t="str">
            <v>m</v>
          </cell>
        </row>
        <row r="503">
          <cell r="B503" t="str">
            <v>5.1.84</v>
          </cell>
          <cell r="D503" t="str">
            <v>25.10.02</v>
          </cell>
          <cell r="E503" t="str">
            <v>Perf. p/ dreno e tir.solo D=73,00mm (BX)</v>
          </cell>
          <cell r="F503" t="str">
            <v>m</v>
          </cell>
        </row>
        <row r="504">
          <cell r="B504" t="str">
            <v>5.1.85</v>
          </cell>
          <cell r="D504" t="str">
            <v>25.10.03</v>
          </cell>
          <cell r="E504" t="str">
            <v>Perf. p/ dreno e tir.solo D=88,9mm (NX)</v>
          </cell>
          <cell r="F504" t="str">
            <v>m</v>
          </cell>
        </row>
        <row r="505">
          <cell r="B505" t="str">
            <v>5.1.86</v>
          </cell>
          <cell r="D505" t="str">
            <v>25.10.04</v>
          </cell>
          <cell r="E505" t="str">
            <v>Perf. p/ dreno e tir.solo D=114,30mm (HX)</v>
          </cell>
          <cell r="F505" t="str">
            <v>m</v>
          </cell>
        </row>
        <row r="506">
          <cell r="B506" t="str">
            <v>5.1.87</v>
          </cell>
          <cell r="D506" t="str">
            <v>25.10.05</v>
          </cell>
          <cell r="E506" t="str">
            <v>Perf. p/ dreno e tir.rochaalt. D=57,10mm (AX)</v>
          </cell>
          <cell r="F506" t="str">
            <v>m</v>
          </cell>
        </row>
        <row r="507">
          <cell r="B507" t="str">
            <v>5.1.88</v>
          </cell>
          <cell r="D507" t="str">
            <v>25.10.06</v>
          </cell>
          <cell r="E507" t="str">
            <v>Perf. p/ dreno e tir.rochaalt. D=73,00mm (BX)</v>
          </cell>
          <cell r="F507" t="str">
            <v>m</v>
          </cell>
        </row>
        <row r="508">
          <cell r="B508" t="str">
            <v>5.1.89</v>
          </cell>
          <cell r="D508" t="str">
            <v>25.10.07</v>
          </cell>
          <cell r="E508" t="str">
            <v>Perf. p/ dreno e tir.rochaalt. D=88,90mm (NX)</v>
          </cell>
          <cell r="F508" t="str">
            <v>m</v>
          </cell>
        </row>
        <row r="509">
          <cell r="B509" t="str">
            <v>5.1.90</v>
          </cell>
          <cell r="D509" t="str">
            <v>25.10.08</v>
          </cell>
          <cell r="E509" t="str">
            <v>Perf. p/ dreno e tir.rochaalt. D=114,30mm (HX)</v>
          </cell>
          <cell r="F509" t="str">
            <v>m</v>
          </cell>
        </row>
        <row r="510">
          <cell r="B510" t="str">
            <v>5.1.91</v>
          </cell>
          <cell r="D510" t="str">
            <v>25.10.09</v>
          </cell>
          <cell r="E510" t="str">
            <v>Perf. p/ dreno e tir.rocha sã D=57,10mm (AX)</v>
          </cell>
          <cell r="F510" t="str">
            <v>m</v>
          </cell>
        </row>
        <row r="511">
          <cell r="B511" t="str">
            <v>5.1.92</v>
          </cell>
          <cell r="D511" t="str">
            <v>25.10.10</v>
          </cell>
          <cell r="E511" t="str">
            <v>Perf. p/ dreno e tir.rocha sã D=73,00mm (BX)</v>
          </cell>
          <cell r="F511" t="str">
            <v>m</v>
          </cell>
        </row>
        <row r="512">
          <cell r="B512" t="str">
            <v>5.1.93</v>
          </cell>
          <cell r="D512" t="str">
            <v>25.10.11</v>
          </cell>
          <cell r="E512" t="str">
            <v>Perf. p/ dreno e tir.rocha sã D=88,90mm (NX)</v>
          </cell>
          <cell r="F512" t="str">
            <v>m</v>
          </cell>
        </row>
        <row r="513">
          <cell r="B513" t="str">
            <v>5.1.94</v>
          </cell>
          <cell r="D513" t="str">
            <v>25.10.12</v>
          </cell>
          <cell r="E513" t="str">
            <v>Perf. p/ dreno e tir.rocha sã D=114,30mm (HX)</v>
          </cell>
          <cell r="F513" t="str">
            <v>m</v>
          </cell>
        </row>
        <row r="514">
          <cell r="B514" t="str">
            <v>5.1.95</v>
          </cell>
          <cell r="D514" t="str">
            <v>25.11.01</v>
          </cell>
          <cell r="E514" t="str">
            <v>Enrocamento pedra arrumada</v>
          </cell>
          <cell r="F514" t="str">
            <v>m³</v>
          </cell>
        </row>
        <row r="515">
          <cell r="B515" t="str">
            <v>5.1.96</v>
          </cell>
          <cell r="D515" t="str">
            <v>25.11.02</v>
          </cell>
          <cell r="E515" t="str">
            <v>Enrocamento pedra arrumada e rejuntada</v>
          </cell>
          <cell r="F515" t="str">
            <v>m³</v>
          </cell>
        </row>
        <row r="516">
          <cell r="B516" t="str">
            <v>5.1.97</v>
          </cell>
          <cell r="D516" t="str">
            <v>25.11.03</v>
          </cell>
          <cell r="E516" t="str">
            <v>Enrrocamento pedra jogada</v>
          </cell>
          <cell r="F516" t="str">
            <v>m³</v>
          </cell>
        </row>
        <row r="517">
          <cell r="B517" t="str">
            <v>5.1.98</v>
          </cell>
          <cell r="D517" t="str">
            <v>25.11.04</v>
          </cell>
          <cell r="E517" t="str">
            <v>Gabião tipo caixa 50 cm - tela galv.</v>
          </cell>
          <cell r="F517" t="str">
            <v>m³</v>
          </cell>
        </row>
        <row r="518">
          <cell r="B518" t="str">
            <v>5.1.99</v>
          </cell>
          <cell r="D518" t="str">
            <v>25.11.05.01</v>
          </cell>
          <cell r="E518" t="str">
            <v>Gabião tipo colchão espessura 17cm - tela galv.</v>
          </cell>
          <cell r="F518" t="str">
            <v>m²</v>
          </cell>
        </row>
        <row r="519">
          <cell r="B519" t="str">
            <v>5.1.100</v>
          </cell>
          <cell r="D519" t="str">
            <v>25.11.06.01</v>
          </cell>
          <cell r="E519" t="str">
            <v>Gabião tipo colchão e= 23cm - tela galv.</v>
          </cell>
          <cell r="F519" t="str">
            <v>m²</v>
          </cell>
        </row>
        <row r="520">
          <cell r="B520" t="str">
            <v>5.1.101</v>
          </cell>
          <cell r="D520" t="str">
            <v>25.11.07.01</v>
          </cell>
          <cell r="E520" t="str">
            <v>Gabião tipo colchão espessura 30cm - tela galv.</v>
          </cell>
          <cell r="F520" t="str">
            <v>m²</v>
          </cell>
        </row>
        <row r="521">
          <cell r="B521" t="str">
            <v>5.1.102</v>
          </cell>
          <cell r="D521" t="str">
            <v>25.11.08.01</v>
          </cell>
          <cell r="E521" t="str">
            <v xml:space="preserve">Gabião tipo colchão espessura 17cm - tela pvc </v>
          </cell>
          <cell r="F521" t="str">
            <v>m²</v>
          </cell>
        </row>
        <row r="522">
          <cell r="B522" t="str">
            <v>5.1.103</v>
          </cell>
          <cell r="D522" t="str">
            <v>25.11.09.01</v>
          </cell>
          <cell r="E522" t="str">
            <v>Gabião tipo colchão espessura 23cm - tela pvc</v>
          </cell>
          <cell r="F522" t="str">
            <v>m²</v>
          </cell>
        </row>
        <row r="523">
          <cell r="B523" t="str">
            <v>5.1.104</v>
          </cell>
          <cell r="D523" t="str">
            <v>25.11.10.01</v>
          </cell>
          <cell r="E523" t="str">
            <v>Gabião tipo colchão espessura 30cm - tela pvc</v>
          </cell>
          <cell r="F523" t="str">
            <v>m²</v>
          </cell>
        </row>
        <row r="524">
          <cell r="B524" t="str">
            <v>5.1.105</v>
          </cell>
          <cell r="D524" t="str">
            <v>25.11.11</v>
          </cell>
          <cell r="E524" t="str">
            <v>Gabião tipo saco - tela galv.</v>
          </cell>
          <cell r="F524" t="str">
            <v>m³</v>
          </cell>
        </row>
        <row r="525">
          <cell r="B525" t="str">
            <v>5.1.106</v>
          </cell>
          <cell r="D525" t="str">
            <v>25.11.12</v>
          </cell>
          <cell r="E525" t="str">
            <v>Camada filtrante pedra britada</v>
          </cell>
          <cell r="F525" t="str">
            <v>m³</v>
          </cell>
        </row>
        <row r="526">
          <cell r="B526" t="str">
            <v>5.1.107</v>
          </cell>
          <cell r="D526" t="str">
            <v>25.12.02</v>
          </cell>
          <cell r="E526" t="str">
            <v xml:space="preserve">Calçamento concreto Fck 15 MPa </v>
          </cell>
          <cell r="F526" t="str">
            <v>m³</v>
          </cell>
        </row>
        <row r="527">
          <cell r="B527" t="str">
            <v>5.1.108</v>
          </cell>
          <cell r="D527" t="str">
            <v>25.12.03</v>
          </cell>
          <cell r="E527" t="str">
            <v xml:space="preserve">Calçamento concreto Fck 10 MPa </v>
          </cell>
          <cell r="F527" t="str">
            <v>m³</v>
          </cell>
        </row>
        <row r="528">
          <cell r="B528" t="str">
            <v>5.1.109</v>
          </cell>
          <cell r="D528" t="str">
            <v>25.13.02</v>
          </cell>
          <cell r="E528" t="str">
            <v xml:space="preserve">Alvenaria de pedra seca </v>
          </cell>
          <cell r="F528" t="str">
            <v>m³</v>
          </cell>
        </row>
        <row r="529">
          <cell r="B529" t="str">
            <v>5.1.110</v>
          </cell>
          <cell r="D529" t="str">
            <v>25.13.04</v>
          </cell>
          <cell r="E529" t="str">
            <v>Alvenaria de pedra argamassada</v>
          </cell>
          <cell r="F529" t="str">
            <v>m³</v>
          </cell>
        </row>
        <row r="530">
          <cell r="B530" t="str">
            <v>5.1.111</v>
          </cell>
          <cell r="D530" t="str">
            <v>25.13.05</v>
          </cell>
          <cell r="E530" t="str">
            <v>Alvenaria de bloco de concreto</v>
          </cell>
          <cell r="F530" t="str">
            <v>m³</v>
          </cell>
        </row>
        <row r="531">
          <cell r="B531" t="str">
            <v>5.1.112</v>
          </cell>
          <cell r="D531" t="str">
            <v>25.13.07</v>
          </cell>
          <cell r="E531" t="str">
            <v>Argamassa de cimento e areia traço 1:3 esp 2cm</v>
          </cell>
          <cell r="F531" t="str">
            <v>m²</v>
          </cell>
        </row>
        <row r="532">
          <cell r="B532" t="str">
            <v>5.1.113</v>
          </cell>
          <cell r="D532" t="str">
            <v>25.14.01</v>
          </cell>
          <cell r="E532" t="str">
            <v>Manta geotêxtil não tecida</v>
          </cell>
          <cell r="F532" t="str">
            <v>kg</v>
          </cell>
        </row>
        <row r="533">
          <cell r="B533" t="str">
            <v>5.1.114</v>
          </cell>
          <cell r="D533" t="str">
            <v>25.14.02</v>
          </cell>
          <cell r="E533" t="str">
            <v xml:space="preserve">Manta geotêxtil tecida </v>
          </cell>
          <cell r="F533" t="str">
            <v>kg</v>
          </cell>
        </row>
        <row r="534">
          <cell r="B534" t="str">
            <v>5.1.115</v>
          </cell>
          <cell r="D534" t="str">
            <v>25.15.03</v>
          </cell>
          <cell r="E534" t="str">
            <v>Fornecimento de tubo dreno barro 15 cm</v>
          </cell>
          <cell r="F534" t="str">
            <v>m</v>
          </cell>
        </row>
        <row r="535">
          <cell r="B535" t="str">
            <v>5.1.116</v>
          </cell>
          <cell r="D535" t="str">
            <v>25.15.04</v>
          </cell>
          <cell r="E535" t="str">
            <v>Fornecimento de tubo dreno barro 20 cm</v>
          </cell>
          <cell r="F535" t="str">
            <v>m</v>
          </cell>
        </row>
        <row r="536">
          <cell r="B536" t="str">
            <v>5.1.117</v>
          </cell>
          <cell r="D536" t="str">
            <v>25.15.05</v>
          </cell>
          <cell r="E536" t="str">
            <v>Assentamento de tubo dreno concreto 15 cm</v>
          </cell>
          <cell r="F536" t="str">
            <v>m</v>
          </cell>
        </row>
        <row r="537">
          <cell r="B537" t="str">
            <v>5.1.118</v>
          </cell>
          <cell r="D537" t="str">
            <v>25.15.06</v>
          </cell>
          <cell r="E537" t="str">
            <v>Assentamento de tubo dreno concreto 20 cm</v>
          </cell>
          <cell r="F537" t="str">
            <v>m</v>
          </cell>
        </row>
        <row r="538">
          <cell r="B538" t="str">
            <v>5.1.119</v>
          </cell>
          <cell r="D538" t="str">
            <v>25.15.07</v>
          </cell>
          <cell r="E538" t="str">
            <v>Assentamento de tubo dreno barro 15 cm</v>
          </cell>
          <cell r="F538" t="str">
            <v>m</v>
          </cell>
        </row>
        <row r="539">
          <cell r="B539" t="str">
            <v>5.1.120</v>
          </cell>
          <cell r="D539" t="str">
            <v>25.15.08</v>
          </cell>
          <cell r="E539" t="str">
            <v>Assentamento de tubo dreno barro 20 cm</v>
          </cell>
          <cell r="F539" t="str">
            <v>m</v>
          </cell>
        </row>
        <row r="540">
          <cell r="B540" t="str">
            <v>5.1.121</v>
          </cell>
          <cell r="D540" t="str">
            <v>25.15.09</v>
          </cell>
          <cell r="E540" t="str">
            <v>Tubo de pvc perfurado ou não D=0,050m</v>
          </cell>
          <cell r="F540" t="str">
            <v>m</v>
          </cell>
        </row>
        <row r="541">
          <cell r="B541" t="str">
            <v>5.1.122</v>
          </cell>
          <cell r="D541" t="str">
            <v>25.15.11</v>
          </cell>
          <cell r="E541" t="str">
            <v xml:space="preserve">Tubo de pvc perfurado ou não D=0,10m </v>
          </cell>
          <cell r="F541" t="str">
            <v>m</v>
          </cell>
        </row>
        <row r="542">
          <cell r="B542" t="str">
            <v>5.1.123</v>
          </cell>
          <cell r="D542" t="str">
            <v>25.15.12</v>
          </cell>
          <cell r="E542" t="str">
            <v xml:space="preserve">Tubo de pvc perfurado ou não D=0,15m </v>
          </cell>
          <cell r="F542" t="str">
            <v>m</v>
          </cell>
        </row>
        <row r="543">
          <cell r="B543" t="str">
            <v>5.1.124</v>
          </cell>
          <cell r="D543" t="str">
            <v>25.18.01</v>
          </cell>
          <cell r="E543" t="str">
            <v>Grama armada com adubo</v>
          </cell>
          <cell r="F543" t="str">
            <v>m²</v>
          </cell>
        </row>
        <row r="544">
          <cell r="B544" t="str">
            <v>5.1.125</v>
          </cell>
          <cell r="D544" t="str">
            <v>25.18.02</v>
          </cell>
          <cell r="E544" t="str">
            <v>Grama armada sem adubo</v>
          </cell>
          <cell r="F544" t="str">
            <v>m²</v>
          </cell>
        </row>
        <row r="546">
          <cell r="B546" t="str">
            <v>Cód. Colinas</v>
          </cell>
          <cell r="D546" t="str">
            <v>Código</v>
          </cell>
          <cell r="E546" t="str">
            <v>Serviços</v>
          </cell>
          <cell r="F546" t="str">
            <v>Unid.</v>
          </cell>
        </row>
        <row r="549">
          <cell r="D549" t="str">
            <v>FASE-26 OBRAS DE ARTE ESPECIAIS</v>
          </cell>
        </row>
        <row r="550">
          <cell r="B550" t="str">
            <v>6.1.1</v>
          </cell>
          <cell r="D550" t="str">
            <v>26.01.01</v>
          </cell>
          <cell r="E550" t="str">
            <v>Escavação manual para obras sem explosivos</v>
          </cell>
          <cell r="F550" t="str">
            <v>m³</v>
          </cell>
        </row>
        <row r="551">
          <cell r="B551" t="str">
            <v>6.1.2</v>
          </cell>
          <cell r="D551" t="str">
            <v>26.01.02</v>
          </cell>
          <cell r="E551" t="str">
            <v>Escavação mecânica para obras sem explosivos</v>
          </cell>
          <cell r="F551" t="str">
            <v>m³</v>
          </cell>
        </row>
        <row r="552">
          <cell r="B552" t="str">
            <v>6.1.3</v>
          </cell>
          <cell r="D552" t="str">
            <v>26.01.03</v>
          </cell>
          <cell r="E552" t="str">
            <v>Escavação mecânica para obras com explosivo</v>
          </cell>
          <cell r="F552" t="str">
            <v>m³</v>
          </cell>
        </row>
        <row r="553">
          <cell r="B553" t="str">
            <v>6.1.4</v>
          </cell>
          <cell r="D553" t="str">
            <v>26.02.01</v>
          </cell>
          <cell r="E553" t="str">
            <v xml:space="preserve">Estaca concreto pre-moldado20cm 20/25 T </v>
          </cell>
          <cell r="F553" t="str">
            <v>m</v>
          </cell>
        </row>
        <row r="554">
          <cell r="B554" t="str">
            <v>6.1.5</v>
          </cell>
          <cell r="D554" t="str">
            <v>26.02.02</v>
          </cell>
          <cell r="E554" t="str">
            <v>Estaca concreto pre-moldado25cm - 30/35 T</v>
          </cell>
          <cell r="F554" t="str">
            <v>m</v>
          </cell>
        </row>
        <row r="555">
          <cell r="B555" t="str">
            <v>6.1.6</v>
          </cell>
          <cell r="D555" t="str">
            <v>26.02.03</v>
          </cell>
          <cell r="E555" t="str">
            <v xml:space="preserve">Estaca concreto pre-moldado30cm - 40/45 T </v>
          </cell>
          <cell r="F555" t="str">
            <v>m</v>
          </cell>
        </row>
        <row r="556">
          <cell r="B556" t="str">
            <v>6.1.7</v>
          </cell>
          <cell r="D556" t="str">
            <v>26.02.04</v>
          </cell>
          <cell r="E556" t="str">
            <v>Estaca concreto pre-moldado35cm 50/60 T</v>
          </cell>
          <cell r="F556" t="str">
            <v>m</v>
          </cell>
        </row>
        <row r="557">
          <cell r="B557" t="str">
            <v>6.1.8</v>
          </cell>
          <cell r="D557" t="str">
            <v>26.02.05</v>
          </cell>
          <cell r="E557" t="str">
            <v>Estaca concreto pre-moldado40cm - 70/80 T</v>
          </cell>
          <cell r="F557" t="str">
            <v>m</v>
          </cell>
        </row>
        <row r="558">
          <cell r="B558" t="str">
            <v>6.1.9</v>
          </cell>
          <cell r="D558" t="str">
            <v>26.02.06</v>
          </cell>
          <cell r="E558" t="str">
            <v>Estaca concreto - Taxa mobil. de equip. bate-estaca</v>
          </cell>
          <cell r="F558" t="str">
            <v>un</v>
          </cell>
        </row>
        <row r="559">
          <cell r="B559" t="str">
            <v>6.1.10</v>
          </cell>
          <cell r="D559" t="str">
            <v>26.02.07</v>
          </cell>
          <cell r="E559" t="str">
            <v xml:space="preserve">Estaca metálica, fornec.e cravação </v>
          </cell>
          <cell r="F559" t="str">
            <v>kg</v>
          </cell>
        </row>
        <row r="560">
          <cell r="B560" t="str">
            <v>6.1.11</v>
          </cell>
          <cell r="D560" t="str">
            <v>26.02.13</v>
          </cell>
          <cell r="E560" t="str">
            <v>Estacão em solo D=1,00m</v>
          </cell>
          <cell r="F560" t="str">
            <v>m</v>
          </cell>
        </row>
        <row r="561">
          <cell r="B561" t="str">
            <v>6.1.12</v>
          </cell>
          <cell r="D561" t="str">
            <v>26.02.14</v>
          </cell>
          <cell r="E561" t="str">
            <v>Estacão em solo D=1,20m</v>
          </cell>
          <cell r="F561" t="str">
            <v>m</v>
          </cell>
        </row>
        <row r="562">
          <cell r="B562" t="str">
            <v>6.1.13</v>
          </cell>
          <cell r="D562" t="str">
            <v>26.02.15</v>
          </cell>
          <cell r="E562" t="str">
            <v>Estacão em solo D=1,40m</v>
          </cell>
          <cell r="F562" t="str">
            <v>m</v>
          </cell>
        </row>
        <row r="563">
          <cell r="B563" t="str">
            <v>6.1.14</v>
          </cell>
          <cell r="D563" t="str">
            <v>26.02.16</v>
          </cell>
          <cell r="E563" t="str">
            <v xml:space="preserve">Estacão em solo D=1,50m </v>
          </cell>
          <cell r="F563" t="str">
            <v>m</v>
          </cell>
        </row>
        <row r="564">
          <cell r="B564" t="str">
            <v>6.1.15</v>
          </cell>
          <cell r="D564" t="str">
            <v>26.02.17</v>
          </cell>
          <cell r="E564" t="str">
            <v xml:space="preserve">Estacão em solo D=1,60m </v>
          </cell>
          <cell r="F564" t="str">
            <v>m</v>
          </cell>
        </row>
        <row r="565">
          <cell r="B565" t="str">
            <v>6.1.16</v>
          </cell>
          <cell r="D565" t="str">
            <v>26.02.18</v>
          </cell>
          <cell r="E565" t="str">
            <v xml:space="preserve">Estacão em solo D=1,80m </v>
          </cell>
          <cell r="F565" t="str">
            <v>m</v>
          </cell>
        </row>
        <row r="566">
          <cell r="B566" t="str">
            <v>6.1.17</v>
          </cell>
          <cell r="D566" t="str">
            <v>26.02.19</v>
          </cell>
          <cell r="E566" t="str">
            <v xml:space="preserve">Estacão -Taxa mobilização de equip. </v>
          </cell>
          <cell r="F566" t="str">
            <v>un</v>
          </cell>
        </row>
        <row r="567">
          <cell r="B567" t="str">
            <v>6.1.18</v>
          </cell>
          <cell r="D567" t="str">
            <v>26.02.20</v>
          </cell>
          <cell r="E567" t="str">
            <v>Camisa metálica</v>
          </cell>
          <cell r="F567" t="str">
            <v>kg</v>
          </cell>
        </row>
        <row r="568">
          <cell r="B568" t="str">
            <v>6.1.19</v>
          </cell>
          <cell r="D568" t="str">
            <v>26.02.21</v>
          </cell>
          <cell r="E568" t="str">
            <v xml:space="preserve">Estaca de madeira D=20cm - 8ton </v>
          </cell>
          <cell r="F568" t="str">
            <v>m</v>
          </cell>
        </row>
        <row r="569">
          <cell r="B569" t="str">
            <v>6.1.20</v>
          </cell>
          <cell r="D569" t="str">
            <v>26.02.22</v>
          </cell>
          <cell r="E569" t="str">
            <v xml:space="preserve">Estaca de madeira D=25cm - 15ton </v>
          </cell>
          <cell r="F569" t="str">
            <v>m</v>
          </cell>
        </row>
        <row r="570">
          <cell r="B570" t="str">
            <v>6.1.21</v>
          </cell>
          <cell r="D570" t="str">
            <v>26.03.25</v>
          </cell>
          <cell r="E570" t="str">
            <v xml:space="preserve">Escavação Tub.céu aberto 1/2 cat. - solo </v>
          </cell>
          <cell r="F570" t="str">
            <v>m³</v>
          </cell>
        </row>
        <row r="571">
          <cell r="B571" t="str">
            <v>6.1.22</v>
          </cell>
          <cell r="D571" t="str">
            <v>26.03.26</v>
          </cell>
          <cell r="E571" t="str">
            <v xml:space="preserve">Escavação tub. Ar compr. 1/2 cat. - solo </v>
          </cell>
          <cell r="F571" t="str">
            <v>m³</v>
          </cell>
        </row>
        <row r="572">
          <cell r="B572" t="str">
            <v>6.1.23</v>
          </cell>
          <cell r="D572" t="str">
            <v>26.03.27</v>
          </cell>
          <cell r="E572" t="str">
            <v xml:space="preserve">Escavação tub. Céu aberto 3 cat. - rocha </v>
          </cell>
          <cell r="F572" t="str">
            <v>m³</v>
          </cell>
        </row>
        <row r="573">
          <cell r="B573" t="str">
            <v>6.1.24</v>
          </cell>
          <cell r="D573" t="str">
            <v>26.03.28</v>
          </cell>
          <cell r="E573" t="str">
            <v xml:space="preserve">Escavação tub. Ar comprimido 3 cat. - rocha </v>
          </cell>
          <cell r="F573" t="str">
            <v>m³</v>
          </cell>
        </row>
        <row r="574">
          <cell r="B574" t="str">
            <v>6.1.25</v>
          </cell>
          <cell r="D574" t="str">
            <v>26.04.01</v>
          </cell>
          <cell r="E574" t="str">
            <v xml:space="preserve">Cimbramento pontes e viadutos c/estaca </v>
          </cell>
          <cell r="F574" t="str">
            <v>m³</v>
          </cell>
        </row>
        <row r="575">
          <cell r="B575" t="str">
            <v>6.1.26</v>
          </cell>
          <cell r="D575" t="str">
            <v>26.04.02</v>
          </cell>
          <cell r="E575" t="str">
            <v xml:space="preserve">Cimbramento pontes e viadutos s/estaca </v>
          </cell>
          <cell r="F575" t="str">
            <v>m³</v>
          </cell>
        </row>
        <row r="576">
          <cell r="B576" t="str">
            <v>6.1.27</v>
          </cell>
          <cell r="D576" t="str">
            <v>26.04.03</v>
          </cell>
          <cell r="E576" t="str">
            <v xml:space="preserve">Cimbramento de passagem sec. galeria ret. </v>
          </cell>
          <cell r="F576" t="str">
            <v>m³</v>
          </cell>
        </row>
        <row r="577">
          <cell r="B577" t="str">
            <v>6.1.28</v>
          </cell>
          <cell r="D577" t="str">
            <v>26.04.05</v>
          </cell>
          <cell r="E577" t="str">
            <v xml:space="preserve">Andaime de madeira </v>
          </cell>
          <cell r="F577" t="str">
            <v>m³</v>
          </cell>
        </row>
        <row r="578">
          <cell r="B578" t="str">
            <v>6.1.29</v>
          </cell>
          <cell r="D578" t="str">
            <v>26.04.06</v>
          </cell>
          <cell r="E578" t="str">
            <v xml:space="preserve">Andaime tubular </v>
          </cell>
          <cell r="F578" t="str">
            <v>m³</v>
          </cell>
        </row>
        <row r="579">
          <cell r="B579" t="str">
            <v>6.1.30</v>
          </cell>
          <cell r="D579" t="str">
            <v>26.05.01</v>
          </cell>
          <cell r="E579" t="str">
            <v xml:space="preserve">Forma plana para conc. armado comum </v>
          </cell>
          <cell r="F579" t="str">
            <v>m²</v>
          </cell>
        </row>
        <row r="580">
          <cell r="B580" t="str">
            <v>6.1.31</v>
          </cell>
          <cell r="D580" t="str">
            <v>26.05.02</v>
          </cell>
          <cell r="E580" t="str">
            <v xml:space="preserve">Forma plana p/conc.protend. ou aparente </v>
          </cell>
          <cell r="F580" t="str">
            <v>m²</v>
          </cell>
        </row>
        <row r="581">
          <cell r="B581" t="str">
            <v>6.1.32</v>
          </cell>
          <cell r="D581" t="str">
            <v>26.05.03</v>
          </cell>
          <cell r="E581" t="str">
            <v xml:space="preserve">Forma sem reaproveitamento </v>
          </cell>
          <cell r="F581" t="str">
            <v>m²</v>
          </cell>
        </row>
        <row r="582">
          <cell r="B582" t="str">
            <v>6.1.33</v>
          </cell>
          <cell r="D582" t="str">
            <v>26.05.04</v>
          </cell>
          <cell r="E582" t="str">
            <v xml:space="preserve">Forma metálicas especial para vigas </v>
          </cell>
          <cell r="F582" t="str">
            <v>m²</v>
          </cell>
        </row>
        <row r="583">
          <cell r="B583" t="str">
            <v>6.1.34</v>
          </cell>
          <cell r="D583" t="str">
            <v>26.05.05</v>
          </cell>
          <cell r="E583" t="str">
            <v xml:space="preserve">Forma curva para concreto comum </v>
          </cell>
          <cell r="F583" t="str">
            <v>m²</v>
          </cell>
        </row>
        <row r="584">
          <cell r="B584" t="str">
            <v>6.1.35</v>
          </cell>
          <cell r="D584" t="str">
            <v>26.05.06</v>
          </cell>
          <cell r="E584" t="str">
            <v>Forma curva para concreto aparente</v>
          </cell>
          <cell r="F584" t="str">
            <v>m²</v>
          </cell>
        </row>
        <row r="585">
          <cell r="B585" t="str">
            <v>6.1.36</v>
          </cell>
          <cell r="D585" t="str">
            <v>26.06.01</v>
          </cell>
          <cell r="E585" t="str">
            <v xml:space="preserve">Aço CA-25 </v>
          </cell>
          <cell r="F585" t="str">
            <v>kg</v>
          </cell>
        </row>
        <row r="586">
          <cell r="B586" t="str">
            <v>6.1.37</v>
          </cell>
          <cell r="D586" t="str">
            <v>26.06.02</v>
          </cell>
          <cell r="E586" t="str">
            <v>Aço CA-50</v>
          </cell>
          <cell r="F586" t="str">
            <v>kg</v>
          </cell>
        </row>
        <row r="587">
          <cell r="B587" t="str">
            <v>6.1.38</v>
          </cell>
          <cell r="D587" t="str">
            <v>26.06.03</v>
          </cell>
          <cell r="E587" t="str">
            <v>Aço CA-60</v>
          </cell>
          <cell r="F587" t="str">
            <v>kg</v>
          </cell>
        </row>
        <row r="588">
          <cell r="B588" t="str">
            <v>6.1.39</v>
          </cell>
          <cell r="D588" t="str">
            <v>26.06.04</v>
          </cell>
          <cell r="E588" t="str">
            <v>Aço para concreto protendido</v>
          </cell>
          <cell r="F588" t="str">
            <v>kg</v>
          </cell>
        </row>
        <row r="589">
          <cell r="B589" t="str">
            <v>6.1.40</v>
          </cell>
          <cell r="D589" t="str">
            <v>26.06.05</v>
          </cell>
          <cell r="E589" t="str">
            <v xml:space="preserve">Tela metálica </v>
          </cell>
          <cell r="F589" t="str">
            <v>kg</v>
          </cell>
        </row>
        <row r="590">
          <cell r="B590" t="str">
            <v>6.1.41</v>
          </cell>
          <cell r="D590" t="str">
            <v>26.06.06</v>
          </cell>
          <cell r="E590" t="str">
            <v>Aço para concreto protendido ST 85/105</v>
          </cell>
          <cell r="F590" t="str">
            <v>kg</v>
          </cell>
        </row>
        <row r="591">
          <cell r="B591" t="str">
            <v>6.1.42</v>
          </cell>
          <cell r="D591" t="str">
            <v>26.07.03</v>
          </cell>
          <cell r="E591" t="str">
            <v xml:space="preserve">Apar. anc. p/ cabos de protensão ativo de 4 f -1/2" </v>
          </cell>
          <cell r="F591" t="str">
            <v>un</v>
          </cell>
        </row>
        <row r="592">
          <cell r="B592" t="str">
            <v>6.1.43</v>
          </cell>
          <cell r="D592" t="str">
            <v>26.07.04</v>
          </cell>
          <cell r="E592" t="str">
            <v>Apar. anc. p/ cabos de protensão ativo de 6 f -1/2"</v>
          </cell>
          <cell r="F592" t="str">
            <v>un</v>
          </cell>
        </row>
        <row r="593">
          <cell r="B593" t="str">
            <v>6.1.44</v>
          </cell>
          <cell r="D593" t="str">
            <v>26.07.05</v>
          </cell>
          <cell r="E593" t="str">
            <v xml:space="preserve">Apar. anc. p/ cabos de protensão ativo de 12 f -1/2" </v>
          </cell>
          <cell r="F593" t="str">
            <v>un</v>
          </cell>
        </row>
        <row r="594">
          <cell r="B594" t="str">
            <v>6.1.45</v>
          </cell>
          <cell r="D594" t="str">
            <v>26.07.06</v>
          </cell>
          <cell r="E594" t="str">
            <v xml:space="preserve">Apar. anc. p/ cabos de protensão ativo de 19 f -1/2" </v>
          </cell>
          <cell r="F594" t="str">
            <v>un</v>
          </cell>
        </row>
        <row r="595">
          <cell r="B595" t="str">
            <v>6.1.46</v>
          </cell>
          <cell r="D595" t="str">
            <v>26.07.09</v>
          </cell>
          <cell r="E595" t="str">
            <v xml:space="preserve">Apar. anc. p/ cabos de protensão pas. de 4 f -1/2" </v>
          </cell>
          <cell r="F595" t="str">
            <v>un</v>
          </cell>
        </row>
        <row r="596">
          <cell r="B596" t="str">
            <v>6.1.47</v>
          </cell>
          <cell r="D596" t="str">
            <v>26.07.10</v>
          </cell>
          <cell r="E596" t="str">
            <v>Apar. anc. p/ cabos de protensão pas. de 6 f -1/2"</v>
          </cell>
          <cell r="F596" t="str">
            <v>un</v>
          </cell>
        </row>
        <row r="597">
          <cell r="B597" t="str">
            <v>6.1.48</v>
          </cell>
          <cell r="D597" t="str">
            <v>26.07.12</v>
          </cell>
          <cell r="E597" t="str">
            <v xml:space="preserve">Apar. anc. p/ cabos de protensão pas. de 19 f -1/2" </v>
          </cell>
          <cell r="F597" t="str">
            <v>un</v>
          </cell>
        </row>
        <row r="598">
          <cell r="B598" t="str">
            <v>6.1.49</v>
          </cell>
          <cell r="D598" t="str">
            <v>26.08.01</v>
          </cell>
          <cell r="E598" t="str">
            <v>Aparelho de apoio neoprene fretado</v>
          </cell>
          <cell r="F598" t="str">
            <v>dm³</v>
          </cell>
        </row>
        <row r="599">
          <cell r="B599" t="str">
            <v>6.1.50</v>
          </cell>
          <cell r="D599" t="str">
            <v>26.08.02</v>
          </cell>
          <cell r="E599" t="str">
            <v>Aparelho de apoio neoprene com teflon</v>
          </cell>
          <cell r="F599" t="str">
            <v>dm³</v>
          </cell>
        </row>
        <row r="600">
          <cell r="B600" t="str">
            <v>6.1.51</v>
          </cell>
          <cell r="D600" t="str">
            <v>26.08.03</v>
          </cell>
          <cell r="E600" t="str">
            <v xml:space="preserve">Articulação de concreto tipo "Freyssinet" </v>
          </cell>
          <cell r="F600" t="str">
            <v>dm²</v>
          </cell>
        </row>
        <row r="601">
          <cell r="B601" t="str">
            <v>6.1.52</v>
          </cell>
          <cell r="D601" t="str">
            <v>26.09.01</v>
          </cell>
          <cell r="E601" t="str">
            <v>Concreto Fck 10 MPa</v>
          </cell>
          <cell r="F601" t="str">
            <v>m³</v>
          </cell>
        </row>
        <row r="602">
          <cell r="B602" t="str">
            <v>6.1.53</v>
          </cell>
          <cell r="D602" t="str">
            <v>26.09.02</v>
          </cell>
          <cell r="E602" t="str">
            <v>Concreto Fck 15 MPa</v>
          </cell>
          <cell r="F602" t="str">
            <v>m³</v>
          </cell>
        </row>
        <row r="603">
          <cell r="B603" t="str">
            <v>6.1.54</v>
          </cell>
          <cell r="D603" t="str">
            <v>26.09.03</v>
          </cell>
          <cell r="E603" t="str">
            <v>Concreto Fck 18 MPa</v>
          </cell>
          <cell r="F603" t="str">
            <v>m³</v>
          </cell>
        </row>
        <row r="604">
          <cell r="B604" t="str">
            <v>6.1.55</v>
          </cell>
          <cell r="D604" t="str">
            <v>26.09.04</v>
          </cell>
          <cell r="E604" t="str">
            <v>Concreto Fck 20 MPa</v>
          </cell>
          <cell r="F604" t="str">
            <v>m³</v>
          </cell>
        </row>
        <row r="605">
          <cell r="B605" t="str">
            <v>6.1.56</v>
          </cell>
          <cell r="D605" t="str">
            <v>26.09.05</v>
          </cell>
          <cell r="E605" t="str">
            <v>Concreto Fck 25 MPa</v>
          </cell>
          <cell r="F605" t="str">
            <v>m³</v>
          </cell>
        </row>
        <row r="606">
          <cell r="B606" t="str">
            <v>6.1.57</v>
          </cell>
          <cell r="D606" t="str">
            <v>26.09.06</v>
          </cell>
          <cell r="E606" t="str">
            <v xml:space="preserve">Concreto Fck 30 MPa </v>
          </cell>
          <cell r="F606" t="str">
            <v>m³</v>
          </cell>
        </row>
        <row r="607">
          <cell r="B607" t="str">
            <v>6.1.58</v>
          </cell>
          <cell r="D607" t="str">
            <v>26.09.07</v>
          </cell>
          <cell r="E607" t="str">
            <v>Concreto Ciclópico</v>
          </cell>
          <cell r="F607" t="str">
            <v>m³</v>
          </cell>
        </row>
        <row r="608">
          <cell r="B608" t="str">
            <v>6.1.59</v>
          </cell>
          <cell r="D608" t="str">
            <v>26.09.09</v>
          </cell>
          <cell r="E608" t="str">
            <v>Bombeamento p/ conc. qualquer resist.</v>
          </cell>
          <cell r="F608" t="str">
            <v>m³</v>
          </cell>
        </row>
        <row r="609">
          <cell r="B609" t="str">
            <v>6.1.60</v>
          </cell>
          <cell r="D609" t="str">
            <v>26.09.10</v>
          </cell>
          <cell r="E609" t="str">
            <v>Concreto Fck 12 MPa</v>
          </cell>
          <cell r="F609" t="str">
            <v>m³</v>
          </cell>
        </row>
        <row r="610">
          <cell r="B610" t="str">
            <v>6.1.61</v>
          </cell>
          <cell r="D610" t="str">
            <v>26.09.11</v>
          </cell>
          <cell r="E610" t="str">
            <v>Concreto Fck 16 Mpa</v>
          </cell>
          <cell r="F610" t="str">
            <v>m³</v>
          </cell>
        </row>
        <row r="611">
          <cell r="B611" t="str">
            <v>6.1.62</v>
          </cell>
          <cell r="D611" t="str">
            <v>26.09.12</v>
          </cell>
          <cell r="E611" t="str">
            <v>Concreto Fck 35 MPa</v>
          </cell>
          <cell r="F611" t="str">
            <v>m³</v>
          </cell>
        </row>
        <row r="612">
          <cell r="B612" t="str">
            <v>6.1.63</v>
          </cell>
          <cell r="D612" t="str">
            <v>26.09.13</v>
          </cell>
          <cell r="E612" t="str">
            <v>Concreto Fck 40 MPa</v>
          </cell>
          <cell r="F612" t="str">
            <v>m³</v>
          </cell>
        </row>
        <row r="613">
          <cell r="B613" t="str">
            <v>6.1.64</v>
          </cell>
          <cell r="D613" t="str">
            <v>26.10.01</v>
          </cell>
          <cell r="E613" t="str">
            <v>Junta/retração c/lábio polim. ab.15 até 40mm</v>
          </cell>
          <cell r="F613" t="str">
            <v>m</v>
          </cell>
        </row>
        <row r="614">
          <cell r="B614" t="str">
            <v>6.1.65</v>
          </cell>
          <cell r="D614" t="str">
            <v>26.10.02</v>
          </cell>
          <cell r="E614" t="str">
            <v>Junta/retração c/lábio polim. ab.40 até 50mm</v>
          </cell>
          <cell r="F614" t="str">
            <v>m</v>
          </cell>
        </row>
        <row r="615">
          <cell r="B615" t="str">
            <v>6.1.66</v>
          </cell>
          <cell r="D615" t="str">
            <v>26.10.03</v>
          </cell>
          <cell r="E615" t="str">
            <v>Junta/retração c/lábio polim. ab. 50 até 70mm</v>
          </cell>
          <cell r="F615" t="str">
            <v>m</v>
          </cell>
        </row>
        <row r="616">
          <cell r="B616" t="str">
            <v>6.1.67</v>
          </cell>
          <cell r="D616" t="str">
            <v>26.10.04</v>
          </cell>
          <cell r="E616" t="str">
            <v>Junta de dilatação metálica</v>
          </cell>
          <cell r="F616" t="str">
            <v>m</v>
          </cell>
        </row>
        <row r="617">
          <cell r="B617" t="str">
            <v>6.1.68</v>
          </cell>
          <cell r="D617" t="str">
            <v>26.10.05</v>
          </cell>
          <cell r="E617" t="str">
            <v>Juntas de dilatação metálica c/neoprene</v>
          </cell>
          <cell r="F617" t="str">
            <v>m</v>
          </cell>
        </row>
        <row r="618">
          <cell r="B618" t="str">
            <v>6.1.69</v>
          </cell>
          <cell r="D618" t="str">
            <v>26.11.01</v>
          </cell>
          <cell r="E618" t="str">
            <v>G.c.intransponível tipo I - des. 5289</v>
          </cell>
          <cell r="F618" t="str">
            <v>m</v>
          </cell>
        </row>
        <row r="619">
          <cell r="B619" t="str">
            <v>6.1.70</v>
          </cell>
          <cell r="D619" t="str">
            <v>26.11.02</v>
          </cell>
          <cell r="E619" t="str">
            <v>G.c.intransponível tipo II - des. 5307</v>
          </cell>
          <cell r="F619" t="str">
            <v>m</v>
          </cell>
        </row>
        <row r="620">
          <cell r="B620" t="str">
            <v>6.1.71</v>
          </cell>
          <cell r="D620" t="str">
            <v>26.11.03</v>
          </cell>
          <cell r="E620" t="str">
            <v xml:space="preserve">G.c.de conc. pré passarela - des. 5370 </v>
          </cell>
          <cell r="F620" t="str">
            <v>m</v>
          </cell>
        </row>
        <row r="621">
          <cell r="B621" t="str">
            <v>6.1.72</v>
          </cell>
          <cell r="D621" t="str">
            <v>26.11.04</v>
          </cell>
          <cell r="E621" t="str">
            <v xml:space="preserve">Barreira de seg.tipo New Jersey des-5396 </v>
          </cell>
          <cell r="F621" t="str">
            <v>m</v>
          </cell>
        </row>
        <row r="622">
          <cell r="B622" t="str">
            <v>6.1.73</v>
          </cell>
          <cell r="D622" t="str">
            <v>26.11.05</v>
          </cell>
          <cell r="E622" t="str">
            <v>Barreira double face New Jersey des 5514</v>
          </cell>
          <cell r="F622" t="str">
            <v>m</v>
          </cell>
        </row>
        <row r="623">
          <cell r="B623" t="str">
            <v>6.1.74</v>
          </cell>
          <cell r="D623" t="str">
            <v>26.11.06</v>
          </cell>
          <cell r="E623" t="str">
            <v>Barreira double face New Jersey O.A.E.des 5464</v>
          </cell>
          <cell r="F623" t="str">
            <v>m</v>
          </cell>
        </row>
        <row r="624">
          <cell r="B624" t="str">
            <v>6.1.75</v>
          </cell>
          <cell r="D624" t="str">
            <v>26.11.07</v>
          </cell>
          <cell r="E624" t="str">
            <v>Barreira double face New Jersey des 5465</v>
          </cell>
          <cell r="F624" t="str">
            <v>m</v>
          </cell>
        </row>
        <row r="625">
          <cell r="B625" t="str">
            <v>6.1.76</v>
          </cell>
          <cell r="D625" t="str">
            <v>26.11.08</v>
          </cell>
          <cell r="E625" t="str">
            <v>Barreira com passeio p/ O.A.E. - des 5397</v>
          </cell>
          <cell r="F625" t="str">
            <v>m</v>
          </cell>
        </row>
        <row r="626">
          <cell r="B626" t="str">
            <v>6.1.77</v>
          </cell>
          <cell r="D626" t="str">
            <v>26.12.01</v>
          </cell>
          <cell r="E626" t="str">
            <v>Tubo de pvc perfurado ou não D=0,050m</v>
          </cell>
          <cell r="F626" t="str">
            <v>m</v>
          </cell>
        </row>
        <row r="627">
          <cell r="B627" t="str">
            <v>6.1.78</v>
          </cell>
          <cell r="D627" t="str">
            <v>26.12.03</v>
          </cell>
          <cell r="E627" t="str">
            <v>Tubo de pvc perfurado ou não D=0,10m</v>
          </cell>
          <cell r="F627" t="str">
            <v>m</v>
          </cell>
        </row>
        <row r="628">
          <cell r="B628" t="str">
            <v>6.1.79</v>
          </cell>
          <cell r="D628" t="str">
            <v>26.12.04</v>
          </cell>
          <cell r="E628" t="str">
            <v>Tubo de pvc perfurado ou não D=0,15m</v>
          </cell>
          <cell r="F628" t="str">
            <v>m</v>
          </cell>
        </row>
        <row r="629">
          <cell r="B629" t="str">
            <v>6.1.80</v>
          </cell>
          <cell r="D629" t="str">
            <v>26.13.01</v>
          </cell>
          <cell r="E629" t="str">
            <v>Lançamento viga P&lt;= 50ton-guindaste autoprop</v>
          </cell>
          <cell r="F629" t="str">
            <v>un</v>
          </cell>
        </row>
        <row r="630">
          <cell r="B630" t="str">
            <v>6.1.81</v>
          </cell>
          <cell r="D630" t="str">
            <v>26.13.02</v>
          </cell>
          <cell r="E630" t="str">
            <v>Lançamento viga 50&lt;P&lt;=80 -guind. Autoprop</v>
          </cell>
          <cell r="F630" t="str">
            <v>un</v>
          </cell>
        </row>
        <row r="631">
          <cell r="B631" t="str">
            <v>6.1.82</v>
          </cell>
          <cell r="D631" t="str">
            <v>26.14.01</v>
          </cell>
          <cell r="E631" t="str">
            <v>Esgotamento continuo água</v>
          </cell>
          <cell r="F631" t="str">
            <v>m³</v>
          </cell>
        </row>
        <row r="632">
          <cell r="B632" t="str">
            <v>6.1.83</v>
          </cell>
          <cell r="D632" t="str">
            <v>26.14.03</v>
          </cell>
          <cell r="E632" t="str">
            <v>Parede ensecadeira com prancha - esp. 0,05m</v>
          </cell>
          <cell r="F632" t="str">
            <v>m²</v>
          </cell>
        </row>
        <row r="633">
          <cell r="B633" t="str">
            <v>6.1.84</v>
          </cell>
          <cell r="D633" t="str">
            <v>26.14.04</v>
          </cell>
          <cell r="E633" t="str">
            <v>Parede ensecadeira com prancha - esp. 0,075m</v>
          </cell>
          <cell r="F633" t="str">
            <v>m²</v>
          </cell>
        </row>
        <row r="634">
          <cell r="B634" t="str">
            <v>6.1.85</v>
          </cell>
          <cell r="D634" t="str">
            <v>26.15.01</v>
          </cell>
          <cell r="E634" t="str">
            <v>Enrocamento pedra arrumada</v>
          </cell>
          <cell r="F634" t="str">
            <v>m³</v>
          </cell>
        </row>
        <row r="635">
          <cell r="B635" t="str">
            <v>6.1.86</v>
          </cell>
          <cell r="D635" t="str">
            <v>26.15.02</v>
          </cell>
          <cell r="E635" t="str">
            <v>Enrocamento pedra arrumada e rejuntada</v>
          </cell>
          <cell r="F635" t="str">
            <v>m³</v>
          </cell>
        </row>
        <row r="636">
          <cell r="B636" t="str">
            <v>6.1.87</v>
          </cell>
          <cell r="D636" t="str">
            <v>26.15.03</v>
          </cell>
          <cell r="E636" t="str">
            <v>Enrocamento pedra jogada</v>
          </cell>
          <cell r="F636" t="str">
            <v>m³</v>
          </cell>
        </row>
        <row r="638">
          <cell r="B638" t="str">
            <v>Cód. Colinas</v>
          </cell>
          <cell r="D638" t="str">
            <v>Código</v>
          </cell>
          <cell r="E638" t="str">
            <v>Serviços</v>
          </cell>
          <cell r="F638" t="str">
            <v>Unid.</v>
          </cell>
        </row>
        <row r="641">
          <cell r="D641" t="str">
            <v>FASE-27 RECUPERAÇÃO DE OBRAS ARTE ESPECIAIS</v>
          </cell>
        </row>
        <row r="642">
          <cell r="B642" t="str">
            <v>7.1.1</v>
          </cell>
          <cell r="D642" t="str">
            <v>27.01.01</v>
          </cell>
          <cell r="E642" t="str">
            <v>Remoção manual de concreto segregado</v>
          </cell>
          <cell r="F642" t="str">
            <v>dm³</v>
          </cell>
        </row>
        <row r="643">
          <cell r="B643" t="str">
            <v>7.1.2</v>
          </cell>
          <cell r="D643" t="str">
            <v>27.01.02</v>
          </cell>
          <cell r="E643" t="str">
            <v>Demolição de concreto simples</v>
          </cell>
          <cell r="F643" t="str">
            <v>m³</v>
          </cell>
        </row>
        <row r="644">
          <cell r="B644" t="str">
            <v>7.1.3</v>
          </cell>
          <cell r="D644" t="str">
            <v>27.01.03</v>
          </cell>
          <cell r="E644" t="str">
            <v>Demolição de concreto armado</v>
          </cell>
          <cell r="F644" t="str">
            <v>m³</v>
          </cell>
        </row>
        <row r="645">
          <cell r="B645" t="str">
            <v>7.1.4</v>
          </cell>
          <cell r="D645" t="str">
            <v>27.01.04</v>
          </cell>
          <cell r="E645" t="str">
            <v xml:space="preserve">Remoção, carga e transp. entulho em geral </v>
          </cell>
          <cell r="F645" t="str">
            <v>tonxkm</v>
          </cell>
        </row>
        <row r="646">
          <cell r="B646" t="str">
            <v>7.1.5</v>
          </cell>
          <cell r="D646" t="str">
            <v>27.02.01</v>
          </cell>
          <cell r="E646" t="str">
            <v>Apic. manual concreto c/ eliminação sup. lisas</v>
          </cell>
          <cell r="F646" t="str">
            <v>m²</v>
          </cell>
        </row>
        <row r="647">
          <cell r="B647" t="str">
            <v>7.1.6</v>
          </cell>
          <cell r="D647" t="str">
            <v>27.02.02</v>
          </cell>
          <cell r="E647" t="str">
            <v>Limpeza com jato d´água s/ sup. de concreto</v>
          </cell>
          <cell r="F647" t="str">
            <v>m²</v>
          </cell>
        </row>
        <row r="648">
          <cell r="B648" t="str">
            <v>7.1.7</v>
          </cell>
          <cell r="D648" t="str">
            <v>27.02.03</v>
          </cell>
          <cell r="E648" t="str">
            <v>Lixamento manual da superfície de concreto</v>
          </cell>
          <cell r="F648" t="str">
            <v>m²</v>
          </cell>
        </row>
        <row r="649">
          <cell r="B649" t="str">
            <v>7.1.8</v>
          </cell>
          <cell r="D649" t="str">
            <v>27.02.04</v>
          </cell>
          <cell r="E649" t="str">
            <v>Jateamento de concreto com areia</v>
          </cell>
          <cell r="F649" t="str">
            <v>m²</v>
          </cell>
        </row>
        <row r="650">
          <cell r="B650" t="str">
            <v>7.1.9</v>
          </cell>
          <cell r="D650" t="str">
            <v>27.02.05</v>
          </cell>
          <cell r="E650" t="str">
            <v>Jateamento em estr. concreto com água</v>
          </cell>
          <cell r="F650" t="str">
            <v>m²</v>
          </cell>
        </row>
        <row r="651">
          <cell r="B651" t="str">
            <v>7.1.10</v>
          </cell>
          <cell r="D651" t="str">
            <v>27.02.06</v>
          </cell>
          <cell r="E651" t="str">
            <v>Jateamento ao metal quase branco c/ areia</v>
          </cell>
          <cell r="F651" t="str">
            <v>m²</v>
          </cell>
        </row>
        <row r="652">
          <cell r="B652" t="str">
            <v>7.1.11</v>
          </cell>
          <cell r="D652" t="str">
            <v>27.02.07</v>
          </cell>
          <cell r="E652" t="str">
            <v>Jateamento ao metal branco com areia</v>
          </cell>
          <cell r="F652" t="str">
            <v>m²</v>
          </cell>
        </row>
        <row r="653">
          <cell r="B653" t="str">
            <v>7.1.12</v>
          </cell>
          <cell r="D653" t="str">
            <v>27.02.08</v>
          </cell>
          <cell r="E653" t="str">
            <v>Limpeza manual com escova de aço para aço</v>
          </cell>
          <cell r="F653" t="str">
            <v>m</v>
          </cell>
        </row>
        <row r="654">
          <cell r="B654" t="str">
            <v>7.1.13</v>
          </cell>
          <cell r="D654" t="str">
            <v>27.02.09</v>
          </cell>
          <cell r="E654" t="str">
            <v>Limpeza manual c/escova aço para concreto</v>
          </cell>
          <cell r="F654" t="str">
            <v>m²</v>
          </cell>
        </row>
        <row r="655">
          <cell r="B655" t="str">
            <v>7.1.14</v>
          </cell>
          <cell r="D655" t="str">
            <v>27.03.01</v>
          </cell>
          <cell r="E655" t="str">
            <v>Andaime de madeira</v>
          </cell>
          <cell r="F655" t="str">
            <v>m³</v>
          </cell>
        </row>
        <row r="656">
          <cell r="B656" t="str">
            <v>7.1.15</v>
          </cell>
          <cell r="D656" t="str">
            <v>27.03.02</v>
          </cell>
          <cell r="E656" t="str">
            <v>Andaime tubular</v>
          </cell>
          <cell r="F656" t="str">
            <v>m³</v>
          </cell>
        </row>
        <row r="657">
          <cell r="B657" t="str">
            <v>7.1.16</v>
          </cell>
          <cell r="D657" t="str">
            <v>27.03.03</v>
          </cell>
          <cell r="E657" t="str">
            <v>Andaime suspenso</v>
          </cell>
          <cell r="F657" t="str">
            <v>m²</v>
          </cell>
        </row>
        <row r="658">
          <cell r="B658" t="str">
            <v>7.1.17</v>
          </cell>
          <cell r="D658" t="str">
            <v>27.04.01</v>
          </cell>
          <cell r="E658" t="str">
            <v xml:space="preserve">Furo no concreto D=1" profund. de 05cm </v>
          </cell>
          <cell r="F658" t="str">
            <v>un</v>
          </cell>
        </row>
        <row r="659">
          <cell r="B659" t="str">
            <v>7.1.18</v>
          </cell>
          <cell r="D659" t="str">
            <v>27.04.02</v>
          </cell>
          <cell r="E659" t="str">
            <v>Furo no concreto D=1" profund. de 15cm</v>
          </cell>
          <cell r="F659" t="str">
            <v>un</v>
          </cell>
        </row>
        <row r="660">
          <cell r="B660" t="str">
            <v>7.1.19</v>
          </cell>
          <cell r="D660" t="str">
            <v>27.04.03</v>
          </cell>
          <cell r="E660" t="str">
            <v xml:space="preserve">Furo no concreto D=1" profund. de 30cm </v>
          </cell>
          <cell r="F660" t="str">
            <v>un</v>
          </cell>
        </row>
        <row r="661">
          <cell r="B661" t="str">
            <v>7.1.20</v>
          </cell>
          <cell r="D661" t="str">
            <v>27.04.04</v>
          </cell>
          <cell r="E661" t="str">
            <v>Furo no concreto D=3/4" profund. de 05cm</v>
          </cell>
          <cell r="F661" t="str">
            <v>un</v>
          </cell>
        </row>
        <row r="662">
          <cell r="B662" t="str">
            <v>7.1.21</v>
          </cell>
          <cell r="D662" t="str">
            <v>27.04.05</v>
          </cell>
          <cell r="E662" t="str">
            <v>Furo no concreto D=3/4" profund. de 15cm</v>
          </cell>
          <cell r="F662" t="str">
            <v>un</v>
          </cell>
        </row>
        <row r="663">
          <cell r="B663" t="str">
            <v>7.1.22</v>
          </cell>
          <cell r="D663" t="str">
            <v>27.04.06</v>
          </cell>
          <cell r="E663" t="str">
            <v>Furo no concreto D=3/4" profund. de 30cm</v>
          </cell>
          <cell r="F663" t="str">
            <v>un</v>
          </cell>
        </row>
        <row r="664">
          <cell r="B664" t="str">
            <v>7.1.23</v>
          </cell>
          <cell r="D664" t="str">
            <v>27.04.07</v>
          </cell>
          <cell r="E664" t="str">
            <v>Furo no concreto D=1/2" profund. de 05cm</v>
          </cell>
          <cell r="F664" t="str">
            <v>un</v>
          </cell>
        </row>
        <row r="665">
          <cell r="B665" t="str">
            <v>7.1.24</v>
          </cell>
          <cell r="D665" t="str">
            <v>27.04.08</v>
          </cell>
          <cell r="E665" t="str">
            <v>Furo no concreto D=1/2" profund. de 15cm</v>
          </cell>
          <cell r="F665" t="str">
            <v>un</v>
          </cell>
        </row>
        <row r="666">
          <cell r="B666" t="str">
            <v>7.1.25</v>
          </cell>
          <cell r="D666" t="str">
            <v>27.04.09</v>
          </cell>
          <cell r="E666" t="str">
            <v>Furo no concreto D=1/2" profund. de 30cm</v>
          </cell>
          <cell r="F666" t="str">
            <v>un</v>
          </cell>
        </row>
        <row r="667">
          <cell r="B667" t="str">
            <v>7.1.26</v>
          </cell>
          <cell r="D667" t="str">
            <v>27.04.10</v>
          </cell>
          <cell r="E667" t="str">
            <v>Furo no concreto D=3/8" profund. de 05cm</v>
          </cell>
          <cell r="F667" t="str">
            <v>un</v>
          </cell>
        </row>
        <row r="668">
          <cell r="B668" t="str">
            <v>7.1.27</v>
          </cell>
          <cell r="D668" t="str">
            <v>27.04.11</v>
          </cell>
          <cell r="E668" t="str">
            <v>Furo no concreto D=3/8" profund. de 15cm</v>
          </cell>
          <cell r="F668" t="str">
            <v>un</v>
          </cell>
        </row>
        <row r="669">
          <cell r="B669" t="str">
            <v>7.1.28</v>
          </cell>
          <cell r="D669" t="str">
            <v>27.04.12</v>
          </cell>
          <cell r="E669" t="str">
            <v>Furo no concreto D=3/8" profund. de 30cm</v>
          </cell>
          <cell r="F669" t="str">
            <v>un</v>
          </cell>
        </row>
        <row r="670">
          <cell r="B670" t="str">
            <v>7.1.29</v>
          </cell>
          <cell r="D670" t="str">
            <v>27.05.01</v>
          </cell>
          <cell r="E670" t="str">
            <v>Forma plana para conc. armado comum</v>
          </cell>
          <cell r="F670" t="str">
            <v>m²</v>
          </cell>
        </row>
        <row r="671">
          <cell r="B671" t="str">
            <v>7.1.30</v>
          </cell>
          <cell r="D671" t="str">
            <v>27.05.02</v>
          </cell>
          <cell r="E671" t="str">
            <v>Forma plana p/conc.protend. ou aparente</v>
          </cell>
          <cell r="F671" t="str">
            <v>m²</v>
          </cell>
        </row>
        <row r="672">
          <cell r="B672" t="str">
            <v>7.1.31</v>
          </cell>
          <cell r="D672" t="str">
            <v>27.05.03</v>
          </cell>
          <cell r="E672" t="str">
            <v>Formas metálica para concreto</v>
          </cell>
          <cell r="F672" t="str">
            <v>m²</v>
          </cell>
        </row>
        <row r="673">
          <cell r="B673" t="str">
            <v>7.1.32</v>
          </cell>
          <cell r="D673" t="str">
            <v>27.06.01</v>
          </cell>
          <cell r="E673" t="str">
            <v>Aço CA-25</v>
          </cell>
          <cell r="F673" t="str">
            <v>kg</v>
          </cell>
        </row>
        <row r="674">
          <cell r="B674" t="str">
            <v>7.1.33</v>
          </cell>
          <cell r="D674" t="str">
            <v xml:space="preserve">27.06.02 </v>
          </cell>
          <cell r="E674" t="str">
            <v>Aço CA-50</v>
          </cell>
          <cell r="F674" t="str">
            <v>kg</v>
          </cell>
        </row>
        <row r="675">
          <cell r="B675" t="str">
            <v>7.1.34</v>
          </cell>
          <cell r="D675" t="str">
            <v>27.06.03</v>
          </cell>
          <cell r="E675" t="str">
            <v>Aço CA-60</v>
          </cell>
          <cell r="F675" t="str">
            <v>kg</v>
          </cell>
        </row>
        <row r="676">
          <cell r="B676" t="str">
            <v>7.1.35</v>
          </cell>
          <cell r="D676" t="str">
            <v>27.06.04</v>
          </cell>
          <cell r="E676" t="str">
            <v>Aço para concreto protendido</v>
          </cell>
          <cell r="F676" t="str">
            <v>kg</v>
          </cell>
        </row>
        <row r="677">
          <cell r="B677" t="str">
            <v>7.1.36</v>
          </cell>
          <cell r="D677" t="str">
            <v>27.06.05</v>
          </cell>
          <cell r="E677" t="str">
            <v>Tela metálica</v>
          </cell>
          <cell r="F677" t="str">
            <v>kg</v>
          </cell>
        </row>
        <row r="678">
          <cell r="B678" t="str">
            <v>7.1.37</v>
          </cell>
          <cell r="D678" t="str">
            <v>27.06.06</v>
          </cell>
          <cell r="E678" t="str">
            <v>Substituição de aço da armadura</v>
          </cell>
          <cell r="F678" t="str">
            <v>kg</v>
          </cell>
        </row>
        <row r="679">
          <cell r="B679" t="str">
            <v>7.1.38</v>
          </cell>
          <cell r="D679" t="str">
            <v>27.06.07</v>
          </cell>
          <cell r="E679" t="str">
            <v>Retirada da armadura corroída</v>
          </cell>
          <cell r="F679" t="str">
            <v>kg</v>
          </cell>
        </row>
        <row r="680">
          <cell r="B680" t="str">
            <v>7.1.39</v>
          </cell>
          <cell r="D680" t="str">
            <v>27.06.08</v>
          </cell>
          <cell r="E680" t="str">
            <v>Aço para concreto protendido ST 85/105</v>
          </cell>
          <cell r="F680" t="str">
            <v>kg</v>
          </cell>
        </row>
        <row r="681">
          <cell r="B681" t="str">
            <v>7.1.40</v>
          </cell>
          <cell r="D681" t="str">
            <v>27.06.09</v>
          </cell>
          <cell r="E681" t="str">
            <v>Emenda barras de aço com luva prensada d=12mm</v>
          </cell>
          <cell r="F681" t="str">
            <v>un</v>
          </cell>
        </row>
        <row r="682">
          <cell r="B682" t="str">
            <v>7.1.41</v>
          </cell>
          <cell r="D682" t="str">
            <v>27.06.10</v>
          </cell>
          <cell r="E682" t="str">
            <v>Emenda barras de aço com luva prensada d=16mm</v>
          </cell>
          <cell r="F682" t="str">
            <v>un</v>
          </cell>
        </row>
        <row r="683">
          <cell r="B683" t="str">
            <v>7.1.42</v>
          </cell>
          <cell r="D683" t="str">
            <v>27.06.11</v>
          </cell>
          <cell r="E683" t="str">
            <v>Emenda barras de aço com luva prensada d=20mm</v>
          </cell>
          <cell r="F683" t="str">
            <v>un</v>
          </cell>
        </row>
        <row r="684">
          <cell r="B684" t="str">
            <v>7.1.43</v>
          </cell>
          <cell r="D684" t="str">
            <v>27.06.12</v>
          </cell>
          <cell r="E684" t="str">
            <v>Emenda barras de aço com luva prensada d=25mm</v>
          </cell>
          <cell r="F684" t="str">
            <v>un</v>
          </cell>
        </row>
        <row r="685">
          <cell r="B685" t="str">
            <v>7.1.44</v>
          </cell>
          <cell r="D685" t="str">
            <v>27.06.13</v>
          </cell>
          <cell r="E685" t="str">
            <v>Emenda barras de aço com rosca d=12mm</v>
          </cell>
          <cell r="F685" t="str">
            <v>un</v>
          </cell>
        </row>
        <row r="686">
          <cell r="B686" t="str">
            <v>7.1.45</v>
          </cell>
          <cell r="D686" t="str">
            <v>27.06.14</v>
          </cell>
          <cell r="E686" t="str">
            <v>Emenda barras de aço com rosca d=16mm</v>
          </cell>
          <cell r="F686" t="str">
            <v>un</v>
          </cell>
        </row>
        <row r="687">
          <cell r="B687" t="str">
            <v>7.1.46</v>
          </cell>
          <cell r="D687" t="str">
            <v>27.06.15</v>
          </cell>
          <cell r="E687" t="str">
            <v>Emenda barras de aço com rosca d=20mm</v>
          </cell>
          <cell r="F687" t="str">
            <v>un</v>
          </cell>
        </row>
        <row r="688">
          <cell r="B688" t="str">
            <v>7.1.47</v>
          </cell>
          <cell r="D688" t="str">
            <v>27.06.16</v>
          </cell>
          <cell r="E688" t="str">
            <v>Emenda barras de aço com rosca d=25mm</v>
          </cell>
          <cell r="F688" t="str">
            <v>un</v>
          </cell>
        </row>
        <row r="689">
          <cell r="B689" t="str">
            <v>7.1.48</v>
          </cell>
          <cell r="D689" t="str">
            <v>27.06.17</v>
          </cell>
          <cell r="E689" t="str">
            <v xml:space="preserve">Chumbamento barras c/ resina epox. Injecão </v>
          </cell>
          <cell r="F689" t="str">
            <v>kg</v>
          </cell>
        </row>
        <row r="690">
          <cell r="B690" t="str">
            <v>7.1.49</v>
          </cell>
          <cell r="D690" t="str">
            <v>27.07.03</v>
          </cell>
          <cell r="E690" t="str">
            <v>Apar. anc. p/ cabos de protensão ativo de 4 f -1/2"</v>
          </cell>
          <cell r="F690" t="str">
            <v>un</v>
          </cell>
        </row>
        <row r="691">
          <cell r="B691" t="str">
            <v>7.1.50</v>
          </cell>
          <cell r="D691" t="str">
            <v>27.07.04</v>
          </cell>
          <cell r="E691" t="str">
            <v>Apar. anc. p/ cabos de protensão ativo de 6 f -1/2"</v>
          </cell>
          <cell r="F691" t="str">
            <v>un</v>
          </cell>
        </row>
        <row r="692">
          <cell r="B692" t="str">
            <v>7.1.51</v>
          </cell>
          <cell r="D692" t="str">
            <v>27.07.05</v>
          </cell>
          <cell r="E692" t="str">
            <v>Apar. anc. p/ cabos de protensão ativo de 12 f -1/2"</v>
          </cell>
          <cell r="F692" t="str">
            <v>un</v>
          </cell>
        </row>
        <row r="693">
          <cell r="B693" t="str">
            <v>7.1.52</v>
          </cell>
          <cell r="D693" t="str">
            <v xml:space="preserve">27.07.06 </v>
          </cell>
          <cell r="E693" t="str">
            <v>Apar. anc. p/ cabos de protensão ativo de 19 f -1/2"</v>
          </cell>
          <cell r="F693" t="str">
            <v>un</v>
          </cell>
        </row>
        <row r="694">
          <cell r="B694" t="str">
            <v>7.1.53</v>
          </cell>
          <cell r="D694" t="str">
            <v>27.07.09</v>
          </cell>
          <cell r="E694" t="str">
            <v xml:space="preserve">Apar. anc. p/ cabos de protensão pas. de 4 f -1/2" </v>
          </cell>
          <cell r="F694" t="str">
            <v>un</v>
          </cell>
        </row>
        <row r="695">
          <cell r="B695" t="str">
            <v>7.1.54</v>
          </cell>
          <cell r="D695" t="str">
            <v>27.07.10</v>
          </cell>
          <cell r="E695" t="str">
            <v>Apar. anc. p/ cabos de protensão pas. de 6 f -1/2"</v>
          </cell>
          <cell r="F695" t="str">
            <v>un</v>
          </cell>
        </row>
        <row r="696">
          <cell r="B696" t="str">
            <v>7.1.55</v>
          </cell>
          <cell r="D696" t="str">
            <v xml:space="preserve">27.07.12 </v>
          </cell>
          <cell r="E696" t="str">
            <v xml:space="preserve">Apar. anc. p/ cabos de protensão pas. de 19 f -1/2" </v>
          </cell>
          <cell r="F696" t="str">
            <v>un</v>
          </cell>
        </row>
        <row r="697">
          <cell r="B697" t="str">
            <v>7.1.56</v>
          </cell>
          <cell r="D697" t="str">
            <v>27.08.01</v>
          </cell>
          <cell r="E697" t="str">
            <v>Substituição aparelho apoio neoprene fretado</v>
          </cell>
          <cell r="F697" t="str">
            <v>dm³</v>
          </cell>
        </row>
        <row r="698">
          <cell r="B698" t="str">
            <v>7.1.57</v>
          </cell>
          <cell r="D698" t="str">
            <v>27.08.02</v>
          </cell>
          <cell r="E698" t="str">
            <v>Substituição aparelho apoio neoprene c/teflon</v>
          </cell>
          <cell r="F698" t="str">
            <v>dm³</v>
          </cell>
        </row>
        <row r="699">
          <cell r="B699" t="str">
            <v>7.1.58</v>
          </cell>
          <cell r="D699" t="str">
            <v>27.09.01</v>
          </cell>
          <cell r="E699" t="str">
            <v>Concreto Fck 10 MPa</v>
          </cell>
          <cell r="F699" t="str">
            <v>m³</v>
          </cell>
        </row>
        <row r="700">
          <cell r="B700" t="str">
            <v>7.1.59</v>
          </cell>
          <cell r="D700" t="str">
            <v>27.09.02</v>
          </cell>
          <cell r="E700" t="str">
            <v>Concreto Fck 15 MPa</v>
          </cell>
          <cell r="F700" t="str">
            <v>m³</v>
          </cell>
        </row>
        <row r="701">
          <cell r="B701" t="str">
            <v>7.1.60</v>
          </cell>
          <cell r="D701" t="str">
            <v xml:space="preserve">27.09.03 </v>
          </cell>
          <cell r="E701" t="str">
            <v>Concreto Fck 18 MPa</v>
          </cell>
          <cell r="F701" t="str">
            <v>m³</v>
          </cell>
        </row>
        <row r="702">
          <cell r="B702" t="str">
            <v>7.1.61</v>
          </cell>
          <cell r="D702" t="str">
            <v>27.09.04</v>
          </cell>
          <cell r="E702" t="str">
            <v>Concreto Fck 20 MPa</v>
          </cell>
          <cell r="F702" t="str">
            <v>m³</v>
          </cell>
        </row>
        <row r="703">
          <cell r="B703" t="str">
            <v>7.1.62</v>
          </cell>
          <cell r="D703" t="str">
            <v>27.09.05</v>
          </cell>
          <cell r="E703" t="str">
            <v>Concreto Fck 25 MPa</v>
          </cell>
          <cell r="F703" t="str">
            <v>m³</v>
          </cell>
        </row>
        <row r="704">
          <cell r="B704" t="str">
            <v>7.1.63</v>
          </cell>
          <cell r="D704" t="str">
            <v>27.09.07</v>
          </cell>
          <cell r="E704" t="str">
            <v>Concreto Fck 30 MPa</v>
          </cell>
          <cell r="F704" t="str">
            <v>m³</v>
          </cell>
        </row>
        <row r="705">
          <cell r="B705" t="str">
            <v>7.1.64</v>
          </cell>
          <cell r="D705" t="str">
            <v>27.09.08</v>
          </cell>
          <cell r="E705" t="str">
            <v>Concreto Ciclópico</v>
          </cell>
          <cell r="F705" t="str">
            <v>m³</v>
          </cell>
        </row>
        <row r="706">
          <cell r="B706" t="str">
            <v>7.1.65</v>
          </cell>
          <cell r="D706" t="str">
            <v xml:space="preserve">27.09.09 </v>
          </cell>
          <cell r="E706" t="str">
            <v>Concreto Projetado, medido na seção</v>
          </cell>
          <cell r="F706" t="str">
            <v>m³</v>
          </cell>
        </row>
        <row r="707">
          <cell r="B707" t="str">
            <v>7.1.66</v>
          </cell>
          <cell r="D707" t="str">
            <v>27.09.10</v>
          </cell>
          <cell r="E707" t="str">
            <v xml:space="preserve">Bombeamento p/ conc. qualquer resist. </v>
          </cell>
          <cell r="F707" t="str">
            <v>m³</v>
          </cell>
        </row>
        <row r="708">
          <cell r="B708" t="str">
            <v>7.1.67</v>
          </cell>
          <cell r="D708" t="str">
            <v>27.09.11</v>
          </cell>
          <cell r="E708" t="str">
            <v>Concreto grout alta resistência</v>
          </cell>
          <cell r="F708" t="str">
            <v>m³</v>
          </cell>
        </row>
        <row r="709">
          <cell r="B709" t="str">
            <v>7.1.68</v>
          </cell>
          <cell r="D709" t="str">
            <v>27.09.12</v>
          </cell>
          <cell r="E709" t="str">
            <v>Enchimento com concreto celular</v>
          </cell>
          <cell r="F709" t="str">
            <v>m³</v>
          </cell>
        </row>
        <row r="710">
          <cell r="B710" t="str">
            <v>7.1.69</v>
          </cell>
          <cell r="D710" t="str">
            <v>27.09.13</v>
          </cell>
          <cell r="E710" t="str">
            <v>Concreto Fck 12 Mpa</v>
          </cell>
          <cell r="F710" t="str">
            <v>m³</v>
          </cell>
        </row>
        <row r="711">
          <cell r="B711" t="str">
            <v>7.1.70</v>
          </cell>
          <cell r="D711" t="str">
            <v>27.09.14</v>
          </cell>
          <cell r="E711" t="str">
            <v>Concreto Fck 16 Mpa</v>
          </cell>
          <cell r="F711" t="str">
            <v>m³</v>
          </cell>
        </row>
        <row r="712">
          <cell r="B712" t="str">
            <v>7.1.71</v>
          </cell>
          <cell r="D712" t="str">
            <v>27.09.15</v>
          </cell>
          <cell r="E712" t="str">
            <v>Concreto Fck 35 Mpa</v>
          </cell>
          <cell r="F712" t="str">
            <v>m³</v>
          </cell>
        </row>
        <row r="713">
          <cell r="B713" t="str">
            <v>7.1.72</v>
          </cell>
          <cell r="D713" t="str">
            <v>27.09.16</v>
          </cell>
          <cell r="E713" t="str">
            <v>Concreto Fck 40 Mpa</v>
          </cell>
          <cell r="F713" t="str">
            <v>m³</v>
          </cell>
        </row>
        <row r="714">
          <cell r="B714" t="str">
            <v>7.1.73</v>
          </cell>
          <cell r="D714" t="str">
            <v>27.10.01</v>
          </cell>
          <cell r="E714" t="str">
            <v>Junta/retração c/lábio polim. ab.15 até 40mm-subst.</v>
          </cell>
          <cell r="F714" t="str">
            <v>m</v>
          </cell>
        </row>
        <row r="715">
          <cell r="B715" t="str">
            <v>7.1.74</v>
          </cell>
          <cell r="D715" t="str">
            <v>27.10.02</v>
          </cell>
          <cell r="E715" t="str">
            <v>Junta/retração c/lábio polim. ab.40 até 50mm-subst.</v>
          </cell>
          <cell r="F715" t="str">
            <v>m</v>
          </cell>
        </row>
        <row r="716">
          <cell r="B716" t="str">
            <v>7.1.75</v>
          </cell>
          <cell r="D716" t="str">
            <v>27.10.03</v>
          </cell>
          <cell r="E716" t="str">
            <v>Junta/retração c/lábio polim. ab. 50 até 70mm-subst.</v>
          </cell>
          <cell r="F716" t="str">
            <v>m</v>
          </cell>
        </row>
        <row r="717">
          <cell r="B717" t="str">
            <v>7.1.76</v>
          </cell>
          <cell r="D717" t="str">
            <v>27.10.04</v>
          </cell>
          <cell r="E717" t="str">
            <v>Substituição de junta metálica</v>
          </cell>
          <cell r="F717" t="str">
            <v>m</v>
          </cell>
        </row>
        <row r="718">
          <cell r="B718" t="str">
            <v>7.1.77</v>
          </cell>
          <cell r="D718" t="str">
            <v>27.11.01</v>
          </cell>
          <cell r="E718" t="str">
            <v>Preparação e aplicação de argamassa</v>
          </cell>
          <cell r="F718" t="str">
            <v>m³</v>
          </cell>
        </row>
        <row r="719">
          <cell r="B719" t="str">
            <v>7.1.78</v>
          </cell>
          <cell r="D719" t="str">
            <v>27.11.02</v>
          </cell>
          <cell r="E719" t="str">
            <v>Ades.epoxi p/ trincas e fis.extrut.(incl. furo e mang.)</v>
          </cell>
          <cell r="F719" t="str">
            <v>kg</v>
          </cell>
        </row>
        <row r="720">
          <cell r="B720" t="str">
            <v>7.1.79</v>
          </cell>
          <cell r="D720" t="str">
            <v>27.11.03</v>
          </cell>
          <cell r="E720" t="str">
            <v>Injeção de calda de cimento</v>
          </cell>
          <cell r="F720" t="str">
            <v>kg</v>
          </cell>
        </row>
        <row r="721">
          <cell r="B721" t="str">
            <v>7.1.80</v>
          </cell>
          <cell r="D721" t="str">
            <v>27.11.05</v>
          </cell>
          <cell r="E721" t="str">
            <v>Injeção de calda de cimento em bainhas</v>
          </cell>
          <cell r="F721" t="str">
            <v>kg</v>
          </cell>
        </row>
        <row r="722">
          <cell r="B722" t="str">
            <v>7.1.81</v>
          </cell>
          <cell r="D722" t="str">
            <v>27.11.09</v>
          </cell>
          <cell r="E722" t="str">
            <v>Argamassa de cimento e areia traço 1:6</v>
          </cell>
          <cell r="F722" t="str">
            <v>m³</v>
          </cell>
        </row>
        <row r="723">
          <cell r="B723" t="str">
            <v>7.1.82</v>
          </cell>
          <cell r="D723" t="str">
            <v>27.11.10</v>
          </cell>
          <cell r="E723" t="str">
            <v>Argamassa cimento e areia traço 1:3 esp 2cm</v>
          </cell>
          <cell r="F723" t="str">
            <v>m²</v>
          </cell>
        </row>
        <row r="724">
          <cell r="B724" t="str">
            <v>7.1.83</v>
          </cell>
          <cell r="D724" t="str">
            <v>27.12.01</v>
          </cell>
          <cell r="E724" t="str">
            <v>Tubo de pvc perfurado ou não D=0,050m</v>
          </cell>
          <cell r="F724" t="str">
            <v>m</v>
          </cell>
        </row>
        <row r="725">
          <cell r="B725" t="str">
            <v>7.1.84</v>
          </cell>
          <cell r="D725" t="str">
            <v>27.12.03</v>
          </cell>
          <cell r="E725" t="str">
            <v>Tubo de pvc perfurado ou não D=0,10m</v>
          </cell>
          <cell r="F725" t="str">
            <v>m</v>
          </cell>
        </row>
        <row r="726">
          <cell r="B726" t="str">
            <v>7.1.85</v>
          </cell>
          <cell r="D726" t="str">
            <v>27.12.04</v>
          </cell>
          <cell r="E726" t="str">
            <v xml:space="preserve">Tubo de pvc perfurado ou não D=0,15m </v>
          </cell>
          <cell r="F726" t="str">
            <v>m</v>
          </cell>
        </row>
        <row r="727">
          <cell r="B727" t="str">
            <v>7.1.86</v>
          </cell>
          <cell r="D727" t="str">
            <v>27.13.02</v>
          </cell>
          <cell r="E727" t="str">
            <v>Aditivo super plastificante</v>
          </cell>
          <cell r="F727" t="str">
            <v>kg</v>
          </cell>
        </row>
        <row r="728">
          <cell r="B728" t="str">
            <v>7.1.87</v>
          </cell>
          <cell r="D728" t="str">
            <v>27.13.03</v>
          </cell>
          <cell r="E728" t="str">
            <v>Aditivo super fluidificante</v>
          </cell>
          <cell r="F728" t="str">
            <v>kg</v>
          </cell>
        </row>
        <row r="729">
          <cell r="B729" t="str">
            <v>7.1.88</v>
          </cell>
          <cell r="D729" t="str">
            <v>27.13.04</v>
          </cell>
          <cell r="E729" t="str">
            <v xml:space="preserve">Aditivo acelerador de pega </v>
          </cell>
          <cell r="F729" t="str">
            <v>kg</v>
          </cell>
        </row>
        <row r="730">
          <cell r="B730" t="str">
            <v>7.1.89</v>
          </cell>
          <cell r="D730" t="str">
            <v>27.13.05</v>
          </cell>
          <cell r="E730" t="str">
            <v>Aditivo retardador de pega</v>
          </cell>
          <cell r="F730" t="str">
            <v>kg</v>
          </cell>
        </row>
        <row r="731">
          <cell r="B731" t="str">
            <v>7.1.90</v>
          </cell>
          <cell r="D731" t="str">
            <v>27.14.03</v>
          </cell>
          <cell r="E731" t="str">
            <v>Pintura a base de epoxi - 2 demãos</v>
          </cell>
          <cell r="F731" t="str">
            <v>m²</v>
          </cell>
        </row>
        <row r="733">
          <cell r="B733" t="str">
            <v>Cód. Colinas</v>
          </cell>
          <cell r="D733" t="str">
            <v>Código</v>
          </cell>
          <cell r="E733" t="str">
            <v>Serviços</v>
          </cell>
          <cell r="F733" t="str">
            <v>Unid.</v>
          </cell>
        </row>
        <row r="736">
          <cell r="D736" t="str">
            <v>FASE 28 - SINALIZAÇÃO E ELEMENTOS DE SEGURANÇA</v>
          </cell>
        </row>
        <row r="737">
          <cell r="B737" t="str">
            <v>8.1.1</v>
          </cell>
          <cell r="D737" t="str">
            <v>28.01.02</v>
          </cell>
          <cell r="E737" t="str">
            <v>Placa de aço + GT</v>
          </cell>
          <cell r="F737" t="str">
            <v>m²</v>
          </cell>
        </row>
        <row r="738">
          <cell r="B738" t="str">
            <v>8.1.2</v>
          </cell>
          <cell r="D738" t="str">
            <v>28.01.04</v>
          </cell>
          <cell r="E738" t="str">
            <v>Placa de aço GT+ GT</v>
          </cell>
          <cell r="F738" t="str">
            <v>m²</v>
          </cell>
        </row>
        <row r="739">
          <cell r="B739" t="str">
            <v>8.1.3</v>
          </cell>
          <cell r="D739" t="str">
            <v>28.01.05</v>
          </cell>
          <cell r="E739" t="str">
            <v>Placa de aço GT+ AI</v>
          </cell>
          <cell r="F739" t="str">
            <v>m²</v>
          </cell>
        </row>
        <row r="740">
          <cell r="B740" t="str">
            <v>8.1.4</v>
          </cell>
          <cell r="D740" t="str">
            <v>28.01.07</v>
          </cell>
          <cell r="E740" t="str">
            <v>Placa alumínio mod. GT+GT</v>
          </cell>
          <cell r="F740" t="str">
            <v>m²</v>
          </cell>
        </row>
        <row r="741">
          <cell r="B741" t="str">
            <v>8.1.5</v>
          </cell>
          <cell r="D741" t="str">
            <v>28.01.08</v>
          </cell>
          <cell r="E741" t="str">
            <v xml:space="preserve">Placa al. mod. GT+AI </v>
          </cell>
          <cell r="F741" t="str">
            <v>m²</v>
          </cell>
        </row>
        <row r="742">
          <cell r="B742" t="str">
            <v>8.1.6</v>
          </cell>
          <cell r="D742" t="str">
            <v>28.01.10</v>
          </cell>
          <cell r="E742" t="str">
            <v xml:space="preserve">Placa al.mod.Ed./Ob.GT+Vinil </v>
          </cell>
          <cell r="F742" t="str">
            <v>m²</v>
          </cell>
        </row>
        <row r="743">
          <cell r="B743" t="str">
            <v>8.1.7</v>
          </cell>
          <cell r="D743" t="str">
            <v>28.01.17</v>
          </cell>
          <cell r="E743" t="str">
            <v xml:space="preserve">Placa em al. mod. p/Port/Semi-Port - GT+GT </v>
          </cell>
          <cell r="F743" t="str">
            <v>m²</v>
          </cell>
        </row>
        <row r="744">
          <cell r="B744" t="str">
            <v>8.1.8</v>
          </cell>
          <cell r="D744" t="str">
            <v>28.01.18</v>
          </cell>
          <cell r="E744" t="str">
            <v>Placa al. mod. p/Port./Semi GT+AI</v>
          </cell>
          <cell r="F744" t="str">
            <v>m²</v>
          </cell>
        </row>
        <row r="745">
          <cell r="B745" t="str">
            <v>8.1.9</v>
          </cell>
          <cell r="D745" t="str">
            <v>28.03.01</v>
          </cell>
          <cell r="E745" t="str">
            <v>Sinaliz.hor. res.alquid. + bor.clor.</v>
          </cell>
          <cell r="F745" t="str">
            <v>m²</v>
          </cell>
        </row>
        <row r="746">
          <cell r="B746" t="str">
            <v>8.1.10</v>
          </cell>
          <cell r="D746" t="str">
            <v>28.03.02</v>
          </cell>
          <cell r="E746" t="str">
            <v xml:space="preserve">Sinaliz.hor. c/resina vinilica ou acrilica </v>
          </cell>
          <cell r="F746" t="str">
            <v>m²</v>
          </cell>
        </row>
        <row r="747">
          <cell r="B747" t="str">
            <v>8.1.11</v>
          </cell>
          <cell r="D747" t="str">
            <v>28.03.03</v>
          </cell>
          <cell r="E747" t="str">
            <v xml:space="preserve">Sinaliz.hor. com termoplast. Hot-spray </v>
          </cell>
          <cell r="F747" t="str">
            <v>m²</v>
          </cell>
        </row>
        <row r="748">
          <cell r="B748" t="str">
            <v>8.1.12</v>
          </cell>
          <cell r="D748" t="str">
            <v>28.03.04</v>
          </cell>
          <cell r="E748" t="str">
            <v xml:space="preserve">Sinaliz.hor. c/termoplast.spray- c/visib </v>
          </cell>
          <cell r="F748" t="str">
            <v>m²</v>
          </cell>
        </row>
        <row r="749">
          <cell r="B749" t="str">
            <v>8.1.13</v>
          </cell>
          <cell r="D749" t="str">
            <v>28.03.05</v>
          </cell>
          <cell r="E749" t="str">
            <v>Sinaliz. hor. c/termoplast estrudado</v>
          </cell>
          <cell r="F749" t="str">
            <v>m²</v>
          </cell>
        </row>
        <row r="750">
          <cell r="B750" t="str">
            <v>8.1.14</v>
          </cell>
          <cell r="D750" t="str">
            <v>28.03.06</v>
          </cell>
          <cell r="E750" t="str">
            <v>Sinaliz. hor tinta para pouco trafego</v>
          </cell>
          <cell r="F750" t="str">
            <v>m²</v>
          </cell>
        </row>
        <row r="751">
          <cell r="B751" t="str">
            <v>8.1.15</v>
          </cell>
          <cell r="D751" t="str">
            <v>28.03.07</v>
          </cell>
          <cell r="E751" t="str">
            <v>Sinaliz. horiz. acril.base de água</v>
          </cell>
          <cell r="F751" t="str">
            <v>m²</v>
          </cell>
        </row>
        <row r="752">
          <cell r="B752" t="str">
            <v>8.1.16</v>
          </cell>
          <cell r="D752" t="str">
            <v>28.03.08</v>
          </cell>
          <cell r="E752" t="str">
            <v>Sinaliz. horiz. acril. base água c/visibead</v>
          </cell>
          <cell r="F752" t="str">
            <v>m²</v>
          </cell>
        </row>
        <row r="753">
          <cell r="B753" t="str">
            <v>8.1.17</v>
          </cell>
          <cell r="D753" t="str">
            <v>28.03.09</v>
          </cell>
          <cell r="E753" t="str">
            <v xml:space="preserve">Tacha c/elem refl. vidro esp.lap. monod. </v>
          </cell>
          <cell r="F753" t="str">
            <v>un</v>
          </cell>
        </row>
        <row r="754">
          <cell r="B754" t="str">
            <v>8.1.18</v>
          </cell>
          <cell r="D754" t="str">
            <v>28.03.09.01</v>
          </cell>
          <cell r="E754" t="str">
            <v>Tacha c/elem refl. vidro esp.lap.bidir.</v>
          </cell>
          <cell r="F754" t="str">
            <v>un</v>
          </cell>
        </row>
        <row r="755">
          <cell r="B755" t="str">
            <v>8.1.19</v>
          </cell>
          <cell r="D755" t="str">
            <v>28.03.10</v>
          </cell>
          <cell r="E755" t="str">
            <v xml:space="preserve">Tachão mini refl. vidro esp.lap.monod. </v>
          </cell>
          <cell r="F755" t="str">
            <v>un</v>
          </cell>
        </row>
        <row r="756">
          <cell r="B756" t="str">
            <v>8.1.20</v>
          </cell>
          <cell r="D756" t="str">
            <v>28.03.10.01</v>
          </cell>
          <cell r="E756" t="str">
            <v>Tachão mini refl. vidro esp.lap.bid</v>
          </cell>
          <cell r="F756" t="str">
            <v>un</v>
          </cell>
        </row>
        <row r="757">
          <cell r="B757" t="str">
            <v>8.1.21</v>
          </cell>
          <cell r="D757" t="str">
            <v>28.03.11</v>
          </cell>
          <cell r="E757" t="str">
            <v xml:space="preserve">Tachão c/elem refl vidro esp.lap.monod. </v>
          </cell>
          <cell r="F757" t="str">
            <v>un</v>
          </cell>
        </row>
        <row r="758">
          <cell r="B758" t="str">
            <v>8.1.22</v>
          </cell>
          <cell r="D758" t="str">
            <v>28.03.12</v>
          </cell>
          <cell r="E758" t="str">
            <v xml:space="preserve">Tachão c/elem refl. vidro esp.lap bidirec. </v>
          </cell>
          <cell r="F758" t="str">
            <v>un</v>
          </cell>
        </row>
        <row r="759">
          <cell r="B759" t="str">
            <v>8.1.23</v>
          </cell>
          <cell r="D759" t="str">
            <v>28.03.13</v>
          </cell>
          <cell r="E759" t="str">
            <v>Tacha c/elem refl de plastico monod.</v>
          </cell>
          <cell r="F759" t="str">
            <v>un</v>
          </cell>
        </row>
        <row r="760">
          <cell r="B760" t="str">
            <v>8.1.24</v>
          </cell>
          <cell r="D760" t="str">
            <v>28.03.14</v>
          </cell>
          <cell r="E760" t="str">
            <v>Tacha c/elem refl de plastico bidirec.</v>
          </cell>
          <cell r="F760" t="str">
            <v>un</v>
          </cell>
        </row>
        <row r="761">
          <cell r="B761" t="str">
            <v>8.1.25</v>
          </cell>
          <cell r="D761" t="str">
            <v>28.03.15</v>
          </cell>
          <cell r="E761" t="str">
            <v xml:space="preserve">Tacha c/elem refl prism.monodirec. </v>
          </cell>
          <cell r="F761" t="str">
            <v>un</v>
          </cell>
        </row>
        <row r="762">
          <cell r="B762" t="str">
            <v>8.1.26</v>
          </cell>
          <cell r="D762" t="str">
            <v>28.03.16</v>
          </cell>
          <cell r="E762" t="str">
            <v xml:space="preserve">Tacha c/elem refl prism. bidirec. </v>
          </cell>
          <cell r="F762" t="str">
            <v>un</v>
          </cell>
        </row>
        <row r="763">
          <cell r="B763" t="str">
            <v>8.1.27</v>
          </cell>
          <cell r="D763" t="str">
            <v>28.04.01</v>
          </cell>
          <cell r="E763" t="str">
            <v>Balizador de solo</v>
          </cell>
          <cell r="F763" t="str">
            <v>un</v>
          </cell>
        </row>
        <row r="764">
          <cell r="B764" t="str">
            <v>8.1.28</v>
          </cell>
          <cell r="D764" t="str">
            <v>28.04.05</v>
          </cell>
          <cell r="E764" t="str">
            <v xml:space="preserve">Barreira plast. bicolor 1000x 500x500mm </v>
          </cell>
          <cell r="F764" t="str">
            <v>un</v>
          </cell>
        </row>
        <row r="765">
          <cell r="B765" t="str">
            <v>8.1.29</v>
          </cell>
          <cell r="D765" t="str">
            <v>28.04.06</v>
          </cell>
          <cell r="E765" t="str">
            <v>Cilindro Canalizador de trafego</v>
          </cell>
          <cell r="F765" t="str">
            <v>un</v>
          </cell>
        </row>
        <row r="766">
          <cell r="B766" t="str">
            <v>8.1.30</v>
          </cell>
          <cell r="D766" t="str">
            <v>28.04.07</v>
          </cell>
          <cell r="E766" t="str">
            <v>Balizador cilindrico GT</v>
          </cell>
          <cell r="F766" t="str">
            <v>un</v>
          </cell>
        </row>
        <row r="767">
          <cell r="B767" t="str">
            <v>8.1.31</v>
          </cell>
          <cell r="D767" t="str">
            <v>28.04.08</v>
          </cell>
          <cell r="E767" t="str">
            <v xml:space="preserve">Balizador cilindrico AI </v>
          </cell>
          <cell r="F767" t="str">
            <v>un</v>
          </cell>
        </row>
        <row r="768">
          <cell r="B768" t="str">
            <v>8.1.32</v>
          </cell>
          <cell r="D768" t="str">
            <v>28.04.09</v>
          </cell>
          <cell r="E768" t="str">
            <v>Baia proteção simples</v>
          </cell>
          <cell r="F768" t="str">
            <v>un</v>
          </cell>
        </row>
        <row r="769">
          <cell r="B769" t="str">
            <v>8.1.33</v>
          </cell>
          <cell r="D769" t="str">
            <v>28.04.10</v>
          </cell>
          <cell r="E769" t="str">
            <v>Baia proteção duplo</v>
          </cell>
          <cell r="F769" t="str">
            <v>un</v>
          </cell>
        </row>
        <row r="770">
          <cell r="B770" t="str">
            <v>8.1.34</v>
          </cell>
          <cell r="D770" t="str">
            <v>28.04.11</v>
          </cell>
          <cell r="E770" t="str">
            <v>Baia proteção master</v>
          </cell>
          <cell r="F770" t="str">
            <v>un</v>
          </cell>
        </row>
        <row r="771">
          <cell r="B771" t="str">
            <v>8.1.35</v>
          </cell>
          <cell r="D771" t="str">
            <v xml:space="preserve">28.04.12 </v>
          </cell>
          <cell r="E771" t="str">
            <v xml:space="preserve">Lamela ant.fixada em barr.N.Jersey h=0,60m </v>
          </cell>
          <cell r="F771" t="str">
            <v>m</v>
          </cell>
        </row>
        <row r="772">
          <cell r="B772" t="str">
            <v>8.1.36</v>
          </cell>
          <cell r="D772" t="str">
            <v>28.04.13</v>
          </cell>
          <cell r="E772" t="str">
            <v xml:space="preserve">Lamela ant.fixada em barr.N.Jersey h=0,80m </v>
          </cell>
          <cell r="F772" t="str">
            <v>m</v>
          </cell>
        </row>
        <row r="773">
          <cell r="B773" t="str">
            <v>8.1.37</v>
          </cell>
          <cell r="D773" t="str">
            <v>28.04.14</v>
          </cell>
          <cell r="E773" t="str">
            <v>Lamela ant.fixada em defensa h=0,80m</v>
          </cell>
          <cell r="F773" t="str">
            <v>m</v>
          </cell>
        </row>
        <row r="774">
          <cell r="B774" t="str">
            <v>8.1.38</v>
          </cell>
          <cell r="D774" t="str">
            <v>28.05.01</v>
          </cell>
          <cell r="E774" t="str">
            <v xml:space="preserve">Defensa -maleável simples </v>
          </cell>
          <cell r="F774" t="str">
            <v>m</v>
          </cell>
        </row>
        <row r="775">
          <cell r="B775" t="str">
            <v>8.1.39</v>
          </cell>
          <cell r="D775" t="str">
            <v>28.05.02</v>
          </cell>
          <cell r="E775" t="str">
            <v xml:space="preserve">Defensa -maleável duplo </v>
          </cell>
          <cell r="F775" t="str">
            <v>m</v>
          </cell>
        </row>
        <row r="776">
          <cell r="B776" t="str">
            <v>8.1.40</v>
          </cell>
          <cell r="D776" t="str">
            <v>28.05.03</v>
          </cell>
          <cell r="E776" t="str">
            <v>Defensa -maleável simples - implantação</v>
          </cell>
          <cell r="F776" t="str">
            <v>m</v>
          </cell>
        </row>
        <row r="777">
          <cell r="B777" t="str">
            <v>8.1.41</v>
          </cell>
          <cell r="D777" t="str">
            <v>28.05.04</v>
          </cell>
          <cell r="E777" t="str">
            <v>Defensa -maleável duplo - implantação</v>
          </cell>
          <cell r="F777" t="str">
            <v>m</v>
          </cell>
        </row>
        <row r="778">
          <cell r="B778" t="str">
            <v>8.1.42</v>
          </cell>
          <cell r="D778" t="str">
            <v>28.05.05</v>
          </cell>
          <cell r="E778" t="str">
            <v xml:space="preserve">Defensa -semi-maleável simples - fornecim. </v>
          </cell>
          <cell r="F778" t="str">
            <v>m</v>
          </cell>
        </row>
        <row r="779">
          <cell r="B779" t="str">
            <v>8.1.43</v>
          </cell>
          <cell r="D779" t="str">
            <v>28.05.06</v>
          </cell>
          <cell r="E779" t="str">
            <v xml:space="preserve">Defensa -semi-maleável simples - instalação </v>
          </cell>
          <cell r="F779" t="str">
            <v>m</v>
          </cell>
        </row>
        <row r="780">
          <cell r="B780" t="str">
            <v>8.1.44</v>
          </cell>
          <cell r="D780" t="str">
            <v>28.06.01</v>
          </cell>
          <cell r="E780" t="str">
            <v xml:space="preserve">G.c.intransponível tipo I - des. 5289 </v>
          </cell>
          <cell r="F780" t="str">
            <v>m</v>
          </cell>
        </row>
        <row r="781">
          <cell r="B781" t="str">
            <v>8.1.45</v>
          </cell>
          <cell r="D781" t="str">
            <v>28.06.02</v>
          </cell>
          <cell r="E781" t="str">
            <v xml:space="preserve">G.c.intransponível tipo II - des. 5307 </v>
          </cell>
          <cell r="F781" t="str">
            <v>m</v>
          </cell>
        </row>
        <row r="782">
          <cell r="B782" t="str">
            <v>8.1.46</v>
          </cell>
          <cell r="D782" t="str">
            <v>28.06.03</v>
          </cell>
          <cell r="E782" t="str">
            <v>G.c.de conc. pré passarela - des. 5370</v>
          </cell>
          <cell r="F782" t="str">
            <v>m</v>
          </cell>
        </row>
        <row r="783">
          <cell r="B783" t="str">
            <v>8.1.47</v>
          </cell>
          <cell r="D783" t="str">
            <v>28.06.04</v>
          </cell>
          <cell r="E783" t="str">
            <v xml:space="preserve">Barreira de segurança tipo New Jersey - des. 5396 </v>
          </cell>
          <cell r="F783" t="str">
            <v>m</v>
          </cell>
        </row>
        <row r="784">
          <cell r="B784" t="str">
            <v>8.1.48</v>
          </cell>
          <cell r="D784" t="str">
            <v>28.06.05</v>
          </cell>
          <cell r="E784" t="str">
            <v xml:space="preserve">Barreira double face New Jersey des 5514 </v>
          </cell>
          <cell r="F784" t="str">
            <v>m</v>
          </cell>
        </row>
        <row r="785">
          <cell r="B785" t="str">
            <v>8.1.49</v>
          </cell>
          <cell r="D785" t="str">
            <v>28.06.06</v>
          </cell>
          <cell r="E785" t="str">
            <v xml:space="preserve">Barreira double face New Jersey O.A.E.des 5464 </v>
          </cell>
          <cell r="F785" t="str">
            <v>m</v>
          </cell>
        </row>
        <row r="786">
          <cell r="B786" t="str">
            <v>8.1.50</v>
          </cell>
          <cell r="D786" t="str">
            <v>28.06.07</v>
          </cell>
          <cell r="E786" t="str">
            <v xml:space="preserve">Barreira double face New Jersey des 5465 </v>
          </cell>
          <cell r="F786" t="str">
            <v>m</v>
          </cell>
        </row>
        <row r="787">
          <cell r="B787" t="str">
            <v>8.1.51</v>
          </cell>
          <cell r="D787" t="str">
            <v>28.06.08</v>
          </cell>
          <cell r="E787" t="str">
            <v xml:space="preserve">Barreira com passeio p/ O.A.E. - des 5397 </v>
          </cell>
          <cell r="F787" t="str">
            <v>m</v>
          </cell>
        </row>
        <row r="788">
          <cell r="B788" t="str">
            <v>8.1.52</v>
          </cell>
          <cell r="D788" t="str">
            <v>28.06.09</v>
          </cell>
          <cell r="E788" t="str">
            <v xml:space="preserve">Barreira New-Jersey extrudada </v>
          </cell>
          <cell r="F788" t="str">
            <v>m</v>
          </cell>
        </row>
        <row r="789">
          <cell r="B789" t="str">
            <v>8.1.53</v>
          </cell>
          <cell r="D789" t="str">
            <v>28.06.10</v>
          </cell>
          <cell r="E789" t="str">
            <v xml:space="preserve">Suporte madeira tratada 0,10 x 0,10m </v>
          </cell>
          <cell r="F789" t="str">
            <v>m</v>
          </cell>
        </row>
        <row r="790">
          <cell r="B790" t="str">
            <v>8.1.54</v>
          </cell>
          <cell r="D790" t="str">
            <v>28.06.11</v>
          </cell>
          <cell r="E790" t="str">
            <v xml:space="preserve">Suporte de perfil metálico galvanizado </v>
          </cell>
          <cell r="F790" t="str">
            <v>kg</v>
          </cell>
        </row>
        <row r="791">
          <cell r="B791" t="str">
            <v>8.1.55</v>
          </cell>
          <cell r="D791" t="str">
            <v>28.06.12</v>
          </cell>
          <cell r="E791" t="str">
            <v xml:space="preserve">Suporte de tubo galvanizado d= 2 1/2" </v>
          </cell>
          <cell r="F791" t="str">
            <v>m</v>
          </cell>
        </row>
        <row r="792">
          <cell r="B792" t="str">
            <v>8.1.56</v>
          </cell>
          <cell r="D792" t="str">
            <v>28.07.01</v>
          </cell>
          <cell r="E792" t="str">
            <v xml:space="preserve">Broca de concreto armado D=20,00cm </v>
          </cell>
          <cell r="F792" t="str">
            <v>m</v>
          </cell>
        </row>
        <row r="793">
          <cell r="B793" t="str">
            <v>8.1.57</v>
          </cell>
          <cell r="D793" t="str">
            <v>28.07.02</v>
          </cell>
          <cell r="E793" t="str">
            <v xml:space="preserve">Broca de concreto armado D=25,00cm </v>
          </cell>
          <cell r="F793" t="str">
            <v>m</v>
          </cell>
        </row>
        <row r="794">
          <cell r="B794" t="str">
            <v>8.1.58</v>
          </cell>
          <cell r="D794" t="str">
            <v>28.07.03</v>
          </cell>
          <cell r="E794" t="str">
            <v>Broca de concreto armado D=15,00cm</v>
          </cell>
          <cell r="F794" t="str">
            <v>m</v>
          </cell>
        </row>
        <row r="795">
          <cell r="B795" t="str">
            <v>8.1.59</v>
          </cell>
          <cell r="D795" t="str">
            <v>28.07.04</v>
          </cell>
          <cell r="E795" t="str">
            <v xml:space="preserve">Placa institucional </v>
          </cell>
          <cell r="F795" t="str">
            <v>un</v>
          </cell>
        </row>
        <row r="796">
          <cell r="B796" t="str">
            <v>8.1.60</v>
          </cell>
          <cell r="D796" t="str">
            <v>28.07.05</v>
          </cell>
          <cell r="E796" t="str">
            <v xml:space="preserve">Manut placa instit. </v>
          </cell>
          <cell r="F796" t="str">
            <v>manut x mês</v>
          </cell>
        </row>
        <row r="798">
          <cell r="B798" t="str">
            <v>Cód. Colinas</v>
          </cell>
          <cell r="D798" t="str">
            <v>Código</v>
          </cell>
          <cell r="E798" t="str">
            <v>Serviços</v>
          </cell>
          <cell r="F798" t="str">
            <v>Unid.</v>
          </cell>
        </row>
        <row r="801">
          <cell r="D801" t="str">
            <v>FASE 30 - SERVIÇO DE PROTEÇÂO AO MEIO AMBIENTE</v>
          </cell>
        </row>
        <row r="802">
          <cell r="B802" t="str">
            <v>9.1.1</v>
          </cell>
          <cell r="D802" t="str">
            <v>30.01.01</v>
          </cell>
          <cell r="E802" t="str">
            <v>Grama placa s/adubo</v>
          </cell>
          <cell r="F802" t="str">
            <v>m²</v>
          </cell>
        </row>
        <row r="803">
          <cell r="B803" t="str">
            <v>9.1.2</v>
          </cell>
          <cell r="D803" t="str">
            <v>30.01.02</v>
          </cell>
          <cell r="E803" t="str">
            <v>Grama placa c/adubo</v>
          </cell>
          <cell r="F803" t="str">
            <v>m²</v>
          </cell>
        </row>
        <row r="804">
          <cell r="B804" t="str">
            <v>9.1.3</v>
          </cell>
          <cell r="D804" t="str">
            <v>30.01.03</v>
          </cell>
          <cell r="E804" t="str">
            <v>Grama muda s/adubo</v>
          </cell>
          <cell r="F804" t="str">
            <v>m²</v>
          </cell>
        </row>
        <row r="805">
          <cell r="B805" t="str">
            <v>9.1.4</v>
          </cell>
          <cell r="D805" t="str">
            <v>30.01.04</v>
          </cell>
          <cell r="E805" t="str">
            <v>Grama muda c/adubo</v>
          </cell>
          <cell r="F805" t="str">
            <v>m²</v>
          </cell>
        </row>
        <row r="806">
          <cell r="B806" t="str">
            <v>9.1.5</v>
          </cell>
          <cell r="D806" t="str">
            <v>30.01.05</v>
          </cell>
          <cell r="E806" t="str">
            <v>Plant. Semen. s/adubo</v>
          </cell>
          <cell r="F806" t="str">
            <v>m²</v>
          </cell>
        </row>
        <row r="807">
          <cell r="B807" t="str">
            <v>9.1.6</v>
          </cell>
          <cell r="D807" t="str">
            <v>30.01.06</v>
          </cell>
          <cell r="E807" t="str">
            <v>Plant. Semen. c/adubo</v>
          </cell>
          <cell r="F807" t="str">
            <v>m²</v>
          </cell>
        </row>
        <row r="808">
          <cell r="B808" t="str">
            <v>9.1.7</v>
          </cell>
          <cell r="D808" t="str">
            <v>30.01.07</v>
          </cell>
          <cell r="E808" t="str">
            <v>Hidrossemeadura</v>
          </cell>
          <cell r="F808" t="str">
            <v>m²</v>
          </cell>
        </row>
        <row r="809">
          <cell r="B809" t="str">
            <v>9.1.8</v>
          </cell>
          <cell r="D809" t="str">
            <v>30.01.08</v>
          </cell>
          <cell r="E809" t="str">
            <v>Irrig. Revest. Vegetal</v>
          </cell>
          <cell r="F809" t="str">
            <v>m²</v>
          </cell>
        </row>
        <row r="810">
          <cell r="B810" t="str">
            <v>9.1.9</v>
          </cell>
          <cell r="D810" t="str">
            <v>30.01.21</v>
          </cell>
          <cell r="E810" t="str">
            <v xml:space="preserve">Plantio de arbustos </v>
          </cell>
          <cell r="F810" t="str">
            <v>un</v>
          </cell>
        </row>
        <row r="811">
          <cell r="B811" t="str">
            <v>9.1.10</v>
          </cell>
          <cell r="D811" t="str">
            <v>30.01.22</v>
          </cell>
          <cell r="E811" t="str">
            <v>Plantio de arvores</v>
          </cell>
          <cell r="F811" t="str">
            <v>un</v>
          </cell>
        </row>
        <row r="812">
          <cell r="B812" t="str">
            <v>9.1.11</v>
          </cell>
          <cell r="D812" t="str">
            <v>30.01.30</v>
          </cell>
          <cell r="E812" t="str">
            <v xml:space="preserve">Plant gram sem c adu. </v>
          </cell>
          <cell r="F812" t="str">
            <v>m²</v>
          </cell>
        </row>
        <row r="813">
          <cell r="B813" t="str">
            <v>9.1.12</v>
          </cell>
          <cell r="D813" t="str">
            <v>30.02.02</v>
          </cell>
          <cell r="E813" t="str">
            <v xml:space="preserve">Alambrado com tela de arame galv., mourao de conc, </v>
          </cell>
          <cell r="F813" t="str">
            <v>m²</v>
          </cell>
        </row>
        <row r="815">
          <cell r="B815" t="str">
            <v>Cód. Colinas</v>
          </cell>
          <cell r="D815" t="str">
            <v>Código</v>
          </cell>
          <cell r="E815" t="str">
            <v>Serviços</v>
          </cell>
          <cell r="F815" t="str">
            <v>Unid.</v>
          </cell>
        </row>
        <row r="818">
          <cell r="D818" t="str">
            <v>FASE 31 - CONSERVAÇÃO DE ROTINA</v>
          </cell>
        </row>
        <row r="819">
          <cell r="B819" t="str">
            <v>10.1.1</v>
          </cell>
          <cell r="D819" t="str">
            <v>31.01.01</v>
          </cell>
          <cell r="E819" t="str">
            <v>Remendo pre-mist. Quente</v>
          </cell>
          <cell r="F819" t="str">
            <v>m³</v>
          </cell>
        </row>
        <row r="820">
          <cell r="B820" t="str">
            <v>10.1.2</v>
          </cell>
          <cell r="D820" t="str">
            <v>31.01.02</v>
          </cell>
          <cell r="E820" t="str">
            <v>Remendo pre-mist. Frio</v>
          </cell>
          <cell r="F820" t="str">
            <v>m³</v>
          </cell>
        </row>
        <row r="821">
          <cell r="B821" t="str">
            <v>10.1.3</v>
          </cell>
          <cell r="D821" t="str">
            <v>31.01.03</v>
          </cell>
          <cell r="E821" t="str">
            <v>Reparo em pav. Tapa buraco</v>
          </cell>
          <cell r="F821" t="str">
            <v>m³</v>
          </cell>
        </row>
        <row r="822">
          <cell r="B822" t="str">
            <v>10.1.4</v>
          </cell>
          <cell r="D822" t="str">
            <v>31.01.04</v>
          </cell>
          <cell r="E822" t="str">
            <v>Reparo de base brita graduada</v>
          </cell>
          <cell r="F822" t="str">
            <v>m³</v>
          </cell>
        </row>
        <row r="823">
          <cell r="B823" t="str">
            <v>10.1.5</v>
          </cell>
          <cell r="D823" t="str">
            <v>31.01.05</v>
          </cell>
          <cell r="E823" t="str">
            <v>Selagem de trinca</v>
          </cell>
          <cell r="F823" t="str">
            <v>litros</v>
          </cell>
        </row>
        <row r="824">
          <cell r="B824" t="str">
            <v>10.1.6</v>
          </cell>
          <cell r="D824" t="str">
            <v>31.01.06</v>
          </cell>
          <cell r="E824" t="str">
            <v>Reparo de concreto portland</v>
          </cell>
          <cell r="F824" t="str">
            <v>m³</v>
          </cell>
        </row>
        <row r="825">
          <cell r="B825" t="str">
            <v>10.1.7</v>
          </cell>
          <cell r="D825" t="str">
            <v>31.01.07</v>
          </cell>
          <cell r="E825" t="str">
            <v xml:space="preserve">Repos. Ver. Prim. Pista </v>
          </cell>
          <cell r="F825" t="str">
            <v>m³</v>
          </cell>
        </row>
        <row r="826">
          <cell r="B826" t="str">
            <v>10.1.8</v>
          </cell>
          <cell r="D826" t="str">
            <v>31.01.08</v>
          </cell>
          <cell r="E826" t="str">
            <v>Repos. Ver. Prim. Acost.</v>
          </cell>
          <cell r="F826" t="str">
            <v>m³</v>
          </cell>
        </row>
        <row r="827">
          <cell r="B827" t="str">
            <v>10.1.9</v>
          </cell>
          <cell r="D827" t="str">
            <v>31.01.09</v>
          </cell>
          <cell r="E827" t="str">
            <v xml:space="preserve">Reconformação de plataforma </v>
          </cell>
          <cell r="F827" t="str">
            <v>km</v>
          </cell>
        </row>
        <row r="828">
          <cell r="B828" t="str">
            <v>10.1.10</v>
          </cell>
          <cell r="D828" t="str">
            <v>31.01.10</v>
          </cell>
          <cell r="E828" t="str">
            <v xml:space="preserve">Reconformação de acostamento </v>
          </cell>
          <cell r="F828" t="str">
            <v>km</v>
          </cell>
        </row>
        <row r="829">
          <cell r="B829" t="str">
            <v>10.1.11</v>
          </cell>
          <cell r="D829" t="str">
            <v>31.02.01</v>
          </cell>
          <cell r="E829" t="str">
            <v>Plantio de grama em placa sem adubo</v>
          </cell>
          <cell r="F829" t="str">
            <v>m²</v>
          </cell>
        </row>
        <row r="830">
          <cell r="B830" t="str">
            <v>10.1.12</v>
          </cell>
          <cell r="D830" t="str">
            <v>31.02.02</v>
          </cell>
          <cell r="E830" t="str">
            <v>Plantio de grama em placa com adubo</v>
          </cell>
          <cell r="F830" t="str">
            <v>m²</v>
          </cell>
        </row>
        <row r="831">
          <cell r="B831" t="str">
            <v>10.1.13</v>
          </cell>
          <cell r="D831" t="str">
            <v>31.02.03</v>
          </cell>
          <cell r="E831" t="str">
            <v>Roçada manual</v>
          </cell>
          <cell r="F831" t="str">
            <v>ha</v>
          </cell>
        </row>
        <row r="832">
          <cell r="B832" t="str">
            <v>10.1.14</v>
          </cell>
          <cell r="D832" t="str">
            <v>31.02.04</v>
          </cell>
          <cell r="E832" t="str">
            <v xml:space="preserve">Roçada mecânica </v>
          </cell>
          <cell r="F832" t="str">
            <v>ha</v>
          </cell>
        </row>
        <row r="833">
          <cell r="B833" t="str">
            <v>10.1.15</v>
          </cell>
          <cell r="D833" t="str">
            <v>31.02.05</v>
          </cell>
          <cell r="E833" t="str">
            <v>Capina manual</v>
          </cell>
          <cell r="F833" t="str">
            <v>ha</v>
          </cell>
        </row>
        <row r="834">
          <cell r="B834" t="str">
            <v>10.1.16</v>
          </cell>
          <cell r="D834" t="str">
            <v>31.02.06</v>
          </cell>
          <cell r="E834" t="str">
            <v>Capina química</v>
          </cell>
          <cell r="F834" t="str">
            <v>m²</v>
          </cell>
        </row>
        <row r="835">
          <cell r="B835" t="str">
            <v>10.1.17</v>
          </cell>
          <cell r="D835" t="str">
            <v>31.02.07</v>
          </cell>
          <cell r="E835" t="str">
            <v>Conservação manual de aceiro</v>
          </cell>
          <cell r="F835" t="str">
            <v>ha</v>
          </cell>
        </row>
        <row r="836">
          <cell r="B836" t="str">
            <v>10.1.18</v>
          </cell>
          <cell r="D836" t="str">
            <v>31.02.08</v>
          </cell>
          <cell r="E836" t="str">
            <v>Despraguejamento manual de gramado</v>
          </cell>
          <cell r="F836" t="str">
            <v>ha</v>
          </cell>
        </row>
        <row r="837">
          <cell r="B837" t="str">
            <v>10.1.19</v>
          </cell>
          <cell r="D837" t="str">
            <v>31.02.09</v>
          </cell>
          <cell r="E837" t="str">
            <v>Remoção lixo entulho</v>
          </cell>
          <cell r="F837" t="str">
            <v>equipexh</v>
          </cell>
        </row>
        <row r="838">
          <cell r="B838" t="str">
            <v>10.1.20</v>
          </cell>
          <cell r="D838" t="str">
            <v>31.03.01</v>
          </cell>
          <cell r="E838" t="str">
            <v>Reparo total de cerca</v>
          </cell>
          <cell r="F838" t="str">
            <v>m</v>
          </cell>
        </row>
        <row r="839">
          <cell r="B839" t="str">
            <v>10.1.21</v>
          </cell>
          <cell r="D839" t="str">
            <v>31.03.02</v>
          </cell>
          <cell r="E839" t="str">
            <v>Reparo parcial de cerca - mourão</v>
          </cell>
          <cell r="F839" t="str">
            <v>m</v>
          </cell>
        </row>
        <row r="840">
          <cell r="B840" t="str">
            <v>10.1.22</v>
          </cell>
          <cell r="D840" t="str">
            <v>31.03.03</v>
          </cell>
          <cell r="E840" t="str">
            <v>Reparo parcial de cerca - arame</v>
          </cell>
          <cell r="F840" t="str">
            <v>m</v>
          </cell>
        </row>
        <row r="841">
          <cell r="B841" t="str">
            <v>10.1.23</v>
          </cell>
          <cell r="D841" t="str">
            <v>31.04.01</v>
          </cell>
          <cell r="E841" t="str">
            <v>Recomposição manual de aterro</v>
          </cell>
          <cell r="F841" t="str">
            <v>m³</v>
          </cell>
        </row>
        <row r="842">
          <cell r="B842" t="str">
            <v>10.1.24</v>
          </cell>
          <cell r="D842" t="str">
            <v>31.04.02</v>
          </cell>
          <cell r="E842" t="str">
            <v>Recomposição mecânica de aterro</v>
          </cell>
          <cell r="F842" t="str">
            <v>m³</v>
          </cell>
        </row>
        <row r="843">
          <cell r="B843" t="str">
            <v>10.1.25</v>
          </cell>
          <cell r="D843" t="str">
            <v>31.04.03</v>
          </cell>
          <cell r="E843" t="str">
            <v xml:space="preserve">Remoção manual de barreira </v>
          </cell>
          <cell r="F843" t="str">
            <v>m³</v>
          </cell>
        </row>
        <row r="844">
          <cell r="B844" t="str">
            <v>10.1.26</v>
          </cell>
          <cell r="D844" t="str">
            <v>31.04.04</v>
          </cell>
          <cell r="E844" t="str">
            <v>Remoção mecânica de barreira</v>
          </cell>
          <cell r="F844" t="str">
            <v>m³</v>
          </cell>
        </row>
        <row r="845">
          <cell r="B845" t="str">
            <v>10.1.27</v>
          </cell>
          <cell r="D845" t="str">
            <v>31.05.01</v>
          </cell>
          <cell r="E845" t="str">
            <v>Limpeza de drenagem da plataforma</v>
          </cell>
          <cell r="F845" t="str">
            <v>m</v>
          </cell>
        </row>
        <row r="846">
          <cell r="B846" t="str">
            <v>10.1.28</v>
          </cell>
          <cell r="D846" t="str">
            <v>31.05.02</v>
          </cell>
          <cell r="E846" t="str">
            <v>Limpeza de drenagem fora da plataforma</v>
          </cell>
          <cell r="F846" t="str">
            <v>m</v>
          </cell>
        </row>
        <row r="847">
          <cell r="B847" t="str">
            <v>10.1.29</v>
          </cell>
          <cell r="D847" t="str">
            <v>31.05.03</v>
          </cell>
          <cell r="E847" t="str">
            <v>Limpeza de bueiros diametro até 60cm</v>
          </cell>
          <cell r="F847" t="str">
            <v>m</v>
          </cell>
        </row>
        <row r="848">
          <cell r="B848" t="str">
            <v>10.1.30</v>
          </cell>
          <cell r="D848" t="str">
            <v>31.05.04</v>
          </cell>
          <cell r="E848" t="str">
            <v>Limpeza de bueiros diametro até 80cm</v>
          </cell>
          <cell r="F848" t="str">
            <v>m</v>
          </cell>
        </row>
        <row r="849">
          <cell r="B849" t="str">
            <v>10.1.31</v>
          </cell>
          <cell r="D849" t="str">
            <v>31.05.05</v>
          </cell>
          <cell r="E849" t="str">
            <v>Limpeza de bueiros diametro até 100cm</v>
          </cell>
          <cell r="F849" t="str">
            <v>m</v>
          </cell>
        </row>
        <row r="850">
          <cell r="B850" t="str">
            <v>10.1.32</v>
          </cell>
          <cell r="D850" t="str">
            <v>31.05.06</v>
          </cell>
          <cell r="E850" t="str">
            <v>Limpeza de bueiros diametro até 120cm</v>
          </cell>
          <cell r="F850" t="str">
            <v>m</v>
          </cell>
        </row>
        <row r="851">
          <cell r="B851" t="str">
            <v>10.1.33</v>
          </cell>
          <cell r="D851" t="str">
            <v>31.05.07</v>
          </cell>
          <cell r="E851" t="str">
            <v>Limpeza de bueiros diametro até 150cm</v>
          </cell>
          <cell r="F851" t="str">
            <v>m</v>
          </cell>
        </row>
        <row r="852">
          <cell r="B852" t="str">
            <v>10.1.34</v>
          </cell>
          <cell r="D852" t="str">
            <v>31.05.08</v>
          </cell>
          <cell r="E852" t="str">
            <v>Limpeza de galeria</v>
          </cell>
          <cell r="F852" t="str">
            <v>m</v>
          </cell>
        </row>
        <row r="853">
          <cell r="B853" t="str">
            <v>10.1.35</v>
          </cell>
          <cell r="D853" t="str">
            <v>31.05.09</v>
          </cell>
          <cell r="E853" t="str">
            <v>Reparo drenagem superficial de concreto</v>
          </cell>
          <cell r="F853" t="str">
            <v>m³</v>
          </cell>
        </row>
        <row r="854">
          <cell r="B854" t="str">
            <v>10.1.36</v>
          </cell>
          <cell r="D854" t="str">
            <v>31.05.10</v>
          </cell>
          <cell r="E854" t="str">
            <v>Demolição de concreto simples</v>
          </cell>
          <cell r="F854" t="str">
            <v>m³</v>
          </cell>
        </row>
        <row r="855">
          <cell r="B855" t="str">
            <v>10.1.37</v>
          </cell>
          <cell r="D855" t="str">
            <v>31.05.11</v>
          </cell>
          <cell r="E855" t="str">
            <v xml:space="preserve">Demolição de concreto Armado </v>
          </cell>
          <cell r="F855" t="str">
            <v>m³</v>
          </cell>
        </row>
        <row r="856">
          <cell r="B856" t="str">
            <v>10.1.38</v>
          </cell>
          <cell r="D856" t="str">
            <v>31.05.12</v>
          </cell>
          <cell r="E856" t="str">
            <v>Demolição e retirada de guarda-corpo</v>
          </cell>
          <cell r="F856" t="str">
            <v>m³</v>
          </cell>
        </row>
        <row r="857">
          <cell r="B857" t="str">
            <v>10.1.39</v>
          </cell>
          <cell r="D857" t="str">
            <v>31.06.01</v>
          </cell>
          <cell r="E857" t="str">
            <v>Limpeza de placa</v>
          </cell>
          <cell r="F857" t="str">
            <v>m²</v>
          </cell>
        </row>
        <row r="858">
          <cell r="B858" t="str">
            <v>10.1.40</v>
          </cell>
          <cell r="D858" t="str">
            <v>31.06.02</v>
          </cell>
          <cell r="E858" t="str">
            <v>Substituição de placa</v>
          </cell>
          <cell r="F858" t="str">
            <v>m²</v>
          </cell>
        </row>
        <row r="859">
          <cell r="B859" t="str">
            <v>10.1.41</v>
          </cell>
          <cell r="D859" t="str">
            <v>31.06.03</v>
          </cell>
          <cell r="E859" t="str">
            <v>Fornec. de placa de aco FP+GT</v>
          </cell>
          <cell r="F859" t="str">
            <v>m²</v>
          </cell>
        </row>
        <row r="860">
          <cell r="B860" t="str">
            <v>10.1.42</v>
          </cell>
          <cell r="D860" t="str">
            <v>31.06.05</v>
          </cell>
          <cell r="E860" t="str">
            <v>Placa de alumínio GT+GT</v>
          </cell>
          <cell r="F860" t="str">
            <v>m²</v>
          </cell>
        </row>
        <row r="861">
          <cell r="B861" t="str">
            <v>10.1.43</v>
          </cell>
          <cell r="D861" t="str">
            <v>31.06.06</v>
          </cell>
          <cell r="E861" t="str">
            <v>Suporte madeira tratada 0,10 x 0,10m</v>
          </cell>
          <cell r="F861" t="str">
            <v>m</v>
          </cell>
        </row>
        <row r="862">
          <cell r="B862" t="str">
            <v>10.1.44</v>
          </cell>
          <cell r="D862" t="str">
            <v>31.06.07</v>
          </cell>
          <cell r="E862" t="str">
            <v>Suporte de perfil metálico galvanizado</v>
          </cell>
          <cell r="F862" t="str">
            <v>kg</v>
          </cell>
        </row>
        <row r="863">
          <cell r="B863" t="str">
            <v>10.1.45</v>
          </cell>
          <cell r="D863" t="str">
            <v>31.06.08</v>
          </cell>
          <cell r="E863" t="str">
            <v>Suporte de tubo galvanizado d=2 1/2"</v>
          </cell>
          <cell r="F863" t="str">
            <v>m</v>
          </cell>
        </row>
        <row r="864">
          <cell r="B864" t="str">
            <v>10.1.46</v>
          </cell>
          <cell r="D864" t="str">
            <v>31.06.09</v>
          </cell>
          <cell r="E864" t="str">
            <v>Limpeza tacha refletiva mono/bidirecional</v>
          </cell>
          <cell r="F864" t="str">
            <v>un</v>
          </cell>
        </row>
        <row r="865">
          <cell r="B865" t="str">
            <v>10.1.47</v>
          </cell>
          <cell r="D865" t="str">
            <v>31.06.10</v>
          </cell>
          <cell r="E865" t="str">
            <v>Pintura de caiação 2 demãos</v>
          </cell>
          <cell r="F865" t="str">
            <v>m²</v>
          </cell>
        </row>
        <row r="866">
          <cell r="B866" t="str">
            <v>10.1.48</v>
          </cell>
          <cell r="D866" t="str">
            <v>31.07.01</v>
          </cell>
          <cell r="E866" t="str">
            <v>Substituição de defensa semi-maleável sem mat.</v>
          </cell>
          <cell r="F866" t="str">
            <v>m</v>
          </cell>
        </row>
        <row r="867">
          <cell r="B867" t="str">
            <v>10.1.49</v>
          </cell>
          <cell r="D867" t="str">
            <v>31.07.02</v>
          </cell>
          <cell r="E867" t="str">
            <v>Defensa semi-maleável - fornecimento</v>
          </cell>
          <cell r="F867" t="str">
            <v>m</v>
          </cell>
        </row>
        <row r="868">
          <cell r="B868" t="str">
            <v>10.1.50</v>
          </cell>
          <cell r="D868" t="str">
            <v>31.07.03</v>
          </cell>
          <cell r="E868" t="str">
            <v>Defensa semi-maleável - Instalação</v>
          </cell>
          <cell r="F868" t="str">
            <v>m</v>
          </cell>
        </row>
        <row r="869">
          <cell r="B869" t="str">
            <v>10.1.51</v>
          </cell>
          <cell r="D869" t="str">
            <v>31.07.04</v>
          </cell>
          <cell r="E869" t="str">
            <v>Reparo de guarda corpo metálico</v>
          </cell>
          <cell r="F869" t="str">
            <v>m²</v>
          </cell>
        </row>
        <row r="870">
          <cell r="B870" t="str">
            <v>10.1.52</v>
          </cell>
          <cell r="D870" t="str">
            <v>31.08.01</v>
          </cell>
          <cell r="E870" t="str">
            <v>Limpeza superficial concreto</v>
          </cell>
          <cell r="F870" t="str">
            <v>m²</v>
          </cell>
        </row>
        <row r="871">
          <cell r="B871" t="str">
            <v>10.1.53</v>
          </cell>
          <cell r="D871" t="str">
            <v>31.08.02</v>
          </cell>
          <cell r="E871" t="str">
            <v>Alvenaria de 1 tijolo</v>
          </cell>
          <cell r="F871" t="str">
            <v>m³</v>
          </cell>
        </row>
        <row r="872">
          <cell r="B872" t="str">
            <v>10.1.54</v>
          </cell>
          <cell r="D872" t="str">
            <v>31.08.03</v>
          </cell>
          <cell r="E872" t="str">
            <v xml:space="preserve">Recolhimento de animais </v>
          </cell>
          <cell r="F872" t="str">
            <v>equipexhora</v>
          </cell>
        </row>
        <row r="873">
          <cell r="B873" t="str">
            <v>10.1.55</v>
          </cell>
          <cell r="D873" t="str">
            <v>31.08.07</v>
          </cell>
          <cell r="E873" t="str">
            <v>Equipe para serviços conservação</v>
          </cell>
          <cell r="F873" t="str">
            <v>equipexdia</v>
          </cell>
        </row>
        <row r="874">
          <cell r="B874" t="str">
            <v>10.1.56</v>
          </cell>
          <cell r="D874" t="str">
            <v>31.08.08</v>
          </cell>
          <cell r="E874" t="str">
            <v>Transporte de pessoal</v>
          </cell>
          <cell r="F874" t="str">
            <v>km</v>
          </cell>
        </row>
        <row r="875">
          <cell r="B875" t="str">
            <v>10.1.57</v>
          </cell>
          <cell r="D875" t="str">
            <v>31.08.09</v>
          </cell>
          <cell r="E875" t="str">
            <v>Pintura latex acrílica</v>
          </cell>
          <cell r="F875" t="str">
            <v>m²</v>
          </cell>
        </row>
        <row r="876">
          <cell r="B876" t="str">
            <v>10.1.58</v>
          </cell>
          <cell r="D876" t="str">
            <v>31.09.01</v>
          </cell>
          <cell r="E876" t="str">
            <v>Guia concreto Fck 15 Mpa</v>
          </cell>
          <cell r="F876" t="str">
            <v>m³</v>
          </cell>
        </row>
        <row r="877">
          <cell r="B877" t="str">
            <v>10.1.59</v>
          </cell>
          <cell r="D877" t="str">
            <v>31.09.02</v>
          </cell>
          <cell r="E877" t="str">
            <v>Sarjeta concreto Fck 15 Mpa</v>
          </cell>
          <cell r="F877" t="str">
            <v>m³</v>
          </cell>
        </row>
        <row r="879">
          <cell r="B879" t="str">
            <v>Cód. Colinas</v>
          </cell>
          <cell r="D879" t="str">
            <v>Código</v>
          </cell>
          <cell r="E879" t="str">
            <v>Serviços</v>
          </cell>
          <cell r="F879" t="str">
            <v>Unid.</v>
          </cell>
        </row>
        <row r="882">
          <cell r="D882" t="str">
            <v>FASE 32 - CONSERVAÇÃO ESPECIAL</v>
          </cell>
        </row>
        <row r="883">
          <cell r="B883" t="str">
            <v>11.1.1</v>
          </cell>
          <cell r="D883" t="str">
            <v>32.01.01</v>
          </cell>
          <cell r="E883" t="str">
            <v>Reforço de sub-leito - Escavação</v>
          </cell>
          <cell r="F883" t="str">
            <v>m³</v>
          </cell>
        </row>
        <row r="884">
          <cell r="B884" t="str">
            <v>11.1.2</v>
          </cell>
          <cell r="D884" t="str">
            <v>32.01.02</v>
          </cell>
          <cell r="E884" t="str">
            <v>Reforço de sub-leito - compactação</v>
          </cell>
          <cell r="F884" t="str">
            <v>m³</v>
          </cell>
        </row>
        <row r="885">
          <cell r="B885" t="str">
            <v>11.1.3</v>
          </cell>
          <cell r="D885" t="str">
            <v>32.01.03</v>
          </cell>
          <cell r="E885" t="str">
            <v xml:space="preserve">Preparo e melhoramento sub-leito </v>
          </cell>
          <cell r="F885" t="str">
            <v>m²</v>
          </cell>
        </row>
        <row r="886">
          <cell r="B886" t="str">
            <v>11.1.4</v>
          </cell>
          <cell r="D886" t="str">
            <v>32.01.05</v>
          </cell>
          <cell r="E886" t="str">
            <v>Sub-base ou base brita grad. simples</v>
          </cell>
          <cell r="F886" t="str">
            <v>m³</v>
          </cell>
        </row>
        <row r="887">
          <cell r="B887" t="str">
            <v>11.1.5</v>
          </cell>
          <cell r="D887" t="str">
            <v>32.01.06</v>
          </cell>
          <cell r="E887" t="str">
            <v>Imprimadura bet. impermeabilizante</v>
          </cell>
          <cell r="F887" t="str">
            <v>m²</v>
          </cell>
        </row>
        <row r="888">
          <cell r="B888" t="str">
            <v>11.1.6</v>
          </cell>
          <cell r="D888" t="str">
            <v>32.01.07</v>
          </cell>
          <cell r="E888" t="str">
            <v>Imprimadura betuminosa ligante</v>
          </cell>
          <cell r="F888" t="str">
            <v>m²</v>
          </cell>
        </row>
        <row r="889">
          <cell r="B889" t="str">
            <v>11.1.7</v>
          </cell>
          <cell r="D889" t="str">
            <v>32.01.08</v>
          </cell>
          <cell r="E889" t="str">
            <v>Tratamento superf. c/ lama asfáltica</v>
          </cell>
          <cell r="F889" t="str">
            <v>m²</v>
          </cell>
        </row>
        <row r="890">
          <cell r="B890" t="str">
            <v>11.1.8</v>
          </cell>
          <cell r="D890" t="str">
            <v>32.01.09</v>
          </cell>
          <cell r="E890" t="str">
            <v>Camada de lama asfáltica grossa</v>
          </cell>
          <cell r="F890" t="str">
            <v>m²</v>
          </cell>
        </row>
        <row r="891">
          <cell r="B891" t="str">
            <v>11.1.9</v>
          </cell>
          <cell r="D891" t="str">
            <v>32.01.10.01</v>
          </cell>
          <cell r="E891" t="str">
            <v>Camada de rolamento CBUQ - panos s/DOP</v>
          </cell>
          <cell r="F891" t="str">
            <v>m³</v>
          </cell>
        </row>
        <row r="892">
          <cell r="B892" t="str">
            <v>11.1.10</v>
          </cell>
          <cell r="D892" t="str">
            <v>32.01.11</v>
          </cell>
          <cell r="E892" t="str">
            <v>Camada Base/regularização de pré mist. A frio</v>
          </cell>
          <cell r="F892" t="str">
            <v>m³</v>
          </cell>
        </row>
        <row r="893">
          <cell r="B893" t="str">
            <v>11.1.11</v>
          </cell>
          <cell r="D893" t="str">
            <v>32.01.12</v>
          </cell>
          <cell r="E893" t="str">
            <v>Capa selante Betuminosa</v>
          </cell>
          <cell r="F893" t="str">
            <v>m²</v>
          </cell>
        </row>
        <row r="894">
          <cell r="B894" t="str">
            <v>11.1.12</v>
          </cell>
          <cell r="D894" t="str">
            <v>32.01.13</v>
          </cell>
          <cell r="E894" t="str">
            <v>Fresagem Pavimento</v>
          </cell>
          <cell r="F894" t="str">
            <v>m³</v>
          </cell>
        </row>
        <row r="895">
          <cell r="B895" t="str">
            <v>11.1.13</v>
          </cell>
          <cell r="D895" t="str">
            <v>32.01.14</v>
          </cell>
          <cell r="E895" t="str">
            <v>Imprimadura bet. auxiliar de ligação</v>
          </cell>
          <cell r="F895" t="str">
            <v>m²</v>
          </cell>
        </row>
        <row r="896">
          <cell r="B896" t="str">
            <v>11.1.14</v>
          </cell>
          <cell r="D896" t="str">
            <v>32.01.17</v>
          </cell>
          <cell r="E896" t="str">
            <v>Remoção Camada de rolamento</v>
          </cell>
          <cell r="F896" t="str">
            <v>m³</v>
          </cell>
        </row>
        <row r="897">
          <cell r="B897" t="str">
            <v>11.1.15</v>
          </cell>
          <cell r="D897" t="str">
            <v>32.01.18</v>
          </cell>
          <cell r="E897" t="str">
            <v>Tratamento superficial duplo</v>
          </cell>
          <cell r="F897" t="str">
            <v>m³</v>
          </cell>
        </row>
        <row r="898">
          <cell r="B898" t="str">
            <v>11.1.16</v>
          </cell>
          <cell r="D898" t="str">
            <v>32.01.19</v>
          </cell>
          <cell r="E898" t="str">
            <v>Tratamento superficial triplo</v>
          </cell>
          <cell r="F898" t="str">
            <v>m³</v>
          </cell>
        </row>
        <row r="899">
          <cell r="B899" t="str">
            <v>11.1.17</v>
          </cell>
          <cell r="D899" t="str">
            <v>32.02.01</v>
          </cell>
          <cell r="E899" t="str">
            <v xml:space="preserve">Escavação manual de 1ª/2ª categoria </v>
          </cell>
          <cell r="F899" t="str">
            <v>m³</v>
          </cell>
        </row>
        <row r="900">
          <cell r="B900" t="str">
            <v>11.1.18</v>
          </cell>
          <cell r="D900" t="str">
            <v>32.02.01.01</v>
          </cell>
          <cell r="E900" t="str">
            <v>Escavação fund., bueiro ou dreno s/expl.até 2m</v>
          </cell>
          <cell r="F900" t="str">
            <v>m³</v>
          </cell>
        </row>
        <row r="901">
          <cell r="B901" t="str">
            <v>11.1.19</v>
          </cell>
          <cell r="D901" t="str">
            <v>32.02.01.02</v>
          </cell>
          <cell r="E901" t="str">
            <v>Acresc. p/Escav. 1,5 m prof., além 2m</v>
          </cell>
          <cell r="F901" t="str">
            <v>m³</v>
          </cell>
        </row>
        <row r="902">
          <cell r="B902" t="str">
            <v>11.1.20</v>
          </cell>
          <cell r="D902" t="str">
            <v>32.02.01.03</v>
          </cell>
          <cell r="E902" t="str">
            <v>Escavação fund., bueiro ou dreno c/expl. até 2 m</v>
          </cell>
          <cell r="F902" t="str">
            <v>m³</v>
          </cell>
        </row>
        <row r="903">
          <cell r="B903" t="str">
            <v>11.1.21</v>
          </cell>
          <cell r="D903" t="str">
            <v>32.02.01.04</v>
          </cell>
          <cell r="E903" t="str">
            <v>Acresc. p/escav. ensec.c/explos. c/ 1,5m além 3m</v>
          </cell>
          <cell r="F903" t="str">
            <v>m³</v>
          </cell>
        </row>
        <row r="904">
          <cell r="B904" t="str">
            <v>11.1.22</v>
          </cell>
          <cell r="D904" t="str">
            <v>32.02.02</v>
          </cell>
          <cell r="E904" t="str">
            <v>Compactação manual com reaterro solo local</v>
          </cell>
          <cell r="F904" t="str">
            <v>m³</v>
          </cell>
        </row>
        <row r="905">
          <cell r="B905" t="str">
            <v>11.1.23</v>
          </cell>
          <cell r="D905" t="str">
            <v>32.02.03</v>
          </cell>
          <cell r="E905" t="str">
            <v>Forma plana para concreto comum</v>
          </cell>
          <cell r="F905" t="str">
            <v>m²</v>
          </cell>
        </row>
        <row r="906">
          <cell r="B906" t="str">
            <v>11.1.24</v>
          </cell>
          <cell r="D906" t="str">
            <v>32.02.04</v>
          </cell>
          <cell r="E906" t="str">
            <v>Forma plana para concreto aparente</v>
          </cell>
          <cell r="F906" t="str">
            <v>m²</v>
          </cell>
        </row>
        <row r="907">
          <cell r="B907" t="str">
            <v>11.1.25</v>
          </cell>
          <cell r="D907" t="str">
            <v>32.02.05</v>
          </cell>
          <cell r="E907" t="str">
            <v>Forma curva para concreto comum</v>
          </cell>
          <cell r="F907" t="str">
            <v>m²</v>
          </cell>
        </row>
        <row r="908">
          <cell r="B908" t="str">
            <v>11.1.26</v>
          </cell>
          <cell r="D908" t="str">
            <v>32.02.06</v>
          </cell>
          <cell r="E908" t="str">
            <v>Forma curva para concreto aparente</v>
          </cell>
          <cell r="F908" t="str">
            <v>m²</v>
          </cell>
        </row>
        <row r="909">
          <cell r="B909" t="str">
            <v>11.1.27</v>
          </cell>
          <cell r="D909" t="str">
            <v>32.02.07</v>
          </cell>
          <cell r="E909" t="str">
            <v>Aço CA-25</v>
          </cell>
          <cell r="F909" t="str">
            <v>kg</v>
          </cell>
        </row>
        <row r="910">
          <cell r="B910" t="str">
            <v>11.1.28</v>
          </cell>
          <cell r="D910" t="str">
            <v>32.02.08</v>
          </cell>
          <cell r="E910" t="str">
            <v>Aço CA-50</v>
          </cell>
          <cell r="F910" t="str">
            <v>kg</v>
          </cell>
        </row>
        <row r="911">
          <cell r="B911" t="str">
            <v>11.1.29</v>
          </cell>
          <cell r="D911" t="str">
            <v>32.02.09</v>
          </cell>
          <cell r="E911" t="str">
            <v>Aço CA-60</v>
          </cell>
          <cell r="F911" t="str">
            <v>kg</v>
          </cell>
        </row>
        <row r="912">
          <cell r="B912" t="str">
            <v>11.1.30</v>
          </cell>
          <cell r="D912" t="str">
            <v>32.02.10</v>
          </cell>
          <cell r="E912" t="str">
            <v>Concreto Fck 10 MPa</v>
          </cell>
          <cell r="F912" t="str">
            <v>m³</v>
          </cell>
        </row>
        <row r="913">
          <cell r="B913" t="str">
            <v>11.1.31</v>
          </cell>
          <cell r="D913" t="str">
            <v>32.02.10.01</v>
          </cell>
          <cell r="E913" t="str">
            <v>Concreto Fck 12 MPa</v>
          </cell>
          <cell r="F913" t="str">
            <v>m³</v>
          </cell>
        </row>
        <row r="914">
          <cell r="B914" t="str">
            <v>11.1.32</v>
          </cell>
          <cell r="D914" t="str">
            <v>32.02.11</v>
          </cell>
          <cell r="E914" t="str">
            <v>Concreto Fck 15 MPa</v>
          </cell>
          <cell r="F914" t="str">
            <v>m³</v>
          </cell>
        </row>
        <row r="915">
          <cell r="B915" t="str">
            <v>11.1.33</v>
          </cell>
          <cell r="D915" t="str">
            <v>32.02.11.01</v>
          </cell>
          <cell r="E915" t="str">
            <v>Concreto Fck 16 MPa</v>
          </cell>
          <cell r="F915" t="str">
            <v>m³</v>
          </cell>
        </row>
        <row r="916">
          <cell r="B916" t="str">
            <v>11.1.34</v>
          </cell>
          <cell r="D916" t="str">
            <v>32.02.12</v>
          </cell>
          <cell r="E916" t="str">
            <v>Concreto Fck 18 MPa</v>
          </cell>
          <cell r="F916" t="str">
            <v>m³</v>
          </cell>
        </row>
        <row r="917">
          <cell r="B917" t="str">
            <v>11.1.35</v>
          </cell>
          <cell r="D917" t="str">
            <v>32.02.13</v>
          </cell>
          <cell r="E917" t="str">
            <v>Concreto Fck 20 MPa</v>
          </cell>
          <cell r="F917" t="str">
            <v>m³</v>
          </cell>
        </row>
        <row r="918">
          <cell r="B918" t="str">
            <v>11.1.36</v>
          </cell>
          <cell r="D918" t="str">
            <v>32.02.14</v>
          </cell>
          <cell r="E918" t="str">
            <v>Concreto Fck 25 MPa</v>
          </cell>
          <cell r="F918" t="str">
            <v>m³</v>
          </cell>
        </row>
        <row r="919">
          <cell r="B919" t="str">
            <v>11.1.37</v>
          </cell>
          <cell r="D919" t="str">
            <v>32.02.16</v>
          </cell>
          <cell r="E919" t="str">
            <v>Concreto Fck 30 MPa</v>
          </cell>
          <cell r="F919" t="str">
            <v>m³</v>
          </cell>
        </row>
        <row r="920">
          <cell r="B920" t="str">
            <v>11.1.38</v>
          </cell>
          <cell r="D920" t="str">
            <v>32.02.16.01</v>
          </cell>
          <cell r="E920" t="str">
            <v>Concreto Fck 35 Mpa</v>
          </cell>
          <cell r="F920" t="str">
            <v>m³</v>
          </cell>
        </row>
        <row r="921">
          <cell r="B921" t="str">
            <v>11.1.39</v>
          </cell>
          <cell r="D921" t="str">
            <v>32.02.16.02</v>
          </cell>
          <cell r="E921" t="str">
            <v>Concreto Fck 40 MPa</v>
          </cell>
          <cell r="F921" t="str">
            <v>m³</v>
          </cell>
        </row>
        <row r="922">
          <cell r="B922" t="str">
            <v>11.1.40</v>
          </cell>
          <cell r="D922" t="str">
            <v>32.02.17</v>
          </cell>
          <cell r="E922" t="str">
            <v>Concreto Ciclópico</v>
          </cell>
          <cell r="F922" t="str">
            <v>m³</v>
          </cell>
        </row>
        <row r="923">
          <cell r="B923" t="str">
            <v>11.1.41</v>
          </cell>
          <cell r="D923" t="str">
            <v>32.02.18</v>
          </cell>
          <cell r="E923" t="str">
            <v>Bombeamento p/conc. qualquer resist.</v>
          </cell>
          <cell r="F923" t="str">
            <v>m³</v>
          </cell>
        </row>
        <row r="924">
          <cell r="B924" t="str">
            <v>11.1.42</v>
          </cell>
          <cell r="D924" t="str">
            <v>32.02.19</v>
          </cell>
          <cell r="E924" t="str">
            <v>Enrocamento pedra arrumada</v>
          </cell>
          <cell r="F924" t="str">
            <v>m³</v>
          </cell>
        </row>
        <row r="925">
          <cell r="B925" t="str">
            <v>11.1.43</v>
          </cell>
          <cell r="D925" t="str">
            <v>32.02.20</v>
          </cell>
          <cell r="E925" t="str">
            <v>Enrocamento pedra arrumada e rejuntada</v>
          </cell>
          <cell r="F925" t="str">
            <v>m³</v>
          </cell>
        </row>
        <row r="926">
          <cell r="B926" t="str">
            <v>11.1.44</v>
          </cell>
          <cell r="D926" t="str">
            <v>32.02.21</v>
          </cell>
          <cell r="E926" t="str">
            <v>Enrrocamento pedra jogada</v>
          </cell>
          <cell r="F926" t="str">
            <v>m³</v>
          </cell>
        </row>
        <row r="927">
          <cell r="B927" t="str">
            <v>11.1.45</v>
          </cell>
          <cell r="D927" t="str">
            <v>32.02.22</v>
          </cell>
          <cell r="E927" t="str">
            <v xml:space="preserve">Tubo concreto D=0,40m CA-1 - fornec. </v>
          </cell>
          <cell r="F927" t="str">
            <v>m</v>
          </cell>
        </row>
        <row r="928">
          <cell r="B928" t="str">
            <v>11.1.46</v>
          </cell>
          <cell r="D928" t="str">
            <v>32.02.23</v>
          </cell>
          <cell r="E928" t="str">
            <v>Tubo concreto D=0,40m CA-2 - fornec.</v>
          </cell>
          <cell r="F928" t="str">
            <v>m</v>
          </cell>
        </row>
        <row r="929">
          <cell r="B929" t="str">
            <v>11.1.47</v>
          </cell>
          <cell r="D929" t="str">
            <v>32.02.26</v>
          </cell>
          <cell r="E929" t="str">
            <v xml:space="preserve">Tubo concreto D=0,50m CA-3 - fornec. </v>
          </cell>
          <cell r="F929" t="str">
            <v>m</v>
          </cell>
        </row>
        <row r="930">
          <cell r="B930" t="str">
            <v>11.1.48</v>
          </cell>
          <cell r="D930" t="str">
            <v>32.02.28</v>
          </cell>
          <cell r="E930" t="str">
            <v>Tubo concreto D=0,60m CA-1 - fornec.</v>
          </cell>
          <cell r="F930" t="str">
            <v>m</v>
          </cell>
        </row>
        <row r="931">
          <cell r="B931" t="str">
            <v>11.1.49</v>
          </cell>
          <cell r="D931" t="str">
            <v>32.02.29</v>
          </cell>
          <cell r="E931" t="str">
            <v xml:space="preserve">Tubo concreto D=0,60m CA-2 - fornec. </v>
          </cell>
          <cell r="F931" t="str">
            <v>m</v>
          </cell>
        </row>
        <row r="932">
          <cell r="B932" t="str">
            <v>11.1.50</v>
          </cell>
          <cell r="D932" t="str">
            <v>32.02.30</v>
          </cell>
          <cell r="E932" t="str">
            <v>Tubo concreto D=0,60m CA-3 - fornec.</v>
          </cell>
          <cell r="F932" t="str">
            <v>m</v>
          </cell>
        </row>
        <row r="933">
          <cell r="B933" t="str">
            <v>11.1.51</v>
          </cell>
          <cell r="D933" t="str">
            <v>32.02.31</v>
          </cell>
          <cell r="E933" t="str">
            <v>Tubo concreto D=0,60m CA-4 - fornec.</v>
          </cell>
          <cell r="F933" t="str">
            <v>m</v>
          </cell>
        </row>
        <row r="934">
          <cell r="B934" t="str">
            <v>11.1.52</v>
          </cell>
          <cell r="D934" t="str">
            <v>32.02.32</v>
          </cell>
          <cell r="E934" t="str">
            <v>Tubo concreto D=0,80m CA-1 - fornec.</v>
          </cell>
          <cell r="F934" t="str">
            <v>m</v>
          </cell>
        </row>
        <row r="935">
          <cell r="B935" t="str">
            <v>11.1.53</v>
          </cell>
          <cell r="D935" t="str">
            <v>32.02.33</v>
          </cell>
          <cell r="E935" t="str">
            <v>Tubo concreto D=0,80m CA-2 - fornec.</v>
          </cell>
          <cell r="F935" t="str">
            <v>m</v>
          </cell>
        </row>
        <row r="936">
          <cell r="B936" t="str">
            <v>11.1.54</v>
          </cell>
          <cell r="D936" t="str">
            <v>32.02.34</v>
          </cell>
          <cell r="E936" t="str">
            <v>Tubo concreto D=0,80m CA-3 - fornec.</v>
          </cell>
          <cell r="F936" t="str">
            <v>m</v>
          </cell>
        </row>
        <row r="937">
          <cell r="B937" t="str">
            <v>11.1.55</v>
          </cell>
          <cell r="D937" t="str">
            <v>32.02.35</v>
          </cell>
          <cell r="E937" t="str">
            <v xml:space="preserve">Tubo concreto D=0,80m CA-4 - fornceimento </v>
          </cell>
          <cell r="F937" t="str">
            <v>m</v>
          </cell>
        </row>
        <row r="938">
          <cell r="B938" t="str">
            <v>11.1.56</v>
          </cell>
          <cell r="D938" t="str">
            <v>32.02.36</v>
          </cell>
          <cell r="E938" t="str">
            <v xml:space="preserve">Tubo concreto D=1,00m CA-1 - fornec. </v>
          </cell>
          <cell r="F938" t="str">
            <v>m</v>
          </cell>
        </row>
        <row r="939">
          <cell r="B939" t="str">
            <v>11.1.57</v>
          </cell>
          <cell r="D939" t="str">
            <v>32.02.40</v>
          </cell>
          <cell r="E939" t="str">
            <v xml:space="preserve">Tubo concreto D=1,20m CA-1 - fornec. </v>
          </cell>
          <cell r="F939" t="str">
            <v>m</v>
          </cell>
        </row>
        <row r="940">
          <cell r="B940" t="str">
            <v>11.1.58</v>
          </cell>
          <cell r="D940" t="str">
            <v>32.02.44</v>
          </cell>
          <cell r="E940" t="str">
            <v xml:space="preserve">Tubo concreto D=1,50m CA-1 - fornec. </v>
          </cell>
          <cell r="F940" t="str">
            <v>m</v>
          </cell>
        </row>
        <row r="941">
          <cell r="B941" t="str">
            <v>11.1.59</v>
          </cell>
          <cell r="D941" t="str">
            <v>32.02.48</v>
          </cell>
          <cell r="E941" t="str">
            <v>Tubo concreto D=0,40m assentamento</v>
          </cell>
          <cell r="F941" t="str">
            <v>m</v>
          </cell>
        </row>
        <row r="942">
          <cell r="B942" t="str">
            <v>11.1.60</v>
          </cell>
          <cell r="D942" t="str">
            <v>32.02.49</v>
          </cell>
          <cell r="E942" t="str">
            <v>Tubo de concreto D=0,50m assentamento</v>
          </cell>
          <cell r="F942" t="str">
            <v>m</v>
          </cell>
        </row>
        <row r="943">
          <cell r="B943" t="str">
            <v>11.1.61</v>
          </cell>
          <cell r="D943" t="str">
            <v>32.02.50</v>
          </cell>
          <cell r="E943" t="str">
            <v>Tubo concreto D=0,60m assentamento</v>
          </cell>
          <cell r="F943" t="str">
            <v>m</v>
          </cell>
        </row>
        <row r="944">
          <cell r="B944" t="str">
            <v>11.1.62</v>
          </cell>
          <cell r="D944" t="str">
            <v>32.02.51</v>
          </cell>
          <cell r="E944" t="str">
            <v xml:space="preserve">Tubo concreto D=0,80m assentamento </v>
          </cell>
          <cell r="F944" t="str">
            <v>m</v>
          </cell>
        </row>
        <row r="945">
          <cell r="B945" t="str">
            <v>11.1.63</v>
          </cell>
          <cell r="D945" t="str">
            <v>32.02.52</v>
          </cell>
          <cell r="E945" t="str">
            <v>Tubo concreto D=1,00m assentamento</v>
          </cell>
          <cell r="F945" t="str">
            <v>m</v>
          </cell>
        </row>
        <row r="946">
          <cell r="B946" t="str">
            <v>11.1.64</v>
          </cell>
          <cell r="D946" t="str">
            <v>32.02.53</v>
          </cell>
          <cell r="E946" t="str">
            <v>Tubo concreto D=1,20m assentamento</v>
          </cell>
          <cell r="F946" t="str">
            <v>m</v>
          </cell>
        </row>
        <row r="947">
          <cell r="B947" t="str">
            <v>11.1.65</v>
          </cell>
          <cell r="D947" t="str">
            <v>32.02.54</v>
          </cell>
          <cell r="E947" t="str">
            <v>Tubo concreto D=1,50m assentamento</v>
          </cell>
          <cell r="F947" t="str">
            <v>m</v>
          </cell>
        </row>
        <row r="948">
          <cell r="B948" t="str">
            <v>11.1.66</v>
          </cell>
          <cell r="D948" t="str">
            <v>32.02.55</v>
          </cell>
          <cell r="E948" t="str">
            <v>Gabião tipo caixa 50cm - tela galv.</v>
          </cell>
          <cell r="F948" t="str">
            <v>m³</v>
          </cell>
        </row>
        <row r="949">
          <cell r="B949" t="str">
            <v>11.1.67</v>
          </cell>
          <cell r="D949" t="str">
            <v>32.02.56.01</v>
          </cell>
          <cell r="E949" t="str">
            <v>Gabião tipo colchão e= 17cm - tela galv.</v>
          </cell>
          <cell r="F949" t="str">
            <v>m²</v>
          </cell>
        </row>
        <row r="950">
          <cell r="B950" t="str">
            <v>11.1.68</v>
          </cell>
          <cell r="D950" t="str">
            <v>32.02.57.01</v>
          </cell>
          <cell r="E950" t="str">
            <v>Gabião tipo colchão e= 23cm - tela galv.</v>
          </cell>
          <cell r="F950" t="str">
            <v>m²</v>
          </cell>
        </row>
        <row r="951">
          <cell r="B951" t="str">
            <v>11.1.69</v>
          </cell>
          <cell r="D951" t="str">
            <v>32.02.58.01</v>
          </cell>
          <cell r="E951" t="str">
            <v xml:space="preserve">Gabião tipo colchão espessura 30cm - tela galv. </v>
          </cell>
          <cell r="F951" t="str">
            <v>m²</v>
          </cell>
        </row>
        <row r="952">
          <cell r="B952" t="str">
            <v>11.1.70</v>
          </cell>
          <cell r="D952" t="str">
            <v>32.02.59.01</v>
          </cell>
          <cell r="E952" t="str">
            <v xml:space="preserve">Gabião tipo colchão e= 17cm - tela pvc </v>
          </cell>
          <cell r="F952" t="str">
            <v>m²</v>
          </cell>
        </row>
        <row r="953">
          <cell r="B953" t="str">
            <v>11.1.71</v>
          </cell>
          <cell r="D953" t="str">
            <v>32.02.60.01</v>
          </cell>
          <cell r="E953" t="str">
            <v>Gabião tipo colchão espessura 23cm - tela pvc</v>
          </cell>
          <cell r="F953" t="str">
            <v>m²</v>
          </cell>
        </row>
        <row r="954">
          <cell r="B954" t="str">
            <v>11.1.72</v>
          </cell>
          <cell r="D954" t="str">
            <v>32.02.61.01</v>
          </cell>
          <cell r="E954" t="str">
            <v>Gabião tipo colchão espessura 30cm - tela pvc</v>
          </cell>
          <cell r="F954" t="str">
            <v>m²</v>
          </cell>
        </row>
        <row r="955">
          <cell r="B955" t="str">
            <v>11.1.73</v>
          </cell>
          <cell r="D955" t="str">
            <v>32.02.62</v>
          </cell>
          <cell r="E955" t="str">
            <v>Gabião tipo saco - tela galv.</v>
          </cell>
          <cell r="F955" t="str">
            <v>m³</v>
          </cell>
        </row>
        <row r="956">
          <cell r="B956" t="str">
            <v>11.1.74</v>
          </cell>
          <cell r="D956" t="str">
            <v>32.02.63</v>
          </cell>
          <cell r="E956" t="str">
            <v>Camada filtrante pedra britada</v>
          </cell>
          <cell r="F956" t="str">
            <v>m³</v>
          </cell>
        </row>
        <row r="957">
          <cell r="B957" t="str">
            <v>11.1.75</v>
          </cell>
          <cell r="D957" t="str">
            <v>32.02.66</v>
          </cell>
          <cell r="E957" t="str">
            <v>Canaleta concreto 40 cm</v>
          </cell>
          <cell r="F957" t="str">
            <v>m</v>
          </cell>
        </row>
        <row r="958">
          <cell r="B958" t="str">
            <v>11.1.76</v>
          </cell>
          <cell r="D958" t="str">
            <v>32.02.67</v>
          </cell>
          <cell r="E958" t="str">
            <v>Canaleta concreto 60 cm</v>
          </cell>
          <cell r="F958" t="str">
            <v>m</v>
          </cell>
        </row>
        <row r="959">
          <cell r="B959" t="str">
            <v>11.1.77</v>
          </cell>
          <cell r="D959" t="str">
            <v>32.02.68</v>
          </cell>
          <cell r="E959" t="str">
            <v>Canaleta concreto 80 cm</v>
          </cell>
          <cell r="F959" t="str">
            <v>m</v>
          </cell>
        </row>
        <row r="960">
          <cell r="B960" t="str">
            <v>11.1.78</v>
          </cell>
          <cell r="D960" t="str">
            <v>32.02.69</v>
          </cell>
          <cell r="E960" t="str">
            <v>Tubo pvc perfurado ou não D=0,050m</v>
          </cell>
          <cell r="F960" t="str">
            <v>m</v>
          </cell>
        </row>
        <row r="961">
          <cell r="B961" t="str">
            <v>11.1.79</v>
          </cell>
          <cell r="D961" t="str">
            <v>32.02.71</v>
          </cell>
          <cell r="E961" t="str">
            <v>Tubo pvc perfurado ou não D=0,10m</v>
          </cell>
          <cell r="F961" t="str">
            <v>m</v>
          </cell>
        </row>
        <row r="962">
          <cell r="B962" t="str">
            <v>11.1.80</v>
          </cell>
          <cell r="D962" t="str">
            <v>32.02.72</v>
          </cell>
          <cell r="E962" t="str">
            <v>Tubo pvc perfurado ou não D=0,15m</v>
          </cell>
          <cell r="F962" t="str">
            <v>m</v>
          </cell>
        </row>
        <row r="963">
          <cell r="B963" t="str">
            <v>11.1.81</v>
          </cell>
          <cell r="D963" t="str">
            <v>32.02.73</v>
          </cell>
          <cell r="E963" t="str">
            <v xml:space="preserve">Manta geotêxtil não tecida </v>
          </cell>
          <cell r="F963" t="str">
            <v>kg</v>
          </cell>
        </row>
        <row r="964">
          <cell r="B964" t="str">
            <v>11.1.82</v>
          </cell>
          <cell r="D964" t="str">
            <v>32.02.74</v>
          </cell>
          <cell r="E964" t="str">
            <v xml:space="preserve">Manta geotêxtil tecida </v>
          </cell>
          <cell r="F964" t="str">
            <v>kg</v>
          </cell>
        </row>
        <row r="965">
          <cell r="B965" t="str">
            <v>11.1.83</v>
          </cell>
          <cell r="D965" t="str">
            <v>32.02.75</v>
          </cell>
          <cell r="E965" t="str">
            <v>Enchimento de vala com areia lavada</v>
          </cell>
          <cell r="F965" t="str">
            <v>m³</v>
          </cell>
        </row>
        <row r="966">
          <cell r="B966" t="str">
            <v>11.1.84</v>
          </cell>
          <cell r="D966" t="str">
            <v>32.02.76</v>
          </cell>
          <cell r="E966" t="str">
            <v>Enchimento de vala com pedra britada 3 e 4</v>
          </cell>
          <cell r="F966" t="str">
            <v>m³</v>
          </cell>
        </row>
        <row r="967">
          <cell r="B967" t="str">
            <v>11.1.85</v>
          </cell>
          <cell r="D967" t="str">
            <v>32.02.77</v>
          </cell>
          <cell r="E967" t="str">
            <v>Enchimento de vala com pedra rachão</v>
          </cell>
          <cell r="F967" t="str">
            <v>m³</v>
          </cell>
        </row>
        <row r="968">
          <cell r="B968" t="str">
            <v>11.1.86</v>
          </cell>
          <cell r="D968" t="str">
            <v>32.02.79</v>
          </cell>
          <cell r="E968" t="str">
            <v>Retaludamento mecânico 1ª/2ª cat.</v>
          </cell>
          <cell r="F968" t="str">
            <v>m³</v>
          </cell>
        </row>
        <row r="969">
          <cell r="B969" t="str">
            <v>11.1.87</v>
          </cell>
          <cell r="D969" t="str">
            <v>32.02.80.01</v>
          </cell>
          <cell r="E969" t="str">
            <v>Tubo aço corr.galv.met.não destrutivo</v>
          </cell>
          <cell r="F969" t="str">
            <v>kg</v>
          </cell>
        </row>
        <row r="970">
          <cell r="B970" t="str">
            <v>11.1.88</v>
          </cell>
          <cell r="D970" t="str">
            <v>32.02.80.02</v>
          </cell>
          <cell r="E970" t="str">
            <v>Tubo aço corr.epoxy met.não destrutivo</v>
          </cell>
          <cell r="F970" t="str">
            <v>kg</v>
          </cell>
        </row>
        <row r="971">
          <cell r="B971" t="str">
            <v>11.1.89</v>
          </cell>
          <cell r="D971" t="str">
            <v>32.02.80.03</v>
          </cell>
          <cell r="E971" t="str">
            <v>Tubo aço corr.galv.met. destrutivo</v>
          </cell>
          <cell r="F971" t="str">
            <v>kg</v>
          </cell>
        </row>
        <row r="972">
          <cell r="B972" t="str">
            <v>11.1.90</v>
          </cell>
          <cell r="D972" t="str">
            <v>32.02.80.04</v>
          </cell>
          <cell r="E972" t="str">
            <v>Tubo aço corr.epoxy met. destrutivo</v>
          </cell>
          <cell r="F972" t="str">
            <v>kg</v>
          </cell>
        </row>
        <row r="973">
          <cell r="B973" t="str">
            <v>11.1.91</v>
          </cell>
          <cell r="D973" t="str">
            <v>32.03.01</v>
          </cell>
          <cell r="E973" t="str">
            <v xml:space="preserve">Tacha c/elem refl. vidro esp.lap. monod. </v>
          </cell>
          <cell r="F973" t="str">
            <v>un</v>
          </cell>
        </row>
        <row r="974">
          <cell r="B974" t="str">
            <v>11.1.92</v>
          </cell>
          <cell r="D974" t="str">
            <v>32.03.02</v>
          </cell>
          <cell r="E974" t="str">
            <v xml:space="preserve">Tacha c/elem refl. vidro esp.lap.bidir. </v>
          </cell>
          <cell r="F974" t="str">
            <v>un</v>
          </cell>
        </row>
        <row r="975">
          <cell r="B975" t="str">
            <v>11.1.93</v>
          </cell>
          <cell r="D975" t="str">
            <v>32.03.03</v>
          </cell>
          <cell r="E975" t="str">
            <v xml:space="preserve">Tachão c/elem refl vidro esp.lap.monod. </v>
          </cell>
          <cell r="F975" t="str">
            <v>un</v>
          </cell>
        </row>
        <row r="976">
          <cell r="B976" t="str">
            <v>11.1.94</v>
          </cell>
          <cell r="D976" t="str">
            <v>32.03.04</v>
          </cell>
          <cell r="E976" t="str">
            <v>Tachão c/elem refl. vidro esp.lap bidirec.</v>
          </cell>
          <cell r="F976" t="str">
            <v>un</v>
          </cell>
        </row>
        <row r="977">
          <cell r="B977" t="str">
            <v>11.1.95</v>
          </cell>
          <cell r="D977" t="str">
            <v>32.03.04.01</v>
          </cell>
          <cell r="E977" t="str">
            <v xml:space="preserve">Tachão mini refl. vidro esp.lap.monod. </v>
          </cell>
          <cell r="F977" t="str">
            <v>un</v>
          </cell>
        </row>
        <row r="978">
          <cell r="B978" t="str">
            <v>11.1.96</v>
          </cell>
          <cell r="D978" t="str">
            <v>32.03.04.02</v>
          </cell>
          <cell r="E978" t="str">
            <v xml:space="preserve">Tachão mini refl. vidro esp.lap.bid </v>
          </cell>
          <cell r="F978" t="str">
            <v>un</v>
          </cell>
        </row>
        <row r="979">
          <cell r="B979" t="str">
            <v>11.1.97</v>
          </cell>
          <cell r="D979" t="str">
            <v>32.03.04.03</v>
          </cell>
          <cell r="E979" t="str">
            <v>Tacha c/elem refl de plastico monod.</v>
          </cell>
          <cell r="F979" t="str">
            <v>un</v>
          </cell>
        </row>
        <row r="980">
          <cell r="B980" t="str">
            <v>11.1.98</v>
          </cell>
          <cell r="D980" t="str">
            <v>32.03.04.04</v>
          </cell>
          <cell r="E980" t="str">
            <v xml:space="preserve">Tacha c/elem refl de plastico bidirec. </v>
          </cell>
          <cell r="F980" t="str">
            <v>un</v>
          </cell>
        </row>
        <row r="981">
          <cell r="B981" t="str">
            <v>11.1.99</v>
          </cell>
          <cell r="D981" t="str">
            <v>32.03.04.06</v>
          </cell>
          <cell r="E981" t="str">
            <v xml:space="preserve">Tacha c/elem refl prism. bidirec. </v>
          </cell>
          <cell r="F981" t="str">
            <v>un</v>
          </cell>
        </row>
        <row r="982">
          <cell r="B982" t="str">
            <v>11.1.100</v>
          </cell>
          <cell r="D982" t="str">
            <v>32.03.05</v>
          </cell>
          <cell r="E982" t="str">
            <v>Sinaliz. horiz. acril.base de água m²</v>
          </cell>
          <cell r="F982" t="str">
            <v>m²</v>
          </cell>
        </row>
        <row r="983">
          <cell r="B983" t="str">
            <v>11.1.101</v>
          </cell>
          <cell r="D983" t="str">
            <v>32.03.06</v>
          </cell>
          <cell r="E983" t="str">
            <v>Sinaliz. horiz. acril. base água c/visibead m²</v>
          </cell>
          <cell r="F983" t="str">
            <v>m²</v>
          </cell>
        </row>
        <row r="984">
          <cell r="B984" t="str">
            <v>11.1.102</v>
          </cell>
          <cell r="D984" t="str">
            <v>32.03.07</v>
          </cell>
          <cell r="E984" t="str">
            <v>Renovação tinta res. acríl./vinílica</v>
          </cell>
          <cell r="F984" t="str">
            <v>m²</v>
          </cell>
        </row>
        <row r="985">
          <cell r="B985" t="str">
            <v>11.1.103</v>
          </cell>
          <cell r="D985" t="str">
            <v>32.03.08</v>
          </cell>
          <cell r="E985" t="str">
            <v>Renovação mat.termopl.aspersão</v>
          </cell>
          <cell r="F985" t="str">
            <v>m²</v>
          </cell>
        </row>
        <row r="986">
          <cell r="B986" t="str">
            <v>11.1.104</v>
          </cell>
          <cell r="D986" t="str">
            <v>32.03.09</v>
          </cell>
          <cell r="E986" t="str">
            <v>Renovação mat.termopl.extrusão</v>
          </cell>
          <cell r="F986" t="str">
            <v>m²</v>
          </cell>
        </row>
        <row r="987">
          <cell r="B987" t="str">
            <v>11.1.105</v>
          </cell>
          <cell r="D987" t="str">
            <v>32.03.10</v>
          </cell>
          <cell r="E987" t="str">
            <v>Renovação tinta res. alqd.borracha clorada</v>
          </cell>
          <cell r="F987" t="str">
            <v>m²</v>
          </cell>
        </row>
        <row r="988">
          <cell r="B988" t="str">
            <v>11.1.106</v>
          </cell>
          <cell r="D988" t="str">
            <v>32.04.02</v>
          </cell>
          <cell r="E988" t="str">
            <v xml:space="preserve">Destocamento árv. com perímetro maior que 78cm </v>
          </cell>
          <cell r="F988" t="str">
            <v>un</v>
          </cell>
        </row>
        <row r="989">
          <cell r="B989" t="str">
            <v>11.1.107</v>
          </cell>
          <cell r="D989" t="str">
            <v>32.04.03</v>
          </cell>
          <cell r="E989" t="str">
            <v>Limp. terreno c/ dest.arv.perímetro&lt;= 78cm</v>
          </cell>
          <cell r="F989" t="str">
            <v>m²</v>
          </cell>
        </row>
        <row r="990">
          <cell r="B990" t="str">
            <v>11.1.108</v>
          </cell>
          <cell r="D990" t="str">
            <v>32.04.04</v>
          </cell>
          <cell r="E990" t="str">
            <v>Limp. terreno s/destocamento de árvores</v>
          </cell>
          <cell r="F990" t="str">
            <v>m²</v>
          </cell>
        </row>
        <row r="991">
          <cell r="B991" t="str">
            <v>11.1.109</v>
          </cell>
          <cell r="D991" t="str">
            <v>32.05.01</v>
          </cell>
          <cell r="E991" t="str">
            <v>Escavação 1/2ª cat. trator + pá carreg.</v>
          </cell>
          <cell r="F991" t="str">
            <v>m³</v>
          </cell>
        </row>
        <row r="992">
          <cell r="B992" t="str">
            <v>11.1.110</v>
          </cell>
          <cell r="D992" t="str">
            <v>32.05.02</v>
          </cell>
          <cell r="E992" t="str">
            <v>Escavação 1/2ª cat. c/ motoscraper</v>
          </cell>
          <cell r="F992" t="str">
            <v>m³</v>
          </cell>
        </row>
        <row r="993">
          <cell r="B993" t="str">
            <v>11.1.111</v>
          </cell>
          <cell r="D993" t="str">
            <v>32.05.03</v>
          </cell>
          <cell r="E993" t="str">
            <v>Escavação 1/2ª cat. c/ escav. hidraúlica</v>
          </cell>
          <cell r="F993" t="str">
            <v>m³</v>
          </cell>
        </row>
        <row r="994">
          <cell r="B994" t="str">
            <v>11.1.112</v>
          </cell>
          <cell r="D994" t="str">
            <v>32.05.04</v>
          </cell>
          <cell r="E994" t="str">
            <v>Escavação e carga material 2ª cat. c/ripper</v>
          </cell>
          <cell r="F994" t="str">
            <v>m³</v>
          </cell>
        </row>
        <row r="995">
          <cell r="B995" t="str">
            <v>11.1.113</v>
          </cell>
          <cell r="D995" t="str">
            <v>32.05.05</v>
          </cell>
          <cell r="E995" t="str">
            <v>Escavação carga material 2ª cat. com explosivo</v>
          </cell>
          <cell r="F995" t="str">
            <v>m³</v>
          </cell>
        </row>
        <row r="996">
          <cell r="B996" t="str">
            <v>11.1.114</v>
          </cell>
          <cell r="D996" t="str">
            <v>32.05.06</v>
          </cell>
          <cell r="E996" t="str">
            <v xml:space="preserve">Escavação e carga material de 3ª cat. </v>
          </cell>
          <cell r="F996" t="str">
            <v>m³</v>
          </cell>
        </row>
        <row r="997">
          <cell r="B997" t="str">
            <v>11.1.115</v>
          </cell>
          <cell r="D997" t="str">
            <v>32.06.01</v>
          </cell>
          <cell r="E997" t="str">
            <v xml:space="preserve">Compactação de aterro maior/igual 95%PS </v>
          </cell>
          <cell r="F997" t="str">
            <v>m³</v>
          </cell>
        </row>
        <row r="998">
          <cell r="B998" t="str">
            <v>11.1.116</v>
          </cell>
          <cell r="D998" t="str">
            <v>32.07.01</v>
          </cell>
          <cell r="E998" t="str">
            <v xml:space="preserve">Transporte de 1ª/2ª categoria até 1 km </v>
          </cell>
          <cell r="F998" t="str">
            <v>m³xkm</v>
          </cell>
        </row>
        <row r="999">
          <cell r="B999" t="str">
            <v>11.1.117</v>
          </cell>
          <cell r="D999" t="str">
            <v>32.07.02</v>
          </cell>
          <cell r="E999" t="str">
            <v xml:space="preserve">Transporte de 1ª/2ª categoria até 2 km </v>
          </cell>
          <cell r="F999" t="str">
            <v>m³xkm</v>
          </cell>
        </row>
        <row r="1000">
          <cell r="B1000" t="str">
            <v>11.1.118</v>
          </cell>
          <cell r="D1000" t="str">
            <v>32.07.03</v>
          </cell>
          <cell r="E1000" t="str">
            <v xml:space="preserve">Transporte de 1ª/2ª categoria até 5 km </v>
          </cell>
          <cell r="F1000" t="str">
            <v>m³xkm</v>
          </cell>
        </row>
        <row r="1001">
          <cell r="B1001" t="str">
            <v>11.1.119</v>
          </cell>
          <cell r="D1001" t="str">
            <v>32.07.04</v>
          </cell>
          <cell r="E1001" t="str">
            <v xml:space="preserve">Transporte de 1ª/2ª categoria até 10 km </v>
          </cell>
          <cell r="F1001" t="str">
            <v>m³xkm</v>
          </cell>
        </row>
        <row r="1002">
          <cell r="B1002" t="str">
            <v>11.1.120</v>
          </cell>
          <cell r="D1002" t="str">
            <v>32.07.05</v>
          </cell>
          <cell r="E1002" t="str">
            <v xml:space="preserve">Transporte de 1ª/2ª categoria até 15 km </v>
          </cell>
          <cell r="F1002" t="str">
            <v>m³xkm</v>
          </cell>
        </row>
        <row r="1003">
          <cell r="B1003" t="str">
            <v>11.1.121</v>
          </cell>
          <cell r="D1003" t="str">
            <v>32.07.06</v>
          </cell>
          <cell r="E1003" t="str">
            <v xml:space="preserve">Transporte de 1ª/2ª categoria alem 15 km </v>
          </cell>
          <cell r="F1003" t="str">
            <v>m³xkm</v>
          </cell>
        </row>
        <row r="1004">
          <cell r="B1004" t="str">
            <v>11.1.122</v>
          </cell>
          <cell r="D1004" t="str">
            <v>32.07.11</v>
          </cell>
          <cell r="E1004" t="str">
            <v xml:space="preserve">Transporte de solo cimento ate 5 km </v>
          </cell>
          <cell r="F1004" t="str">
            <v>m³xkm</v>
          </cell>
        </row>
        <row r="1005">
          <cell r="B1005" t="str">
            <v>11.1.123</v>
          </cell>
          <cell r="D1005" t="str">
            <v>32.08.01</v>
          </cell>
          <cell r="E1005" t="str">
            <v xml:space="preserve">Sub-base ou base solo cim 7% - Pulv. </v>
          </cell>
          <cell r="F1005" t="str">
            <v>m³</v>
          </cell>
        </row>
        <row r="1006">
          <cell r="B1006" t="str">
            <v>11.1.124</v>
          </cell>
          <cell r="D1006" t="str">
            <v>32.08.04</v>
          </cell>
          <cell r="E1006" t="str">
            <v xml:space="preserve">Sub-base ou base solo cim 10% - Pulv. </v>
          </cell>
          <cell r="F1006" t="str">
            <v>m³</v>
          </cell>
        </row>
        <row r="1008">
          <cell r="B1008" t="str">
            <v>Cód. Colinas</v>
          </cell>
          <cell r="D1008" t="str">
            <v>Código</v>
          </cell>
          <cell r="E1008" t="str">
            <v>Serviços</v>
          </cell>
          <cell r="F1008" t="str">
            <v>Unid.</v>
          </cell>
        </row>
        <row r="1011">
          <cell r="D1011" t="str">
            <v>FASE 34 - SERVIÇOS TERCEIRIZADOS</v>
          </cell>
        </row>
        <row r="1012">
          <cell r="B1012" t="str">
            <v>12.1.1</v>
          </cell>
          <cell r="D1012" t="str">
            <v>34.01.01</v>
          </cell>
          <cell r="E1012" t="str">
            <v xml:space="preserve">Arrecadador </v>
          </cell>
          <cell r="F1012" t="str">
            <v>sal. mês</v>
          </cell>
        </row>
        <row r="1013">
          <cell r="B1013" t="str">
            <v>12.1.2</v>
          </cell>
          <cell r="D1013" t="str">
            <v>34.01.02</v>
          </cell>
          <cell r="E1013" t="str">
            <v>Auxiliar Man. El. Eletronica</v>
          </cell>
          <cell r="F1013" t="str">
            <v>sal. mês</v>
          </cell>
        </row>
        <row r="1014">
          <cell r="B1014" t="str">
            <v>12.1.3</v>
          </cell>
          <cell r="D1014" t="str">
            <v>34.01.03</v>
          </cell>
          <cell r="E1014" t="str">
            <v>Auxiliar de Pista</v>
          </cell>
          <cell r="F1014" t="str">
            <v>sal. mês</v>
          </cell>
        </row>
        <row r="1015">
          <cell r="B1015" t="str">
            <v>12.1.4</v>
          </cell>
          <cell r="D1015" t="str">
            <v>34.01.04</v>
          </cell>
          <cell r="E1015" t="str">
            <v>Auxiliar de tráfego</v>
          </cell>
          <cell r="F1015" t="str">
            <v>sal. mês</v>
          </cell>
        </row>
        <row r="1016">
          <cell r="B1016" t="str">
            <v>12.1.5</v>
          </cell>
          <cell r="D1016" t="str">
            <v>34.01.05</v>
          </cell>
          <cell r="E1016" t="str">
            <v>Coordenador de pedágio</v>
          </cell>
          <cell r="F1016" t="str">
            <v>sal. mês</v>
          </cell>
        </row>
        <row r="1017">
          <cell r="B1017" t="str">
            <v>12.1.6</v>
          </cell>
          <cell r="D1017" t="str">
            <v>34.01.06</v>
          </cell>
          <cell r="E1017" t="str">
            <v>Supervisor de pedágio</v>
          </cell>
          <cell r="F1017" t="str">
            <v>sal. mês</v>
          </cell>
        </row>
        <row r="1018">
          <cell r="B1018" t="str">
            <v>12.1.7</v>
          </cell>
          <cell r="D1018" t="str">
            <v>34.01.07</v>
          </cell>
          <cell r="E1018" t="str">
            <v>Conferente</v>
          </cell>
          <cell r="F1018" t="str">
            <v>sal. mês</v>
          </cell>
        </row>
        <row r="1019">
          <cell r="B1019" t="str">
            <v>12.1.8</v>
          </cell>
          <cell r="D1019" t="str">
            <v>34.01.10</v>
          </cell>
          <cell r="E1019" t="str">
            <v xml:space="preserve">Técnico manut. Elet-eletr </v>
          </cell>
          <cell r="F1019" t="str">
            <v>sal. mês</v>
          </cell>
        </row>
        <row r="1020">
          <cell r="B1020" t="str">
            <v>12.1.9</v>
          </cell>
          <cell r="D1020" t="str">
            <v>34.01.11</v>
          </cell>
          <cell r="E1020" t="str">
            <v xml:space="preserve">Auxiliar Técnico </v>
          </cell>
          <cell r="F1020" t="str">
            <v>sal. mês</v>
          </cell>
        </row>
        <row r="1021">
          <cell r="B1021" t="str">
            <v>12.1.10</v>
          </cell>
          <cell r="D1021" t="str">
            <v>34.02.01</v>
          </cell>
          <cell r="E1021" t="str">
            <v>Balanceiro</v>
          </cell>
          <cell r="F1021" t="str">
            <v>sal. mês</v>
          </cell>
        </row>
        <row r="1022">
          <cell r="B1022" t="str">
            <v>12.1.11</v>
          </cell>
          <cell r="D1022" t="str">
            <v>34.02.02</v>
          </cell>
          <cell r="E1022" t="str">
            <v>Auxiliar de pesagem</v>
          </cell>
          <cell r="F1022" t="str">
            <v>sal. mês</v>
          </cell>
        </row>
        <row r="1023">
          <cell r="B1023" t="str">
            <v>12.1.12</v>
          </cell>
          <cell r="D1023" t="str">
            <v>34.03.01</v>
          </cell>
          <cell r="E1023" t="str">
            <v>Limpeza de áreas int. pisos acarpetados</v>
          </cell>
          <cell r="F1023" t="str">
            <v>m² x mês</v>
          </cell>
        </row>
        <row r="1024">
          <cell r="B1024" t="str">
            <v>12.1.13</v>
          </cell>
          <cell r="D1024" t="str">
            <v>34.03.02</v>
          </cell>
          <cell r="E1024" t="str">
            <v>Limpeza de áreas internas e pisos frios</v>
          </cell>
          <cell r="F1024" t="str">
            <v>m² x mês</v>
          </cell>
        </row>
        <row r="1025">
          <cell r="B1025" t="str">
            <v>12.1.14</v>
          </cell>
          <cell r="D1025" t="str">
            <v>34.03.03</v>
          </cell>
          <cell r="E1025" t="str">
            <v>Limpeza de áreas internas laboratórios</v>
          </cell>
          <cell r="F1025" t="str">
            <v>m² x mês</v>
          </cell>
        </row>
        <row r="1026">
          <cell r="B1026" t="str">
            <v>12.1.15</v>
          </cell>
          <cell r="D1026" t="str">
            <v>34.03.04</v>
          </cell>
          <cell r="E1026" t="str">
            <v>Limpeza de áreas int.almoxarif.e galpões</v>
          </cell>
          <cell r="F1026" t="str">
            <v>m² x mês</v>
          </cell>
        </row>
        <row r="1027">
          <cell r="B1027" t="str">
            <v>12.1.16</v>
          </cell>
          <cell r="D1027" t="str">
            <v>34.03.05</v>
          </cell>
          <cell r="E1027" t="str">
            <v>Limpeza de áreas internas oficinas</v>
          </cell>
          <cell r="F1027" t="str">
            <v>m² x mês</v>
          </cell>
        </row>
        <row r="1028">
          <cell r="B1028" t="str">
            <v>12.1.17</v>
          </cell>
          <cell r="D1028" t="str">
            <v>34.03.06</v>
          </cell>
          <cell r="E1028" t="str">
            <v>Limpeza áreas ext. pisos pav.e terra</v>
          </cell>
          <cell r="F1028" t="str">
            <v>m² x mês</v>
          </cell>
        </row>
        <row r="1029">
          <cell r="B1029" t="str">
            <v>12.1.18</v>
          </cell>
          <cell r="D1029" t="str">
            <v>34.03.07</v>
          </cell>
          <cell r="E1029" t="str">
            <v>Limpeza ext. pát.e áreas verdes alta freq.</v>
          </cell>
          <cell r="F1029" t="str">
            <v>m² x mês</v>
          </cell>
        </row>
        <row r="1030">
          <cell r="B1030" t="str">
            <v>12.1.19</v>
          </cell>
          <cell r="D1030" t="str">
            <v>34.03.08</v>
          </cell>
          <cell r="E1030" t="str">
            <v xml:space="preserve">Limpeza ext. pát.e áreas verdes média freq </v>
          </cell>
          <cell r="F1030" t="str">
            <v>m² x mês</v>
          </cell>
        </row>
        <row r="1031">
          <cell r="B1031" t="str">
            <v>12.1.20</v>
          </cell>
          <cell r="D1031" t="str">
            <v>34.03.09</v>
          </cell>
          <cell r="E1031" t="str">
            <v>Limpeza ext. pát.e áreas verdes baixa freq</v>
          </cell>
          <cell r="F1031" t="str">
            <v>m² x mês</v>
          </cell>
        </row>
        <row r="1032">
          <cell r="B1032" t="str">
            <v>12.1.21</v>
          </cell>
          <cell r="D1032" t="str">
            <v>34.03.10</v>
          </cell>
          <cell r="E1032" t="str">
            <v xml:space="preserve">Vidros externos c/ exp.risco trimestr. </v>
          </cell>
          <cell r="F1032" t="str">
            <v>m² x mês</v>
          </cell>
        </row>
        <row r="1033">
          <cell r="B1033" t="str">
            <v>12.1.22</v>
          </cell>
          <cell r="D1033" t="str">
            <v>34.03.11</v>
          </cell>
          <cell r="E1033" t="str">
            <v>Vidros externos s/ exp.risco - trimestr.</v>
          </cell>
          <cell r="F1033" t="str">
            <v>m² x mês</v>
          </cell>
        </row>
        <row r="1034">
          <cell r="B1034" t="str">
            <v>12.1.23</v>
          </cell>
          <cell r="D1034" t="str">
            <v>34.03.12</v>
          </cell>
          <cell r="E1034" t="str">
            <v xml:space="preserve">Vidros externos c/ exp.risco - s/estral </v>
          </cell>
          <cell r="F1034" t="str">
            <v>m² x mês</v>
          </cell>
        </row>
        <row r="1035">
          <cell r="B1035" t="str">
            <v>12.1.24</v>
          </cell>
          <cell r="D1035" t="str">
            <v>34.03.13</v>
          </cell>
          <cell r="E1035" t="str">
            <v xml:space="preserve">Vidros externos s/ exp.risco - s/estral </v>
          </cell>
          <cell r="F1035" t="str">
            <v>m² x mês</v>
          </cell>
        </row>
        <row r="1036">
          <cell r="B1036" t="str">
            <v>12.1.25</v>
          </cell>
          <cell r="D1036" t="str">
            <v>34.04.02</v>
          </cell>
          <cell r="E1036" t="str">
            <v xml:space="preserve">Vigilância 44h sem. de segunda a sextaVig.feira </v>
          </cell>
          <cell r="F1036" t="str">
            <v>p x dia</v>
          </cell>
        </row>
        <row r="1037">
          <cell r="B1037" t="str">
            <v>12.1.26</v>
          </cell>
          <cell r="D1037" t="str">
            <v>34.04.04</v>
          </cell>
          <cell r="E1037" t="str">
            <v xml:space="preserve">Vigilância 12h diurno de segunda a domingo </v>
          </cell>
          <cell r="F1037" t="str">
            <v>p x dia</v>
          </cell>
        </row>
        <row r="1038">
          <cell r="B1038" t="str">
            <v>12.1.27</v>
          </cell>
          <cell r="D1038" t="str">
            <v>34.04.06</v>
          </cell>
          <cell r="E1038" t="str">
            <v xml:space="preserve">Vigilância 12h noturno de segunda a domingo </v>
          </cell>
          <cell r="F1038" t="str">
            <v>p x dia</v>
          </cell>
        </row>
        <row r="1039">
          <cell r="B1039" t="str">
            <v>12.1.28</v>
          </cell>
          <cell r="D1039" t="str">
            <v>34.05.02</v>
          </cell>
          <cell r="E1039" t="str">
            <v xml:space="preserve">Portaria 44h sem. diurno deseg/ sexta-feira </v>
          </cell>
          <cell r="F1039" t="str">
            <v>p x dia</v>
          </cell>
        </row>
        <row r="1040">
          <cell r="B1040" t="str">
            <v>12.1.29</v>
          </cell>
          <cell r="D1040" t="str">
            <v>34.05.04</v>
          </cell>
          <cell r="E1040" t="str">
            <v xml:space="preserve">Portaria 12h sem. diurno deseg/ sexta-feira </v>
          </cell>
          <cell r="F1040" t="str">
            <v>p x dia</v>
          </cell>
        </row>
        <row r="1041">
          <cell r="B1041" t="str">
            <v>12.1.30</v>
          </cell>
          <cell r="D1041" t="str">
            <v>34.05.06</v>
          </cell>
          <cell r="E1041" t="str">
            <v xml:space="preserve">Portaria 8h diurno de segunda a domingo </v>
          </cell>
          <cell r="F1041" t="str">
            <v>p x dia</v>
          </cell>
        </row>
        <row r="1042">
          <cell r="B1042" t="str">
            <v>12.1.31</v>
          </cell>
          <cell r="D1042" t="str">
            <v>34.05.08</v>
          </cell>
          <cell r="E1042" t="str">
            <v xml:space="preserve">Portaria 24h diuturno de segunda a domingo </v>
          </cell>
          <cell r="F1042" t="str">
            <v>p x dia</v>
          </cell>
        </row>
        <row r="1043">
          <cell r="B1043" t="str">
            <v>12.1.32</v>
          </cell>
          <cell r="D1043" t="str">
            <v>34.07.01.01</v>
          </cell>
          <cell r="E1043" t="str">
            <v>Médico Supervisor</v>
          </cell>
          <cell r="F1043" t="str">
            <v>h</v>
          </cell>
        </row>
        <row r="1044">
          <cell r="B1044" t="str">
            <v>12.1.33</v>
          </cell>
          <cell r="D1044" t="str">
            <v>34.07.01.02</v>
          </cell>
          <cell r="E1044" t="str">
            <v>Paramédico</v>
          </cell>
          <cell r="F1044" t="str">
            <v>h</v>
          </cell>
        </row>
        <row r="1045">
          <cell r="B1045" t="str">
            <v>12.1.34</v>
          </cell>
          <cell r="D1045" t="str">
            <v>34.07.01.03</v>
          </cell>
          <cell r="E1045" t="str">
            <v>Atendente de primeiros socorros</v>
          </cell>
          <cell r="F1045" t="str">
            <v>h</v>
          </cell>
        </row>
        <row r="1046">
          <cell r="B1046" t="str">
            <v>12.1.35</v>
          </cell>
          <cell r="D1046" t="str">
            <v>34.07.01.04</v>
          </cell>
          <cell r="E1046" t="str">
            <v>Auxiliar Atendente de primeiros socorros</v>
          </cell>
          <cell r="F1046" t="str">
            <v>h</v>
          </cell>
        </row>
        <row r="1047">
          <cell r="B1047" t="str">
            <v>12.1.36</v>
          </cell>
          <cell r="D1047" t="str">
            <v>34.07.01.05</v>
          </cell>
          <cell r="E1047" t="str">
            <v>Motorista ambulância</v>
          </cell>
          <cell r="F1047" t="str">
            <v>h</v>
          </cell>
        </row>
        <row r="1048">
          <cell r="B1048" t="str">
            <v>12.1.37</v>
          </cell>
          <cell r="D1048" t="str">
            <v>34.07.01.06</v>
          </cell>
          <cell r="E1048" t="str">
            <v>Operador de guincho</v>
          </cell>
          <cell r="F1048" t="str">
            <v>h</v>
          </cell>
        </row>
        <row r="1049">
          <cell r="B1049" t="str">
            <v>12.1.38</v>
          </cell>
          <cell r="D1049" t="str">
            <v>34.08.27</v>
          </cell>
          <cell r="E1049" t="str">
            <v>Hidr. Daee e deprn</v>
          </cell>
          <cell r="F1049" t="str">
            <v xml:space="preserve">un </v>
          </cell>
        </row>
        <row r="1051">
          <cell r="B1051" t="str">
            <v>Cód. Colinas</v>
          </cell>
          <cell r="D1051" t="str">
            <v>Código</v>
          </cell>
          <cell r="E1051" t="str">
            <v>Serviços</v>
          </cell>
          <cell r="F1051" t="str">
            <v>Unid.</v>
          </cell>
        </row>
        <row r="1054">
          <cell r="D1054" t="str">
            <v>FASE 35 - EQUIPE DE PROJETO GERENCIAMENTO, MEIO AMBIENTE E OBRA</v>
          </cell>
        </row>
        <row r="1055">
          <cell r="B1055" t="str">
            <v>13.1.1</v>
          </cell>
          <cell r="D1055" t="str">
            <v>35.01.04</v>
          </cell>
          <cell r="E1055" t="str">
            <v>Analista de Sistema Júnior</v>
          </cell>
          <cell r="F1055" t="str">
            <v>h</v>
          </cell>
        </row>
        <row r="1056">
          <cell r="B1056" t="str">
            <v>13.1.2</v>
          </cell>
          <cell r="D1056" t="str">
            <v>35.01.05</v>
          </cell>
          <cell r="E1056" t="str">
            <v>Analista de Sistema Pleno</v>
          </cell>
          <cell r="F1056" t="str">
            <v>h</v>
          </cell>
        </row>
        <row r="1057">
          <cell r="B1057" t="str">
            <v>13.1.3</v>
          </cell>
          <cell r="D1057" t="str">
            <v>35.01.06</v>
          </cell>
          <cell r="E1057" t="str">
            <v>Analista de Sistema Senior</v>
          </cell>
          <cell r="F1057" t="str">
            <v>h</v>
          </cell>
        </row>
        <row r="1058">
          <cell r="B1058" t="str">
            <v>13.1.4</v>
          </cell>
          <cell r="D1058" t="str">
            <v>35.01.09</v>
          </cell>
          <cell r="E1058" t="str">
            <v>Auxiliar de Laboratório</v>
          </cell>
          <cell r="F1058" t="str">
            <v>h</v>
          </cell>
        </row>
        <row r="1059">
          <cell r="B1059" t="str">
            <v>13.1.5</v>
          </cell>
          <cell r="D1059" t="str">
            <v>35.01.10</v>
          </cell>
          <cell r="E1059" t="str">
            <v>Auxiliar Topografia</v>
          </cell>
          <cell r="F1059" t="str">
            <v>h</v>
          </cell>
        </row>
        <row r="1060">
          <cell r="B1060" t="str">
            <v>13.1.6</v>
          </cell>
          <cell r="D1060" t="str">
            <v>35.01.11</v>
          </cell>
          <cell r="E1060" t="str">
            <v>Auxiliar/Escritório</v>
          </cell>
          <cell r="F1060" t="str">
            <v>h</v>
          </cell>
        </row>
        <row r="1061">
          <cell r="B1061" t="str">
            <v>13.1.7</v>
          </cell>
          <cell r="D1061" t="str">
            <v>35.01.12</v>
          </cell>
          <cell r="E1061" t="str">
            <v>Chefe de Escritório</v>
          </cell>
          <cell r="F1061" t="str">
            <v>h</v>
          </cell>
        </row>
        <row r="1062">
          <cell r="B1062" t="str">
            <v>13.1.8</v>
          </cell>
          <cell r="D1062" t="str">
            <v>35.01.13</v>
          </cell>
          <cell r="E1062" t="str">
            <v>Consultor (sem vínculo)</v>
          </cell>
          <cell r="F1062" t="str">
            <v>h</v>
          </cell>
        </row>
        <row r="1063">
          <cell r="B1063" t="str">
            <v>13.1.9</v>
          </cell>
          <cell r="D1063" t="str">
            <v>35.01.13.01</v>
          </cell>
          <cell r="E1063" t="str">
            <v>Consultor jurídico (sem vínculo)</v>
          </cell>
          <cell r="F1063" t="str">
            <v>h</v>
          </cell>
        </row>
        <row r="1064">
          <cell r="B1064" t="str">
            <v>13.1.10</v>
          </cell>
          <cell r="D1064" t="str">
            <v>35.01.15</v>
          </cell>
          <cell r="E1064" t="str">
            <v>Digitado</v>
          </cell>
          <cell r="F1064" t="str">
            <v>h</v>
          </cell>
        </row>
        <row r="1065">
          <cell r="B1065" t="str">
            <v>13.1.11</v>
          </cell>
          <cell r="D1065" t="str">
            <v>35.01.16</v>
          </cell>
          <cell r="E1065" t="str">
            <v>Desenhista</v>
          </cell>
          <cell r="F1065" t="str">
            <v>h</v>
          </cell>
        </row>
        <row r="1066">
          <cell r="B1066" t="str">
            <v>13.1.12</v>
          </cell>
          <cell r="D1066" t="str">
            <v>35.01.17</v>
          </cell>
          <cell r="E1066" t="str">
            <v>Desenhista/Calculista</v>
          </cell>
          <cell r="F1066" t="str">
            <v>h</v>
          </cell>
        </row>
        <row r="1067">
          <cell r="B1067" t="str">
            <v>13.1.13</v>
          </cell>
          <cell r="D1067" t="str">
            <v>35.01.18</v>
          </cell>
          <cell r="E1067" t="str">
            <v>Economista Júnior</v>
          </cell>
          <cell r="F1067" t="str">
            <v>h</v>
          </cell>
        </row>
        <row r="1068">
          <cell r="B1068" t="str">
            <v>13.1.14</v>
          </cell>
          <cell r="D1068" t="str">
            <v>35.01.19</v>
          </cell>
          <cell r="E1068" t="str">
            <v>Economista Pleno</v>
          </cell>
          <cell r="F1068" t="str">
            <v>h</v>
          </cell>
        </row>
        <row r="1069">
          <cell r="B1069" t="str">
            <v>13.1.15</v>
          </cell>
          <cell r="D1069" t="str">
            <v>35.01.20</v>
          </cell>
          <cell r="E1069" t="str">
            <v>Economista Senior</v>
          </cell>
          <cell r="F1069" t="str">
            <v>h</v>
          </cell>
        </row>
        <row r="1070">
          <cell r="B1070" t="str">
            <v>13.1.16</v>
          </cell>
          <cell r="D1070" t="str">
            <v>35.01.21</v>
          </cell>
          <cell r="E1070" t="str">
            <v>Engenheiro Júnior</v>
          </cell>
          <cell r="F1070" t="str">
            <v>h</v>
          </cell>
        </row>
        <row r="1071">
          <cell r="B1071" t="str">
            <v>13.1.17</v>
          </cell>
          <cell r="D1071" t="str">
            <v>35.01.22</v>
          </cell>
          <cell r="E1071" t="str">
            <v>Engenheiro Pleno</v>
          </cell>
          <cell r="F1071" t="str">
            <v>h</v>
          </cell>
        </row>
        <row r="1072">
          <cell r="B1072" t="str">
            <v>13.1.18</v>
          </cell>
          <cell r="D1072" t="str">
            <v>35.01.23</v>
          </cell>
          <cell r="E1072" t="str">
            <v>Engenheiro Senior</v>
          </cell>
          <cell r="F1072" t="str">
            <v>h</v>
          </cell>
        </row>
        <row r="1073">
          <cell r="B1073" t="str">
            <v>13.1.19</v>
          </cell>
          <cell r="D1073" t="str">
            <v>35.01.24</v>
          </cell>
          <cell r="E1073" t="str">
            <v>Especialista em Treinamento Pleno</v>
          </cell>
          <cell r="F1073" t="str">
            <v>h</v>
          </cell>
        </row>
        <row r="1074">
          <cell r="B1074" t="str">
            <v>13.1.20</v>
          </cell>
          <cell r="D1074" t="str">
            <v>35.01.25</v>
          </cell>
          <cell r="E1074" t="str">
            <v>Especialista em Treinamento Senior</v>
          </cell>
          <cell r="F1074" t="str">
            <v>h</v>
          </cell>
        </row>
        <row r="1075">
          <cell r="B1075" t="str">
            <v>13.1.21</v>
          </cell>
          <cell r="D1075" t="str">
            <v>35.01.26</v>
          </cell>
          <cell r="E1075" t="str">
            <v>Fiscal de Obras</v>
          </cell>
          <cell r="F1075" t="str">
            <v>h</v>
          </cell>
        </row>
        <row r="1076">
          <cell r="B1076" t="str">
            <v>13.1.22</v>
          </cell>
          <cell r="D1076" t="str">
            <v>35.01.27</v>
          </cell>
          <cell r="E1076" t="str">
            <v>Geólogo Júnior</v>
          </cell>
          <cell r="F1076" t="str">
            <v>h</v>
          </cell>
        </row>
        <row r="1077">
          <cell r="B1077" t="str">
            <v>13.1.23</v>
          </cell>
          <cell r="D1077" t="str">
            <v>35.01.28</v>
          </cell>
          <cell r="E1077" t="str">
            <v>Geólogo Pleno</v>
          </cell>
          <cell r="F1077" t="str">
            <v>h</v>
          </cell>
        </row>
        <row r="1078">
          <cell r="B1078" t="str">
            <v>13.1.24</v>
          </cell>
          <cell r="D1078" t="str">
            <v>35.01.29</v>
          </cell>
          <cell r="E1078" t="str">
            <v>Geólogo Senior</v>
          </cell>
          <cell r="F1078" t="str">
            <v>h</v>
          </cell>
        </row>
        <row r="1079">
          <cell r="B1079" t="str">
            <v>13.1.25</v>
          </cell>
          <cell r="D1079" t="str">
            <v>35.01.30</v>
          </cell>
          <cell r="E1079" t="str">
            <v>Laboratorista</v>
          </cell>
          <cell r="F1079" t="str">
            <v>h</v>
          </cell>
        </row>
        <row r="1080">
          <cell r="B1080" t="str">
            <v>13.1.26</v>
          </cell>
          <cell r="D1080" t="str">
            <v>35.01.31</v>
          </cell>
          <cell r="E1080" t="str">
            <v>Laboratorista Auxiliar</v>
          </cell>
          <cell r="F1080" t="str">
            <v>h</v>
          </cell>
        </row>
        <row r="1081">
          <cell r="B1081" t="str">
            <v>13.1.27</v>
          </cell>
          <cell r="D1081" t="str">
            <v>35.01.32</v>
          </cell>
          <cell r="E1081" t="str">
            <v>Motorista</v>
          </cell>
          <cell r="F1081" t="str">
            <v>h</v>
          </cell>
        </row>
        <row r="1082">
          <cell r="B1082" t="str">
            <v>13.1.28</v>
          </cell>
          <cell r="D1082" t="str">
            <v>35.01.33</v>
          </cell>
          <cell r="E1082" t="str">
            <v>Nivelador</v>
          </cell>
          <cell r="F1082" t="str">
            <v>h</v>
          </cell>
        </row>
        <row r="1083">
          <cell r="B1083" t="str">
            <v>13.1.29</v>
          </cell>
          <cell r="D1083" t="str">
            <v>35.01.34</v>
          </cell>
          <cell r="E1083" t="str">
            <v>Operador de Microcomputador</v>
          </cell>
          <cell r="F1083" t="str">
            <v>h</v>
          </cell>
        </row>
        <row r="1084">
          <cell r="B1084" t="str">
            <v>13.1.30</v>
          </cell>
          <cell r="D1084" t="str">
            <v>35.01.35</v>
          </cell>
          <cell r="E1084" t="str">
            <v>Programador de Computador Júnior</v>
          </cell>
          <cell r="F1084" t="str">
            <v>h</v>
          </cell>
        </row>
        <row r="1085">
          <cell r="B1085" t="str">
            <v>13.1.31</v>
          </cell>
          <cell r="D1085" t="str">
            <v>35.01.36</v>
          </cell>
          <cell r="E1085" t="str">
            <v>Programador de Computador Pleno</v>
          </cell>
          <cell r="F1085" t="str">
            <v>h</v>
          </cell>
        </row>
        <row r="1086">
          <cell r="B1086" t="str">
            <v>13.1.32</v>
          </cell>
          <cell r="D1086" t="str">
            <v>35.01.37</v>
          </cell>
          <cell r="E1086" t="str">
            <v>Programador de Computador Senior</v>
          </cell>
          <cell r="F1086" t="str">
            <v>h</v>
          </cell>
        </row>
        <row r="1087">
          <cell r="B1087" t="str">
            <v>13.1.33</v>
          </cell>
          <cell r="D1087" t="str">
            <v>35.01.38</v>
          </cell>
          <cell r="E1087" t="str">
            <v>Psicólogo</v>
          </cell>
          <cell r="F1087" t="str">
            <v>h</v>
          </cell>
        </row>
        <row r="1088">
          <cell r="B1088" t="str">
            <v>13.1.34</v>
          </cell>
          <cell r="D1088" t="str">
            <v>35.01.39</v>
          </cell>
          <cell r="E1088" t="str">
            <v>Seccionista</v>
          </cell>
          <cell r="F1088" t="str">
            <v>h</v>
          </cell>
        </row>
        <row r="1089">
          <cell r="B1089" t="str">
            <v>13.1.35</v>
          </cell>
          <cell r="D1089" t="str">
            <v>35.01.40</v>
          </cell>
          <cell r="E1089" t="str">
            <v>Secretária</v>
          </cell>
          <cell r="F1089" t="str">
            <v>h</v>
          </cell>
        </row>
        <row r="1090">
          <cell r="B1090" t="str">
            <v>13.1.36</v>
          </cell>
          <cell r="D1090" t="str">
            <v>35.01.41</v>
          </cell>
          <cell r="E1090" t="str">
            <v>Topógrafo</v>
          </cell>
          <cell r="F1090" t="str">
            <v>h</v>
          </cell>
        </row>
        <row r="1091">
          <cell r="B1091" t="str">
            <v>13.1.37</v>
          </cell>
          <cell r="D1091" t="str">
            <v>35.01.42</v>
          </cell>
          <cell r="E1091" t="str">
            <v>Topógrafo Auxiliar</v>
          </cell>
          <cell r="F1091" t="str">
            <v>h</v>
          </cell>
        </row>
        <row r="1092">
          <cell r="B1092" t="str">
            <v>13.1.38</v>
          </cell>
          <cell r="D1092" t="str">
            <v>35.01.47</v>
          </cell>
          <cell r="E1092" t="str">
            <v>Entrevistador</v>
          </cell>
          <cell r="F1092" t="str">
            <v>h</v>
          </cell>
        </row>
        <row r="1093">
          <cell r="B1093" t="str">
            <v>13.1.39</v>
          </cell>
          <cell r="D1093" t="str">
            <v>35.02.04</v>
          </cell>
          <cell r="E1093" t="str">
            <v>Auxiliar de escritório</v>
          </cell>
          <cell r="F1093" t="str">
            <v>h</v>
          </cell>
        </row>
        <row r="1094">
          <cell r="B1094" t="str">
            <v>13.1.40</v>
          </cell>
          <cell r="D1094" t="str">
            <v>35.02.05</v>
          </cell>
          <cell r="E1094" t="str">
            <v>Auxiliar de topografia</v>
          </cell>
          <cell r="F1094" t="str">
            <v>h</v>
          </cell>
        </row>
        <row r="1095">
          <cell r="B1095" t="str">
            <v>13.1.41</v>
          </cell>
          <cell r="D1095" t="str">
            <v>35.02.06</v>
          </cell>
          <cell r="E1095" t="str">
            <v>Auxiliar Técnico</v>
          </cell>
          <cell r="F1095" t="str">
            <v>h</v>
          </cell>
        </row>
        <row r="1096">
          <cell r="B1096" t="str">
            <v>13.1.42</v>
          </cell>
          <cell r="D1096" t="str">
            <v>35.02.07</v>
          </cell>
          <cell r="E1096" t="str">
            <v>Consultor A</v>
          </cell>
          <cell r="F1096" t="str">
            <v>h</v>
          </cell>
        </row>
        <row r="1097">
          <cell r="B1097" t="str">
            <v>13.1.43</v>
          </cell>
          <cell r="D1097" t="str">
            <v>35.02.08</v>
          </cell>
          <cell r="E1097" t="str">
            <v xml:space="preserve">Consultor B </v>
          </cell>
          <cell r="F1097" t="str">
            <v>h</v>
          </cell>
        </row>
        <row r="1098">
          <cell r="B1098" t="str">
            <v>13.1.44</v>
          </cell>
          <cell r="D1098" t="str">
            <v>35.02.09</v>
          </cell>
          <cell r="E1098" t="str">
            <v>Consultor C</v>
          </cell>
          <cell r="F1098" t="str">
            <v>h</v>
          </cell>
        </row>
        <row r="1099">
          <cell r="B1099" t="str">
            <v>13.1.45</v>
          </cell>
          <cell r="D1099" t="str">
            <v xml:space="preserve">35.02.10 </v>
          </cell>
          <cell r="E1099" t="str">
            <v>Coordenador</v>
          </cell>
          <cell r="F1099" t="str">
            <v>h</v>
          </cell>
        </row>
        <row r="1100">
          <cell r="B1100" t="str">
            <v>13.1.46</v>
          </cell>
          <cell r="D1100" t="str">
            <v>35.02.11</v>
          </cell>
          <cell r="E1100" t="str">
            <v>Desenhista e Calculista I</v>
          </cell>
          <cell r="F1100" t="str">
            <v>h</v>
          </cell>
        </row>
        <row r="1101">
          <cell r="B1101" t="str">
            <v>13.1.47</v>
          </cell>
          <cell r="D1101" t="str">
            <v>35.02.12</v>
          </cell>
          <cell r="E1101" t="str">
            <v>Desenhista e Calculista II</v>
          </cell>
          <cell r="F1101" t="str">
            <v>h</v>
          </cell>
        </row>
        <row r="1102">
          <cell r="B1102" t="str">
            <v>13.1.48</v>
          </cell>
          <cell r="D1102" t="str">
            <v>35.02.13</v>
          </cell>
          <cell r="E1102" t="str">
            <v xml:space="preserve">Desenhista e Calculista III </v>
          </cell>
          <cell r="F1102" t="str">
            <v>h</v>
          </cell>
        </row>
        <row r="1103">
          <cell r="B1103" t="str">
            <v>13.1.49</v>
          </cell>
          <cell r="D1103" t="str">
            <v>35.02.14</v>
          </cell>
          <cell r="E1103" t="str">
            <v>Engenheiro Júnior</v>
          </cell>
          <cell r="F1103" t="str">
            <v>h</v>
          </cell>
        </row>
        <row r="1104">
          <cell r="B1104" t="str">
            <v>13.1.50</v>
          </cell>
          <cell r="D1104" t="str">
            <v>35.02.15</v>
          </cell>
          <cell r="E1104" t="str">
            <v>Engenheiro Pleno</v>
          </cell>
          <cell r="F1104" t="str">
            <v>h</v>
          </cell>
        </row>
        <row r="1105">
          <cell r="B1105" t="str">
            <v>13.1.51</v>
          </cell>
          <cell r="D1105" t="str">
            <v>35.02.16</v>
          </cell>
          <cell r="E1105" t="str">
            <v>Engenheiro Senior</v>
          </cell>
          <cell r="F1105" t="str">
            <v>h</v>
          </cell>
        </row>
        <row r="1106">
          <cell r="B1106" t="str">
            <v>13.1.52</v>
          </cell>
          <cell r="D1106" t="str">
            <v>35.02.17</v>
          </cell>
          <cell r="E1106" t="str">
            <v>Projetista A / Assistente Técnico I</v>
          </cell>
          <cell r="F1106" t="str">
            <v>h</v>
          </cell>
        </row>
        <row r="1107">
          <cell r="B1107" t="str">
            <v>13.1.53</v>
          </cell>
          <cell r="D1107" t="str">
            <v>35.02.18</v>
          </cell>
          <cell r="E1107" t="str">
            <v>Projetista B / Assistente Técnico II</v>
          </cell>
          <cell r="F1107" t="str">
            <v>h</v>
          </cell>
        </row>
        <row r="1108">
          <cell r="B1108" t="str">
            <v>13.1.54</v>
          </cell>
          <cell r="D1108" t="str">
            <v>35.02.19</v>
          </cell>
          <cell r="E1108" t="str">
            <v xml:space="preserve">Projetista C / Assistente Técnico III </v>
          </cell>
          <cell r="F1108" t="str">
            <v>h</v>
          </cell>
        </row>
        <row r="1109">
          <cell r="B1109" t="str">
            <v>13.1.55</v>
          </cell>
          <cell r="D1109" t="str">
            <v>35.02.23</v>
          </cell>
          <cell r="E1109" t="str">
            <v>Engenheiro Agronomo</v>
          </cell>
          <cell r="F1109" t="str">
            <v>h</v>
          </cell>
        </row>
        <row r="1110">
          <cell r="B1110" t="str">
            <v>13.1.56</v>
          </cell>
          <cell r="D1110" t="str">
            <v>35.02.24</v>
          </cell>
          <cell r="E1110" t="str">
            <v>Antropólogo</v>
          </cell>
          <cell r="F1110" t="str">
            <v>h</v>
          </cell>
        </row>
        <row r="1111">
          <cell r="B1111" t="str">
            <v>13.1.57</v>
          </cell>
          <cell r="D1111" t="str">
            <v>35.02.25</v>
          </cell>
          <cell r="E1111" t="str">
            <v>Nivelador</v>
          </cell>
          <cell r="F1111" t="str">
            <v>h</v>
          </cell>
        </row>
        <row r="1112">
          <cell r="B1112" t="str">
            <v>13.1.58</v>
          </cell>
          <cell r="D1112" t="str">
            <v>35.02.26</v>
          </cell>
          <cell r="E1112" t="str">
            <v>Topógrafo</v>
          </cell>
          <cell r="F1112" t="str">
            <v>h</v>
          </cell>
        </row>
        <row r="1113">
          <cell r="B1113" t="str">
            <v>13.1.59</v>
          </cell>
          <cell r="D1113" t="str">
            <v>35.02.28</v>
          </cell>
          <cell r="E1113" t="str">
            <v>Biólogo</v>
          </cell>
          <cell r="F1113" t="str">
            <v>h</v>
          </cell>
        </row>
        <row r="1114">
          <cell r="B1114" t="str">
            <v>13.1.60</v>
          </cell>
          <cell r="D1114" t="str">
            <v>35.02.29</v>
          </cell>
          <cell r="E1114" t="str">
            <v>Economista Júnior</v>
          </cell>
          <cell r="F1114" t="str">
            <v>h</v>
          </cell>
        </row>
        <row r="1115">
          <cell r="B1115" t="str">
            <v>13.1.61</v>
          </cell>
          <cell r="D1115" t="str">
            <v>35.02.30</v>
          </cell>
          <cell r="E1115" t="str">
            <v>Economista Pleno</v>
          </cell>
          <cell r="F1115" t="str">
            <v>h</v>
          </cell>
        </row>
        <row r="1116">
          <cell r="B1116" t="str">
            <v>13.1.62</v>
          </cell>
          <cell r="D1116" t="str">
            <v>35.02.31</v>
          </cell>
          <cell r="E1116" t="str">
            <v>Economista Senior</v>
          </cell>
          <cell r="F1116" t="str">
            <v>h</v>
          </cell>
        </row>
        <row r="1117">
          <cell r="B1117" t="str">
            <v>13.1.63</v>
          </cell>
          <cell r="D1117" t="str">
            <v>35.02.32</v>
          </cell>
          <cell r="E1117" t="str">
            <v>Especialista Ambiental</v>
          </cell>
          <cell r="F1117" t="str">
            <v>h</v>
          </cell>
        </row>
        <row r="1118">
          <cell r="B1118" t="str">
            <v>13.1.64</v>
          </cell>
          <cell r="D1118" t="str">
            <v>35.02.33</v>
          </cell>
          <cell r="E1118" t="str">
            <v>Geógrafo</v>
          </cell>
          <cell r="F1118" t="str">
            <v>h</v>
          </cell>
        </row>
        <row r="1119">
          <cell r="B1119" t="str">
            <v>13.1.65</v>
          </cell>
          <cell r="D1119" t="str">
            <v>35.02.34</v>
          </cell>
          <cell r="E1119" t="str">
            <v>Geólogo Júnior</v>
          </cell>
          <cell r="F1119" t="str">
            <v>h</v>
          </cell>
        </row>
        <row r="1120">
          <cell r="B1120" t="str">
            <v>13.1.66</v>
          </cell>
          <cell r="D1120" t="str">
            <v>35.02.35</v>
          </cell>
          <cell r="E1120" t="str">
            <v>Geólogo Pleno</v>
          </cell>
          <cell r="F1120" t="str">
            <v>h</v>
          </cell>
        </row>
        <row r="1121">
          <cell r="B1121" t="str">
            <v>13.1.67</v>
          </cell>
          <cell r="D1121" t="str">
            <v>35.02.36</v>
          </cell>
          <cell r="E1121" t="str">
            <v>Geólogo Senior</v>
          </cell>
          <cell r="F1121" t="str">
            <v>h</v>
          </cell>
        </row>
        <row r="1122">
          <cell r="B1122" t="str">
            <v>13.1.68</v>
          </cell>
          <cell r="D1122" t="str">
            <v>35.02.37</v>
          </cell>
          <cell r="E1122" t="str">
            <v>Sociólogo</v>
          </cell>
          <cell r="F1122" t="str">
            <v>h</v>
          </cell>
        </row>
        <row r="1123">
          <cell r="B1123" t="str">
            <v>13.1.69</v>
          </cell>
          <cell r="D1123" t="str">
            <v>35.02.38</v>
          </cell>
          <cell r="E1123" t="str">
            <v>Técnico Artes visuais</v>
          </cell>
          <cell r="F1123" t="str">
            <v>h</v>
          </cell>
        </row>
        <row r="1124">
          <cell r="B1124" t="str">
            <v>13.1.70</v>
          </cell>
          <cell r="D1124" t="str">
            <v>35.02.39</v>
          </cell>
          <cell r="E1124" t="str">
            <v>Arqueólogo</v>
          </cell>
          <cell r="F1124" t="str">
            <v>h</v>
          </cell>
        </row>
        <row r="1125">
          <cell r="B1125" t="str">
            <v>13.1.71</v>
          </cell>
          <cell r="D1125" t="str">
            <v>35.02.40</v>
          </cell>
          <cell r="E1125" t="str">
            <v>Geomorfologo</v>
          </cell>
          <cell r="F1125" t="str">
            <v>h</v>
          </cell>
        </row>
        <row r="1127">
          <cell r="B1127" t="str">
            <v>Cód. Colinas</v>
          </cell>
          <cell r="D1127" t="str">
            <v>Código</v>
          </cell>
          <cell r="E1127" t="str">
            <v>Serviços</v>
          </cell>
          <cell r="F1127" t="str">
            <v>Unid.</v>
          </cell>
        </row>
        <row r="1130">
          <cell r="D1130" t="str">
            <v>FASE 36 - CANTEIRO DE OBRA</v>
          </cell>
        </row>
        <row r="1131">
          <cell r="B1131" t="str">
            <v>14.1.1</v>
          </cell>
          <cell r="D1131" t="str">
            <v>36.01.01.01</v>
          </cell>
          <cell r="E1131" t="str">
            <v>Inst. Canteiro tipo I (1,50%)</v>
          </cell>
          <cell r="F1131" t="str">
            <v>gb</v>
          </cell>
        </row>
        <row r="1132">
          <cell r="B1132" t="str">
            <v>14.1.2</v>
          </cell>
          <cell r="D1132" t="str">
            <v>36.01.01.02</v>
          </cell>
          <cell r="E1132" t="str">
            <v xml:space="preserve">Oper. E manutençãocanteiro tipo I (0,875%) </v>
          </cell>
          <cell r="F1132" t="str">
            <v>gb</v>
          </cell>
        </row>
        <row r="1133">
          <cell r="B1133" t="str">
            <v>14.1.3</v>
          </cell>
          <cell r="D1133" t="str">
            <v>36.01.01.03</v>
          </cell>
          <cell r="E1133" t="str">
            <v>Desmobilização canteiro tipo I (0,125%)</v>
          </cell>
          <cell r="F1133" t="str">
            <v>gb</v>
          </cell>
        </row>
        <row r="1134">
          <cell r="B1134" t="str">
            <v>14.1.4</v>
          </cell>
          <cell r="D1134" t="str">
            <v>36.01.02.01</v>
          </cell>
          <cell r="E1134" t="str">
            <v>Inst. Canteiro tipo II (1,80%)</v>
          </cell>
          <cell r="F1134" t="str">
            <v>gb</v>
          </cell>
        </row>
        <row r="1135">
          <cell r="B1135" t="str">
            <v>14.1.5</v>
          </cell>
          <cell r="D1135" t="str">
            <v>36.01.02.02</v>
          </cell>
          <cell r="E1135" t="str">
            <v>Oper. E manutençãocanteiro tipo II (1,050%)</v>
          </cell>
          <cell r="F1135" t="str">
            <v>gb</v>
          </cell>
        </row>
        <row r="1136">
          <cell r="B1136" t="str">
            <v>14.1.6</v>
          </cell>
          <cell r="D1136" t="str">
            <v>36.01.02.03</v>
          </cell>
          <cell r="E1136" t="str">
            <v>Desmobilização canteiro tipo II (0,150%)</v>
          </cell>
          <cell r="F1136" t="str">
            <v>gb</v>
          </cell>
        </row>
        <row r="1137">
          <cell r="B1137" t="str">
            <v>14.1.7</v>
          </cell>
          <cell r="D1137" t="str">
            <v>36.01.03.01</v>
          </cell>
          <cell r="E1137" t="str">
            <v>Inst. Canteiro tipo III (4,80%)</v>
          </cell>
          <cell r="F1137" t="str">
            <v>gb</v>
          </cell>
        </row>
        <row r="1138">
          <cell r="B1138" t="str">
            <v>14.1.8</v>
          </cell>
          <cell r="D1138" t="str">
            <v xml:space="preserve">36.01.03.02 </v>
          </cell>
          <cell r="E1138" t="str">
            <v>Oper. E manutençãocanteiro tipo III (0,900%)</v>
          </cell>
          <cell r="F1138" t="str">
            <v>gb</v>
          </cell>
        </row>
        <row r="1139">
          <cell r="B1139" t="str">
            <v>14.1.9</v>
          </cell>
          <cell r="D1139" t="str">
            <v>36.01.03.03</v>
          </cell>
          <cell r="E1139" t="str">
            <v>Desmobilização canteiro tipo III (0,300%)</v>
          </cell>
          <cell r="F1139" t="str">
            <v>gb</v>
          </cell>
        </row>
        <row r="1141">
          <cell r="B1141" t="str">
            <v>Cód. Colinas</v>
          </cell>
          <cell r="D1141" t="str">
            <v>Código</v>
          </cell>
          <cell r="E1141" t="str">
            <v>Serviços</v>
          </cell>
          <cell r="F1141" t="str">
            <v>Unid.</v>
          </cell>
        </row>
        <row r="1144">
          <cell r="D1144" t="str">
            <v>FASE 37 - SERVIÇOS NÃO CONSTANTES NA PLANILHA</v>
          </cell>
        </row>
        <row r="1145">
          <cell r="B1145" t="str">
            <v>16.1.1</v>
          </cell>
          <cell r="D1145" t="str">
            <v>37.01.01</v>
          </cell>
          <cell r="E1145" t="str">
            <v>Rachão intertravado com bica corrida</v>
          </cell>
          <cell r="F1145" t="str">
            <v>m³</v>
          </cell>
        </row>
        <row r="1146">
          <cell r="B1146" t="str">
            <v>16.1.2</v>
          </cell>
          <cell r="D1146" t="str">
            <v>37.01.02</v>
          </cell>
          <cell r="E1146" t="str">
            <v>Camada de Bloqueio</v>
          </cell>
          <cell r="F1146" t="str">
            <v>m³</v>
          </cell>
        </row>
        <row r="1147">
          <cell r="B1147" t="str">
            <v>16.1.3</v>
          </cell>
          <cell r="D1147" t="str">
            <v>37.01.03</v>
          </cell>
          <cell r="E1147" t="str">
            <v>Conc. asf. us. quente - Grad. C c/ DOP.</v>
          </cell>
          <cell r="F1147" t="str">
            <v>m³</v>
          </cell>
        </row>
        <row r="1148">
          <cell r="B1148" t="str">
            <v>16.1.4</v>
          </cell>
          <cell r="D1148" t="str">
            <v>37.01.04</v>
          </cell>
          <cell r="E1148" t="str">
            <v>Compactação de Aterro maior /igual 95%PS( inclusive Reaterro mat. Brejoso)</v>
          </cell>
          <cell r="F1148" t="str">
            <v>m³</v>
          </cell>
        </row>
        <row r="1149">
          <cell r="B1149" t="str">
            <v>16.1.5</v>
          </cell>
          <cell r="D1149" t="str">
            <v>37.01.05</v>
          </cell>
          <cell r="E1149" t="str">
            <v>Tubo de concreto Ø 0,60m classe CA-2 ( fornecimento e assentamento )</v>
          </cell>
          <cell r="F1149" t="str">
            <v>m</v>
          </cell>
        </row>
        <row r="1150">
          <cell r="B1150" t="str">
            <v>16.1.6</v>
          </cell>
          <cell r="D1150" t="str">
            <v>37.01.06</v>
          </cell>
          <cell r="E1150" t="str">
            <v>Tubo de concreto Ø 1,00m classe CA-2 ( fornecimento e assentamento )</v>
          </cell>
          <cell r="F1150" t="str">
            <v>m</v>
          </cell>
        </row>
        <row r="1151">
          <cell r="B1151" t="str">
            <v>16.1.7</v>
          </cell>
          <cell r="D1151" t="str">
            <v>37.01.07</v>
          </cell>
          <cell r="E1151" t="str">
            <v>Escavação para execução de dreno</v>
          </cell>
          <cell r="F1151" t="str">
            <v>m³</v>
          </cell>
        </row>
        <row r="1152">
          <cell r="B1152" t="str">
            <v>16.1.8</v>
          </cell>
          <cell r="D1152" t="str">
            <v>37.01.08</v>
          </cell>
          <cell r="E1152" t="str">
            <v>Aquis. Mat. Espal. Conf. Rolagem mat. Sil. Argil. (*)</v>
          </cell>
          <cell r="F1152" t="str">
            <v>m³</v>
          </cell>
        </row>
        <row r="1153">
          <cell r="B1153" t="str">
            <v>16.1.9</v>
          </cell>
          <cell r="D1153" t="str">
            <v>37.01.09</v>
          </cell>
          <cell r="E1153" t="str">
            <v>Transporte de 1ª/2ª categoria até 1 Km (*)</v>
          </cell>
          <cell r="F1153" t="str">
            <v>m³xkm</v>
          </cell>
        </row>
        <row r="1154">
          <cell r="B1154" t="str">
            <v>16.1.10</v>
          </cell>
          <cell r="D1154" t="str">
            <v>37.01.10</v>
          </cell>
          <cell r="E1154" t="str">
            <v>Transporte de 1ª/2ª categoria até 2 Km (*)</v>
          </cell>
          <cell r="F1154" t="str">
            <v>m³xkm</v>
          </cell>
        </row>
        <row r="1155">
          <cell r="B1155" t="str">
            <v>16.1.11</v>
          </cell>
          <cell r="D1155" t="str">
            <v>37.01.11</v>
          </cell>
          <cell r="E1155" t="str">
            <v>Espalhamento de material no bota fora inclusive mat. de limpeza</v>
          </cell>
          <cell r="F1155" t="str">
            <v>m³</v>
          </cell>
        </row>
        <row r="1156">
          <cell r="B1156" t="str">
            <v>16.1.12</v>
          </cell>
          <cell r="D1156" t="str">
            <v>37.01.12</v>
          </cell>
          <cell r="E1156" t="str">
            <v>Conc. asf. us. quente - Binder - DERSA</v>
          </cell>
          <cell r="F1156" t="str">
            <v>m³</v>
          </cell>
        </row>
        <row r="1157">
          <cell r="B1157" t="str">
            <v>16.1.13</v>
          </cell>
          <cell r="D1157" t="str">
            <v>37.01.13</v>
          </cell>
          <cell r="E1157" t="str">
            <v>Conc. asf. us. quente - capa asfáltica - DERSA</v>
          </cell>
          <cell r="F1157" t="str">
            <v>m³</v>
          </cell>
        </row>
        <row r="1158">
          <cell r="B1158" t="str">
            <v>16.1.14</v>
          </cell>
          <cell r="D1158" t="str">
            <v>37.01.14</v>
          </cell>
          <cell r="E1158" t="str">
            <v>Tubo de concreto Ø 0,80m classe CA-2 ( fornecimento e assentamento )</v>
          </cell>
          <cell r="F1158" t="str">
            <v>m</v>
          </cell>
        </row>
        <row r="1159">
          <cell r="B1159" t="str">
            <v>16.1.15</v>
          </cell>
          <cell r="D1159" t="str">
            <v>37.01.15</v>
          </cell>
          <cell r="E1159" t="str">
            <v>Tubo de concreto Ø 0,80m classe CA-3 ( fornecimento e assentamento )</v>
          </cell>
          <cell r="F1159" t="str">
            <v>m</v>
          </cell>
        </row>
        <row r="1160">
          <cell r="B1160" t="str">
            <v>16.1.16</v>
          </cell>
          <cell r="D1160" t="str">
            <v>37.01.16</v>
          </cell>
          <cell r="E1160" t="str">
            <v>Tubo de concreto Ø 1,00m classe CA-4 ( fornecimento e assentamento )</v>
          </cell>
          <cell r="F1160" t="str">
            <v>m</v>
          </cell>
        </row>
        <row r="1161">
          <cell r="B1161" t="str">
            <v>16.1.17</v>
          </cell>
          <cell r="D1161" t="str">
            <v>37.01.17</v>
          </cell>
          <cell r="E1161" t="str">
            <v>Tubo de concreto Ø 1,20m classe CA-2 ( fornecimento e assentamento )</v>
          </cell>
          <cell r="F1161" t="str">
            <v>m</v>
          </cell>
        </row>
        <row r="1162">
          <cell r="B1162" t="str">
            <v>16.1.18</v>
          </cell>
          <cell r="D1162" t="str">
            <v>37.01.18</v>
          </cell>
          <cell r="E1162" t="str">
            <v>Tubo de aço corr. Epoxy met. Destrutivo-MP100/ e= 2,0mm/84kg/m Ø = 1,30m</v>
          </cell>
          <cell r="F1162" t="str">
            <v>kg</v>
          </cell>
        </row>
        <row r="1163">
          <cell r="B1163" t="str">
            <v>16.1.19</v>
          </cell>
          <cell r="D1163" t="str">
            <v>37.01.19</v>
          </cell>
          <cell r="E1163" t="str">
            <v>Tubo de aço corr. Epoxy met. Destrutivo-MP100/ e= 3,4mm/136kg/m Ø = 1,30m</v>
          </cell>
          <cell r="F1163" t="str">
            <v>kg</v>
          </cell>
        </row>
        <row r="1164">
          <cell r="B1164" t="str">
            <v>16.1.20</v>
          </cell>
          <cell r="D1164" t="str">
            <v>37.01.20</v>
          </cell>
          <cell r="E1164" t="str">
            <v>Tubo de aço corr. Epoxy met. Destrutivo-MP100/ e= 2,0mm/125kg/m Ø = 1,50m</v>
          </cell>
          <cell r="F1164" t="str">
            <v>kg</v>
          </cell>
        </row>
        <row r="1165">
          <cell r="B1165" t="str">
            <v>16.1.21</v>
          </cell>
          <cell r="D1165" t="str">
            <v>37.01.21</v>
          </cell>
          <cell r="E1165" t="str">
            <v>Tubo de aço corr. Epoxy met. Destrutivo-MP152/ e= 2,7mm/162kg/m Ø = 1,50m</v>
          </cell>
          <cell r="F1165" t="str">
            <v>kg</v>
          </cell>
        </row>
        <row r="1166">
          <cell r="B1166" t="str">
            <v>16.1.22</v>
          </cell>
          <cell r="D1166" t="str">
            <v>37.01.22</v>
          </cell>
          <cell r="E1166" t="str">
            <v>Remoção de Tubo Ø = 0,30m</v>
          </cell>
          <cell r="F1166" t="str">
            <v>m</v>
          </cell>
        </row>
        <row r="1167">
          <cell r="B1167" t="str">
            <v>16.1.23</v>
          </cell>
          <cell r="D1167" t="str">
            <v>37.01.23</v>
          </cell>
          <cell r="E1167" t="str">
            <v>Remoção de Tubo Ø = 0,40m</v>
          </cell>
          <cell r="F1167" t="str">
            <v>m</v>
          </cell>
        </row>
        <row r="1168">
          <cell r="B1168" t="str">
            <v>16.1.24</v>
          </cell>
          <cell r="D1168" t="str">
            <v>37.01.24</v>
          </cell>
          <cell r="E1168" t="str">
            <v>Remoção de Tubo Ø = 0,60m</v>
          </cell>
          <cell r="F1168" t="str">
            <v>m</v>
          </cell>
        </row>
        <row r="1169">
          <cell r="B1169" t="str">
            <v>16.1.25</v>
          </cell>
          <cell r="D1169" t="str">
            <v>37.01.25</v>
          </cell>
          <cell r="E1169" t="str">
            <v>Tubo de concreto Ø 0,60m classe CA-3 ( fornecimento e assentamento )</v>
          </cell>
          <cell r="F1169" t="str">
            <v>m</v>
          </cell>
        </row>
        <row r="1170">
          <cell r="B1170" t="str">
            <v>16.1.26</v>
          </cell>
          <cell r="D1170" t="str">
            <v>37.01.26</v>
          </cell>
          <cell r="E1170" t="str">
            <v>Tubo de concreto Ø 0,40m classe CA-2 ( fornecimento e assentamento )</v>
          </cell>
          <cell r="F1170" t="str">
            <v>m</v>
          </cell>
        </row>
        <row r="1171">
          <cell r="B1171" t="str">
            <v>16.1.27</v>
          </cell>
          <cell r="D1171" t="str">
            <v>37.01.27</v>
          </cell>
          <cell r="E1171" t="str">
            <v>Tubo de concreto Ø 1,50m classe CA-2 ( fornecimento e assentamento )</v>
          </cell>
          <cell r="F1171" t="str">
            <v>m</v>
          </cell>
        </row>
        <row r="1172">
          <cell r="B1172" t="str">
            <v>16.1.28</v>
          </cell>
          <cell r="D1172" t="str">
            <v>37.01.28</v>
          </cell>
          <cell r="E1172" t="str">
            <v>Remoção de Tubo Ø = 0,80m</v>
          </cell>
          <cell r="F1172" t="str">
            <v>m</v>
          </cell>
        </row>
        <row r="1173">
          <cell r="B1173" t="str">
            <v>16.1.29</v>
          </cell>
          <cell r="D1173" t="str">
            <v>37.01.29</v>
          </cell>
          <cell r="E1173" t="str">
            <v>Passeio</v>
          </cell>
          <cell r="F1173" t="str">
            <v>m²</v>
          </cell>
        </row>
        <row r="1174">
          <cell r="B1174" t="str">
            <v>16.1.30</v>
          </cell>
          <cell r="D1174" t="str">
            <v>37.01.30</v>
          </cell>
          <cell r="E1174" t="str">
            <v>Aterro - Solo mole - material de 3ª Categoria</v>
          </cell>
          <cell r="F1174" t="str">
            <v>m³</v>
          </cell>
        </row>
        <row r="1175">
          <cell r="B1175" t="str">
            <v>16.1.31</v>
          </cell>
          <cell r="D1175" t="str">
            <v>37.01.31</v>
          </cell>
          <cell r="E1175" t="str">
            <v>Aterros - materila de 3ª Categoria</v>
          </cell>
          <cell r="F1175" t="str">
            <v>m³</v>
          </cell>
        </row>
        <row r="1176">
          <cell r="B1176" t="str">
            <v>16.1.32</v>
          </cell>
          <cell r="D1176" t="str">
            <v>37.01.32</v>
          </cell>
          <cell r="E1176" t="str">
            <v>Revestimento vegetal de taludes com hidrossemeadura</v>
          </cell>
          <cell r="F1176" t="str">
            <v>m²</v>
          </cell>
        </row>
        <row r="1177">
          <cell r="B1177" t="str">
            <v>16.1.33</v>
          </cell>
          <cell r="D1177" t="str">
            <v>37.01.33</v>
          </cell>
          <cell r="E1177" t="str">
            <v>Abertura de caixa para execução do acostamento</v>
          </cell>
          <cell r="F1177" t="str">
            <v>m³</v>
          </cell>
        </row>
        <row r="1178">
          <cell r="B1178" t="str">
            <v>16.1.34</v>
          </cell>
          <cell r="D1178" t="str">
            <v>37.01.34</v>
          </cell>
          <cell r="E1178" t="str">
            <v>Demolição pavi.flex, incl.transp.até 1km</v>
          </cell>
          <cell r="F1178" t="str">
            <v>m²</v>
          </cell>
        </row>
        <row r="1179">
          <cell r="B1179" t="str">
            <v>16.1.35</v>
          </cell>
          <cell r="D1179" t="str">
            <v>37.01.35</v>
          </cell>
          <cell r="E1179" t="str">
            <v>Concreto Fck 13,5 MPa</v>
          </cell>
          <cell r="F1179" t="str">
            <v>m³</v>
          </cell>
        </row>
        <row r="1180">
          <cell r="B1180" t="str">
            <v>16.1.36</v>
          </cell>
          <cell r="D1180" t="str">
            <v>37.01.36</v>
          </cell>
          <cell r="E1180" t="str">
            <v>Gabião tipo colchão espessura 30cm - tela galv.</v>
          </cell>
          <cell r="F1180" t="str">
            <v>m³</v>
          </cell>
        </row>
        <row r="1181">
          <cell r="B1181" t="str">
            <v>16.1.37</v>
          </cell>
          <cell r="D1181" t="str">
            <v>37.01.37</v>
          </cell>
          <cell r="E1181" t="str">
            <v>Barreira double face New Jersey - des 5514 (TIPO 3)</v>
          </cell>
          <cell r="F1181" t="str">
            <v>m</v>
          </cell>
        </row>
        <row r="1182">
          <cell r="B1182" t="str">
            <v>16.1.38</v>
          </cell>
          <cell r="D1182" t="str">
            <v>37.01.38</v>
          </cell>
          <cell r="E1182" t="str">
            <v>Manta geotêxtil não tecido ( Bidim RT-09 ou similar)</v>
          </cell>
          <cell r="F1182" t="str">
            <v>kg</v>
          </cell>
        </row>
        <row r="1183">
          <cell r="B1183" t="str">
            <v>16.1.39</v>
          </cell>
          <cell r="D1183" t="str">
            <v>37.01.39</v>
          </cell>
          <cell r="E1183" t="str">
            <v>Escavação de material em jazida</v>
          </cell>
          <cell r="F1183" t="str">
            <v>m³</v>
          </cell>
        </row>
        <row r="1184">
          <cell r="B1184" t="str">
            <v>16.1.40</v>
          </cell>
          <cell r="D1184" t="str">
            <v>37.01.40</v>
          </cell>
          <cell r="E1184" t="str">
            <v>Tubo ovóide S=2,25 m²</v>
          </cell>
          <cell r="F1184" t="str">
            <v>m</v>
          </cell>
        </row>
        <row r="1185">
          <cell r="B1185" t="str">
            <v>16.1.41</v>
          </cell>
          <cell r="D1185" t="str">
            <v>37.01.41</v>
          </cell>
          <cell r="E1185" t="str">
            <v>Tubo ovóide S=3,00</v>
          </cell>
          <cell r="F1185" t="str">
            <v>m</v>
          </cell>
        </row>
        <row r="1186">
          <cell r="B1186" t="str">
            <v>16.1.42</v>
          </cell>
          <cell r="D1186" t="str">
            <v>37.01.42</v>
          </cell>
          <cell r="E1186" t="str">
            <v>Tubo ovóide S=4,00</v>
          </cell>
          <cell r="F1186" t="str">
            <v>m</v>
          </cell>
        </row>
        <row r="1187">
          <cell r="B1187" t="str">
            <v>16.1.43</v>
          </cell>
          <cell r="D1187" t="str">
            <v>37.01.43</v>
          </cell>
          <cell r="E1187" t="str">
            <v>Demolição do Pavimento</v>
          </cell>
          <cell r="F1187" t="str">
            <v>m²</v>
          </cell>
        </row>
        <row r="1188">
          <cell r="B1188" t="str">
            <v>16.1.44</v>
          </cell>
          <cell r="D1188" t="str">
            <v>37.01.44</v>
          </cell>
          <cell r="E1188" t="str">
            <v>Restauração do Pavimento</v>
          </cell>
          <cell r="F1188" t="str">
            <v>m²</v>
          </cell>
        </row>
        <row r="1189">
          <cell r="B1189" t="str">
            <v>16.1.45</v>
          </cell>
          <cell r="D1189" t="str">
            <v>37.01.45</v>
          </cell>
          <cell r="E1189" t="str">
            <v xml:space="preserve">Articulação de concreto tipo "Freyssinet" </v>
          </cell>
          <cell r="F1189" t="str">
            <v>m</v>
          </cell>
        </row>
        <row r="1190">
          <cell r="B1190" t="str">
            <v>16.1.46</v>
          </cell>
          <cell r="D1190" t="str">
            <v>37.01.46</v>
          </cell>
          <cell r="E1190" t="str">
            <v>Junta de dilatação tipo Jeene</v>
          </cell>
          <cell r="F1190" t="str">
            <v>m</v>
          </cell>
        </row>
        <row r="1191">
          <cell r="B1191" t="str">
            <v>16.1.47</v>
          </cell>
          <cell r="D1191" t="str">
            <v>37.01.47</v>
          </cell>
          <cell r="E1191" t="str">
            <v>Tirantes 280 kN</v>
          </cell>
          <cell r="F1191" t="str">
            <v>m</v>
          </cell>
        </row>
        <row r="1192">
          <cell r="B1192" t="str">
            <v>16.1.48</v>
          </cell>
          <cell r="D1192" t="str">
            <v>37.01.48</v>
          </cell>
          <cell r="E1192" t="str">
            <v>Tirantes 140 kN</v>
          </cell>
          <cell r="F1192" t="str">
            <v>m</v>
          </cell>
        </row>
        <row r="1193">
          <cell r="B1193" t="str">
            <v>16.1.49</v>
          </cell>
          <cell r="D1193" t="str">
            <v>37.01.49</v>
          </cell>
          <cell r="E1193" t="str">
            <v>Ap. Ancoragem p/ Cabos Proten. Ativa</v>
          </cell>
          <cell r="F1193" t="str">
            <v>un</v>
          </cell>
        </row>
        <row r="1194">
          <cell r="B1194" t="str">
            <v>16.1.50</v>
          </cell>
          <cell r="D1194" t="str">
            <v>37.01.50</v>
          </cell>
          <cell r="E1194" t="str">
            <v>Barbacãs</v>
          </cell>
          <cell r="F1194" t="str">
            <v>un</v>
          </cell>
        </row>
        <row r="1195">
          <cell r="B1195" t="str">
            <v>16.1.51</v>
          </cell>
          <cell r="D1195" t="str">
            <v>37.01.51</v>
          </cell>
          <cell r="E1195" t="str">
            <v>Tubo de concreto Ø 0,50m classe CA-2 ( fornecimento e assentamento )</v>
          </cell>
          <cell r="F1195" t="str">
            <v>m</v>
          </cell>
        </row>
        <row r="1196">
          <cell r="B1196" t="str">
            <v>16.1.52</v>
          </cell>
          <cell r="D1196" t="str">
            <v>37.01.52</v>
          </cell>
          <cell r="E1196" t="str">
            <v>Barreira de segurança tipo New Jersey - des 5396 (TIPO 1A)</v>
          </cell>
          <cell r="F1196" t="str">
            <v>m</v>
          </cell>
        </row>
        <row r="1197">
          <cell r="B1197" t="str">
            <v>16.1.53</v>
          </cell>
          <cell r="D1197" t="str">
            <v>37.01.53</v>
          </cell>
          <cell r="E1197" t="str">
            <v>Tubo MP 100 Ø 2,10m e= 2,0mm - ( Forncimento e assentamento )</v>
          </cell>
          <cell r="F1197" t="str">
            <v>m</v>
          </cell>
        </row>
        <row r="1198">
          <cell r="B1198" t="str">
            <v>16.1.54</v>
          </cell>
          <cell r="D1198" t="str">
            <v>37.01.54</v>
          </cell>
          <cell r="E1198" t="str">
            <v>Tubo MP 100 Ø 2,20m e= 2,7mm - ( Forncimento e assentamento )</v>
          </cell>
          <cell r="F1198" t="str">
            <v>m</v>
          </cell>
        </row>
        <row r="1199">
          <cell r="B1199" t="str">
            <v>16.1.55</v>
          </cell>
          <cell r="D1199" t="str">
            <v>37.01.55</v>
          </cell>
          <cell r="E1199" t="str">
            <v>Tubo MP 152 Ø 4,60m e= 2,7mm - ( Forncimento e assentamento )</v>
          </cell>
          <cell r="F1199" t="str">
            <v>m</v>
          </cell>
        </row>
        <row r="1200">
          <cell r="B1200" t="str">
            <v>16.1.56</v>
          </cell>
          <cell r="D1200" t="str">
            <v>37.01.56</v>
          </cell>
          <cell r="E1200" t="str">
            <v>Remoção de Tubo metálico Ø = 1,50m</v>
          </cell>
          <cell r="F1200" t="str">
            <v>m</v>
          </cell>
        </row>
        <row r="1201">
          <cell r="B1201" t="str">
            <v>16.1.57</v>
          </cell>
          <cell r="D1201" t="str">
            <v>37.01.57</v>
          </cell>
          <cell r="E1201" t="str">
            <v>Tubo Metálico Ø =2,30m</v>
          </cell>
          <cell r="F1201" t="str">
            <v>m</v>
          </cell>
        </row>
        <row r="1202">
          <cell r="B1202" t="str">
            <v>16.1.58</v>
          </cell>
          <cell r="D1202" t="str">
            <v>37.01.58</v>
          </cell>
          <cell r="E1202" t="str">
            <v>Tubo de concreto Ø 1,00m classe CA-3 ( fornecimento e assentamento )</v>
          </cell>
          <cell r="F1202" t="str">
            <v>m</v>
          </cell>
        </row>
        <row r="1203">
          <cell r="B1203" t="str">
            <v>16.1.59</v>
          </cell>
          <cell r="D1203" t="str">
            <v>37.01.59</v>
          </cell>
          <cell r="E1203" t="str">
            <v>Tubo de concreto Ø 0,50m classe CA-4 ( fornecimento e assentamento )</v>
          </cell>
          <cell r="F1203" t="str">
            <v>m</v>
          </cell>
        </row>
        <row r="1204">
          <cell r="B1204" t="str">
            <v>16.1.60</v>
          </cell>
          <cell r="D1204" t="str">
            <v>37.01.60</v>
          </cell>
          <cell r="E1204" t="str">
            <v>Tubo de concreto Ø 1,50m classe CA-3 ( fornecimento e assentamento )</v>
          </cell>
          <cell r="F1204" t="str">
            <v>m</v>
          </cell>
        </row>
        <row r="1205">
          <cell r="B1205" t="str">
            <v>16.1.61</v>
          </cell>
          <cell r="D1205" t="str">
            <v>37.01.61</v>
          </cell>
          <cell r="E1205" t="str">
            <v>Restauração do Pavimento</v>
          </cell>
          <cell r="F1205" t="str">
            <v>m³</v>
          </cell>
        </row>
        <row r="1206">
          <cell r="B1206" t="str">
            <v>16.1.62</v>
          </cell>
          <cell r="D1206" t="str">
            <v>37.01.62</v>
          </cell>
          <cell r="E1206" t="str">
            <v>Aterro solo mole - material de 3ª categoria</v>
          </cell>
          <cell r="F1206" t="str">
            <v>m³</v>
          </cell>
        </row>
        <row r="1207">
          <cell r="B1207" t="str">
            <v>16.1.63</v>
          </cell>
          <cell r="D1207" t="str">
            <v>37.01.63</v>
          </cell>
          <cell r="E1207" t="str">
            <v>Aterros - material de 3ª categoria</v>
          </cell>
          <cell r="F1207" t="str">
            <v>m³</v>
          </cell>
        </row>
        <row r="1208">
          <cell r="B1208" t="str">
            <v>16.1.64</v>
          </cell>
          <cell r="D1208" t="str">
            <v>37.01.64</v>
          </cell>
          <cell r="E1208" t="str">
            <v>Sub-base ou base solo brita c/ cimento</v>
          </cell>
          <cell r="F1208" t="str">
            <v>m³</v>
          </cell>
        </row>
        <row r="1209">
          <cell r="B1209" t="str">
            <v>16.1.65</v>
          </cell>
          <cell r="D1209" t="str">
            <v>37.01.65</v>
          </cell>
          <cell r="E1209" t="str">
            <v>Apiloamento / Nivelamento</v>
          </cell>
          <cell r="F1209" t="str">
            <v>m²</v>
          </cell>
        </row>
        <row r="1210">
          <cell r="B1210" t="str">
            <v>16.1.66</v>
          </cell>
          <cell r="D1210" t="str">
            <v>37.01.66</v>
          </cell>
          <cell r="E1210" t="str">
            <v>Tela metálica</v>
          </cell>
          <cell r="F1210" t="str">
            <v>m²</v>
          </cell>
        </row>
        <row r="1211">
          <cell r="B1211" t="str">
            <v>16.1.67</v>
          </cell>
          <cell r="D1211" t="str">
            <v>37.01.67</v>
          </cell>
        </row>
        <row r="1212">
          <cell r="B1212" t="str">
            <v>16.1.68</v>
          </cell>
          <cell r="D1212" t="str">
            <v>37.01.68</v>
          </cell>
          <cell r="E1212" t="str">
            <v>Perfuração  p/ DHP em solo</v>
          </cell>
          <cell r="F1212" t="str">
            <v>m</v>
          </cell>
        </row>
        <row r="1213">
          <cell r="B1213" t="str">
            <v>16.1.69</v>
          </cell>
          <cell r="D1213" t="str">
            <v>37.01.69</v>
          </cell>
          <cell r="E1213" t="str">
            <v>Perfuração  p/ tirante em solo</v>
          </cell>
          <cell r="F1213" t="str">
            <v>m</v>
          </cell>
        </row>
        <row r="1214">
          <cell r="B1214" t="str">
            <v>16.1.70</v>
          </cell>
          <cell r="D1214" t="str">
            <v>37.01.70</v>
          </cell>
          <cell r="E1214" t="str">
            <v>Túnnel Liner Ø 2,00 e=3,4mm epoxy</v>
          </cell>
          <cell r="F1214" t="str">
            <v>m</v>
          </cell>
        </row>
        <row r="1215">
          <cell r="B1215" t="str">
            <v>16.1.71</v>
          </cell>
          <cell r="D1215" t="str">
            <v>37.01.71</v>
          </cell>
          <cell r="E1215" t="str">
            <v>Implantação de Túnnel Liner Ø = 2,00m e=3,4mm ( em solo )</v>
          </cell>
          <cell r="F1215" t="str">
            <v>m</v>
          </cell>
        </row>
        <row r="1216">
          <cell r="B1216" t="str">
            <v>16.1.72</v>
          </cell>
          <cell r="D1216" t="str">
            <v>37.01.72</v>
          </cell>
          <cell r="E1216" t="str">
            <v>Implantação de Túnnel Liner Ø = 2,00m e=3,4mm ( em talus )</v>
          </cell>
          <cell r="F1216" t="str">
            <v>m</v>
          </cell>
        </row>
        <row r="1217">
          <cell r="B1217" t="str">
            <v>16.1.73</v>
          </cell>
          <cell r="D1217" t="str">
            <v>37.01.73</v>
          </cell>
          <cell r="E1217" t="str">
            <v>Implantação de fuste metálico Ø = 2,00m e=3,4mm ( em talus )</v>
          </cell>
          <cell r="F1217" t="str">
            <v>m</v>
          </cell>
        </row>
        <row r="1218">
          <cell r="B1218" t="str">
            <v>16.1.74</v>
          </cell>
          <cell r="D1218" t="str">
            <v>37.01.74</v>
          </cell>
          <cell r="E1218" t="str">
            <v>Levantamento Topográfico</v>
          </cell>
          <cell r="F1218" t="str">
            <v>m²</v>
          </cell>
        </row>
        <row r="1219">
          <cell r="B1219" t="str">
            <v>16.1.75</v>
          </cell>
          <cell r="D1219" t="str">
            <v>37.01.75</v>
          </cell>
          <cell r="E1219" t="str">
            <v>Remoção de Tubo metálico Ø = 1,50m</v>
          </cell>
        </row>
        <row r="1220">
          <cell r="B1220" t="str">
            <v>16.1.76</v>
          </cell>
          <cell r="D1220" t="str">
            <v>37.01.76</v>
          </cell>
          <cell r="E1220" t="str">
            <v>Injeção de calda de cimento p/ consolidação do Talude</v>
          </cell>
          <cell r="F1220" t="str">
            <v>kg</v>
          </cell>
        </row>
        <row r="1221">
          <cell r="B1221" t="str">
            <v>16.1.77</v>
          </cell>
          <cell r="D1221" t="str">
            <v>37.01.77</v>
          </cell>
          <cell r="E1221" t="str">
            <v xml:space="preserve">Perfuração  p/ DHP  em talus </v>
          </cell>
          <cell r="F1221" t="str">
            <v>m</v>
          </cell>
        </row>
        <row r="1222">
          <cell r="B1222" t="str">
            <v>16.1.78</v>
          </cell>
          <cell r="D1222" t="str">
            <v>37.01.78</v>
          </cell>
          <cell r="E1222" t="str">
            <v xml:space="preserve">Perfuração  p/ tirante em rocha sã </v>
          </cell>
          <cell r="F1222" t="str">
            <v>m</v>
          </cell>
        </row>
        <row r="1223">
          <cell r="B1223" t="str">
            <v>16.1.79</v>
          </cell>
          <cell r="D1223" t="str">
            <v>37.01.79</v>
          </cell>
          <cell r="E1223" t="str">
            <v>Perfuração  p/ tirante em talus</v>
          </cell>
          <cell r="F1223" t="str">
            <v>m</v>
          </cell>
        </row>
        <row r="1224">
          <cell r="B1224" t="str">
            <v>16.1.80</v>
          </cell>
          <cell r="D1224" t="str">
            <v>37.01.80</v>
          </cell>
          <cell r="E1224" t="str">
            <v>Apar. anc. p/ Tirantes 40 TF</v>
          </cell>
          <cell r="F1224" t="str">
            <v>un</v>
          </cell>
        </row>
        <row r="1225">
          <cell r="B1225" t="str">
            <v>16.1.81</v>
          </cell>
          <cell r="D1225" t="str">
            <v>37.01.81</v>
          </cell>
          <cell r="E1225" t="str">
            <v>Tiran. 60 TF 8F D= 1/2"</v>
          </cell>
          <cell r="F1225" t="str">
            <v>m</v>
          </cell>
        </row>
        <row r="1226">
          <cell r="B1226" t="str">
            <v>16.1.82</v>
          </cell>
          <cell r="D1226" t="str">
            <v>37.01.82</v>
          </cell>
          <cell r="E1226" t="str">
            <v>Dispositivo eletronico para canalização de Tráfego</v>
          </cell>
          <cell r="F1226" t="str">
            <v>un</v>
          </cell>
        </row>
        <row r="1227">
          <cell r="B1227" t="str">
            <v>16.1.83</v>
          </cell>
          <cell r="D1227" t="str">
            <v>37.01.83</v>
          </cell>
          <cell r="E1227" t="str">
            <v>Junta Fungenband tipo "O-22"</v>
          </cell>
          <cell r="F1227" t="str">
            <v>m</v>
          </cell>
        </row>
        <row r="1247">
          <cell r="B1247" t="str">
            <v>Cód. Colinas</v>
          </cell>
          <cell r="D1247" t="str">
            <v>Código</v>
          </cell>
          <cell r="E1247" t="str">
            <v>Serviços</v>
          </cell>
          <cell r="F1247" t="str">
            <v>Unid.</v>
          </cell>
        </row>
        <row r="1250">
          <cell r="D1250" t="str">
            <v>FASE 72 - ALUGUEL DE MAQUINAS, VEICULOS E EQUIPAMENTOS</v>
          </cell>
        </row>
        <row r="1251">
          <cell r="B1251" t="str">
            <v>15.1.1</v>
          </cell>
          <cell r="D1251" t="str">
            <v>72.01.01.01</v>
          </cell>
          <cell r="E1251" t="str">
            <v>AC.CONC.SUP.B436 C-A</v>
          </cell>
          <cell r="F1251" t="str">
            <v>h</v>
          </cell>
        </row>
        <row r="1252">
          <cell r="B1252" t="str">
            <v>15.1.2</v>
          </cell>
          <cell r="D1252" t="str">
            <v>72.01.01.02</v>
          </cell>
          <cell r="E1252" t="str">
            <v xml:space="preserve">AC.CONC.SUP.B436 C-B </v>
          </cell>
          <cell r="F1252" t="str">
            <v>h</v>
          </cell>
        </row>
        <row r="1253">
          <cell r="B1253" t="str">
            <v>15.1.3</v>
          </cell>
          <cell r="D1253" t="str">
            <v>72.01.01.03</v>
          </cell>
          <cell r="E1253" t="str">
            <v>AC.CONC.SUP.B436 C-C</v>
          </cell>
          <cell r="F1253" t="str">
            <v>h</v>
          </cell>
        </row>
        <row r="1254">
          <cell r="B1254" t="str">
            <v>15.1.4</v>
          </cell>
          <cell r="D1254" t="str">
            <v>72.01.01.04</v>
          </cell>
          <cell r="E1254" t="str">
            <v>AC.CONC.SUP.B436 C-D</v>
          </cell>
          <cell r="F1254" t="str">
            <v>h</v>
          </cell>
        </row>
        <row r="1255">
          <cell r="B1255" t="str">
            <v>15.1.5</v>
          </cell>
          <cell r="D1255" t="str">
            <v>72.01.02.01</v>
          </cell>
          <cell r="E1255" t="str">
            <v>AC.CONC.SUP.BG38 C-A</v>
          </cell>
          <cell r="F1255" t="str">
            <v>h</v>
          </cell>
        </row>
        <row r="1256">
          <cell r="B1256" t="str">
            <v>15.1.6</v>
          </cell>
          <cell r="D1256" t="str">
            <v>72.01.02.02</v>
          </cell>
          <cell r="E1256" t="str">
            <v>AC.CONC.SUP.BG38 C-B</v>
          </cell>
          <cell r="F1256" t="str">
            <v>h</v>
          </cell>
        </row>
        <row r="1257">
          <cell r="B1257" t="str">
            <v>15.1.7</v>
          </cell>
          <cell r="D1257" t="str">
            <v>72.01.02.03</v>
          </cell>
          <cell r="E1257" t="str">
            <v>AC.CONC.SUP.BG38 C-C</v>
          </cell>
          <cell r="F1257" t="str">
            <v>h</v>
          </cell>
        </row>
        <row r="1258">
          <cell r="B1258" t="str">
            <v>15.1.8</v>
          </cell>
          <cell r="D1258" t="str">
            <v>72.01.02.04</v>
          </cell>
          <cell r="E1258" t="str">
            <v>AC.CONC.SUP.BG38 C-D</v>
          </cell>
          <cell r="F1258" t="str">
            <v>h</v>
          </cell>
        </row>
        <row r="1259">
          <cell r="B1259" t="str">
            <v>15.1.9</v>
          </cell>
          <cell r="D1259" t="str">
            <v>72.02.01.01</v>
          </cell>
          <cell r="E1259" t="str">
            <v>VEIC.PEQ.1600CC C-A</v>
          </cell>
          <cell r="F1259" t="str">
            <v>h</v>
          </cell>
        </row>
        <row r="1260">
          <cell r="B1260" t="str">
            <v>15.1.10</v>
          </cell>
          <cell r="D1260" t="str">
            <v>72.02.01.02</v>
          </cell>
          <cell r="E1260" t="str">
            <v>VEIC.PEQ.1600CC C-B</v>
          </cell>
          <cell r="F1260" t="str">
            <v>h</v>
          </cell>
        </row>
        <row r="1261">
          <cell r="B1261" t="str">
            <v>15.1.11</v>
          </cell>
          <cell r="D1261" t="str">
            <v>72.02.01.03</v>
          </cell>
          <cell r="E1261" t="str">
            <v>VEIC.PEQ.1600CC C-C</v>
          </cell>
          <cell r="F1261" t="str">
            <v>h</v>
          </cell>
        </row>
        <row r="1262">
          <cell r="B1262" t="str">
            <v>15.1.12</v>
          </cell>
          <cell r="D1262" t="str">
            <v>72.02.01.04</v>
          </cell>
          <cell r="E1262" t="str">
            <v>VEIC.PEQ.1600CC C-D</v>
          </cell>
          <cell r="F1262" t="str">
            <v>h</v>
          </cell>
        </row>
        <row r="1263">
          <cell r="B1263" t="str">
            <v>15.1.13</v>
          </cell>
          <cell r="D1263" t="str">
            <v>72.02.01.05</v>
          </cell>
          <cell r="E1263" t="str">
            <v xml:space="preserve">VEIC.PEQ.1600CC C-E </v>
          </cell>
          <cell r="F1263" t="str">
            <v>km</v>
          </cell>
        </row>
        <row r="1264">
          <cell r="B1264" t="str">
            <v>15.1.14</v>
          </cell>
          <cell r="D1264" t="str">
            <v>72.02.01.06</v>
          </cell>
          <cell r="E1264" t="str">
            <v>VEIC.PEQ.1600CC C-F</v>
          </cell>
          <cell r="F1264" t="str">
            <v>vei.mens.</v>
          </cell>
        </row>
        <row r="1265">
          <cell r="B1265" t="str">
            <v>15.1.15</v>
          </cell>
          <cell r="D1265" t="str">
            <v>72.02.02.01</v>
          </cell>
          <cell r="E1265" t="str">
            <v>VEIC.PEQ.1000CC C-A</v>
          </cell>
          <cell r="F1265" t="str">
            <v>h</v>
          </cell>
        </row>
        <row r="1266">
          <cell r="B1266" t="str">
            <v>15.1.16</v>
          </cell>
          <cell r="D1266" t="str">
            <v>72.02.02.02</v>
          </cell>
          <cell r="E1266" t="str">
            <v>VEIC.PEQ.1000CC C-B</v>
          </cell>
          <cell r="F1266" t="str">
            <v>h</v>
          </cell>
        </row>
        <row r="1267">
          <cell r="B1267" t="str">
            <v>15.1.17</v>
          </cell>
          <cell r="D1267" t="str">
            <v>72.02.02.03</v>
          </cell>
          <cell r="E1267" t="str">
            <v>VEIC.PEQ.1000CC C-C</v>
          </cell>
          <cell r="F1267" t="str">
            <v>h</v>
          </cell>
        </row>
        <row r="1268">
          <cell r="B1268" t="str">
            <v>15.1.18</v>
          </cell>
          <cell r="D1268" t="str">
            <v>72.02.02.04</v>
          </cell>
          <cell r="E1268" t="str">
            <v>VEIC.PEQ.1000CC C-D</v>
          </cell>
          <cell r="F1268" t="str">
            <v>h</v>
          </cell>
        </row>
        <row r="1269">
          <cell r="B1269" t="str">
            <v>15.1.19</v>
          </cell>
          <cell r="D1269" t="str">
            <v>72.02.02.05</v>
          </cell>
          <cell r="E1269" t="str">
            <v>VEIC.PEQ.1000CC C-E</v>
          </cell>
          <cell r="F1269" t="str">
            <v>km</v>
          </cell>
        </row>
        <row r="1270">
          <cell r="B1270" t="str">
            <v>15.1.20</v>
          </cell>
          <cell r="D1270" t="str">
            <v>72.02.02.06</v>
          </cell>
          <cell r="E1270" t="str">
            <v xml:space="preserve">VEIC.PEQ.1000CC C-F </v>
          </cell>
          <cell r="F1270" t="str">
            <v>vei.mens.</v>
          </cell>
        </row>
        <row r="1271">
          <cell r="B1271" t="str">
            <v>15.1.21</v>
          </cell>
          <cell r="D1271" t="str">
            <v>72.02.03.01</v>
          </cell>
          <cell r="E1271" t="str">
            <v>VEIC.UTIL. 09 PS C-A</v>
          </cell>
          <cell r="F1271" t="str">
            <v>h</v>
          </cell>
        </row>
        <row r="1272">
          <cell r="B1272" t="str">
            <v>15.1.22</v>
          </cell>
          <cell r="D1272" t="str">
            <v xml:space="preserve">72.02.03.02 </v>
          </cell>
          <cell r="E1272" t="str">
            <v xml:space="preserve">VEIC.UTIL. 09 PS C-B </v>
          </cell>
          <cell r="F1272" t="str">
            <v>h</v>
          </cell>
        </row>
        <row r="1273">
          <cell r="B1273" t="str">
            <v>15.1.23</v>
          </cell>
          <cell r="D1273" t="str">
            <v>72.02.03.03</v>
          </cell>
          <cell r="E1273" t="str">
            <v>VEIC.UTIL. 09 PS C-C</v>
          </cell>
          <cell r="F1273" t="str">
            <v>h</v>
          </cell>
        </row>
        <row r="1274">
          <cell r="B1274" t="str">
            <v>15.1.24</v>
          </cell>
          <cell r="D1274" t="str">
            <v>72.02.03.04</v>
          </cell>
          <cell r="E1274" t="str">
            <v xml:space="preserve">VEIC.UTIL. 09 PS C-D </v>
          </cell>
          <cell r="F1274" t="str">
            <v>h</v>
          </cell>
        </row>
        <row r="1275">
          <cell r="B1275" t="str">
            <v>15.1.25</v>
          </cell>
          <cell r="D1275" t="str">
            <v>72.02.03.05</v>
          </cell>
          <cell r="E1275" t="str">
            <v>VEIC.UTIL. 09 PS C-E</v>
          </cell>
          <cell r="F1275" t="str">
            <v>km</v>
          </cell>
        </row>
        <row r="1276">
          <cell r="B1276" t="str">
            <v>15.1.26</v>
          </cell>
          <cell r="D1276" t="str">
            <v>72.02.03.06</v>
          </cell>
          <cell r="E1276" t="str">
            <v xml:space="preserve">VEIC.UTIL. 09 PS C-F </v>
          </cell>
          <cell r="F1276" t="str">
            <v>vei.mens.</v>
          </cell>
        </row>
        <row r="1277">
          <cell r="B1277" t="str">
            <v>15.1.27</v>
          </cell>
          <cell r="D1277" t="str">
            <v>72.02.04.01</v>
          </cell>
          <cell r="E1277" t="str">
            <v>VEIC.UT.PICK-UP C-A</v>
          </cell>
          <cell r="F1277" t="str">
            <v>h</v>
          </cell>
        </row>
        <row r="1278">
          <cell r="B1278" t="str">
            <v>15.1.28</v>
          </cell>
          <cell r="D1278" t="str">
            <v>72.02.04.02</v>
          </cell>
          <cell r="E1278" t="str">
            <v>VEIC.UT.PICK-UP C-B</v>
          </cell>
          <cell r="F1278" t="str">
            <v>h</v>
          </cell>
        </row>
        <row r="1279">
          <cell r="B1279" t="str">
            <v>15.1.29</v>
          </cell>
          <cell r="D1279" t="str">
            <v>72.02.04.03</v>
          </cell>
          <cell r="E1279" t="str">
            <v xml:space="preserve">VEIC.UT.PICK-UP C-C </v>
          </cell>
          <cell r="F1279" t="str">
            <v>h</v>
          </cell>
        </row>
        <row r="1280">
          <cell r="B1280" t="str">
            <v>15.1.30</v>
          </cell>
          <cell r="D1280" t="str">
            <v>72.02.04.04</v>
          </cell>
          <cell r="E1280" t="str">
            <v>VEIC.UT.PICK-UP C-D</v>
          </cell>
          <cell r="F1280" t="str">
            <v>h</v>
          </cell>
        </row>
        <row r="1281">
          <cell r="B1281" t="str">
            <v>15.1.31</v>
          </cell>
          <cell r="D1281" t="str">
            <v>72.02.04.05</v>
          </cell>
          <cell r="E1281" t="str">
            <v>VEIC.UT.PICK-UP C-E</v>
          </cell>
          <cell r="F1281" t="str">
            <v>km</v>
          </cell>
        </row>
        <row r="1282">
          <cell r="B1282" t="str">
            <v>15.1.32</v>
          </cell>
          <cell r="D1282" t="str">
            <v>72.02.04.06</v>
          </cell>
          <cell r="E1282" t="str">
            <v xml:space="preserve">VEIC.UT.PICK-UP C-F </v>
          </cell>
          <cell r="F1282" t="str">
            <v>vei.mens.</v>
          </cell>
        </row>
        <row r="1283">
          <cell r="B1283" t="str">
            <v>15.1.33</v>
          </cell>
          <cell r="D1283" t="str">
            <v>72.02.05.01</v>
          </cell>
          <cell r="E1283" t="str">
            <v xml:space="preserve">VEIC.PREMARCAÇÃO C-A </v>
          </cell>
          <cell r="F1283" t="str">
            <v>h</v>
          </cell>
        </row>
        <row r="1284">
          <cell r="B1284" t="str">
            <v>15.1.34</v>
          </cell>
          <cell r="D1284" t="str">
            <v>72.02.05.02</v>
          </cell>
          <cell r="E1284" t="str">
            <v>VEIC.PREMARCAÇÃO C-B</v>
          </cell>
          <cell r="F1284" t="str">
            <v>h</v>
          </cell>
        </row>
        <row r="1285">
          <cell r="B1285" t="str">
            <v>15.1.35</v>
          </cell>
          <cell r="D1285" t="str">
            <v>72.02.05.03</v>
          </cell>
          <cell r="E1285" t="str">
            <v xml:space="preserve">VEIC.PREMARCAÇÃO C-C </v>
          </cell>
          <cell r="F1285" t="str">
            <v>h</v>
          </cell>
        </row>
        <row r="1286">
          <cell r="B1286" t="str">
            <v>15.1.36</v>
          </cell>
          <cell r="D1286" t="str">
            <v>72.02.05.04</v>
          </cell>
          <cell r="E1286" t="str">
            <v xml:space="preserve">VEIC.PREMARCAÇÃO C-D </v>
          </cell>
          <cell r="F1286" t="str">
            <v>h</v>
          </cell>
        </row>
        <row r="1287">
          <cell r="B1287" t="str">
            <v>15.1.37</v>
          </cell>
          <cell r="D1287" t="str">
            <v>72.02.06.01</v>
          </cell>
          <cell r="E1287" t="str">
            <v>ONIBUS C-A</v>
          </cell>
          <cell r="F1287" t="str">
            <v>h</v>
          </cell>
        </row>
        <row r="1288">
          <cell r="B1288" t="str">
            <v>15.1.38</v>
          </cell>
          <cell r="D1288" t="str">
            <v>72.02.06.02</v>
          </cell>
          <cell r="E1288" t="str">
            <v xml:space="preserve">ONIBUS C-B </v>
          </cell>
          <cell r="F1288" t="str">
            <v>h</v>
          </cell>
        </row>
        <row r="1289">
          <cell r="B1289" t="str">
            <v>15.1.39</v>
          </cell>
          <cell r="D1289" t="str">
            <v>72.02.06.03</v>
          </cell>
          <cell r="E1289" t="str">
            <v>ONIBUS C-C</v>
          </cell>
          <cell r="F1289" t="str">
            <v>h</v>
          </cell>
        </row>
        <row r="1290">
          <cell r="B1290" t="str">
            <v>15.1.40</v>
          </cell>
          <cell r="D1290" t="str">
            <v>72.02.06.04</v>
          </cell>
          <cell r="E1290" t="str">
            <v>ONIBUS C-D</v>
          </cell>
          <cell r="F1290" t="str">
            <v>h</v>
          </cell>
        </row>
        <row r="1291">
          <cell r="B1291" t="str">
            <v>15.1.41</v>
          </cell>
          <cell r="D1291" t="str">
            <v>72.02.06.05</v>
          </cell>
          <cell r="E1291" t="str">
            <v>ONIBUS C-E</v>
          </cell>
          <cell r="F1291" t="str">
            <v>km</v>
          </cell>
        </row>
        <row r="1292">
          <cell r="B1292" t="str">
            <v>15.1.42</v>
          </cell>
          <cell r="D1292" t="str">
            <v>72.02.07.01</v>
          </cell>
          <cell r="E1292" t="str">
            <v>MICRO ONIBUS C-A</v>
          </cell>
          <cell r="F1292" t="str">
            <v>h</v>
          </cell>
        </row>
        <row r="1293">
          <cell r="B1293" t="str">
            <v>15.1.43</v>
          </cell>
          <cell r="D1293" t="str">
            <v>72.02.07.02</v>
          </cell>
          <cell r="E1293" t="str">
            <v>MICRO ONIBUS C-B</v>
          </cell>
          <cell r="F1293" t="str">
            <v>h</v>
          </cell>
        </row>
        <row r="1294">
          <cell r="B1294" t="str">
            <v>15.1.44</v>
          </cell>
          <cell r="D1294" t="str">
            <v>72.02.07.03</v>
          </cell>
          <cell r="E1294" t="str">
            <v>MICRO ONIBUS C-C</v>
          </cell>
          <cell r="F1294" t="str">
            <v>h</v>
          </cell>
        </row>
        <row r="1295">
          <cell r="B1295" t="str">
            <v>15.1.45</v>
          </cell>
          <cell r="D1295" t="str">
            <v>72.02.07.04</v>
          </cell>
          <cell r="E1295" t="str">
            <v>MICRO ONIBUS C-D</v>
          </cell>
          <cell r="F1295" t="str">
            <v>h</v>
          </cell>
        </row>
        <row r="1296">
          <cell r="B1296" t="str">
            <v>15.1.46</v>
          </cell>
          <cell r="D1296" t="str">
            <v>72.02.07.05</v>
          </cell>
          <cell r="E1296" t="str">
            <v>MICRO ONIBUS C-E</v>
          </cell>
          <cell r="F1296" t="str">
            <v>km</v>
          </cell>
        </row>
        <row r="1297">
          <cell r="B1297" t="str">
            <v>15.1.47</v>
          </cell>
          <cell r="D1297" t="str">
            <v>72.03.01.01</v>
          </cell>
          <cell r="E1297" t="str">
            <v>BATE EST.40/80T C-A</v>
          </cell>
          <cell r="F1297" t="str">
            <v>h</v>
          </cell>
        </row>
        <row r="1298">
          <cell r="B1298" t="str">
            <v>15.1.48</v>
          </cell>
          <cell r="D1298" t="str">
            <v>72.03.01.02</v>
          </cell>
          <cell r="E1298" t="str">
            <v>BATE EST.40/80T C-B</v>
          </cell>
          <cell r="F1298" t="str">
            <v>h</v>
          </cell>
        </row>
        <row r="1299">
          <cell r="B1299" t="str">
            <v>15.1.49</v>
          </cell>
          <cell r="D1299" t="str">
            <v>72.03.01.03</v>
          </cell>
          <cell r="E1299" t="str">
            <v>BATE EST.40/80T C-C</v>
          </cell>
          <cell r="F1299" t="str">
            <v>h</v>
          </cell>
        </row>
        <row r="1300">
          <cell r="B1300" t="str">
            <v>15.1.50</v>
          </cell>
          <cell r="D1300" t="str">
            <v>72.03.01.04</v>
          </cell>
          <cell r="E1300" t="str">
            <v>BATE EST.40/80T C-D</v>
          </cell>
          <cell r="F1300" t="str">
            <v>h</v>
          </cell>
        </row>
        <row r="1301">
          <cell r="B1301" t="str">
            <v>15.1.51</v>
          </cell>
          <cell r="D1301" t="str">
            <v>72.03.02.01</v>
          </cell>
          <cell r="E1301" t="str">
            <v>BATE EST.ATE 40T C-A</v>
          </cell>
          <cell r="F1301" t="str">
            <v>h</v>
          </cell>
        </row>
        <row r="1302">
          <cell r="B1302" t="str">
            <v>15.1.52</v>
          </cell>
          <cell r="D1302" t="str">
            <v>72.03.02.02</v>
          </cell>
          <cell r="E1302" t="str">
            <v>BATE EST.ATE 40T C-B</v>
          </cell>
          <cell r="F1302" t="str">
            <v>h</v>
          </cell>
        </row>
        <row r="1303">
          <cell r="B1303" t="str">
            <v>15.1.53</v>
          </cell>
          <cell r="D1303" t="str">
            <v>72.03.02.03</v>
          </cell>
          <cell r="E1303" t="str">
            <v>BATE EST.ATE 40T C-C</v>
          </cell>
          <cell r="F1303" t="str">
            <v>h</v>
          </cell>
        </row>
        <row r="1304">
          <cell r="B1304" t="str">
            <v>15.1.54</v>
          </cell>
          <cell r="D1304" t="str">
            <v>72.03.02.04</v>
          </cell>
          <cell r="E1304" t="str">
            <v>BATE EST.ATE 40T C-D</v>
          </cell>
          <cell r="F1304" t="str">
            <v>h</v>
          </cell>
        </row>
        <row r="1305">
          <cell r="B1305" t="str">
            <v>15.1.55</v>
          </cell>
          <cell r="D1305" t="str">
            <v>72.04.01.01</v>
          </cell>
          <cell r="E1305" t="str">
            <v>BETONEIRA 320L C-A</v>
          </cell>
          <cell r="F1305" t="str">
            <v>h</v>
          </cell>
        </row>
        <row r="1306">
          <cell r="B1306" t="str">
            <v>15.1.56</v>
          </cell>
          <cell r="D1306" t="str">
            <v>72.04.01.02</v>
          </cell>
          <cell r="E1306" t="str">
            <v>BETONEIRA 320L C-B</v>
          </cell>
          <cell r="F1306" t="str">
            <v>h</v>
          </cell>
        </row>
        <row r="1307">
          <cell r="B1307" t="str">
            <v>15.1.57</v>
          </cell>
          <cell r="D1307" t="str">
            <v>72.04.01.03</v>
          </cell>
          <cell r="E1307" t="str">
            <v>BETONEIRA 320L C-C</v>
          </cell>
          <cell r="F1307" t="str">
            <v>h</v>
          </cell>
        </row>
        <row r="1308">
          <cell r="B1308" t="str">
            <v>15.1.58</v>
          </cell>
          <cell r="D1308" t="str">
            <v>72.04.01.04</v>
          </cell>
          <cell r="E1308" t="str">
            <v>BETONEIRA 320L C-D</v>
          </cell>
          <cell r="F1308" t="str">
            <v>h</v>
          </cell>
        </row>
        <row r="1309">
          <cell r="B1309" t="str">
            <v>15.1.59</v>
          </cell>
          <cell r="D1309" t="str">
            <v>72.04.02.01</v>
          </cell>
          <cell r="E1309" t="str">
            <v>BETON.320L M.G.C-A</v>
          </cell>
          <cell r="F1309" t="str">
            <v>h</v>
          </cell>
        </row>
        <row r="1310">
          <cell r="B1310" t="str">
            <v>15.1.60</v>
          </cell>
          <cell r="D1310" t="str">
            <v>72.04.02.02</v>
          </cell>
          <cell r="E1310" t="str">
            <v>BETON.320L M.G.C-B</v>
          </cell>
          <cell r="F1310" t="str">
            <v>h</v>
          </cell>
        </row>
        <row r="1311">
          <cell r="B1311" t="str">
            <v>15.1.61</v>
          </cell>
          <cell r="D1311" t="str">
            <v>72.04.02.03</v>
          </cell>
          <cell r="E1311" t="str">
            <v>BETON.320L M.G.C-C</v>
          </cell>
          <cell r="F1311" t="str">
            <v>h</v>
          </cell>
        </row>
        <row r="1312">
          <cell r="B1312" t="str">
            <v>15.1.62</v>
          </cell>
          <cell r="D1312" t="str">
            <v>72.04.02.04</v>
          </cell>
          <cell r="E1312" t="str">
            <v>BETON.320L M.G.C-D</v>
          </cell>
          <cell r="F1312" t="str">
            <v>h</v>
          </cell>
        </row>
        <row r="1313">
          <cell r="B1313" t="str">
            <v>15.1.63</v>
          </cell>
          <cell r="D1313" t="str">
            <v>72.04.03.01</v>
          </cell>
          <cell r="E1313" t="str">
            <v>BETON.580L E.C/C.C-A</v>
          </cell>
          <cell r="F1313" t="str">
            <v>h</v>
          </cell>
        </row>
        <row r="1314">
          <cell r="B1314" t="str">
            <v>15.1.64</v>
          </cell>
          <cell r="D1314" t="str">
            <v>72.04.03.02</v>
          </cell>
          <cell r="E1314" t="str">
            <v>BETON.580L E.C/C.C-B</v>
          </cell>
          <cell r="F1314" t="str">
            <v>h</v>
          </cell>
        </row>
        <row r="1315">
          <cell r="B1315" t="str">
            <v>15.1.65</v>
          </cell>
          <cell r="D1315" t="str">
            <v>72.04.03.03</v>
          </cell>
          <cell r="E1315" t="str">
            <v>BETON.580L E.C/C.C-C</v>
          </cell>
          <cell r="F1315" t="str">
            <v>h</v>
          </cell>
        </row>
        <row r="1316">
          <cell r="B1316" t="str">
            <v>15.1.66</v>
          </cell>
          <cell r="D1316" t="str">
            <v>72.04.03.04</v>
          </cell>
          <cell r="E1316" t="str">
            <v>BETON.580L E.C/C.C-D</v>
          </cell>
          <cell r="F1316" t="str">
            <v>h</v>
          </cell>
        </row>
        <row r="1317">
          <cell r="B1317" t="str">
            <v>15.1.67</v>
          </cell>
          <cell r="D1317" t="str">
            <v>72.04.04.01</v>
          </cell>
          <cell r="E1317" t="str">
            <v xml:space="preserve">BETON.580L M.G.C-A </v>
          </cell>
          <cell r="F1317" t="str">
            <v>h</v>
          </cell>
        </row>
        <row r="1318">
          <cell r="B1318" t="str">
            <v>15.1.68</v>
          </cell>
          <cell r="D1318" t="str">
            <v>72.04.04.02</v>
          </cell>
          <cell r="E1318" t="str">
            <v>BETON.580L M.G.C-B</v>
          </cell>
          <cell r="F1318" t="str">
            <v>h</v>
          </cell>
        </row>
        <row r="1319">
          <cell r="B1319" t="str">
            <v>15.1.69</v>
          </cell>
          <cell r="D1319" t="str">
            <v>72.04.04.03</v>
          </cell>
          <cell r="E1319" t="str">
            <v>BETON.580L M.G.C-C</v>
          </cell>
          <cell r="F1319" t="str">
            <v>h</v>
          </cell>
        </row>
        <row r="1320">
          <cell r="B1320" t="str">
            <v>15.1.70</v>
          </cell>
          <cell r="D1320" t="str">
            <v>72.04.04.04</v>
          </cell>
          <cell r="E1320" t="str">
            <v>BETON.580L M.G.C-D</v>
          </cell>
          <cell r="F1320" t="str">
            <v>h</v>
          </cell>
        </row>
        <row r="1321">
          <cell r="B1321" t="str">
            <v>15.1.71</v>
          </cell>
          <cell r="D1321" t="str">
            <v>72.05.01.01</v>
          </cell>
          <cell r="E1321" t="str">
            <v>BOM.DREN.27M3/H C-A</v>
          </cell>
          <cell r="F1321" t="str">
            <v>h</v>
          </cell>
        </row>
        <row r="1322">
          <cell r="B1322" t="str">
            <v>15.1.72</v>
          </cell>
          <cell r="D1322" t="str">
            <v>72.05.01.02</v>
          </cell>
          <cell r="E1322" t="str">
            <v>BOM.DREN.27M3/H C-B</v>
          </cell>
          <cell r="F1322" t="str">
            <v>h</v>
          </cell>
        </row>
        <row r="1323">
          <cell r="B1323" t="str">
            <v>15.1.73</v>
          </cell>
          <cell r="D1323" t="str">
            <v>72.05.01.03</v>
          </cell>
          <cell r="E1323" t="str">
            <v>BOM.DREN.27M3/H C-C</v>
          </cell>
          <cell r="F1323" t="str">
            <v>h</v>
          </cell>
        </row>
        <row r="1324">
          <cell r="B1324" t="str">
            <v>15.1.74</v>
          </cell>
          <cell r="D1324" t="str">
            <v>72.05.01.04</v>
          </cell>
          <cell r="E1324" t="str">
            <v>BOM.DREN.27M3/H C-D</v>
          </cell>
          <cell r="F1324" t="str">
            <v>h</v>
          </cell>
        </row>
        <row r="1325">
          <cell r="B1325" t="str">
            <v>15.1.75</v>
          </cell>
          <cell r="D1325" t="str">
            <v>72.05.02.01</v>
          </cell>
          <cell r="E1325" t="str">
            <v>BOM.DREN.60M3/H C-A</v>
          </cell>
          <cell r="F1325" t="str">
            <v>h</v>
          </cell>
        </row>
        <row r="1326">
          <cell r="B1326" t="str">
            <v>15.1.76</v>
          </cell>
          <cell r="D1326" t="str">
            <v>72.05.02.02</v>
          </cell>
          <cell r="E1326" t="str">
            <v>BOM.DREN.60M3/H C-B</v>
          </cell>
          <cell r="F1326" t="str">
            <v>h</v>
          </cell>
        </row>
        <row r="1327">
          <cell r="B1327" t="str">
            <v>15.1.77</v>
          </cell>
          <cell r="D1327" t="str">
            <v>72.05.02.03</v>
          </cell>
          <cell r="E1327" t="str">
            <v>BOM.DREN.60M3/H C-C</v>
          </cell>
          <cell r="F1327" t="str">
            <v>h</v>
          </cell>
        </row>
        <row r="1328">
          <cell r="B1328" t="str">
            <v>15.1.78</v>
          </cell>
          <cell r="D1328" t="str">
            <v>72.05.02.04</v>
          </cell>
          <cell r="E1328" t="str">
            <v>BOM.DREN.60M3/H C-D</v>
          </cell>
          <cell r="F1328" t="str">
            <v>h</v>
          </cell>
        </row>
        <row r="1329">
          <cell r="B1329" t="str">
            <v>15.1.79</v>
          </cell>
          <cell r="D1329" t="str">
            <v>72.05.03.01</v>
          </cell>
          <cell r="E1329" t="str">
            <v>BOM.DREN.144M3/H C-A</v>
          </cell>
          <cell r="F1329" t="str">
            <v>h</v>
          </cell>
        </row>
        <row r="1330">
          <cell r="B1330" t="str">
            <v>15.1.80</v>
          </cell>
          <cell r="D1330" t="str">
            <v>72.05.03.02</v>
          </cell>
          <cell r="E1330" t="str">
            <v>BOM.DREN.144M3/H C-B</v>
          </cell>
          <cell r="F1330" t="str">
            <v>h</v>
          </cell>
        </row>
        <row r="1331">
          <cell r="B1331" t="str">
            <v>15.1.81</v>
          </cell>
          <cell r="D1331" t="str">
            <v>72.05.03.03</v>
          </cell>
          <cell r="E1331" t="str">
            <v>BOM.DREN.144M3/H C-C</v>
          </cell>
          <cell r="F1331" t="str">
            <v>h</v>
          </cell>
        </row>
        <row r="1332">
          <cell r="B1332" t="str">
            <v>15.1.82</v>
          </cell>
          <cell r="D1332" t="str">
            <v>72.05.03.04</v>
          </cell>
          <cell r="E1332" t="str">
            <v>BOM.DREN.144M3/H C-D</v>
          </cell>
          <cell r="F1332" t="str">
            <v>h</v>
          </cell>
        </row>
        <row r="1333">
          <cell r="B1333" t="str">
            <v>15.1.83</v>
          </cell>
          <cell r="D1333" t="str">
            <v>72.05.04.01</v>
          </cell>
          <cell r="E1333" t="str">
            <v>BOM.DREN.180M3/H C-A</v>
          </cell>
          <cell r="F1333" t="str">
            <v>h</v>
          </cell>
        </row>
        <row r="1334">
          <cell r="B1334" t="str">
            <v>15.1.84</v>
          </cell>
          <cell r="D1334" t="str">
            <v>72.05.04.02</v>
          </cell>
          <cell r="E1334" t="str">
            <v>BOM.DREN.180M3/H C-B</v>
          </cell>
          <cell r="F1334" t="str">
            <v>h</v>
          </cell>
        </row>
        <row r="1335">
          <cell r="B1335" t="str">
            <v>15.1.85</v>
          </cell>
          <cell r="D1335" t="str">
            <v>72.05.04.03</v>
          </cell>
          <cell r="E1335" t="str">
            <v>BOM.DREN.180M3/H C-C</v>
          </cell>
          <cell r="F1335" t="str">
            <v>h</v>
          </cell>
        </row>
        <row r="1336">
          <cell r="B1336" t="str">
            <v>15.1.86</v>
          </cell>
          <cell r="D1336" t="str">
            <v>72.05.04.04</v>
          </cell>
          <cell r="E1336" t="str">
            <v>BOM.DREN.180M3/H C-D</v>
          </cell>
          <cell r="F1336" t="str">
            <v>h</v>
          </cell>
        </row>
        <row r="1337">
          <cell r="B1337" t="str">
            <v>15.1.87</v>
          </cell>
          <cell r="D1337" t="str">
            <v>72.05.05.01</v>
          </cell>
          <cell r="E1337" t="str">
            <v>BOM.DREN.60.000L C-A</v>
          </cell>
          <cell r="F1337" t="str">
            <v>h</v>
          </cell>
        </row>
        <row r="1338">
          <cell r="B1338" t="str">
            <v>15.1.88</v>
          </cell>
          <cell r="D1338" t="str">
            <v>72.05.05.02</v>
          </cell>
          <cell r="E1338" t="str">
            <v>BOM.DREN.60.000L C-B</v>
          </cell>
          <cell r="F1338" t="str">
            <v>h</v>
          </cell>
        </row>
        <row r="1339">
          <cell r="B1339" t="str">
            <v>15.1.89</v>
          </cell>
          <cell r="D1339" t="str">
            <v>72.05.05.03</v>
          </cell>
          <cell r="E1339" t="str">
            <v>BOM.DREN.60.000L C-C</v>
          </cell>
          <cell r="F1339" t="str">
            <v>h</v>
          </cell>
        </row>
        <row r="1340">
          <cell r="B1340" t="str">
            <v>15.1.90</v>
          </cell>
          <cell r="D1340" t="str">
            <v>72.05.05.04</v>
          </cell>
          <cell r="E1340" t="str">
            <v>BOM.DREN.60.000L C-D</v>
          </cell>
          <cell r="F1340" t="str">
            <v>h</v>
          </cell>
        </row>
        <row r="1341">
          <cell r="B1341" t="str">
            <v>15.1.91</v>
          </cell>
          <cell r="D1341" t="str">
            <v>72.06.01.01</v>
          </cell>
          <cell r="E1341" t="str">
            <v>BOM.INJ.1M3/H C-A</v>
          </cell>
          <cell r="F1341" t="str">
            <v>h</v>
          </cell>
        </row>
        <row r="1342">
          <cell r="B1342" t="str">
            <v>15.1.92</v>
          </cell>
          <cell r="D1342" t="str">
            <v>72.06.01.02</v>
          </cell>
          <cell r="E1342" t="str">
            <v xml:space="preserve">BOM.INJ.1M3/H C-B </v>
          </cell>
          <cell r="F1342" t="str">
            <v>h</v>
          </cell>
        </row>
        <row r="1343">
          <cell r="B1343" t="str">
            <v>15.1.93</v>
          </cell>
          <cell r="D1343" t="str">
            <v>72.06.01.03</v>
          </cell>
          <cell r="E1343" t="str">
            <v>BOM.INJ.1M3/H C-C</v>
          </cell>
          <cell r="F1343" t="str">
            <v>h</v>
          </cell>
        </row>
        <row r="1344">
          <cell r="B1344" t="str">
            <v>15.1.94</v>
          </cell>
          <cell r="D1344" t="str">
            <v>72.06.01.04</v>
          </cell>
          <cell r="E1344" t="str">
            <v>BOM.INJ.1M3/H C-D</v>
          </cell>
          <cell r="F1344" t="str">
            <v>h</v>
          </cell>
        </row>
        <row r="1345">
          <cell r="B1345" t="str">
            <v>15.1.95</v>
          </cell>
          <cell r="D1345" t="str">
            <v>72.06.02.01</v>
          </cell>
          <cell r="E1345" t="str">
            <v>BOM.INJ.3M3/H C-A</v>
          </cell>
          <cell r="F1345" t="str">
            <v>h</v>
          </cell>
        </row>
        <row r="1346">
          <cell r="B1346" t="str">
            <v>15.1.96</v>
          </cell>
          <cell r="D1346" t="str">
            <v>72.06.02.02</v>
          </cell>
          <cell r="E1346" t="str">
            <v>BOM.INJ.3M3/H C-B</v>
          </cell>
          <cell r="F1346" t="str">
            <v>h</v>
          </cell>
        </row>
        <row r="1347">
          <cell r="B1347" t="str">
            <v>15.1.97</v>
          </cell>
          <cell r="D1347" t="str">
            <v>72.06.02.03</v>
          </cell>
          <cell r="E1347" t="str">
            <v>BOM.INJ.3M3/H C-C</v>
          </cell>
          <cell r="F1347" t="str">
            <v>h</v>
          </cell>
        </row>
        <row r="1348">
          <cell r="B1348" t="str">
            <v>15.1.98</v>
          </cell>
          <cell r="D1348" t="str">
            <v>72.06.02.04</v>
          </cell>
          <cell r="E1348" t="str">
            <v xml:space="preserve">BOM.INJ.3M3/H C-D </v>
          </cell>
          <cell r="F1348" t="str">
            <v>h</v>
          </cell>
        </row>
        <row r="1349">
          <cell r="B1349" t="str">
            <v>15.1.99</v>
          </cell>
          <cell r="D1349" t="str">
            <v>72.06.03.01</v>
          </cell>
          <cell r="E1349" t="str">
            <v>BOM.INJ.35 M3/H C-A</v>
          </cell>
          <cell r="F1349" t="str">
            <v>h</v>
          </cell>
        </row>
        <row r="1350">
          <cell r="B1350" t="str">
            <v>15.1.100</v>
          </cell>
          <cell r="D1350" t="str">
            <v>72.06.03.02</v>
          </cell>
          <cell r="E1350" t="str">
            <v>BOM.INJ.35 M3/H C-B</v>
          </cell>
          <cell r="F1350" t="str">
            <v>h</v>
          </cell>
        </row>
        <row r="1351">
          <cell r="B1351" t="str">
            <v>15.1.101</v>
          </cell>
          <cell r="D1351" t="str">
            <v xml:space="preserve">72.06.03.03 </v>
          </cell>
          <cell r="E1351" t="str">
            <v>BOM.INJ.35 M3/H C-C</v>
          </cell>
          <cell r="F1351" t="str">
            <v>h</v>
          </cell>
        </row>
        <row r="1352">
          <cell r="B1352" t="str">
            <v>15.1.102</v>
          </cell>
          <cell r="D1352" t="str">
            <v xml:space="preserve">72.06.03.04 </v>
          </cell>
          <cell r="E1352" t="str">
            <v>BOM.INJ.35 M3/H C-D</v>
          </cell>
          <cell r="F1352" t="str">
            <v>h</v>
          </cell>
        </row>
        <row r="1353">
          <cell r="B1353" t="str">
            <v>15.1.103</v>
          </cell>
          <cell r="D1353" t="str">
            <v>72.06.04.01</v>
          </cell>
          <cell r="E1353" t="str">
            <v>BOM.PROJ.MAN.10 C-A</v>
          </cell>
          <cell r="F1353" t="str">
            <v>h</v>
          </cell>
        </row>
        <row r="1354">
          <cell r="B1354" t="str">
            <v>15.1.104</v>
          </cell>
          <cell r="D1354" t="str">
            <v>72.06.04.02</v>
          </cell>
          <cell r="E1354" t="str">
            <v>BOM.PROJ.MAN.10 C-B</v>
          </cell>
          <cell r="F1354" t="str">
            <v>h</v>
          </cell>
        </row>
        <row r="1355">
          <cell r="B1355" t="str">
            <v>15.1.105</v>
          </cell>
          <cell r="D1355" t="str">
            <v>72.06.04.03</v>
          </cell>
          <cell r="E1355" t="str">
            <v>BOM.PROJ.MAN.10 C-C</v>
          </cell>
          <cell r="F1355" t="str">
            <v>h</v>
          </cell>
        </row>
        <row r="1356">
          <cell r="B1356" t="str">
            <v>15.1.106</v>
          </cell>
          <cell r="D1356" t="str">
            <v>72.06.04.04</v>
          </cell>
          <cell r="E1356" t="str">
            <v>BOM.PROJ.MAN.10 C-D</v>
          </cell>
          <cell r="F1356" t="str">
            <v>h</v>
          </cell>
        </row>
        <row r="1357">
          <cell r="B1357" t="str">
            <v>15.1.107</v>
          </cell>
          <cell r="D1357" t="str">
            <v>72.06.05.01</v>
          </cell>
          <cell r="E1357" t="str">
            <v>BOM.PROJ.23M3/H C-A</v>
          </cell>
          <cell r="F1357" t="str">
            <v>h</v>
          </cell>
        </row>
        <row r="1358">
          <cell r="B1358" t="str">
            <v>15.1.108</v>
          </cell>
          <cell r="D1358" t="str">
            <v>72.06.05.02</v>
          </cell>
          <cell r="E1358" t="str">
            <v>BOM.PROJ.23M3/H C-B</v>
          </cell>
          <cell r="F1358" t="str">
            <v>h</v>
          </cell>
        </row>
        <row r="1359">
          <cell r="B1359" t="str">
            <v>15.1.109</v>
          </cell>
          <cell r="D1359" t="str">
            <v>72.06.05.03</v>
          </cell>
          <cell r="E1359" t="str">
            <v>BOM.PROJ.23M3/H C-C</v>
          </cell>
          <cell r="F1359" t="str">
            <v>h</v>
          </cell>
        </row>
        <row r="1360">
          <cell r="B1360" t="str">
            <v>15.1.110</v>
          </cell>
          <cell r="D1360" t="str">
            <v>72.06.05.04</v>
          </cell>
          <cell r="E1360" t="str">
            <v>BOM.PROJ.23M3/H C-D</v>
          </cell>
          <cell r="F1360" t="str">
            <v>h</v>
          </cell>
        </row>
        <row r="1361">
          <cell r="B1361" t="str">
            <v>15.1.111</v>
          </cell>
          <cell r="D1361" t="str">
            <v>72.07.01.01</v>
          </cell>
          <cell r="E1361" t="str">
            <v>BOMBA HIDR.PROT.C-A</v>
          </cell>
          <cell r="F1361" t="str">
            <v>h</v>
          </cell>
        </row>
        <row r="1362">
          <cell r="B1362" t="str">
            <v>15.1.112</v>
          </cell>
          <cell r="D1362" t="str">
            <v>72.07.01.02</v>
          </cell>
          <cell r="E1362" t="str">
            <v>BOMBA HIDR.PROT.C-B</v>
          </cell>
          <cell r="F1362" t="str">
            <v>h</v>
          </cell>
        </row>
        <row r="1363">
          <cell r="B1363" t="str">
            <v>15.1.113</v>
          </cell>
          <cell r="D1363" t="str">
            <v>72.07.01.03</v>
          </cell>
          <cell r="E1363" t="str">
            <v>BOMBA HIDR.PROT.C-C</v>
          </cell>
          <cell r="F1363" t="str">
            <v>h</v>
          </cell>
        </row>
        <row r="1364">
          <cell r="B1364" t="str">
            <v>15.1.114</v>
          </cell>
          <cell r="D1364" t="str">
            <v>72.07.01.04</v>
          </cell>
          <cell r="E1364" t="str">
            <v>BOMBA HIDR.PROT.C-D</v>
          </cell>
          <cell r="F1364" t="str">
            <v>h</v>
          </cell>
        </row>
        <row r="1365">
          <cell r="B1365" t="str">
            <v>15.1.115</v>
          </cell>
          <cell r="D1365" t="str">
            <v>72.07.02.01</v>
          </cell>
          <cell r="E1365" t="str">
            <v>MAC.P/PROT. AU-1 C-A</v>
          </cell>
          <cell r="F1365" t="str">
            <v>h</v>
          </cell>
        </row>
        <row r="1366">
          <cell r="B1366" t="str">
            <v>15.1.116</v>
          </cell>
          <cell r="D1366" t="str">
            <v>72.07.02.02</v>
          </cell>
          <cell r="E1366" t="str">
            <v>MAC.P/PROT. AU-1 C-B</v>
          </cell>
          <cell r="F1366" t="str">
            <v>h</v>
          </cell>
        </row>
        <row r="1367">
          <cell r="B1367" t="str">
            <v>15.1.117</v>
          </cell>
          <cell r="D1367" t="str">
            <v>72.07.02.03</v>
          </cell>
          <cell r="E1367" t="str">
            <v>MAC.P/PROT. AU-1 C-C</v>
          </cell>
          <cell r="F1367" t="str">
            <v>h</v>
          </cell>
        </row>
        <row r="1368">
          <cell r="B1368" t="str">
            <v>15.1.118</v>
          </cell>
          <cell r="D1368" t="str">
            <v>72.07.02.04</v>
          </cell>
          <cell r="E1368" t="str">
            <v>MAC.P/PROT. AU-1 C-D</v>
          </cell>
          <cell r="F1368" t="str">
            <v>h</v>
          </cell>
        </row>
        <row r="1369">
          <cell r="B1369" t="str">
            <v>15.1.119</v>
          </cell>
          <cell r="D1369" t="str">
            <v>72.07.03.01</v>
          </cell>
          <cell r="E1369" t="str">
            <v>MAC.P/PROT. AU-5 C-A</v>
          </cell>
          <cell r="F1369" t="str">
            <v>h</v>
          </cell>
        </row>
        <row r="1370">
          <cell r="B1370" t="str">
            <v>15.1.120</v>
          </cell>
          <cell r="D1370" t="str">
            <v>72.07.03.02</v>
          </cell>
          <cell r="E1370" t="str">
            <v>MAC.P/PROT. AU-5 C-B</v>
          </cell>
          <cell r="F1370" t="str">
            <v>h</v>
          </cell>
        </row>
        <row r="1371">
          <cell r="B1371" t="str">
            <v>15.1.121</v>
          </cell>
          <cell r="D1371" t="str">
            <v>72.07.03.03</v>
          </cell>
          <cell r="E1371" t="str">
            <v>MAC.P/PROT. AU-5 C-C</v>
          </cell>
          <cell r="F1371" t="str">
            <v>h</v>
          </cell>
        </row>
        <row r="1372">
          <cell r="B1372" t="str">
            <v>15.1.122</v>
          </cell>
          <cell r="D1372" t="str">
            <v>72.07.03.04</v>
          </cell>
          <cell r="E1372" t="str">
            <v>MAC.P/PROT. AU-5 C-D</v>
          </cell>
          <cell r="F1372" t="str">
            <v>h</v>
          </cell>
        </row>
        <row r="1373">
          <cell r="B1373" t="str">
            <v>15.1.123</v>
          </cell>
          <cell r="D1373" t="str">
            <v>72.07.06.01</v>
          </cell>
          <cell r="E1373" t="str">
            <v>MAC.P/PROT.S-6 C-A</v>
          </cell>
          <cell r="F1373" t="str">
            <v>h</v>
          </cell>
        </row>
        <row r="1374">
          <cell r="B1374" t="str">
            <v>15.1.124</v>
          </cell>
          <cell r="D1374" t="str">
            <v>72.07.06.02</v>
          </cell>
          <cell r="E1374" t="str">
            <v>MAC.P/PROT.S-6 C-B</v>
          </cell>
          <cell r="F1374" t="str">
            <v>h</v>
          </cell>
        </row>
        <row r="1375">
          <cell r="B1375" t="str">
            <v>15.1.125</v>
          </cell>
          <cell r="D1375" t="str">
            <v>72.07.06.03</v>
          </cell>
          <cell r="E1375" t="str">
            <v>MAC.P/PROT.S-6 C-C</v>
          </cell>
          <cell r="F1375" t="str">
            <v>h</v>
          </cell>
        </row>
        <row r="1376">
          <cell r="B1376" t="str">
            <v>15.1.126</v>
          </cell>
          <cell r="D1376" t="str">
            <v>72.07.06.04</v>
          </cell>
          <cell r="E1376" t="str">
            <v>MAC.P/PROT.S-6 C-D</v>
          </cell>
          <cell r="F1376" t="str">
            <v>h</v>
          </cell>
        </row>
        <row r="1377">
          <cell r="B1377" t="str">
            <v>15.1.127</v>
          </cell>
          <cell r="D1377" t="str">
            <v>72.07.07.01</v>
          </cell>
          <cell r="E1377" t="str">
            <v>MAC.P/PROT.K-350 C-A</v>
          </cell>
          <cell r="F1377" t="str">
            <v>h</v>
          </cell>
        </row>
        <row r="1378">
          <cell r="B1378" t="str">
            <v>15.1.128</v>
          </cell>
          <cell r="D1378" t="str">
            <v>72.07.07.02</v>
          </cell>
          <cell r="E1378" t="str">
            <v>MAC.P/PROT.K-350 C-B</v>
          </cell>
          <cell r="F1378" t="str">
            <v>h</v>
          </cell>
        </row>
        <row r="1379">
          <cell r="B1379" t="str">
            <v>15.1.129</v>
          </cell>
          <cell r="D1379" t="str">
            <v>72.07.07.03</v>
          </cell>
          <cell r="E1379" t="str">
            <v>MAC.P/PROT.K-350 C-C</v>
          </cell>
          <cell r="F1379" t="str">
            <v>h</v>
          </cell>
        </row>
        <row r="1380">
          <cell r="B1380" t="str">
            <v>15.1.130</v>
          </cell>
          <cell r="D1380" t="str">
            <v>72.07.07.04</v>
          </cell>
          <cell r="E1380" t="str">
            <v>MAC.P/PROT.K-350 C-D</v>
          </cell>
          <cell r="F1380" t="str">
            <v>h</v>
          </cell>
        </row>
        <row r="1381">
          <cell r="B1381" t="str">
            <v>15.1.131</v>
          </cell>
          <cell r="D1381" t="str">
            <v>72.08.01.01</v>
          </cell>
          <cell r="E1381" t="str">
            <v>CHAS.IRRIG.6000L C-A</v>
          </cell>
          <cell r="F1381" t="str">
            <v>h</v>
          </cell>
        </row>
        <row r="1382">
          <cell r="B1382" t="str">
            <v>15.1.132</v>
          </cell>
          <cell r="D1382" t="str">
            <v>72.08.01.02</v>
          </cell>
          <cell r="E1382" t="str">
            <v>CHAS.IRRIG.6000L C-B</v>
          </cell>
          <cell r="F1382" t="str">
            <v>h</v>
          </cell>
        </row>
        <row r="1383">
          <cell r="B1383" t="str">
            <v>15.1.133</v>
          </cell>
          <cell r="D1383" t="str">
            <v>72.08.01.03</v>
          </cell>
          <cell r="E1383" t="str">
            <v>CHAS.IRRIG.6000L C-C</v>
          </cell>
          <cell r="F1383" t="str">
            <v>h</v>
          </cell>
        </row>
        <row r="1384">
          <cell r="B1384" t="str">
            <v>15.1.134</v>
          </cell>
          <cell r="D1384" t="str">
            <v>72.08.01.04</v>
          </cell>
          <cell r="E1384" t="str">
            <v>CHAS.IRRIG.6000L C-D</v>
          </cell>
          <cell r="F1384" t="str">
            <v>h</v>
          </cell>
        </row>
        <row r="1385">
          <cell r="B1385" t="str">
            <v>15.1.135</v>
          </cell>
          <cell r="D1385" t="str">
            <v>72.08.01.05</v>
          </cell>
          <cell r="E1385" t="str">
            <v>CHAS.IRRIG.6000L C-E</v>
          </cell>
          <cell r="F1385" t="str">
            <v>km</v>
          </cell>
        </row>
        <row r="1386">
          <cell r="B1386" t="str">
            <v>15.1.136</v>
          </cell>
          <cell r="D1386" t="str">
            <v>72.08.02.01</v>
          </cell>
          <cell r="E1386" t="str">
            <v>CHAS.IRRIG.9000L C-A</v>
          </cell>
          <cell r="F1386" t="str">
            <v>h</v>
          </cell>
        </row>
        <row r="1387">
          <cell r="B1387" t="str">
            <v>15.1.137</v>
          </cell>
          <cell r="D1387" t="str">
            <v>72.08.02.02</v>
          </cell>
          <cell r="E1387" t="str">
            <v>CHAS.IRRIG.9000L C-B</v>
          </cell>
          <cell r="F1387" t="str">
            <v>h</v>
          </cell>
        </row>
        <row r="1388">
          <cell r="B1388" t="str">
            <v>15.1.138</v>
          </cell>
          <cell r="D1388" t="str">
            <v>72.08.02.03</v>
          </cell>
          <cell r="E1388" t="str">
            <v>CHAS.IRRIG.9000L C-C</v>
          </cell>
          <cell r="F1388" t="str">
            <v>h</v>
          </cell>
        </row>
        <row r="1389">
          <cell r="B1389" t="str">
            <v>15.1.139</v>
          </cell>
          <cell r="D1389" t="str">
            <v>72.08.02.04</v>
          </cell>
          <cell r="E1389" t="str">
            <v>CHAS.IRRIG.9000L C-D</v>
          </cell>
          <cell r="F1389" t="str">
            <v>h</v>
          </cell>
        </row>
        <row r="1390">
          <cell r="B1390" t="str">
            <v>15.1.140</v>
          </cell>
          <cell r="D1390" t="str">
            <v>72.08.02.05</v>
          </cell>
          <cell r="E1390" t="str">
            <v>CHAS.IRRIG.9000L C-E</v>
          </cell>
          <cell r="F1390" t="str">
            <v>km</v>
          </cell>
        </row>
        <row r="1391">
          <cell r="B1391" t="str">
            <v>15.1.141</v>
          </cell>
          <cell r="D1391" t="str">
            <v>72.09.01.01</v>
          </cell>
          <cell r="E1391" t="str">
            <v>CHAS.BASC. 5M3 C-A</v>
          </cell>
          <cell r="F1391" t="str">
            <v>h</v>
          </cell>
        </row>
        <row r="1392">
          <cell r="B1392" t="str">
            <v>15.1.142</v>
          </cell>
          <cell r="D1392" t="str">
            <v>72.09.01.02</v>
          </cell>
          <cell r="E1392" t="str">
            <v>CHAS.BASC. 5M3 C-B</v>
          </cell>
          <cell r="F1392" t="str">
            <v>h</v>
          </cell>
        </row>
        <row r="1393">
          <cell r="B1393" t="str">
            <v>15.1.143</v>
          </cell>
          <cell r="D1393" t="str">
            <v>72.09.01.03</v>
          </cell>
          <cell r="E1393" t="str">
            <v>CHAS.BASC. 5M3 C-C</v>
          </cell>
          <cell r="F1393" t="str">
            <v>h</v>
          </cell>
        </row>
        <row r="1394">
          <cell r="B1394" t="str">
            <v>15.1.144</v>
          </cell>
          <cell r="D1394" t="str">
            <v>72.09.01.04</v>
          </cell>
          <cell r="E1394" t="str">
            <v>CHAS.BASC. 5M3 C-D</v>
          </cell>
          <cell r="F1394" t="str">
            <v>h</v>
          </cell>
        </row>
        <row r="1395">
          <cell r="B1395" t="str">
            <v>15.1.145</v>
          </cell>
          <cell r="D1395" t="str">
            <v>72.09.01.05</v>
          </cell>
          <cell r="E1395" t="str">
            <v>CHAS.BASC. 5M3 C-E</v>
          </cell>
          <cell r="F1395" t="str">
            <v>km</v>
          </cell>
        </row>
        <row r="1396">
          <cell r="B1396" t="str">
            <v>15.1.146</v>
          </cell>
          <cell r="D1396" t="str">
            <v>72.09.02.01</v>
          </cell>
          <cell r="E1396" t="str">
            <v>CHAS.BASC. 8M3 C-A</v>
          </cell>
          <cell r="F1396" t="str">
            <v>h</v>
          </cell>
        </row>
        <row r="1397">
          <cell r="B1397" t="str">
            <v>15.1.147</v>
          </cell>
          <cell r="D1397" t="str">
            <v>72.09.02.02</v>
          </cell>
          <cell r="E1397" t="str">
            <v>CHAS.BASC. 8M3 C-B</v>
          </cell>
          <cell r="F1397" t="str">
            <v>h</v>
          </cell>
        </row>
        <row r="1398">
          <cell r="B1398" t="str">
            <v>15.1.148</v>
          </cell>
          <cell r="D1398" t="str">
            <v>72.09.02.03</v>
          </cell>
          <cell r="E1398" t="str">
            <v>CHAS.BASC. 8M3 C-C</v>
          </cell>
          <cell r="F1398" t="str">
            <v>h</v>
          </cell>
        </row>
        <row r="1399">
          <cell r="B1399" t="str">
            <v>15.1.149</v>
          </cell>
          <cell r="D1399" t="str">
            <v>72.09.02.04</v>
          </cell>
          <cell r="E1399" t="str">
            <v>CHAS.BASC. 8M3 C-D</v>
          </cell>
          <cell r="F1399" t="str">
            <v>h</v>
          </cell>
        </row>
        <row r="1400">
          <cell r="B1400" t="str">
            <v>15.1.150</v>
          </cell>
          <cell r="D1400" t="str">
            <v>72.09.02.05</v>
          </cell>
          <cell r="E1400" t="str">
            <v xml:space="preserve">CHAS.BASC. 8M3 C-E </v>
          </cell>
          <cell r="F1400" t="str">
            <v>km</v>
          </cell>
        </row>
        <row r="1401">
          <cell r="B1401" t="str">
            <v>15.1.151</v>
          </cell>
          <cell r="D1401" t="str">
            <v>72.09.03.01</v>
          </cell>
          <cell r="E1401" t="str">
            <v>CHAS.BASC. 10M3 C-A</v>
          </cell>
          <cell r="F1401" t="str">
            <v>h</v>
          </cell>
        </row>
        <row r="1402">
          <cell r="B1402" t="str">
            <v>15.1.152</v>
          </cell>
          <cell r="D1402" t="str">
            <v>72.09.03.02</v>
          </cell>
          <cell r="E1402" t="str">
            <v>CHAS.BASC. 10M3 C-B</v>
          </cell>
          <cell r="F1402" t="str">
            <v>h</v>
          </cell>
        </row>
        <row r="1403">
          <cell r="B1403" t="str">
            <v>15.1.153</v>
          </cell>
          <cell r="D1403" t="str">
            <v>72.09.03.03</v>
          </cell>
          <cell r="E1403" t="str">
            <v>CHAS.BASC. 10M3 C-C</v>
          </cell>
          <cell r="F1403" t="str">
            <v>h</v>
          </cell>
        </row>
        <row r="1404">
          <cell r="B1404" t="str">
            <v>15.1.154</v>
          </cell>
          <cell r="D1404" t="str">
            <v>72.09.03.04</v>
          </cell>
          <cell r="E1404" t="str">
            <v>CHAS.BASC. 10M3 C-D</v>
          </cell>
          <cell r="F1404" t="str">
            <v>h</v>
          </cell>
        </row>
        <row r="1405">
          <cell r="B1405" t="str">
            <v>15.1.155</v>
          </cell>
          <cell r="D1405" t="str">
            <v>72.09.03.05</v>
          </cell>
          <cell r="E1405" t="str">
            <v>CHAS.BASC. 10M3 C-E</v>
          </cell>
          <cell r="F1405" t="str">
            <v>km</v>
          </cell>
        </row>
        <row r="1406">
          <cell r="B1406" t="str">
            <v>15.1.156</v>
          </cell>
          <cell r="D1406" t="str">
            <v>72.10.01.01</v>
          </cell>
          <cell r="E1406" t="str">
            <v>CHAS.BASC. 18,3M3 C-A</v>
          </cell>
          <cell r="F1406" t="str">
            <v>h</v>
          </cell>
        </row>
        <row r="1407">
          <cell r="B1407" t="str">
            <v>15.1.157</v>
          </cell>
          <cell r="D1407" t="str">
            <v>72.10.01.02</v>
          </cell>
          <cell r="E1407" t="str">
            <v>CHAS.BASC. 18,3M3 C-B</v>
          </cell>
          <cell r="F1407" t="str">
            <v>h</v>
          </cell>
        </row>
        <row r="1408">
          <cell r="B1408" t="str">
            <v>15.1.158</v>
          </cell>
          <cell r="D1408" t="str">
            <v>72.10.01.03</v>
          </cell>
          <cell r="E1408" t="str">
            <v>CHAS.BASC. 18,3M3 C-C</v>
          </cell>
          <cell r="F1408" t="str">
            <v>h</v>
          </cell>
        </row>
        <row r="1409">
          <cell r="B1409" t="str">
            <v>15.1.159</v>
          </cell>
          <cell r="D1409" t="str">
            <v>72.10.01.04</v>
          </cell>
          <cell r="E1409" t="str">
            <v>CHAS.BASC. 18,3M3 C-D</v>
          </cell>
          <cell r="F1409" t="str">
            <v>h</v>
          </cell>
        </row>
        <row r="1410">
          <cell r="B1410" t="str">
            <v>15.1.160</v>
          </cell>
          <cell r="D1410" t="str">
            <v>72.10.01.05</v>
          </cell>
          <cell r="E1410" t="str">
            <v>CHAS.BASC. 18,3M3 C-E</v>
          </cell>
          <cell r="F1410" t="str">
            <v>km</v>
          </cell>
        </row>
        <row r="1411">
          <cell r="B1411" t="str">
            <v>15.1.161</v>
          </cell>
          <cell r="D1411" t="str">
            <v>72.11.01.01</v>
          </cell>
          <cell r="E1411" t="str">
            <v xml:space="preserve">CHAS.BET. 5M3 C-A </v>
          </cell>
          <cell r="F1411" t="str">
            <v>h</v>
          </cell>
        </row>
        <row r="1412">
          <cell r="B1412" t="str">
            <v>15.1.162</v>
          </cell>
          <cell r="D1412" t="str">
            <v>72.11.01.02</v>
          </cell>
          <cell r="E1412" t="str">
            <v>CHAS.BET. 5M3 C-B</v>
          </cell>
          <cell r="F1412" t="str">
            <v>h</v>
          </cell>
        </row>
        <row r="1413">
          <cell r="B1413" t="str">
            <v>15.1.163</v>
          </cell>
          <cell r="D1413" t="str">
            <v>72.11.01.03</v>
          </cell>
          <cell r="E1413" t="str">
            <v>CHAS.BET. 5M3 C-C</v>
          </cell>
          <cell r="F1413" t="str">
            <v>h</v>
          </cell>
        </row>
        <row r="1414">
          <cell r="B1414" t="str">
            <v>15.1.164</v>
          </cell>
          <cell r="D1414" t="str">
            <v>72.11.01.04</v>
          </cell>
          <cell r="E1414" t="str">
            <v>CHAS.BET. 5M3 C-D</v>
          </cell>
          <cell r="F1414" t="str">
            <v>h</v>
          </cell>
        </row>
        <row r="1415">
          <cell r="B1415" t="str">
            <v>15.1.165</v>
          </cell>
          <cell r="D1415" t="str">
            <v>72.11.01.05</v>
          </cell>
          <cell r="E1415" t="str">
            <v>CHAS.BET. 5M3 C-E</v>
          </cell>
          <cell r="F1415" t="str">
            <v>km</v>
          </cell>
        </row>
        <row r="1416">
          <cell r="B1416" t="str">
            <v>15.1.166</v>
          </cell>
          <cell r="D1416" t="str">
            <v>72.11.02.01</v>
          </cell>
          <cell r="E1416" t="str">
            <v>CHAS.BET. 7M3 C-A</v>
          </cell>
          <cell r="F1416" t="str">
            <v>h</v>
          </cell>
        </row>
        <row r="1417">
          <cell r="B1417" t="str">
            <v>15.1.167</v>
          </cell>
          <cell r="D1417" t="str">
            <v>72.11.02.02</v>
          </cell>
          <cell r="E1417" t="str">
            <v>CHAS.BET. 7M3 C-B</v>
          </cell>
          <cell r="F1417" t="str">
            <v>h</v>
          </cell>
        </row>
        <row r="1418">
          <cell r="B1418" t="str">
            <v>15.1.168</v>
          </cell>
          <cell r="D1418" t="str">
            <v>72.11.02.03</v>
          </cell>
          <cell r="E1418" t="str">
            <v>CHAS.BET. 7M3 C-C</v>
          </cell>
          <cell r="F1418" t="str">
            <v>h</v>
          </cell>
        </row>
        <row r="1419">
          <cell r="B1419" t="str">
            <v>15.1.169</v>
          </cell>
          <cell r="D1419" t="str">
            <v>72.11.02.04</v>
          </cell>
          <cell r="E1419" t="str">
            <v>CHAS.BET. 7M3 C-D</v>
          </cell>
          <cell r="F1419" t="str">
            <v>h</v>
          </cell>
        </row>
        <row r="1420">
          <cell r="B1420" t="str">
            <v>15.1.170</v>
          </cell>
          <cell r="D1420" t="str">
            <v>72.11.02.05</v>
          </cell>
          <cell r="E1420" t="str">
            <v>CHAS.BET. 7M3 C-E</v>
          </cell>
          <cell r="F1420" t="str">
            <v>km</v>
          </cell>
        </row>
        <row r="1421">
          <cell r="B1421" t="str">
            <v>15.1.171</v>
          </cell>
          <cell r="D1421" t="str">
            <v>72.11.03.01</v>
          </cell>
          <cell r="E1421" t="str">
            <v>CHAS.BOMB.C.22T C-A</v>
          </cell>
          <cell r="F1421" t="str">
            <v>h</v>
          </cell>
        </row>
        <row r="1422">
          <cell r="B1422" t="str">
            <v>15.1.172</v>
          </cell>
          <cell r="D1422" t="str">
            <v>72.11.03.02</v>
          </cell>
          <cell r="E1422" t="str">
            <v>CHAS.BOMB.C.22T C-B</v>
          </cell>
          <cell r="F1422" t="str">
            <v>h</v>
          </cell>
        </row>
        <row r="1423">
          <cell r="B1423" t="str">
            <v>15.1.173</v>
          </cell>
          <cell r="D1423" t="str">
            <v>72.11.03.03</v>
          </cell>
          <cell r="E1423" t="str">
            <v>CHAS.BOMB.C.22T C-C</v>
          </cell>
          <cell r="F1423" t="str">
            <v>h</v>
          </cell>
        </row>
        <row r="1424">
          <cell r="B1424" t="str">
            <v>15.1.174</v>
          </cell>
          <cell r="D1424" t="str">
            <v>72.11.03.04</v>
          </cell>
          <cell r="E1424" t="str">
            <v>CHAS.BOMB.C.22T C-D</v>
          </cell>
          <cell r="F1424" t="str">
            <v>h</v>
          </cell>
        </row>
        <row r="1425">
          <cell r="B1425" t="str">
            <v>15.1.175</v>
          </cell>
          <cell r="D1425" t="str">
            <v>72.11.03.05</v>
          </cell>
          <cell r="E1425" t="str">
            <v>CHAS.BOMB.C.22T C-E</v>
          </cell>
          <cell r="F1425" t="str">
            <v>km</v>
          </cell>
        </row>
        <row r="1426">
          <cell r="B1426" t="str">
            <v>15.1.176</v>
          </cell>
          <cell r="D1426" t="str">
            <v>72.12.01.01</v>
          </cell>
          <cell r="E1426" t="str">
            <v>CHAS.C.M.4,5T C-A</v>
          </cell>
          <cell r="F1426" t="str">
            <v>h</v>
          </cell>
        </row>
        <row r="1427">
          <cell r="B1427" t="str">
            <v>15.1.177</v>
          </cell>
          <cell r="D1427" t="str">
            <v>72.12.01.02</v>
          </cell>
          <cell r="E1427" t="str">
            <v>CHAS.C.M.4,5T C-B</v>
          </cell>
          <cell r="F1427" t="str">
            <v>h</v>
          </cell>
        </row>
        <row r="1428">
          <cell r="B1428" t="str">
            <v>15.1.178</v>
          </cell>
          <cell r="D1428" t="str">
            <v>72.12.01.03</v>
          </cell>
          <cell r="E1428" t="str">
            <v>CHAS.C.M.4,5T C-C</v>
          </cell>
          <cell r="F1428" t="str">
            <v>h</v>
          </cell>
        </row>
        <row r="1429">
          <cell r="B1429" t="str">
            <v>15.1.179</v>
          </cell>
          <cell r="D1429" t="str">
            <v>72.12.01.04</v>
          </cell>
          <cell r="E1429" t="str">
            <v>CHAS.C.M.4,5T C-D</v>
          </cell>
          <cell r="F1429" t="str">
            <v>h</v>
          </cell>
        </row>
        <row r="1430">
          <cell r="B1430" t="str">
            <v>15.1.180</v>
          </cell>
          <cell r="D1430" t="str">
            <v>72.12.01.05</v>
          </cell>
          <cell r="E1430" t="str">
            <v>CHAS.C.M.4,5T C-E</v>
          </cell>
          <cell r="F1430" t="str">
            <v>km</v>
          </cell>
        </row>
        <row r="1431">
          <cell r="B1431" t="str">
            <v>15.1.181</v>
          </cell>
          <cell r="D1431" t="str">
            <v>72.12.02.01</v>
          </cell>
          <cell r="E1431" t="str">
            <v xml:space="preserve">CHAS.C.M.8,0T C-A </v>
          </cell>
          <cell r="F1431" t="str">
            <v>h</v>
          </cell>
        </row>
        <row r="1432">
          <cell r="B1432" t="str">
            <v>15.1.182</v>
          </cell>
          <cell r="D1432" t="str">
            <v>72.12.02.02</v>
          </cell>
          <cell r="E1432" t="str">
            <v>CHAS.C.M.8,0T C-B</v>
          </cell>
          <cell r="F1432" t="str">
            <v>h</v>
          </cell>
        </row>
        <row r="1433">
          <cell r="B1433" t="str">
            <v>15.1.183</v>
          </cell>
          <cell r="D1433" t="str">
            <v>72.12.02.03</v>
          </cell>
          <cell r="E1433" t="str">
            <v>CHAS.C.M.8,0T C-C</v>
          </cell>
          <cell r="F1433" t="str">
            <v>h</v>
          </cell>
        </row>
        <row r="1434">
          <cell r="B1434" t="str">
            <v>15.1.184</v>
          </cell>
          <cell r="D1434" t="str">
            <v>72.12.02.04</v>
          </cell>
          <cell r="E1434" t="str">
            <v xml:space="preserve">CHAS.C.M.8,0T C-D </v>
          </cell>
          <cell r="F1434" t="str">
            <v>h</v>
          </cell>
        </row>
        <row r="1435">
          <cell r="B1435" t="str">
            <v>15.1.185</v>
          </cell>
          <cell r="D1435" t="str">
            <v>72.12.02.05</v>
          </cell>
          <cell r="E1435" t="str">
            <v>CHAS.C.M.8,0T C-E</v>
          </cell>
          <cell r="F1435" t="str">
            <v>km</v>
          </cell>
        </row>
        <row r="1436">
          <cell r="B1436" t="str">
            <v>15.1.186</v>
          </cell>
          <cell r="D1436" t="str">
            <v>72.12.03.01</v>
          </cell>
          <cell r="E1436" t="str">
            <v>CHAS.C.M.10,5T C-A</v>
          </cell>
          <cell r="F1436" t="str">
            <v>h</v>
          </cell>
        </row>
        <row r="1437">
          <cell r="B1437" t="str">
            <v>15.1.187</v>
          </cell>
          <cell r="D1437" t="str">
            <v>72.12.03.02</v>
          </cell>
          <cell r="E1437" t="str">
            <v>CHAS.C.M.10,5T C-B</v>
          </cell>
          <cell r="F1437" t="str">
            <v>h</v>
          </cell>
        </row>
        <row r="1438">
          <cell r="B1438" t="str">
            <v>15.1.188</v>
          </cell>
          <cell r="D1438" t="str">
            <v>72.12.03.03</v>
          </cell>
          <cell r="E1438" t="str">
            <v>CHAS.C.M.10,5T C-C</v>
          </cell>
          <cell r="F1438" t="str">
            <v>h</v>
          </cell>
        </row>
        <row r="1439">
          <cell r="B1439" t="str">
            <v>15.1.189</v>
          </cell>
          <cell r="D1439" t="str">
            <v>72.12.03.04</v>
          </cell>
          <cell r="E1439" t="str">
            <v xml:space="preserve">CHAS.C.M.10,5T C-D </v>
          </cell>
          <cell r="F1439" t="str">
            <v>h</v>
          </cell>
        </row>
        <row r="1440">
          <cell r="B1440" t="str">
            <v>15.1.190</v>
          </cell>
          <cell r="D1440" t="str">
            <v>72.12.03.05</v>
          </cell>
          <cell r="E1440" t="str">
            <v>CHAS.C.M.10,5T C-E</v>
          </cell>
          <cell r="F1440" t="str">
            <v>km</v>
          </cell>
        </row>
        <row r="1441">
          <cell r="B1441" t="str">
            <v>15.1.191</v>
          </cell>
          <cell r="D1441" t="str">
            <v>72.12.04.01</v>
          </cell>
          <cell r="E1441" t="str">
            <v>CHAS.LUBR.3000L C-A</v>
          </cell>
          <cell r="F1441" t="str">
            <v>h</v>
          </cell>
        </row>
        <row r="1442">
          <cell r="B1442" t="str">
            <v>15.1.192</v>
          </cell>
          <cell r="D1442" t="str">
            <v>72.12.04.02</v>
          </cell>
          <cell r="E1442" t="str">
            <v>CHAS.LUBR.3000L C-B</v>
          </cell>
          <cell r="F1442" t="str">
            <v>h</v>
          </cell>
        </row>
        <row r="1443">
          <cell r="B1443" t="str">
            <v>15.1.193</v>
          </cell>
          <cell r="D1443" t="str">
            <v>72.12.04.03</v>
          </cell>
          <cell r="E1443" t="str">
            <v>CHAS.LUBR.3000L C-C</v>
          </cell>
          <cell r="F1443" t="str">
            <v>h</v>
          </cell>
        </row>
        <row r="1444">
          <cell r="B1444" t="str">
            <v>15.1.194</v>
          </cell>
          <cell r="D1444" t="str">
            <v>72.12.04.04</v>
          </cell>
          <cell r="E1444" t="str">
            <v>CHAS.LUBR.3000L C-D</v>
          </cell>
          <cell r="F1444" t="str">
            <v>h</v>
          </cell>
        </row>
        <row r="1445">
          <cell r="B1445" t="str">
            <v>15.1.195</v>
          </cell>
          <cell r="D1445" t="str">
            <v>72.12.04.05</v>
          </cell>
          <cell r="E1445" t="str">
            <v>CHAS.LUBR.3000L C-E</v>
          </cell>
          <cell r="F1445" t="str">
            <v>km</v>
          </cell>
        </row>
        <row r="1446">
          <cell r="B1446" t="str">
            <v>15.1.196</v>
          </cell>
          <cell r="D1446" t="str">
            <v>72.12.05.01</v>
          </cell>
          <cell r="E1446" t="str">
            <v>CHAS.LUBR.7000L C-A</v>
          </cell>
          <cell r="F1446" t="str">
            <v>h</v>
          </cell>
        </row>
        <row r="1447">
          <cell r="B1447" t="str">
            <v>15.1.197</v>
          </cell>
          <cell r="D1447" t="str">
            <v>72.12.05.02</v>
          </cell>
          <cell r="E1447" t="str">
            <v>CHAS.LUBR.7000L C-B</v>
          </cell>
          <cell r="F1447" t="str">
            <v>h</v>
          </cell>
        </row>
        <row r="1448">
          <cell r="B1448" t="str">
            <v>15.1.198</v>
          </cell>
          <cell r="D1448" t="str">
            <v>72.12.05.03</v>
          </cell>
          <cell r="E1448" t="str">
            <v>CHAS.LUBR.7000L C-C</v>
          </cell>
          <cell r="F1448" t="str">
            <v>h</v>
          </cell>
        </row>
        <row r="1449">
          <cell r="B1449" t="str">
            <v>15.1.199</v>
          </cell>
          <cell r="D1449" t="str">
            <v>72.12.05.04</v>
          </cell>
          <cell r="E1449" t="str">
            <v>CHAS.LUBR.7000L C-D</v>
          </cell>
          <cell r="F1449" t="str">
            <v>h</v>
          </cell>
        </row>
        <row r="1450">
          <cell r="B1450" t="str">
            <v>15.1.200</v>
          </cell>
          <cell r="D1450" t="str">
            <v>72.12.05.05</v>
          </cell>
          <cell r="E1450" t="str">
            <v>CHAS.LUBR.7000L C-E</v>
          </cell>
          <cell r="F1450" t="str">
            <v>km</v>
          </cell>
        </row>
        <row r="1451">
          <cell r="B1451" t="str">
            <v>15.1.201</v>
          </cell>
          <cell r="D1451" t="str">
            <v>72.12.06.01</v>
          </cell>
          <cell r="E1451" t="str">
            <v>CHAS.ABASTECEDOR C-A</v>
          </cell>
          <cell r="F1451" t="str">
            <v>h</v>
          </cell>
        </row>
        <row r="1452">
          <cell r="B1452" t="str">
            <v>15.1.202</v>
          </cell>
          <cell r="D1452" t="str">
            <v>72.12.06.02</v>
          </cell>
          <cell r="E1452" t="str">
            <v>CHAS.ABASTECEDOR C-B</v>
          </cell>
          <cell r="F1452" t="str">
            <v>h</v>
          </cell>
        </row>
        <row r="1453">
          <cell r="B1453" t="str">
            <v>15.1.203</v>
          </cell>
          <cell r="D1453" t="str">
            <v>72.12.06.03</v>
          </cell>
          <cell r="E1453" t="str">
            <v>CHAS.ABASTECEDOR C-C</v>
          </cell>
          <cell r="F1453" t="str">
            <v>h</v>
          </cell>
        </row>
        <row r="1454">
          <cell r="B1454" t="str">
            <v>15.1.204</v>
          </cell>
          <cell r="D1454" t="str">
            <v>72.12.06.04</v>
          </cell>
          <cell r="E1454" t="str">
            <v>CHAS.ABASTECEDOR C-D</v>
          </cell>
          <cell r="F1454" t="str">
            <v>h</v>
          </cell>
        </row>
        <row r="1455">
          <cell r="B1455" t="str">
            <v>15.1.205</v>
          </cell>
          <cell r="D1455" t="str">
            <v>72.12.06.05</v>
          </cell>
          <cell r="E1455" t="str">
            <v>CHAS.ABASTECEDOR C-E</v>
          </cell>
          <cell r="F1455" t="str">
            <v>km</v>
          </cell>
        </row>
        <row r="1456">
          <cell r="B1456" t="str">
            <v>15.1.206</v>
          </cell>
          <cell r="D1456" t="str">
            <v>72.12.07.01</v>
          </cell>
          <cell r="E1456" t="str">
            <v>CHAS.BOIAD.R. 8T C-A</v>
          </cell>
          <cell r="F1456" t="str">
            <v>h</v>
          </cell>
        </row>
        <row r="1457">
          <cell r="B1457" t="str">
            <v>15.1.207</v>
          </cell>
          <cell r="D1457" t="str">
            <v>72.12.07.02</v>
          </cell>
          <cell r="E1457" t="str">
            <v>CHAS.BOIAD.R. 8T C-B</v>
          </cell>
          <cell r="F1457" t="str">
            <v>h</v>
          </cell>
        </row>
        <row r="1458">
          <cell r="B1458" t="str">
            <v>15.1.208</v>
          </cell>
          <cell r="D1458" t="str">
            <v>72.12.07.03</v>
          </cell>
          <cell r="E1458" t="str">
            <v>CHAS.BOIAD.R. 8T C-C</v>
          </cell>
          <cell r="F1458" t="str">
            <v>h</v>
          </cell>
        </row>
        <row r="1459">
          <cell r="B1459" t="str">
            <v>15.1.209</v>
          </cell>
          <cell r="D1459" t="str">
            <v>72.12.07.04</v>
          </cell>
          <cell r="E1459" t="str">
            <v>CHAS.BOIAD.R. 8T C-D</v>
          </cell>
          <cell r="F1459" t="str">
            <v>h</v>
          </cell>
        </row>
        <row r="1460">
          <cell r="B1460" t="str">
            <v>15.1.210</v>
          </cell>
          <cell r="D1460" t="str">
            <v>72.12.08.04</v>
          </cell>
          <cell r="E1460" t="str">
            <v>CAMIN. ELEETRIF. C/CEST</v>
          </cell>
          <cell r="F1460" t="str">
            <v>h</v>
          </cell>
        </row>
        <row r="1461">
          <cell r="B1461" t="str">
            <v>15.1.211</v>
          </cell>
          <cell r="D1461" t="str">
            <v>72.13.01.01</v>
          </cell>
          <cell r="E1461" t="str">
            <v>CHAS.HIDROS.5600 C-A</v>
          </cell>
          <cell r="F1461" t="str">
            <v>h</v>
          </cell>
        </row>
        <row r="1462">
          <cell r="B1462" t="str">
            <v>15.1.212</v>
          </cell>
          <cell r="D1462" t="str">
            <v>72.13.01.02</v>
          </cell>
          <cell r="E1462" t="str">
            <v>CHAS.HIDROS.5600 C-B</v>
          </cell>
          <cell r="F1462" t="str">
            <v>h</v>
          </cell>
        </row>
        <row r="1463">
          <cell r="B1463" t="str">
            <v>15.1.213</v>
          </cell>
          <cell r="D1463" t="str">
            <v>72.13.01.03</v>
          </cell>
          <cell r="E1463" t="str">
            <v>CHAS.HIDROS.5600 C-C</v>
          </cell>
          <cell r="F1463" t="str">
            <v>h</v>
          </cell>
        </row>
        <row r="1464">
          <cell r="B1464" t="str">
            <v>15.1.214</v>
          </cell>
          <cell r="D1464" t="str">
            <v>72.13.01.04</v>
          </cell>
          <cell r="E1464" t="str">
            <v>CHAS.HIDROS.5600 C-D</v>
          </cell>
          <cell r="F1464" t="str">
            <v>h</v>
          </cell>
        </row>
        <row r="1465">
          <cell r="B1465" t="str">
            <v>15.1.215</v>
          </cell>
          <cell r="D1465" t="str">
            <v>72.13.01.05</v>
          </cell>
          <cell r="E1465" t="str">
            <v>CHAS.HIDROS.5600 C-E</v>
          </cell>
          <cell r="F1465" t="str">
            <v>km</v>
          </cell>
        </row>
        <row r="1466">
          <cell r="B1466" t="str">
            <v>15.1.216</v>
          </cell>
          <cell r="D1466" t="str">
            <v>72.14.01.01</v>
          </cell>
          <cell r="E1466" t="str">
            <v>CHAS.ESPARG.6000 C-A</v>
          </cell>
          <cell r="F1466" t="str">
            <v>h</v>
          </cell>
        </row>
        <row r="1467">
          <cell r="B1467" t="str">
            <v>15.1.217</v>
          </cell>
          <cell r="D1467" t="str">
            <v>72.14.01.02</v>
          </cell>
          <cell r="E1467" t="str">
            <v>CHAS.ESPARG.6000 C-B</v>
          </cell>
          <cell r="F1467" t="str">
            <v>h</v>
          </cell>
        </row>
        <row r="1468">
          <cell r="B1468" t="str">
            <v>15.1.218</v>
          </cell>
          <cell r="D1468" t="str">
            <v>72.14.01.03</v>
          </cell>
          <cell r="E1468" t="str">
            <v>CHAS.ESPARG.6000 C-C</v>
          </cell>
          <cell r="F1468" t="str">
            <v>h</v>
          </cell>
        </row>
        <row r="1469">
          <cell r="B1469" t="str">
            <v>15.1.219</v>
          </cell>
          <cell r="D1469" t="str">
            <v>72.14.01.04</v>
          </cell>
          <cell r="E1469" t="str">
            <v>CHAS.ESPARG.6000 C-D</v>
          </cell>
          <cell r="F1469" t="str">
            <v>h</v>
          </cell>
        </row>
        <row r="1470">
          <cell r="B1470" t="str">
            <v>15.1.220</v>
          </cell>
          <cell r="D1470" t="str">
            <v>72.14.01.05</v>
          </cell>
          <cell r="E1470" t="str">
            <v>CHAS.ESPARG.6000 C-E</v>
          </cell>
          <cell r="F1470" t="str">
            <v>km</v>
          </cell>
        </row>
        <row r="1471">
          <cell r="B1471" t="str">
            <v>15.1.221</v>
          </cell>
          <cell r="D1471" t="str">
            <v>72.15.01.01</v>
          </cell>
          <cell r="E1471" t="str">
            <v>CHAS.GUIN. 3,75T C-A</v>
          </cell>
          <cell r="F1471" t="str">
            <v>h</v>
          </cell>
        </row>
        <row r="1472">
          <cell r="B1472" t="str">
            <v>15.1.222</v>
          </cell>
          <cell r="D1472" t="str">
            <v>72.15.01.02</v>
          </cell>
          <cell r="E1472" t="str">
            <v>CHAS.GUIN. 3,75T C-B</v>
          </cell>
          <cell r="F1472" t="str">
            <v>h</v>
          </cell>
        </row>
        <row r="1473">
          <cell r="B1473" t="str">
            <v>15.1.223</v>
          </cell>
          <cell r="D1473" t="str">
            <v>72.15.01.03</v>
          </cell>
          <cell r="E1473" t="str">
            <v>CHAS.GUIN. 3,75T C-C</v>
          </cell>
          <cell r="F1473" t="str">
            <v>h</v>
          </cell>
        </row>
        <row r="1474">
          <cell r="B1474" t="str">
            <v>15.1.224</v>
          </cell>
          <cell r="D1474" t="str">
            <v>72.15.01.04</v>
          </cell>
          <cell r="E1474" t="str">
            <v>CHAS.GUIN. 3,75T C-D</v>
          </cell>
          <cell r="F1474" t="str">
            <v>h</v>
          </cell>
        </row>
        <row r="1475">
          <cell r="B1475" t="str">
            <v>15.1.225</v>
          </cell>
          <cell r="D1475" t="str">
            <v>72.15.01.05</v>
          </cell>
          <cell r="E1475" t="str">
            <v>CHAS.GUIN. 3,75T C-E</v>
          </cell>
          <cell r="F1475" t="str">
            <v>km</v>
          </cell>
        </row>
        <row r="1476">
          <cell r="B1476" t="str">
            <v>15.1.226</v>
          </cell>
          <cell r="D1476" t="str">
            <v>72.15.02.01</v>
          </cell>
          <cell r="E1476" t="str">
            <v>CHAS.GUINCHO 4,10T C-A</v>
          </cell>
          <cell r="F1476" t="str">
            <v>h</v>
          </cell>
        </row>
        <row r="1477">
          <cell r="B1477" t="str">
            <v>15.1.227</v>
          </cell>
          <cell r="D1477" t="str">
            <v>72.15.02.02</v>
          </cell>
          <cell r="E1477" t="str">
            <v>CHAS.GUINCHO 4,10T C-B</v>
          </cell>
          <cell r="F1477" t="str">
            <v>h</v>
          </cell>
        </row>
        <row r="1478">
          <cell r="B1478" t="str">
            <v>15.1.228</v>
          </cell>
          <cell r="D1478" t="str">
            <v>72.15.02.03</v>
          </cell>
          <cell r="E1478" t="str">
            <v>CHAS.GUINCHO 4,10T C-C</v>
          </cell>
          <cell r="F1478" t="str">
            <v>h</v>
          </cell>
        </row>
        <row r="1479">
          <cell r="B1479" t="str">
            <v>15.1.229</v>
          </cell>
          <cell r="D1479" t="str">
            <v>72.15.02.04</v>
          </cell>
          <cell r="E1479" t="str">
            <v>CHAS.GUINCHO 4,10T C-D</v>
          </cell>
          <cell r="F1479" t="str">
            <v>h</v>
          </cell>
        </row>
        <row r="1480">
          <cell r="B1480" t="str">
            <v>15.1.230</v>
          </cell>
          <cell r="D1480" t="str">
            <v>72.15.02.05</v>
          </cell>
          <cell r="E1480" t="str">
            <v>CHAS.GUINCHO 4,10T C-E</v>
          </cell>
          <cell r="F1480" t="str">
            <v>km</v>
          </cell>
        </row>
        <row r="1481">
          <cell r="B1481" t="str">
            <v>15.1.231</v>
          </cell>
          <cell r="D1481" t="str">
            <v>72.16.01.01</v>
          </cell>
          <cell r="E1481" t="str">
            <v>CHAS.US.L.A.10,5 C-A</v>
          </cell>
          <cell r="F1481" t="str">
            <v>h</v>
          </cell>
        </row>
        <row r="1482">
          <cell r="B1482" t="str">
            <v>15.1.232</v>
          </cell>
          <cell r="D1482" t="str">
            <v>72.16.01.02</v>
          </cell>
          <cell r="E1482" t="str">
            <v>CHAS.US.L.A.10,5 C-B</v>
          </cell>
          <cell r="F1482" t="str">
            <v>h</v>
          </cell>
        </row>
        <row r="1483">
          <cell r="B1483" t="str">
            <v>15.1.233</v>
          </cell>
          <cell r="D1483" t="str">
            <v>72.16.01.03</v>
          </cell>
          <cell r="E1483" t="str">
            <v>CHAS.US.L.A.10,5 C-C</v>
          </cell>
          <cell r="F1483" t="str">
            <v>h</v>
          </cell>
        </row>
        <row r="1484">
          <cell r="B1484" t="str">
            <v>15.1.234</v>
          </cell>
          <cell r="D1484" t="str">
            <v>72.16.01.04</v>
          </cell>
          <cell r="E1484" t="str">
            <v>CHAS.US.L.A.10,5 C-D</v>
          </cell>
          <cell r="F1484" t="str">
            <v>h</v>
          </cell>
        </row>
        <row r="1485">
          <cell r="B1485" t="str">
            <v>15.1.235</v>
          </cell>
          <cell r="D1485" t="str">
            <v>72.16.01.05</v>
          </cell>
          <cell r="E1485" t="str">
            <v>CHAS.US.L.A.10,5 C-E</v>
          </cell>
          <cell r="F1485" t="str">
            <v>km</v>
          </cell>
        </row>
        <row r="1486">
          <cell r="B1486" t="str">
            <v>15.1.236</v>
          </cell>
          <cell r="D1486" t="str">
            <v>72.16.02.01</v>
          </cell>
          <cell r="E1486" t="str">
            <v>CHAS.US.M.P.9M3 C-A</v>
          </cell>
          <cell r="F1486" t="str">
            <v>h</v>
          </cell>
        </row>
        <row r="1487">
          <cell r="B1487" t="str">
            <v>15.1.237</v>
          </cell>
          <cell r="D1487" t="str">
            <v>72.16.02.02</v>
          </cell>
          <cell r="E1487" t="str">
            <v>CHAS.US.M.P.9M3 C-B</v>
          </cell>
          <cell r="F1487" t="str">
            <v>h</v>
          </cell>
        </row>
        <row r="1488">
          <cell r="B1488" t="str">
            <v>15.1.238</v>
          </cell>
          <cell r="D1488" t="str">
            <v>72.16.02.03</v>
          </cell>
          <cell r="E1488" t="str">
            <v>CHAS.US.M.P.9M3 C-C</v>
          </cell>
          <cell r="F1488" t="str">
            <v>h</v>
          </cell>
        </row>
        <row r="1489">
          <cell r="B1489" t="str">
            <v>15.1.239</v>
          </cell>
          <cell r="D1489" t="str">
            <v>72.16.02.04</v>
          </cell>
          <cell r="E1489" t="str">
            <v>CHAS.US.M.P.9M3 C-D</v>
          </cell>
          <cell r="F1489" t="str">
            <v>h</v>
          </cell>
        </row>
        <row r="1490">
          <cell r="B1490" t="str">
            <v>15.1.240</v>
          </cell>
          <cell r="D1490" t="str">
            <v>72.17.01.01</v>
          </cell>
          <cell r="E1490" t="str">
            <v>CHAS.PANT.9M C-A</v>
          </cell>
          <cell r="F1490" t="str">
            <v>h</v>
          </cell>
        </row>
        <row r="1491">
          <cell r="B1491" t="str">
            <v>15.1.241</v>
          </cell>
          <cell r="D1491" t="str">
            <v>72.17.01.02</v>
          </cell>
          <cell r="E1491" t="str">
            <v>CHAS.PANT.9M C-B</v>
          </cell>
          <cell r="F1491" t="str">
            <v>h</v>
          </cell>
        </row>
        <row r="1492">
          <cell r="B1492" t="str">
            <v>15.1.242</v>
          </cell>
          <cell r="D1492" t="str">
            <v>72.17.01.03</v>
          </cell>
          <cell r="E1492" t="str">
            <v>CHAS.PANT.9M C-C</v>
          </cell>
          <cell r="F1492" t="str">
            <v>h</v>
          </cell>
        </row>
        <row r="1493">
          <cell r="B1493" t="str">
            <v>15.1.243</v>
          </cell>
          <cell r="D1493" t="str">
            <v>72.17.01.04</v>
          </cell>
          <cell r="E1493" t="str">
            <v>CHAS.PANT.9M C-D</v>
          </cell>
          <cell r="F1493" t="str">
            <v>h</v>
          </cell>
        </row>
        <row r="1494">
          <cell r="B1494" t="str">
            <v>15.1.244</v>
          </cell>
          <cell r="D1494" t="str">
            <v>72.18.01.01</v>
          </cell>
          <cell r="E1494" t="str">
            <v>CAV.M.CARR.30000 C-A</v>
          </cell>
          <cell r="F1494" t="str">
            <v>h</v>
          </cell>
        </row>
        <row r="1495">
          <cell r="B1495" t="str">
            <v>15.1.245</v>
          </cell>
          <cell r="D1495" t="str">
            <v>72.18.01.02</v>
          </cell>
          <cell r="E1495" t="str">
            <v>CAV.M.CARR.30000 C-B</v>
          </cell>
          <cell r="F1495" t="str">
            <v>h</v>
          </cell>
        </row>
        <row r="1496">
          <cell r="B1496" t="str">
            <v>15.1.246</v>
          </cell>
          <cell r="D1496" t="str">
            <v>72.18.01.03</v>
          </cell>
          <cell r="E1496" t="str">
            <v>CAV.M.CARR.30000 C-C</v>
          </cell>
          <cell r="F1496" t="str">
            <v>h</v>
          </cell>
        </row>
        <row r="1497">
          <cell r="B1497" t="str">
            <v>15.1.247</v>
          </cell>
          <cell r="D1497" t="str">
            <v>72.18.01.04</v>
          </cell>
          <cell r="E1497" t="str">
            <v>CAV.M.CARR.30000 C-D</v>
          </cell>
          <cell r="F1497" t="str">
            <v>h</v>
          </cell>
        </row>
        <row r="1498">
          <cell r="B1498" t="str">
            <v>15.1.248</v>
          </cell>
          <cell r="D1498" t="str">
            <v>72.18.01.05</v>
          </cell>
          <cell r="E1498" t="str">
            <v>CAV.M.CARR.30000 C-E</v>
          </cell>
          <cell r="F1498" t="str">
            <v>km</v>
          </cell>
        </row>
        <row r="1499">
          <cell r="B1499" t="str">
            <v>15.1.249</v>
          </cell>
          <cell r="D1499" t="str">
            <v>72.18.02.01</v>
          </cell>
          <cell r="E1499" t="str">
            <v>CAV.M.PRAN.30000 C-A</v>
          </cell>
          <cell r="F1499" t="str">
            <v>h</v>
          </cell>
        </row>
        <row r="1500">
          <cell r="B1500" t="str">
            <v>15.1.250</v>
          </cell>
          <cell r="D1500" t="str">
            <v>72.18.02.02</v>
          </cell>
          <cell r="E1500" t="str">
            <v>CAV.M.PRAN.30000 C-B</v>
          </cell>
          <cell r="F1500" t="str">
            <v>h</v>
          </cell>
        </row>
        <row r="1501">
          <cell r="B1501" t="str">
            <v>15.1.251</v>
          </cell>
          <cell r="D1501" t="str">
            <v>72.18.02.03</v>
          </cell>
          <cell r="E1501" t="str">
            <v>CAV.M.PRAN.30000 C-C</v>
          </cell>
          <cell r="F1501" t="str">
            <v>h</v>
          </cell>
        </row>
        <row r="1502">
          <cell r="B1502" t="str">
            <v>15.1.252</v>
          </cell>
          <cell r="D1502" t="str">
            <v>72.18.02.04</v>
          </cell>
          <cell r="E1502" t="str">
            <v>CAV.M.PRAN.30000 C-D</v>
          </cell>
          <cell r="F1502" t="str">
            <v>h</v>
          </cell>
        </row>
        <row r="1503">
          <cell r="B1503" t="str">
            <v>15.1.253</v>
          </cell>
          <cell r="D1503" t="str">
            <v>72.18.02.05</v>
          </cell>
          <cell r="E1503" t="str">
            <v>CAV.M.PRAN.30000 C-E</v>
          </cell>
          <cell r="F1503" t="str">
            <v>km</v>
          </cell>
        </row>
        <row r="1504">
          <cell r="B1504" t="str">
            <v>15.1.254</v>
          </cell>
          <cell r="D1504" t="str">
            <v>72.19.01.01</v>
          </cell>
          <cell r="E1504" t="str">
            <v>CAMPANULA C-A</v>
          </cell>
          <cell r="F1504" t="str">
            <v>h</v>
          </cell>
        </row>
        <row r="1505">
          <cell r="B1505" t="str">
            <v>15.1.255</v>
          </cell>
          <cell r="D1505" t="str">
            <v>72.19.01.02</v>
          </cell>
          <cell r="E1505" t="str">
            <v>CAMPANULA C-B</v>
          </cell>
          <cell r="F1505" t="str">
            <v>h</v>
          </cell>
        </row>
        <row r="1506">
          <cell r="B1506" t="str">
            <v>15.1.256</v>
          </cell>
          <cell r="D1506" t="str">
            <v>72.19.01.03</v>
          </cell>
          <cell r="E1506" t="str">
            <v>CAMPANULA C-C</v>
          </cell>
          <cell r="F1506" t="str">
            <v>h</v>
          </cell>
        </row>
        <row r="1507">
          <cell r="B1507" t="str">
            <v>15.1.257</v>
          </cell>
          <cell r="D1507" t="str">
            <v>72.19.01.04</v>
          </cell>
          <cell r="E1507" t="str">
            <v>CAMPANULA C-D</v>
          </cell>
          <cell r="F1507" t="str">
            <v>h</v>
          </cell>
        </row>
        <row r="1508">
          <cell r="B1508" t="str">
            <v>15.1.258</v>
          </cell>
          <cell r="D1508" t="str">
            <v>72.20.01.01</v>
          </cell>
          <cell r="E1508" t="str">
            <v xml:space="preserve">COMP.PERC.M.220 C-A </v>
          </cell>
          <cell r="F1508" t="str">
            <v>h</v>
          </cell>
        </row>
        <row r="1509">
          <cell r="B1509" t="str">
            <v>15.1.259</v>
          </cell>
          <cell r="D1509" t="str">
            <v>72.20.01.02</v>
          </cell>
          <cell r="E1509" t="str">
            <v>COMP.PERC.M.220 C-B</v>
          </cell>
          <cell r="F1509" t="str">
            <v>h</v>
          </cell>
        </row>
        <row r="1510">
          <cell r="B1510" t="str">
            <v>15.1.260</v>
          </cell>
          <cell r="D1510" t="str">
            <v>72.20.01.03</v>
          </cell>
          <cell r="E1510" t="str">
            <v>COMP.PERC.M.220 C-C</v>
          </cell>
          <cell r="F1510" t="str">
            <v>h</v>
          </cell>
        </row>
        <row r="1511">
          <cell r="B1511" t="str">
            <v>15.1.261</v>
          </cell>
          <cell r="D1511" t="str">
            <v>72.20.01.04</v>
          </cell>
          <cell r="E1511" t="str">
            <v>COMP.PERC.M.220 C-D</v>
          </cell>
          <cell r="F1511" t="str">
            <v>h</v>
          </cell>
        </row>
        <row r="1512">
          <cell r="B1512" t="str">
            <v>15.1.262</v>
          </cell>
          <cell r="D1512" t="str">
            <v>72.20.02.01</v>
          </cell>
          <cell r="E1512" t="str">
            <v>COMP.PL.M.1000 C-A</v>
          </cell>
          <cell r="F1512" t="str">
            <v>h</v>
          </cell>
        </row>
        <row r="1513">
          <cell r="B1513" t="str">
            <v>15.1.263</v>
          </cell>
          <cell r="D1513" t="str">
            <v>72.20.02.02</v>
          </cell>
          <cell r="E1513" t="str">
            <v>COMP.PL.M.1000 C-B</v>
          </cell>
          <cell r="F1513" t="str">
            <v>h</v>
          </cell>
        </row>
        <row r="1514">
          <cell r="B1514" t="str">
            <v>15.1.264</v>
          </cell>
          <cell r="D1514" t="str">
            <v>72.20.02.03</v>
          </cell>
          <cell r="E1514" t="str">
            <v>COMP.PL.M.1000 C-C</v>
          </cell>
          <cell r="F1514" t="str">
            <v>h</v>
          </cell>
        </row>
        <row r="1515">
          <cell r="B1515" t="str">
            <v>15.1.265</v>
          </cell>
          <cell r="D1515" t="str">
            <v>72.20.02.04</v>
          </cell>
          <cell r="E1515" t="str">
            <v>COMP.PL.M.1000 C-D</v>
          </cell>
          <cell r="F1515" t="str">
            <v>h</v>
          </cell>
        </row>
        <row r="1516">
          <cell r="B1516" t="str">
            <v>15.1.266</v>
          </cell>
          <cell r="D1516" t="str">
            <v>72.21.01.01</v>
          </cell>
          <cell r="E1516" t="str">
            <v>COMP. XA-90 MWD C-A</v>
          </cell>
          <cell r="F1516" t="str">
            <v>h</v>
          </cell>
        </row>
        <row r="1517">
          <cell r="B1517" t="str">
            <v>15.1.267</v>
          </cell>
          <cell r="D1517" t="str">
            <v>72.21.01.02</v>
          </cell>
          <cell r="E1517" t="str">
            <v>COMP. XA-90 MWD C-B</v>
          </cell>
          <cell r="F1517" t="str">
            <v>h</v>
          </cell>
        </row>
        <row r="1518">
          <cell r="B1518" t="str">
            <v>15.1.268</v>
          </cell>
          <cell r="D1518" t="str">
            <v>72.21.01.03</v>
          </cell>
          <cell r="E1518" t="str">
            <v>COMP. XA-90 MWD C-C</v>
          </cell>
          <cell r="F1518" t="str">
            <v>h</v>
          </cell>
        </row>
        <row r="1519">
          <cell r="B1519" t="str">
            <v>15.1.269</v>
          </cell>
          <cell r="D1519" t="str">
            <v>72.21.01.04</v>
          </cell>
          <cell r="E1519" t="str">
            <v>COMP. XA-90 MWD C-D</v>
          </cell>
          <cell r="F1519" t="str">
            <v>h</v>
          </cell>
        </row>
        <row r="1520">
          <cell r="B1520" t="str">
            <v>15.1.270</v>
          </cell>
          <cell r="D1520" t="str">
            <v>72.21.02.01</v>
          </cell>
          <cell r="E1520" t="str">
            <v>COMP. XA-125 MWD C-A</v>
          </cell>
          <cell r="F1520" t="str">
            <v>h</v>
          </cell>
        </row>
        <row r="1521">
          <cell r="B1521" t="str">
            <v>15.1.271</v>
          </cell>
          <cell r="D1521" t="str">
            <v>72.21.02.02</v>
          </cell>
          <cell r="E1521" t="str">
            <v>COMP. XA-125 MWD C-B</v>
          </cell>
          <cell r="F1521" t="str">
            <v>h</v>
          </cell>
        </row>
        <row r="1522">
          <cell r="B1522" t="str">
            <v>15.1.272</v>
          </cell>
          <cell r="D1522" t="str">
            <v>72.21.02.03</v>
          </cell>
          <cell r="E1522" t="str">
            <v>COMP. XA-125 MWD C-C</v>
          </cell>
          <cell r="F1522" t="str">
            <v>h</v>
          </cell>
        </row>
        <row r="1523">
          <cell r="B1523" t="str">
            <v>15.1.273</v>
          </cell>
          <cell r="D1523" t="str">
            <v>72.21.02.04</v>
          </cell>
          <cell r="E1523" t="str">
            <v>COMP. XA-125 MWD C-D</v>
          </cell>
          <cell r="F1523" t="str">
            <v>h</v>
          </cell>
        </row>
        <row r="1524">
          <cell r="B1524" t="str">
            <v>15.1.274</v>
          </cell>
          <cell r="D1524" t="str">
            <v>72.21.03.01</v>
          </cell>
          <cell r="E1524" t="str">
            <v>COMP. XA-175 MWD C-A</v>
          </cell>
          <cell r="F1524" t="str">
            <v>h</v>
          </cell>
        </row>
        <row r="1525">
          <cell r="B1525" t="str">
            <v>15.1.275</v>
          </cell>
          <cell r="D1525" t="str">
            <v>72.21.03.02</v>
          </cell>
          <cell r="E1525" t="str">
            <v>COMP. XA-175 MWD C-B</v>
          </cell>
          <cell r="F1525" t="str">
            <v>h</v>
          </cell>
        </row>
        <row r="1526">
          <cell r="B1526" t="str">
            <v>15.1.276</v>
          </cell>
          <cell r="D1526" t="str">
            <v>72.21.03.03</v>
          </cell>
          <cell r="E1526" t="str">
            <v>COMP. XA-175 MWD C-C</v>
          </cell>
          <cell r="F1526" t="str">
            <v>h</v>
          </cell>
        </row>
        <row r="1527">
          <cell r="B1527" t="str">
            <v>15.1.277</v>
          </cell>
          <cell r="D1527" t="str">
            <v>72.21.03.04</v>
          </cell>
          <cell r="E1527" t="str">
            <v>COMP. XA-175 MWD C-D</v>
          </cell>
          <cell r="F1527" t="str">
            <v>h</v>
          </cell>
        </row>
        <row r="1528">
          <cell r="B1528" t="str">
            <v>15.1.278</v>
          </cell>
          <cell r="D1528" t="str">
            <v>72.21.04.01</v>
          </cell>
          <cell r="E1528" t="str">
            <v>COMP. XA-360 MWD C-A</v>
          </cell>
          <cell r="F1528" t="str">
            <v>h</v>
          </cell>
        </row>
        <row r="1529">
          <cell r="B1529" t="str">
            <v>15.1.279</v>
          </cell>
          <cell r="D1529" t="str">
            <v>72.21.04.02</v>
          </cell>
          <cell r="E1529" t="str">
            <v>COMP. XA-360 MWD C-B</v>
          </cell>
          <cell r="F1529" t="str">
            <v>h</v>
          </cell>
        </row>
        <row r="1530">
          <cell r="B1530" t="str">
            <v>15.1.280</v>
          </cell>
          <cell r="D1530" t="str">
            <v>72.21.04.03</v>
          </cell>
          <cell r="E1530" t="str">
            <v>COMP. XA-360 MWD C-C</v>
          </cell>
          <cell r="F1530" t="str">
            <v>h</v>
          </cell>
        </row>
        <row r="1531">
          <cell r="B1531" t="str">
            <v>15.1.281</v>
          </cell>
          <cell r="D1531" t="str">
            <v>72.21.04.04</v>
          </cell>
          <cell r="E1531" t="str">
            <v>COMP. XA-360 MWD C-D</v>
          </cell>
          <cell r="F1531" t="str">
            <v>h</v>
          </cell>
        </row>
        <row r="1532">
          <cell r="B1532" t="str">
            <v>15.1.282</v>
          </cell>
          <cell r="D1532" t="str">
            <v>72.22.03.01</v>
          </cell>
          <cell r="E1532" t="str">
            <v>DEM.FAIXA Q. 500L C-A</v>
          </cell>
          <cell r="F1532" t="str">
            <v>h</v>
          </cell>
        </row>
        <row r="1533">
          <cell r="B1533" t="str">
            <v>15.1.283</v>
          </cell>
          <cell r="D1533" t="str">
            <v>72.22.03.02</v>
          </cell>
          <cell r="E1533" t="str">
            <v>DEM.FAIXA Q. 500L C-B</v>
          </cell>
          <cell r="F1533" t="str">
            <v>h</v>
          </cell>
        </row>
        <row r="1534">
          <cell r="B1534" t="str">
            <v>15.1.284</v>
          </cell>
          <cell r="D1534" t="str">
            <v>72.22.03.03</v>
          </cell>
          <cell r="E1534" t="str">
            <v>DEM.FAIXA Q. 500L C-C</v>
          </cell>
          <cell r="F1534" t="str">
            <v>h</v>
          </cell>
        </row>
        <row r="1535">
          <cell r="B1535" t="str">
            <v>15.1.285</v>
          </cell>
          <cell r="D1535" t="str">
            <v>72.22.03.04</v>
          </cell>
          <cell r="E1535" t="str">
            <v>DEM.FAIXA Q. 500L C-D</v>
          </cell>
          <cell r="F1535" t="str">
            <v>h</v>
          </cell>
        </row>
        <row r="1536">
          <cell r="B1536" t="str">
            <v>15.1.286</v>
          </cell>
          <cell r="D1536" t="str">
            <v>72.23.01.01</v>
          </cell>
          <cell r="E1536" t="str">
            <v>DIST.A.S/E 1000 C-A</v>
          </cell>
          <cell r="F1536" t="str">
            <v>h</v>
          </cell>
        </row>
        <row r="1537">
          <cell r="B1537" t="str">
            <v>15.1.287</v>
          </cell>
          <cell r="D1537" t="str">
            <v>72.23.01.02</v>
          </cell>
          <cell r="E1537" t="str">
            <v>DIST.A.S/E 1000 C-B</v>
          </cell>
          <cell r="F1537" t="str">
            <v>h</v>
          </cell>
        </row>
        <row r="1538">
          <cell r="B1538" t="str">
            <v>15.1.288</v>
          </cell>
          <cell r="D1538" t="str">
            <v>72.23.01.03</v>
          </cell>
          <cell r="E1538" t="str">
            <v>DIST.A.S/E 1000 C-C</v>
          </cell>
          <cell r="F1538" t="str">
            <v>h</v>
          </cell>
        </row>
        <row r="1539">
          <cell r="B1539" t="str">
            <v>15.1.289</v>
          </cell>
          <cell r="D1539" t="str">
            <v>72.23.01.04</v>
          </cell>
          <cell r="E1539" t="str">
            <v>DIST.A.S/E 1000 C-D</v>
          </cell>
          <cell r="F1539" t="str">
            <v>h</v>
          </cell>
        </row>
        <row r="1540">
          <cell r="B1540" t="str">
            <v>15.1.290</v>
          </cell>
          <cell r="D1540" t="str">
            <v>72.23.02.01</v>
          </cell>
          <cell r="E1540" t="str">
            <v>DIST.AGR.600T/H C-A</v>
          </cell>
          <cell r="F1540" t="str">
            <v>h</v>
          </cell>
        </row>
        <row r="1541">
          <cell r="B1541" t="str">
            <v>15.1.291</v>
          </cell>
          <cell r="D1541" t="str">
            <v>72.23.02.02</v>
          </cell>
          <cell r="E1541" t="str">
            <v>DIST.AGR.600T/H C-B</v>
          </cell>
          <cell r="F1541" t="str">
            <v>h</v>
          </cell>
        </row>
        <row r="1542">
          <cell r="B1542" t="str">
            <v>15.1.292</v>
          </cell>
          <cell r="D1542" t="str">
            <v>72.23.02.03</v>
          </cell>
          <cell r="E1542" t="str">
            <v>DIST.AGR.600T/H C-C</v>
          </cell>
          <cell r="F1542" t="str">
            <v>h</v>
          </cell>
        </row>
        <row r="1543">
          <cell r="B1543" t="str">
            <v>15.1.293</v>
          </cell>
          <cell r="D1543" t="str">
            <v>72.23.02.04</v>
          </cell>
          <cell r="E1543" t="str">
            <v>DIST.AGR.600T/H C-D</v>
          </cell>
          <cell r="F1543" t="str">
            <v>h</v>
          </cell>
        </row>
        <row r="1544">
          <cell r="B1544" t="str">
            <v>15.1.294</v>
          </cell>
          <cell r="D1544" t="str">
            <v>72.23.03.01</v>
          </cell>
          <cell r="E1544" t="str">
            <v>DISTR.ASF.R.2400 C-A</v>
          </cell>
          <cell r="F1544" t="str">
            <v>h</v>
          </cell>
        </row>
        <row r="1545">
          <cell r="B1545" t="str">
            <v>15.1.295</v>
          </cell>
          <cell r="D1545" t="str">
            <v>72.23.03.02</v>
          </cell>
          <cell r="E1545" t="str">
            <v>DISTR.ASF.R.2400 C-B</v>
          </cell>
          <cell r="F1545" t="str">
            <v>h</v>
          </cell>
        </row>
        <row r="1546">
          <cell r="B1546" t="str">
            <v>15.1.296</v>
          </cell>
          <cell r="D1546" t="str">
            <v>72.23.03.03</v>
          </cell>
          <cell r="E1546" t="str">
            <v>DISTR.ASF.R.2400 C-C</v>
          </cell>
          <cell r="F1546" t="str">
            <v>h</v>
          </cell>
        </row>
        <row r="1547">
          <cell r="B1547" t="str">
            <v>15.1.297</v>
          </cell>
          <cell r="D1547" t="str">
            <v>72.23.03.04</v>
          </cell>
          <cell r="E1547" t="str">
            <v>DISTR.ASF.R.2400 C-D</v>
          </cell>
          <cell r="F1547" t="str">
            <v>h</v>
          </cell>
        </row>
        <row r="1548">
          <cell r="B1548" t="str">
            <v>15.1.298</v>
          </cell>
          <cell r="D1548" t="str">
            <v>72.24.01.01</v>
          </cell>
          <cell r="E1548" t="str">
            <v>DIST.AD. SEM.700L C-A</v>
          </cell>
          <cell r="F1548" t="str">
            <v>h</v>
          </cell>
        </row>
        <row r="1549">
          <cell r="B1549" t="str">
            <v>15.1.299</v>
          </cell>
          <cell r="D1549" t="str">
            <v>72.24.01.02</v>
          </cell>
          <cell r="E1549" t="str">
            <v>DIST.AD. SEM.700L C-B</v>
          </cell>
          <cell r="F1549" t="str">
            <v>h</v>
          </cell>
        </row>
        <row r="1550">
          <cell r="B1550" t="str">
            <v>15.1.300</v>
          </cell>
          <cell r="D1550" t="str">
            <v>72.24.01.03</v>
          </cell>
          <cell r="E1550" t="str">
            <v>DIST.AD. SEM.700L C-C</v>
          </cell>
          <cell r="F1550" t="str">
            <v>h</v>
          </cell>
        </row>
        <row r="1551">
          <cell r="B1551" t="str">
            <v>15.1.301</v>
          </cell>
          <cell r="D1551" t="str">
            <v>72.24.01.04</v>
          </cell>
          <cell r="E1551" t="str">
            <v>DIST.AD. SEM.700L C-D</v>
          </cell>
          <cell r="F1551" t="str">
            <v>h</v>
          </cell>
        </row>
        <row r="1552">
          <cell r="B1552" t="str">
            <v>15.1.302</v>
          </cell>
          <cell r="D1552" t="str">
            <v>72.25.01.01</v>
          </cell>
          <cell r="E1552" t="str">
            <v>DRAGA C/EMB.A.400 C-A</v>
          </cell>
          <cell r="F1552" t="str">
            <v>h</v>
          </cell>
        </row>
        <row r="1553">
          <cell r="B1553" t="str">
            <v>15.1.303</v>
          </cell>
          <cell r="D1553" t="str">
            <v>72.25.01.02</v>
          </cell>
          <cell r="E1553" t="str">
            <v>DRAGA C/EMB.A.400 C-B</v>
          </cell>
          <cell r="F1553" t="str">
            <v>h</v>
          </cell>
        </row>
        <row r="1554">
          <cell r="B1554" t="str">
            <v>15.1.304</v>
          </cell>
          <cell r="D1554" t="str">
            <v>72.25.01.03</v>
          </cell>
          <cell r="E1554" t="str">
            <v>DRAGA C/EMB.A.400 C-C h</v>
          </cell>
          <cell r="F1554" t="str">
            <v>h</v>
          </cell>
        </row>
        <row r="1555">
          <cell r="B1555" t="str">
            <v>15.1.305</v>
          </cell>
          <cell r="D1555" t="str">
            <v>72.25.01.04</v>
          </cell>
          <cell r="E1555" t="str">
            <v>DRAGA C/EMB.A.400 C-D</v>
          </cell>
          <cell r="F1555" t="str">
            <v>h</v>
          </cell>
        </row>
        <row r="1556">
          <cell r="B1556" t="str">
            <v>15.1.306</v>
          </cell>
          <cell r="D1556" t="str">
            <v>72.26.01.01</v>
          </cell>
          <cell r="E1556" t="str">
            <v>EQUIP.VIS.OAE 25M C-A</v>
          </cell>
          <cell r="F1556" t="str">
            <v>h</v>
          </cell>
        </row>
        <row r="1557">
          <cell r="B1557" t="str">
            <v>15.1.307</v>
          </cell>
          <cell r="D1557" t="str">
            <v>72.26.01.02</v>
          </cell>
          <cell r="E1557" t="str">
            <v>EQUIP.VIS.OAE 25M C-B</v>
          </cell>
          <cell r="F1557" t="str">
            <v>h</v>
          </cell>
        </row>
        <row r="1558">
          <cell r="B1558" t="str">
            <v>15.1.308</v>
          </cell>
          <cell r="D1558" t="str">
            <v>72.26.01.03</v>
          </cell>
          <cell r="E1558" t="str">
            <v>EQUIP.VIS.OAE 25M C-C</v>
          </cell>
          <cell r="F1558" t="str">
            <v>h</v>
          </cell>
        </row>
        <row r="1559">
          <cell r="B1559" t="str">
            <v>15.1.309</v>
          </cell>
          <cell r="D1559" t="str">
            <v>72.26.01.04</v>
          </cell>
          <cell r="E1559" t="str">
            <v>EQUIP.VIS.OAE 25M C-D</v>
          </cell>
          <cell r="F1559" t="str">
            <v>h</v>
          </cell>
        </row>
        <row r="1560">
          <cell r="B1560" t="str">
            <v>15.1.310</v>
          </cell>
          <cell r="D1560" t="str">
            <v>72.26.02.01</v>
          </cell>
          <cell r="E1560" t="str">
            <v>EQ.VIS.OAE 12,14M C-A</v>
          </cell>
          <cell r="F1560" t="str">
            <v>h</v>
          </cell>
        </row>
        <row r="1561">
          <cell r="B1561" t="str">
            <v>15.1.311</v>
          </cell>
          <cell r="D1561" t="str">
            <v>72.26.02.02</v>
          </cell>
          <cell r="E1561" t="str">
            <v>EQ.VIS.OAE 12,14M C-B</v>
          </cell>
          <cell r="F1561" t="str">
            <v>h</v>
          </cell>
        </row>
        <row r="1562">
          <cell r="B1562" t="str">
            <v>15.1.312</v>
          </cell>
          <cell r="D1562" t="str">
            <v>72.26.02.03</v>
          </cell>
          <cell r="E1562" t="str">
            <v>EQ.VIS.OAE 12,14M C-C</v>
          </cell>
          <cell r="F1562" t="str">
            <v>h</v>
          </cell>
        </row>
        <row r="1563">
          <cell r="B1563" t="str">
            <v>15.1.313</v>
          </cell>
          <cell r="D1563" t="str">
            <v>72.26.02.04</v>
          </cell>
          <cell r="E1563" t="str">
            <v xml:space="preserve">EQ.VIS.OAE 12,14M C-D </v>
          </cell>
          <cell r="F1563" t="str">
            <v>h</v>
          </cell>
        </row>
        <row r="1564">
          <cell r="B1564" t="str">
            <v>15.1.314</v>
          </cell>
          <cell r="D1564" t="str">
            <v>72.26.03.01</v>
          </cell>
          <cell r="E1564" t="str">
            <v>EQ.VIS.OAE 7,62M C-A</v>
          </cell>
          <cell r="F1564" t="str">
            <v>h</v>
          </cell>
        </row>
        <row r="1565">
          <cell r="B1565" t="str">
            <v>15.1.315</v>
          </cell>
          <cell r="D1565" t="str">
            <v>72.26.03.02</v>
          </cell>
          <cell r="E1565" t="str">
            <v>EQ.VIS.OAE 7,62M C-B</v>
          </cell>
          <cell r="F1565" t="str">
            <v>h</v>
          </cell>
        </row>
        <row r="1566">
          <cell r="B1566" t="str">
            <v>15.1.316</v>
          </cell>
          <cell r="D1566" t="str">
            <v>72.26.03.03</v>
          </cell>
          <cell r="E1566" t="str">
            <v>EQ.VIS.OAE 7,62M C-C</v>
          </cell>
          <cell r="F1566" t="str">
            <v>h</v>
          </cell>
        </row>
        <row r="1567">
          <cell r="B1567" t="str">
            <v>15.1.317</v>
          </cell>
          <cell r="D1567" t="str">
            <v>72.26.03.04</v>
          </cell>
          <cell r="E1567" t="str">
            <v>EQ.VIS.OAE 7,62M C-D</v>
          </cell>
          <cell r="F1567" t="str">
            <v>h</v>
          </cell>
        </row>
        <row r="1568">
          <cell r="B1568" t="str">
            <v>15.1.318</v>
          </cell>
          <cell r="D1568" t="str">
            <v xml:space="preserve">72.26.04.06 </v>
          </cell>
          <cell r="E1568" t="str">
            <v>E. LAB. CAMPO/SEDE C-F</v>
          </cell>
          <cell r="F1568" t="str">
            <v>equip. mensal</v>
          </cell>
        </row>
        <row r="1569">
          <cell r="B1569" t="str">
            <v>15.1.319</v>
          </cell>
          <cell r="D1569" t="str">
            <v>72.27.01.01</v>
          </cell>
          <cell r="E1569" t="str">
            <v>ESC.H.S/ES.0,7M3 C-A</v>
          </cell>
          <cell r="F1569" t="str">
            <v>h</v>
          </cell>
        </row>
        <row r="1570">
          <cell r="B1570" t="str">
            <v>15.1.320</v>
          </cell>
          <cell r="D1570" t="str">
            <v>72.27.01.02</v>
          </cell>
          <cell r="E1570" t="str">
            <v>ESC.H.S/ES.0,7M3 C-B</v>
          </cell>
          <cell r="F1570" t="str">
            <v>h</v>
          </cell>
        </row>
        <row r="1571">
          <cell r="B1571" t="str">
            <v>15.1.321</v>
          </cell>
          <cell r="D1571" t="str">
            <v>72.27.01.03</v>
          </cell>
          <cell r="E1571" t="str">
            <v>ESC.H.S/ES.0,7M3 C-C</v>
          </cell>
          <cell r="F1571" t="str">
            <v>h</v>
          </cell>
        </row>
        <row r="1572">
          <cell r="B1572" t="str">
            <v>15.1.322</v>
          </cell>
          <cell r="D1572" t="str">
            <v>72.27.01.04</v>
          </cell>
          <cell r="E1572" t="str">
            <v>ESC.H.S/ES.0,7M3 C-D</v>
          </cell>
          <cell r="F1572" t="str">
            <v>h</v>
          </cell>
        </row>
        <row r="1573">
          <cell r="B1573" t="str">
            <v>15.1.323</v>
          </cell>
          <cell r="D1573" t="str">
            <v>72.27.02.01</v>
          </cell>
          <cell r="E1573" t="str">
            <v>ESC.H.S/ES.0,6M3 C-A</v>
          </cell>
          <cell r="F1573" t="str">
            <v>h</v>
          </cell>
        </row>
        <row r="1574">
          <cell r="B1574" t="str">
            <v>15.1.324</v>
          </cell>
          <cell r="D1574" t="str">
            <v>72.27.02.02</v>
          </cell>
          <cell r="E1574" t="str">
            <v xml:space="preserve">ESC.H.S/ES.0,6M3 C-B </v>
          </cell>
          <cell r="F1574" t="str">
            <v>h</v>
          </cell>
        </row>
        <row r="1575">
          <cell r="B1575" t="str">
            <v>15.1.325</v>
          </cell>
          <cell r="D1575" t="str">
            <v>72.27.02.03</v>
          </cell>
          <cell r="E1575" t="str">
            <v>ESC.H.S/ES.0,6M3 C-C</v>
          </cell>
          <cell r="F1575" t="str">
            <v>h</v>
          </cell>
        </row>
        <row r="1576">
          <cell r="B1576" t="str">
            <v>15.1.326</v>
          </cell>
          <cell r="D1576" t="str">
            <v>72.27.02.04</v>
          </cell>
          <cell r="E1576" t="str">
            <v>ESC.H.S/ES.0,6M3 C-D</v>
          </cell>
          <cell r="F1576" t="str">
            <v>h</v>
          </cell>
        </row>
        <row r="1577">
          <cell r="B1577" t="str">
            <v>15.1.327</v>
          </cell>
          <cell r="D1577" t="str">
            <v>72.27.03.01</v>
          </cell>
          <cell r="E1577" t="str">
            <v xml:space="preserve">ESC.H.S/ES.0,62M3 C-A </v>
          </cell>
          <cell r="F1577" t="str">
            <v>h</v>
          </cell>
        </row>
        <row r="1578">
          <cell r="B1578" t="str">
            <v>15.1.328</v>
          </cell>
          <cell r="D1578" t="str">
            <v>72.27.03.02</v>
          </cell>
          <cell r="E1578" t="str">
            <v>ESC.H.S/ES.0,62M3 C-B</v>
          </cell>
          <cell r="F1578" t="str">
            <v>h</v>
          </cell>
        </row>
        <row r="1579">
          <cell r="B1579" t="str">
            <v>15.1.329</v>
          </cell>
          <cell r="D1579" t="str">
            <v>72.27.03.03</v>
          </cell>
          <cell r="E1579" t="str">
            <v>ESC.H.S/ES.0,62M3 C-C</v>
          </cell>
          <cell r="F1579" t="str">
            <v>h</v>
          </cell>
        </row>
        <row r="1580">
          <cell r="B1580" t="str">
            <v>15.1.330</v>
          </cell>
          <cell r="D1580" t="str">
            <v>72.27.03.04</v>
          </cell>
          <cell r="E1580" t="str">
            <v>ESC.H.S/ES.0,62M3 C-D</v>
          </cell>
          <cell r="F1580" t="str">
            <v>h</v>
          </cell>
        </row>
        <row r="1581">
          <cell r="B1581" t="str">
            <v>15.1.331</v>
          </cell>
          <cell r="D1581" t="str">
            <v>72.27.04.01</v>
          </cell>
          <cell r="E1581" t="str">
            <v>ESC.H.S/ES.2,2M3 C-A</v>
          </cell>
          <cell r="F1581" t="str">
            <v>h</v>
          </cell>
        </row>
        <row r="1582">
          <cell r="B1582" t="str">
            <v>15.1.332</v>
          </cell>
          <cell r="D1582" t="str">
            <v>72.27.04.02</v>
          </cell>
          <cell r="E1582" t="str">
            <v>ESC.H.S/ES.2,2M3 C-B</v>
          </cell>
          <cell r="F1582" t="str">
            <v>h</v>
          </cell>
        </row>
        <row r="1583">
          <cell r="B1583" t="str">
            <v>15.1.333</v>
          </cell>
          <cell r="D1583" t="str">
            <v>72.27.04.03</v>
          </cell>
          <cell r="E1583" t="str">
            <v>ESC.H.S/ES.2,2M3 C-C</v>
          </cell>
          <cell r="F1583" t="str">
            <v>h</v>
          </cell>
        </row>
        <row r="1584">
          <cell r="B1584" t="str">
            <v>15.1.334</v>
          </cell>
          <cell r="D1584" t="str">
            <v>72.27.04.04</v>
          </cell>
          <cell r="E1584" t="str">
            <v>ESC.H.S/ES.2,2M3 C-D</v>
          </cell>
          <cell r="F1584" t="str">
            <v>h</v>
          </cell>
        </row>
        <row r="1585">
          <cell r="B1585" t="str">
            <v>15.1.335</v>
          </cell>
          <cell r="D1585" t="str">
            <v>72.27.05.01</v>
          </cell>
          <cell r="E1585" t="str">
            <v>ESC.H.S/PN0,25M3 C-A</v>
          </cell>
          <cell r="F1585" t="str">
            <v>h</v>
          </cell>
        </row>
        <row r="1586">
          <cell r="B1586" t="str">
            <v>15.1.336</v>
          </cell>
          <cell r="D1586" t="str">
            <v>72.27.05.02</v>
          </cell>
          <cell r="E1586" t="str">
            <v>ESC.H.S/PN0,25M3 C-B</v>
          </cell>
          <cell r="F1586" t="str">
            <v>h</v>
          </cell>
        </row>
        <row r="1587">
          <cell r="B1587" t="str">
            <v>15.1.337</v>
          </cell>
          <cell r="D1587" t="str">
            <v>72.27.05.03</v>
          </cell>
          <cell r="E1587" t="str">
            <v>ESC.H.S/PN0,25M3 C-C</v>
          </cell>
          <cell r="F1587" t="str">
            <v>h</v>
          </cell>
        </row>
        <row r="1588">
          <cell r="B1588" t="str">
            <v>15.1.338</v>
          </cell>
          <cell r="D1588" t="str">
            <v>72.27.05.04</v>
          </cell>
          <cell r="E1588" t="str">
            <v>ESC.H.S/PN0,25M3 C-D</v>
          </cell>
          <cell r="F1588" t="str">
            <v>h</v>
          </cell>
        </row>
        <row r="1589">
          <cell r="B1589" t="str">
            <v>15.1.339</v>
          </cell>
          <cell r="D1589" t="str">
            <v>72.28.01.01</v>
          </cell>
          <cell r="E1589" t="str">
            <v>EMPILHAD.2500KG C-A</v>
          </cell>
          <cell r="F1589" t="str">
            <v>h</v>
          </cell>
        </row>
        <row r="1590">
          <cell r="B1590" t="str">
            <v>15.1.340</v>
          </cell>
          <cell r="D1590" t="str">
            <v>72.28.01.02</v>
          </cell>
          <cell r="E1590" t="str">
            <v>EMPILHAD.2500KG C-B</v>
          </cell>
          <cell r="F1590" t="str">
            <v>h</v>
          </cell>
        </row>
        <row r="1591">
          <cell r="B1591" t="str">
            <v>15.1.341</v>
          </cell>
          <cell r="D1591" t="str">
            <v>72.28.01.03</v>
          </cell>
          <cell r="E1591" t="str">
            <v xml:space="preserve">EMPILHAD.2500KG C-C </v>
          </cell>
          <cell r="F1591" t="str">
            <v>h</v>
          </cell>
        </row>
        <row r="1592">
          <cell r="B1592" t="str">
            <v>15.1.342</v>
          </cell>
          <cell r="D1592" t="str">
            <v>72.28.01.04</v>
          </cell>
          <cell r="E1592" t="str">
            <v>EMPILHAD.2500KG C-D</v>
          </cell>
          <cell r="F1592" t="str">
            <v>h</v>
          </cell>
        </row>
        <row r="1593">
          <cell r="B1593" t="str">
            <v>15.1.343</v>
          </cell>
          <cell r="D1593" t="str">
            <v>72.28.02.01</v>
          </cell>
          <cell r="E1593" t="str">
            <v>EMPILHAD.5000KG C-A</v>
          </cell>
          <cell r="F1593" t="str">
            <v>h</v>
          </cell>
        </row>
        <row r="1594">
          <cell r="B1594" t="str">
            <v>15.1.344</v>
          </cell>
          <cell r="D1594" t="str">
            <v>72.28.02.02</v>
          </cell>
          <cell r="E1594" t="str">
            <v>EMPILHAD.5000KG C-B</v>
          </cell>
          <cell r="F1594" t="str">
            <v>h</v>
          </cell>
        </row>
        <row r="1595">
          <cell r="B1595" t="str">
            <v>15.1.345</v>
          </cell>
          <cell r="D1595" t="str">
            <v>72.28.02.03</v>
          </cell>
          <cell r="E1595" t="str">
            <v>EMPILHAD.5000KG C-C</v>
          </cell>
          <cell r="F1595" t="str">
            <v>h</v>
          </cell>
        </row>
        <row r="1596">
          <cell r="B1596" t="str">
            <v>15.1.346</v>
          </cell>
          <cell r="D1596" t="str">
            <v>72.28.02.04</v>
          </cell>
          <cell r="E1596" t="str">
            <v>EMPILHAD.5000KG C-D</v>
          </cell>
          <cell r="F1596" t="str">
            <v>h</v>
          </cell>
        </row>
        <row r="1597">
          <cell r="B1597" t="str">
            <v>15.1.347</v>
          </cell>
          <cell r="D1597" t="str">
            <v>72.29.01.01</v>
          </cell>
          <cell r="E1597" t="str">
            <v>FRES.F.S/PN 150 C-A</v>
          </cell>
          <cell r="F1597" t="str">
            <v>h</v>
          </cell>
        </row>
        <row r="1598">
          <cell r="B1598" t="str">
            <v>15.1.348</v>
          </cell>
          <cell r="D1598" t="str">
            <v>72.29.01.02</v>
          </cell>
          <cell r="E1598" t="str">
            <v>FRES.F.S/PN 150 C-B</v>
          </cell>
          <cell r="F1598" t="str">
            <v>h</v>
          </cell>
        </row>
        <row r="1599">
          <cell r="B1599" t="str">
            <v>15.1.349</v>
          </cell>
          <cell r="D1599" t="str">
            <v>72.29.01.03</v>
          </cell>
          <cell r="E1599" t="str">
            <v xml:space="preserve">FRES.F.S/PN 150 C-C </v>
          </cell>
          <cell r="F1599" t="str">
            <v>h</v>
          </cell>
        </row>
        <row r="1600">
          <cell r="B1600" t="str">
            <v>15.1.350</v>
          </cell>
          <cell r="D1600" t="str">
            <v>72.29.01.04</v>
          </cell>
          <cell r="E1600" t="str">
            <v>FRES.F.S/PN 150 C-D</v>
          </cell>
          <cell r="F1600" t="str">
            <v>h</v>
          </cell>
        </row>
        <row r="1601">
          <cell r="B1601" t="str">
            <v>15.1.351</v>
          </cell>
          <cell r="D1601" t="str">
            <v>72.29.02.01</v>
          </cell>
          <cell r="E1601" t="str">
            <v>FRES.F.S/EST.403 C-A</v>
          </cell>
          <cell r="F1601" t="str">
            <v>h</v>
          </cell>
        </row>
        <row r="1602">
          <cell r="B1602" t="str">
            <v>15.1.352</v>
          </cell>
          <cell r="D1602" t="str">
            <v>72.29.02.02</v>
          </cell>
          <cell r="E1602" t="str">
            <v>FRES.F.S/EST.403 C-B</v>
          </cell>
          <cell r="F1602" t="str">
            <v>h</v>
          </cell>
        </row>
        <row r="1603">
          <cell r="B1603" t="str">
            <v>15.1.353</v>
          </cell>
          <cell r="D1603" t="str">
            <v>72.29.02.03</v>
          </cell>
          <cell r="E1603" t="str">
            <v>FRES.F.S/EST.403 C-C</v>
          </cell>
          <cell r="F1603" t="str">
            <v>h</v>
          </cell>
        </row>
        <row r="1604">
          <cell r="B1604" t="str">
            <v>15.1.354</v>
          </cell>
          <cell r="D1604" t="str">
            <v>72.29.02.04</v>
          </cell>
          <cell r="E1604" t="str">
            <v>FRES.F.S/EST.403 C-D</v>
          </cell>
          <cell r="F1604" t="str">
            <v>h</v>
          </cell>
        </row>
        <row r="1605">
          <cell r="B1605" t="str">
            <v>15.1.355</v>
          </cell>
          <cell r="D1605" t="str">
            <v>72.31.01.01</v>
          </cell>
          <cell r="E1605" t="str">
            <v>GRUP.GERAD.40KVA C-A</v>
          </cell>
          <cell r="F1605" t="str">
            <v>h</v>
          </cell>
        </row>
        <row r="1606">
          <cell r="B1606" t="str">
            <v>15.1.356</v>
          </cell>
          <cell r="D1606" t="str">
            <v>72.31.01.02</v>
          </cell>
          <cell r="E1606" t="str">
            <v>GRUP.GERAD.40KVA C-B</v>
          </cell>
          <cell r="F1606" t="str">
            <v>h</v>
          </cell>
        </row>
        <row r="1607">
          <cell r="B1607" t="str">
            <v>15.1.357</v>
          </cell>
          <cell r="D1607" t="str">
            <v>72.31.01.03</v>
          </cell>
          <cell r="E1607" t="str">
            <v>GRUP.GERAD.40KVA C-C</v>
          </cell>
          <cell r="F1607" t="str">
            <v>h</v>
          </cell>
        </row>
        <row r="1608">
          <cell r="B1608" t="str">
            <v>15.1.358</v>
          </cell>
          <cell r="D1608" t="str">
            <v>72.31.01.04</v>
          </cell>
          <cell r="E1608" t="str">
            <v>GRUP.GERAD.40 KVA C-D</v>
          </cell>
          <cell r="F1608" t="str">
            <v>h</v>
          </cell>
        </row>
        <row r="1609">
          <cell r="B1609" t="str">
            <v>15.1.359</v>
          </cell>
          <cell r="D1609" t="str">
            <v>72.31.02.01</v>
          </cell>
          <cell r="E1609" t="str">
            <v>GRUP.GERAD.55 KVA C-A</v>
          </cell>
          <cell r="F1609" t="str">
            <v>h</v>
          </cell>
        </row>
        <row r="1610">
          <cell r="B1610" t="str">
            <v>15.1.360</v>
          </cell>
          <cell r="D1610" t="str">
            <v>72.31.02.02</v>
          </cell>
          <cell r="E1610" t="str">
            <v>GRUP.GERAD.55 KVA C-B</v>
          </cell>
          <cell r="F1610" t="str">
            <v>h</v>
          </cell>
        </row>
        <row r="1611">
          <cell r="B1611" t="str">
            <v>15.1.361</v>
          </cell>
          <cell r="D1611" t="str">
            <v>72.31.02.03</v>
          </cell>
          <cell r="E1611" t="str">
            <v>GRUP.GERAD.55 KVA C-C</v>
          </cell>
          <cell r="F1611" t="str">
            <v>h</v>
          </cell>
        </row>
        <row r="1612">
          <cell r="B1612" t="str">
            <v>15.1.362</v>
          </cell>
          <cell r="D1612" t="str">
            <v>72.31.02.04</v>
          </cell>
          <cell r="E1612" t="str">
            <v>GRUP.GERAD.55 KVA C-D</v>
          </cell>
          <cell r="F1612" t="str">
            <v>h</v>
          </cell>
        </row>
        <row r="1613">
          <cell r="B1613" t="str">
            <v>15.1.363</v>
          </cell>
          <cell r="D1613" t="str">
            <v>72.31.03.01</v>
          </cell>
          <cell r="E1613" t="str">
            <v>GRUP.GERAD.83 KVA C-A</v>
          </cell>
          <cell r="F1613" t="str">
            <v>h</v>
          </cell>
        </row>
        <row r="1614">
          <cell r="B1614" t="str">
            <v>15.1.364</v>
          </cell>
          <cell r="D1614" t="str">
            <v>72.31.03.02</v>
          </cell>
          <cell r="E1614" t="str">
            <v>GRUP.GERAD.83 KVA C-B</v>
          </cell>
          <cell r="F1614" t="str">
            <v>h</v>
          </cell>
        </row>
        <row r="1615">
          <cell r="B1615" t="str">
            <v>15.1.365</v>
          </cell>
          <cell r="D1615" t="str">
            <v>72.31.03.03</v>
          </cell>
          <cell r="E1615" t="str">
            <v>GRUP.GERAD.83 KVA C-C</v>
          </cell>
          <cell r="F1615" t="str">
            <v>h</v>
          </cell>
        </row>
        <row r="1616">
          <cell r="B1616" t="str">
            <v>15.1.366</v>
          </cell>
          <cell r="D1616" t="str">
            <v>72.31.03.04</v>
          </cell>
          <cell r="E1616" t="str">
            <v>GRUP.GERAD.83 KVA C-D</v>
          </cell>
          <cell r="F1616" t="str">
            <v>h</v>
          </cell>
        </row>
        <row r="1617">
          <cell r="B1617" t="str">
            <v>15.1.367</v>
          </cell>
          <cell r="D1617" t="str">
            <v>72.31.04.01</v>
          </cell>
          <cell r="E1617" t="str">
            <v>G.GERADOR 115 KVA C-A</v>
          </cell>
          <cell r="F1617" t="str">
            <v>h</v>
          </cell>
        </row>
        <row r="1618">
          <cell r="B1618" t="str">
            <v>15.1.368</v>
          </cell>
          <cell r="D1618" t="str">
            <v>72.31.04.02</v>
          </cell>
          <cell r="E1618" t="str">
            <v>G.GERADOR 115 KVA C-B</v>
          </cell>
          <cell r="F1618" t="str">
            <v>h</v>
          </cell>
        </row>
        <row r="1619">
          <cell r="B1619" t="str">
            <v>15.1.369</v>
          </cell>
          <cell r="D1619" t="str">
            <v>72.31.04.03</v>
          </cell>
          <cell r="E1619" t="str">
            <v>G.GERADOR 115 KVA C-C</v>
          </cell>
          <cell r="F1619" t="str">
            <v>h</v>
          </cell>
        </row>
        <row r="1620">
          <cell r="B1620" t="str">
            <v>15.1.370</v>
          </cell>
          <cell r="D1620" t="str">
            <v>72.31.04.04</v>
          </cell>
          <cell r="E1620" t="str">
            <v>G.GERADOR 115 KVA C-D</v>
          </cell>
          <cell r="F1620" t="str">
            <v>h</v>
          </cell>
        </row>
        <row r="1621">
          <cell r="B1621" t="str">
            <v>15.1.371</v>
          </cell>
          <cell r="D1621" t="str">
            <v>72.31.05.01</v>
          </cell>
          <cell r="E1621" t="str">
            <v>G.GER.POR.3,5KVA C-A</v>
          </cell>
          <cell r="F1621" t="str">
            <v>h</v>
          </cell>
        </row>
        <row r="1622">
          <cell r="B1622" t="str">
            <v>15.1.372</v>
          </cell>
          <cell r="D1622" t="str">
            <v>72.31.05.02</v>
          </cell>
          <cell r="E1622" t="str">
            <v>G.GER.POR.3,5KVA C-B</v>
          </cell>
          <cell r="F1622" t="str">
            <v>h</v>
          </cell>
        </row>
        <row r="1623">
          <cell r="B1623" t="str">
            <v>15.1.373</v>
          </cell>
          <cell r="D1623" t="str">
            <v>72.31.05.03</v>
          </cell>
          <cell r="E1623" t="str">
            <v>G.GER.POR.3,5KVA C-C</v>
          </cell>
          <cell r="F1623" t="str">
            <v>h</v>
          </cell>
        </row>
        <row r="1624">
          <cell r="B1624" t="str">
            <v>15.1.374</v>
          </cell>
          <cell r="D1624" t="str">
            <v>72.31.05.04</v>
          </cell>
          <cell r="E1624" t="str">
            <v>G.GER.POR.3,5KVA C-D</v>
          </cell>
          <cell r="F1624" t="str">
            <v>h</v>
          </cell>
        </row>
        <row r="1625">
          <cell r="B1625" t="str">
            <v>15.1.375</v>
          </cell>
          <cell r="D1625" t="str">
            <v>72.31.06.01</v>
          </cell>
          <cell r="E1625" t="str">
            <v>G.GER.POR.7KVA C-A</v>
          </cell>
          <cell r="F1625" t="str">
            <v>h</v>
          </cell>
        </row>
        <row r="1626">
          <cell r="B1626" t="str">
            <v>15.1.376</v>
          </cell>
          <cell r="D1626" t="str">
            <v>72.31.06.02</v>
          </cell>
          <cell r="E1626" t="str">
            <v>G.GER.POR.7KVA C-B</v>
          </cell>
          <cell r="F1626" t="str">
            <v>h</v>
          </cell>
        </row>
        <row r="1627">
          <cell r="B1627" t="str">
            <v>15.1.377</v>
          </cell>
          <cell r="D1627" t="str">
            <v>72.31.06.03</v>
          </cell>
          <cell r="E1627" t="str">
            <v>G.GER.POR.7KVA C-C</v>
          </cell>
          <cell r="F1627" t="str">
            <v>h</v>
          </cell>
        </row>
        <row r="1628">
          <cell r="B1628" t="str">
            <v>15.1.378</v>
          </cell>
          <cell r="D1628" t="str">
            <v>72.31.06.04</v>
          </cell>
          <cell r="E1628" t="str">
            <v>G.GER.POR.7KVA C-D</v>
          </cell>
          <cell r="F1628" t="str">
            <v>h</v>
          </cell>
        </row>
        <row r="1629">
          <cell r="B1629" t="str">
            <v>15.1.379</v>
          </cell>
          <cell r="D1629" t="str">
            <v>72.32.01.01</v>
          </cell>
          <cell r="E1629" t="str">
            <v>GUIN.ELET.COL.30MC-A</v>
          </cell>
          <cell r="F1629" t="str">
            <v>h</v>
          </cell>
        </row>
        <row r="1630">
          <cell r="B1630" t="str">
            <v>15.1.380</v>
          </cell>
          <cell r="D1630" t="str">
            <v>72.32.01.02</v>
          </cell>
          <cell r="E1630" t="str">
            <v>GUIN.ELET.COL.30MC-B</v>
          </cell>
          <cell r="F1630" t="str">
            <v>h</v>
          </cell>
        </row>
        <row r="1631">
          <cell r="B1631" t="str">
            <v>15.1.381</v>
          </cell>
          <cell r="D1631" t="str">
            <v>72.32.01.03</v>
          </cell>
          <cell r="E1631" t="str">
            <v>GUIN.ELET.COL.30MC-C</v>
          </cell>
          <cell r="F1631" t="str">
            <v>h</v>
          </cell>
        </row>
        <row r="1632">
          <cell r="B1632" t="str">
            <v>15.1.382</v>
          </cell>
          <cell r="D1632" t="str">
            <v>72.32.01.04</v>
          </cell>
          <cell r="E1632" t="str">
            <v>GUIN.ELET.COL.30MC-D</v>
          </cell>
          <cell r="F1632" t="str">
            <v>h</v>
          </cell>
        </row>
        <row r="1633">
          <cell r="B1633" t="str">
            <v>15.1.383</v>
          </cell>
          <cell r="D1633" t="str">
            <v>72.32.02.01</v>
          </cell>
          <cell r="E1633" t="str">
            <v>GUIN.ELET.EL.30M C-A</v>
          </cell>
          <cell r="F1633" t="str">
            <v>h</v>
          </cell>
        </row>
        <row r="1634">
          <cell r="B1634" t="str">
            <v>15.1.384</v>
          </cell>
          <cell r="D1634" t="str">
            <v>72.32.02.02</v>
          </cell>
          <cell r="E1634" t="str">
            <v>GUIN.ELET.EL.30M C-B</v>
          </cell>
          <cell r="F1634" t="str">
            <v>h</v>
          </cell>
        </row>
        <row r="1635">
          <cell r="B1635" t="str">
            <v>15.1.385</v>
          </cell>
          <cell r="D1635" t="str">
            <v>72.32.02.03</v>
          </cell>
          <cell r="E1635" t="str">
            <v>GUIN.ELET.EL.30M C-C</v>
          </cell>
          <cell r="F1635" t="str">
            <v>h</v>
          </cell>
        </row>
        <row r="1636">
          <cell r="B1636" t="str">
            <v>15.1.386</v>
          </cell>
          <cell r="D1636" t="str">
            <v>72.32.02.04</v>
          </cell>
          <cell r="E1636" t="str">
            <v>GUIN.ELET.EL.30M C-D</v>
          </cell>
          <cell r="F1636" t="str">
            <v>h</v>
          </cell>
        </row>
        <row r="1637">
          <cell r="B1637" t="str">
            <v>15.1.387</v>
          </cell>
          <cell r="D1637" t="str">
            <v>72.33.01.01</v>
          </cell>
          <cell r="E1637" t="str">
            <v>GUIN.H.S/PN 20T C-A</v>
          </cell>
          <cell r="F1637" t="str">
            <v>h</v>
          </cell>
        </row>
        <row r="1638">
          <cell r="B1638" t="str">
            <v>15.1.388</v>
          </cell>
          <cell r="D1638" t="str">
            <v>72.33.01.02</v>
          </cell>
          <cell r="E1638" t="str">
            <v>GUIN.H.S/PN 20T C-B h</v>
          </cell>
          <cell r="F1638" t="str">
            <v>h</v>
          </cell>
        </row>
        <row r="1639">
          <cell r="B1639" t="str">
            <v>15.1.389</v>
          </cell>
          <cell r="D1639" t="str">
            <v>72.33.01.03</v>
          </cell>
          <cell r="E1639" t="str">
            <v>GUIN.H.S/PN 20T C-C</v>
          </cell>
          <cell r="F1639" t="str">
            <v>h</v>
          </cell>
        </row>
        <row r="1640">
          <cell r="B1640" t="str">
            <v>15.1.390</v>
          </cell>
          <cell r="D1640" t="str">
            <v>72.33.01.04</v>
          </cell>
          <cell r="E1640" t="str">
            <v>GUIN.H.S/PN 20T C-D</v>
          </cell>
          <cell r="F1640" t="str">
            <v>h</v>
          </cell>
        </row>
        <row r="1641">
          <cell r="B1641" t="str">
            <v>15.1.391</v>
          </cell>
          <cell r="D1641" t="str">
            <v>72.33.02.01</v>
          </cell>
          <cell r="E1641" t="str">
            <v>GUIN.H.S/PN27,2T C-A</v>
          </cell>
          <cell r="F1641" t="str">
            <v>h</v>
          </cell>
        </row>
        <row r="1642">
          <cell r="B1642" t="str">
            <v>15.1.392</v>
          </cell>
          <cell r="D1642" t="str">
            <v>72.33.02.02</v>
          </cell>
          <cell r="E1642" t="str">
            <v>GUIN.H.S/PN27,2T C-B</v>
          </cell>
          <cell r="F1642" t="str">
            <v>h</v>
          </cell>
        </row>
        <row r="1643">
          <cell r="B1643" t="str">
            <v>15.1.393</v>
          </cell>
          <cell r="D1643" t="str">
            <v>72.33.02.03</v>
          </cell>
          <cell r="E1643" t="str">
            <v>GUIN.H.S/PN27,2T C-C</v>
          </cell>
          <cell r="F1643" t="str">
            <v>h</v>
          </cell>
        </row>
        <row r="1644">
          <cell r="B1644" t="str">
            <v>15.1.394</v>
          </cell>
          <cell r="D1644" t="str">
            <v>72.33.02.04</v>
          </cell>
          <cell r="E1644" t="str">
            <v>GUIN.H.S/PN27,2T C-D</v>
          </cell>
          <cell r="F1644" t="str">
            <v>h</v>
          </cell>
        </row>
        <row r="1645">
          <cell r="B1645" t="str">
            <v>15.1.395</v>
          </cell>
          <cell r="D1645" t="str">
            <v>72.34.01.01</v>
          </cell>
          <cell r="E1645" t="str">
            <v>LAVA JATO 200L/H C-A</v>
          </cell>
          <cell r="F1645" t="str">
            <v>h</v>
          </cell>
        </row>
        <row r="1646">
          <cell r="B1646" t="str">
            <v>15.1.396</v>
          </cell>
          <cell r="D1646" t="str">
            <v>72.34.01.02</v>
          </cell>
          <cell r="E1646" t="str">
            <v xml:space="preserve">LAVA JATO 200L/H C-B </v>
          </cell>
          <cell r="F1646" t="str">
            <v>h</v>
          </cell>
        </row>
        <row r="1647">
          <cell r="B1647" t="str">
            <v>15.1.397</v>
          </cell>
          <cell r="D1647" t="str">
            <v>72.34.01.03</v>
          </cell>
          <cell r="E1647" t="str">
            <v>LAVA JATO 200L/H C-C</v>
          </cell>
          <cell r="F1647" t="str">
            <v>h</v>
          </cell>
        </row>
        <row r="1648">
          <cell r="B1648" t="str">
            <v>15.1.398</v>
          </cell>
          <cell r="D1648" t="str">
            <v>72.34.01.04</v>
          </cell>
          <cell r="E1648" t="str">
            <v>LAVA JATO 200L/H C-D</v>
          </cell>
          <cell r="F1648" t="str">
            <v>h</v>
          </cell>
        </row>
        <row r="1649">
          <cell r="B1649" t="str">
            <v>15.1.399</v>
          </cell>
          <cell r="D1649" t="str">
            <v>72.35.01.01</v>
          </cell>
          <cell r="E1649" t="str">
            <v>MAR.ROMP.PN.11,2 C-A</v>
          </cell>
          <cell r="F1649" t="str">
            <v>h</v>
          </cell>
        </row>
        <row r="1650">
          <cell r="B1650" t="str">
            <v>15.1.400</v>
          </cell>
          <cell r="D1650" t="str">
            <v>72.35.01.02</v>
          </cell>
          <cell r="E1650" t="str">
            <v>MAR.ROMP.PN.11,2 C-B</v>
          </cell>
          <cell r="F1650" t="str">
            <v>h</v>
          </cell>
        </row>
        <row r="1651">
          <cell r="B1651" t="str">
            <v>15.1.401</v>
          </cell>
          <cell r="D1651" t="str">
            <v>72.35.01.03</v>
          </cell>
          <cell r="E1651" t="str">
            <v>MAR.ROMP.PN.11,2 C-C</v>
          </cell>
          <cell r="F1651" t="str">
            <v>h</v>
          </cell>
        </row>
        <row r="1652">
          <cell r="B1652" t="str">
            <v>15.1.402</v>
          </cell>
          <cell r="D1652" t="str">
            <v>72.35.01.04</v>
          </cell>
          <cell r="E1652" t="str">
            <v>MAR.ROMP.PN.11,2 C-D</v>
          </cell>
          <cell r="F1652" t="str">
            <v>h</v>
          </cell>
        </row>
        <row r="1653">
          <cell r="B1653" t="str">
            <v>15.1.403</v>
          </cell>
          <cell r="D1653" t="str">
            <v xml:space="preserve">72.35.02.01 </v>
          </cell>
          <cell r="E1653" t="str">
            <v>MAR.ROMP.PN.35KG C-A</v>
          </cell>
          <cell r="F1653" t="str">
            <v>h</v>
          </cell>
        </row>
        <row r="1654">
          <cell r="B1654" t="str">
            <v>15.1.404</v>
          </cell>
          <cell r="D1654" t="str">
            <v xml:space="preserve">72.35.02.02 </v>
          </cell>
          <cell r="E1654" t="str">
            <v>MAR.ROMP.PN.35KG C-B</v>
          </cell>
          <cell r="F1654" t="str">
            <v>h</v>
          </cell>
        </row>
        <row r="1655">
          <cell r="B1655" t="str">
            <v>15.1.405</v>
          </cell>
          <cell r="D1655" t="str">
            <v>72.35.02.03</v>
          </cell>
          <cell r="E1655" t="str">
            <v>MAR.ROMP.PN.35KG C-C</v>
          </cell>
          <cell r="F1655" t="str">
            <v>h</v>
          </cell>
        </row>
        <row r="1656">
          <cell r="B1656" t="str">
            <v>15.1.406</v>
          </cell>
          <cell r="D1656" t="str">
            <v>72.35.02.04</v>
          </cell>
          <cell r="E1656" t="str">
            <v>MAR.ROMP.PN.35KG C-D</v>
          </cell>
          <cell r="F1656" t="str">
            <v>h</v>
          </cell>
        </row>
        <row r="1657">
          <cell r="B1657" t="str">
            <v>15.1.407</v>
          </cell>
          <cell r="D1657" t="str">
            <v>72.35.03.01</v>
          </cell>
          <cell r="E1657" t="str">
            <v>MAR.ROMP.PN.42KG C-A</v>
          </cell>
          <cell r="F1657" t="str">
            <v>h</v>
          </cell>
        </row>
        <row r="1658">
          <cell r="B1658" t="str">
            <v>15.1.408</v>
          </cell>
          <cell r="D1658" t="str">
            <v>72.35.03.02</v>
          </cell>
          <cell r="E1658" t="str">
            <v>MAR.ROMP.PN.42KG C-B</v>
          </cell>
          <cell r="F1658" t="str">
            <v>h</v>
          </cell>
        </row>
        <row r="1659">
          <cell r="B1659" t="str">
            <v>15.1.409</v>
          </cell>
          <cell r="D1659" t="str">
            <v>72.35.03.03</v>
          </cell>
          <cell r="E1659" t="str">
            <v>MAR.ROMP.PN.42KG C-C</v>
          </cell>
          <cell r="F1659" t="str">
            <v>h</v>
          </cell>
        </row>
        <row r="1660">
          <cell r="B1660" t="str">
            <v>15.1.410</v>
          </cell>
          <cell r="D1660" t="str">
            <v>72.35.03.04</v>
          </cell>
          <cell r="E1660" t="str">
            <v>MAR.ROMP.PN.42KG C-D</v>
          </cell>
          <cell r="F1660" t="str">
            <v>h</v>
          </cell>
        </row>
        <row r="1661">
          <cell r="B1661" t="str">
            <v>15.1.411</v>
          </cell>
          <cell r="D1661" t="str">
            <v xml:space="preserve">72.36.01.01 </v>
          </cell>
          <cell r="E1661" t="str">
            <v>ROMP.HIDR.ESC. C-A</v>
          </cell>
          <cell r="F1661" t="str">
            <v>h</v>
          </cell>
        </row>
        <row r="1662">
          <cell r="B1662" t="str">
            <v>15.1.412</v>
          </cell>
          <cell r="D1662" t="str">
            <v>72.36.01.02</v>
          </cell>
          <cell r="E1662" t="str">
            <v>ROMP.HIDR.ESC. C-B</v>
          </cell>
          <cell r="F1662" t="str">
            <v>h</v>
          </cell>
        </row>
        <row r="1663">
          <cell r="B1663" t="str">
            <v>15.1.413</v>
          </cell>
          <cell r="D1663" t="str">
            <v>72.36.01.03</v>
          </cell>
          <cell r="E1663" t="str">
            <v>ROMP.HIDR.ESC. C-C</v>
          </cell>
          <cell r="F1663" t="str">
            <v>h</v>
          </cell>
        </row>
        <row r="1664">
          <cell r="B1664" t="str">
            <v>15.1.414</v>
          </cell>
          <cell r="D1664" t="str">
            <v xml:space="preserve">72.36.01.04 </v>
          </cell>
          <cell r="E1664" t="str">
            <v>ROMP.HIDR.ESC. C-D</v>
          </cell>
          <cell r="F1664" t="str">
            <v>h</v>
          </cell>
        </row>
        <row r="1665">
          <cell r="B1665" t="str">
            <v>15.1.415</v>
          </cell>
          <cell r="D1665" t="str">
            <v>72.36.02.01</v>
          </cell>
          <cell r="E1665" t="str">
            <v>ROMP.HID.RETRO. C-A</v>
          </cell>
          <cell r="F1665" t="str">
            <v>h</v>
          </cell>
        </row>
        <row r="1666">
          <cell r="B1666" t="str">
            <v>15.1.416</v>
          </cell>
          <cell r="D1666" t="str">
            <v xml:space="preserve">72.36.02.02 </v>
          </cell>
          <cell r="E1666" t="str">
            <v>ROMP.HID.RETRO. C-B</v>
          </cell>
          <cell r="F1666" t="str">
            <v>h</v>
          </cell>
        </row>
        <row r="1667">
          <cell r="B1667" t="str">
            <v>15.1.417</v>
          </cell>
          <cell r="D1667" t="str">
            <v xml:space="preserve">72.36.02.03 </v>
          </cell>
          <cell r="E1667" t="str">
            <v>ROMP.HID.RETRO. C-C</v>
          </cell>
          <cell r="F1667" t="str">
            <v>h</v>
          </cell>
        </row>
        <row r="1668">
          <cell r="B1668" t="str">
            <v>15.1.418</v>
          </cell>
          <cell r="D1668" t="str">
            <v>72.36.02.04</v>
          </cell>
          <cell r="E1668" t="str">
            <v>ROMP.HID.RETRO. C-D</v>
          </cell>
          <cell r="F1668" t="str">
            <v>h</v>
          </cell>
        </row>
        <row r="1669">
          <cell r="B1669" t="str">
            <v>15.1.419</v>
          </cell>
          <cell r="D1669" t="str">
            <v>72.37.01.01</v>
          </cell>
          <cell r="E1669" t="str">
            <v>MOTONIV.RIPPER C-A</v>
          </cell>
          <cell r="F1669" t="str">
            <v>h</v>
          </cell>
        </row>
        <row r="1670">
          <cell r="B1670" t="str">
            <v>15.1.420</v>
          </cell>
          <cell r="D1670" t="str">
            <v>72.37.01.02</v>
          </cell>
          <cell r="E1670" t="str">
            <v>MOTONIV.RIPPER C-B</v>
          </cell>
          <cell r="F1670" t="str">
            <v>h</v>
          </cell>
        </row>
        <row r="1671">
          <cell r="B1671" t="str">
            <v>15.1.421</v>
          </cell>
          <cell r="D1671" t="str">
            <v>72.37.01.03</v>
          </cell>
          <cell r="E1671" t="str">
            <v>MOTONIV.RIPPER C-C</v>
          </cell>
          <cell r="F1671" t="str">
            <v>h</v>
          </cell>
        </row>
        <row r="1672">
          <cell r="B1672" t="str">
            <v>15.1.422</v>
          </cell>
          <cell r="D1672" t="str">
            <v>72.37.01.04</v>
          </cell>
          <cell r="E1672" t="str">
            <v>MOTONIV.RIPPER C-D</v>
          </cell>
          <cell r="F1672" t="str">
            <v>h</v>
          </cell>
        </row>
        <row r="1673">
          <cell r="B1673" t="str">
            <v>15.1.423</v>
          </cell>
          <cell r="D1673" t="str">
            <v xml:space="preserve">72.37.02.01 </v>
          </cell>
          <cell r="E1673" t="str">
            <v>MOTONIV.ESCARIF. C-A</v>
          </cell>
          <cell r="F1673" t="str">
            <v>h</v>
          </cell>
        </row>
        <row r="1674">
          <cell r="B1674" t="str">
            <v>15.1.424</v>
          </cell>
          <cell r="D1674" t="str">
            <v xml:space="preserve">72.37.02.02 </v>
          </cell>
          <cell r="E1674" t="str">
            <v>MOTONIV.ESCARIF. C-B</v>
          </cell>
          <cell r="F1674" t="str">
            <v>h</v>
          </cell>
        </row>
        <row r="1675">
          <cell r="B1675" t="str">
            <v>15.1.425</v>
          </cell>
          <cell r="D1675" t="str">
            <v xml:space="preserve">72.37.02.03 </v>
          </cell>
          <cell r="E1675" t="str">
            <v>MOTONIV.ESCARIF. C-C</v>
          </cell>
          <cell r="F1675" t="str">
            <v>h</v>
          </cell>
        </row>
        <row r="1676">
          <cell r="B1676" t="str">
            <v>15.1.426</v>
          </cell>
          <cell r="D1676" t="str">
            <v>72.37.02.04</v>
          </cell>
          <cell r="E1676" t="str">
            <v>MOTONIV.ESCARIF. C-D</v>
          </cell>
          <cell r="F1676" t="str">
            <v>h</v>
          </cell>
        </row>
        <row r="1677">
          <cell r="B1677" t="str">
            <v>15.1.427</v>
          </cell>
          <cell r="D1677" t="str">
            <v>72.38.01.01</v>
          </cell>
          <cell r="E1677" t="str">
            <v>MOTOSCRAPER 15M3 C-A</v>
          </cell>
          <cell r="F1677" t="str">
            <v>h</v>
          </cell>
        </row>
        <row r="1678">
          <cell r="B1678" t="str">
            <v>15.1.428</v>
          </cell>
          <cell r="D1678" t="str">
            <v>72.38.01.02</v>
          </cell>
          <cell r="E1678" t="str">
            <v>MOTOSCRAPER 15M3 C-B</v>
          </cell>
          <cell r="F1678" t="str">
            <v>h</v>
          </cell>
        </row>
        <row r="1679">
          <cell r="B1679" t="str">
            <v>15.1.429</v>
          </cell>
          <cell r="D1679" t="str">
            <v xml:space="preserve">72.38.01.03 </v>
          </cell>
          <cell r="E1679" t="str">
            <v>MOTOSCRAPER 15M3 C-C</v>
          </cell>
          <cell r="F1679" t="str">
            <v>h</v>
          </cell>
        </row>
        <row r="1680">
          <cell r="B1680" t="str">
            <v>15.1.430</v>
          </cell>
          <cell r="D1680" t="str">
            <v>72.38.01.04</v>
          </cell>
          <cell r="E1680" t="str">
            <v>MOTOSCRAPER 15M3 C-D</v>
          </cell>
          <cell r="F1680" t="str">
            <v>h</v>
          </cell>
        </row>
        <row r="1681">
          <cell r="B1681" t="str">
            <v>15.1.431</v>
          </cell>
          <cell r="D1681" t="str">
            <v xml:space="preserve">72.38.02.01 </v>
          </cell>
          <cell r="E1681" t="str">
            <v>MOTOSCRAPER 26M3 C-A</v>
          </cell>
          <cell r="F1681" t="str">
            <v>h</v>
          </cell>
        </row>
        <row r="1682">
          <cell r="B1682" t="str">
            <v>15.1.432</v>
          </cell>
          <cell r="D1682" t="str">
            <v xml:space="preserve">72.38.02.02 </v>
          </cell>
          <cell r="E1682" t="str">
            <v>MOTOSCRAPER 26M3 C-B</v>
          </cell>
          <cell r="F1682" t="str">
            <v>h</v>
          </cell>
        </row>
        <row r="1683">
          <cell r="B1683" t="str">
            <v>15.1.433</v>
          </cell>
          <cell r="D1683" t="str">
            <v xml:space="preserve">72.38.02.03 </v>
          </cell>
          <cell r="E1683" t="str">
            <v>MOTOSCRAPER 26M3 C-C</v>
          </cell>
          <cell r="F1683" t="str">
            <v>h</v>
          </cell>
        </row>
        <row r="1684">
          <cell r="B1684" t="str">
            <v>15.1.434</v>
          </cell>
          <cell r="D1684" t="str">
            <v xml:space="preserve">72.38.02.04 </v>
          </cell>
          <cell r="E1684" t="str">
            <v>MOTOSCRAPER 26M3 C-D</v>
          </cell>
          <cell r="F1684" t="str">
            <v>h</v>
          </cell>
        </row>
        <row r="1685">
          <cell r="B1685" t="str">
            <v>15.1.435</v>
          </cell>
          <cell r="D1685" t="str">
            <v xml:space="preserve">72.39.01.01 </v>
          </cell>
          <cell r="E1685" t="str">
            <v>MAQ.SOLDA ELETR. C-A</v>
          </cell>
          <cell r="F1685" t="str">
            <v>h</v>
          </cell>
        </row>
        <row r="1686">
          <cell r="B1686" t="str">
            <v>15.1.436</v>
          </cell>
          <cell r="D1686" t="str">
            <v xml:space="preserve">72.39.01.02 </v>
          </cell>
          <cell r="E1686" t="str">
            <v>MAQ.SOLDA ELETR. C-B</v>
          </cell>
          <cell r="F1686" t="str">
            <v>h</v>
          </cell>
        </row>
        <row r="1687">
          <cell r="B1687" t="str">
            <v>15.1.437</v>
          </cell>
          <cell r="D1687" t="str">
            <v>72.39.01.03</v>
          </cell>
          <cell r="E1687" t="str">
            <v>MAQ.SOLDA ELETR. C-C</v>
          </cell>
          <cell r="F1687" t="str">
            <v>h</v>
          </cell>
        </row>
        <row r="1688">
          <cell r="B1688" t="str">
            <v>15.1.438</v>
          </cell>
          <cell r="D1688" t="str">
            <v xml:space="preserve">72.39.01.04 </v>
          </cell>
          <cell r="E1688" t="str">
            <v>MAQ.SOLDA ELETR. C-D</v>
          </cell>
          <cell r="F1688" t="str">
            <v>h</v>
          </cell>
        </row>
        <row r="1689">
          <cell r="B1689" t="str">
            <v>15.1.439</v>
          </cell>
          <cell r="D1689" t="str">
            <v xml:space="preserve">72.39.02.01 </v>
          </cell>
          <cell r="E1689" t="str">
            <v>MAQ.SOLDA DIESEL C-A</v>
          </cell>
          <cell r="F1689" t="str">
            <v>h</v>
          </cell>
        </row>
        <row r="1690">
          <cell r="B1690" t="str">
            <v>15.1.440</v>
          </cell>
          <cell r="D1690" t="str">
            <v xml:space="preserve">72.39.02.02 </v>
          </cell>
          <cell r="E1690" t="str">
            <v>MAQ.SOLDA DIESEL C-B</v>
          </cell>
          <cell r="F1690" t="str">
            <v>h</v>
          </cell>
        </row>
        <row r="1691">
          <cell r="B1691" t="str">
            <v>15.1.441</v>
          </cell>
          <cell r="D1691" t="str">
            <v xml:space="preserve">72.39.02.03 </v>
          </cell>
          <cell r="E1691" t="str">
            <v>MAQ.SOLDA DIESEL C-C</v>
          </cell>
          <cell r="F1691" t="str">
            <v>h</v>
          </cell>
        </row>
        <row r="1692">
          <cell r="B1692" t="str">
            <v>15.1.442</v>
          </cell>
          <cell r="D1692" t="str">
            <v xml:space="preserve">72.39.02.04 </v>
          </cell>
          <cell r="E1692" t="str">
            <v>MAQ.SOLDA DIESEL C-D</v>
          </cell>
          <cell r="F1692" t="str">
            <v>h</v>
          </cell>
        </row>
        <row r="1693">
          <cell r="B1693" t="str">
            <v>15.1.443</v>
          </cell>
          <cell r="D1693" t="str">
            <v xml:space="preserve">72.39.03.01 </v>
          </cell>
          <cell r="E1693" t="str">
            <v>MACARICO CORTE C-A</v>
          </cell>
          <cell r="F1693" t="str">
            <v>h</v>
          </cell>
        </row>
        <row r="1694">
          <cell r="B1694" t="str">
            <v>15.1.444</v>
          </cell>
          <cell r="D1694" t="str">
            <v>72.39.03.02</v>
          </cell>
          <cell r="E1694" t="str">
            <v>MACARICO CORTE C-B</v>
          </cell>
          <cell r="F1694" t="str">
            <v>h</v>
          </cell>
        </row>
        <row r="1695">
          <cell r="B1695" t="str">
            <v>15.1.445</v>
          </cell>
          <cell r="D1695" t="str">
            <v xml:space="preserve">72.39.03.03 </v>
          </cell>
          <cell r="E1695" t="str">
            <v>MACARICO CORTE C-C</v>
          </cell>
          <cell r="F1695" t="str">
            <v>h</v>
          </cell>
        </row>
        <row r="1696">
          <cell r="B1696" t="str">
            <v>15.1.446</v>
          </cell>
          <cell r="D1696" t="str">
            <v>72.39.03.04</v>
          </cell>
          <cell r="E1696" t="str">
            <v>MACARICO CORTE C-D</v>
          </cell>
          <cell r="F1696" t="str">
            <v>h</v>
          </cell>
        </row>
        <row r="1697">
          <cell r="B1697" t="str">
            <v>15.1.447</v>
          </cell>
          <cell r="D1697" t="str">
            <v xml:space="preserve">72.40.01.01 </v>
          </cell>
          <cell r="E1697" t="str">
            <v>TEODOLITO C/TRIP.C-A</v>
          </cell>
          <cell r="F1697" t="str">
            <v>h</v>
          </cell>
        </row>
        <row r="1698">
          <cell r="B1698" t="str">
            <v>15.1.448</v>
          </cell>
          <cell r="D1698" t="str">
            <v xml:space="preserve">72.40.01.02 </v>
          </cell>
          <cell r="E1698" t="str">
            <v>TEODOLITO C/TRIP.C-B</v>
          </cell>
          <cell r="F1698" t="str">
            <v>h</v>
          </cell>
        </row>
        <row r="1699">
          <cell r="B1699" t="str">
            <v>15.1.449</v>
          </cell>
          <cell r="D1699" t="str">
            <v xml:space="preserve">72.40.01.03 </v>
          </cell>
          <cell r="E1699" t="str">
            <v>TEODOLITO C/TRIP.C-C</v>
          </cell>
          <cell r="F1699" t="str">
            <v>h</v>
          </cell>
        </row>
        <row r="1700">
          <cell r="B1700" t="str">
            <v>15.1.450</v>
          </cell>
          <cell r="D1700" t="str">
            <v xml:space="preserve">72.40.01.04 </v>
          </cell>
          <cell r="E1700" t="str">
            <v>TEODOLITO C/TRIP.C-D</v>
          </cell>
          <cell r="F1700" t="str">
            <v>h</v>
          </cell>
        </row>
        <row r="1701">
          <cell r="B1701" t="str">
            <v>15.1.451</v>
          </cell>
          <cell r="D1701" t="str">
            <v xml:space="preserve">72.40.02.01 </v>
          </cell>
          <cell r="E1701" t="str">
            <v xml:space="preserve">ESTACAO TOTAL C-A </v>
          </cell>
          <cell r="F1701" t="str">
            <v>h</v>
          </cell>
        </row>
        <row r="1702">
          <cell r="B1702" t="str">
            <v>15.1.452</v>
          </cell>
          <cell r="D1702" t="str">
            <v>72.40.02.02</v>
          </cell>
          <cell r="E1702" t="str">
            <v>ESTACAO TOTAL C-B</v>
          </cell>
          <cell r="F1702" t="str">
            <v>h</v>
          </cell>
        </row>
        <row r="1703">
          <cell r="B1703" t="str">
            <v>15.1.453</v>
          </cell>
          <cell r="D1703" t="str">
            <v xml:space="preserve">72.40.02.03 </v>
          </cell>
          <cell r="E1703" t="str">
            <v>ESTACAO TOTAL C-C</v>
          </cell>
          <cell r="F1703" t="str">
            <v>h</v>
          </cell>
        </row>
        <row r="1704">
          <cell r="B1704" t="str">
            <v>15.1.454</v>
          </cell>
          <cell r="D1704" t="str">
            <v xml:space="preserve">72.40.02.04 </v>
          </cell>
          <cell r="E1704" t="str">
            <v>ESTACAO TOTAL C-D</v>
          </cell>
          <cell r="F1704" t="str">
            <v>h</v>
          </cell>
        </row>
        <row r="1705">
          <cell r="B1705" t="str">
            <v>15.1.455</v>
          </cell>
          <cell r="D1705" t="str">
            <v xml:space="preserve">72.40.03.01 </v>
          </cell>
          <cell r="E1705" t="str">
            <v xml:space="preserve">NIVEL C/TRIPE C-A </v>
          </cell>
          <cell r="F1705" t="str">
            <v>h</v>
          </cell>
        </row>
        <row r="1706">
          <cell r="B1706" t="str">
            <v>15.1.456</v>
          </cell>
          <cell r="D1706" t="str">
            <v>72.40.03.02</v>
          </cell>
          <cell r="E1706" t="str">
            <v>NIVEL C/TRIPE C-B</v>
          </cell>
          <cell r="F1706" t="str">
            <v>h</v>
          </cell>
        </row>
        <row r="1707">
          <cell r="B1707" t="str">
            <v>15.1.457</v>
          </cell>
          <cell r="D1707" t="str">
            <v>72.40.03.03</v>
          </cell>
          <cell r="E1707" t="str">
            <v>NIVEL C/TRIPE C-C</v>
          </cell>
          <cell r="F1707" t="str">
            <v>h</v>
          </cell>
        </row>
        <row r="1708">
          <cell r="B1708" t="str">
            <v>15.1.458</v>
          </cell>
          <cell r="D1708" t="str">
            <v>72.40.03.04</v>
          </cell>
          <cell r="E1708" t="str">
            <v>NIVEL C/TRIPE C-D</v>
          </cell>
          <cell r="F1708" t="str">
            <v>h</v>
          </cell>
        </row>
        <row r="1709">
          <cell r="B1709" t="str">
            <v>15.1.459</v>
          </cell>
          <cell r="D1709" t="str">
            <v>72.41.01.01</v>
          </cell>
          <cell r="E1709" t="str">
            <v>PA CAR.S/PN1,8M3 C-A</v>
          </cell>
          <cell r="F1709" t="str">
            <v>h</v>
          </cell>
        </row>
        <row r="1710">
          <cell r="B1710" t="str">
            <v>15.1.460</v>
          </cell>
          <cell r="D1710" t="str">
            <v>72.41.01.02</v>
          </cell>
          <cell r="E1710" t="str">
            <v>PA CAR.S/PN1,8M3 C-B</v>
          </cell>
          <cell r="F1710" t="str">
            <v>h</v>
          </cell>
        </row>
        <row r="1711">
          <cell r="B1711" t="str">
            <v>15.1.461</v>
          </cell>
          <cell r="D1711" t="str">
            <v xml:space="preserve">72.41.01.03 </v>
          </cell>
          <cell r="E1711" t="str">
            <v>PA CAR.S/PN1,8M3 C-C</v>
          </cell>
          <cell r="F1711" t="str">
            <v>h</v>
          </cell>
        </row>
        <row r="1712">
          <cell r="B1712" t="str">
            <v>15.1.462</v>
          </cell>
          <cell r="D1712" t="str">
            <v>72.41.01.04</v>
          </cell>
          <cell r="E1712" t="str">
            <v>PA CAR.S/PN1,8M3 C-D</v>
          </cell>
          <cell r="F1712" t="str">
            <v>h</v>
          </cell>
        </row>
        <row r="1713">
          <cell r="B1713" t="str">
            <v>15.1.463</v>
          </cell>
          <cell r="D1713" t="str">
            <v>72.41.02.01</v>
          </cell>
          <cell r="E1713" t="str">
            <v>PA CAR.S/PN2,2M3 C-A</v>
          </cell>
          <cell r="F1713" t="str">
            <v>h</v>
          </cell>
        </row>
        <row r="1714">
          <cell r="B1714" t="str">
            <v>15.1.464</v>
          </cell>
          <cell r="D1714" t="str">
            <v>72.41.02.02</v>
          </cell>
          <cell r="E1714" t="str">
            <v>PA CAR.S/PN2,2M3 C-B</v>
          </cell>
          <cell r="F1714" t="str">
            <v>h</v>
          </cell>
        </row>
        <row r="1715">
          <cell r="B1715" t="str">
            <v>15.1.465</v>
          </cell>
          <cell r="D1715" t="str">
            <v xml:space="preserve">72.41.02.03 </v>
          </cell>
          <cell r="E1715" t="str">
            <v>PA CAR.S/PN2,2M3 C-C</v>
          </cell>
          <cell r="F1715" t="str">
            <v>h</v>
          </cell>
        </row>
        <row r="1716">
          <cell r="B1716" t="str">
            <v>15.1.466</v>
          </cell>
          <cell r="D1716" t="str">
            <v>72.41.02.04</v>
          </cell>
          <cell r="E1716" t="str">
            <v>PA CAR.S/PN2,2M3 C-D</v>
          </cell>
          <cell r="F1716" t="str">
            <v>h</v>
          </cell>
        </row>
        <row r="1717">
          <cell r="B1717" t="str">
            <v>15.1.467</v>
          </cell>
          <cell r="D1717" t="str">
            <v>72.41.03.01</v>
          </cell>
          <cell r="E1717" t="str">
            <v>PA CAR.S/PN3,6M3 C-A</v>
          </cell>
          <cell r="F1717" t="str">
            <v>h</v>
          </cell>
        </row>
        <row r="1718">
          <cell r="B1718" t="str">
            <v>15.1.468</v>
          </cell>
          <cell r="D1718" t="str">
            <v xml:space="preserve">72.41.03.02 </v>
          </cell>
          <cell r="E1718" t="str">
            <v>PA CAR.S/PN3,6M3 C-B</v>
          </cell>
          <cell r="F1718" t="str">
            <v>h</v>
          </cell>
        </row>
        <row r="1719">
          <cell r="B1719" t="str">
            <v>15.1.469</v>
          </cell>
          <cell r="D1719" t="str">
            <v>72.41.03.03</v>
          </cell>
          <cell r="E1719" t="str">
            <v>PA CAR.S/PN3,6M3 C-C</v>
          </cell>
          <cell r="F1719" t="str">
            <v>h</v>
          </cell>
        </row>
        <row r="1720">
          <cell r="B1720" t="str">
            <v>15.1.470</v>
          </cell>
          <cell r="D1720" t="str">
            <v>72.41.03.04</v>
          </cell>
          <cell r="E1720" t="str">
            <v>PA CAR.S/PN3,6M3 C-D</v>
          </cell>
          <cell r="F1720" t="str">
            <v>h</v>
          </cell>
        </row>
        <row r="1721">
          <cell r="B1721" t="str">
            <v>15.1.471</v>
          </cell>
          <cell r="D1721" t="str">
            <v>72.41.04.01</v>
          </cell>
          <cell r="E1721" t="str">
            <v>PA CAR.S/ES.1,85 C-A</v>
          </cell>
          <cell r="F1721" t="str">
            <v>h</v>
          </cell>
        </row>
        <row r="1722">
          <cell r="B1722" t="str">
            <v>15.1.472</v>
          </cell>
          <cell r="D1722" t="str">
            <v xml:space="preserve">72.41.04.02 </v>
          </cell>
          <cell r="E1722" t="str">
            <v>PA CAR.S/ES.1,85 C-B</v>
          </cell>
          <cell r="F1722" t="str">
            <v>h</v>
          </cell>
        </row>
        <row r="1723">
          <cell r="B1723" t="str">
            <v>15.1.473</v>
          </cell>
          <cell r="D1723" t="str">
            <v xml:space="preserve">72.41.04.03 </v>
          </cell>
          <cell r="E1723" t="str">
            <v>PA CAR.S/ES.1,85 C-C</v>
          </cell>
          <cell r="F1723" t="str">
            <v>h</v>
          </cell>
        </row>
        <row r="1724">
          <cell r="B1724" t="str">
            <v>15.1.474</v>
          </cell>
          <cell r="D1724" t="str">
            <v>72.41.04.04</v>
          </cell>
          <cell r="E1724" t="str">
            <v>PA CAR.S/ES.1,85 C-D</v>
          </cell>
          <cell r="F1724" t="str">
            <v>h</v>
          </cell>
        </row>
        <row r="1725">
          <cell r="B1725" t="str">
            <v>15.1.475</v>
          </cell>
          <cell r="D1725" t="str">
            <v>72.41.05.01</v>
          </cell>
          <cell r="E1725" t="str">
            <v xml:space="preserve">PA CAR.S/ES.2,3 C-A </v>
          </cell>
          <cell r="F1725" t="str">
            <v>h</v>
          </cell>
        </row>
        <row r="1726">
          <cell r="B1726" t="str">
            <v>15.1.476</v>
          </cell>
          <cell r="D1726" t="str">
            <v>72.41.05.02</v>
          </cell>
          <cell r="E1726" t="str">
            <v>PA CAR.S/ES.2,3 C-B</v>
          </cell>
          <cell r="F1726" t="str">
            <v>h</v>
          </cell>
        </row>
        <row r="1727">
          <cell r="B1727" t="str">
            <v>15.1.477</v>
          </cell>
          <cell r="D1727" t="str">
            <v>72.41.05.03</v>
          </cell>
          <cell r="E1727" t="str">
            <v>PA CAR.S/ES.2,3 C-C</v>
          </cell>
          <cell r="F1727" t="str">
            <v>h</v>
          </cell>
        </row>
        <row r="1728">
          <cell r="B1728" t="str">
            <v>15.1.478</v>
          </cell>
          <cell r="D1728" t="str">
            <v xml:space="preserve">72.41.05.04 </v>
          </cell>
          <cell r="E1728" t="str">
            <v>PA CAR.S/ES.2,3 C-D</v>
          </cell>
          <cell r="F1728" t="str">
            <v>h</v>
          </cell>
        </row>
        <row r="1729">
          <cell r="B1729" t="str">
            <v>15.1.479</v>
          </cell>
          <cell r="D1729" t="str">
            <v>72.42.01.01</v>
          </cell>
          <cell r="E1729" t="str">
            <v>PERF. MANUAL C-A</v>
          </cell>
          <cell r="F1729" t="str">
            <v>h</v>
          </cell>
        </row>
        <row r="1730">
          <cell r="B1730" t="str">
            <v>15.1.480</v>
          </cell>
          <cell r="D1730" t="str">
            <v xml:space="preserve">72.42.01.02 </v>
          </cell>
          <cell r="E1730" t="str">
            <v>PERF. MANUAL C-B</v>
          </cell>
          <cell r="F1730" t="str">
            <v>h</v>
          </cell>
        </row>
        <row r="1731">
          <cell r="B1731" t="str">
            <v>15.1.481</v>
          </cell>
          <cell r="D1731" t="str">
            <v xml:space="preserve">72.42.01.03 </v>
          </cell>
          <cell r="E1731" t="str">
            <v>PERF. MANUAL C-C</v>
          </cell>
          <cell r="F1731" t="str">
            <v>h</v>
          </cell>
        </row>
        <row r="1732">
          <cell r="B1732" t="str">
            <v>15.1.482</v>
          </cell>
          <cell r="D1732" t="str">
            <v xml:space="preserve">72.42.01.04 </v>
          </cell>
          <cell r="E1732" t="str">
            <v>PERF. MANUAL C-D</v>
          </cell>
          <cell r="F1732" t="str">
            <v>h</v>
          </cell>
        </row>
        <row r="1733">
          <cell r="B1733" t="str">
            <v>15.1.483</v>
          </cell>
          <cell r="D1733" t="str">
            <v xml:space="preserve">72.42.02.01 </v>
          </cell>
          <cell r="E1733" t="str">
            <v>PERF.S/EST. C-A</v>
          </cell>
          <cell r="F1733" t="str">
            <v>h</v>
          </cell>
        </row>
        <row r="1734">
          <cell r="B1734" t="str">
            <v>15.1.484</v>
          </cell>
          <cell r="D1734" t="str">
            <v xml:space="preserve">72.42.02.02 </v>
          </cell>
          <cell r="E1734" t="str">
            <v>PERF.S/EST. C-B</v>
          </cell>
          <cell r="F1734" t="str">
            <v>h</v>
          </cell>
        </row>
        <row r="1735">
          <cell r="B1735" t="str">
            <v>15.1.485</v>
          </cell>
          <cell r="D1735" t="str">
            <v>72.42.02.03</v>
          </cell>
          <cell r="E1735" t="str">
            <v>PERF.S/EST. C-C</v>
          </cell>
          <cell r="F1735" t="str">
            <v>h</v>
          </cell>
        </row>
        <row r="1736">
          <cell r="B1736" t="str">
            <v>15.1.486</v>
          </cell>
          <cell r="D1736" t="str">
            <v xml:space="preserve">72.42.02.04 </v>
          </cell>
          <cell r="E1736" t="str">
            <v>PERF.S/EST. C-D</v>
          </cell>
          <cell r="F1736" t="str">
            <v>h</v>
          </cell>
        </row>
        <row r="1737">
          <cell r="B1737" t="str">
            <v>15.1.487</v>
          </cell>
          <cell r="D1737" t="str">
            <v>72.42.03.01</v>
          </cell>
          <cell r="E1737" t="str">
            <v>PERF.JUMBO C-A</v>
          </cell>
          <cell r="F1737" t="str">
            <v>h</v>
          </cell>
        </row>
        <row r="1738">
          <cell r="B1738" t="str">
            <v>15.1.488</v>
          </cell>
          <cell r="D1738" t="str">
            <v>72.42.03.02</v>
          </cell>
          <cell r="E1738" t="str">
            <v>PERF.JUMBO C-B</v>
          </cell>
          <cell r="F1738" t="str">
            <v>h</v>
          </cell>
        </row>
        <row r="1739">
          <cell r="B1739" t="str">
            <v>15.1.489</v>
          </cell>
          <cell r="D1739" t="str">
            <v xml:space="preserve">72.42.03.03 </v>
          </cell>
          <cell r="E1739" t="str">
            <v>PERF.JUMBO C-C</v>
          </cell>
          <cell r="F1739" t="str">
            <v>h</v>
          </cell>
        </row>
        <row r="1740">
          <cell r="B1740" t="str">
            <v>15.1.490</v>
          </cell>
          <cell r="D1740" t="str">
            <v>72.42.03.04</v>
          </cell>
          <cell r="E1740" t="str">
            <v>PERF.JUMBO C-D</v>
          </cell>
          <cell r="F1740" t="str">
            <v>h</v>
          </cell>
        </row>
        <row r="1741">
          <cell r="B1741" t="str">
            <v>15.1.491</v>
          </cell>
          <cell r="D1741" t="str">
            <v xml:space="preserve">72.42.04.01 </v>
          </cell>
          <cell r="E1741" t="str">
            <v>SONDA ROTATIVA C-A</v>
          </cell>
          <cell r="F1741" t="str">
            <v>h</v>
          </cell>
        </row>
        <row r="1742">
          <cell r="B1742" t="str">
            <v>15.1.492</v>
          </cell>
          <cell r="D1742" t="str">
            <v xml:space="preserve">72.42.04.02 </v>
          </cell>
          <cell r="E1742" t="str">
            <v>SONDA ROTATIVA C-B</v>
          </cell>
          <cell r="F1742" t="str">
            <v>h</v>
          </cell>
        </row>
        <row r="1743">
          <cell r="B1743" t="str">
            <v>15.1.493</v>
          </cell>
          <cell r="D1743" t="str">
            <v>72.42.04.03</v>
          </cell>
          <cell r="E1743" t="str">
            <v>SONDA ROTATIVA C-C</v>
          </cell>
          <cell r="F1743" t="str">
            <v>h</v>
          </cell>
        </row>
        <row r="1744">
          <cell r="B1744" t="str">
            <v>15.1.494</v>
          </cell>
          <cell r="D1744" t="str">
            <v>72.42.04.04</v>
          </cell>
          <cell r="E1744" t="str">
            <v>SONDA ROTATIVA C-D</v>
          </cell>
          <cell r="F1744" t="str">
            <v>h</v>
          </cell>
        </row>
        <row r="1745">
          <cell r="B1745" t="str">
            <v>15.1.495</v>
          </cell>
          <cell r="D1745" t="str">
            <v xml:space="preserve">72.42.05.01 </v>
          </cell>
          <cell r="E1745" t="str">
            <v>PERF.CINZAL C-A</v>
          </cell>
          <cell r="F1745" t="str">
            <v>h</v>
          </cell>
        </row>
        <row r="1746">
          <cell r="B1746" t="str">
            <v>15.1.496</v>
          </cell>
          <cell r="D1746" t="str">
            <v>72.42.05.02</v>
          </cell>
          <cell r="E1746" t="str">
            <v>PERF.CINZAL C-B</v>
          </cell>
          <cell r="F1746" t="str">
            <v>h</v>
          </cell>
        </row>
        <row r="1747">
          <cell r="B1747" t="str">
            <v>15.1.497</v>
          </cell>
          <cell r="D1747" t="str">
            <v xml:space="preserve">72.42.05.03 </v>
          </cell>
          <cell r="E1747" t="str">
            <v>PERF.CINZAL C-C</v>
          </cell>
          <cell r="F1747" t="str">
            <v>h</v>
          </cell>
        </row>
        <row r="1748">
          <cell r="B1748" t="str">
            <v>15.1.498</v>
          </cell>
          <cell r="D1748" t="str">
            <v xml:space="preserve">72.42.05.04 </v>
          </cell>
          <cell r="E1748" t="str">
            <v>PERF.CINZAL C-D</v>
          </cell>
          <cell r="F1748" t="str">
            <v>h</v>
          </cell>
        </row>
        <row r="1749">
          <cell r="B1749" t="str">
            <v>15.1.499</v>
          </cell>
          <cell r="D1749" t="str">
            <v xml:space="preserve">72.43.01.01 </v>
          </cell>
          <cell r="E1749" t="str">
            <v>RETRO CARR.0,77M3C-A</v>
          </cell>
          <cell r="F1749" t="str">
            <v>h</v>
          </cell>
        </row>
        <row r="1750">
          <cell r="B1750" t="str">
            <v>15.1.500</v>
          </cell>
          <cell r="D1750" t="str">
            <v>72.43.01.02</v>
          </cell>
          <cell r="E1750" t="str">
            <v>RETRO CARR.0,77M3C-B</v>
          </cell>
          <cell r="F1750" t="str">
            <v>h</v>
          </cell>
        </row>
        <row r="1751">
          <cell r="B1751" t="str">
            <v>15.1.501</v>
          </cell>
          <cell r="D1751" t="str">
            <v xml:space="preserve">72.43.01.03 </v>
          </cell>
          <cell r="E1751" t="str">
            <v>RETRO CARR.0,77M3C-C</v>
          </cell>
          <cell r="F1751" t="str">
            <v>h</v>
          </cell>
        </row>
        <row r="1752">
          <cell r="B1752" t="str">
            <v>15.1.502</v>
          </cell>
          <cell r="D1752" t="str">
            <v>72.43.01.04</v>
          </cell>
          <cell r="E1752" t="str">
            <v>RETRO CARR.0,77M3C-D</v>
          </cell>
          <cell r="F1752" t="str">
            <v>h</v>
          </cell>
        </row>
        <row r="1753">
          <cell r="B1753" t="str">
            <v>15.1.503</v>
          </cell>
          <cell r="D1753" t="str">
            <v xml:space="preserve">72.43.02.01 </v>
          </cell>
          <cell r="E1753" t="str">
            <v>RETRO CARR.0,30M3C-A</v>
          </cell>
          <cell r="F1753" t="str">
            <v>h</v>
          </cell>
        </row>
        <row r="1754">
          <cell r="B1754" t="str">
            <v>15.1.504</v>
          </cell>
          <cell r="D1754" t="str">
            <v>72.43.02.02</v>
          </cell>
          <cell r="E1754" t="str">
            <v>RETRO CARR.0,30M3C-B</v>
          </cell>
          <cell r="F1754" t="str">
            <v>h</v>
          </cell>
        </row>
        <row r="1755">
          <cell r="B1755" t="str">
            <v>15.1.505</v>
          </cell>
          <cell r="D1755" t="str">
            <v>72.43.02.03</v>
          </cell>
          <cell r="E1755" t="str">
            <v>RETRO CARR.0,30M3C-C</v>
          </cell>
          <cell r="F1755" t="str">
            <v>h</v>
          </cell>
        </row>
        <row r="1756">
          <cell r="B1756" t="str">
            <v>15.1.506</v>
          </cell>
          <cell r="D1756" t="str">
            <v>72.43.02.04</v>
          </cell>
          <cell r="E1756" t="str">
            <v>RETRO CARR.0,30M3C-D</v>
          </cell>
          <cell r="F1756" t="str">
            <v>h</v>
          </cell>
        </row>
        <row r="1757">
          <cell r="B1757" t="str">
            <v>15.1.507</v>
          </cell>
          <cell r="D1757" t="str">
            <v>72.44.01.01</v>
          </cell>
          <cell r="E1757" t="str">
            <v>ROCAD.MAN.GAS. C-A</v>
          </cell>
          <cell r="F1757" t="str">
            <v>h</v>
          </cell>
        </row>
        <row r="1758">
          <cell r="B1758" t="str">
            <v>15.1.508</v>
          </cell>
          <cell r="D1758" t="str">
            <v>72.44.01.02</v>
          </cell>
          <cell r="E1758" t="str">
            <v>ROCAD.MAN.GAS. C-B</v>
          </cell>
          <cell r="F1758" t="str">
            <v>h</v>
          </cell>
        </row>
        <row r="1759">
          <cell r="B1759" t="str">
            <v>15.1.509</v>
          </cell>
          <cell r="D1759" t="str">
            <v>72.44.01.03</v>
          </cell>
          <cell r="E1759" t="str">
            <v>ROCAD.MAN.GAS. C-C</v>
          </cell>
          <cell r="F1759" t="str">
            <v>h</v>
          </cell>
        </row>
        <row r="1760">
          <cell r="B1760" t="str">
            <v>15.1.510</v>
          </cell>
          <cell r="D1760" t="str">
            <v>72.44.01.04</v>
          </cell>
          <cell r="E1760" t="str">
            <v>ROCAD.MAN.GAS. C-D</v>
          </cell>
          <cell r="F1760" t="str">
            <v>h</v>
          </cell>
        </row>
        <row r="1761">
          <cell r="B1761" t="str">
            <v>15.1.511</v>
          </cell>
          <cell r="D1761" t="str">
            <v>72.44.02.01</v>
          </cell>
          <cell r="E1761" t="str">
            <v>ROCAD.MAN.ELETR. C-A</v>
          </cell>
          <cell r="F1761" t="str">
            <v>h</v>
          </cell>
        </row>
        <row r="1762">
          <cell r="B1762" t="str">
            <v>15.1.512</v>
          </cell>
          <cell r="D1762" t="str">
            <v>72.44.02.02</v>
          </cell>
          <cell r="E1762" t="str">
            <v>ROCAD.MAN.ELETR. C-B</v>
          </cell>
          <cell r="F1762" t="str">
            <v>h</v>
          </cell>
        </row>
        <row r="1763">
          <cell r="B1763" t="str">
            <v>15.1.513</v>
          </cell>
          <cell r="D1763" t="str">
            <v>72.44.02.03</v>
          </cell>
          <cell r="E1763" t="str">
            <v>ROCAD.MAN.ELETR. C-C</v>
          </cell>
          <cell r="F1763" t="str">
            <v>h</v>
          </cell>
        </row>
        <row r="1764">
          <cell r="B1764" t="str">
            <v>15.1.514</v>
          </cell>
          <cell r="D1764" t="str">
            <v>72.44.02.04</v>
          </cell>
          <cell r="E1764" t="str">
            <v>ROCAD.MAN.ELETR. C-D</v>
          </cell>
          <cell r="F1764" t="str">
            <v>h</v>
          </cell>
        </row>
        <row r="1765">
          <cell r="B1765" t="str">
            <v>15.1.515</v>
          </cell>
          <cell r="D1765" t="str">
            <v>72.44.03.01</v>
          </cell>
          <cell r="E1765" t="str">
            <v>ROCAD. REBOC. C-A</v>
          </cell>
          <cell r="F1765" t="str">
            <v>h</v>
          </cell>
        </row>
        <row r="1766">
          <cell r="B1766" t="str">
            <v>15.1.516</v>
          </cell>
          <cell r="D1766" t="str">
            <v>72.44.03.02</v>
          </cell>
          <cell r="E1766" t="str">
            <v>ROCAD. REBOC. C-B</v>
          </cell>
          <cell r="F1766" t="str">
            <v>h</v>
          </cell>
        </row>
        <row r="1767">
          <cell r="B1767" t="str">
            <v>15.1.517</v>
          </cell>
          <cell r="D1767" t="str">
            <v>72.44.03.03</v>
          </cell>
          <cell r="E1767" t="str">
            <v>ROCAD. REBOC. C-C</v>
          </cell>
          <cell r="F1767" t="str">
            <v>h</v>
          </cell>
        </row>
        <row r="1768">
          <cell r="B1768" t="str">
            <v>15.1.518</v>
          </cell>
          <cell r="D1768" t="str">
            <v>72.44.03.04</v>
          </cell>
          <cell r="E1768" t="str">
            <v>ROCAD. REBOC. C-D</v>
          </cell>
          <cell r="F1768" t="str">
            <v>h</v>
          </cell>
        </row>
        <row r="1769">
          <cell r="B1769" t="str">
            <v>15.1.519</v>
          </cell>
          <cell r="D1769" t="str">
            <v>72.45.01.01</v>
          </cell>
          <cell r="E1769" t="str">
            <v>ROLO COMPACT.7T C-A</v>
          </cell>
          <cell r="F1769" t="str">
            <v>h</v>
          </cell>
        </row>
        <row r="1770">
          <cell r="B1770" t="str">
            <v>15.1.520</v>
          </cell>
          <cell r="D1770" t="str">
            <v>72.45.01.02</v>
          </cell>
          <cell r="E1770" t="str">
            <v>ROLO COMPACT.7T C-B</v>
          </cell>
          <cell r="F1770" t="str">
            <v>h</v>
          </cell>
        </row>
        <row r="1771">
          <cell r="B1771" t="str">
            <v>15.1.521</v>
          </cell>
          <cell r="D1771" t="str">
            <v>72.45.01.03</v>
          </cell>
          <cell r="E1771" t="str">
            <v xml:space="preserve">ROLO COMPACT.7T C-C </v>
          </cell>
          <cell r="F1771" t="str">
            <v>h</v>
          </cell>
        </row>
        <row r="1772">
          <cell r="B1772" t="str">
            <v>15.1.522</v>
          </cell>
          <cell r="D1772" t="str">
            <v>72.45.01.04</v>
          </cell>
          <cell r="E1772" t="str">
            <v>ROLO COMPACT.7T C-D</v>
          </cell>
          <cell r="F1772" t="str">
            <v>h</v>
          </cell>
        </row>
        <row r="1773">
          <cell r="B1773" t="str">
            <v>15.1.523</v>
          </cell>
          <cell r="D1773" t="str">
            <v>72.45.02.01</v>
          </cell>
          <cell r="E1773" t="str">
            <v>ROLO COMPACT.7,7T C-A</v>
          </cell>
          <cell r="F1773" t="str">
            <v>h</v>
          </cell>
        </row>
        <row r="1774">
          <cell r="B1774" t="str">
            <v>15.1.524</v>
          </cell>
          <cell r="D1774" t="str">
            <v>72.45.02.02</v>
          </cell>
          <cell r="E1774" t="str">
            <v>ROLO COMPACT.7,7T C-B</v>
          </cell>
          <cell r="F1774" t="str">
            <v>h</v>
          </cell>
        </row>
        <row r="1775">
          <cell r="B1775" t="str">
            <v>15.1.525</v>
          </cell>
          <cell r="D1775" t="str">
            <v>72.45.02.03</v>
          </cell>
          <cell r="E1775" t="str">
            <v xml:space="preserve">ROLO COMPACT.7,7T C-C </v>
          </cell>
          <cell r="F1775" t="str">
            <v>h</v>
          </cell>
        </row>
        <row r="1776">
          <cell r="B1776" t="str">
            <v>15.1.526</v>
          </cell>
          <cell r="D1776" t="str">
            <v>72.45.02.04</v>
          </cell>
          <cell r="E1776" t="str">
            <v>ROLO COMPACT.7,7T C-D</v>
          </cell>
          <cell r="F1776" t="str">
            <v>h</v>
          </cell>
        </row>
        <row r="1777">
          <cell r="B1777" t="str">
            <v>15.1.527</v>
          </cell>
          <cell r="D1777" t="str">
            <v>72.45.03.01</v>
          </cell>
          <cell r="E1777" t="str">
            <v>ROLO COMPACT.10T C-A</v>
          </cell>
          <cell r="F1777" t="str">
            <v>h</v>
          </cell>
        </row>
        <row r="1778">
          <cell r="B1778" t="str">
            <v>15.1.528</v>
          </cell>
          <cell r="D1778" t="str">
            <v>72.45.03.02</v>
          </cell>
          <cell r="E1778" t="str">
            <v>ROLO COMPACT.10T C-B</v>
          </cell>
          <cell r="F1778" t="str">
            <v>h</v>
          </cell>
        </row>
        <row r="1779">
          <cell r="B1779" t="str">
            <v>15.1.529</v>
          </cell>
          <cell r="D1779" t="str">
            <v>72.45.03.03</v>
          </cell>
          <cell r="E1779" t="str">
            <v>ROLO COMPACT.10T C-C</v>
          </cell>
          <cell r="F1779" t="str">
            <v>h</v>
          </cell>
        </row>
        <row r="1780">
          <cell r="B1780" t="str">
            <v>15.1.530</v>
          </cell>
          <cell r="D1780" t="str">
            <v>72.45.03.04</v>
          </cell>
          <cell r="E1780" t="str">
            <v>ROLO COMPACT.10T C-D</v>
          </cell>
          <cell r="F1780" t="str">
            <v>h</v>
          </cell>
        </row>
        <row r="1781">
          <cell r="B1781" t="str">
            <v>15.1.531</v>
          </cell>
          <cell r="D1781" t="str">
            <v>72.45.04.01</v>
          </cell>
          <cell r="E1781" t="str">
            <v>ROLO COMPAC.11,3T C-A</v>
          </cell>
          <cell r="F1781" t="str">
            <v>h</v>
          </cell>
        </row>
        <row r="1782">
          <cell r="B1782" t="str">
            <v>15.1.532</v>
          </cell>
          <cell r="D1782" t="str">
            <v>72.45.04.02</v>
          </cell>
          <cell r="E1782" t="str">
            <v>ROLO COMPAC.11,3T C-B</v>
          </cell>
          <cell r="F1782" t="str">
            <v>h</v>
          </cell>
        </row>
        <row r="1783">
          <cell r="B1783" t="str">
            <v>15.1.533</v>
          </cell>
          <cell r="D1783" t="str">
            <v>72.45.04.03</v>
          </cell>
          <cell r="E1783" t="str">
            <v>ROLO COMPAC.11,3T C-C</v>
          </cell>
          <cell r="F1783" t="str">
            <v>h</v>
          </cell>
        </row>
        <row r="1784">
          <cell r="B1784" t="str">
            <v>15.1.534</v>
          </cell>
          <cell r="D1784" t="str">
            <v>72.45.04.04</v>
          </cell>
          <cell r="E1784" t="str">
            <v>ROLO COMPAC.11,3T C-D</v>
          </cell>
          <cell r="F1784" t="str">
            <v>h</v>
          </cell>
        </row>
        <row r="1785">
          <cell r="B1785" t="str">
            <v>15.1.535</v>
          </cell>
          <cell r="D1785" t="str">
            <v>72.45.05.01</v>
          </cell>
          <cell r="E1785" t="str">
            <v>ROLO COMPAC.15,5T C-A</v>
          </cell>
          <cell r="F1785" t="str">
            <v>h</v>
          </cell>
        </row>
        <row r="1786">
          <cell r="B1786" t="str">
            <v>15.1.536</v>
          </cell>
          <cell r="D1786" t="str">
            <v>72.45.05.02</v>
          </cell>
          <cell r="E1786" t="str">
            <v>ROLO COMPAC.15,5T C-B</v>
          </cell>
          <cell r="F1786" t="str">
            <v>h</v>
          </cell>
        </row>
        <row r="1787">
          <cell r="B1787" t="str">
            <v>15.1.537</v>
          </cell>
          <cell r="D1787" t="str">
            <v>72.45.05.03</v>
          </cell>
          <cell r="E1787" t="str">
            <v>ROLO COMPAC.15,5T C-C</v>
          </cell>
          <cell r="F1787" t="str">
            <v>h</v>
          </cell>
        </row>
        <row r="1788">
          <cell r="B1788" t="str">
            <v>15.1.538</v>
          </cell>
          <cell r="D1788" t="str">
            <v>72.45.05.04</v>
          </cell>
          <cell r="E1788" t="str">
            <v>ROLO COMPAC.15,5T C-D</v>
          </cell>
          <cell r="F1788" t="str">
            <v>h</v>
          </cell>
        </row>
        <row r="1789">
          <cell r="B1789" t="str">
            <v>15.1.539</v>
          </cell>
          <cell r="D1789" t="str">
            <v>72.45.06.01</v>
          </cell>
          <cell r="E1789" t="str">
            <v>ROLO COMP.PE15,5T C-A</v>
          </cell>
          <cell r="F1789" t="str">
            <v>h</v>
          </cell>
        </row>
        <row r="1790">
          <cell r="B1790" t="str">
            <v>15.1.540</v>
          </cell>
          <cell r="D1790" t="str">
            <v>72.45.06.02</v>
          </cell>
          <cell r="E1790" t="str">
            <v>ROLO COMP.PE15,5T C-B</v>
          </cell>
          <cell r="F1790" t="str">
            <v>h</v>
          </cell>
        </row>
        <row r="1791">
          <cell r="B1791" t="str">
            <v>15.1.541</v>
          </cell>
          <cell r="D1791" t="str">
            <v>72.45.06.03</v>
          </cell>
          <cell r="E1791" t="str">
            <v>ROLO COMP.PE15,5T C-C</v>
          </cell>
          <cell r="F1791" t="str">
            <v>h</v>
          </cell>
        </row>
        <row r="1792">
          <cell r="B1792" t="str">
            <v>15.1.542</v>
          </cell>
          <cell r="D1792" t="str">
            <v>72.45.06.04</v>
          </cell>
          <cell r="E1792" t="str">
            <v>ROLO COMP.PE15,5T C-D</v>
          </cell>
          <cell r="F1792" t="str">
            <v>h</v>
          </cell>
        </row>
        <row r="1793">
          <cell r="B1793" t="str">
            <v>15.1.543</v>
          </cell>
          <cell r="D1793" t="str">
            <v>72.46.01.01</v>
          </cell>
          <cell r="E1793" t="str">
            <v>ROLO COMP.ASF.7,2 C-A</v>
          </cell>
          <cell r="F1793" t="str">
            <v>h</v>
          </cell>
        </row>
        <row r="1794">
          <cell r="B1794" t="str">
            <v>15.1.544</v>
          </cell>
          <cell r="D1794" t="str">
            <v>72.46.01.02</v>
          </cell>
          <cell r="E1794" t="str">
            <v>ROLO COMP.ASF.7,2 C-B</v>
          </cell>
          <cell r="F1794" t="str">
            <v>h</v>
          </cell>
        </row>
        <row r="1795">
          <cell r="B1795" t="str">
            <v>15.1.545</v>
          </cell>
          <cell r="D1795" t="str">
            <v>72.46.01.03</v>
          </cell>
          <cell r="E1795" t="str">
            <v>ROLO COMP.ASF.7,2 C-C</v>
          </cell>
          <cell r="F1795" t="str">
            <v>h</v>
          </cell>
        </row>
        <row r="1796">
          <cell r="B1796" t="str">
            <v>15.1.546</v>
          </cell>
          <cell r="D1796" t="str">
            <v>72.46.01.04</v>
          </cell>
          <cell r="E1796" t="str">
            <v>ROLO COMP.ASF.7,2 C-D</v>
          </cell>
          <cell r="F1796" t="str">
            <v>h</v>
          </cell>
        </row>
        <row r="1797">
          <cell r="B1797" t="str">
            <v>15.1.547</v>
          </cell>
          <cell r="D1797" t="str">
            <v>72.46.02.01</v>
          </cell>
          <cell r="E1797" t="str">
            <v>ROLO COM.ASF.10,2 C-A</v>
          </cell>
          <cell r="F1797" t="str">
            <v>h</v>
          </cell>
        </row>
        <row r="1798">
          <cell r="B1798" t="str">
            <v>15.1.548</v>
          </cell>
          <cell r="D1798" t="str">
            <v>72.46.02.02</v>
          </cell>
          <cell r="E1798" t="str">
            <v>ROLO COM.ASF.10,2 C-B</v>
          </cell>
          <cell r="F1798" t="str">
            <v>h</v>
          </cell>
        </row>
        <row r="1799">
          <cell r="B1799" t="str">
            <v>15.1.549</v>
          </cell>
          <cell r="D1799" t="str">
            <v>72.46.02.03</v>
          </cell>
          <cell r="E1799" t="str">
            <v>ROLO COM.ASF.10,2 C-C</v>
          </cell>
          <cell r="F1799" t="str">
            <v>h</v>
          </cell>
        </row>
        <row r="1800">
          <cell r="B1800" t="str">
            <v>15.1.550</v>
          </cell>
          <cell r="D1800" t="str">
            <v>72.46.02.04</v>
          </cell>
          <cell r="E1800" t="str">
            <v>ROLO COM.ASF.10,2 C-D</v>
          </cell>
          <cell r="F1800" t="str">
            <v>h</v>
          </cell>
        </row>
        <row r="1801">
          <cell r="B1801" t="str">
            <v>15.1.551</v>
          </cell>
          <cell r="D1801" t="str">
            <v>72.47.01.01</v>
          </cell>
          <cell r="E1801" t="str">
            <v>ROLO COM.TAN.2,3 C-A</v>
          </cell>
          <cell r="F1801" t="str">
            <v>h</v>
          </cell>
        </row>
        <row r="1802">
          <cell r="B1802" t="str">
            <v>15.1.552</v>
          </cell>
          <cell r="D1802" t="str">
            <v>72.47.01.02</v>
          </cell>
          <cell r="E1802" t="str">
            <v>ROLO COM.TAN.2,3 C-B</v>
          </cell>
          <cell r="F1802" t="str">
            <v>h</v>
          </cell>
        </row>
        <row r="1803">
          <cell r="B1803" t="str">
            <v>15.1.553</v>
          </cell>
          <cell r="D1803" t="str">
            <v>72.47.01.03</v>
          </cell>
          <cell r="E1803" t="str">
            <v>ROLO COM.TAN.2,3 C-C</v>
          </cell>
          <cell r="F1803" t="str">
            <v>h</v>
          </cell>
        </row>
        <row r="1804">
          <cell r="B1804" t="str">
            <v>15.1.554</v>
          </cell>
          <cell r="D1804" t="str">
            <v>72.47.01.04</v>
          </cell>
          <cell r="E1804" t="str">
            <v>ROLO COM.TAN.2,3 C-D</v>
          </cell>
          <cell r="F1804" t="str">
            <v>h</v>
          </cell>
        </row>
        <row r="1805">
          <cell r="B1805" t="str">
            <v>15.1.555</v>
          </cell>
          <cell r="D1805" t="str">
            <v>72.47.02.01</v>
          </cell>
          <cell r="E1805" t="str">
            <v>ROLO COMP.TAN.7T C-A</v>
          </cell>
          <cell r="F1805" t="str">
            <v>h</v>
          </cell>
        </row>
        <row r="1806">
          <cell r="B1806" t="str">
            <v>15.1.556</v>
          </cell>
          <cell r="D1806" t="str">
            <v>72.47.02.02</v>
          </cell>
          <cell r="E1806" t="str">
            <v>ROLO COMP.TAN.7T C-B</v>
          </cell>
          <cell r="F1806" t="str">
            <v>h</v>
          </cell>
        </row>
        <row r="1807">
          <cell r="B1807" t="str">
            <v>15.1.557</v>
          </cell>
          <cell r="D1807" t="str">
            <v>72.47.02.03</v>
          </cell>
          <cell r="E1807" t="str">
            <v>ROLO COMP.TAN.7T C-C</v>
          </cell>
          <cell r="F1807" t="str">
            <v>h</v>
          </cell>
        </row>
        <row r="1808">
          <cell r="B1808" t="str">
            <v>15.1.558</v>
          </cell>
          <cell r="D1808" t="str">
            <v>72.47.02.04</v>
          </cell>
          <cell r="E1808" t="str">
            <v>ROLO COMP.TAN.7T C-D</v>
          </cell>
          <cell r="F1808" t="str">
            <v>h</v>
          </cell>
        </row>
        <row r="1809">
          <cell r="B1809" t="str">
            <v>15.1.559</v>
          </cell>
          <cell r="D1809" t="str">
            <v>72.47.03.01</v>
          </cell>
          <cell r="E1809" t="str">
            <v>ROLO COMP.TAN.12T C-A</v>
          </cell>
          <cell r="F1809" t="str">
            <v>h</v>
          </cell>
        </row>
        <row r="1810">
          <cell r="B1810" t="str">
            <v>15.1.560</v>
          </cell>
          <cell r="D1810" t="str">
            <v>72.47.03.02</v>
          </cell>
          <cell r="E1810" t="str">
            <v>ROLO COMP.TAN.12T C-B</v>
          </cell>
          <cell r="F1810" t="str">
            <v>h</v>
          </cell>
        </row>
        <row r="1811">
          <cell r="B1811" t="str">
            <v>15.1.561</v>
          </cell>
          <cell r="D1811" t="str">
            <v>72.47.03.03</v>
          </cell>
          <cell r="E1811" t="str">
            <v>ROLO COMP.TAN.12T C-C</v>
          </cell>
          <cell r="F1811" t="str">
            <v>h</v>
          </cell>
        </row>
        <row r="1812">
          <cell r="B1812" t="str">
            <v>15.1.562</v>
          </cell>
          <cell r="D1812" t="str">
            <v>72.47.03.04</v>
          </cell>
          <cell r="E1812" t="str">
            <v>ROLO COMP.TAN.12T C-D</v>
          </cell>
          <cell r="F1812" t="str">
            <v>h</v>
          </cell>
        </row>
        <row r="1813">
          <cell r="B1813" t="str">
            <v>15.1.563</v>
          </cell>
          <cell r="D1813" t="str">
            <v>72.48.01.01</v>
          </cell>
          <cell r="E1813" t="str">
            <v>ROLO COM.P.A.12,5 C-A</v>
          </cell>
          <cell r="F1813" t="str">
            <v>h</v>
          </cell>
        </row>
        <row r="1814">
          <cell r="B1814" t="str">
            <v>15.1.564</v>
          </cell>
          <cell r="D1814" t="str">
            <v>72.48.01.02</v>
          </cell>
          <cell r="E1814" t="str">
            <v>ROLO COM.P.A.12,5 C-B</v>
          </cell>
          <cell r="F1814" t="str">
            <v>h</v>
          </cell>
        </row>
        <row r="1815">
          <cell r="B1815" t="str">
            <v>15.1.565</v>
          </cell>
          <cell r="D1815" t="str">
            <v>72.48.01.03</v>
          </cell>
          <cell r="E1815" t="str">
            <v>ROLO COM.P.A.12,5 C-C</v>
          </cell>
          <cell r="F1815" t="str">
            <v>h</v>
          </cell>
        </row>
        <row r="1816">
          <cell r="B1816" t="str">
            <v>15.1.566</v>
          </cell>
          <cell r="D1816" t="str">
            <v>72.48.01.04</v>
          </cell>
          <cell r="E1816" t="str">
            <v>ROLO COM.P.A.12,5 C-D</v>
          </cell>
          <cell r="F1816" t="str">
            <v>h</v>
          </cell>
        </row>
        <row r="1817">
          <cell r="B1817" t="str">
            <v>15.1.567</v>
          </cell>
          <cell r="D1817" t="str">
            <v>72.48.02.01</v>
          </cell>
          <cell r="E1817" t="str">
            <v>ROLO COM.P.A.27T C-A</v>
          </cell>
          <cell r="F1817" t="str">
            <v>h</v>
          </cell>
        </row>
        <row r="1818">
          <cell r="B1818" t="str">
            <v>15.1.568</v>
          </cell>
          <cell r="D1818" t="str">
            <v>72.48.02.02</v>
          </cell>
          <cell r="E1818" t="str">
            <v>ROLO COM.P.A.27T C-B</v>
          </cell>
          <cell r="F1818" t="str">
            <v>h</v>
          </cell>
        </row>
        <row r="1819">
          <cell r="B1819" t="str">
            <v>15.1.569</v>
          </cell>
          <cell r="D1819" t="str">
            <v>72.48.02.03</v>
          </cell>
          <cell r="E1819" t="str">
            <v>ROLO COM.P.A.27T C-C</v>
          </cell>
          <cell r="F1819" t="str">
            <v>h</v>
          </cell>
        </row>
        <row r="1820">
          <cell r="B1820" t="str">
            <v>15.1.570</v>
          </cell>
          <cell r="D1820" t="str">
            <v>72.48.02.04</v>
          </cell>
          <cell r="E1820" t="str">
            <v>ROLO COM.P.A.27T C-D</v>
          </cell>
          <cell r="F1820" t="str">
            <v>h</v>
          </cell>
        </row>
        <row r="1821">
          <cell r="B1821" t="str">
            <v>15.1.571</v>
          </cell>
          <cell r="D1821" t="str">
            <v>72.49.01.01</v>
          </cell>
          <cell r="E1821" t="str">
            <v>TRAT.AGR.3,7TON C-A</v>
          </cell>
          <cell r="F1821" t="str">
            <v>h</v>
          </cell>
        </row>
        <row r="1822">
          <cell r="B1822" t="str">
            <v>15.1.572</v>
          </cell>
          <cell r="D1822" t="str">
            <v>72.49.01.02</v>
          </cell>
          <cell r="E1822" t="str">
            <v>TRAT.AGR.3,7TON C-B</v>
          </cell>
          <cell r="F1822" t="str">
            <v>h</v>
          </cell>
        </row>
        <row r="1823">
          <cell r="B1823" t="str">
            <v>15.1.573</v>
          </cell>
          <cell r="D1823" t="str">
            <v>72.49.01.03</v>
          </cell>
          <cell r="E1823" t="str">
            <v>TRAT.AGR.3,7TON C-C</v>
          </cell>
          <cell r="F1823" t="str">
            <v>h</v>
          </cell>
        </row>
        <row r="1824">
          <cell r="B1824" t="str">
            <v>15.1.574</v>
          </cell>
          <cell r="D1824" t="str">
            <v>72.49.01.04</v>
          </cell>
          <cell r="E1824" t="str">
            <v>TRAT.AGR.3,7TON C-D</v>
          </cell>
          <cell r="F1824" t="str">
            <v>h</v>
          </cell>
        </row>
        <row r="1825">
          <cell r="B1825" t="str">
            <v>15.1.575</v>
          </cell>
          <cell r="D1825" t="str">
            <v>72.49.02.01</v>
          </cell>
          <cell r="E1825" t="str">
            <v>TRAT.AGR.5TON C-A</v>
          </cell>
          <cell r="F1825" t="str">
            <v>h</v>
          </cell>
        </row>
        <row r="1826">
          <cell r="B1826" t="str">
            <v>15.1.576</v>
          </cell>
          <cell r="D1826" t="str">
            <v>72.49.02.02</v>
          </cell>
          <cell r="E1826" t="str">
            <v>TRAT.AGR.5TON C-B</v>
          </cell>
          <cell r="F1826" t="str">
            <v>h</v>
          </cell>
        </row>
        <row r="1827">
          <cell r="B1827" t="str">
            <v>15.1.577</v>
          </cell>
          <cell r="D1827" t="str">
            <v>72.49.02.03</v>
          </cell>
          <cell r="E1827" t="str">
            <v>TRAT.AGR.5TON C-C</v>
          </cell>
          <cell r="F1827" t="str">
            <v>h</v>
          </cell>
        </row>
        <row r="1828">
          <cell r="B1828" t="str">
            <v>15.1.578</v>
          </cell>
          <cell r="D1828" t="str">
            <v>72.49.02.04</v>
          </cell>
          <cell r="E1828" t="str">
            <v>TRAT.AGR.5TON C-D</v>
          </cell>
          <cell r="F1828" t="str">
            <v>h</v>
          </cell>
        </row>
        <row r="1829">
          <cell r="B1829" t="str">
            <v>15.1.579</v>
          </cell>
          <cell r="D1829" t="str">
            <v>72.49.03.01</v>
          </cell>
          <cell r="E1829" t="str">
            <v>MICRO TRAT.2,2T C-A</v>
          </cell>
          <cell r="F1829" t="str">
            <v>h</v>
          </cell>
        </row>
        <row r="1830">
          <cell r="B1830" t="str">
            <v>15.1.580</v>
          </cell>
          <cell r="D1830" t="str">
            <v>72.49.03.02</v>
          </cell>
          <cell r="E1830" t="str">
            <v>MICRO TRAT.2,2T C-B</v>
          </cell>
          <cell r="F1830" t="str">
            <v>h</v>
          </cell>
        </row>
        <row r="1831">
          <cell r="B1831" t="str">
            <v>15.1.581</v>
          </cell>
          <cell r="D1831" t="str">
            <v>72.49.03.03</v>
          </cell>
          <cell r="E1831" t="str">
            <v>MICRO TRAT.2,2T C-C</v>
          </cell>
          <cell r="F1831" t="str">
            <v>h</v>
          </cell>
        </row>
        <row r="1832">
          <cell r="B1832" t="str">
            <v>15.1.582</v>
          </cell>
          <cell r="D1832" t="str">
            <v>72.49.03.04</v>
          </cell>
          <cell r="E1832" t="str">
            <v>MICRO TRAT.2,2T C-D</v>
          </cell>
          <cell r="F1832" t="str">
            <v>h</v>
          </cell>
        </row>
        <row r="1833">
          <cell r="B1833" t="str">
            <v>15.1.583</v>
          </cell>
          <cell r="D1833" t="str">
            <v>72.49.04.01</v>
          </cell>
          <cell r="E1833" t="str">
            <v>TRAT.TRIT.VEG.5T C-A</v>
          </cell>
          <cell r="F1833" t="str">
            <v>h</v>
          </cell>
        </row>
        <row r="1834">
          <cell r="B1834" t="str">
            <v>15.1.584</v>
          </cell>
          <cell r="D1834" t="str">
            <v>72.49.04.02</v>
          </cell>
          <cell r="E1834" t="str">
            <v>TRAT.TRIT.VEG.5T C-B</v>
          </cell>
          <cell r="F1834" t="str">
            <v>h</v>
          </cell>
        </row>
        <row r="1835">
          <cell r="B1835" t="str">
            <v>15.1.585</v>
          </cell>
          <cell r="D1835" t="str">
            <v>72.49.04.03</v>
          </cell>
          <cell r="E1835" t="str">
            <v>TRAT.TRIT.VEG.5T C-C</v>
          </cell>
          <cell r="F1835" t="str">
            <v>h</v>
          </cell>
        </row>
        <row r="1836">
          <cell r="B1836" t="str">
            <v>15.1.586</v>
          </cell>
          <cell r="D1836" t="str">
            <v>72.49.04.04</v>
          </cell>
          <cell r="E1836" t="str">
            <v>TRAT.TRIT.VEG.5T C-D</v>
          </cell>
          <cell r="F1836" t="str">
            <v>h</v>
          </cell>
        </row>
        <row r="1837">
          <cell r="B1837" t="str">
            <v>15.1.587</v>
          </cell>
          <cell r="D1837" t="str">
            <v>72.49.05.01</v>
          </cell>
          <cell r="E1837" t="str">
            <v>TRAT.AGR.PULV.5T C-A</v>
          </cell>
          <cell r="F1837" t="str">
            <v>h</v>
          </cell>
        </row>
        <row r="1838">
          <cell r="B1838" t="str">
            <v>15.1.588</v>
          </cell>
          <cell r="D1838" t="str">
            <v>72.49.05.02</v>
          </cell>
          <cell r="E1838" t="str">
            <v>TRAT.AGR.PULV.5T C-B</v>
          </cell>
          <cell r="F1838" t="str">
            <v>h</v>
          </cell>
        </row>
        <row r="1839">
          <cell r="B1839" t="str">
            <v>15.1.589</v>
          </cell>
          <cell r="D1839" t="str">
            <v>72.49.05.03</v>
          </cell>
          <cell r="E1839" t="str">
            <v>TRAT.AGR.PULV.5T C-C</v>
          </cell>
          <cell r="F1839" t="str">
            <v>h</v>
          </cell>
        </row>
        <row r="1840">
          <cell r="B1840" t="str">
            <v>15.1.590</v>
          </cell>
          <cell r="D1840" t="str">
            <v>72.49.05.04</v>
          </cell>
          <cell r="E1840" t="str">
            <v>TRAT.AGR.PULV.5T C-D</v>
          </cell>
          <cell r="F1840" t="str">
            <v>h</v>
          </cell>
        </row>
        <row r="1841">
          <cell r="B1841" t="str">
            <v>15.1.591</v>
          </cell>
          <cell r="D1841" t="str">
            <v>72.50.01.01</v>
          </cell>
          <cell r="E1841" t="str">
            <v>TRAT.EST.L.1,93M3 C-A</v>
          </cell>
          <cell r="F1841" t="str">
            <v>h</v>
          </cell>
        </row>
        <row r="1842">
          <cell r="B1842" t="str">
            <v>15.1.592</v>
          </cell>
          <cell r="D1842" t="str">
            <v>72.50.01.02</v>
          </cell>
          <cell r="E1842" t="str">
            <v>TRAT.EST.L.1,93M3 C-B</v>
          </cell>
          <cell r="F1842" t="str">
            <v>h</v>
          </cell>
        </row>
        <row r="1843">
          <cell r="B1843" t="str">
            <v>15.1.593</v>
          </cell>
          <cell r="D1843" t="str">
            <v>72.50.01.03</v>
          </cell>
          <cell r="E1843" t="str">
            <v>TRAT.EST.L.1,93M3 C-C</v>
          </cell>
          <cell r="F1843" t="str">
            <v>h</v>
          </cell>
        </row>
        <row r="1844">
          <cell r="B1844" t="str">
            <v>15.1.594</v>
          </cell>
          <cell r="D1844" t="str">
            <v>72.50.01.04</v>
          </cell>
          <cell r="E1844" t="str">
            <v>TRAT.EST.L.1,93M3 C-D</v>
          </cell>
          <cell r="F1844" t="str">
            <v>h</v>
          </cell>
        </row>
        <row r="1845">
          <cell r="B1845" t="str">
            <v>15.1.595</v>
          </cell>
          <cell r="D1845" t="str">
            <v>72.50.02.01</v>
          </cell>
          <cell r="E1845" t="str">
            <v>TRAT.EST.L.3,18M3 C-A</v>
          </cell>
          <cell r="F1845" t="str">
            <v>h</v>
          </cell>
        </row>
        <row r="1846">
          <cell r="B1846" t="str">
            <v>15.1.596</v>
          </cell>
          <cell r="D1846" t="str">
            <v>72.50.02.02</v>
          </cell>
          <cell r="E1846" t="str">
            <v>TRAT.EST.L.3,18M3 C-B</v>
          </cell>
          <cell r="F1846" t="str">
            <v>h</v>
          </cell>
        </row>
        <row r="1847">
          <cell r="B1847" t="str">
            <v>15.1.597</v>
          </cell>
          <cell r="D1847" t="str">
            <v>72.50.02.03</v>
          </cell>
          <cell r="E1847" t="str">
            <v>TRAT.EST.L.3,18M3 C-C</v>
          </cell>
          <cell r="F1847" t="str">
            <v>h</v>
          </cell>
        </row>
        <row r="1848">
          <cell r="B1848" t="str">
            <v>15.1.598</v>
          </cell>
          <cell r="D1848" t="str">
            <v>72.50.02.04</v>
          </cell>
          <cell r="E1848" t="str">
            <v>TRAT.EST.L.3,18M3 C-D</v>
          </cell>
          <cell r="F1848" t="str">
            <v>h</v>
          </cell>
        </row>
        <row r="1849">
          <cell r="B1849" t="str">
            <v>15.1.599</v>
          </cell>
          <cell r="D1849" t="str">
            <v>72.50.03.01</v>
          </cell>
          <cell r="E1849" t="str">
            <v>TRAT.EST.L.2,28M3 C-A</v>
          </cell>
          <cell r="F1849" t="str">
            <v>h</v>
          </cell>
        </row>
        <row r="1850">
          <cell r="B1850" t="str">
            <v>15.1.600</v>
          </cell>
          <cell r="D1850" t="str">
            <v>72.50.03.02</v>
          </cell>
          <cell r="E1850" t="str">
            <v>TRAT.EST.L.2,28M3 C-B</v>
          </cell>
          <cell r="F1850" t="str">
            <v>h</v>
          </cell>
        </row>
        <row r="1851">
          <cell r="B1851" t="str">
            <v>15.1.601</v>
          </cell>
          <cell r="D1851" t="str">
            <v>72.50.03.03</v>
          </cell>
          <cell r="E1851" t="str">
            <v>TRAT.EST.L.2,28M3 C-C</v>
          </cell>
          <cell r="F1851" t="str">
            <v>h</v>
          </cell>
        </row>
        <row r="1852">
          <cell r="B1852" t="str">
            <v>15.1.602</v>
          </cell>
          <cell r="D1852" t="str">
            <v>72.50.03.04</v>
          </cell>
          <cell r="E1852" t="str">
            <v>TRAT.EST.L.2,28M3 C-D</v>
          </cell>
          <cell r="F1852" t="str">
            <v>h</v>
          </cell>
        </row>
        <row r="1853">
          <cell r="B1853" t="str">
            <v>15.1.603</v>
          </cell>
          <cell r="D1853" t="str">
            <v>72.50.04.01</v>
          </cell>
          <cell r="E1853" t="str">
            <v xml:space="preserve">TRAT.EST.R.1,93M3 C-A </v>
          </cell>
          <cell r="F1853" t="str">
            <v>h</v>
          </cell>
        </row>
        <row r="1854">
          <cell r="B1854" t="str">
            <v>15.1.604</v>
          </cell>
          <cell r="D1854" t="str">
            <v xml:space="preserve">72.50.04.02 </v>
          </cell>
          <cell r="E1854" t="str">
            <v xml:space="preserve">TRAT.EST.R.1,93M3 C-B </v>
          </cell>
          <cell r="F1854" t="str">
            <v>h</v>
          </cell>
        </row>
        <row r="1855">
          <cell r="B1855" t="str">
            <v>15.1.605</v>
          </cell>
          <cell r="D1855" t="str">
            <v>72.50.04.03</v>
          </cell>
          <cell r="E1855" t="str">
            <v xml:space="preserve">TRAT.EST.R.1,93M3 C-C </v>
          </cell>
          <cell r="F1855" t="str">
            <v>h</v>
          </cell>
        </row>
        <row r="1856">
          <cell r="B1856" t="str">
            <v>15.1.606</v>
          </cell>
          <cell r="D1856" t="str">
            <v>72.50.04.04</v>
          </cell>
          <cell r="E1856" t="str">
            <v xml:space="preserve">TRAT.EST.R.1,93M3 C-D </v>
          </cell>
          <cell r="F1856" t="str">
            <v>h</v>
          </cell>
        </row>
        <row r="1857">
          <cell r="B1857" t="str">
            <v>15.1.607</v>
          </cell>
          <cell r="D1857" t="str">
            <v>72.50.05.01</v>
          </cell>
          <cell r="E1857" t="str">
            <v xml:space="preserve">TRAT.EST.R.2,28M3 C-A </v>
          </cell>
          <cell r="F1857" t="str">
            <v>h</v>
          </cell>
        </row>
        <row r="1858">
          <cell r="B1858" t="str">
            <v>15.1.608</v>
          </cell>
          <cell r="D1858" t="str">
            <v>72.50.05.02</v>
          </cell>
          <cell r="E1858" t="str">
            <v>TRAT.EST.R..2,28M3 C-B</v>
          </cell>
          <cell r="F1858" t="str">
            <v>h</v>
          </cell>
        </row>
        <row r="1859">
          <cell r="B1859" t="str">
            <v>15.1.609</v>
          </cell>
          <cell r="D1859" t="str">
            <v>72.50.05.03</v>
          </cell>
          <cell r="E1859" t="str">
            <v xml:space="preserve">TRAT.EST.R.2,28M3 C-C </v>
          </cell>
          <cell r="F1859" t="str">
            <v>h</v>
          </cell>
        </row>
        <row r="1860">
          <cell r="B1860" t="str">
            <v>15.1.610</v>
          </cell>
          <cell r="D1860" t="str">
            <v>72.50.05.04</v>
          </cell>
          <cell r="E1860" t="str">
            <v xml:space="preserve">TRAT.EST.R.2,28M3 C-D </v>
          </cell>
          <cell r="F1860" t="str">
            <v>h</v>
          </cell>
        </row>
        <row r="1861">
          <cell r="B1861" t="str">
            <v>15.1.611</v>
          </cell>
          <cell r="D1861" t="str">
            <v>72.50.06.01</v>
          </cell>
          <cell r="E1861" t="str">
            <v>TRAT.EST.R.3,18M3 C-A</v>
          </cell>
          <cell r="F1861" t="str">
            <v>h</v>
          </cell>
        </row>
        <row r="1862">
          <cell r="B1862" t="str">
            <v>15.1.612</v>
          </cell>
          <cell r="D1862" t="str">
            <v>72.50.06.02</v>
          </cell>
          <cell r="E1862" t="str">
            <v>TRAT.EST.R.3,18M3 C-B</v>
          </cell>
          <cell r="F1862" t="str">
            <v>h</v>
          </cell>
        </row>
        <row r="1863">
          <cell r="B1863" t="str">
            <v>15.1.613</v>
          </cell>
          <cell r="D1863" t="str">
            <v>72.50.06.03</v>
          </cell>
          <cell r="E1863" t="str">
            <v>TRAT.EST.R.3,18M3 C-C</v>
          </cell>
          <cell r="F1863" t="str">
            <v>h</v>
          </cell>
        </row>
        <row r="1864">
          <cell r="B1864" t="str">
            <v>15.1.614</v>
          </cell>
          <cell r="D1864" t="str">
            <v xml:space="preserve">72.50.06.04 </v>
          </cell>
          <cell r="E1864" t="str">
            <v xml:space="preserve">TRAT.EST.R.3,18M3 C-D </v>
          </cell>
          <cell r="F1864" t="str">
            <v>h</v>
          </cell>
        </row>
        <row r="1865">
          <cell r="B1865" t="str">
            <v>15.1.615</v>
          </cell>
          <cell r="D1865" t="str">
            <v xml:space="preserve">72.52.01.01 </v>
          </cell>
          <cell r="E1865" t="str">
            <v>US.CONC.200M3/H C-A</v>
          </cell>
          <cell r="F1865" t="str">
            <v>h</v>
          </cell>
        </row>
        <row r="1866">
          <cell r="B1866" t="str">
            <v>15.1.616</v>
          </cell>
          <cell r="D1866" t="str">
            <v>72.52.01.02</v>
          </cell>
          <cell r="E1866" t="str">
            <v>US.CONC.200M3/H C-B</v>
          </cell>
          <cell r="F1866" t="str">
            <v>h</v>
          </cell>
        </row>
        <row r="1867">
          <cell r="B1867" t="str">
            <v>15.1.617</v>
          </cell>
          <cell r="D1867" t="str">
            <v xml:space="preserve">72.52.01.03 </v>
          </cell>
          <cell r="E1867" t="str">
            <v>US.CONC.200M3/H C-C</v>
          </cell>
          <cell r="F1867" t="str">
            <v>h</v>
          </cell>
        </row>
        <row r="1868">
          <cell r="B1868" t="str">
            <v>15.1.618</v>
          </cell>
          <cell r="D1868" t="str">
            <v>72.52.01.04</v>
          </cell>
          <cell r="E1868" t="str">
            <v>US.CONC.200M3/H C-D</v>
          </cell>
          <cell r="F1868" t="str">
            <v>h</v>
          </cell>
        </row>
        <row r="1869">
          <cell r="B1869" t="str">
            <v>15.1.619</v>
          </cell>
          <cell r="D1869" t="str">
            <v>72.52.02.01</v>
          </cell>
          <cell r="E1869" t="str">
            <v>US.CONC.40M3/H C-A</v>
          </cell>
          <cell r="F1869" t="str">
            <v>h</v>
          </cell>
        </row>
        <row r="1870">
          <cell r="B1870" t="str">
            <v>15.1.620</v>
          </cell>
          <cell r="D1870" t="str">
            <v>72.52.02.02</v>
          </cell>
          <cell r="E1870" t="str">
            <v>US.CONC.40M3/H C-B</v>
          </cell>
          <cell r="F1870" t="str">
            <v>h</v>
          </cell>
        </row>
        <row r="1871">
          <cell r="B1871" t="str">
            <v>15.1.621</v>
          </cell>
          <cell r="D1871" t="str">
            <v>72.52.02.03</v>
          </cell>
          <cell r="E1871" t="str">
            <v>US.CONC.40M3/H C-C</v>
          </cell>
          <cell r="F1871" t="str">
            <v>h</v>
          </cell>
        </row>
        <row r="1872">
          <cell r="B1872" t="str">
            <v>15.1.622</v>
          </cell>
          <cell r="D1872" t="str">
            <v>72.52.02.04</v>
          </cell>
          <cell r="E1872" t="str">
            <v>US.CONC.40M3/H C-D</v>
          </cell>
          <cell r="F1872" t="str">
            <v>h</v>
          </cell>
        </row>
        <row r="1873">
          <cell r="B1873" t="str">
            <v>15.1.623</v>
          </cell>
          <cell r="D1873" t="str">
            <v>72.52.03.01</v>
          </cell>
          <cell r="E1873" t="str">
            <v>US.GRAV.Q.80T/H C-A</v>
          </cell>
          <cell r="F1873" t="str">
            <v>h</v>
          </cell>
        </row>
        <row r="1874">
          <cell r="B1874" t="str">
            <v>15.1.624</v>
          </cell>
          <cell r="D1874" t="str">
            <v>72.52.03.02</v>
          </cell>
          <cell r="E1874" t="str">
            <v>US.GRAV.Q.80T/H C-B</v>
          </cell>
          <cell r="F1874" t="str">
            <v>h</v>
          </cell>
        </row>
        <row r="1875">
          <cell r="B1875" t="str">
            <v>15.1.625</v>
          </cell>
          <cell r="D1875" t="str">
            <v xml:space="preserve">72.52.03.03 </v>
          </cell>
          <cell r="E1875" t="str">
            <v>US.GRAV.Q.80T/H C-C</v>
          </cell>
          <cell r="F1875" t="str">
            <v>h</v>
          </cell>
        </row>
        <row r="1876">
          <cell r="B1876" t="str">
            <v>15.1.626</v>
          </cell>
          <cell r="D1876" t="str">
            <v>72.52.03.04</v>
          </cell>
          <cell r="E1876" t="str">
            <v>US.GRAV.Q.80T/H C-D</v>
          </cell>
          <cell r="F1876" t="str">
            <v>h</v>
          </cell>
        </row>
        <row r="1877">
          <cell r="B1877" t="str">
            <v>15.1.627</v>
          </cell>
          <cell r="D1877" t="str">
            <v xml:space="preserve">72.52.04.01 </v>
          </cell>
          <cell r="E1877" t="str">
            <v>US.ASF.FR.150T/H C-A</v>
          </cell>
          <cell r="F1877" t="str">
            <v>h</v>
          </cell>
        </row>
        <row r="1878">
          <cell r="B1878" t="str">
            <v>15.1.628</v>
          </cell>
          <cell r="D1878" t="str">
            <v xml:space="preserve">72.52.04.02 </v>
          </cell>
          <cell r="E1878" t="str">
            <v>US.ASF.FR.150T/H C-B</v>
          </cell>
          <cell r="F1878" t="str">
            <v>h</v>
          </cell>
        </row>
        <row r="1879">
          <cell r="B1879" t="str">
            <v>15.1.629</v>
          </cell>
          <cell r="D1879" t="str">
            <v xml:space="preserve">72.52.04.03 </v>
          </cell>
          <cell r="E1879" t="str">
            <v>US.ASF.FR.150T/H C-C</v>
          </cell>
          <cell r="F1879" t="str">
            <v>h</v>
          </cell>
        </row>
        <row r="1880">
          <cell r="B1880" t="str">
            <v>15.1.630</v>
          </cell>
          <cell r="D1880" t="str">
            <v>72.52.04.04</v>
          </cell>
          <cell r="E1880" t="str">
            <v>US.ASF.FR.150T/H C-D</v>
          </cell>
          <cell r="F1880" t="str">
            <v>h</v>
          </cell>
        </row>
        <row r="1881">
          <cell r="B1881" t="str">
            <v>15.1.631</v>
          </cell>
          <cell r="D1881" t="str">
            <v xml:space="preserve">72.52.05.01 </v>
          </cell>
          <cell r="E1881" t="str">
            <v xml:space="preserve">US.SOLOS 400T/H C-A </v>
          </cell>
          <cell r="F1881" t="str">
            <v>h</v>
          </cell>
        </row>
        <row r="1882">
          <cell r="B1882" t="str">
            <v>15.1.632</v>
          </cell>
          <cell r="D1882" t="str">
            <v xml:space="preserve">72.52.05.02 </v>
          </cell>
          <cell r="E1882" t="str">
            <v>US.SOLOS 400T/H C-B</v>
          </cell>
          <cell r="F1882" t="str">
            <v>h</v>
          </cell>
        </row>
        <row r="1883">
          <cell r="B1883" t="str">
            <v>15.1.633</v>
          </cell>
          <cell r="D1883" t="str">
            <v>72.52.05.03</v>
          </cell>
          <cell r="E1883" t="str">
            <v xml:space="preserve">US.SOLOS 400T/H C-C </v>
          </cell>
          <cell r="F1883" t="str">
            <v>h</v>
          </cell>
        </row>
        <row r="1884">
          <cell r="B1884" t="str">
            <v>15.1.634</v>
          </cell>
          <cell r="D1884" t="str">
            <v xml:space="preserve">72.52.05.04 </v>
          </cell>
          <cell r="E1884" t="str">
            <v>US.SOLOS 400T/H C-D</v>
          </cell>
          <cell r="F1884" t="str">
            <v>h</v>
          </cell>
        </row>
        <row r="1885">
          <cell r="B1885" t="str">
            <v>15.1.635</v>
          </cell>
          <cell r="D1885" t="str">
            <v xml:space="preserve">72.53.01.01 </v>
          </cell>
          <cell r="E1885" t="str">
            <v>VIBR.IMER.ELETR.C-A</v>
          </cell>
          <cell r="F1885" t="str">
            <v>h</v>
          </cell>
        </row>
        <row r="1886">
          <cell r="B1886" t="str">
            <v>15.1.636</v>
          </cell>
          <cell r="D1886" t="str">
            <v xml:space="preserve">72.53.01.02 </v>
          </cell>
          <cell r="E1886" t="str">
            <v>VIBR.IMER.ELETR.C-B</v>
          </cell>
          <cell r="F1886" t="str">
            <v>h</v>
          </cell>
        </row>
        <row r="1887">
          <cell r="B1887" t="str">
            <v>15.1.637</v>
          </cell>
          <cell r="D1887" t="str">
            <v>72.53.01.03</v>
          </cell>
          <cell r="E1887" t="str">
            <v>VIBR.IMER.ELETR.C-C</v>
          </cell>
          <cell r="F1887" t="str">
            <v>h</v>
          </cell>
        </row>
        <row r="1888">
          <cell r="B1888" t="str">
            <v>15.1.638</v>
          </cell>
          <cell r="D1888" t="str">
            <v xml:space="preserve">72.53.01.04 </v>
          </cell>
          <cell r="E1888" t="str">
            <v>VIBR.IMER.ELETR.C-D</v>
          </cell>
          <cell r="F1888" t="str">
            <v>h</v>
          </cell>
        </row>
        <row r="1889">
          <cell r="B1889" t="str">
            <v>15.1.639</v>
          </cell>
          <cell r="D1889" t="str">
            <v xml:space="preserve">72.53.02.01 </v>
          </cell>
          <cell r="E1889" t="str">
            <v>VIBR.IMER.GAS. C-A</v>
          </cell>
          <cell r="F1889" t="str">
            <v>h</v>
          </cell>
        </row>
        <row r="1890">
          <cell r="B1890" t="str">
            <v>15.1.640</v>
          </cell>
          <cell r="D1890" t="str">
            <v>72.53.02.02</v>
          </cell>
          <cell r="E1890" t="str">
            <v>VIBR.IMER.GAS. C-B</v>
          </cell>
          <cell r="F1890" t="str">
            <v>h</v>
          </cell>
        </row>
        <row r="1891">
          <cell r="B1891" t="str">
            <v>15.1.641</v>
          </cell>
          <cell r="D1891" t="str">
            <v xml:space="preserve">72.53.02.03 </v>
          </cell>
          <cell r="E1891" t="str">
            <v xml:space="preserve">VIBR.IMER.GAS. C-C </v>
          </cell>
          <cell r="F1891" t="str">
            <v>h</v>
          </cell>
        </row>
        <row r="1892">
          <cell r="B1892" t="str">
            <v>15.1.642</v>
          </cell>
          <cell r="D1892" t="str">
            <v xml:space="preserve">72.53.02.04 </v>
          </cell>
          <cell r="E1892" t="str">
            <v>VIBR.IMER.GAS. C-D</v>
          </cell>
          <cell r="F1892" t="str">
            <v>h</v>
          </cell>
        </row>
        <row r="1893">
          <cell r="B1893" t="str">
            <v>15.1.643</v>
          </cell>
          <cell r="D1893" t="str">
            <v>72.54.01.01</v>
          </cell>
          <cell r="E1893" t="str">
            <v>VIB.AC.AS.400T/H C-A</v>
          </cell>
          <cell r="F1893" t="str">
            <v>h</v>
          </cell>
        </row>
        <row r="1894">
          <cell r="B1894" t="str">
            <v>15.1.644</v>
          </cell>
          <cell r="D1894" t="str">
            <v>72.54.01.02</v>
          </cell>
          <cell r="E1894" t="str">
            <v>VIB.AC.AS.400T/H C-B</v>
          </cell>
          <cell r="F1894" t="str">
            <v>h</v>
          </cell>
        </row>
        <row r="1895">
          <cell r="B1895" t="str">
            <v>15.1.645</v>
          </cell>
          <cell r="D1895" t="str">
            <v xml:space="preserve">72.54.01.03 </v>
          </cell>
          <cell r="E1895" t="str">
            <v>VIB.AC.AS.400T/H C-C</v>
          </cell>
          <cell r="F1895" t="str">
            <v>h</v>
          </cell>
        </row>
        <row r="1896">
          <cell r="B1896" t="str">
            <v>15.1.646</v>
          </cell>
          <cell r="D1896" t="str">
            <v>72.54.01.04</v>
          </cell>
          <cell r="E1896" t="str">
            <v>VIB.AC.AS.400T/H C-D</v>
          </cell>
          <cell r="F1896" t="str">
            <v>h</v>
          </cell>
        </row>
        <row r="1897">
          <cell r="B1897" t="str">
            <v>15.1.647</v>
          </cell>
          <cell r="D1897" t="str">
            <v>72.54.02.01</v>
          </cell>
          <cell r="E1897" t="str">
            <v>VIB.AC.AS.2838T/H C-A</v>
          </cell>
          <cell r="F1897" t="str">
            <v>h</v>
          </cell>
        </row>
        <row r="1898">
          <cell r="B1898" t="str">
            <v>15.1.648</v>
          </cell>
          <cell r="D1898" t="str">
            <v>72.54.02.02</v>
          </cell>
          <cell r="E1898" t="str">
            <v>VIB.AC.AS.2838T/H C-B</v>
          </cell>
          <cell r="F1898" t="str">
            <v>h</v>
          </cell>
        </row>
        <row r="1899">
          <cell r="B1899" t="str">
            <v>15.1.649</v>
          </cell>
          <cell r="D1899" t="str">
            <v xml:space="preserve">72.54.02.03 </v>
          </cell>
          <cell r="E1899" t="str">
            <v>VIB.AC.AS.2838T/H C-C</v>
          </cell>
          <cell r="F1899" t="str">
            <v>h</v>
          </cell>
        </row>
        <row r="1900">
          <cell r="B1900" t="str">
            <v>15.1.650</v>
          </cell>
          <cell r="D1900" t="str">
            <v xml:space="preserve">72.54.02.04 </v>
          </cell>
          <cell r="E1900" t="str">
            <v>VIB.AC.AS.2838T/H C-D</v>
          </cell>
          <cell r="F1900" t="str">
            <v>h</v>
          </cell>
        </row>
        <row r="1901">
          <cell r="B1901" t="str">
            <v>15.1.651</v>
          </cell>
          <cell r="D1901" t="str">
            <v xml:space="preserve">72.54.03.01 </v>
          </cell>
          <cell r="E1901" t="str">
            <v>VIB.AC.AS.500T/H C-A</v>
          </cell>
          <cell r="F1901" t="str">
            <v>h</v>
          </cell>
        </row>
        <row r="1902">
          <cell r="B1902" t="str">
            <v>15.1.652</v>
          </cell>
          <cell r="D1902" t="str">
            <v>72.54.03.02</v>
          </cell>
          <cell r="E1902" t="str">
            <v xml:space="preserve">VIB.AC.AS.500T/H C-B </v>
          </cell>
          <cell r="F1902" t="str">
            <v>h</v>
          </cell>
        </row>
        <row r="1903">
          <cell r="B1903" t="str">
            <v>15.1.653</v>
          </cell>
          <cell r="D1903" t="str">
            <v>72.54.03.03</v>
          </cell>
          <cell r="E1903" t="str">
            <v xml:space="preserve">VIB.AC.AS.500T/H C-C </v>
          </cell>
          <cell r="F1903" t="str">
            <v>h</v>
          </cell>
        </row>
        <row r="1904">
          <cell r="B1904" t="str">
            <v>15.1.654</v>
          </cell>
          <cell r="D1904" t="str">
            <v>72.54.03.04</v>
          </cell>
          <cell r="E1904" t="str">
            <v xml:space="preserve">VIB.AC.AS.500T/H C-D </v>
          </cell>
          <cell r="F1904" t="str">
            <v>h</v>
          </cell>
        </row>
        <row r="1905">
          <cell r="B1905" t="str">
            <v>15.1.655</v>
          </cell>
          <cell r="D1905" t="str">
            <v>72.54.04.01</v>
          </cell>
          <cell r="E1905" t="str">
            <v xml:space="preserve">VIB.AC.AS.14,7T/H C-A </v>
          </cell>
          <cell r="F1905" t="str">
            <v>h</v>
          </cell>
        </row>
        <row r="1906">
          <cell r="B1906" t="str">
            <v>15.1.656</v>
          </cell>
          <cell r="D1906" t="str">
            <v>72.54.04.02</v>
          </cell>
          <cell r="E1906" t="str">
            <v xml:space="preserve">VIB.AC.AS.14,7T/H C-B </v>
          </cell>
          <cell r="F1906" t="str">
            <v>h</v>
          </cell>
        </row>
        <row r="1907">
          <cell r="B1907" t="str">
            <v>15.1.657</v>
          </cell>
          <cell r="D1907" t="str">
            <v>72.54.04.03</v>
          </cell>
          <cell r="E1907" t="str">
            <v>VIB.AC.AS.14,7T/H C-C</v>
          </cell>
          <cell r="F1907" t="str">
            <v>h</v>
          </cell>
        </row>
        <row r="1908">
          <cell r="B1908" t="str">
            <v>15.1.658</v>
          </cell>
          <cell r="D1908" t="str">
            <v>72.54.04.04</v>
          </cell>
          <cell r="E1908" t="str">
            <v>VIB.AC.AS.14,7T/H C-D</v>
          </cell>
          <cell r="F1908" t="str">
            <v>h</v>
          </cell>
        </row>
        <row r="1909">
          <cell r="B1909" t="str">
            <v>15.1.659</v>
          </cell>
          <cell r="D1909" t="str">
            <v>72.55.01.01</v>
          </cell>
          <cell r="E1909" t="str">
            <v>V.AC.CONC.200M3/H C-A</v>
          </cell>
          <cell r="F1909" t="str">
            <v>h</v>
          </cell>
        </row>
        <row r="1910">
          <cell r="B1910" t="str">
            <v>15.1.660</v>
          </cell>
          <cell r="D1910" t="str">
            <v>72.55.01.02</v>
          </cell>
          <cell r="E1910" t="str">
            <v>V.AC.CONC.200M3/H C-B</v>
          </cell>
          <cell r="F1910" t="str">
            <v>h</v>
          </cell>
        </row>
        <row r="1911">
          <cell r="B1911" t="str">
            <v>15.1.661</v>
          </cell>
          <cell r="D1911" t="str">
            <v>72.55.01.03</v>
          </cell>
          <cell r="E1911" t="str">
            <v xml:space="preserve">V.AC.CONC.200M3/H C-C </v>
          </cell>
          <cell r="F1911" t="str">
            <v>h</v>
          </cell>
        </row>
        <row r="1912">
          <cell r="B1912" t="str">
            <v>15.1.662</v>
          </cell>
          <cell r="D1912" t="str">
            <v>72.55.01.04</v>
          </cell>
          <cell r="E1912" t="str">
            <v xml:space="preserve">V.AC.CONC.200M3/H C-D </v>
          </cell>
          <cell r="F1912" t="str">
            <v>h</v>
          </cell>
        </row>
        <row r="1913">
          <cell r="B1913" t="str">
            <v>15.1.663</v>
          </cell>
          <cell r="D1913" t="str">
            <v>72.56.01.01</v>
          </cell>
          <cell r="E1913" t="str">
            <v xml:space="preserve">SERRA PAV.8HP C-A </v>
          </cell>
          <cell r="F1913" t="str">
            <v>h</v>
          </cell>
        </row>
        <row r="1914">
          <cell r="B1914" t="str">
            <v>15.1.664</v>
          </cell>
          <cell r="D1914" t="str">
            <v>72.56.01.02</v>
          </cell>
          <cell r="E1914" t="str">
            <v>SERRA PAV.8HP C-B</v>
          </cell>
          <cell r="F1914" t="str">
            <v>h</v>
          </cell>
        </row>
        <row r="1915">
          <cell r="B1915" t="str">
            <v>15.1.665</v>
          </cell>
          <cell r="D1915" t="str">
            <v>72.56.01.03</v>
          </cell>
          <cell r="E1915" t="str">
            <v>SERRA PAV.8HP C-C</v>
          </cell>
          <cell r="F1915" t="str">
            <v>h</v>
          </cell>
        </row>
        <row r="1916">
          <cell r="B1916" t="str">
            <v>15.1.666</v>
          </cell>
          <cell r="D1916" t="str">
            <v>72.56.01.04</v>
          </cell>
          <cell r="E1916" t="str">
            <v xml:space="preserve">SERRA PAV.8HP C-D </v>
          </cell>
          <cell r="F1916" t="str">
            <v>h</v>
          </cell>
        </row>
        <row r="1917">
          <cell r="B1917" t="str">
            <v>15.1.667</v>
          </cell>
          <cell r="D1917" t="str">
            <v>72.56.03.01</v>
          </cell>
          <cell r="E1917" t="str">
            <v xml:space="preserve">SERRA PAV.9HP C-A </v>
          </cell>
          <cell r="F1917" t="str">
            <v>h</v>
          </cell>
        </row>
        <row r="1918">
          <cell r="B1918" t="str">
            <v>15.1.668</v>
          </cell>
          <cell r="D1918" t="str">
            <v>72.56.03.02</v>
          </cell>
          <cell r="E1918" t="str">
            <v>SERRA PAV.9HP C-B</v>
          </cell>
          <cell r="F1918" t="str">
            <v>h</v>
          </cell>
        </row>
        <row r="1919">
          <cell r="B1919" t="str">
            <v>15.1.669</v>
          </cell>
          <cell r="D1919" t="str">
            <v>72.56.03.03</v>
          </cell>
          <cell r="E1919" t="str">
            <v>SERRA PAV.9HP C-C</v>
          </cell>
          <cell r="F1919" t="str">
            <v>h</v>
          </cell>
        </row>
        <row r="1920">
          <cell r="B1920" t="str">
            <v>15.1.670</v>
          </cell>
          <cell r="D1920" t="str">
            <v>72.56.03.04</v>
          </cell>
          <cell r="E1920" t="str">
            <v xml:space="preserve">SERRA PAV.9HP C-D </v>
          </cell>
          <cell r="F1920" t="str">
            <v>h</v>
          </cell>
        </row>
        <row r="1921">
          <cell r="B1921" t="str">
            <v>15.1.671</v>
          </cell>
          <cell r="D1921" t="str">
            <v>72.57.01.01</v>
          </cell>
          <cell r="E1921" t="str">
            <v>SELADORA A FRIO C-A</v>
          </cell>
          <cell r="F1921" t="str">
            <v>h</v>
          </cell>
        </row>
        <row r="1922">
          <cell r="B1922" t="str">
            <v>15.1.672</v>
          </cell>
          <cell r="D1922" t="str">
            <v>72.57.01.02</v>
          </cell>
          <cell r="E1922" t="str">
            <v>SELADORA A FRIO C-B</v>
          </cell>
          <cell r="F1922" t="str">
            <v>h</v>
          </cell>
        </row>
        <row r="1923">
          <cell r="B1923" t="str">
            <v>15.1.673</v>
          </cell>
          <cell r="D1923" t="str">
            <v>72.57.01.03</v>
          </cell>
          <cell r="E1923" t="str">
            <v>SELADORA A FRIO C-C</v>
          </cell>
          <cell r="F1923" t="str">
            <v>h</v>
          </cell>
        </row>
        <row r="1924">
          <cell r="B1924" t="str">
            <v>15.1.674</v>
          </cell>
          <cell r="D1924" t="str">
            <v>72.57.01.04</v>
          </cell>
          <cell r="E1924" t="str">
            <v>SELADORA A FRIO C-D</v>
          </cell>
          <cell r="F1924" t="str">
            <v>h</v>
          </cell>
        </row>
        <row r="1925">
          <cell r="B1925" t="str">
            <v>15.1.675</v>
          </cell>
          <cell r="D1925" t="str">
            <v>72.58.01.01</v>
          </cell>
          <cell r="E1925" t="str">
            <v>UNID.APLIC.EXTR. C-A</v>
          </cell>
          <cell r="F1925" t="str">
            <v>h</v>
          </cell>
        </row>
        <row r="1926">
          <cell r="B1926" t="str">
            <v>15.1.676</v>
          </cell>
          <cell r="D1926" t="str">
            <v>72.58.01.02</v>
          </cell>
          <cell r="E1926" t="str">
            <v>UNID.APLIC.EXTR. C-B</v>
          </cell>
          <cell r="F1926" t="str">
            <v>h</v>
          </cell>
        </row>
        <row r="1927">
          <cell r="B1927" t="str">
            <v>15.1.677</v>
          </cell>
          <cell r="D1927" t="str">
            <v>72.58.01.03</v>
          </cell>
          <cell r="E1927" t="str">
            <v>UNID.APLIC.EXTR. C-C</v>
          </cell>
          <cell r="F1927" t="str">
            <v>h</v>
          </cell>
        </row>
        <row r="1928">
          <cell r="B1928" t="str">
            <v>15.1.678</v>
          </cell>
          <cell r="D1928" t="str">
            <v>72.58.01.04</v>
          </cell>
          <cell r="E1928" t="str">
            <v>UNID.APLIC.EXTR. C-D</v>
          </cell>
          <cell r="F1928" t="str">
            <v>h</v>
          </cell>
        </row>
        <row r="1929">
          <cell r="B1929" t="str">
            <v>15.1.679</v>
          </cell>
          <cell r="D1929" t="str">
            <v>72.58.02.01</v>
          </cell>
          <cell r="E1929" t="str">
            <v xml:space="preserve">UNI.APLI.TINT.EL.C-A </v>
          </cell>
          <cell r="F1929" t="str">
            <v>h</v>
          </cell>
        </row>
        <row r="1930">
          <cell r="B1930" t="str">
            <v>15.1.680</v>
          </cell>
          <cell r="D1930" t="str">
            <v>72.58.02.02</v>
          </cell>
          <cell r="E1930" t="str">
            <v>UNI.APLI.TINT.EL.C-B</v>
          </cell>
          <cell r="F1930" t="str">
            <v>h</v>
          </cell>
        </row>
        <row r="1931">
          <cell r="B1931" t="str">
            <v>15.1.681</v>
          </cell>
          <cell r="D1931" t="str">
            <v>72.58.02.03</v>
          </cell>
          <cell r="E1931" t="str">
            <v xml:space="preserve">UNI.APLI.TINT.EL.C-C </v>
          </cell>
          <cell r="F1931" t="str">
            <v>h</v>
          </cell>
        </row>
        <row r="1932">
          <cell r="B1932" t="str">
            <v>15.1.682</v>
          </cell>
          <cell r="D1932" t="str">
            <v>72.58.02.04</v>
          </cell>
          <cell r="E1932" t="str">
            <v>UNI.APLI.TINT.EL.C-D</v>
          </cell>
          <cell r="F1932" t="str">
            <v>h</v>
          </cell>
        </row>
        <row r="1933">
          <cell r="B1933" t="str">
            <v>15.1.683</v>
          </cell>
          <cell r="D1933" t="str">
            <v>72.58.03.01</v>
          </cell>
          <cell r="E1933" t="str">
            <v>UNIDADE FUSORA C-A</v>
          </cell>
          <cell r="F1933" t="str">
            <v>h</v>
          </cell>
        </row>
        <row r="1934">
          <cell r="B1934" t="str">
            <v>15.1.684</v>
          </cell>
          <cell r="D1934" t="str">
            <v>72.58.03.02</v>
          </cell>
          <cell r="E1934" t="str">
            <v xml:space="preserve">UNIDADE FUSORA C-B </v>
          </cell>
          <cell r="F1934" t="str">
            <v>h</v>
          </cell>
        </row>
        <row r="1935">
          <cell r="B1935" t="str">
            <v>15.1.685</v>
          </cell>
          <cell r="D1935" t="str">
            <v>72.58.03.03</v>
          </cell>
          <cell r="E1935" t="str">
            <v>UNIDADE FUSORA C-C</v>
          </cell>
          <cell r="F1935" t="str">
            <v>h</v>
          </cell>
        </row>
        <row r="1936">
          <cell r="B1936" t="str">
            <v>15.1.686</v>
          </cell>
          <cell r="D1936" t="str">
            <v>72.58.03.04</v>
          </cell>
          <cell r="E1936" t="str">
            <v xml:space="preserve">UNIDADE FUSORA C-D </v>
          </cell>
          <cell r="F1936" t="str">
            <v>h</v>
          </cell>
        </row>
        <row r="1937">
          <cell r="B1937" t="str">
            <v>15.1.687</v>
          </cell>
          <cell r="D1937" t="str">
            <v>72.58.04.01</v>
          </cell>
          <cell r="E1937" t="str">
            <v>UN.APL.HOT-SPRAY C-A</v>
          </cell>
          <cell r="F1937" t="str">
            <v>h</v>
          </cell>
        </row>
        <row r="1938">
          <cell r="B1938" t="str">
            <v>15.1.688</v>
          </cell>
          <cell r="D1938" t="str">
            <v>72.58.04.02</v>
          </cell>
          <cell r="E1938" t="str">
            <v xml:space="preserve">UN.APL.HOT-SPRAY C-B </v>
          </cell>
          <cell r="F1938" t="str">
            <v>h</v>
          </cell>
        </row>
        <row r="1939">
          <cell r="B1939" t="str">
            <v>15.1.689</v>
          </cell>
          <cell r="D1939" t="str">
            <v>72.58.04.03</v>
          </cell>
          <cell r="E1939" t="str">
            <v>UN.APL.HOT-SPRAY C-C</v>
          </cell>
          <cell r="F1939" t="str">
            <v>h</v>
          </cell>
        </row>
        <row r="1940">
          <cell r="B1940" t="str">
            <v>15.1.690</v>
          </cell>
          <cell r="D1940" t="str">
            <v>72.58.04.04</v>
          </cell>
          <cell r="E1940" t="str">
            <v>UN.APL.HOT-SPRAY C-D</v>
          </cell>
          <cell r="F1940" t="str">
            <v>h</v>
          </cell>
        </row>
        <row r="1941">
          <cell r="B1941" t="str">
            <v>15.1.691</v>
          </cell>
          <cell r="D1941" t="str">
            <v>72.58.05.01</v>
          </cell>
          <cell r="E1941" t="str">
            <v>UN.APL.HOFFMAN C-A</v>
          </cell>
          <cell r="F1941" t="str">
            <v>h</v>
          </cell>
        </row>
        <row r="1942">
          <cell r="B1942" t="str">
            <v>15.1.692</v>
          </cell>
          <cell r="D1942" t="str">
            <v>72.58.05.02</v>
          </cell>
          <cell r="E1942" t="str">
            <v>UN.APL.HOFFMAN C-B</v>
          </cell>
          <cell r="F1942" t="str">
            <v>h</v>
          </cell>
        </row>
        <row r="1943">
          <cell r="B1943" t="str">
            <v>15.1.693</v>
          </cell>
          <cell r="D1943" t="str">
            <v>72.58.05.03</v>
          </cell>
          <cell r="E1943" t="str">
            <v>UN.APL.HOFFMAN C-C</v>
          </cell>
          <cell r="F1943" t="str">
            <v>h</v>
          </cell>
        </row>
        <row r="1944">
          <cell r="B1944" t="str">
            <v>15.1.694</v>
          </cell>
          <cell r="D1944" t="str">
            <v>72.58.05.04</v>
          </cell>
          <cell r="E1944" t="str">
            <v>UN.APL.HOFFMAN C-D</v>
          </cell>
          <cell r="F1944" t="str">
            <v>h</v>
          </cell>
        </row>
        <row r="1945">
          <cell r="B1945" t="str">
            <v>15.1.695</v>
          </cell>
          <cell r="D1945" t="str">
            <v>72.59.01.01</v>
          </cell>
          <cell r="E1945" t="str">
            <v>SILO EST.CIM.30T C-A</v>
          </cell>
          <cell r="F1945" t="str">
            <v>h</v>
          </cell>
        </row>
        <row r="1946">
          <cell r="B1946" t="str">
            <v>15.1.696</v>
          </cell>
          <cell r="D1946" t="str">
            <v>72.59.01.02</v>
          </cell>
          <cell r="E1946" t="str">
            <v>SILO EST.CIM.30T C-B</v>
          </cell>
          <cell r="F1946" t="str">
            <v>h</v>
          </cell>
        </row>
        <row r="1947">
          <cell r="B1947" t="str">
            <v>15.1.697</v>
          </cell>
          <cell r="D1947" t="str">
            <v>72.59.01.03</v>
          </cell>
          <cell r="E1947" t="str">
            <v>SILO EST.CIM.30T C-C</v>
          </cell>
          <cell r="F1947" t="str">
            <v>h</v>
          </cell>
        </row>
        <row r="1948">
          <cell r="B1948" t="str">
            <v>15.1.698</v>
          </cell>
          <cell r="D1948" t="str">
            <v>72.59.01.04</v>
          </cell>
          <cell r="E1948" t="str">
            <v>SILO EST.CIM.30T C-D</v>
          </cell>
          <cell r="F1948" t="str">
            <v>h</v>
          </cell>
        </row>
        <row r="1949">
          <cell r="B1949" t="str">
            <v>15.1.699</v>
          </cell>
          <cell r="D1949" t="str">
            <v>72.59.02.01</v>
          </cell>
          <cell r="E1949" t="str">
            <v>SILO EST.ASF.35T C-A</v>
          </cell>
          <cell r="F1949" t="str">
            <v>h</v>
          </cell>
        </row>
        <row r="1950">
          <cell r="B1950" t="str">
            <v>15.1.700</v>
          </cell>
          <cell r="D1950" t="str">
            <v>72.59.02.02</v>
          </cell>
          <cell r="E1950" t="str">
            <v xml:space="preserve">SILO EST.ASF.35T C-B </v>
          </cell>
          <cell r="F1950" t="str">
            <v>h</v>
          </cell>
        </row>
        <row r="1951">
          <cell r="B1951" t="str">
            <v>15.1.701</v>
          </cell>
          <cell r="D1951" t="str">
            <v>72.59.02.03</v>
          </cell>
          <cell r="E1951" t="str">
            <v xml:space="preserve">SILO EST.ASF.35T C-C </v>
          </cell>
          <cell r="F1951" t="str">
            <v>h</v>
          </cell>
        </row>
        <row r="1952">
          <cell r="B1952" t="str">
            <v>15.1.702</v>
          </cell>
          <cell r="D1952" t="str">
            <v>72.59.02.04</v>
          </cell>
          <cell r="E1952" t="str">
            <v xml:space="preserve">SILO EST.ASF.35T C-D </v>
          </cell>
          <cell r="F1952" t="str">
            <v>h</v>
          </cell>
        </row>
        <row r="1953">
          <cell r="B1953" t="str">
            <v>15.1.703</v>
          </cell>
          <cell r="D1953" t="str">
            <v>72.61.01.01</v>
          </cell>
          <cell r="E1953" t="str">
            <v xml:space="preserve">VAS.MEC.REBOC. C-A </v>
          </cell>
          <cell r="F1953" t="str">
            <v>h</v>
          </cell>
        </row>
        <row r="1954">
          <cell r="B1954" t="str">
            <v>15.1.704</v>
          </cell>
          <cell r="D1954" t="str">
            <v>72.61.01.02</v>
          </cell>
          <cell r="E1954" t="str">
            <v>VAS.MEC.REBOC. C-B</v>
          </cell>
          <cell r="F1954" t="str">
            <v>h</v>
          </cell>
        </row>
        <row r="1955">
          <cell r="B1955" t="str">
            <v>15.1.705</v>
          </cell>
          <cell r="D1955" t="str">
            <v>72.61.01.03</v>
          </cell>
          <cell r="E1955" t="str">
            <v>VAS.MEC.REBOC. C-C</v>
          </cell>
          <cell r="F1955" t="str">
            <v>h</v>
          </cell>
        </row>
        <row r="1956">
          <cell r="B1956" t="str">
            <v>15.1.706</v>
          </cell>
          <cell r="D1956" t="str">
            <v>72.61.01.04</v>
          </cell>
          <cell r="E1956" t="str">
            <v xml:space="preserve">VAS.MEC.REBOC. C-D </v>
          </cell>
          <cell r="F1956" t="str">
            <v>h</v>
          </cell>
        </row>
        <row r="1957">
          <cell r="B1957" t="str">
            <v>15.1.707</v>
          </cell>
          <cell r="D1957" t="str">
            <v>72.63.01.01</v>
          </cell>
          <cell r="E1957" t="str">
            <v xml:space="preserve">MAQUINA DE JATO C-A </v>
          </cell>
          <cell r="F1957" t="str">
            <v>h</v>
          </cell>
        </row>
        <row r="1958">
          <cell r="B1958" t="str">
            <v>15.1.708</v>
          </cell>
          <cell r="D1958" t="str">
            <v>72.63.01.02</v>
          </cell>
          <cell r="E1958" t="str">
            <v xml:space="preserve">MAQUINA DE JATO C-B </v>
          </cell>
          <cell r="F1958" t="str">
            <v>h</v>
          </cell>
        </row>
        <row r="1959">
          <cell r="B1959" t="str">
            <v>15.1.709</v>
          </cell>
          <cell r="D1959" t="str">
            <v>72.63.01.03</v>
          </cell>
          <cell r="E1959" t="str">
            <v>MAQUINA DE JATO C-C</v>
          </cell>
          <cell r="F1959" t="str">
            <v>h</v>
          </cell>
        </row>
        <row r="1960">
          <cell r="B1960" t="str">
            <v>15.1.710</v>
          </cell>
          <cell r="D1960" t="str">
            <v>72.63.01.04</v>
          </cell>
          <cell r="E1960" t="str">
            <v>MAQUINA DE JATO C-D</v>
          </cell>
          <cell r="F1960" t="str">
            <v>h</v>
          </cell>
        </row>
      </sheetData>
      <sheetData sheetId="6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</sheetNames>
    <sheetDataSet>
      <sheetData sheetId="0" refreshError="1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ONT"/>
      <sheetName val="RESUMO"/>
      <sheetName val="ACA - 01"/>
      <sheetName val="ACA - 02"/>
      <sheetName val="ACA - 03"/>
      <sheetName val="ACA - 04"/>
      <sheetName val="ACA - 04b"/>
      <sheetName val="ACA - 05"/>
      <sheetName val="ACA - 06"/>
      <sheetName val="ACA - 07"/>
      <sheetName val="ACA - 08"/>
      <sheetName val="ACA - 08b"/>
      <sheetName val="ACA - 09"/>
    </sheetNames>
    <sheetDataSet>
      <sheetData sheetId="0">
        <row r="5">
          <cell r="B5" t="str">
            <v>CÓDIGO</v>
          </cell>
          <cell r="C5" t="str">
            <v>ITEM</v>
          </cell>
          <cell r="D5" t="str">
            <v>DESCRIÇÃO DO INSUMO</v>
          </cell>
          <cell r="E5" t="str">
            <v>UNID.</v>
          </cell>
          <cell r="F5" t="str">
            <v>PÇO. UNIT.</v>
          </cell>
          <cell r="G5" t="str">
            <v>QTDE. CONTRATO</v>
          </cell>
        </row>
        <row r="6">
          <cell r="B6" t="str">
            <v>AD05050100</v>
          </cell>
          <cell r="C6">
            <v>1</v>
          </cell>
          <cell r="D6" t="str">
            <v>Ensaio de andensamento edométrico em solo.</v>
          </cell>
          <cell r="E6" t="str">
            <v>un</v>
          </cell>
          <cell r="F6">
            <v>509.17</v>
          </cell>
          <cell r="G6">
            <v>44</v>
          </cell>
        </row>
        <row r="7">
          <cell r="B7" t="str">
            <v>AD05050200</v>
          </cell>
          <cell r="C7">
            <v>2</v>
          </cell>
          <cell r="D7" t="str">
            <v>Ensaio de laboratorio da Densidade Real.</v>
          </cell>
          <cell r="E7" t="str">
            <v>un</v>
          </cell>
          <cell r="F7">
            <v>56.78</v>
          </cell>
          <cell r="G7">
            <v>29</v>
          </cell>
        </row>
        <row r="8">
          <cell r="B8" t="str">
            <v>AD05050250</v>
          </cell>
          <cell r="C8">
            <v>3</v>
          </cell>
          <cell r="D8" t="str">
            <v>Ensaio em laboratorio do Limite de Liquidez.</v>
          </cell>
          <cell r="E8" t="str">
            <v>un</v>
          </cell>
          <cell r="F8">
            <v>41.29</v>
          </cell>
          <cell r="G8">
            <v>14</v>
          </cell>
        </row>
        <row r="9">
          <cell r="B9" t="str">
            <v>AD05050300</v>
          </cell>
          <cell r="C9">
            <v>4</v>
          </cell>
          <cell r="D9" t="str">
            <v xml:space="preserve">Ensaio em laboratório do limite de plasticidade. </v>
          </cell>
          <cell r="E9" t="str">
            <v>un</v>
          </cell>
          <cell r="F9">
            <v>41.29</v>
          </cell>
          <cell r="G9">
            <v>14</v>
          </cell>
        </row>
        <row r="10">
          <cell r="B10" t="str">
            <v>AD05050350</v>
          </cell>
          <cell r="C10">
            <v>5</v>
          </cell>
          <cell r="D10" t="str">
            <v>Ensaio em laboratório, do Peso Especifico.</v>
          </cell>
          <cell r="E10" t="str">
            <v>un</v>
          </cell>
          <cell r="F10">
            <v>22.86</v>
          </cell>
          <cell r="G10">
            <v>29</v>
          </cell>
        </row>
        <row r="11">
          <cell r="B11" t="str">
            <v>AD05050450</v>
          </cell>
          <cell r="C11">
            <v>6</v>
          </cell>
          <cell r="D11" t="str">
            <v>Ensaio Índice de Suporte Califórnia - Proctor Normal.</v>
          </cell>
          <cell r="E11" t="str">
            <v>un</v>
          </cell>
          <cell r="F11">
            <v>414.42</v>
          </cell>
          <cell r="G11">
            <v>43</v>
          </cell>
        </row>
        <row r="12">
          <cell r="B12" t="str">
            <v>AD05050700</v>
          </cell>
          <cell r="C12">
            <v>7</v>
          </cell>
          <cell r="D12" t="str">
            <v>Sondagem manual com pa e picareta por metro.</v>
          </cell>
          <cell r="E12" t="str">
            <v>m</v>
          </cell>
          <cell r="F12">
            <v>56.78</v>
          </cell>
          <cell r="G12">
            <v>280</v>
          </cell>
        </row>
        <row r="13">
          <cell r="B13" t="str">
            <v>AD20050050</v>
          </cell>
          <cell r="C13">
            <v>8</v>
          </cell>
          <cell r="D13" t="str">
            <v>Barracão de obra com paredes de madeira.</v>
          </cell>
          <cell r="E13" t="str">
            <v>m2</v>
          </cell>
          <cell r="F13">
            <v>141.75</v>
          </cell>
          <cell r="G13">
            <v>250</v>
          </cell>
        </row>
        <row r="14">
          <cell r="B14" t="str">
            <v>AD20050300</v>
          </cell>
          <cell r="C14">
            <v>9</v>
          </cell>
          <cell r="D14" t="str">
            <v>Tapume de vedação ou proteção.</v>
          </cell>
          <cell r="E14" t="str">
            <v>m2</v>
          </cell>
          <cell r="F14">
            <v>19.16</v>
          </cell>
          <cell r="G14">
            <v>24000</v>
          </cell>
        </row>
        <row r="15">
          <cell r="B15" t="str">
            <v>AD20200050</v>
          </cell>
          <cell r="C15">
            <v>10</v>
          </cell>
          <cell r="D15" t="str">
            <v>Instalação e ligação provisórias de energia.</v>
          </cell>
          <cell r="E15" t="str">
            <v>un</v>
          </cell>
          <cell r="F15">
            <v>595.94000000000005</v>
          </cell>
          <cell r="G15">
            <v>2</v>
          </cell>
        </row>
        <row r="16">
          <cell r="B16" t="str">
            <v xml:space="preserve">AD40050056 </v>
          </cell>
          <cell r="C16">
            <v>11</v>
          </cell>
          <cell r="D16" t="str">
            <v xml:space="preserve">Almoxarife(inclusive encargos sociais). </v>
          </cell>
          <cell r="E16" t="str">
            <v>h</v>
          </cell>
          <cell r="F16">
            <v>6.48</v>
          </cell>
          <cell r="G16">
            <v>1480</v>
          </cell>
        </row>
        <row r="17">
          <cell r="B17" t="str">
            <v>AD40050068</v>
          </cell>
          <cell r="C17">
            <v>12</v>
          </cell>
          <cell r="D17" t="str">
            <v>Apontador(inclusive encargos sociais).</v>
          </cell>
          <cell r="E17" t="str">
            <v>h</v>
          </cell>
          <cell r="F17">
            <v>6.48</v>
          </cell>
          <cell r="G17">
            <v>1480</v>
          </cell>
        </row>
        <row r="18">
          <cell r="B18" t="str">
            <v>AD40050074</v>
          </cell>
          <cell r="C18">
            <v>13</v>
          </cell>
          <cell r="D18" t="str">
            <v>Auxiliar de almoxarife(inclusive encargos sociais).</v>
          </cell>
          <cell r="E18" t="str">
            <v>h</v>
          </cell>
          <cell r="F18">
            <v>4.41</v>
          </cell>
          <cell r="G18">
            <v>1480</v>
          </cell>
        </row>
        <row r="19">
          <cell r="B19" t="str">
            <v>AD40050080</v>
          </cell>
          <cell r="C19">
            <v>14</v>
          </cell>
          <cell r="D19" t="str">
            <v>Auxiliar de escritório(inclusive encargos sociais).</v>
          </cell>
          <cell r="E19" t="str">
            <v>h</v>
          </cell>
          <cell r="F19">
            <v>5.32</v>
          </cell>
          <cell r="G19">
            <v>1480</v>
          </cell>
        </row>
        <row r="20">
          <cell r="B20" t="str">
            <v>AD40050086</v>
          </cell>
          <cell r="C20">
            <v>15</v>
          </cell>
          <cell r="D20" t="str">
            <v>Auxiliar técnico(inclusive encargos sociais).</v>
          </cell>
          <cell r="E20" t="str">
            <v>h</v>
          </cell>
          <cell r="F20">
            <v>8.1</v>
          </cell>
          <cell r="G20">
            <v>1480</v>
          </cell>
        </row>
        <row r="21">
          <cell r="B21" t="str">
            <v>AD40050092</v>
          </cell>
          <cell r="C21">
            <v>16</v>
          </cell>
          <cell r="D21" t="str">
            <v xml:space="preserve">Auxiliar de topografia(inclusive encargos sociais).     </v>
          </cell>
          <cell r="E21" t="str">
            <v>h</v>
          </cell>
          <cell r="F21">
            <v>4.5</v>
          </cell>
          <cell r="G21">
            <v>1480</v>
          </cell>
        </row>
        <row r="22">
          <cell r="B22" t="str">
            <v>AD40050098</v>
          </cell>
          <cell r="C22">
            <v>17</v>
          </cell>
          <cell r="D22" t="str">
            <v xml:space="preserve">Chefe de escritório(inclusive encargos sociais). </v>
          </cell>
          <cell r="E22" t="str">
            <v>h</v>
          </cell>
          <cell r="F22">
            <v>13.02</v>
          </cell>
          <cell r="G22">
            <v>1480</v>
          </cell>
        </row>
        <row r="23">
          <cell r="B23" t="str">
            <v>AD40050116</v>
          </cell>
          <cell r="C23">
            <v>18</v>
          </cell>
          <cell r="D23" t="str">
            <v>Encarregado(inclusive encargos sociais).</v>
          </cell>
          <cell r="E23" t="str">
            <v>h</v>
          </cell>
          <cell r="F23">
            <v>8.3699999999999992</v>
          </cell>
          <cell r="G23">
            <v>2960</v>
          </cell>
        </row>
        <row r="24">
          <cell r="B24" t="str">
            <v xml:space="preserve"> AD40050122</v>
          </cell>
          <cell r="C24">
            <v>19</v>
          </cell>
          <cell r="D24" t="str">
            <v>Engenheiro ou arquiteto jr(inclusive encargos sociais).</v>
          </cell>
          <cell r="E24" t="str">
            <v>h</v>
          </cell>
          <cell r="F24">
            <v>21.39</v>
          </cell>
          <cell r="G24">
            <v>1480</v>
          </cell>
        </row>
        <row r="25">
          <cell r="B25" t="str">
            <v>AD40050134</v>
          </cell>
          <cell r="C25">
            <v>20</v>
          </cell>
          <cell r="D25" t="str">
            <v xml:space="preserve">Engenheiro sênior(inclusive encargos sociais).  </v>
          </cell>
          <cell r="E25" t="str">
            <v>h</v>
          </cell>
          <cell r="F25">
            <v>54.35</v>
          </cell>
          <cell r="G25">
            <v>1110</v>
          </cell>
        </row>
        <row r="26">
          <cell r="B26" t="str">
            <v>AD40050146</v>
          </cell>
          <cell r="C26">
            <v>21</v>
          </cell>
          <cell r="D26" t="str">
            <v xml:space="preserve">Estagiário(inclusive encargos sociais).  </v>
          </cell>
          <cell r="E26" t="str">
            <v>h</v>
          </cell>
          <cell r="F26">
            <v>2.76</v>
          </cell>
          <cell r="G26">
            <v>2960</v>
          </cell>
        </row>
        <row r="27">
          <cell r="B27" t="str">
            <v>AD40050188</v>
          </cell>
          <cell r="C27">
            <v>22</v>
          </cell>
          <cell r="D27" t="str">
            <v>Secretaria(inclusive encargos sociais).</v>
          </cell>
          <cell r="E27" t="str">
            <v>h</v>
          </cell>
          <cell r="F27">
            <v>9.24</v>
          </cell>
          <cell r="G27">
            <v>1480</v>
          </cell>
        </row>
        <row r="28">
          <cell r="B28" t="str">
            <v>AD40050200</v>
          </cell>
          <cell r="C28">
            <v>23</v>
          </cell>
          <cell r="D28" t="str">
            <v xml:space="preserve">Supervisor de trafego(inclusive encargos sociais).    </v>
          </cell>
          <cell r="E28" t="str">
            <v>h</v>
          </cell>
          <cell r="F28">
            <v>29.17</v>
          </cell>
          <cell r="G28">
            <v>2960</v>
          </cell>
        </row>
        <row r="29">
          <cell r="B29" t="str">
            <v>AD40050212</v>
          </cell>
          <cell r="C29">
            <v>24</v>
          </cell>
          <cell r="D29" t="str">
            <v xml:space="preserve">Topógrafo A(inclusive encargos sociais).  </v>
          </cell>
          <cell r="E29" t="str">
            <v>h</v>
          </cell>
          <cell r="F29">
            <v>13.78</v>
          </cell>
          <cell r="G29">
            <v>740</v>
          </cell>
        </row>
        <row r="30">
          <cell r="B30" t="str">
            <v>AD40050218</v>
          </cell>
          <cell r="C30">
            <v>25</v>
          </cell>
          <cell r="D30" t="str">
            <v>Vigia(inclusive encargos sociais).</v>
          </cell>
          <cell r="E30" t="str">
            <v>h</v>
          </cell>
          <cell r="F30">
            <v>4.63</v>
          </cell>
          <cell r="G30">
            <v>2960</v>
          </cell>
        </row>
        <row r="31">
          <cell r="B31" t="str">
            <v xml:space="preserve"> AD10050050</v>
          </cell>
          <cell r="C31">
            <v>26</v>
          </cell>
          <cell r="D31" t="str">
            <v>Marcação de obra sem instrumento topográfico.</v>
          </cell>
          <cell r="E31" t="str">
            <v>m2</v>
          </cell>
          <cell r="F31">
            <v>0.95</v>
          </cell>
          <cell r="G31">
            <v>400</v>
          </cell>
        </row>
        <row r="32">
          <cell r="B32" t="str">
            <v>AD10100100</v>
          </cell>
          <cell r="C32">
            <v>27</v>
          </cell>
          <cell r="D32" t="str">
            <v>Locação de obra com aparelho topográfico.</v>
          </cell>
          <cell r="E32" t="str">
            <v>m</v>
          </cell>
          <cell r="F32">
            <v>6.75</v>
          </cell>
          <cell r="G32">
            <v>410</v>
          </cell>
        </row>
        <row r="33">
          <cell r="B33" t="str">
            <v>AD15150750</v>
          </cell>
          <cell r="C33">
            <v>28</v>
          </cell>
          <cell r="D33" t="str">
            <v>Veiculo motor 1.0 a gasolina sem motorista.</v>
          </cell>
          <cell r="E33" t="str">
            <v>mês</v>
          </cell>
          <cell r="F33">
            <v>1269.6600000000001</v>
          </cell>
          <cell r="G33">
            <v>8</v>
          </cell>
        </row>
        <row r="34">
          <cell r="B34" t="str">
            <v>AD20250050</v>
          </cell>
          <cell r="C34">
            <v>29</v>
          </cell>
          <cell r="D34" t="str">
            <v>Barragem de bloqueio, reaproveitamento 40 vezes.</v>
          </cell>
          <cell r="E34" t="str">
            <v>m</v>
          </cell>
          <cell r="F34">
            <v>0.98</v>
          </cell>
          <cell r="G34">
            <v>970</v>
          </cell>
        </row>
        <row r="35">
          <cell r="B35" t="str">
            <v>AD20250100</v>
          </cell>
          <cell r="C35">
            <v>30</v>
          </cell>
          <cell r="D35" t="str">
            <v>Barragem de bloqueio de obra, colocação e retirada.</v>
          </cell>
          <cell r="E35" t="str">
            <v>m</v>
          </cell>
          <cell r="F35">
            <v>3.26</v>
          </cell>
          <cell r="G35">
            <v>4200</v>
          </cell>
        </row>
        <row r="36">
          <cell r="B36" t="str">
            <v>AD20250200</v>
          </cell>
          <cell r="C36">
            <v>31</v>
          </cell>
          <cell r="D36" t="str">
            <v>Placa de sinalização para obra de via publica.</v>
          </cell>
          <cell r="E36" t="str">
            <v>un</v>
          </cell>
          <cell r="F36">
            <v>37.67</v>
          </cell>
          <cell r="G36">
            <v>43</v>
          </cell>
        </row>
        <row r="37">
          <cell r="B37" t="str">
            <v>AD20250250</v>
          </cell>
          <cell r="C37">
            <v>32</v>
          </cell>
          <cell r="D37" t="str">
            <v>Placa de sinalização para obra, colocação e retirada.</v>
          </cell>
          <cell r="E37" t="str">
            <v>un</v>
          </cell>
          <cell r="F37">
            <v>0.89</v>
          </cell>
          <cell r="G37">
            <v>173</v>
          </cell>
        </row>
        <row r="38">
          <cell r="B38" t="str">
            <v>AD20250300</v>
          </cell>
          <cell r="C38">
            <v>33</v>
          </cell>
          <cell r="D38" t="str">
            <v>Placa de identificação de obra publica.</v>
          </cell>
          <cell r="E38" t="str">
            <v>m2</v>
          </cell>
          <cell r="F38">
            <v>166.66</v>
          </cell>
          <cell r="G38">
            <v>22.4</v>
          </cell>
        </row>
        <row r="39">
          <cell r="B39" t="str">
            <v>AD25050050</v>
          </cell>
          <cell r="C39">
            <v>34</v>
          </cell>
          <cell r="D39" t="str">
            <v>Aluguel de balizador vaga-lume.</v>
          </cell>
          <cell r="E39" t="str">
            <v>mês</v>
          </cell>
          <cell r="F39">
            <v>86.83</v>
          </cell>
          <cell r="G39">
            <v>960</v>
          </cell>
        </row>
        <row r="40">
          <cell r="B40" t="str">
            <v xml:space="preserve">AD25050200/  </v>
          </cell>
          <cell r="C40">
            <v>35</v>
          </cell>
          <cell r="D40" t="str">
            <v>Aluguel de cavalete plástico universa.</v>
          </cell>
          <cell r="E40" t="str">
            <v>un.mês</v>
          </cell>
          <cell r="F40">
            <v>86.83</v>
          </cell>
          <cell r="G40">
            <v>600</v>
          </cell>
        </row>
        <row r="41">
          <cell r="B41" t="str">
            <v>AD25050250</v>
          </cell>
          <cell r="C41">
            <v>36</v>
          </cell>
          <cell r="D41" t="str">
            <v>Aluguel de cone canalizador empinhavel T-Topde.</v>
          </cell>
          <cell r="E41" t="str">
            <v>un.mês</v>
          </cell>
          <cell r="F41">
            <v>32.29</v>
          </cell>
          <cell r="G41">
            <v>600</v>
          </cell>
        </row>
        <row r="42">
          <cell r="B42" t="str">
            <v>AD35150050A</v>
          </cell>
          <cell r="C42">
            <v>37</v>
          </cell>
          <cell r="D42" t="str">
            <v>Controle tecnológico de obras em concreto armado.</v>
          </cell>
          <cell r="E42" t="str">
            <v>m3</v>
          </cell>
          <cell r="F42">
            <v>12.32</v>
          </cell>
          <cell r="G42">
            <v>382</v>
          </cell>
        </row>
        <row r="43">
          <cell r="B43" t="str">
            <v xml:space="preserve">SE25100100A  </v>
          </cell>
          <cell r="C43">
            <v>38</v>
          </cell>
          <cell r="D43" t="str">
            <v>Projeto executivo para urbanização/reurbanização.</v>
          </cell>
          <cell r="E43" t="str">
            <v>há</v>
          </cell>
          <cell r="F43">
            <v>34610.160000000003</v>
          </cell>
          <cell r="G43">
            <v>5.18</v>
          </cell>
        </row>
        <row r="44">
          <cell r="B44" t="str">
            <v>SE20100050</v>
          </cell>
          <cell r="C44">
            <v>39</v>
          </cell>
          <cell r="D44" t="str">
            <v>Lançamento de linha poligonal básica.</v>
          </cell>
          <cell r="E44" t="str">
            <v>Km</v>
          </cell>
          <cell r="F44">
            <v>159.44</v>
          </cell>
          <cell r="G44">
            <v>1</v>
          </cell>
        </row>
        <row r="45">
          <cell r="B45" t="str">
            <v>SE20102500A</v>
          </cell>
          <cell r="C45">
            <v>40</v>
          </cell>
          <cell r="D45" t="str">
            <v>Nivelamento de eixo de logradouro.</v>
          </cell>
          <cell r="E45" t="str">
            <v>Km</v>
          </cell>
          <cell r="F45">
            <v>74.489999999999995</v>
          </cell>
          <cell r="G45">
            <v>1</v>
          </cell>
        </row>
        <row r="46">
          <cell r="B46" t="str">
            <v>SE20150050</v>
          </cell>
          <cell r="C46">
            <v>41</v>
          </cell>
          <cell r="D46" t="str">
            <v>Levantamento fotográfico de aspecto de área urbana.</v>
          </cell>
          <cell r="E46" t="str">
            <v>un</v>
          </cell>
          <cell r="F46">
            <v>1.8</v>
          </cell>
          <cell r="G46">
            <v>259</v>
          </cell>
        </row>
        <row r="47">
          <cell r="B47" t="str">
            <v>SE20150250</v>
          </cell>
          <cell r="C47">
            <v>42</v>
          </cell>
          <cell r="D47" t="str">
            <v>Levantamento fotográfico aéreo vertical de área urbana.</v>
          </cell>
          <cell r="E47" t="str">
            <v>conj</v>
          </cell>
          <cell r="F47">
            <v>8267.76</v>
          </cell>
          <cell r="G47">
            <v>1</v>
          </cell>
        </row>
        <row r="48">
          <cell r="B48" t="str">
            <v>SE20101600</v>
          </cell>
          <cell r="C48">
            <v>43</v>
          </cell>
          <cell r="D48" t="str">
            <v>Levantamento cadastral das profundidades de tubos.</v>
          </cell>
          <cell r="E48" t="str">
            <v>un</v>
          </cell>
          <cell r="F48">
            <v>23.05</v>
          </cell>
          <cell r="G48">
            <v>137</v>
          </cell>
        </row>
        <row r="49">
          <cell r="B49" t="str">
            <v>SE30050100</v>
          </cell>
          <cell r="C49">
            <v>44</v>
          </cell>
          <cell r="D49" t="str">
            <v>Determinação da deformação com Viga Benkelmann.</v>
          </cell>
          <cell r="E49" t="str">
            <v>un</v>
          </cell>
          <cell r="F49">
            <v>53.9</v>
          </cell>
          <cell r="G49">
            <v>144</v>
          </cell>
        </row>
        <row r="50">
          <cell r="B50" t="str">
            <v>CE05100110</v>
          </cell>
          <cell r="C50">
            <v>45</v>
          </cell>
          <cell r="D50" t="str">
            <v>Consultor de serviços técnicos especializados.</v>
          </cell>
          <cell r="E50" t="str">
            <v>h</v>
          </cell>
          <cell r="F50">
            <v>89.23</v>
          </cell>
          <cell r="G50">
            <v>726</v>
          </cell>
        </row>
        <row r="51">
          <cell r="B51" t="str">
            <v>CO05050500</v>
          </cell>
          <cell r="C51">
            <v>46</v>
          </cell>
          <cell r="D51" t="str">
            <v>Plataforma ou passarela de Pinho.</v>
          </cell>
          <cell r="E51" t="str">
            <v>m2</v>
          </cell>
          <cell r="F51">
            <v>2.31</v>
          </cell>
          <cell r="G51">
            <v>187</v>
          </cell>
        </row>
        <row r="52">
          <cell r="B52" t="str">
            <v>CO05100050</v>
          </cell>
          <cell r="C52">
            <v>47</v>
          </cell>
          <cell r="D52" t="str">
            <v>Aluguel de andaime tubular sobre sapatas fixas.</v>
          </cell>
          <cell r="E52" t="str">
            <v>m2.mês</v>
          </cell>
          <cell r="F52">
            <v>2.2000000000000002</v>
          </cell>
          <cell r="G52">
            <v>2100</v>
          </cell>
        </row>
        <row r="53">
          <cell r="B53" t="str">
            <v>CO05150100</v>
          </cell>
          <cell r="C53">
            <v>48</v>
          </cell>
          <cell r="D53" t="str">
            <v>Montagem e desmontagem de andaime tubular.</v>
          </cell>
          <cell r="E53" t="str">
            <v>m2</v>
          </cell>
          <cell r="F53">
            <v>1.77</v>
          </cell>
          <cell r="G53">
            <v>350</v>
          </cell>
        </row>
        <row r="54">
          <cell r="B54" t="str">
            <v>CO05150300</v>
          </cell>
          <cell r="C54">
            <v>49</v>
          </cell>
          <cell r="D54" t="str">
            <v>Movimentação vertical ou horizontal de plataforma.</v>
          </cell>
          <cell r="E54" t="str">
            <v>m2</v>
          </cell>
          <cell r="F54">
            <v>0.14000000000000001</v>
          </cell>
          <cell r="G54">
            <v>350</v>
          </cell>
        </row>
        <row r="55">
          <cell r="B55" t="str">
            <v>MT05300100</v>
          </cell>
          <cell r="C55">
            <v>50</v>
          </cell>
          <cell r="D55" t="str">
            <v>Escavação manual em material de 1a categoria.</v>
          </cell>
          <cell r="E55" t="str">
            <v>m3</v>
          </cell>
          <cell r="F55">
            <v>12.4</v>
          </cell>
          <cell r="G55">
            <v>10700</v>
          </cell>
        </row>
        <row r="56">
          <cell r="B56" t="str">
            <v>MT10050050</v>
          </cell>
          <cell r="C56">
            <v>51</v>
          </cell>
          <cell r="D56" t="str">
            <v xml:space="preserve">Escavação mecânica, utilizando Retro-Escavadeira. </v>
          </cell>
          <cell r="E56" t="str">
            <v>m3</v>
          </cell>
          <cell r="F56">
            <v>2.77</v>
          </cell>
          <cell r="G56">
            <v>36800</v>
          </cell>
        </row>
        <row r="57">
          <cell r="B57" t="str">
            <v>MT10100050</v>
          </cell>
          <cell r="C57">
            <v>52</v>
          </cell>
          <cell r="D57" t="str">
            <v>Escavação mecânica, utilizando Escavadeira.</v>
          </cell>
          <cell r="E57" t="str">
            <v>m3</v>
          </cell>
          <cell r="F57">
            <v>0.96</v>
          </cell>
          <cell r="G57">
            <v>7300</v>
          </cell>
        </row>
        <row r="58">
          <cell r="B58" t="str">
            <v>MT15050250</v>
          </cell>
          <cell r="C58">
            <v>53</v>
          </cell>
          <cell r="D58" t="str">
            <v xml:space="preserve">Reaterro de vala com material de boa qualidade. </v>
          </cell>
          <cell r="E58" t="str">
            <v>m3</v>
          </cell>
          <cell r="F58">
            <v>9.3000000000000007</v>
          </cell>
          <cell r="G58">
            <v>13700</v>
          </cell>
        </row>
        <row r="59">
          <cell r="B59" t="str">
            <v>MT15050300</v>
          </cell>
          <cell r="C59">
            <v>54</v>
          </cell>
          <cell r="D59" t="str">
            <v>Reaterro de vala, com po-de-pedra.</v>
          </cell>
          <cell r="E59" t="str">
            <v>m3</v>
          </cell>
          <cell r="F59">
            <v>36.18</v>
          </cell>
          <cell r="G59">
            <v>19600</v>
          </cell>
        </row>
        <row r="60">
          <cell r="B60" t="str">
            <v>MT05250050</v>
          </cell>
          <cell r="C60">
            <v>55</v>
          </cell>
          <cell r="D60" t="str">
            <v>Desmonte manual de bloco de 3a categoria.</v>
          </cell>
          <cell r="E60" t="str">
            <v>m3</v>
          </cell>
          <cell r="F60">
            <v>32.14</v>
          </cell>
          <cell r="G60">
            <v>7050</v>
          </cell>
        </row>
        <row r="61">
          <cell r="B61" t="str">
            <v>MT05450050</v>
          </cell>
          <cell r="C61">
            <v>56</v>
          </cell>
          <cell r="D61" t="str">
            <v>Desmonte a fogo de bloco de material de 3a categoria.</v>
          </cell>
          <cell r="E61" t="str">
            <v>m3</v>
          </cell>
          <cell r="F61">
            <v>66.56</v>
          </cell>
          <cell r="G61">
            <v>8545</v>
          </cell>
        </row>
        <row r="62">
          <cell r="B62" t="str">
            <v>MT15150050</v>
          </cell>
          <cell r="C62">
            <v>57</v>
          </cell>
          <cell r="D62" t="str">
            <v>Preparo de solo ate 30cm de profundidade.</v>
          </cell>
          <cell r="E62" t="str">
            <v>m2</v>
          </cell>
          <cell r="F62">
            <v>5.46</v>
          </cell>
          <cell r="G62">
            <v>17842</v>
          </cell>
        </row>
        <row r="63">
          <cell r="B63" t="str">
            <v>MT20050050</v>
          </cell>
          <cell r="C63">
            <v>58</v>
          </cell>
          <cell r="D63" t="str">
            <v>Espalhamento de material de 1a categoria.</v>
          </cell>
          <cell r="E63" t="str">
            <v>m3</v>
          </cell>
          <cell r="F63">
            <v>0.24</v>
          </cell>
          <cell r="G63">
            <v>70776</v>
          </cell>
        </row>
        <row r="64">
          <cell r="B64" t="str">
            <v>TC05050350</v>
          </cell>
          <cell r="C64">
            <v>59</v>
          </cell>
          <cell r="D64" t="str">
            <v>Transporte de carga de qualquer natureza.</v>
          </cell>
          <cell r="E64" t="str">
            <v>t.Km</v>
          </cell>
          <cell r="F64">
            <v>0.39</v>
          </cell>
          <cell r="G64">
            <v>1880000</v>
          </cell>
        </row>
        <row r="65">
          <cell r="B65" t="str">
            <v>TC10050150</v>
          </cell>
          <cell r="C65">
            <v>60</v>
          </cell>
          <cell r="D65" t="str">
            <v>Carga manual e descarga mecânica.</v>
          </cell>
          <cell r="E65" t="str">
            <v>t</v>
          </cell>
          <cell r="F65">
            <v>7.38</v>
          </cell>
          <cell r="G65">
            <v>47000</v>
          </cell>
        </row>
        <row r="66">
          <cell r="B66" t="str">
            <v>EQ05050100A</v>
          </cell>
          <cell r="C66">
            <v>61</v>
          </cell>
          <cell r="D66" t="str">
            <v xml:space="preserve">Caminhão basculante. Custo horário produtivo.     </v>
          </cell>
          <cell r="E66" t="str">
            <v>h</v>
          </cell>
          <cell r="F66">
            <v>45.34</v>
          </cell>
          <cell r="G66">
            <v>2446</v>
          </cell>
        </row>
        <row r="67">
          <cell r="B67" t="str">
            <v>EQ05050103A</v>
          </cell>
          <cell r="C67">
            <v>62</v>
          </cell>
          <cell r="D67" t="str">
            <v>Caminhão basculante. Custo horário improdutivo.</v>
          </cell>
          <cell r="E67" t="str">
            <v>h</v>
          </cell>
          <cell r="F67">
            <v>25.39</v>
          </cell>
          <cell r="G67">
            <v>432</v>
          </cell>
        </row>
        <row r="68">
          <cell r="B68" t="str">
            <v>EQ05050300</v>
          </cell>
          <cell r="C68">
            <v>63</v>
          </cell>
          <cell r="D68" t="str">
            <v>Caminhão com Carroceria Fixa. Aluguel produtivo.</v>
          </cell>
          <cell r="E68" t="str">
            <v>h</v>
          </cell>
          <cell r="F68">
            <v>32.28</v>
          </cell>
          <cell r="G68">
            <v>1957</v>
          </cell>
        </row>
        <row r="69">
          <cell r="B69" t="str">
            <v>EQ05050306</v>
          </cell>
          <cell r="C69">
            <v>64</v>
          </cell>
          <cell r="D69" t="str">
            <v>Caminhão com Carroceria Fixa. Aluguel improdutivo.</v>
          </cell>
          <cell r="E69" t="str">
            <v>h</v>
          </cell>
          <cell r="F69">
            <v>8.5399999999999991</v>
          </cell>
          <cell r="G69">
            <v>346</v>
          </cell>
        </row>
        <row r="70">
          <cell r="B70" t="str">
            <v>EQ05050415</v>
          </cell>
          <cell r="C70">
            <v>65</v>
          </cell>
          <cell r="D70" t="str">
            <v xml:space="preserve">Caminhão Carroceria Fixa F-12000 Munck produtivo.               </v>
          </cell>
          <cell r="E70" t="str">
            <v>h</v>
          </cell>
          <cell r="F70">
            <v>53.72</v>
          </cell>
          <cell r="G70">
            <v>3453</v>
          </cell>
        </row>
        <row r="71">
          <cell r="B71" t="str">
            <v>EQ15050450</v>
          </cell>
          <cell r="C71">
            <v>66</v>
          </cell>
          <cell r="D71" t="str">
            <v xml:space="preserve">Pa-carregadeira(Carregador frontal). Custo produtivo.  </v>
          </cell>
          <cell r="E71" t="str">
            <v>h</v>
          </cell>
          <cell r="F71">
            <v>68.34</v>
          </cell>
          <cell r="G71">
            <v>1345</v>
          </cell>
        </row>
        <row r="72">
          <cell r="B72" t="str">
            <v>EQ15050453</v>
          </cell>
          <cell r="C72">
            <v>67</v>
          </cell>
          <cell r="D72" t="str">
            <v>Pa-carregadeira(Carregador Frontal).Custo improdutivo.</v>
          </cell>
          <cell r="E72" t="str">
            <v>h</v>
          </cell>
          <cell r="F72">
            <v>31.05</v>
          </cell>
          <cell r="G72">
            <v>237</v>
          </cell>
        </row>
        <row r="73">
          <cell r="B73" t="str">
            <v>EQ15050500</v>
          </cell>
          <cell r="C73">
            <v>68</v>
          </cell>
          <cell r="D73" t="str">
            <v xml:space="preserve">Retro-Escavadeira/carregadeira. Custo produtivo. </v>
          </cell>
          <cell r="E73" t="str">
            <v>h</v>
          </cell>
          <cell r="F73">
            <v>45.49</v>
          </cell>
          <cell r="G73">
            <v>1439</v>
          </cell>
        </row>
        <row r="74">
          <cell r="B74" t="str">
            <v>EQ30050200</v>
          </cell>
          <cell r="C74">
            <v>69</v>
          </cell>
          <cell r="D74" t="str">
            <v>Betoneira com capacidade de 580l, Aluguel produtivo.</v>
          </cell>
          <cell r="E74" t="str">
            <v>h</v>
          </cell>
          <cell r="F74">
            <v>4.71</v>
          </cell>
          <cell r="G74">
            <v>2041</v>
          </cell>
        </row>
        <row r="75">
          <cell r="B75" t="str">
            <v>EQ30050206</v>
          </cell>
          <cell r="C75">
            <v>70</v>
          </cell>
          <cell r="D75" t="str">
            <v>Betoneira com capacidade de 580l Aluguel improdutivo.</v>
          </cell>
          <cell r="E75" t="str">
            <v>h</v>
          </cell>
          <cell r="F75">
            <v>1.56</v>
          </cell>
          <cell r="G75">
            <v>216</v>
          </cell>
        </row>
        <row r="76">
          <cell r="B76" t="str">
            <v>EQ15050550</v>
          </cell>
          <cell r="C76">
            <v>71</v>
          </cell>
          <cell r="D76" t="str">
            <v xml:space="preserve">Rompedor Pneumático de 32,6Kg Aluguel produtivo. </v>
          </cell>
          <cell r="E76" t="str">
            <v>h</v>
          </cell>
          <cell r="F76">
            <v>1.05</v>
          </cell>
          <cell r="G76">
            <v>648</v>
          </cell>
        </row>
        <row r="77">
          <cell r="B77" t="str">
            <v>EQ15050556</v>
          </cell>
          <cell r="C77">
            <v>72</v>
          </cell>
          <cell r="D77" t="str">
            <v>Rompedor Pneumático de 32,6Kg Aluguel improdutivo.</v>
          </cell>
          <cell r="E77" t="str">
            <v>h</v>
          </cell>
          <cell r="F77">
            <v>0.7</v>
          </cell>
          <cell r="G77">
            <v>72</v>
          </cell>
        </row>
        <row r="78">
          <cell r="B78" t="str">
            <v xml:space="preserve"> EQ20050800</v>
          </cell>
          <cell r="C78">
            <v>73</v>
          </cell>
          <cell r="D78" t="str">
            <v xml:space="preserve">Vassoura Mecânica, rebocável, Aluguel produtivo.   </v>
          </cell>
          <cell r="E78" t="str">
            <v>h</v>
          </cell>
          <cell r="F78">
            <v>3.58</v>
          </cell>
          <cell r="G78">
            <v>1712</v>
          </cell>
        </row>
        <row r="79">
          <cell r="B79" t="str">
            <v>EQ20050806</v>
          </cell>
          <cell r="C79">
            <v>74</v>
          </cell>
          <cell r="D79" t="str">
            <v>Vassoura Mecânica, rebocável, Aluguel improdutivo.</v>
          </cell>
          <cell r="E79" t="str">
            <v>h</v>
          </cell>
          <cell r="F79">
            <v>1.43</v>
          </cell>
          <cell r="G79">
            <v>216</v>
          </cell>
        </row>
        <row r="80">
          <cell r="B80" t="str">
            <v>EQ35100200</v>
          </cell>
          <cell r="C80">
            <v>75</v>
          </cell>
          <cell r="D80" t="str">
            <v xml:space="preserve">Bomba Centrífuga Submersível. Aluguel produtivo.    </v>
          </cell>
          <cell r="E80" t="str">
            <v>h</v>
          </cell>
          <cell r="F80">
            <v>3.6</v>
          </cell>
          <cell r="G80">
            <v>8632</v>
          </cell>
        </row>
        <row r="81">
          <cell r="B81" t="str">
            <v>EQ35100203</v>
          </cell>
          <cell r="C81">
            <v>76</v>
          </cell>
          <cell r="D81" t="str">
            <v>Bomba Centrífuga Submersível. Aluguel improdutivo.</v>
          </cell>
          <cell r="E81" t="str">
            <v>h</v>
          </cell>
          <cell r="F81">
            <v>1.4</v>
          </cell>
          <cell r="G81">
            <v>863</v>
          </cell>
        </row>
        <row r="82">
          <cell r="B82" t="str">
            <v>EQ45050159</v>
          </cell>
          <cell r="C82">
            <v>77</v>
          </cell>
          <cell r="D82" t="str">
            <v>Compressor de ar. Aluguel improdutivo.</v>
          </cell>
          <cell r="E82" t="str">
            <v>h</v>
          </cell>
          <cell r="F82">
            <v>3.64</v>
          </cell>
          <cell r="G82">
            <v>72</v>
          </cell>
        </row>
        <row r="83">
          <cell r="B83" t="str">
            <v>EQ45150100</v>
          </cell>
          <cell r="C83">
            <v>78</v>
          </cell>
          <cell r="D83" t="str">
            <v>Retificador de solda elétrica de 430A.</v>
          </cell>
          <cell r="E83" t="str">
            <v>h</v>
          </cell>
          <cell r="F83">
            <v>7.16</v>
          </cell>
          <cell r="G83">
            <v>1007</v>
          </cell>
        </row>
        <row r="84">
          <cell r="B84" t="str">
            <v>EQ40050150A</v>
          </cell>
          <cell r="C84">
            <v>79</v>
          </cell>
          <cell r="D84" t="str">
            <v>Equipamento de jato d'água (Sewer-Jet ou similar).</v>
          </cell>
          <cell r="E84" t="str">
            <v>h</v>
          </cell>
          <cell r="F84">
            <v>79.2</v>
          </cell>
          <cell r="G84">
            <v>1079</v>
          </cell>
        </row>
        <row r="85">
          <cell r="B85" t="str">
            <v>EQ40050153A</v>
          </cell>
          <cell r="C85">
            <v>80</v>
          </cell>
          <cell r="D85" t="str">
            <v>Equipamento de alta pressão  (Vac-All ou similar).</v>
          </cell>
          <cell r="E85" t="str">
            <v>h</v>
          </cell>
          <cell r="F85">
            <v>104.07</v>
          </cell>
          <cell r="G85">
            <v>1942</v>
          </cell>
        </row>
        <row r="86">
          <cell r="B86" t="str">
            <v>SC05050050</v>
          </cell>
          <cell r="C86">
            <v>81</v>
          </cell>
          <cell r="D86" t="str">
            <v>Arrancamento de aparelhos de iluminação.</v>
          </cell>
          <cell r="E86" t="str">
            <v>un</v>
          </cell>
          <cell r="F86">
            <v>1.67</v>
          </cell>
          <cell r="G86">
            <v>65</v>
          </cell>
        </row>
        <row r="87">
          <cell r="B87" t="str">
            <v>SC05050200</v>
          </cell>
          <cell r="C87">
            <v>82</v>
          </cell>
          <cell r="D87" t="str">
            <v>Arrancamento de grades, gradis, alambrados, cercas.</v>
          </cell>
          <cell r="E87" t="str">
            <v>m2</v>
          </cell>
          <cell r="F87">
            <v>4.43</v>
          </cell>
          <cell r="G87">
            <v>144</v>
          </cell>
        </row>
        <row r="88">
          <cell r="B88" t="str">
            <v>SC05050250</v>
          </cell>
          <cell r="C88">
            <v>83</v>
          </cell>
          <cell r="D88" t="str">
            <v>Arrancamento de meios-fios, de granito ou concreto.</v>
          </cell>
          <cell r="E88" t="str">
            <v>m</v>
          </cell>
          <cell r="F88">
            <v>4.87</v>
          </cell>
          <cell r="G88">
            <v>3739</v>
          </cell>
        </row>
        <row r="89">
          <cell r="B89" t="str">
            <v>SC05050300</v>
          </cell>
          <cell r="C89">
            <v>84</v>
          </cell>
          <cell r="D89" t="str">
            <v>Arrancamento de paralelepípedos.</v>
          </cell>
          <cell r="E89" t="str">
            <v>m2</v>
          </cell>
          <cell r="F89">
            <v>2.21</v>
          </cell>
          <cell r="G89">
            <v>860</v>
          </cell>
        </row>
        <row r="90">
          <cell r="B90" t="str">
            <v>SC05050500</v>
          </cell>
          <cell r="C90">
            <v>85</v>
          </cell>
          <cell r="D90" t="str">
            <v>Arrancamento tubos concreto manilhas ø 0,40 a 0,60m.</v>
          </cell>
          <cell r="E90" t="str">
            <v>m</v>
          </cell>
          <cell r="F90">
            <v>3.99</v>
          </cell>
          <cell r="G90">
            <v>328</v>
          </cell>
        </row>
        <row r="91">
          <cell r="B91" t="str">
            <v>SC05050601</v>
          </cell>
          <cell r="C91">
            <v>86</v>
          </cell>
          <cell r="D91" t="str">
            <v>Demolição manual de alvenaria de pedra argamassada.</v>
          </cell>
          <cell r="E91" t="str">
            <v>m3</v>
          </cell>
          <cell r="F91">
            <v>30.27</v>
          </cell>
          <cell r="G91">
            <v>324</v>
          </cell>
        </row>
        <row r="92">
          <cell r="B92" t="str">
            <v>SC05050750</v>
          </cell>
          <cell r="C92">
            <v>87</v>
          </cell>
          <cell r="D92" t="str">
            <v>Demolição manual de alvenaria de tijolos maciços.</v>
          </cell>
          <cell r="E92" t="str">
            <v>m3</v>
          </cell>
          <cell r="F92">
            <v>52.99</v>
          </cell>
          <cell r="G92">
            <v>130</v>
          </cell>
        </row>
        <row r="93">
          <cell r="B93" t="str">
            <v>SC05050850</v>
          </cell>
          <cell r="C93">
            <v>88</v>
          </cell>
          <cell r="D93" t="str">
            <v>Demolição manual de concreto simples.</v>
          </cell>
          <cell r="E93" t="str">
            <v>m3</v>
          </cell>
          <cell r="F93">
            <v>60.55</v>
          </cell>
          <cell r="G93">
            <v>1904</v>
          </cell>
        </row>
        <row r="94">
          <cell r="B94" t="str">
            <v>SC05050950</v>
          </cell>
          <cell r="C94">
            <v>89</v>
          </cell>
          <cell r="D94" t="str">
            <v>Demolição manual de concreto armado.</v>
          </cell>
          <cell r="E94" t="str">
            <v>m3</v>
          </cell>
          <cell r="F94">
            <v>85.78</v>
          </cell>
          <cell r="G94">
            <v>140</v>
          </cell>
        </row>
        <row r="95">
          <cell r="B95" t="str">
            <v>SC05051400</v>
          </cell>
          <cell r="C95">
            <v>90</v>
          </cell>
          <cell r="D95" t="str">
            <v>Demolição de revestimento em argamassa.</v>
          </cell>
          <cell r="E95" t="str">
            <v>m2</v>
          </cell>
          <cell r="F95">
            <v>2.21</v>
          </cell>
          <cell r="G95">
            <v>144</v>
          </cell>
        </row>
        <row r="96">
          <cell r="B96" t="str">
            <v>SC05051450</v>
          </cell>
          <cell r="C96">
            <v>91</v>
          </cell>
          <cell r="D96" t="str">
            <v>Demolição de revestimento em azulejos, cerâmicas.</v>
          </cell>
          <cell r="E96" t="str">
            <v>m2</v>
          </cell>
          <cell r="F96">
            <v>5.31</v>
          </cell>
          <cell r="G96">
            <v>130</v>
          </cell>
        </row>
        <row r="97">
          <cell r="B97" t="str">
            <v>SC05052150</v>
          </cell>
          <cell r="C97">
            <v>92</v>
          </cell>
          <cell r="D97" t="str">
            <v>Remoção de cobertura de telha francesa.</v>
          </cell>
          <cell r="E97" t="str">
            <v>m2</v>
          </cell>
          <cell r="F97">
            <v>8.26</v>
          </cell>
          <cell r="G97">
            <v>260</v>
          </cell>
        </row>
        <row r="98">
          <cell r="B98" t="str">
            <v>SC05052450</v>
          </cell>
          <cell r="C98">
            <v>93</v>
          </cell>
          <cell r="D98" t="str">
            <v>Remoção de cobertura de telha de fibro-cimento.</v>
          </cell>
          <cell r="E98" t="str">
            <v>m2</v>
          </cell>
          <cell r="F98">
            <v>3.87</v>
          </cell>
          <cell r="G98">
            <v>460</v>
          </cell>
        </row>
        <row r="99">
          <cell r="B99" t="str">
            <v>SC05052900</v>
          </cell>
          <cell r="C99">
            <v>94</v>
          </cell>
          <cell r="D99" t="str">
            <v xml:space="preserve">Remoção manual de passeio de pedra portuguesa. </v>
          </cell>
          <cell r="E99" t="str">
            <v>m2</v>
          </cell>
          <cell r="F99">
            <v>2.44</v>
          </cell>
          <cell r="G99">
            <v>2900</v>
          </cell>
        </row>
        <row r="100">
          <cell r="B100" t="str">
            <v>SC05053250</v>
          </cell>
          <cell r="C100">
            <v>95</v>
          </cell>
          <cell r="D100" t="str">
            <v>Remoção de tubulação ferro fundido ø50mm a 300mm.</v>
          </cell>
          <cell r="E100" t="str">
            <v>m</v>
          </cell>
          <cell r="F100">
            <v>11.88</v>
          </cell>
          <cell r="G100">
            <v>290</v>
          </cell>
        </row>
        <row r="101">
          <cell r="B101" t="str">
            <v>SC05100150</v>
          </cell>
          <cell r="C101">
            <v>96</v>
          </cell>
          <cell r="D101" t="str">
            <v>Demolição, com equipamento, concreto simples.</v>
          </cell>
          <cell r="E101" t="str">
            <v>m3</v>
          </cell>
          <cell r="F101">
            <v>43.52</v>
          </cell>
          <cell r="G101">
            <v>2160</v>
          </cell>
        </row>
        <row r="102">
          <cell r="B102" t="str">
            <v>SC05100300</v>
          </cell>
          <cell r="C102">
            <v>97</v>
          </cell>
          <cell r="D102" t="str">
            <v>Demolição, com equipamento concreto armado.</v>
          </cell>
          <cell r="E102" t="str">
            <v>m3</v>
          </cell>
          <cell r="F102">
            <v>73.98</v>
          </cell>
          <cell r="G102">
            <v>3400</v>
          </cell>
        </row>
        <row r="103">
          <cell r="B103" t="str">
            <v>SC05100500</v>
          </cell>
          <cell r="C103">
            <v>98</v>
          </cell>
          <cell r="D103" t="str">
            <v>Demolição com equip. concreto asfáltico 10cm.</v>
          </cell>
          <cell r="E103" t="str">
            <v>m2</v>
          </cell>
          <cell r="F103">
            <v>8.98</v>
          </cell>
          <cell r="G103">
            <v>20100</v>
          </cell>
        </row>
        <row r="104">
          <cell r="B104" t="str">
            <v>SC10050250</v>
          </cell>
          <cell r="C104">
            <v>99</v>
          </cell>
          <cell r="D104" t="str">
            <v xml:space="preserve">Bombeiro hidráulico (inclusive encargos sociais).   </v>
          </cell>
          <cell r="E104" t="str">
            <v>h</v>
          </cell>
          <cell r="F104">
            <v>6.48</v>
          </cell>
          <cell r="G104">
            <v>2960</v>
          </cell>
        </row>
        <row r="105">
          <cell r="B105" t="str">
            <v>SC10050300</v>
          </cell>
          <cell r="C105">
            <v>100</v>
          </cell>
          <cell r="D105" t="str">
            <v xml:space="preserve">Calceteiro (inclusive encargos sociais).   </v>
          </cell>
          <cell r="E105" t="str">
            <v>h</v>
          </cell>
          <cell r="F105">
            <v>5.99</v>
          </cell>
          <cell r="G105">
            <v>1480</v>
          </cell>
        </row>
        <row r="106">
          <cell r="B106" t="str">
            <v>SC10050350</v>
          </cell>
          <cell r="C106">
            <v>101</v>
          </cell>
          <cell r="D106" t="str">
            <v>Carpinteiro de forma (inclusive encargos sociais).</v>
          </cell>
          <cell r="E106" t="str">
            <v>h</v>
          </cell>
          <cell r="F106">
            <v>5.99</v>
          </cell>
          <cell r="G106">
            <v>1480</v>
          </cell>
        </row>
        <row r="107">
          <cell r="B107" t="str">
            <v>SC10050450</v>
          </cell>
          <cell r="C107">
            <v>102</v>
          </cell>
          <cell r="D107" t="str">
            <v xml:space="preserve">Eletricista (inclusive encargos sociais). </v>
          </cell>
          <cell r="E107" t="str">
            <v>h</v>
          </cell>
          <cell r="F107">
            <v>6.48</v>
          </cell>
          <cell r="G107">
            <v>2960</v>
          </cell>
        </row>
        <row r="108">
          <cell r="B108" t="str">
            <v>SC10050900</v>
          </cell>
          <cell r="C108">
            <v>103</v>
          </cell>
          <cell r="D108" t="str">
            <v xml:space="preserve">Marteleteiro (inclusive encargos sociais). </v>
          </cell>
          <cell r="E108" t="str">
            <v>h</v>
          </cell>
          <cell r="F108">
            <v>5.99</v>
          </cell>
          <cell r="G108">
            <v>2960</v>
          </cell>
        </row>
        <row r="109">
          <cell r="B109" t="str">
            <v>SC10051100</v>
          </cell>
          <cell r="C109">
            <v>104</v>
          </cell>
          <cell r="D109" t="str">
            <v>Operador de máquinas.(inclusive encargos sociais).</v>
          </cell>
          <cell r="E109" t="str">
            <v>h</v>
          </cell>
          <cell r="F109">
            <v>6.48</v>
          </cell>
          <cell r="G109">
            <v>1480</v>
          </cell>
        </row>
        <row r="110">
          <cell r="B110" t="str">
            <v>SC10051200</v>
          </cell>
          <cell r="C110">
            <v>105</v>
          </cell>
          <cell r="D110" t="str">
            <v xml:space="preserve">Pedreiro (inclusive encargos sociais).   </v>
          </cell>
          <cell r="E110" t="str">
            <v>h</v>
          </cell>
          <cell r="F110">
            <v>5.99</v>
          </cell>
          <cell r="G110">
            <v>2960</v>
          </cell>
        </row>
        <row r="111">
          <cell r="B111" t="str">
            <v>SC10051450</v>
          </cell>
          <cell r="C111">
            <v>106</v>
          </cell>
          <cell r="D111" t="str">
            <v>Servente (inclusive encargos sociais).</v>
          </cell>
          <cell r="E111" t="str">
            <v>h</v>
          </cell>
          <cell r="F111">
            <v>4.3</v>
          </cell>
          <cell r="G111">
            <v>5920</v>
          </cell>
        </row>
        <row r="112">
          <cell r="B112" t="str">
            <v>SC10051500</v>
          </cell>
          <cell r="C112">
            <v>107</v>
          </cell>
          <cell r="D112" t="str">
            <v>Soldador em construção civil (inclusive encargos).</v>
          </cell>
          <cell r="E112" t="str">
            <v>h</v>
          </cell>
          <cell r="F112">
            <v>6.23</v>
          </cell>
          <cell r="G112">
            <v>1480</v>
          </cell>
        </row>
        <row r="113">
          <cell r="B113" t="str">
            <v>SC10100050</v>
          </cell>
          <cell r="C113">
            <v>108</v>
          </cell>
          <cell r="D113" t="str">
            <v xml:space="preserve">Operador de tráfego(inclusive encargos sociais). </v>
          </cell>
          <cell r="E113" t="str">
            <v>h</v>
          </cell>
          <cell r="F113">
            <v>7.08</v>
          </cell>
          <cell r="G113">
            <v>2960</v>
          </cell>
        </row>
        <row r="114">
          <cell r="B114" t="str">
            <v>SC05100050</v>
          </cell>
          <cell r="C114">
            <v>109</v>
          </cell>
          <cell r="D114" t="str">
            <v>Arrancamento de tampão de ferro fundido.</v>
          </cell>
          <cell r="E114" t="str">
            <v>un</v>
          </cell>
          <cell r="F114">
            <v>15.18</v>
          </cell>
          <cell r="G114">
            <v>22</v>
          </cell>
        </row>
        <row r="115">
          <cell r="B115" t="str">
            <v>SC15050100</v>
          </cell>
          <cell r="C115">
            <v>110</v>
          </cell>
          <cell r="D115" t="str">
            <v>Aditivo de reciclagem para mistura asfáltica a quente.</v>
          </cell>
          <cell r="E115" t="str">
            <v>t</v>
          </cell>
          <cell r="F115">
            <v>2857.32</v>
          </cell>
          <cell r="G115">
            <v>15</v>
          </cell>
        </row>
        <row r="116">
          <cell r="B116" t="str">
            <v>SC15050150</v>
          </cell>
          <cell r="C116">
            <v>111</v>
          </cell>
          <cell r="D116" t="str">
            <v>Areia grossa lavada. Fornecimento.</v>
          </cell>
          <cell r="E116" t="str">
            <v>m3</v>
          </cell>
          <cell r="F116">
            <v>21</v>
          </cell>
          <cell r="G116">
            <v>2000</v>
          </cell>
        </row>
        <row r="117">
          <cell r="B117" t="str">
            <v>SC15050200</v>
          </cell>
          <cell r="C117">
            <v>112</v>
          </cell>
          <cell r="D117" t="str">
            <v>Asfalto diluído tipo cura rápida CR-250</v>
          </cell>
          <cell r="E117" t="str">
            <v>t</v>
          </cell>
          <cell r="F117">
            <v>1468.02</v>
          </cell>
          <cell r="G117">
            <v>7</v>
          </cell>
        </row>
        <row r="118">
          <cell r="B118" t="str">
            <v>SC15050550</v>
          </cell>
          <cell r="C118">
            <v>113</v>
          </cell>
          <cell r="D118" t="str">
            <v xml:space="preserve">Saibro, inclusive transporte ate 20Km.Fornecimento. </v>
          </cell>
          <cell r="E118" t="str">
            <v>m3</v>
          </cell>
          <cell r="F118">
            <v>20.63</v>
          </cell>
          <cell r="G118">
            <v>184</v>
          </cell>
        </row>
        <row r="119">
          <cell r="B119" t="str">
            <v>SC15100050</v>
          </cell>
          <cell r="C119">
            <v>114</v>
          </cell>
          <cell r="D119" t="str">
            <v>Chapa de aço de 3/4"para passagem de veículos.</v>
          </cell>
          <cell r="E119" t="str">
            <v>m2</v>
          </cell>
          <cell r="F119">
            <v>17.100000000000001</v>
          </cell>
          <cell r="G119">
            <v>360</v>
          </cell>
        </row>
        <row r="120">
          <cell r="B120" t="str">
            <v>SC35050050A</v>
          </cell>
          <cell r="C120">
            <v>115</v>
          </cell>
          <cell r="D120" t="str">
            <v>Levantamento ou rebaixamento de tampão na rua.</v>
          </cell>
          <cell r="E120" t="str">
            <v>un</v>
          </cell>
          <cell r="F120">
            <v>86.15</v>
          </cell>
          <cell r="G120">
            <v>169</v>
          </cell>
        </row>
        <row r="121">
          <cell r="B121" t="str">
            <v>SC45050150</v>
          </cell>
          <cell r="C121">
            <v>116</v>
          </cell>
          <cell r="D121" t="str">
            <v>Toten informativo nas dimensões de (0,50x1,50)m.</v>
          </cell>
          <cell r="E121" t="str">
            <v>un</v>
          </cell>
          <cell r="F121">
            <v>2490</v>
          </cell>
          <cell r="G121">
            <v>29</v>
          </cell>
        </row>
        <row r="122">
          <cell r="B122" t="str">
            <v>SC45100200</v>
          </cell>
          <cell r="C122">
            <v>117</v>
          </cell>
          <cell r="D122" t="str">
            <v>Placa de inauguração em bronze.</v>
          </cell>
          <cell r="E122" t="str">
            <v>un</v>
          </cell>
          <cell r="F122">
            <v>1003.36</v>
          </cell>
          <cell r="G122">
            <v>1</v>
          </cell>
        </row>
        <row r="123">
          <cell r="B123" t="str">
            <v>FD05400100</v>
          </cell>
          <cell r="C123">
            <v>118</v>
          </cell>
          <cell r="D123" t="str">
            <v>Arrasamento de estaca concreto armado, ø40 a 50cm.</v>
          </cell>
          <cell r="E123" t="str">
            <v>un</v>
          </cell>
          <cell r="F123">
            <v>103.03</v>
          </cell>
          <cell r="G123">
            <v>23</v>
          </cell>
        </row>
        <row r="124">
          <cell r="B124" t="str">
            <v>FD05500050</v>
          </cell>
          <cell r="C124">
            <v>119</v>
          </cell>
          <cell r="D124" t="str">
            <v>Estaca raiz com diâmetro de 12", perfurada em solo.</v>
          </cell>
          <cell r="E124" t="str">
            <v>m</v>
          </cell>
          <cell r="F124">
            <v>248.49</v>
          </cell>
          <cell r="G124">
            <v>260</v>
          </cell>
        </row>
        <row r="125">
          <cell r="B125" t="str">
            <v>FD05650150</v>
          </cell>
          <cell r="C125">
            <v>120</v>
          </cell>
          <cell r="D125" t="str">
            <v>Estaca raiz com diâmetro de 10", perfurada em solo.</v>
          </cell>
          <cell r="E125" t="str">
            <v>m</v>
          </cell>
          <cell r="F125">
            <v>130</v>
          </cell>
          <cell r="G125">
            <v>86</v>
          </cell>
        </row>
        <row r="126">
          <cell r="B126" t="str">
            <v>FD10050100</v>
          </cell>
          <cell r="C126">
            <v>121</v>
          </cell>
          <cell r="D126" t="str">
            <v>Ensecadeira de estacas-prancha de aço, tipo Armco.</v>
          </cell>
          <cell r="E126" t="str">
            <v>m2</v>
          </cell>
          <cell r="F126">
            <v>127.53</v>
          </cell>
          <cell r="G126">
            <v>4200</v>
          </cell>
        </row>
        <row r="127">
          <cell r="B127" t="str">
            <v>FD10100050</v>
          </cell>
          <cell r="C127">
            <v>122</v>
          </cell>
          <cell r="D127" t="str">
            <v>Ensecadeira de estacas-prancha em Maçaranduba.</v>
          </cell>
          <cell r="E127" t="str">
            <v>m2</v>
          </cell>
          <cell r="F127">
            <v>70.5</v>
          </cell>
          <cell r="G127">
            <v>2395</v>
          </cell>
        </row>
        <row r="128">
          <cell r="B128" t="str">
            <v>ET15100100</v>
          </cell>
          <cell r="C128">
            <v>123</v>
          </cell>
          <cell r="D128" t="str">
            <v>Formas de madeira peças de concreto armado.</v>
          </cell>
          <cell r="E128" t="str">
            <v>m2</v>
          </cell>
          <cell r="F128">
            <v>25.9</v>
          </cell>
          <cell r="G128">
            <v>2986</v>
          </cell>
        </row>
        <row r="129">
          <cell r="B129" t="str">
            <v>ET15100200</v>
          </cell>
          <cell r="C129">
            <v>124</v>
          </cell>
          <cell r="D129" t="str">
            <v>Formas de madeira.</v>
          </cell>
          <cell r="E129" t="str">
            <v>m2</v>
          </cell>
          <cell r="F129">
            <v>34.86</v>
          </cell>
          <cell r="G129">
            <v>4352</v>
          </cell>
        </row>
        <row r="130">
          <cell r="B130" t="str">
            <v>ET15100250</v>
          </cell>
          <cell r="C130">
            <v>125</v>
          </cell>
          <cell r="D130" t="str">
            <v>Formas de madeira.</v>
          </cell>
          <cell r="E130" t="str">
            <v>m2</v>
          </cell>
          <cell r="F130">
            <v>29.62</v>
          </cell>
          <cell r="G130">
            <v>4406</v>
          </cell>
        </row>
        <row r="131">
          <cell r="B131" t="str">
            <v>ET20300050</v>
          </cell>
          <cell r="C131">
            <v>126</v>
          </cell>
          <cell r="D131" t="str">
            <v>Escoramento de formas.</v>
          </cell>
          <cell r="E131" t="str">
            <v>m2</v>
          </cell>
          <cell r="F131">
            <v>11.18</v>
          </cell>
          <cell r="G131">
            <v>3090</v>
          </cell>
        </row>
        <row r="132">
          <cell r="B132" t="str">
            <v>ET10050100</v>
          </cell>
          <cell r="C132">
            <v>127</v>
          </cell>
          <cell r="D132" t="str">
            <v>Aço CA-50 diâmetro de 6,3mm.</v>
          </cell>
          <cell r="E132" t="str">
            <v>kg</v>
          </cell>
          <cell r="F132">
            <v>2.64</v>
          </cell>
          <cell r="G132">
            <v>4750</v>
          </cell>
        </row>
        <row r="133">
          <cell r="B133" t="str">
            <v>ET10050103</v>
          </cell>
          <cell r="C133">
            <v>128</v>
          </cell>
          <cell r="D133" t="str">
            <v>Aço CA-50 diâmetro de 8mm.</v>
          </cell>
          <cell r="E133" t="str">
            <v>kg</v>
          </cell>
          <cell r="F133">
            <v>2.46</v>
          </cell>
          <cell r="G133">
            <v>1250</v>
          </cell>
        </row>
        <row r="134">
          <cell r="B134" t="str">
            <v>ET10050106</v>
          </cell>
          <cell r="C134">
            <v>129</v>
          </cell>
          <cell r="D134" t="str">
            <v>Aço CA-50 diâmetro de 10mm.</v>
          </cell>
          <cell r="E134" t="str">
            <v>kg</v>
          </cell>
          <cell r="F134">
            <v>2.2000000000000002</v>
          </cell>
          <cell r="G134">
            <v>7950</v>
          </cell>
        </row>
        <row r="135">
          <cell r="B135" t="str">
            <v>ET10050109</v>
          </cell>
          <cell r="C135">
            <v>130</v>
          </cell>
          <cell r="D135" t="str">
            <v>Aço CA-50 diâmetro de 12,5mm.</v>
          </cell>
          <cell r="E135" t="str">
            <v>kg</v>
          </cell>
          <cell r="F135">
            <v>2.1800000000000002</v>
          </cell>
          <cell r="G135">
            <v>5400</v>
          </cell>
        </row>
        <row r="136">
          <cell r="B136" t="str">
            <v>ET10050112</v>
          </cell>
          <cell r="C136">
            <v>131</v>
          </cell>
          <cell r="D136" t="str">
            <v>Aço CA-50 diâmetro de 16mm.</v>
          </cell>
          <cell r="E136" t="str">
            <v>kg</v>
          </cell>
          <cell r="F136">
            <v>2.1800000000000002</v>
          </cell>
          <cell r="G136">
            <v>2700</v>
          </cell>
        </row>
        <row r="137">
          <cell r="B137" t="str">
            <v>ET10050118</v>
          </cell>
          <cell r="C137">
            <v>132</v>
          </cell>
          <cell r="D137" t="str">
            <v>Aço CA-50 diâmetro de 25mm.</v>
          </cell>
          <cell r="E137" t="str">
            <v>kg</v>
          </cell>
          <cell r="F137">
            <v>2.19</v>
          </cell>
          <cell r="G137">
            <v>1400</v>
          </cell>
        </row>
        <row r="138">
          <cell r="B138" t="str">
            <v>ET10100056</v>
          </cell>
          <cell r="C138">
            <v>133</v>
          </cell>
          <cell r="D138" t="str">
            <v>Corte, dobragem, montagem aço CA-50 ø 6,3mm.</v>
          </cell>
          <cell r="E138" t="str">
            <v>kg</v>
          </cell>
          <cell r="F138">
            <v>1.28</v>
          </cell>
          <cell r="G138">
            <v>4750</v>
          </cell>
        </row>
        <row r="139">
          <cell r="B139" t="str">
            <v>ET10100062</v>
          </cell>
          <cell r="C139">
            <v>134</v>
          </cell>
          <cell r="D139" t="str">
            <v>Corte, dobragem, montagem aço CA-50 ø 12,5mm.</v>
          </cell>
          <cell r="E139" t="str">
            <v>kg</v>
          </cell>
          <cell r="F139">
            <v>0.96</v>
          </cell>
          <cell r="G139">
            <v>9450</v>
          </cell>
        </row>
        <row r="140">
          <cell r="B140" t="str">
            <v>ET10100065</v>
          </cell>
          <cell r="C140">
            <v>135</v>
          </cell>
          <cell r="D140" t="str">
            <v>Corte, dobragem, montagem aço CA-50 ø 6,3 a 12,5mm.</v>
          </cell>
          <cell r="E140" t="str">
            <v>kg</v>
          </cell>
          <cell r="F140">
            <v>1.1100000000000001</v>
          </cell>
          <cell r="G140">
            <v>13950</v>
          </cell>
        </row>
        <row r="141">
          <cell r="B141" t="str">
            <v>ET05250653</v>
          </cell>
          <cell r="C141">
            <v>136</v>
          </cell>
          <cell r="D141" t="str">
            <v>Lançamento de concreto.</v>
          </cell>
          <cell r="E141" t="str">
            <v>m3</v>
          </cell>
          <cell r="F141">
            <v>22.57</v>
          </cell>
          <cell r="G141">
            <v>187</v>
          </cell>
        </row>
        <row r="142">
          <cell r="B142" t="str">
            <v>ET45100071</v>
          </cell>
          <cell r="C142">
            <v>137</v>
          </cell>
          <cell r="D142" t="str">
            <v>Concreto bombeado usinado fck=30MPa.</v>
          </cell>
          <cell r="E142" t="str">
            <v>m3</v>
          </cell>
          <cell r="F142">
            <v>297.16000000000003</v>
          </cell>
          <cell r="G142">
            <v>195</v>
          </cell>
        </row>
        <row r="143">
          <cell r="B143" t="str">
            <v>ET60050059</v>
          </cell>
          <cell r="C143">
            <v>138</v>
          </cell>
          <cell r="D143" t="str">
            <v>Concreto usinado de 18MPa.</v>
          </cell>
          <cell r="E143" t="str">
            <v>m3</v>
          </cell>
          <cell r="F143">
            <v>185.77</v>
          </cell>
          <cell r="G143">
            <v>187</v>
          </cell>
        </row>
        <row r="144">
          <cell r="B144" t="str">
            <v>ET25050300</v>
          </cell>
          <cell r="C144">
            <v>139</v>
          </cell>
          <cell r="D144" t="str">
            <v>Fornecimento e montagem de estruturas metálicas.</v>
          </cell>
          <cell r="E144" t="str">
            <v>t</v>
          </cell>
          <cell r="F144">
            <v>7186.39</v>
          </cell>
          <cell r="G144">
            <v>36</v>
          </cell>
        </row>
        <row r="145">
          <cell r="B145" t="str">
            <v>ET25050450</v>
          </cell>
          <cell r="C145">
            <v>140</v>
          </cell>
          <cell r="D145" t="str">
            <v>Peças em chapa de aço 3/8", galvanizadas.</v>
          </cell>
          <cell r="E145" t="str">
            <v>Kg</v>
          </cell>
          <cell r="F145">
            <v>3.99</v>
          </cell>
          <cell r="G145">
            <v>2166</v>
          </cell>
        </row>
        <row r="146">
          <cell r="B146" t="str">
            <v>ET25050453</v>
          </cell>
          <cell r="C146">
            <v>141</v>
          </cell>
          <cell r="D146" t="str">
            <v>Peças em chapa de aço 3/8", galvanizadas.</v>
          </cell>
          <cell r="E146" t="str">
            <v>Kg</v>
          </cell>
          <cell r="F146">
            <v>4.26</v>
          </cell>
          <cell r="G146">
            <v>2078</v>
          </cell>
        </row>
        <row r="147">
          <cell r="B147" t="str">
            <v>ET25050456</v>
          </cell>
          <cell r="C147">
            <v>142</v>
          </cell>
          <cell r="D147" t="str">
            <v>Peças em chapa de aço 3/8", galvanizadas.</v>
          </cell>
          <cell r="E147" t="str">
            <v>Kg</v>
          </cell>
          <cell r="F147">
            <v>4.16</v>
          </cell>
          <cell r="G147">
            <v>1820</v>
          </cell>
        </row>
        <row r="148">
          <cell r="B148" t="str">
            <v>ET50050250</v>
          </cell>
          <cell r="C148">
            <v>143</v>
          </cell>
          <cell r="D148" t="str">
            <v>Muro de contenção em solo reforçado.</v>
          </cell>
          <cell r="E148" t="str">
            <v>m2</v>
          </cell>
          <cell r="F148">
            <v>145.63</v>
          </cell>
          <cell r="G148">
            <v>144</v>
          </cell>
        </row>
        <row r="149">
          <cell r="B149" t="str">
            <v>ET55100100</v>
          </cell>
          <cell r="C149">
            <v>144</v>
          </cell>
          <cell r="D149" t="str">
            <v>Canal pré-fabricado, em concreto armado seção U.</v>
          </cell>
          <cell r="E149" t="str">
            <v>m2</v>
          </cell>
          <cell r="F149">
            <v>384.26</v>
          </cell>
          <cell r="G149">
            <v>86</v>
          </cell>
        </row>
        <row r="150">
          <cell r="B150" t="str">
            <v>ET55100150</v>
          </cell>
          <cell r="C150">
            <v>145</v>
          </cell>
          <cell r="D150" t="str">
            <v>Cobertura de canal pré-fabricado em concreto armado.</v>
          </cell>
          <cell r="E150" t="str">
            <v>m2</v>
          </cell>
          <cell r="F150">
            <v>435.06</v>
          </cell>
          <cell r="G150">
            <v>58</v>
          </cell>
        </row>
        <row r="151">
          <cell r="B151" t="str">
            <v>ES05250359</v>
          </cell>
          <cell r="C151">
            <v>146</v>
          </cell>
          <cell r="D151" t="str">
            <v>Gradil em tubo de ferro galvanizado de 1 1/4".</v>
          </cell>
          <cell r="E151" t="str">
            <v>m</v>
          </cell>
          <cell r="F151">
            <v>338.32</v>
          </cell>
          <cell r="G151">
            <v>144</v>
          </cell>
        </row>
        <row r="152">
          <cell r="B152" t="str">
            <v>ES10250150</v>
          </cell>
          <cell r="C152">
            <v>147</v>
          </cell>
          <cell r="D152" t="str">
            <v xml:space="preserve">Peça em Angelim ou similar, de 2"x1".Fornecimento. </v>
          </cell>
          <cell r="E152" t="str">
            <v>m</v>
          </cell>
          <cell r="F152">
            <v>2.14</v>
          </cell>
          <cell r="G152">
            <v>150</v>
          </cell>
        </row>
        <row r="153">
          <cell r="B153" t="str">
            <v>ES10250200</v>
          </cell>
          <cell r="C153">
            <v>148</v>
          </cell>
          <cell r="D153" t="str">
            <v xml:space="preserve">Peça em Ipê ou similar, de 2"x8".  Fornecimento.    </v>
          </cell>
          <cell r="E153" t="str">
            <v>m</v>
          </cell>
          <cell r="F153">
            <v>30.26</v>
          </cell>
          <cell r="G153">
            <v>200</v>
          </cell>
        </row>
        <row r="154">
          <cell r="B154" t="str">
            <v>ES10250262</v>
          </cell>
          <cell r="C154">
            <v>149</v>
          </cell>
          <cell r="D154" t="str">
            <v>Peça em Maçaranduba ou similar, serrada, de 3"x6".</v>
          </cell>
          <cell r="E154" t="str">
            <v>m</v>
          </cell>
          <cell r="F154">
            <v>8.66</v>
          </cell>
          <cell r="G154">
            <v>100</v>
          </cell>
        </row>
        <row r="155">
          <cell r="B155" t="str">
            <v>ES99990050</v>
          </cell>
          <cell r="C155">
            <v>150</v>
          </cell>
          <cell r="D155" t="str">
            <v>Arruela de 5/16", inclusive transporte até a obra.</v>
          </cell>
          <cell r="E155" t="str">
            <v>un</v>
          </cell>
          <cell r="F155">
            <v>0.02</v>
          </cell>
          <cell r="G155">
            <v>863</v>
          </cell>
        </row>
        <row r="156">
          <cell r="B156" t="str">
            <v>ES99990700</v>
          </cell>
          <cell r="C156">
            <v>151</v>
          </cell>
          <cell r="D156" t="str">
            <v>Parafuso de (8x250)mm.</v>
          </cell>
          <cell r="E156" t="str">
            <v>un</v>
          </cell>
          <cell r="F156">
            <v>0.78</v>
          </cell>
          <cell r="G156">
            <v>863</v>
          </cell>
        </row>
        <row r="157">
          <cell r="B157" t="str">
            <v>ES99990800</v>
          </cell>
          <cell r="C157">
            <v>152</v>
          </cell>
          <cell r="D157" t="str">
            <v>Porca de 5/16", inclusive transporte até a obra.</v>
          </cell>
          <cell r="E157" t="str">
            <v>un</v>
          </cell>
          <cell r="F157">
            <v>0.04</v>
          </cell>
          <cell r="G157">
            <v>863</v>
          </cell>
        </row>
        <row r="158">
          <cell r="B158" t="str">
            <v>ES99990900</v>
          </cell>
          <cell r="C158">
            <v>153</v>
          </cell>
          <cell r="D158" t="str">
            <v>Prego com cabeça chata 23x54, em caixa de 100Kg.</v>
          </cell>
          <cell r="E158" t="str">
            <v>Kg</v>
          </cell>
          <cell r="F158">
            <v>3.01</v>
          </cell>
          <cell r="G158">
            <v>332</v>
          </cell>
        </row>
        <row r="159">
          <cell r="B159" t="str">
            <v>IT25100112</v>
          </cell>
          <cell r="C159">
            <v>154</v>
          </cell>
          <cell r="D159" t="str">
            <v>Kanalex diâmetro de 50mm (2" ).</v>
          </cell>
          <cell r="E159" t="str">
            <v>m</v>
          </cell>
          <cell r="F159">
            <v>4.55</v>
          </cell>
          <cell r="G159">
            <v>356</v>
          </cell>
        </row>
        <row r="160">
          <cell r="B160" t="str">
            <v>IT25100115</v>
          </cell>
          <cell r="C160">
            <v>155</v>
          </cell>
          <cell r="D160" t="str">
            <v>Kanalex diâmetro de 75mm (3" ).</v>
          </cell>
          <cell r="E160" t="str">
            <v>m</v>
          </cell>
          <cell r="F160">
            <v>5.98</v>
          </cell>
          <cell r="G160">
            <v>1766</v>
          </cell>
        </row>
        <row r="161">
          <cell r="B161" t="str">
            <v>IT25100118</v>
          </cell>
          <cell r="C161">
            <v>156</v>
          </cell>
          <cell r="D161" t="str">
            <v>Kanalex diâmetro de 100mm (4" ).</v>
          </cell>
          <cell r="E161" t="str">
            <v>m</v>
          </cell>
          <cell r="F161">
            <v>7.02</v>
          </cell>
          <cell r="G161">
            <v>2554</v>
          </cell>
        </row>
        <row r="162">
          <cell r="B162" t="str">
            <v>IT25100159</v>
          </cell>
          <cell r="C162">
            <v>157</v>
          </cell>
          <cell r="D162" t="str">
            <v>Linha dupla de Kanalex diâmetro de 75mm (3" ).</v>
          </cell>
          <cell r="E162" t="str">
            <v>m</v>
          </cell>
          <cell r="F162">
            <v>10.52</v>
          </cell>
          <cell r="G162">
            <v>3705</v>
          </cell>
        </row>
        <row r="163">
          <cell r="B163" t="str">
            <v>IT25100162</v>
          </cell>
          <cell r="C163">
            <v>158</v>
          </cell>
          <cell r="D163" t="str">
            <v>Linha dupla de Kanalex diâmetro de 100mm (4" ).</v>
          </cell>
          <cell r="E163" t="str">
            <v>m</v>
          </cell>
          <cell r="F163">
            <v>21.87</v>
          </cell>
          <cell r="G163">
            <v>6000</v>
          </cell>
        </row>
        <row r="164">
          <cell r="B164" t="str">
            <v xml:space="preserve"> IT25100165</v>
          </cell>
          <cell r="C164">
            <v>159</v>
          </cell>
          <cell r="D164" t="str">
            <v>Linha dupla de Kanalex diâmetro de 125mm (5" ).</v>
          </cell>
          <cell r="E164" t="str">
            <v>m</v>
          </cell>
          <cell r="F164">
            <v>29.6</v>
          </cell>
          <cell r="G164">
            <v>4000</v>
          </cell>
        </row>
        <row r="165">
          <cell r="B165" t="str">
            <v xml:space="preserve"> IT25340321</v>
          </cell>
          <cell r="C165">
            <v>160</v>
          </cell>
          <cell r="D165" t="str">
            <v>Cabo de cobre rígido, seção de 35mm2 XLPE.</v>
          </cell>
          <cell r="E165" t="str">
            <v>m</v>
          </cell>
          <cell r="F165">
            <v>11.38</v>
          </cell>
          <cell r="G165">
            <v>2842</v>
          </cell>
        </row>
        <row r="166">
          <cell r="B166" t="str">
            <v>IT25700100</v>
          </cell>
          <cell r="C166">
            <v>161</v>
          </cell>
          <cell r="D166" t="str">
            <v>Haste para aterramento, de cobre, de 5/8", com 3m.</v>
          </cell>
          <cell r="E166" t="str">
            <v xml:space="preserve"> un</v>
          </cell>
          <cell r="F166">
            <v>60.94</v>
          </cell>
          <cell r="G166">
            <v>29</v>
          </cell>
        </row>
        <row r="167">
          <cell r="B167" t="str">
            <v>IT25990100</v>
          </cell>
          <cell r="C167">
            <v>162</v>
          </cell>
          <cell r="D167" t="str">
            <v>Base de ferro retangular, para caixa subterrânea.</v>
          </cell>
          <cell r="E167" t="str">
            <v xml:space="preserve"> un</v>
          </cell>
          <cell r="F167">
            <v>117.72</v>
          </cell>
          <cell r="G167">
            <v>55</v>
          </cell>
        </row>
        <row r="168">
          <cell r="B168" t="str">
            <v>IT25990103</v>
          </cell>
          <cell r="C168">
            <v>163</v>
          </cell>
          <cell r="D168" t="str">
            <v>Tampa de ferro retangular, medindo (1,07x0,52)m.</v>
          </cell>
          <cell r="E168" t="str">
            <v xml:space="preserve"> un</v>
          </cell>
          <cell r="F168">
            <v>231.13</v>
          </cell>
          <cell r="G168">
            <v>55</v>
          </cell>
        </row>
        <row r="169">
          <cell r="B169" t="str">
            <v>RV15200409</v>
          </cell>
          <cell r="C169">
            <v>164</v>
          </cell>
          <cell r="D169" t="str">
            <v>Revestimento com granito Cinza flameado.</v>
          </cell>
          <cell r="E169" t="str">
            <v>m2</v>
          </cell>
          <cell r="F169">
            <v>82.41</v>
          </cell>
          <cell r="G169">
            <v>152</v>
          </cell>
        </row>
        <row r="170">
          <cell r="B170" t="str">
            <v>RV15250103</v>
          </cell>
          <cell r="C170">
            <v>165</v>
          </cell>
          <cell r="D170" t="str">
            <v>Piso de concreto simples,8cm de espessura.</v>
          </cell>
          <cell r="E170" t="str">
            <v>m2</v>
          </cell>
          <cell r="F170">
            <v>24.65</v>
          </cell>
          <cell r="G170">
            <v>1095</v>
          </cell>
        </row>
        <row r="171">
          <cell r="B171" t="str">
            <v>CI05750050</v>
          </cell>
          <cell r="C171">
            <v>166</v>
          </cell>
          <cell r="D171" t="str">
            <v>Cabine para quiosque em Fiber-Glass.</v>
          </cell>
          <cell r="E171" t="str">
            <v xml:space="preserve"> un   </v>
          </cell>
          <cell r="F171">
            <v>12250.73</v>
          </cell>
          <cell r="G171">
            <v>6</v>
          </cell>
        </row>
        <row r="172">
          <cell r="B172" t="str">
            <v>PT05300250</v>
          </cell>
          <cell r="C172">
            <v>167</v>
          </cell>
          <cell r="D172" t="str">
            <v>Pintura sobre concreto com uma demão de Primer.</v>
          </cell>
          <cell r="E172" t="str">
            <v>m2</v>
          </cell>
          <cell r="F172">
            <v>9.09</v>
          </cell>
          <cell r="G172">
            <v>542</v>
          </cell>
        </row>
        <row r="173">
          <cell r="B173" t="str">
            <v>PT05400106</v>
          </cell>
          <cell r="C173">
            <v>168</v>
          </cell>
          <cell r="D173" t="str">
            <v>Pintura interna ou externa sobre ferro, com esmalte.</v>
          </cell>
          <cell r="E173" t="str">
            <v>m2</v>
          </cell>
          <cell r="F173">
            <v>7.86</v>
          </cell>
          <cell r="G173">
            <v>1262</v>
          </cell>
        </row>
        <row r="174">
          <cell r="B174" t="str">
            <v>DR05200050</v>
          </cell>
          <cell r="C174">
            <v>169</v>
          </cell>
          <cell r="D174" t="str">
            <v>Tubo de concreto armado com diametro de 0,40m.</v>
          </cell>
          <cell r="E174" t="str">
            <v>m</v>
          </cell>
          <cell r="F174">
            <v>43.02</v>
          </cell>
          <cell r="G174">
            <v>768</v>
          </cell>
        </row>
        <row r="175">
          <cell r="B175" t="str">
            <v>DR05200100</v>
          </cell>
          <cell r="C175">
            <v>170</v>
          </cell>
          <cell r="D175" t="str">
            <v>Tubo de concreto armado com diâmetro de 0,50m.</v>
          </cell>
          <cell r="E175" t="str">
            <v>m</v>
          </cell>
          <cell r="F175">
            <v>62.61</v>
          </cell>
          <cell r="G175">
            <v>290</v>
          </cell>
        </row>
        <row r="176">
          <cell r="B176" t="str">
            <v>DR05200150</v>
          </cell>
          <cell r="C176">
            <v>171</v>
          </cell>
          <cell r="D176" t="str">
            <v>Tubo de concreto armado com diâmetro de 0,60m.</v>
          </cell>
          <cell r="E176" t="str">
            <v>m</v>
          </cell>
          <cell r="F176">
            <v>71.53</v>
          </cell>
          <cell r="G176">
            <v>54</v>
          </cell>
        </row>
        <row r="177">
          <cell r="B177" t="str">
            <v>DR05200200</v>
          </cell>
          <cell r="C177">
            <v>172</v>
          </cell>
          <cell r="D177" t="str">
            <v>Tubo de concreto armado com diâmetro de 0,70m.</v>
          </cell>
          <cell r="E177" t="str">
            <v>m</v>
          </cell>
          <cell r="F177">
            <v>106.59</v>
          </cell>
          <cell r="G177">
            <v>264</v>
          </cell>
        </row>
        <row r="178">
          <cell r="B178" t="str">
            <v>DR05200250</v>
          </cell>
          <cell r="C178">
            <v>173</v>
          </cell>
          <cell r="D178" t="str">
            <v>Tubo de concreto armado com diâmetro de 0,80m.</v>
          </cell>
          <cell r="E178" t="str">
            <v>m</v>
          </cell>
          <cell r="F178">
            <v>113.63</v>
          </cell>
          <cell r="G178">
            <v>38</v>
          </cell>
        </row>
        <row r="179">
          <cell r="B179" t="str">
            <v>DR05200350</v>
          </cell>
          <cell r="C179">
            <v>174</v>
          </cell>
          <cell r="D179" t="str">
            <v>Tubo de concreto armado com diametro de 1m.</v>
          </cell>
          <cell r="E179" t="str">
            <v>m</v>
          </cell>
          <cell r="F179">
            <v>189.28</v>
          </cell>
          <cell r="G179">
            <v>320</v>
          </cell>
        </row>
        <row r="180">
          <cell r="B180" t="str">
            <v>DR05200500</v>
          </cell>
          <cell r="C180">
            <v>175</v>
          </cell>
          <cell r="D180" t="str">
            <v>Tubo de concreto armado com diâmetro de 1,50m.</v>
          </cell>
          <cell r="E180" t="str">
            <v>m</v>
          </cell>
          <cell r="F180">
            <v>400.58</v>
          </cell>
          <cell r="G180">
            <v>214</v>
          </cell>
        </row>
        <row r="181">
          <cell r="B181" t="str">
            <v>DR05400100</v>
          </cell>
          <cell r="C181">
            <v>176</v>
          </cell>
          <cell r="D181" t="str">
            <v>Tubo de PVC rígido Vinilfort, diâmetro de 150mm.</v>
          </cell>
          <cell r="E181" t="str">
            <v>m</v>
          </cell>
          <cell r="F181">
            <v>19.47</v>
          </cell>
          <cell r="G181">
            <v>1643</v>
          </cell>
        </row>
        <row r="182">
          <cell r="B182" t="str">
            <v>DR05400150</v>
          </cell>
          <cell r="C182">
            <v>177</v>
          </cell>
          <cell r="D182" t="str">
            <v>Tubo de PVC rígido Vinilfort, diâmetro de 200mm.</v>
          </cell>
          <cell r="E182" t="str">
            <v>m</v>
          </cell>
          <cell r="F182">
            <v>27.22</v>
          </cell>
          <cell r="G182">
            <v>263</v>
          </cell>
        </row>
        <row r="183">
          <cell r="B183" t="str">
            <v>DR10050065</v>
          </cell>
          <cell r="C183">
            <v>178</v>
          </cell>
          <cell r="D183" t="str">
            <v>Tubo de ferro fundido K-9, diâmetro de 300mm.</v>
          </cell>
          <cell r="E183" t="str">
            <v>m</v>
          </cell>
          <cell r="F183">
            <v>370.29</v>
          </cell>
          <cell r="G183">
            <v>200</v>
          </cell>
        </row>
        <row r="184">
          <cell r="B184" t="str">
            <v>DR20100050</v>
          </cell>
          <cell r="C184">
            <v>179</v>
          </cell>
          <cell r="D184" t="str">
            <v>Poço de visita de (1,20x1,20x1,40)m ø 0,40 a 0,70m.</v>
          </cell>
          <cell r="E184" t="str">
            <v xml:space="preserve"> un</v>
          </cell>
          <cell r="F184">
            <v>704.13</v>
          </cell>
          <cell r="G184">
            <v>22</v>
          </cell>
        </row>
        <row r="185">
          <cell r="B185" t="str">
            <v>DR20100053</v>
          </cell>
          <cell r="C185">
            <v>180</v>
          </cell>
          <cell r="D185" t="str">
            <v>Poço de visita de (1,30 x1,30 x1,40)m ø de 0,80 m.</v>
          </cell>
          <cell r="E185" t="str">
            <v xml:space="preserve"> un</v>
          </cell>
          <cell r="F185">
            <v>750.69</v>
          </cell>
          <cell r="G185">
            <v>2</v>
          </cell>
        </row>
        <row r="186">
          <cell r="B186" t="str">
            <v>DR20100059</v>
          </cell>
          <cell r="C186">
            <v>181</v>
          </cell>
          <cell r="D186" t="str">
            <v>Poço de visita de (1.50x1.50x1.60)m ø1,00 m.</v>
          </cell>
          <cell r="E186" t="str">
            <v xml:space="preserve"> un</v>
          </cell>
          <cell r="F186">
            <v>948.69</v>
          </cell>
          <cell r="G186">
            <v>11</v>
          </cell>
        </row>
        <row r="187">
          <cell r="B187" t="str">
            <v>DR20100068</v>
          </cell>
          <cell r="C187">
            <v>182</v>
          </cell>
          <cell r="D187" t="str">
            <v>Poço de vista de ( 2x 2x2,10)m ø1,50m.</v>
          </cell>
          <cell r="E187" t="str">
            <v xml:space="preserve"> un</v>
          </cell>
          <cell r="F187">
            <v>1525.88</v>
          </cell>
          <cell r="G187">
            <v>7</v>
          </cell>
        </row>
        <row r="188">
          <cell r="B188" t="str">
            <v>DR20150053</v>
          </cell>
          <cell r="C188">
            <v>183</v>
          </cell>
          <cell r="D188" t="str">
            <v>Poço de visita para esgoto sanitário de 1m .</v>
          </cell>
          <cell r="E188" t="str">
            <v xml:space="preserve"> un</v>
          </cell>
          <cell r="F188">
            <v>129.63</v>
          </cell>
          <cell r="G188">
            <v>2</v>
          </cell>
        </row>
        <row r="189">
          <cell r="B189" t="str">
            <v>DR20150056</v>
          </cell>
          <cell r="C189">
            <v>184</v>
          </cell>
          <cell r="D189" t="str">
            <v xml:space="preserve">Poço de visita para esgoto sanitário de 1,05m.                      </v>
          </cell>
          <cell r="E189" t="str">
            <v xml:space="preserve"> un</v>
          </cell>
          <cell r="F189">
            <v>303.89</v>
          </cell>
          <cell r="G189">
            <v>1</v>
          </cell>
        </row>
        <row r="190">
          <cell r="B190" t="str">
            <v>DR20150059</v>
          </cell>
          <cell r="C190">
            <v>185</v>
          </cell>
          <cell r="D190" t="str">
            <v xml:space="preserve">Poço de visita para esgoto sanitário de 1,20m.  </v>
          </cell>
          <cell r="E190" t="str">
            <v xml:space="preserve"> un</v>
          </cell>
          <cell r="F190">
            <v>337.88</v>
          </cell>
          <cell r="G190">
            <v>15</v>
          </cell>
        </row>
        <row r="191">
          <cell r="B191" t="str">
            <v>DR20150062</v>
          </cell>
          <cell r="C191">
            <v>186</v>
          </cell>
          <cell r="D191" t="str">
            <v xml:space="preserve">Poço de visita de esgoto sanitário de 1,40m.      </v>
          </cell>
          <cell r="E191" t="str">
            <v xml:space="preserve"> un</v>
          </cell>
          <cell r="F191">
            <v>387.67</v>
          </cell>
          <cell r="G191">
            <v>5</v>
          </cell>
        </row>
        <row r="192">
          <cell r="B192" t="str">
            <v>DR20150065</v>
          </cell>
          <cell r="C192">
            <v>187</v>
          </cell>
          <cell r="D192" t="str">
            <v xml:space="preserve">Poço de visita de esgoto sanitário de 1,50m.  </v>
          </cell>
          <cell r="E192" t="str">
            <v xml:space="preserve"> un</v>
          </cell>
          <cell r="F192">
            <v>412.76</v>
          </cell>
          <cell r="G192">
            <v>7</v>
          </cell>
        </row>
        <row r="193">
          <cell r="B193" t="str">
            <v>DR20150068</v>
          </cell>
          <cell r="C193">
            <v>188</v>
          </cell>
          <cell r="D193" t="str">
            <v xml:space="preserve">Poço de visita de esgoto sanitário de 1,60m.          </v>
          </cell>
          <cell r="E193" t="str">
            <v xml:space="preserve"> un</v>
          </cell>
          <cell r="F193">
            <v>416.03</v>
          </cell>
          <cell r="G193">
            <v>4</v>
          </cell>
        </row>
        <row r="194">
          <cell r="B194" t="str">
            <v>DR20150071</v>
          </cell>
          <cell r="C194">
            <v>189</v>
          </cell>
          <cell r="D194" t="str">
            <v xml:space="preserve">Poço de visita de esgoto sanitário de 1,70m.   </v>
          </cell>
          <cell r="E194" t="str">
            <v xml:space="preserve"> un</v>
          </cell>
          <cell r="F194">
            <v>450.56</v>
          </cell>
          <cell r="G194">
            <v>2</v>
          </cell>
        </row>
        <row r="195">
          <cell r="B195" t="str">
            <v>DR20150074</v>
          </cell>
          <cell r="C195">
            <v>190</v>
          </cell>
          <cell r="D195" t="str">
            <v xml:space="preserve">Poço de visita de esgoto sanitário de 2m.       </v>
          </cell>
          <cell r="E195" t="str">
            <v xml:space="preserve"> un</v>
          </cell>
          <cell r="F195">
            <v>479.14</v>
          </cell>
          <cell r="G195">
            <v>12</v>
          </cell>
        </row>
        <row r="196">
          <cell r="B196" t="str">
            <v>DR20150077</v>
          </cell>
          <cell r="C196">
            <v>191</v>
          </cell>
          <cell r="D196" t="str">
            <v xml:space="preserve">Poço de visita de esgoto sanitário de 2,30m.        </v>
          </cell>
          <cell r="E196" t="str">
            <v xml:space="preserve"> un</v>
          </cell>
          <cell r="F196">
            <v>518.35</v>
          </cell>
          <cell r="G196">
            <v>2</v>
          </cell>
        </row>
        <row r="197">
          <cell r="B197" t="str">
            <v>DR30150103</v>
          </cell>
          <cell r="C197">
            <v>192</v>
          </cell>
          <cell r="D197" t="str">
            <v>Caixa de ralo de blocos de concreto prensado.</v>
          </cell>
          <cell r="E197" t="str">
            <v xml:space="preserve"> un</v>
          </cell>
          <cell r="F197">
            <v>541.29999999999995</v>
          </cell>
          <cell r="G197">
            <v>135</v>
          </cell>
        </row>
        <row r="198">
          <cell r="B198" t="str">
            <v>DR05300100</v>
          </cell>
          <cell r="C198">
            <v>193</v>
          </cell>
          <cell r="D198" t="str">
            <v>Manilha cerâmica vidrada, com diâmetro 0,15m.</v>
          </cell>
          <cell r="E198" t="str">
            <v>m</v>
          </cell>
          <cell r="F198">
            <v>16.14</v>
          </cell>
          <cell r="G198">
            <v>1240</v>
          </cell>
        </row>
        <row r="199">
          <cell r="B199" t="str">
            <v>DR35050250</v>
          </cell>
          <cell r="C199">
            <v>194</v>
          </cell>
          <cell r="D199" t="str">
            <v>Tampão de ferro fundido completo pesado, de 0,60m.</v>
          </cell>
          <cell r="E199" t="str">
            <v xml:space="preserve"> un</v>
          </cell>
          <cell r="F199">
            <v>209.66</v>
          </cell>
          <cell r="G199">
            <v>140</v>
          </cell>
        </row>
        <row r="200">
          <cell r="B200" t="str">
            <v>DR35050300</v>
          </cell>
          <cell r="C200">
            <v>195</v>
          </cell>
          <cell r="D200" t="str">
            <v>Tampão de ferro fundido completo, de 3 seções.</v>
          </cell>
          <cell r="E200" t="str">
            <v xml:space="preserve"> un</v>
          </cell>
          <cell r="F200">
            <v>1659.65</v>
          </cell>
          <cell r="G200">
            <v>9</v>
          </cell>
        </row>
        <row r="201">
          <cell r="B201" t="str">
            <v>DR55050450</v>
          </cell>
          <cell r="C201">
            <v>196</v>
          </cell>
          <cell r="D201" t="str">
            <v>Embasamento de tubulação, feito com pó-de-pedra.</v>
          </cell>
          <cell r="E201" t="str">
            <v>m3</v>
          </cell>
          <cell r="F201">
            <v>47.35</v>
          </cell>
          <cell r="G201">
            <v>200</v>
          </cell>
        </row>
        <row r="202">
          <cell r="B202" t="str">
            <v>DR75050077</v>
          </cell>
          <cell r="C202">
            <v>197</v>
          </cell>
          <cell r="D202" t="str">
            <v>Levantamento limpeza reassentamento tubos ø1,50m.</v>
          </cell>
          <cell r="E202" t="str">
            <v>m</v>
          </cell>
          <cell r="F202">
            <v>137.80000000000001</v>
          </cell>
          <cell r="G202">
            <v>576</v>
          </cell>
        </row>
        <row r="203">
          <cell r="B203" t="str">
            <v>BP05050050</v>
          </cell>
          <cell r="C203">
            <v>198</v>
          </cell>
          <cell r="D203" t="str">
            <v>Base de brita corrida.</v>
          </cell>
          <cell r="E203" t="str">
            <v>m3</v>
          </cell>
          <cell r="F203">
            <v>35.47</v>
          </cell>
          <cell r="G203">
            <v>7200</v>
          </cell>
        </row>
        <row r="204">
          <cell r="B204" t="str">
            <v>BP05050400A</v>
          </cell>
          <cell r="C204">
            <v>199</v>
          </cell>
          <cell r="D204" t="str">
            <v>Imprimação de base de pavimentação.</v>
          </cell>
          <cell r="E204" t="str">
            <v>m2</v>
          </cell>
          <cell r="F204">
            <v>2.04</v>
          </cell>
          <cell r="G204">
            <v>23998</v>
          </cell>
        </row>
        <row r="205">
          <cell r="B205" t="str">
            <v>BP05050100</v>
          </cell>
          <cell r="C205">
            <v>200</v>
          </cell>
          <cell r="D205" t="str">
            <v>Camada de bloqueio (colchão) de areia.</v>
          </cell>
          <cell r="E205" t="str">
            <v>m3</v>
          </cell>
          <cell r="F205">
            <v>29.11</v>
          </cell>
          <cell r="G205">
            <v>7200</v>
          </cell>
        </row>
        <row r="206">
          <cell r="B206" t="str">
            <v>BP05050103</v>
          </cell>
          <cell r="C206">
            <v>201</v>
          </cell>
          <cell r="D206" t="str">
            <v>Camada de bloqueio (colchão) de pó-de-pedra.</v>
          </cell>
          <cell r="E206" t="str">
            <v>m3</v>
          </cell>
          <cell r="F206">
            <v>31.41</v>
          </cell>
          <cell r="G206">
            <v>6000</v>
          </cell>
        </row>
        <row r="207">
          <cell r="B207" t="str">
            <v>BP10050659</v>
          </cell>
          <cell r="C207">
            <v>202</v>
          </cell>
          <cell r="D207" t="str">
            <v>Revestimento de CBUQ, com  10cm de espessura.</v>
          </cell>
          <cell r="E207" t="str">
            <v>m2</v>
          </cell>
          <cell r="F207">
            <v>24.98</v>
          </cell>
          <cell r="G207">
            <v>23998</v>
          </cell>
        </row>
        <row r="208">
          <cell r="B208" t="str">
            <v>BP10200368</v>
          </cell>
          <cell r="C208">
            <v>203</v>
          </cell>
          <cell r="D208" t="str">
            <v>Revestimento intertravado com peças de concreto.</v>
          </cell>
          <cell r="E208" t="str">
            <v>m2</v>
          </cell>
          <cell r="F208">
            <v>54.88</v>
          </cell>
          <cell r="G208">
            <v>18820</v>
          </cell>
        </row>
        <row r="209">
          <cell r="B209" t="str">
            <v>BP10250050</v>
          </cell>
          <cell r="C209">
            <v>204</v>
          </cell>
          <cell r="D209" t="str">
            <v>Paralelepípedos.Fornecimento.</v>
          </cell>
          <cell r="E209" t="str">
            <v xml:space="preserve"> un</v>
          </cell>
          <cell r="F209">
            <v>0.45</v>
          </cell>
          <cell r="G209">
            <v>2877</v>
          </cell>
        </row>
        <row r="210">
          <cell r="B210" t="str">
            <v>BP05050450</v>
          </cell>
          <cell r="C210">
            <v>205</v>
          </cell>
          <cell r="D210" t="str">
            <v>Regularização de subleito.</v>
          </cell>
          <cell r="E210" t="str">
            <v>m2</v>
          </cell>
          <cell r="F210">
            <v>0.41</v>
          </cell>
          <cell r="G210">
            <v>23998</v>
          </cell>
        </row>
        <row r="211">
          <cell r="B211" t="str">
            <v>BP20100053</v>
          </cell>
          <cell r="C211">
            <v>206</v>
          </cell>
          <cell r="D211" t="str">
            <v>Cordões de concreto simples, secção de (10x25)cm.</v>
          </cell>
          <cell r="E211" t="str">
            <v>m</v>
          </cell>
          <cell r="F211">
            <v>15.98</v>
          </cell>
          <cell r="G211">
            <v>864</v>
          </cell>
        </row>
        <row r="212">
          <cell r="B212" t="str">
            <v>BP05050250</v>
          </cell>
          <cell r="C212">
            <v>207</v>
          </cell>
          <cell r="D212" t="str">
            <v>Construção de aterro.</v>
          </cell>
          <cell r="E212" t="str">
            <v>m3</v>
          </cell>
          <cell r="F212">
            <v>1.1299999999999999</v>
          </cell>
          <cell r="G212">
            <v>5000</v>
          </cell>
        </row>
        <row r="213">
          <cell r="B213" t="str">
            <v>BP10050400A</v>
          </cell>
          <cell r="C213">
            <v>208</v>
          </cell>
          <cell r="D213" t="str">
            <v>Pintura de ligação.</v>
          </cell>
          <cell r="E213" t="str">
            <v>m2</v>
          </cell>
          <cell r="F213">
            <v>1.23</v>
          </cell>
          <cell r="G213">
            <v>23998</v>
          </cell>
        </row>
        <row r="214">
          <cell r="B214" t="str">
            <v>BP10050500</v>
          </cell>
          <cell r="C214">
            <v>209</v>
          </cell>
          <cell r="D214" t="str">
            <v>Recomposição de revestimento em concreto asfáltico.</v>
          </cell>
          <cell r="E214" t="str">
            <v>m2</v>
          </cell>
          <cell r="F214">
            <v>2.13</v>
          </cell>
          <cell r="G214">
            <v>2000</v>
          </cell>
        </row>
        <row r="215">
          <cell r="B215" t="str">
            <v>BP10150050</v>
          </cell>
          <cell r="C215">
            <v>210</v>
          </cell>
          <cell r="D215" t="str">
            <v>Junta de retração, serrada com disco de diamantes.</v>
          </cell>
          <cell r="E215" t="str">
            <v>m</v>
          </cell>
          <cell r="F215">
            <v>7.5</v>
          </cell>
          <cell r="G215">
            <v>415</v>
          </cell>
        </row>
        <row r="216">
          <cell r="B216" t="str">
            <v>BP10250050</v>
          </cell>
          <cell r="C216">
            <v>211</v>
          </cell>
          <cell r="D216" t="str">
            <v xml:space="preserve">Paralelepípedos.Fornecimento. </v>
          </cell>
          <cell r="E216" t="str">
            <v xml:space="preserve"> un</v>
          </cell>
          <cell r="F216">
            <v>0.45</v>
          </cell>
          <cell r="G216">
            <v>2877</v>
          </cell>
        </row>
        <row r="217">
          <cell r="B217" t="str">
            <v>BP15050050</v>
          </cell>
          <cell r="C217">
            <v>212</v>
          </cell>
          <cell r="D217" t="str">
            <v>Fresagem espessura de até 5cm.</v>
          </cell>
          <cell r="E217" t="str">
            <v>m2</v>
          </cell>
          <cell r="F217">
            <v>1.34</v>
          </cell>
          <cell r="G217">
            <v>16799</v>
          </cell>
        </row>
        <row r="218">
          <cell r="B218" t="str">
            <v>BP20150056</v>
          </cell>
          <cell r="C218">
            <v>213</v>
          </cell>
          <cell r="D218" t="str">
            <v>Sarjeta e meio-fio conjugados, de concreto simples.</v>
          </cell>
          <cell r="E218" t="str">
            <v>m</v>
          </cell>
          <cell r="F218">
            <v>44.43</v>
          </cell>
          <cell r="G218">
            <v>4315</v>
          </cell>
        </row>
        <row r="219">
          <cell r="B219" t="str">
            <v>PJ05100150</v>
          </cell>
          <cell r="C219">
            <v>214</v>
          </cell>
          <cell r="D219" t="str">
            <v>Plantio de grama em placas.</v>
          </cell>
          <cell r="E219" t="str">
            <v>m2</v>
          </cell>
          <cell r="F219">
            <v>6.48</v>
          </cell>
          <cell r="G219">
            <v>2213</v>
          </cell>
        </row>
        <row r="220">
          <cell r="B220" t="str">
            <v>PJ10050200</v>
          </cell>
          <cell r="C220">
            <v>215</v>
          </cell>
          <cell r="D220" t="str">
            <v>Plantio de árvore de 2m de altura.</v>
          </cell>
          <cell r="E220" t="str">
            <v xml:space="preserve"> un</v>
          </cell>
          <cell r="F220">
            <v>14.95</v>
          </cell>
          <cell r="G220">
            <v>283</v>
          </cell>
        </row>
        <row r="221">
          <cell r="B221" t="str">
            <v>PJ10150050</v>
          </cell>
          <cell r="C221">
            <v>216</v>
          </cell>
          <cell r="D221" t="str">
            <v>Árvores tipo 1 - Pseudobombax Ellipticum.</v>
          </cell>
          <cell r="E221" t="str">
            <v xml:space="preserve"> un</v>
          </cell>
          <cell r="F221">
            <v>12.9</v>
          </cell>
          <cell r="G221">
            <v>283</v>
          </cell>
        </row>
        <row r="222">
          <cell r="B222" t="str">
            <v>PJ10250056</v>
          </cell>
          <cell r="C222">
            <v>217</v>
          </cell>
          <cell r="D222" t="str">
            <v>Palmeira tipo 3 - Roystonea Oleracea.</v>
          </cell>
          <cell r="E222" t="str">
            <v xml:space="preserve"> un</v>
          </cell>
          <cell r="F222">
            <v>250</v>
          </cell>
          <cell r="G222">
            <v>20</v>
          </cell>
        </row>
        <row r="223">
          <cell r="B223" t="str">
            <v>PJ20100050</v>
          </cell>
          <cell r="C223">
            <v>218</v>
          </cell>
          <cell r="D223" t="str">
            <v>Arrancamento e replantio de árvore adulta.</v>
          </cell>
          <cell r="E223" t="str">
            <v xml:space="preserve"> un</v>
          </cell>
          <cell r="F223">
            <v>46.5</v>
          </cell>
          <cell r="G223">
            <v>32</v>
          </cell>
        </row>
        <row r="224">
          <cell r="B224" t="str">
            <v>PJ20100306</v>
          </cell>
          <cell r="C224">
            <v>219</v>
          </cell>
          <cell r="D224" t="str">
            <v>Remoção de árvore de grande porte.</v>
          </cell>
          <cell r="E224" t="str">
            <v xml:space="preserve"> un</v>
          </cell>
          <cell r="F224">
            <v>886.31</v>
          </cell>
          <cell r="G224">
            <v>10</v>
          </cell>
        </row>
        <row r="225">
          <cell r="B225" t="str">
            <v>PJ40100356</v>
          </cell>
          <cell r="C225">
            <v>220</v>
          </cell>
          <cell r="D225" t="str">
            <v>Tratamento fitossanitário em árvores.</v>
          </cell>
          <cell r="E225" t="str">
            <v xml:space="preserve"> un</v>
          </cell>
          <cell r="F225">
            <v>663.93</v>
          </cell>
          <cell r="G225">
            <v>100</v>
          </cell>
        </row>
        <row r="226">
          <cell r="B226" t="str">
            <v>PJ15050053</v>
          </cell>
          <cell r="C226">
            <v>221</v>
          </cell>
          <cell r="D226" t="str">
            <v>Cerca protetora para jardim.</v>
          </cell>
          <cell r="E226" t="str">
            <v>m2</v>
          </cell>
          <cell r="F226">
            <v>57.16</v>
          </cell>
          <cell r="G226">
            <v>200</v>
          </cell>
        </row>
        <row r="227">
          <cell r="B227" t="str">
            <v>PJ25050100</v>
          </cell>
          <cell r="C227">
            <v>222</v>
          </cell>
          <cell r="D227" t="str">
            <v>Banco para jardim, duplo, pés em ferro fundido.</v>
          </cell>
          <cell r="E227" t="str">
            <v xml:space="preserve"> un</v>
          </cell>
          <cell r="F227">
            <v>904.96</v>
          </cell>
          <cell r="G227">
            <v>36</v>
          </cell>
        </row>
        <row r="228">
          <cell r="B228" t="str">
            <v>PJ25050153</v>
          </cell>
          <cell r="C228">
            <v>223</v>
          </cell>
          <cell r="D228" t="str">
            <v>Mesa de jogos com 4 bancos.</v>
          </cell>
          <cell r="E228" t="str">
            <v xml:space="preserve"> un</v>
          </cell>
          <cell r="F228">
            <v>547.5</v>
          </cell>
          <cell r="G228">
            <v>14</v>
          </cell>
        </row>
        <row r="229">
          <cell r="B229" t="str">
            <v>PJ25100253</v>
          </cell>
          <cell r="C229">
            <v>224</v>
          </cell>
          <cell r="D229" t="str">
            <v>Brinquedo modelo A-08 Dupla Escalada.</v>
          </cell>
          <cell r="E229" t="str">
            <v xml:space="preserve"> un</v>
          </cell>
          <cell r="F229">
            <v>1730.38</v>
          </cell>
          <cell r="G229">
            <v>5</v>
          </cell>
        </row>
        <row r="230">
          <cell r="B230" t="str">
            <v>PJ25100350</v>
          </cell>
          <cell r="C230">
            <v>225</v>
          </cell>
          <cell r="D230" t="str">
            <v>Casa do Tarzan, referência M-45, conforme o modelo.</v>
          </cell>
          <cell r="E230" t="str">
            <v xml:space="preserve"> un</v>
          </cell>
          <cell r="F230">
            <v>2911.25</v>
          </cell>
          <cell r="G230">
            <v>1</v>
          </cell>
        </row>
        <row r="231">
          <cell r="B231" t="str">
            <v>PJ25100600</v>
          </cell>
          <cell r="C231">
            <v>226</v>
          </cell>
          <cell r="D231" t="str">
            <v>Etapa 8, conforme o modelo Pactaplayground.</v>
          </cell>
          <cell r="E231" t="str">
            <v xml:space="preserve"> un</v>
          </cell>
          <cell r="F231">
            <v>263.37</v>
          </cell>
          <cell r="G231">
            <v>1</v>
          </cell>
        </row>
        <row r="232">
          <cell r="B232" t="str">
            <v>PJ25101000</v>
          </cell>
          <cell r="C232">
            <v>227</v>
          </cell>
          <cell r="D232" t="str">
            <v>Prancha para abdominal, em madeira de Lei.</v>
          </cell>
          <cell r="E232" t="str">
            <v xml:space="preserve"> un</v>
          </cell>
          <cell r="F232">
            <v>288.86</v>
          </cell>
          <cell r="G232">
            <v>2</v>
          </cell>
        </row>
        <row r="233">
          <cell r="B233" t="str">
            <v>PJ15050153</v>
          </cell>
          <cell r="C233">
            <v>228</v>
          </cell>
          <cell r="D233" t="str">
            <v>Protetor de árvore em ferro de 3/8".</v>
          </cell>
          <cell r="E233" t="str">
            <v xml:space="preserve"> un</v>
          </cell>
          <cell r="F233">
            <v>40.17</v>
          </cell>
          <cell r="G233">
            <v>283</v>
          </cell>
        </row>
        <row r="234">
          <cell r="B234" t="str">
            <v>PJ20050200</v>
          </cell>
          <cell r="C234">
            <v>229</v>
          </cell>
          <cell r="D234" t="str">
            <v>Aterro com terra preta simples, para gramados.</v>
          </cell>
          <cell r="E234" t="str">
            <v>m3</v>
          </cell>
          <cell r="F234">
            <v>57.72</v>
          </cell>
          <cell r="G234">
            <v>303</v>
          </cell>
        </row>
        <row r="235">
          <cell r="B235" t="str">
            <v>PJ20050453</v>
          </cell>
          <cell r="C235">
            <v>230</v>
          </cell>
          <cell r="D235" t="str">
            <v>Irrigação de árvore e/ou palmeira com Caminhão Pipa.</v>
          </cell>
          <cell r="E235" t="str">
            <v xml:space="preserve"> un</v>
          </cell>
          <cell r="F235">
            <v>0.25</v>
          </cell>
          <cell r="G235">
            <v>303</v>
          </cell>
        </row>
        <row r="236">
          <cell r="B236" t="str">
            <v>PJ20050870</v>
          </cell>
          <cell r="C236">
            <v>231</v>
          </cell>
          <cell r="D236" t="str">
            <v xml:space="preserve">Revolvimento de solo até 20cm de profundidade.   </v>
          </cell>
          <cell r="E236" t="str">
            <v>m2</v>
          </cell>
          <cell r="F236">
            <v>0.67</v>
          </cell>
          <cell r="G236">
            <v>1000</v>
          </cell>
        </row>
        <row r="237">
          <cell r="B237" t="str">
            <v>PJ25250106</v>
          </cell>
          <cell r="C237">
            <v>232</v>
          </cell>
          <cell r="D237" t="str">
            <v>Frade metálico, em ferro fundido, modelo ciclovia.</v>
          </cell>
          <cell r="E237" t="str">
            <v xml:space="preserve"> un</v>
          </cell>
          <cell r="F237">
            <v>94.45</v>
          </cell>
          <cell r="G237">
            <v>505</v>
          </cell>
        </row>
        <row r="238">
          <cell r="B238" t="str">
            <v>PJ40050159</v>
          </cell>
          <cell r="C238">
            <v>233</v>
          </cell>
          <cell r="D238" t="str">
            <v>Remoção de espécies vegetais.</v>
          </cell>
          <cell r="E238" t="str">
            <v xml:space="preserve"> un</v>
          </cell>
          <cell r="F238">
            <v>207.92</v>
          </cell>
          <cell r="G238">
            <v>35</v>
          </cell>
        </row>
        <row r="239">
          <cell r="B239" t="str">
            <v>IP05100300</v>
          </cell>
          <cell r="C239">
            <v>234</v>
          </cell>
          <cell r="D239" t="str">
            <v>Poste de aço, reto, cônico contínuo de 4,5m.</v>
          </cell>
          <cell r="E239" t="str">
            <v xml:space="preserve"> un</v>
          </cell>
          <cell r="F239">
            <v>199.5</v>
          </cell>
          <cell r="G239">
            <v>70</v>
          </cell>
        </row>
        <row r="240">
          <cell r="B240" t="str">
            <v>IP05100553</v>
          </cell>
          <cell r="C240">
            <v>235</v>
          </cell>
          <cell r="D240" t="str">
            <v>Poste de aço, reto, de 7m.</v>
          </cell>
          <cell r="E240" t="str">
            <v xml:space="preserve"> un</v>
          </cell>
          <cell r="F240">
            <v>4336.38</v>
          </cell>
          <cell r="G240">
            <v>10</v>
          </cell>
        </row>
        <row r="241">
          <cell r="B241" t="str">
            <v>IP05100556</v>
          </cell>
          <cell r="C241">
            <v>236</v>
          </cell>
          <cell r="D241" t="str">
            <v>Poste de aço, reto, de 7m.</v>
          </cell>
          <cell r="E241" t="str">
            <v xml:space="preserve"> un</v>
          </cell>
          <cell r="F241">
            <v>4127</v>
          </cell>
          <cell r="G241">
            <v>20</v>
          </cell>
        </row>
        <row r="242">
          <cell r="B242" t="str">
            <v>IP05100562</v>
          </cell>
          <cell r="C242">
            <v>237</v>
          </cell>
          <cell r="D242" t="str">
            <v>Poste de aço, reto, de 7m.</v>
          </cell>
          <cell r="E242" t="str">
            <v xml:space="preserve"> un</v>
          </cell>
          <cell r="F242">
            <v>3360</v>
          </cell>
          <cell r="G242">
            <v>40</v>
          </cell>
        </row>
        <row r="243">
          <cell r="B243" t="str">
            <v>IP10300506</v>
          </cell>
          <cell r="C243">
            <v>238</v>
          </cell>
          <cell r="D243" t="str">
            <v>Conector tipo cunha, em liga de cobre estanhado.</v>
          </cell>
          <cell r="E243" t="str">
            <v xml:space="preserve"> un</v>
          </cell>
          <cell r="F243">
            <v>6.55</v>
          </cell>
          <cell r="G243">
            <v>32</v>
          </cell>
        </row>
        <row r="244">
          <cell r="B244" t="str">
            <v>IP15250100</v>
          </cell>
          <cell r="C244">
            <v>239</v>
          </cell>
          <cell r="D244" t="str">
            <v xml:space="preserve">Cabo de cobre nu, seção de 16mm2.  Fornecimento.  </v>
          </cell>
          <cell r="E244" t="str">
            <v>kg</v>
          </cell>
          <cell r="F244">
            <v>11.42</v>
          </cell>
          <cell r="G244">
            <v>140</v>
          </cell>
        </row>
        <row r="245">
          <cell r="B245" t="str">
            <v>IP15250109</v>
          </cell>
          <cell r="C245">
            <v>240</v>
          </cell>
          <cell r="D245" t="str">
            <v xml:space="preserve">Cabo de cobre nu, seção de 25mm2.  Fornecimento. </v>
          </cell>
          <cell r="E245" t="str">
            <v>kg</v>
          </cell>
          <cell r="F245">
            <v>11.42</v>
          </cell>
          <cell r="G245">
            <v>141.69999999999999</v>
          </cell>
        </row>
        <row r="246">
          <cell r="B246" t="str">
            <v>IP15300053</v>
          </cell>
          <cell r="C246">
            <v>241</v>
          </cell>
          <cell r="D246" t="str">
            <v>Cabo de cobre flexível, 750V, seção de 2x1,5mm2.</v>
          </cell>
          <cell r="E246" t="str">
            <v>m</v>
          </cell>
          <cell r="F246">
            <v>0.88</v>
          </cell>
          <cell r="G246">
            <v>2158</v>
          </cell>
        </row>
        <row r="247">
          <cell r="B247" t="str">
            <v>IP15300062</v>
          </cell>
          <cell r="C247">
            <v>242</v>
          </cell>
          <cell r="D247" t="str">
            <v>Cabo de cobre flexível, 750V, seção de 3x1,5mm2.</v>
          </cell>
          <cell r="E247" t="str">
            <v xml:space="preserve"> un</v>
          </cell>
          <cell r="F247">
            <v>4.62</v>
          </cell>
          <cell r="G247">
            <v>2158</v>
          </cell>
        </row>
        <row r="248">
          <cell r="B248" t="str">
            <v>IP15350350</v>
          </cell>
          <cell r="C248">
            <v>243</v>
          </cell>
          <cell r="D248" t="str">
            <v>Cabo de cobre rígido, seção de 10mm2, 1Kv,  XLPE.</v>
          </cell>
          <cell r="E248" t="str">
            <v>m</v>
          </cell>
          <cell r="F248">
            <v>2.2599999999999998</v>
          </cell>
          <cell r="G248">
            <v>5100</v>
          </cell>
        </row>
        <row r="249">
          <cell r="B249" t="str">
            <v>IP15350456</v>
          </cell>
          <cell r="C249">
            <v>244</v>
          </cell>
          <cell r="D249" t="str">
            <v>Cabo de cobre rígido, seção de 25mm2, 1Kv, XLPE.</v>
          </cell>
          <cell r="E249" t="str">
            <v>m</v>
          </cell>
          <cell r="F249">
            <v>4.4400000000000004</v>
          </cell>
          <cell r="G249">
            <v>144</v>
          </cell>
        </row>
        <row r="250">
          <cell r="B250" t="str">
            <v>IP15350556</v>
          </cell>
          <cell r="C250">
            <v>245</v>
          </cell>
          <cell r="D250" t="str">
            <v>Cabo de cobre rígido, seção de 50mm2, 1Kv, XLPE.</v>
          </cell>
          <cell r="E250" t="str">
            <v>m</v>
          </cell>
          <cell r="F250">
            <v>23.38</v>
          </cell>
          <cell r="G250">
            <v>1870</v>
          </cell>
        </row>
        <row r="251">
          <cell r="B251" t="str">
            <v>IP15450106</v>
          </cell>
          <cell r="C251">
            <v>246</v>
          </cell>
          <cell r="D251" t="str">
            <v>Colocação de 3 condutores singelos em linha de dutos.</v>
          </cell>
          <cell r="E251" t="str">
            <v>m</v>
          </cell>
          <cell r="F251">
            <v>1.42</v>
          </cell>
          <cell r="G251">
            <v>940</v>
          </cell>
        </row>
        <row r="252">
          <cell r="B252" t="str">
            <v>IP15450109</v>
          </cell>
          <cell r="C252">
            <v>247</v>
          </cell>
          <cell r="D252" t="str">
            <v>Colocação de 4 condutores singelos em linha de dutos.</v>
          </cell>
          <cell r="E252" t="str">
            <v>m</v>
          </cell>
          <cell r="F252">
            <v>1.96</v>
          </cell>
          <cell r="G252">
            <v>6180</v>
          </cell>
        </row>
        <row r="253">
          <cell r="B253" t="str">
            <v>IP35150050</v>
          </cell>
          <cell r="C253">
            <v>248</v>
          </cell>
          <cell r="D253" t="str">
            <v>Comando em grupo CRJ-04 ou similar, 85A.</v>
          </cell>
          <cell r="E253" t="str">
            <v xml:space="preserve"> un</v>
          </cell>
          <cell r="F253">
            <v>1984.4</v>
          </cell>
          <cell r="G253">
            <v>2</v>
          </cell>
        </row>
        <row r="254">
          <cell r="B254" t="str">
            <v>IP35150400</v>
          </cell>
          <cell r="C254">
            <v>249</v>
          </cell>
          <cell r="D254" t="str">
            <v>Comando para IP, caixa trifásico, capacidade de 45A.</v>
          </cell>
          <cell r="E254" t="str">
            <v xml:space="preserve"> un</v>
          </cell>
          <cell r="F254">
            <v>1238</v>
          </cell>
          <cell r="G254">
            <v>6</v>
          </cell>
        </row>
        <row r="255">
          <cell r="B255" t="str">
            <v>IP40050100</v>
          </cell>
          <cell r="C255">
            <v>250</v>
          </cell>
          <cell r="D255" t="str">
            <v>Chave blindada, bipolar, 60A. Fornecimento.</v>
          </cell>
          <cell r="E255" t="str">
            <v xml:space="preserve"> un</v>
          </cell>
          <cell r="F255">
            <v>127</v>
          </cell>
          <cell r="G255">
            <v>10</v>
          </cell>
        </row>
        <row r="256">
          <cell r="B256" t="str">
            <v>IP50300850</v>
          </cell>
          <cell r="C256">
            <v>251</v>
          </cell>
          <cell r="D256" t="str">
            <v>Reator subterrâneo para lâmpada de VS de 400W.</v>
          </cell>
          <cell r="E256" t="str">
            <v xml:space="preserve"> un</v>
          </cell>
          <cell r="F256">
            <v>79.099999999999994</v>
          </cell>
          <cell r="G256">
            <v>198</v>
          </cell>
        </row>
        <row r="257">
          <cell r="B257" t="str">
            <v>IP10350400</v>
          </cell>
          <cell r="C257">
            <v>252</v>
          </cell>
          <cell r="D257" t="str">
            <v>Caixa de ligação tipo Condulets R-15/LB-22.</v>
          </cell>
          <cell r="E257" t="str">
            <v xml:space="preserve"> un</v>
          </cell>
          <cell r="F257">
            <v>7.62</v>
          </cell>
          <cell r="G257">
            <v>40</v>
          </cell>
        </row>
        <row r="258">
          <cell r="B258" t="str">
            <v>IP20050050</v>
          </cell>
          <cell r="C258">
            <v>253</v>
          </cell>
          <cell r="D258" t="str">
            <v xml:space="preserve">Aterramento de caixa Hand-Hole. </v>
          </cell>
          <cell r="E258" t="str">
            <v xml:space="preserve"> un</v>
          </cell>
          <cell r="F258">
            <v>10.34</v>
          </cell>
          <cell r="G258">
            <v>140</v>
          </cell>
        </row>
        <row r="259">
          <cell r="B259" t="str">
            <v>IP25100153</v>
          </cell>
          <cell r="C259">
            <v>254</v>
          </cell>
          <cell r="D259" t="str">
            <v>Caixa Hand-Hole, (0,60x0,60)m.</v>
          </cell>
          <cell r="E259" t="str">
            <v xml:space="preserve"> un</v>
          </cell>
          <cell r="F259">
            <v>80.78</v>
          </cell>
          <cell r="G259">
            <v>140</v>
          </cell>
        </row>
        <row r="260">
          <cell r="B260" t="str">
            <v>IP25100165</v>
          </cell>
          <cell r="C260">
            <v>255</v>
          </cell>
          <cell r="D260" t="str">
            <v>Caixa Hand-Hole, (0,60x0,90)m.</v>
          </cell>
          <cell r="E260" t="str">
            <v xml:space="preserve"> un</v>
          </cell>
          <cell r="F260">
            <v>111.4</v>
          </cell>
          <cell r="G260">
            <v>20</v>
          </cell>
        </row>
        <row r="261">
          <cell r="B261" t="str">
            <v>IP50100200</v>
          </cell>
          <cell r="C261">
            <v>256</v>
          </cell>
          <cell r="D261" t="str">
            <v>Luminária decorativa LDRJ-06 para lâmpada VS.</v>
          </cell>
          <cell r="E261" t="str">
            <v xml:space="preserve"> un</v>
          </cell>
          <cell r="F261">
            <v>362.07</v>
          </cell>
          <cell r="G261">
            <v>360</v>
          </cell>
        </row>
        <row r="262">
          <cell r="B262" t="str">
            <v>IP50100250</v>
          </cell>
          <cell r="C262">
            <v>257</v>
          </cell>
          <cell r="D262" t="str">
            <v>Luminária decorativa tipo LDRJ-16/2.</v>
          </cell>
          <cell r="E262" t="str">
            <v xml:space="preserve"> un</v>
          </cell>
          <cell r="F262">
            <v>249.69</v>
          </cell>
          <cell r="G262">
            <v>280</v>
          </cell>
        </row>
        <row r="263">
          <cell r="B263" t="str">
            <v>IP50200050</v>
          </cell>
          <cell r="C263">
            <v>258</v>
          </cell>
          <cell r="D263" t="str">
            <v>Base simples para luminária LDRJ-06.</v>
          </cell>
          <cell r="E263" t="str">
            <v xml:space="preserve"> un</v>
          </cell>
          <cell r="F263">
            <v>40</v>
          </cell>
          <cell r="G263">
            <v>280</v>
          </cell>
        </row>
        <row r="264">
          <cell r="B264" t="str">
            <v>IP50250406</v>
          </cell>
          <cell r="C264">
            <v>259</v>
          </cell>
          <cell r="D264" t="str">
            <v>Lâmpada de multivapor metálico (MVM) 70W/220V.</v>
          </cell>
          <cell r="E264" t="str">
            <v xml:space="preserve"> un</v>
          </cell>
          <cell r="F264">
            <v>73.77</v>
          </cell>
          <cell r="G264">
            <v>80</v>
          </cell>
        </row>
        <row r="265">
          <cell r="B265" t="str">
            <v>IP50250412</v>
          </cell>
          <cell r="C265">
            <v>260</v>
          </cell>
          <cell r="D265" t="str">
            <v>Lâmpada de multivapor metálico (MVM) 150W/220V.</v>
          </cell>
          <cell r="E265" t="str">
            <v xml:space="preserve"> un</v>
          </cell>
          <cell r="F265">
            <v>163.22999999999999</v>
          </cell>
          <cell r="G265">
            <v>20</v>
          </cell>
        </row>
        <row r="266">
          <cell r="B266" t="str">
            <v>IP05350100</v>
          </cell>
          <cell r="C266">
            <v>261</v>
          </cell>
          <cell r="D266" t="str">
            <v>Fundação simples de concreto pré-moldado,RIOLUZ.</v>
          </cell>
          <cell r="E266" t="str">
            <v xml:space="preserve"> un</v>
          </cell>
          <cell r="F266">
            <v>55.26</v>
          </cell>
          <cell r="G266">
            <v>70</v>
          </cell>
        </row>
        <row r="267">
          <cell r="B267" t="str">
            <v>IP05350150</v>
          </cell>
          <cell r="C267">
            <v>262</v>
          </cell>
          <cell r="D267" t="str">
            <v>Fundação simples de concreto pré-moldado,RIOLUZ.</v>
          </cell>
          <cell r="E267" t="str">
            <v xml:space="preserve"> un</v>
          </cell>
          <cell r="F267">
            <v>61.7</v>
          </cell>
          <cell r="G267">
            <v>70</v>
          </cell>
        </row>
        <row r="268">
          <cell r="B268" t="str">
            <v>IP05550150</v>
          </cell>
          <cell r="C268">
            <v>263</v>
          </cell>
          <cell r="D268" t="str">
            <v>Braço, padrão RIOLUZ, de 1,5m até 2,50m.</v>
          </cell>
          <cell r="E268" t="str">
            <v xml:space="preserve"> un</v>
          </cell>
          <cell r="F268">
            <v>47.7</v>
          </cell>
          <cell r="G268">
            <v>280</v>
          </cell>
        </row>
        <row r="269">
          <cell r="B269" t="str">
            <v>IP15200050</v>
          </cell>
          <cell r="C269">
            <v>264</v>
          </cell>
          <cell r="D269" t="str">
            <v>Mufla, 12/20Kv, referência terminal modular TM.</v>
          </cell>
          <cell r="E269" t="str">
            <v xml:space="preserve"> un</v>
          </cell>
          <cell r="F269">
            <v>173.71</v>
          </cell>
          <cell r="G269">
            <v>40</v>
          </cell>
        </row>
        <row r="270">
          <cell r="B270" t="str">
            <v>IP15500100</v>
          </cell>
          <cell r="C270">
            <v>265</v>
          </cell>
          <cell r="D270" t="str">
            <v>Anilha de nylon para identificação de condutor XLPE.</v>
          </cell>
          <cell r="E270" t="str">
            <v xml:space="preserve"> un</v>
          </cell>
          <cell r="F270">
            <v>0.02</v>
          </cell>
          <cell r="G270">
            <v>324</v>
          </cell>
        </row>
        <row r="271">
          <cell r="B271" t="str">
            <v>IP15500150</v>
          </cell>
          <cell r="C271">
            <v>266</v>
          </cell>
          <cell r="D271" t="str">
            <v>Anilha de nylon para identificação de condutor XLPE.</v>
          </cell>
          <cell r="E271" t="str">
            <v xml:space="preserve"> un</v>
          </cell>
          <cell r="F271">
            <v>0.03</v>
          </cell>
          <cell r="G271">
            <v>324</v>
          </cell>
        </row>
        <row r="272">
          <cell r="B272" t="str">
            <v>IP20050053</v>
          </cell>
          <cell r="C272">
            <v>267</v>
          </cell>
          <cell r="D272" t="str">
            <v>Aterramento de poste de aço.</v>
          </cell>
          <cell r="E272" t="str">
            <v xml:space="preserve"> un</v>
          </cell>
          <cell r="F272">
            <v>18.57</v>
          </cell>
          <cell r="G272">
            <v>140</v>
          </cell>
        </row>
        <row r="273">
          <cell r="B273" t="str">
            <v>IP20050056</v>
          </cell>
          <cell r="C273">
            <v>268</v>
          </cell>
          <cell r="D273" t="str">
            <v>Aterramento de tampão.</v>
          </cell>
          <cell r="E273" t="str">
            <v xml:space="preserve"> un</v>
          </cell>
          <cell r="F273">
            <v>28.47</v>
          </cell>
          <cell r="G273">
            <v>140</v>
          </cell>
        </row>
        <row r="274">
          <cell r="B274" t="str">
            <v>IP20050153</v>
          </cell>
          <cell r="C274">
            <v>269</v>
          </cell>
          <cell r="D274" t="str">
            <v>Conjunto de aterramento de transformador.</v>
          </cell>
          <cell r="E274" t="str">
            <v xml:space="preserve"> un</v>
          </cell>
          <cell r="F274">
            <v>176.69</v>
          </cell>
          <cell r="G274">
            <v>53</v>
          </cell>
        </row>
        <row r="275">
          <cell r="B275" t="str">
            <v>IP30200509</v>
          </cell>
          <cell r="C275">
            <v>270</v>
          </cell>
          <cell r="D275" t="str">
            <v>Luva para eletroduto de PVC rígido de 50mm.</v>
          </cell>
          <cell r="E275" t="str">
            <v xml:space="preserve"> un</v>
          </cell>
          <cell r="F275">
            <v>3.43</v>
          </cell>
          <cell r="G275">
            <v>40</v>
          </cell>
        </row>
        <row r="276">
          <cell r="B276" t="str">
            <v>IP50300700</v>
          </cell>
          <cell r="C276">
            <v>271</v>
          </cell>
          <cell r="D276" t="str">
            <v>Reator subterrâneo lâmpada vapor de sódio de 70W.</v>
          </cell>
          <cell r="E276" t="str">
            <v xml:space="preserve"> un</v>
          </cell>
          <cell r="F276">
            <v>40.54</v>
          </cell>
          <cell r="G276">
            <v>200</v>
          </cell>
        </row>
        <row r="277">
          <cell r="B277" t="str">
            <v>IP50300750</v>
          </cell>
          <cell r="C277">
            <v>272</v>
          </cell>
          <cell r="D277" t="str">
            <v>Reator subterrâneo lâmpada vapor de sódio de 150W.</v>
          </cell>
          <cell r="E277" t="str">
            <v xml:space="preserve"> un</v>
          </cell>
          <cell r="F277">
            <v>74.319999999999993</v>
          </cell>
          <cell r="G277">
            <v>26</v>
          </cell>
        </row>
        <row r="278">
          <cell r="B278" t="str">
            <v>IP60200200</v>
          </cell>
          <cell r="C278">
            <v>273</v>
          </cell>
          <cell r="D278" t="str">
            <v xml:space="preserve">Retirada de chaves fusíveis e ferragens, linha 13,2Kv.   </v>
          </cell>
          <cell r="E278" t="str">
            <v xml:space="preserve"> un</v>
          </cell>
          <cell r="F278">
            <v>9.76</v>
          </cell>
          <cell r="G278">
            <v>100</v>
          </cell>
        </row>
        <row r="279">
          <cell r="B279" t="str">
            <v>IP60200362</v>
          </cell>
          <cell r="C279">
            <v>274</v>
          </cell>
          <cell r="D279" t="str">
            <v>Retirada de luminária em poste com 13m a 15m.</v>
          </cell>
          <cell r="E279" t="str">
            <v xml:space="preserve"> un</v>
          </cell>
          <cell r="F279">
            <v>9.76</v>
          </cell>
          <cell r="G279">
            <v>118</v>
          </cell>
        </row>
        <row r="280">
          <cell r="B280" t="str">
            <v>IP60200512</v>
          </cell>
          <cell r="C280">
            <v>275</v>
          </cell>
          <cell r="D280" t="str">
            <v xml:space="preserve">Retirada de poste de concreto ou aço de 13m a 15m.   </v>
          </cell>
          <cell r="E280" t="str">
            <v xml:space="preserve"> un</v>
          </cell>
          <cell r="F280">
            <v>97.64</v>
          </cell>
          <cell r="G280">
            <v>108</v>
          </cell>
        </row>
        <row r="281">
          <cell r="B281" t="str">
            <v>IP60200650</v>
          </cell>
          <cell r="C281">
            <v>276</v>
          </cell>
          <cell r="D281" t="str">
            <v xml:space="preserve">Retirada de rede aérea de 13,2Kv (lance).   </v>
          </cell>
          <cell r="E281" t="str">
            <v xml:space="preserve"> un</v>
          </cell>
          <cell r="F281">
            <v>19.53</v>
          </cell>
          <cell r="G281">
            <v>94</v>
          </cell>
        </row>
        <row r="282">
          <cell r="B282" t="str">
            <v>IP60200800</v>
          </cell>
          <cell r="C282">
            <v>277</v>
          </cell>
          <cell r="D282" t="str">
            <v xml:space="preserve">Retirada de transformadores de 5Kva até 112,5Kva.   </v>
          </cell>
          <cell r="E282" t="str">
            <v xml:space="preserve"> un</v>
          </cell>
          <cell r="F282">
            <v>39.06</v>
          </cell>
          <cell r="G282">
            <v>2</v>
          </cell>
        </row>
        <row r="283">
          <cell r="B283" t="str">
            <v>IP99990150</v>
          </cell>
          <cell r="C283">
            <v>278</v>
          </cell>
          <cell r="D283" t="str">
            <v>Capa isolante de silicone para conector tipo cunha.</v>
          </cell>
          <cell r="E283" t="str">
            <v xml:space="preserve"> un</v>
          </cell>
          <cell r="F283">
            <v>3.68</v>
          </cell>
          <cell r="G283">
            <v>1475</v>
          </cell>
        </row>
        <row r="284">
          <cell r="B284" t="str">
            <v>ST05051200</v>
          </cell>
          <cell r="C284">
            <v>279</v>
          </cell>
          <cell r="D284" t="str">
            <v>Sinalização horizontal, aplicada por extursão.</v>
          </cell>
          <cell r="E284" t="str">
            <v>m2</v>
          </cell>
          <cell r="F284">
            <v>37.81</v>
          </cell>
          <cell r="G284">
            <v>1000</v>
          </cell>
        </row>
        <row r="285">
          <cell r="B285" t="str">
            <v>ST10150050</v>
          </cell>
          <cell r="C285">
            <v>280</v>
          </cell>
          <cell r="D285" t="str">
            <v>Bloco semafórico para pedestre.</v>
          </cell>
          <cell r="E285" t="str">
            <v xml:space="preserve"> un</v>
          </cell>
          <cell r="F285">
            <v>224.25</v>
          </cell>
          <cell r="G285">
            <v>60</v>
          </cell>
        </row>
        <row r="286">
          <cell r="B286" t="str">
            <v>ST10150150</v>
          </cell>
          <cell r="C286">
            <v>281</v>
          </cell>
          <cell r="D286" t="str">
            <v>Bloco semafórico principal.</v>
          </cell>
          <cell r="E286" t="str">
            <v xml:space="preserve"> un</v>
          </cell>
          <cell r="F286">
            <v>691.39</v>
          </cell>
          <cell r="G286">
            <v>48</v>
          </cell>
        </row>
        <row r="287">
          <cell r="B287" t="str">
            <v>ST10150200</v>
          </cell>
          <cell r="C287">
            <v>282</v>
          </cell>
          <cell r="D287" t="str">
            <v>Bloco semafórico repetidor.</v>
          </cell>
          <cell r="E287" t="str">
            <v xml:space="preserve"> un</v>
          </cell>
          <cell r="F287">
            <v>423</v>
          </cell>
          <cell r="G287">
            <v>65</v>
          </cell>
        </row>
        <row r="288">
          <cell r="B288" t="str">
            <v>ST10150300</v>
          </cell>
          <cell r="C288">
            <v>283</v>
          </cell>
          <cell r="D288" t="str">
            <v>Conjunto semafórico para pedestre.</v>
          </cell>
          <cell r="E288" t="str">
            <v xml:space="preserve"> un</v>
          </cell>
          <cell r="F288">
            <v>1779.7</v>
          </cell>
          <cell r="G288">
            <v>20</v>
          </cell>
        </row>
        <row r="289">
          <cell r="B289" t="str">
            <v>ST15250100</v>
          </cell>
          <cell r="C289">
            <v>284</v>
          </cell>
          <cell r="D289" t="str">
            <v>Placa de sinalização de alumínio com fundo pintado.</v>
          </cell>
          <cell r="E289" t="str">
            <v>m2</v>
          </cell>
          <cell r="F289">
            <v>239</v>
          </cell>
          <cell r="G289">
            <v>30</v>
          </cell>
        </row>
        <row r="290">
          <cell r="B290" t="str">
            <v>ST15250150</v>
          </cell>
          <cell r="C290">
            <v>285</v>
          </cell>
          <cell r="D290" t="str">
            <v>Placa de sinalização de alumínio em película refletiva.</v>
          </cell>
          <cell r="E290" t="str">
            <v>m2</v>
          </cell>
          <cell r="F290">
            <v>1013.69</v>
          </cell>
          <cell r="G290">
            <v>60</v>
          </cell>
        </row>
        <row r="291">
          <cell r="B291" t="str">
            <v>ST15250200</v>
          </cell>
          <cell r="C291">
            <v>286</v>
          </cell>
          <cell r="D291" t="str">
            <v>Placa de sinalização de alumínio em película refletiva.</v>
          </cell>
          <cell r="E291" t="str">
            <v>m2</v>
          </cell>
          <cell r="F291">
            <v>564.05999999999995</v>
          </cell>
          <cell r="G291">
            <v>400</v>
          </cell>
        </row>
        <row r="292">
          <cell r="B292" t="str">
            <v>ST10100050</v>
          </cell>
          <cell r="C292">
            <v>287</v>
          </cell>
          <cell r="D292" t="str">
            <v>Controlador de área, compatível com CET-RIO/CTA.</v>
          </cell>
          <cell r="E292" t="str">
            <v xml:space="preserve"> un</v>
          </cell>
          <cell r="F292">
            <v>53682.42</v>
          </cell>
          <cell r="G292">
            <v>1</v>
          </cell>
        </row>
        <row r="293">
          <cell r="B293" t="str">
            <v>ST10100450</v>
          </cell>
          <cell r="C293">
            <v>288</v>
          </cell>
          <cell r="D293" t="str">
            <v>Controlador eletrônico de tráfego local, 4 fases.</v>
          </cell>
          <cell r="E293" t="str">
            <v xml:space="preserve"> un</v>
          </cell>
          <cell r="F293">
            <v>8268.98</v>
          </cell>
          <cell r="G293">
            <v>2</v>
          </cell>
        </row>
        <row r="294">
          <cell r="B294" t="str">
            <v>ST10100500</v>
          </cell>
          <cell r="C294">
            <v>289</v>
          </cell>
          <cell r="D294" t="str">
            <v>Controlador eletrônico de tráfego local, 6 fases.</v>
          </cell>
          <cell r="E294" t="str">
            <v xml:space="preserve"> un</v>
          </cell>
          <cell r="F294">
            <v>9048.98</v>
          </cell>
          <cell r="G294">
            <v>1</v>
          </cell>
        </row>
        <row r="295">
          <cell r="B295" t="str">
            <v>ST10100550</v>
          </cell>
          <cell r="C295">
            <v>290</v>
          </cell>
          <cell r="D295" t="str">
            <v>Controlador eletrônico de tráfego local, 8 fases.</v>
          </cell>
          <cell r="E295" t="str">
            <v xml:space="preserve"> un</v>
          </cell>
          <cell r="F295">
            <v>9828.98</v>
          </cell>
          <cell r="G295">
            <v>1</v>
          </cell>
        </row>
        <row r="296">
          <cell r="B296" t="str">
            <v>ST10100600</v>
          </cell>
          <cell r="C296">
            <v>291</v>
          </cell>
          <cell r="D296" t="str">
            <v>Controlador eletrônico de tráfego local, 10 fases.</v>
          </cell>
          <cell r="E296" t="str">
            <v xml:space="preserve"> un</v>
          </cell>
          <cell r="F296">
            <v>15372.94</v>
          </cell>
          <cell r="G296">
            <v>1</v>
          </cell>
        </row>
        <row r="297">
          <cell r="B297" t="str">
            <v>ST10100650</v>
          </cell>
          <cell r="C297">
            <v>292</v>
          </cell>
          <cell r="D297" t="str">
            <v>Controlador eletrônico de tráfego local, 12 fases.</v>
          </cell>
          <cell r="E297" t="str">
            <v xml:space="preserve"> un</v>
          </cell>
          <cell r="F297">
            <v>16152.94</v>
          </cell>
          <cell r="G297">
            <v>2</v>
          </cell>
        </row>
        <row r="298">
          <cell r="B298" t="str">
            <v>ST10150300</v>
          </cell>
          <cell r="C298">
            <v>293</v>
          </cell>
          <cell r="D298" t="str">
            <v>Conjunto semafórico para pedestre.</v>
          </cell>
          <cell r="E298" t="str">
            <v xml:space="preserve"> un</v>
          </cell>
          <cell r="F298">
            <v>1779.7</v>
          </cell>
          <cell r="G298">
            <v>20</v>
          </cell>
        </row>
        <row r="299">
          <cell r="B299" t="str">
            <v>ST25100150</v>
          </cell>
          <cell r="C299">
            <v>294</v>
          </cell>
          <cell r="D299" t="str">
            <v>Fornecimento de cabo comunicação de CTP-APL-50.</v>
          </cell>
          <cell r="E299" t="str">
            <v>m</v>
          </cell>
          <cell r="F299">
            <v>2.64</v>
          </cell>
          <cell r="G299">
            <v>220</v>
          </cell>
        </row>
        <row r="300">
          <cell r="B300" t="str">
            <v>ST25100300</v>
          </cell>
          <cell r="C300">
            <v>295</v>
          </cell>
          <cell r="D300" t="str">
            <v>Fornecimento de cabo comunicação de cobre, 0,65mm2.</v>
          </cell>
          <cell r="E300" t="str">
            <v>m</v>
          </cell>
          <cell r="F300">
            <v>0.97</v>
          </cell>
          <cell r="G300">
            <v>1215</v>
          </cell>
        </row>
        <row r="301">
          <cell r="B301" t="str">
            <v>ST25100400</v>
          </cell>
          <cell r="C301">
            <v>296</v>
          </cell>
          <cell r="D301" t="str">
            <v xml:space="preserve">Fornecimento de fio telefônico FE-100, ø de 1mm2.      </v>
          </cell>
          <cell r="E301" t="str">
            <v>m</v>
          </cell>
          <cell r="F301">
            <v>0.57999999999999996</v>
          </cell>
          <cell r="G301">
            <v>4618</v>
          </cell>
        </row>
        <row r="302">
          <cell r="B302" t="str">
            <v>ST25150050</v>
          </cell>
          <cell r="C302">
            <v>297</v>
          </cell>
          <cell r="D302" t="str">
            <v>Cabo de fibra ótico, monomodo, geleado.</v>
          </cell>
          <cell r="E302" t="str">
            <v>m</v>
          </cell>
          <cell r="F302">
            <v>3.99</v>
          </cell>
          <cell r="G302">
            <v>972</v>
          </cell>
        </row>
        <row r="303">
          <cell r="B303" t="str">
            <v>ST05050150</v>
          </cell>
          <cell r="C303">
            <v>298</v>
          </cell>
          <cell r="D303" t="str">
            <v>Laminado elastoplástico em faixas, colorido.</v>
          </cell>
          <cell r="E303" t="str">
            <v>m2</v>
          </cell>
          <cell r="F303">
            <v>67.95</v>
          </cell>
          <cell r="G303">
            <v>254</v>
          </cell>
        </row>
        <row r="304">
          <cell r="B304" t="str">
            <v>ST05050250</v>
          </cell>
          <cell r="C304">
            <v>299</v>
          </cell>
          <cell r="D304" t="str">
            <v>Laminado elastoplástico em faixas, cor branca.</v>
          </cell>
          <cell r="E304" t="str">
            <v>m2</v>
          </cell>
          <cell r="F304">
            <v>60.65</v>
          </cell>
          <cell r="G304">
            <v>254</v>
          </cell>
        </row>
        <row r="305">
          <cell r="B305" t="str">
            <v>ST10050050A</v>
          </cell>
          <cell r="C305">
            <v>300</v>
          </cell>
          <cell r="D305" t="str">
            <v>Cabo de cobre estanhado, seção de 7x2,5mm2.</v>
          </cell>
          <cell r="E305" t="str">
            <v>m</v>
          </cell>
          <cell r="F305">
            <v>4.8499999999999996</v>
          </cell>
          <cell r="G305">
            <v>1000</v>
          </cell>
        </row>
        <row r="306">
          <cell r="B306" t="str">
            <v>ST10050100A</v>
          </cell>
          <cell r="C306">
            <v>301</v>
          </cell>
          <cell r="D306" t="str">
            <v>Cabo de cobre estanhado, seção de 4x6mm2.</v>
          </cell>
          <cell r="E306" t="str">
            <v>m</v>
          </cell>
          <cell r="F306">
            <v>5.64</v>
          </cell>
          <cell r="G306">
            <v>400</v>
          </cell>
        </row>
        <row r="307">
          <cell r="B307" t="str">
            <v>ST10050150A</v>
          </cell>
          <cell r="C307">
            <v>302</v>
          </cell>
          <cell r="D307" t="str">
            <v>Cabo de cobre estanhado, seção de 4x10mm2.</v>
          </cell>
          <cell r="E307" t="str">
            <v>m</v>
          </cell>
          <cell r="F307">
            <v>8.77</v>
          </cell>
          <cell r="G307">
            <v>240</v>
          </cell>
        </row>
        <row r="308">
          <cell r="B308" t="str">
            <v>ST10050250A</v>
          </cell>
          <cell r="C308">
            <v>303</v>
          </cell>
          <cell r="D308" t="str">
            <v>Caixa com tampa de ferro leve 300L-400mm,CET-RIO.</v>
          </cell>
          <cell r="E308" t="str">
            <v>un</v>
          </cell>
          <cell r="F308">
            <v>72.06</v>
          </cell>
          <cell r="G308">
            <v>48</v>
          </cell>
        </row>
        <row r="309">
          <cell r="B309" t="str">
            <v>ST10200150A</v>
          </cell>
          <cell r="C309">
            <v>304</v>
          </cell>
          <cell r="D309" t="str">
            <v xml:space="preserve">Base de concreto armado para controlador de tráfego.  </v>
          </cell>
          <cell r="E309" t="str">
            <v>un</v>
          </cell>
          <cell r="F309">
            <v>49.39</v>
          </cell>
          <cell r="G309">
            <v>4</v>
          </cell>
        </row>
        <row r="310">
          <cell r="B310" t="str">
            <v>ST10200250A</v>
          </cell>
          <cell r="C310">
            <v>305</v>
          </cell>
          <cell r="D310" t="str">
            <v xml:space="preserve">Instalação, programação de controlador de tráfego.    </v>
          </cell>
          <cell r="E310" t="str">
            <v>un</v>
          </cell>
          <cell r="F310">
            <v>159.88</v>
          </cell>
          <cell r="G310">
            <v>4</v>
          </cell>
        </row>
        <row r="311">
          <cell r="B311" t="str">
            <v>ST10200300</v>
          </cell>
          <cell r="C311">
            <v>306</v>
          </cell>
          <cell r="D311" t="str">
            <v>Serviços de instalação de laços indutivos.</v>
          </cell>
          <cell r="E311" t="str">
            <v>un</v>
          </cell>
          <cell r="F311">
            <v>680</v>
          </cell>
          <cell r="G311">
            <v>7</v>
          </cell>
        </row>
        <row r="312">
          <cell r="B312" t="str">
            <v>ST15100200</v>
          </cell>
          <cell r="C312">
            <v>307</v>
          </cell>
          <cell r="D312" t="str">
            <v>Poste tipo G9, simples, de 2" de diâmetro.</v>
          </cell>
          <cell r="E312" t="str">
            <v>un</v>
          </cell>
          <cell r="F312">
            <v>163.80000000000001</v>
          </cell>
          <cell r="G312">
            <v>70</v>
          </cell>
        </row>
        <row r="313">
          <cell r="B313" t="str">
            <v>ST15100250</v>
          </cell>
          <cell r="C313">
            <v>308</v>
          </cell>
          <cell r="D313" t="str">
            <v>Poste tipo S5, simples, de 4" de diâmetro.</v>
          </cell>
          <cell r="E313" t="str">
            <v>un</v>
          </cell>
          <cell r="F313">
            <v>496.65</v>
          </cell>
          <cell r="G313">
            <v>19</v>
          </cell>
        </row>
        <row r="314">
          <cell r="B314" t="str">
            <v>ST15100350</v>
          </cell>
          <cell r="C314">
            <v>309</v>
          </cell>
          <cell r="D314" t="str">
            <v>Poste tipo G2 ou S2, coluna de 4 1/2" de diâmetro.</v>
          </cell>
          <cell r="E314" t="str">
            <v>un</v>
          </cell>
          <cell r="F314">
            <v>1234.8</v>
          </cell>
          <cell r="G314">
            <v>14</v>
          </cell>
        </row>
        <row r="315">
          <cell r="B315" t="str">
            <v>ST15100400</v>
          </cell>
          <cell r="C315">
            <v>310</v>
          </cell>
          <cell r="D315" t="str">
            <v>Poste tipo G1 ou S1, coluna de 4 1/2" de diâmetro.</v>
          </cell>
          <cell r="E315" t="str">
            <v>un</v>
          </cell>
          <cell r="F315">
            <v>1342.95</v>
          </cell>
          <cell r="G315">
            <v>15</v>
          </cell>
        </row>
        <row r="316">
          <cell r="B316" t="str">
            <v>ST25050300A</v>
          </cell>
          <cell r="C316">
            <v>311</v>
          </cell>
          <cell r="D316" t="str">
            <v>Instalação subterrânea de cabos de comunicação.</v>
          </cell>
          <cell r="E316" t="str">
            <v>m</v>
          </cell>
          <cell r="F316">
            <v>2.12</v>
          </cell>
          <cell r="G316">
            <v>5700</v>
          </cell>
        </row>
        <row r="317">
          <cell r="B317" t="str">
            <v>ST45150050</v>
          </cell>
          <cell r="C317">
            <v>312</v>
          </cell>
          <cell r="D317" t="str">
            <v>Caixa com tampa de ferro,leve 600L-600mmCET-RIO.</v>
          </cell>
          <cell r="E317" t="str">
            <v>un</v>
          </cell>
          <cell r="F317">
            <v>265.45</v>
          </cell>
          <cell r="G317">
            <v>55</v>
          </cell>
        </row>
        <row r="318">
          <cell r="B318" t="str">
            <v>ST45200050</v>
          </cell>
          <cell r="C318">
            <v>313</v>
          </cell>
          <cell r="D318" t="str">
            <v>Cabo de cobre estanhado, comando,XLPE 9x1,5mm2.</v>
          </cell>
          <cell r="E318" t="str">
            <v>m</v>
          </cell>
          <cell r="F318">
            <v>4.34</v>
          </cell>
          <cell r="G318">
            <v>1800</v>
          </cell>
        </row>
        <row r="319">
          <cell r="B319" t="str">
            <v>ST45200200</v>
          </cell>
          <cell r="C319">
            <v>314</v>
          </cell>
          <cell r="D319" t="str">
            <v xml:space="preserve">Instalação e teste de blocos semafóricos.  </v>
          </cell>
          <cell r="E319" t="str">
            <v>un</v>
          </cell>
          <cell r="F319">
            <v>54.85</v>
          </cell>
          <cell r="G319">
            <v>58</v>
          </cell>
        </row>
        <row r="321">
          <cell r="B321" t="str">
            <v>ITENS INSERIDOS</v>
          </cell>
        </row>
        <row r="322">
          <cell r="B322" t="str">
            <v>BP20150053</v>
          </cell>
          <cell r="C322">
            <v>315</v>
          </cell>
          <cell r="D322" t="str">
            <v>Sarjeta e meio-fio conjugados, moldado no local, 0,45m.</v>
          </cell>
          <cell r="E322" t="str">
            <v>m</v>
          </cell>
          <cell r="F322">
            <v>37.200000000000003</v>
          </cell>
          <cell r="G322">
            <v>3640.55</v>
          </cell>
        </row>
        <row r="323">
          <cell r="B323" t="str">
            <v>BP10200356</v>
          </cell>
          <cell r="C323">
            <v>316</v>
          </cell>
          <cell r="D323" t="str">
            <v xml:space="preserve">Revestimento intertravado, cor natural, 8cm. </v>
          </cell>
          <cell r="E323" t="str">
            <v>m2</v>
          </cell>
          <cell r="F323">
            <v>38.08</v>
          </cell>
          <cell r="G323">
            <v>13265.71</v>
          </cell>
        </row>
        <row r="324">
          <cell r="B324" t="str">
            <v>BP10200359</v>
          </cell>
          <cell r="C324">
            <v>317</v>
          </cell>
          <cell r="D324" t="str">
            <v>Revestimento intertravado com cimento cinza, colorido; 8cm.</v>
          </cell>
          <cell r="E324" t="str">
            <v>m2</v>
          </cell>
          <cell r="F324">
            <v>43.85</v>
          </cell>
          <cell r="G324">
            <v>1167.57</v>
          </cell>
        </row>
        <row r="326">
          <cell r="B326" t="str">
            <v>ITENS NOVOS</v>
          </cell>
        </row>
        <row r="327">
          <cell r="B327" t="str">
            <v>AD05200050</v>
          </cell>
          <cell r="C327">
            <v>318</v>
          </cell>
          <cell r="D327" t="str">
            <v xml:space="preserve">Sondagem a percurssao ate 3" </v>
          </cell>
          <cell r="E327" t="str">
            <v>m</v>
          </cell>
          <cell r="F327">
            <v>49</v>
          </cell>
          <cell r="G327">
            <v>270</v>
          </cell>
        </row>
        <row r="328">
          <cell r="B328" t="str">
            <v>AD15050050</v>
          </cell>
          <cell r="C328">
            <v>319</v>
          </cell>
          <cell r="D328" t="str">
            <v>Deslocamento, entre furos, sondagem a percurssao.</v>
          </cell>
          <cell r="E328" t="str">
            <v>un</v>
          </cell>
          <cell r="F328">
            <v>152.19</v>
          </cell>
          <cell r="G328">
            <v>13</v>
          </cell>
        </row>
        <row r="329">
          <cell r="B329" t="str">
            <v>AD20150050</v>
          </cell>
          <cell r="C329">
            <v>320</v>
          </cell>
          <cell r="D329" t="str">
            <v>Container para escritorio.</v>
          </cell>
          <cell r="E329" t="str">
            <v>un.mes</v>
          </cell>
          <cell r="F329">
            <v>494.18</v>
          </cell>
          <cell r="G329">
            <v>6</v>
          </cell>
        </row>
        <row r="330">
          <cell r="B330" t="str">
            <v>AD20150150</v>
          </cell>
          <cell r="C330">
            <v>321</v>
          </cell>
          <cell r="D330" t="str">
            <v>Container para WC.</v>
          </cell>
          <cell r="E330" t="str">
            <v>un.mes</v>
          </cell>
          <cell r="F330">
            <v>511.48</v>
          </cell>
          <cell r="G330">
            <v>3</v>
          </cell>
        </row>
        <row r="331">
          <cell r="B331" t="str">
            <v>AD40050128</v>
          </cell>
          <cell r="C331">
            <v>322</v>
          </cell>
          <cell r="D331" t="str">
            <v>Engenheiro coordenador geral de projetos.</v>
          </cell>
          <cell r="E331" t="str">
            <v>h</v>
          </cell>
          <cell r="F331">
            <v>43.69</v>
          </cell>
          <cell r="G331">
            <v>378</v>
          </cell>
        </row>
        <row r="332">
          <cell r="B332" t="str">
            <v>AD40050152</v>
          </cell>
          <cell r="C332">
            <v>323</v>
          </cell>
          <cell r="D332" t="str">
            <v>Mestre de obra A (inclusive encargos sociais).</v>
          </cell>
          <cell r="E332" t="str">
            <v>h</v>
          </cell>
          <cell r="F332">
            <v>15.91</v>
          </cell>
          <cell r="G332">
            <v>3009</v>
          </cell>
        </row>
        <row r="333">
          <cell r="B333" t="str">
            <v>AL05250450</v>
          </cell>
          <cell r="C333">
            <v>324</v>
          </cell>
          <cell r="D333" t="str">
            <v>Alvenaria de blocos de concreto (20x20x40)cm.</v>
          </cell>
          <cell r="E333" t="str">
            <v>m2</v>
          </cell>
          <cell r="F333">
            <v>32.409999999999997</v>
          </cell>
          <cell r="G333">
            <v>732.34</v>
          </cell>
        </row>
        <row r="334">
          <cell r="B334" t="str">
            <v>BP10250303</v>
          </cell>
          <cell r="C334">
            <v>325</v>
          </cell>
          <cell r="D334" t="str">
            <v>Pavimentacao com paralelepipedos, colchao de pó.</v>
          </cell>
          <cell r="E334" t="str">
            <v>m2</v>
          </cell>
          <cell r="F334">
            <v>34.6</v>
          </cell>
          <cell r="G334">
            <v>577.88</v>
          </cell>
        </row>
        <row r="335">
          <cell r="B335" t="str">
            <v>BP20100100</v>
          </cell>
          <cell r="C335">
            <v>326</v>
          </cell>
          <cell r="D335" t="str">
            <v>Meio-fio de concreto 13,5MPa mold no local, 0,15x0,30m.</v>
          </cell>
          <cell r="E335" t="str">
            <v>m</v>
          </cell>
          <cell r="F335">
            <v>23.38</v>
          </cell>
          <cell r="G335">
            <v>277.51</v>
          </cell>
        </row>
        <row r="336">
          <cell r="B336" t="str">
            <v>DR30200053</v>
          </cell>
          <cell r="C336">
            <v>327</v>
          </cell>
          <cell r="D336" t="str">
            <v>Caixa de inspecao para esgoto sanitario 0,75m de prof.</v>
          </cell>
          <cell r="E336" t="str">
            <v>un</v>
          </cell>
          <cell r="F336">
            <v>247.46</v>
          </cell>
          <cell r="G336">
            <v>79</v>
          </cell>
        </row>
        <row r="337">
          <cell r="B337" t="str">
            <v>DR35050050</v>
          </cell>
          <cell r="C337">
            <v>328</v>
          </cell>
          <cell r="D337" t="str">
            <v>Tampao de ferro fundido artic., de 30cm,RIOLUZ/CET-RIO.</v>
          </cell>
          <cell r="E337" t="str">
            <v xml:space="preserve">un  </v>
          </cell>
          <cell r="F337">
            <v>50.48</v>
          </cell>
          <cell r="G337">
            <v>199</v>
          </cell>
        </row>
        <row r="338">
          <cell r="B338" t="str">
            <v>DR35050053</v>
          </cell>
          <cell r="C338">
            <v>329</v>
          </cell>
          <cell r="D338" t="str">
            <v>Tampao de ferro fundido leve ø0,60m padrao RIOLUZ.</v>
          </cell>
          <cell r="E338" t="str">
            <v xml:space="preserve">un  </v>
          </cell>
          <cell r="F338">
            <v>206.59</v>
          </cell>
          <cell r="G338">
            <v>14</v>
          </cell>
        </row>
        <row r="339">
          <cell r="B339" t="str">
            <v>DR55050050</v>
          </cell>
          <cell r="C339">
            <v>330</v>
          </cell>
          <cell r="D339" t="str">
            <v>Camada horizontal de brita.</v>
          </cell>
          <cell r="E339" t="str">
            <v>m3</v>
          </cell>
          <cell r="F339">
            <v>41.32</v>
          </cell>
          <cell r="G339">
            <v>38.5</v>
          </cell>
        </row>
        <row r="340">
          <cell r="B340" t="str">
            <v>ET05600050</v>
          </cell>
          <cell r="C340">
            <v>331</v>
          </cell>
          <cell r="D340" t="str">
            <v>Concreto armado de 15MPa.</v>
          </cell>
          <cell r="E340" t="str">
            <v>m3</v>
          </cell>
          <cell r="F340">
            <v>700.29</v>
          </cell>
          <cell r="G340">
            <v>148.97999999999999</v>
          </cell>
        </row>
        <row r="341">
          <cell r="B341" t="str">
            <v>ET15200103</v>
          </cell>
          <cell r="C341">
            <v>332</v>
          </cell>
          <cell r="D341" t="str">
            <v>Formas de placas de Madeirit,17mm de espessura plast.</v>
          </cell>
          <cell r="E341" t="str">
            <v>m2</v>
          </cell>
          <cell r="F341">
            <v>47.48</v>
          </cell>
          <cell r="G341">
            <v>1739.95</v>
          </cell>
        </row>
        <row r="342">
          <cell r="B342" t="str">
            <v>ET20050050</v>
          </cell>
          <cell r="C342">
            <v>333</v>
          </cell>
          <cell r="D342" t="str">
            <v>Escoramento de pontilhoes,pontes,viadutos concreto armado.</v>
          </cell>
          <cell r="E342" t="str">
            <v>m3</v>
          </cell>
          <cell r="F342">
            <v>40.97</v>
          </cell>
          <cell r="G342">
            <v>2258.8000000000002</v>
          </cell>
        </row>
        <row r="343">
          <cell r="B343" t="str">
            <v>ET20300100</v>
          </cell>
          <cell r="C343">
            <v>334</v>
          </cell>
          <cell r="D343" t="str">
            <v xml:space="preserve">Escoramento de formas de 1,50m e ate 5m. </v>
          </cell>
          <cell r="E343" t="str">
            <v>m2</v>
          </cell>
          <cell r="F343">
            <v>17.66</v>
          </cell>
          <cell r="G343">
            <v>943.11</v>
          </cell>
        </row>
        <row r="344">
          <cell r="B344" t="str">
            <v>ET40050121</v>
          </cell>
          <cell r="C344">
            <v>335</v>
          </cell>
          <cell r="D344" t="str">
            <v>Tela de aco Telcon com malha de (10x10)cm.</v>
          </cell>
          <cell r="E344" t="str">
            <v>m2</v>
          </cell>
          <cell r="F344">
            <v>24.52</v>
          </cell>
          <cell r="G344">
            <v>1582.14</v>
          </cell>
        </row>
        <row r="345">
          <cell r="B345" t="str">
            <v>ET60050053</v>
          </cell>
          <cell r="C345">
            <v>336</v>
          </cell>
          <cell r="D345" t="str">
            <v>Concreto usinado 11MPa.</v>
          </cell>
          <cell r="E345" t="str">
            <v>m3</v>
          </cell>
          <cell r="F345">
            <v>166.68</v>
          </cell>
          <cell r="G345">
            <v>678.35</v>
          </cell>
        </row>
        <row r="346">
          <cell r="B346" t="str">
            <v>ET60050068</v>
          </cell>
          <cell r="C346">
            <v>337</v>
          </cell>
          <cell r="D346" t="str">
            <v>Concreto usinado 22,5MPa.</v>
          </cell>
          <cell r="E346" t="str">
            <v>m3</v>
          </cell>
          <cell r="F346">
            <v>209.87</v>
          </cell>
          <cell r="G346">
            <v>79.11</v>
          </cell>
        </row>
        <row r="347">
          <cell r="B347" t="str">
            <v>IP25100025</v>
          </cell>
          <cell r="C347">
            <v>338</v>
          </cell>
          <cell r="D347" t="str">
            <v>Caixa Hand-Hole, (0,30x0,30)m.</v>
          </cell>
          <cell r="E347" t="str">
            <v>un</v>
          </cell>
          <cell r="F347">
            <v>26.29</v>
          </cell>
          <cell r="G347">
            <v>227</v>
          </cell>
        </row>
        <row r="348">
          <cell r="B348" t="str">
            <v>IP25200050</v>
          </cell>
          <cell r="C348">
            <v>339</v>
          </cell>
          <cell r="D348" t="str">
            <v>Tampao de ferro tipo leve padrao RIOLUZ.</v>
          </cell>
          <cell r="E348" t="str">
            <v>un</v>
          </cell>
          <cell r="F348">
            <v>188.93</v>
          </cell>
          <cell r="G348">
            <v>100</v>
          </cell>
        </row>
        <row r="349">
          <cell r="B349" t="str">
            <v>IP55150100</v>
          </cell>
          <cell r="C349">
            <v>340</v>
          </cell>
          <cell r="D349" t="str">
            <v>Chumbador para fixacao de poste de aco.</v>
          </cell>
          <cell r="E349" t="str">
            <v>un</v>
          </cell>
          <cell r="F349">
            <v>27.89</v>
          </cell>
          <cell r="G349">
            <v>1304</v>
          </cell>
        </row>
        <row r="350">
          <cell r="B350" t="str">
            <v>IT10400050</v>
          </cell>
          <cell r="C350">
            <v>341</v>
          </cell>
          <cell r="D350" t="str">
            <v>Ligacao domiciliar de agua.</v>
          </cell>
          <cell r="E350" t="str">
            <v>un</v>
          </cell>
          <cell r="F350">
            <v>96.69</v>
          </cell>
          <cell r="G350">
            <v>67</v>
          </cell>
        </row>
        <row r="351">
          <cell r="B351" t="str">
            <v>IT15600100</v>
          </cell>
          <cell r="C351">
            <v>342</v>
          </cell>
          <cell r="D351" t="str">
            <v>Ligacao de esgoto sanitario, em manilha de 100mm.</v>
          </cell>
          <cell r="E351" t="str">
            <v>un</v>
          </cell>
          <cell r="F351">
            <v>344.53</v>
          </cell>
          <cell r="G351">
            <v>79</v>
          </cell>
        </row>
        <row r="352">
          <cell r="B352" t="str">
            <v>MT05050100</v>
          </cell>
          <cell r="C352">
            <v>343</v>
          </cell>
          <cell r="D352" t="str">
            <v>Escavacao manual de vala, 1,50m e 3m de profundidade.</v>
          </cell>
          <cell r="E352" t="str">
            <v>m3</v>
          </cell>
          <cell r="F352">
            <v>19.93</v>
          </cell>
          <cell r="G352">
            <v>1092</v>
          </cell>
        </row>
        <row r="353">
          <cell r="B353" t="str">
            <v>MT05100100</v>
          </cell>
          <cell r="C353">
            <v>344</v>
          </cell>
          <cell r="D353" t="str">
            <v>Escavacao manual de vala a frio.</v>
          </cell>
          <cell r="E353" t="str">
            <v>m3</v>
          </cell>
          <cell r="F353">
            <v>22.26</v>
          </cell>
          <cell r="G353">
            <v>3071.18</v>
          </cell>
        </row>
        <row r="354">
          <cell r="B354" t="str">
            <v>MT05150050</v>
          </cell>
          <cell r="C354">
            <v>345</v>
          </cell>
          <cell r="D354" t="str">
            <v>Escavacao manual de vala em lodo, ate 1,50m.</v>
          </cell>
          <cell r="E354" t="str">
            <v>m3</v>
          </cell>
          <cell r="F354">
            <v>24.36</v>
          </cell>
          <cell r="G354">
            <v>1395.9</v>
          </cell>
        </row>
        <row r="355">
          <cell r="B355" t="str">
            <v>PJ25250050</v>
          </cell>
          <cell r="C355">
            <v>346</v>
          </cell>
          <cell r="D355" t="str">
            <v>Balizador modelo Copacabana, cilindrico, liso, pre-fabricado.</v>
          </cell>
          <cell r="E355" t="str">
            <v>un</v>
          </cell>
          <cell r="F355">
            <v>98.43</v>
          </cell>
          <cell r="G355">
            <v>419</v>
          </cell>
        </row>
        <row r="356">
          <cell r="B356" t="str">
            <v>RV10050215</v>
          </cell>
          <cell r="C356">
            <v>347</v>
          </cell>
          <cell r="D356" t="str">
            <v>Revestimento externo, de 1 vez.</v>
          </cell>
          <cell r="E356" t="str">
            <v>m2</v>
          </cell>
          <cell r="F356">
            <v>17.29</v>
          </cell>
          <cell r="G356">
            <v>501.79</v>
          </cell>
        </row>
        <row r="357">
          <cell r="B357" t="str">
            <v>SC35050100</v>
          </cell>
          <cell r="C357">
            <v>348</v>
          </cell>
          <cell r="D357" t="str">
            <v>Levantamento ou rebaixamento de tampao, calçada.</v>
          </cell>
          <cell r="E357" t="str">
            <v>un</v>
          </cell>
          <cell r="F357">
            <v>75.849999999999994</v>
          </cell>
          <cell r="G357">
            <v>121</v>
          </cell>
        </row>
        <row r="358">
          <cell r="B358" t="str">
            <v>SE20100253</v>
          </cell>
          <cell r="C358">
            <v>349</v>
          </cell>
          <cell r="D358" t="str">
            <v>Levantamento topografico planialtimetrico e cadastral.</v>
          </cell>
          <cell r="E358" t="str">
            <v>ha</v>
          </cell>
          <cell r="F358">
            <v>2252.4299999999998</v>
          </cell>
          <cell r="G358">
            <v>5.18</v>
          </cell>
        </row>
        <row r="359">
          <cell r="B359" t="str">
            <v>SE25900300</v>
          </cell>
          <cell r="C359">
            <v>350</v>
          </cell>
          <cell r="D359" t="str">
            <v>Servicos de elaboracao de projeto estrutural final de eng.</v>
          </cell>
          <cell r="E359" t="str">
            <v>m2</v>
          </cell>
          <cell r="F359">
            <v>37.130000000000003</v>
          </cell>
          <cell r="G359">
            <v>1149</v>
          </cell>
        </row>
        <row r="360">
          <cell r="B360" t="str">
            <v>ST45150100</v>
          </cell>
          <cell r="C360">
            <v>351</v>
          </cell>
          <cell r="D360" t="str">
            <v>Caixa com tampa de ferro leve 600L-900mm,CET-RIO.</v>
          </cell>
          <cell r="E360" t="str">
            <v xml:space="preserve">un  </v>
          </cell>
          <cell r="F360">
            <v>295.7</v>
          </cell>
          <cell r="G360">
            <v>41</v>
          </cell>
        </row>
        <row r="361">
          <cell r="B361" t="str">
            <v>TC05100050</v>
          </cell>
          <cell r="C361">
            <v>352</v>
          </cell>
          <cell r="D361" t="str">
            <v>Transporte horizontal material em carrinho de mao.</v>
          </cell>
          <cell r="E361" t="str">
            <v>t.dam</v>
          </cell>
          <cell r="F361">
            <v>1.19</v>
          </cell>
          <cell r="G361">
            <v>103434.34</v>
          </cell>
        </row>
        <row r="362">
          <cell r="B362" t="str">
            <v>TC10050350</v>
          </cell>
          <cell r="C362">
            <v>353</v>
          </cell>
          <cell r="D362" t="str">
            <v>Carga e descarga mecanica, com Pa-Carregadeira.</v>
          </cell>
          <cell r="E362" t="str">
            <v xml:space="preserve">t </v>
          </cell>
          <cell r="F362">
            <v>0.51</v>
          </cell>
          <cell r="G362">
            <v>43094.67</v>
          </cell>
        </row>
        <row r="363">
          <cell r="B363" t="str">
            <v>UNI</v>
          </cell>
          <cell r="C363" t="str">
            <v>N1</v>
          </cell>
          <cell r="D363" t="str">
            <v>Tampa light 80x80cm</v>
          </cell>
          <cell r="E363" t="str">
            <v>un</v>
          </cell>
          <cell r="F363">
            <v>259.04000000000002</v>
          </cell>
        </row>
        <row r="365">
          <cell r="B365" t="str">
            <v>ITENS FGV</v>
          </cell>
        </row>
        <row r="366">
          <cell r="B366" t="str">
            <v>BP10050653</v>
          </cell>
          <cell r="C366" t="str">
            <v>F1</v>
          </cell>
          <cell r="D366" t="str">
            <v>Revestimento de CBUQ, com 5cm de espessura.</v>
          </cell>
          <cell r="E366" t="str">
            <v>m2</v>
          </cell>
          <cell r="F366">
            <v>12.77</v>
          </cell>
        </row>
        <row r="367">
          <cell r="B367" t="str">
            <v>BP20200053</v>
          </cell>
          <cell r="C367" t="str">
            <v>F2</v>
          </cell>
          <cell r="D367" t="str">
            <v>Meio-fio de concreto pre-moldado altura de 0,45m.</v>
          </cell>
          <cell r="E367" t="str">
            <v>m</v>
          </cell>
          <cell r="F367">
            <v>21.71</v>
          </cell>
        </row>
        <row r="368">
          <cell r="B368" t="str">
            <v>CE05050050</v>
          </cell>
          <cell r="C368" t="str">
            <v>F3</v>
          </cell>
          <cell r="D368" t="str">
            <v>Prestacao de servicos de engenharia.</v>
          </cell>
          <cell r="E368" t="str">
            <v>hh</v>
          </cell>
          <cell r="F368">
            <v>39.4</v>
          </cell>
        </row>
        <row r="369">
          <cell r="B369" t="str">
            <v>DR30200050</v>
          </cell>
          <cell r="C369" t="str">
            <v>F4</v>
          </cell>
          <cell r="D369" t="str">
            <v>Caixa de inspecao de esgoto, 0,70m de profundidade.</v>
          </cell>
          <cell r="E369" t="str">
            <v>un</v>
          </cell>
          <cell r="F369">
            <v>245.86</v>
          </cell>
        </row>
        <row r="370">
          <cell r="B370" t="str">
            <v>EQ45050150</v>
          </cell>
          <cell r="C370" t="str">
            <v>F5</v>
          </cell>
          <cell r="D370" t="str">
            <v>Compressor de ar. Aluguel produtivo.</v>
          </cell>
          <cell r="E370" t="str">
            <v>h</v>
          </cell>
          <cell r="F370">
            <v>26.28</v>
          </cell>
        </row>
        <row r="371">
          <cell r="B371" t="str">
            <v>ET60050100</v>
          </cell>
          <cell r="C371" t="str">
            <v>F6</v>
          </cell>
          <cell r="D371" t="str">
            <v>Concreto usinado 40Mpa.</v>
          </cell>
          <cell r="E371" t="str">
            <v>m3</v>
          </cell>
          <cell r="F371">
            <v>274.33999999999997</v>
          </cell>
        </row>
        <row r="372">
          <cell r="B372" t="str">
            <v>IP05100400</v>
          </cell>
          <cell r="C372" t="str">
            <v>F7</v>
          </cell>
          <cell r="D372" t="str">
            <v>Poste Multi-Uso de aco, reto, cilindrico de 5,60m.</v>
          </cell>
          <cell r="E372" t="str">
            <v>par</v>
          </cell>
          <cell r="F372">
            <v>1366</v>
          </cell>
        </row>
        <row r="373">
          <cell r="B373" t="str">
            <v>IP05100850</v>
          </cell>
          <cell r="C373" t="str">
            <v>F8</v>
          </cell>
          <cell r="D373" t="str">
            <v>Poste Multi-Uso de aco, reto, cilindrico de 9,5m.</v>
          </cell>
          <cell r="E373" t="str">
            <v>un</v>
          </cell>
          <cell r="F373">
            <v>2656.14</v>
          </cell>
        </row>
        <row r="374">
          <cell r="B374" t="str">
            <v>IP05250150</v>
          </cell>
          <cell r="C374" t="str">
            <v>F9</v>
          </cell>
          <cell r="D374" t="str">
            <v>Poste de aco, reto, de 4,50m ate 6m. Assentamento.</v>
          </cell>
          <cell r="E374" t="str">
            <v>un</v>
          </cell>
          <cell r="F374">
            <v>53.59</v>
          </cell>
        </row>
        <row r="375">
          <cell r="B375" t="str">
            <v>IP05250200</v>
          </cell>
          <cell r="C375" t="str">
            <v>F10</v>
          </cell>
          <cell r="D375" t="str">
            <v>Poste de aco, reto, de 7m ate 12m. Assentamento.</v>
          </cell>
          <cell r="E375" t="str">
            <v>un</v>
          </cell>
          <cell r="F375">
            <v>108.83</v>
          </cell>
        </row>
        <row r="376">
          <cell r="B376" t="str">
            <v>IP05500050</v>
          </cell>
          <cell r="C376" t="str">
            <v>F11</v>
          </cell>
          <cell r="D376" t="str">
            <v>Braco para luminaria de 0,39m.</v>
          </cell>
          <cell r="E376" t="str">
            <v>par</v>
          </cell>
          <cell r="F376">
            <v>63</v>
          </cell>
        </row>
        <row r="377">
          <cell r="B377" t="str">
            <v>IP05500250</v>
          </cell>
          <cell r="C377" t="str">
            <v>F12</v>
          </cell>
          <cell r="D377" t="str">
            <v>Braco para luminaria de 1,35m.</v>
          </cell>
          <cell r="E377" t="str">
            <v>par</v>
          </cell>
          <cell r="F377">
            <v>115</v>
          </cell>
        </row>
        <row r="378">
          <cell r="B378" t="str">
            <v>IP05550050</v>
          </cell>
          <cell r="C378" t="str">
            <v>F13</v>
          </cell>
          <cell r="D378" t="str">
            <v>Braco, padrao RIOLUZ.  Colocacao.</v>
          </cell>
          <cell r="E378" t="str">
            <v>un</v>
          </cell>
          <cell r="F378">
            <v>9.76</v>
          </cell>
        </row>
        <row r="379">
          <cell r="B379" t="str">
            <v>IP05600050</v>
          </cell>
          <cell r="C379" t="str">
            <v>F14</v>
          </cell>
          <cell r="D379" t="str">
            <v>Pintura de braco com 2 demaos de tinta Aluminac.</v>
          </cell>
          <cell r="E379" t="str">
            <v>un</v>
          </cell>
          <cell r="F379">
            <v>12.29</v>
          </cell>
        </row>
        <row r="380">
          <cell r="B380" t="str">
            <v>IP05600103</v>
          </cell>
          <cell r="C380" t="str">
            <v>F15</v>
          </cell>
          <cell r="D380" t="str">
            <v>Pintura de poste de aco, reto, de 4,5m ate 6m.</v>
          </cell>
          <cell r="E380" t="str">
            <v>un</v>
          </cell>
          <cell r="F380">
            <v>14.73</v>
          </cell>
        </row>
        <row r="381">
          <cell r="B381" t="str">
            <v>IP05600109</v>
          </cell>
          <cell r="C381" t="str">
            <v>F16</v>
          </cell>
          <cell r="D381" t="str">
            <v>Pintura de poste de aco reto, de 10m ate 15m.</v>
          </cell>
          <cell r="E381" t="str">
            <v>un</v>
          </cell>
          <cell r="F381">
            <v>54.04</v>
          </cell>
        </row>
        <row r="382">
          <cell r="B382" t="str">
            <v>IP45050250</v>
          </cell>
          <cell r="C382" t="str">
            <v>F17</v>
          </cell>
          <cell r="D382" t="str">
            <v>Rele fotoeletrico, tipo NA, tensao de 127V, 1200VA.</v>
          </cell>
          <cell r="E382" t="str">
            <v>un</v>
          </cell>
          <cell r="F382">
            <v>11.85</v>
          </cell>
        </row>
        <row r="383">
          <cell r="B383" t="str">
            <v>IP50050059</v>
          </cell>
          <cell r="C383" t="str">
            <v>F18</v>
          </cell>
          <cell r="D383" t="str">
            <v>Luminaria LRJ-25 para lampada de 70W ovoide.</v>
          </cell>
          <cell r="E383" t="str">
            <v>un</v>
          </cell>
          <cell r="F383">
            <v>305.18</v>
          </cell>
        </row>
        <row r="384">
          <cell r="B384" t="str">
            <v>IP50050250</v>
          </cell>
          <cell r="C384" t="str">
            <v>F19</v>
          </cell>
          <cell r="D384" t="str">
            <v>Luminaria LRJ-24 para lampada de 250W tubular.</v>
          </cell>
          <cell r="E384" t="str">
            <v>un</v>
          </cell>
          <cell r="F384">
            <v>361.15</v>
          </cell>
        </row>
        <row r="385">
          <cell r="B385" t="str">
            <v>IP50200106</v>
          </cell>
          <cell r="C385" t="str">
            <v>F20</v>
          </cell>
          <cell r="D385" t="str">
            <v>Nucleo simples para luminarias LRJ-09/16/25.</v>
          </cell>
          <cell r="E385" t="str">
            <v>un</v>
          </cell>
          <cell r="F385">
            <v>40</v>
          </cell>
        </row>
        <row r="386">
          <cell r="B386" t="str">
            <v>IP50200150</v>
          </cell>
          <cell r="C386" t="str">
            <v>F21</v>
          </cell>
          <cell r="D386" t="str">
            <v>Nucleo duplo para luminarias LRJ-01/17/23/24/30/31.</v>
          </cell>
          <cell r="E386" t="str">
            <v>un</v>
          </cell>
          <cell r="F386">
            <v>67</v>
          </cell>
        </row>
        <row r="387">
          <cell r="B387" t="str">
            <v>IP50250421</v>
          </cell>
          <cell r="C387" t="str">
            <v>F22</v>
          </cell>
          <cell r="D387" t="str">
            <v>Lampada de multivapor metalica (MVM) de 250W.</v>
          </cell>
          <cell r="E387" t="str">
            <v>un</v>
          </cell>
          <cell r="F387">
            <v>83.9</v>
          </cell>
        </row>
        <row r="388">
          <cell r="B388" t="str">
            <v>IP50400103</v>
          </cell>
          <cell r="C388" t="str">
            <v>F23</v>
          </cell>
          <cell r="D388" t="str">
            <v>Luminaria fechada com lampada de descarga.</v>
          </cell>
          <cell r="E388" t="str">
            <v>un</v>
          </cell>
          <cell r="F388">
            <v>9.76</v>
          </cell>
        </row>
        <row r="389">
          <cell r="B389" t="str">
            <v>IT25100121</v>
          </cell>
          <cell r="C389" t="str">
            <v>F24</v>
          </cell>
          <cell r="D389" t="str">
            <v>Kanalex diametro de 125mm (5" ).</v>
          </cell>
          <cell r="E389" t="str">
            <v>m</v>
          </cell>
          <cell r="F389">
            <v>10.89</v>
          </cell>
        </row>
        <row r="390">
          <cell r="B390" t="str">
            <v>RV1595005</v>
          </cell>
          <cell r="C390" t="str">
            <v>F25</v>
          </cell>
          <cell r="D390" t="str">
            <v>Piso de alerta em placas marmorizadas, cor vermelha.</v>
          </cell>
          <cell r="E390" t="str">
            <v>m2</v>
          </cell>
          <cell r="F390">
            <v>55.17</v>
          </cell>
        </row>
        <row r="391">
          <cell r="B391" t="str">
            <v>SC05100350</v>
          </cell>
          <cell r="C391" t="str">
            <v>F26</v>
          </cell>
          <cell r="D391" t="str">
            <v>Demolicao com equipamento concreto asfaltico 5cm.</v>
          </cell>
          <cell r="E391" t="str">
            <v>m2</v>
          </cell>
          <cell r="F391">
            <v>5.0999999999999996</v>
          </cell>
        </row>
        <row r="392">
          <cell r="B392" t="str">
            <v>SC05100400</v>
          </cell>
          <cell r="C392" t="str">
            <v>F27</v>
          </cell>
          <cell r="D392" t="str">
            <v>Demolicao com equipamento concreto asfaltico 10cm.</v>
          </cell>
          <cell r="E392" t="str">
            <v>m2</v>
          </cell>
          <cell r="F392">
            <v>7.64</v>
          </cell>
        </row>
        <row r="393">
          <cell r="B393" t="str">
            <v>SC05100450</v>
          </cell>
          <cell r="C393" t="str">
            <v>F28</v>
          </cell>
          <cell r="D393" t="str">
            <v>Demolicao equipamento concreto asfaltico 5cm l=1,20m.</v>
          </cell>
          <cell r="E393" t="str">
            <v>m2</v>
          </cell>
          <cell r="F393">
            <v>5.99</v>
          </cell>
        </row>
        <row r="394">
          <cell r="B394" t="str">
            <v>SC10100100</v>
          </cell>
          <cell r="C394" t="str">
            <v>F29</v>
          </cell>
          <cell r="D394" t="str">
            <v>Operador de trafego, nivel junior.</v>
          </cell>
          <cell r="E394" t="str">
            <v>h</v>
          </cell>
          <cell r="F394">
            <v>10.1</v>
          </cell>
        </row>
        <row r="395">
          <cell r="B395" t="str">
            <v>ST05051050</v>
          </cell>
          <cell r="C395" t="str">
            <v>F30</v>
          </cell>
          <cell r="D395" t="str">
            <v>Sinalizacao horizontal aplicada por aspersao.</v>
          </cell>
          <cell r="E395" t="str">
            <v>m2</v>
          </cell>
          <cell r="F395">
            <v>20.149999999999999</v>
          </cell>
        </row>
        <row r="396">
          <cell r="B396" t="str">
            <v>ST10150350</v>
          </cell>
          <cell r="C396" t="str">
            <v>F31</v>
          </cell>
          <cell r="D396" t="str">
            <v>Conjunto semaforico principal.</v>
          </cell>
          <cell r="E396" t="str">
            <v>un</v>
          </cell>
          <cell r="F396">
            <v>4662</v>
          </cell>
        </row>
        <row r="397">
          <cell r="B397" t="str">
            <v>ST10150400</v>
          </cell>
          <cell r="C397" t="str">
            <v>F32</v>
          </cell>
          <cell r="D397" t="str">
            <v>Conjunto semaforico repetidor.</v>
          </cell>
          <cell r="E397" t="str">
            <v>un</v>
          </cell>
          <cell r="F397">
            <v>2243.85</v>
          </cell>
        </row>
        <row r="398">
          <cell r="B398" t="str">
            <v>ST20100050</v>
          </cell>
          <cell r="C398" t="str">
            <v>F33</v>
          </cell>
          <cell r="D398" t="str">
            <v>Aluguel mensal de radio transmissor-receptor.</v>
          </cell>
          <cell r="E398" t="str">
            <v>mes</v>
          </cell>
          <cell r="F398">
            <v>70</v>
          </cell>
        </row>
        <row r="399">
          <cell r="B399" t="str">
            <v>ST15050100</v>
          </cell>
          <cell r="C399" t="str">
            <v>F34</v>
          </cell>
          <cell r="D399" t="str">
            <v>Portico, coluna tubular, em aco galvanizado.</v>
          </cell>
          <cell r="E399" t="str">
            <v>un</v>
          </cell>
          <cell r="F399">
            <v>35622.78</v>
          </cell>
        </row>
        <row r="400">
          <cell r="B400" t="str">
            <v>TC10050050</v>
          </cell>
          <cell r="C400" t="str">
            <v>F35</v>
          </cell>
          <cell r="D400" t="str">
            <v>Carga e descarga manual de material.</v>
          </cell>
          <cell r="E400" t="str">
            <v>t</v>
          </cell>
          <cell r="F400">
            <v>20.36</v>
          </cell>
        </row>
        <row r="401">
          <cell r="B401" t="str">
            <v>DR10050053</v>
          </cell>
          <cell r="C401" t="str">
            <v>F36</v>
          </cell>
          <cell r="D401" t="str">
            <v>Tubo de ferro fundido, ductil, classe K-9,ø 100mm.</v>
          </cell>
          <cell r="E401" t="str">
            <v>m</v>
          </cell>
          <cell r="F401">
            <v>139.33000000000001</v>
          </cell>
        </row>
        <row r="402">
          <cell r="B402" t="str">
            <v>ST05051800</v>
          </cell>
          <cell r="C402" t="str">
            <v>F37</v>
          </cell>
          <cell r="D402" t="str">
            <v>Tachao bidirecional, conforme especificacao CET-RIO.  Fornecimento.</v>
          </cell>
          <cell r="E402" t="str">
            <v>un</v>
          </cell>
          <cell r="F402">
            <v>21.9</v>
          </cell>
        </row>
        <row r="403">
          <cell r="B403" t="str">
            <v>IP50050253</v>
          </cell>
          <cell r="C403" t="str">
            <v>F38</v>
          </cell>
          <cell r="D403" t="str">
            <v>Luminaria LRJ-33 para lampada vapor de sodio ou multivapor metalico de 250W, IP-66, vidro curvo, corpo em aluminio injetado, para encaixe em tubo com diametro de 60,3mm, com equipamento auxiliar integrado (EM-RIOLUZ no 30), refletor em chapa de aluminio 9</v>
          </cell>
          <cell r="E403" t="str">
            <v>un</v>
          </cell>
          <cell r="F403">
            <v>515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ÇO PROJETO"/>
      <sheetName val="RESUMO - MEDIÇÃO"/>
      <sheetName val="DRENAGEM"/>
      <sheetName val="Ofício"/>
      <sheetName val="Cabeçalho"/>
      <sheetName val="Desmatamento "/>
      <sheetName val="DMT"/>
      <sheetName val="Corte"/>
      <sheetName val="Aterro"/>
      <sheetName val="Regula"/>
      <sheetName val="Forro de cascalho"/>
      <sheetName val="Sub-base"/>
      <sheetName val="Base"/>
      <sheetName val="Imprimação"/>
      <sheetName val="TSD"/>
      <sheetName val="TSS"/>
      <sheetName val="AGREGADOS"/>
      <sheetName val="EMPRÉSTIMO"/>
      <sheetName val="RECUPERAÇÃO-JAZIDA"/>
      <sheetName val="Nº DE ARBUS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.PRIM."/>
      <sheetName val="PROD.REBRIT."/>
      <sheetName val="SAÍDA MASSA"/>
      <sheetName val="SAÍDA BRITADOS"/>
      <sheetName val="RESUMO INDUSTRIAL"/>
      <sheetName val="Posição Física "/>
      <sheetName val="Eficiência"/>
      <sheetName val="SAÍDA MASSA -BR 476"/>
      <sheetName val="SAÍDA BRITADOS -  BR-476"/>
      <sheetName val="PROD_PRIM_"/>
      <sheetName val="PROD_REBRIT_"/>
      <sheetName val="Custo do CM-30"/>
      <sheetName val="Planejamento"/>
      <sheetName val="Vínculos (Não Mexer)"/>
      <sheetName val="Vínculos"/>
    </sheetNames>
    <sheetDataSet>
      <sheetData sheetId="0" refreshError="1">
        <row r="1">
          <cell r="A1" t="str">
            <v>CONSTRUTORA CATARINENSE DE RODOVIAS  LTDA</v>
          </cell>
        </row>
        <row r="8">
          <cell r="A8">
            <v>1</v>
          </cell>
          <cell r="B8">
            <v>774.19354838709683</v>
          </cell>
          <cell r="C8">
            <v>774.19354838709683</v>
          </cell>
          <cell r="D8">
            <v>59</v>
          </cell>
          <cell r="E8">
            <v>12.5</v>
          </cell>
          <cell r="F8">
            <v>0.5</v>
          </cell>
          <cell r="G8">
            <v>160</v>
          </cell>
          <cell r="H8">
            <v>160</v>
          </cell>
          <cell r="I8">
            <v>0</v>
          </cell>
          <cell r="J8">
            <v>0</v>
          </cell>
        </row>
        <row r="9">
          <cell r="A9">
            <v>2</v>
          </cell>
          <cell r="B9">
            <v>774.19354838709683</v>
          </cell>
          <cell r="C9">
            <v>1548.3870967741937</v>
          </cell>
          <cell r="D9">
            <v>65</v>
          </cell>
          <cell r="E9">
            <v>12</v>
          </cell>
          <cell r="F9">
            <v>1</v>
          </cell>
          <cell r="G9">
            <v>200</v>
          </cell>
          <cell r="H9">
            <v>360</v>
          </cell>
          <cell r="I9">
            <v>1300</v>
          </cell>
          <cell r="J9">
            <v>1300</v>
          </cell>
        </row>
        <row r="10">
          <cell r="A10">
            <v>3</v>
          </cell>
          <cell r="B10">
            <v>774.19354838709683</v>
          </cell>
          <cell r="C10">
            <v>2322.5806451612907</v>
          </cell>
          <cell r="D10">
            <v>50</v>
          </cell>
          <cell r="E10">
            <v>8.34</v>
          </cell>
          <cell r="F10">
            <v>2.66</v>
          </cell>
          <cell r="G10">
            <v>1020</v>
          </cell>
          <cell r="H10">
            <v>360</v>
          </cell>
          <cell r="I10">
            <v>1000</v>
          </cell>
          <cell r="J10">
            <v>2300</v>
          </cell>
        </row>
        <row r="11">
          <cell r="A11">
            <v>4</v>
          </cell>
          <cell r="B11">
            <v>774.19354838709683</v>
          </cell>
          <cell r="C11">
            <v>3096.7741935483873</v>
          </cell>
          <cell r="D11">
            <v>58</v>
          </cell>
          <cell r="E11">
            <v>11.5</v>
          </cell>
          <cell r="F11">
            <v>1.5</v>
          </cell>
          <cell r="G11">
            <v>160</v>
          </cell>
          <cell r="H11">
            <v>520</v>
          </cell>
          <cell r="I11">
            <v>1160</v>
          </cell>
          <cell r="J11">
            <v>3460</v>
          </cell>
        </row>
        <row r="12">
          <cell r="A12">
            <v>5</v>
          </cell>
          <cell r="B12">
            <v>774.19354838709683</v>
          </cell>
          <cell r="C12">
            <v>3870.9677419354839</v>
          </cell>
          <cell r="D12">
            <v>44</v>
          </cell>
          <cell r="E12">
            <v>10</v>
          </cell>
          <cell r="F12">
            <v>1</v>
          </cell>
          <cell r="G12">
            <v>880</v>
          </cell>
          <cell r="H12">
            <v>520</v>
          </cell>
          <cell r="I12">
            <v>880</v>
          </cell>
          <cell r="J12">
            <v>4340</v>
          </cell>
        </row>
        <row r="13">
          <cell r="A13">
            <v>6</v>
          </cell>
          <cell r="B13">
            <v>774.19354838709683</v>
          </cell>
          <cell r="C13">
            <v>4645.1612903225805</v>
          </cell>
          <cell r="D13">
            <v>49</v>
          </cell>
          <cell r="E13">
            <v>9.5</v>
          </cell>
          <cell r="F13">
            <v>1.5</v>
          </cell>
          <cell r="G13">
            <v>60</v>
          </cell>
          <cell r="H13">
            <v>580</v>
          </cell>
          <cell r="I13">
            <v>980</v>
          </cell>
          <cell r="J13">
            <v>5320</v>
          </cell>
        </row>
        <row r="14">
          <cell r="A14">
            <v>7</v>
          </cell>
          <cell r="B14">
            <v>774.19354838709683</v>
          </cell>
          <cell r="C14">
            <v>5419.3548387096771</v>
          </cell>
          <cell r="D14">
            <v>56</v>
          </cell>
          <cell r="E14">
            <v>12.5</v>
          </cell>
          <cell r="F14">
            <v>0.5</v>
          </cell>
          <cell r="G14">
            <v>760</v>
          </cell>
          <cell r="H14">
            <v>580</v>
          </cell>
          <cell r="I14">
            <v>1120</v>
          </cell>
          <cell r="J14">
            <v>6440</v>
          </cell>
        </row>
        <row r="15">
          <cell r="A15">
            <v>8</v>
          </cell>
          <cell r="B15">
            <v>774.19354838709683</v>
          </cell>
          <cell r="C15">
            <v>6193.5483870967737</v>
          </cell>
          <cell r="D15">
            <v>27</v>
          </cell>
          <cell r="E15">
            <v>6</v>
          </cell>
          <cell r="F15">
            <v>5</v>
          </cell>
          <cell r="G15">
            <v>940</v>
          </cell>
          <cell r="H15">
            <v>580</v>
          </cell>
          <cell r="I15">
            <v>540</v>
          </cell>
          <cell r="J15">
            <v>6980</v>
          </cell>
        </row>
        <row r="16">
          <cell r="A16">
            <v>9</v>
          </cell>
          <cell r="B16">
            <v>774.19354838709683</v>
          </cell>
          <cell r="C16">
            <v>6967.7419354838703</v>
          </cell>
          <cell r="D16">
            <v>59</v>
          </cell>
          <cell r="E16">
            <v>12.67</v>
          </cell>
          <cell r="F16">
            <v>0.33</v>
          </cell>
          <cell r="G16">
            <v>860</v>
          </cell>
          <cell r="H16">
            <v>580</v>
          </cell>
          <cell r="I16">
            <v>1180</v>
          </cell>
          <cell r="J16">
            <v>8160</v>
          </cell>
        </row>
        <row r="17">
          <cell r="A17">
            <v>10</v>
          </cell>
          <cell r="B17">
            <v>774.19354838709683</v>
          </cell>
          <cell r="C17">
            <v>7741.9354838709669</v>
          </cell>
          <cell r="D17">
            <v>60</v>
          </cell>
          <cell r="E17">
            <v>12.5</v>
          </cell>
          <cell r="F17">
            <v>0.5</v>
          </cell>
          <cell r="G17">
            <v>500</v>
          </cell>
          <cell r="H17">
            <v>580</v>
          </cell>
          <cell r="I17">
            <v>1200</v>
          </cell>
          <cell r="J17">
            <v>9360</v>
          </cell>
        </row>
        <row r="18">
          <cell r="A18">
            <v>11</v>
          </cell>
          <cell r="B18">
            <v>774.19354838709683</v>
          </cell>
          <cell r="C18">
            <v>8516.1290322580644</v>
          </cell>
          <cell r="D18">
            <v>63</v>
          </cell>
          <cell r="E18">
            <v>12.33</v>
          </cell>
          <cell r="F18">
            <v>0.67</v>
          </cell>
          <cell r="G18">
            <v>200</v>
          </cell>
          <cell r="H18">
            <v>780</v>
          </cell>
          <cell r="I18">
            <v>1260</v>
          </cell>
          <cell r="J18">
            <v>10620</v>
          </cell>
        </row>
        <row r="19">
          <cell r="A19">
            <v>12</v>
          </cell>
          <cell r="B19">
            <v>774.19354838709683</v>
          </cell>
          <cell r="C19">
            <v>9290.322580645161</v>
          </cell>
          <cell r="D19">
            <v>46</v>
          </cell>
          <cell r="E19">
            <v>10</v>
          </cell>
          <cell r="F19">
            <v>0.5</v>
          </cell>
          <cell r="G19">
            <v>200</v>
          </cell>
          <cell r="H19">
            <v>980</v>
          </cell>
          <cell r="I19">
            <v>920</v>
          </cell>
          <cell r="J19">
            <v>11540</v>
          </cell>
        </row>
        <row r="20">
          <cell r="A20">
            <v>13</v>
          </cell>
          <cell r="B20">
            <v>774.19354838709683</v>
          </cell>
          <cell r="C20">
            <v>10064.516129032258</v>
          </cell>
          <cell r="D20">
            <v>55</v>
          </cell>
          <cell r="E20">
            <v>11.5</v>
          </cell>
          <cell r="F20">
            <v>1.5</v>
          </cell>
          <cell r="G20">
            <v>160</v>
          </cell>
          <cell r="H20">
            <v>1140</v>
          </cell>
          <cell r="I20">
            <v>1100</v>
          </cell>
          <cell r="J20">
            <v>12640</v>
          </cell>
        </row>
        <row r="21">
          <cell r="A21">
            <v>14</v>
          </cell>
          <cell r="B21">
            <v>774.19354838709683</v>
          </cell>
          <cell r="C21">
            <v>10838.709677419354</v>
          </cell>
          <cell r="D21">
            <v>47</v>
          </cell>
          <cell r="E21">
            <v>10</v>
          </cell>
          <cell r="F21">
            <v>3</v>
          </cell>
          <cell r="G21">
            <v>160</v>
          </cell>
          <cell r="H21">
            <v>1300</v>
          </cell>
          <cell r="I21">
            <v>940</v>
          </cell>
          <cell r="J21">
            <v>13580</v>
          </cell>
        </row>
        <row r="22">
          <cell r="A22">
            <v>15</v>
          </cell>
          <cell r="B22">
            <v>774.19354838709683</v>
          </cell>
          <cell r="C22">
            <v>11612.903225806451</v>
          </cell>
          <cell r="D22">
            <v>47</v>
          </cell>
          <cell r="E22">
            <v>10.5</v>
          </cell>
          <cell r="F22">
            <v>0.5</v>
          </cell>
          <cell r="G22">
            <v>140</v>
          </cell>
          <cell r="H22">
            <v>1440</v>
          </cell>
          <cell r="I22">
            <v>940</v>
          </cell>
          <cell r="J22">
            <v>14520</v>
          </cell>
        </row>
        <row r="23">
          <cell r="A23">
            <v>16</v>
          </cell>
          <cell r="B23">
            <v>774.19354838709683</v>
          </cell>
          <cell r="C23">
            <v>12387.096774193547</v>
          </cell>
          <cell r="D23">
            <v>43</v>
          </cell>
          <cell r="E23">
            <v>8.17</v>
          </cell>
          <cell r="F23">
            <v>4.83</v>
          </cell>
          <cell r="G23">
            <v>800</v>
          </cell>
          <cell r="H23">
            <v>1440</v>
          </cell>
          <cell r="I23">
            <v>860</v>
          </cell>
          <cell r="J23">
            <v>15380</v>
          </cell>
        </row>
        <row r="24">
          <cell r="A24">
            <v>17</v>
          </cell>
          <cell r="B24">
            <v>774.19354838709683</v>
          </cell>
          <cell r="C24">
            <v>13161.290322580644</v>
          </cell>
          <cell r="D24">
            <v>58</v>
          </cell>
          <cell r="E24">
            <v>12.5</v>
          </cell>
          <cell r="F24">
            <v>0.5</v>
          </cell>
          <cell r="G24">
            <v>0</v>
          </cell>
          <cell r="H24">
            <v>1440</v>
          </cell>
          <cell r="I24">
            <v>1160</v>
          </cell>
          <cell r="J24">
            <v>16540</v>
          </cell>
        </row>
        <row r="25">
          <cell r="A25">
            <v>18</v>
          </cell>
          <cell r="B25">
            <v>774.19354838709683</v>
          </cell>
          <cell r="C25">
            <v>13935.483870967741</v>
          </cell>
          <cell r="D25">
            <v>52</v>
          </cell>
          <cell r="E25">
            <v>12.17</v>
          </cell>
          <cell r="F25">
            <v>0.83</v>
          </cell>
          <cell r="G25">
            <v>40</v>
          </cell>
          <cell r="H25">
            <v>1480</v>
          </cell>
          <cell r="I25">
            <v>1040</v>
          </cell>
          <cell r="J25">
            <v>17580</v>
          </cell>
        </row>
        <row r="26">
          <cell r="A26">
            <v>19</v>
          </cell>
          <cell r="B26">
            <v>774.19354838709683</v>
          </cell>
          <cell r="C26">
            <v>14709.677419354837</v>
          </cell>
          <cell r="D26">
            <v>9</v>
          </cell>
          <cell r="E26">
            <v>2.67</v>
          </cell>
          <cell r="F26">
            <v>8.33</v>
          </cell>
          <cell r="G26">
            <v>160</v>
          </cell>
          <cell r="H26">
            <v>1640</v>
          </cell>
          <cell r="I26">
            <v>180</v>
          </cell>
          <cell r="J26">
            <v>17760</v>
          </cell>
        </row>
        <row r="27">
          <cell r="A27">
            <v>20</v>
          </cell>
          <cell r="B27">
            <v>774.19354838709683</v>
          </cell>
          <cell r="C27">
            <v>15483.870967741934</v>
          </cell>
          <cell r="D27">
            <v>58</v>
          </cell>
          <cell r="E27">
            <v>12.5</v>
          </cell>
          <cell r="F27">
            <v>0.5</v>
          </cell>
          <cell r="G27">
            <v>280</v>
          </cell>
          <cell r="H27">
            <v>1920</v>
          </cell>
          <cell r="I27">
            <v>1160</v>
          </cell>
          <cell r="J27">
            <v>18920</v>
          </cell>
        </row>
        <row r="28">
          <cell r="A28">
            <v>21</v>
          </cell>
          <cell r="B28">
            <v>774.19354838709683</v>
          </cell>
          <cell r="C28">
            <v>16258.06451612903</v>
          </cell>
          <cell r="D28">
            <v>60</v>
          </cell>
          <cell r="E28">
            <v>13</v>
          </cell>
          <cell r="F28">
            <v>2</v>
          </cell>
          <cell r="G28">
            <v>160</v>
          </cell>
          <cell r="H28">
            <v>2080</v>
          </cell>
          <cell r="I28">
            <v>1200</v>
          </cell>
          <cell r="J28">
            <v>20120</v>
          </cell>
        </row>
        <row r="29">
          <cell r="A29">
            <v>22</v>
          </cell>
          <cell r="B29">
            <v>774.19354838709683</v>
          </cell>
          <cell r="C29">
            <v>17032.258064516129</v>
          </cell>
          <cell r="D29">
            <v>60</v>
          </cell>
          <cell r="E29">
            <v>13</v>
          </cell>
          <cell r="F29">
            <v>2.33</v>
          </cell>
          <cell r="G29">
            <v>260</v>
          </cell>
          <cell r="H29">
            <v>2340</v>
          </cell>
          <cell r="I29">
            <v>1200</v>
          </cell>
          <cell r="J29">
            <v>21320</v>
          </cell>
        </row>
        <row r="30">
          <cell r="A30">
            <v>23</v>
          </cell>
          <cell r="B30">
            <v>774.19354838709683</v>
          </cell>
          <cell r="C30">
            <v>17806.451612903227</v>
          </cell>
          <cell r="D30">
            <v>58</v>
          </cell>
          <cell r="E30">
            <v>12.33</v>
          </cell>
          <cell r="F30">
            <v>0.67</v>
          </cell>
          <cell r="G30">
            <v>160</v>
          </cell>
          <cell r="H30">
            <v>2500</v>
          </cell>
          <cell r="I30">
            <v>1160</v>
          </cell>
          <cell r="J30">
            <v>22480</v>
          </cell>
        </row>
        <row r="31">
          <cell r="A31">
            <v>24</v>
          </cell>
          <cell r="B31">
            <v>774.19354838709683</v>
          </cell>
          <cell r="C31">
            <v>18580.645161290326</v>
          </cell>
          <cell r="D31">
            <v>56</v>
          </cell>
          <cell r="E31">
            <v>13</v>
          </cell>
          <cell r="F31">
            <v>0.5</v>
          </cell>
          <cell r="G31">
            <v>40</v>
          </cell>
          <cell r="H31">
            <v>2540</v>
          </cell>
          <cell r="I31">
            <v>1120</v>
          </cell>
          <cell r="J31">
            <v>23600</v>
          </cell>
        </row>
        <row r="32">
          <cell r="A32">
            <v>25</v>
          </cell>
          <cell r="B32">
            <v>774.19354838709683</v>
          </cell>
          <cell r="C32">
            <v>19354.838709677424</v>
          </cell>
          <cell r="D32">
            <v>42</v>
          </cell>
          <cell r="E32">
            <v>12.33</v>
          </cell>
          <cell r="F32">
            <v>0.67</v>
          </cell>
          <cell r="G32">
            <v>860</v>
          </cell>
          <cell r="H32">
            <v>2540</v>
          </cell>
          <cell r="I32">
            <v>840</v>
          </cell>
          <cell r="J32">
            <v>24440</v>
          </cell>
        </row>
        <row r="33">
          <cell r="A33">
            <v>26</v>
          </cell>
          <cell r="B33">
            <v>774.19354838709683</v>
          </cell>
          <cell r="C33">
            <v>20129.032258064522</v>
          </cell>
          <cell r="D33">
            <v>39</v>
          </cell>
          <cell r="E33">
            <v>10</v>
          </cell>
          <cell r="F33">
            <v>0.5</v>
          </cell>
          <cell r="G33">
            <v>1180</v>
          </cell>
          <cell r="H33">
            <v>2540</v>
          </cell>
          <cell r="I33">
            <v>780</v>
          </cell>
          <cell r="J33">
            <v>25220</v>
          </cell>
        </row>
        <row r="34">
          <cell r="A34">
            <v>27</v>
          </cell>
          <cell r="B34">
            <v>774.19354838709683</v>
          </cell>
          <cell r="C34">
            <v>20903.225806451621</v>
          </cell>
          <cell r="D34">
            <v>48</v>
          </cell>
          <cell r="E34">
            <v>13</v>
          </cell>
          <cell r="F34">
            <v>12.83</v>
          </cell>
          <cell r="G34">
            <v>0</v>
          </cell>
          <cell r="H34">
            <v>2540</v>
          </cell>
          <cell r="I34">
            <v>960</v>
          </cell>
          <cell r="J34">
            <v>26180</v>
          </cell>
        </row>
        <row r="35">
          <cell r="A35">
            <v>28</v>
          </cell>
          <cell r="B35">
            <v>774.19354838709683</v>
          </cell>
          <cell r="C35">
            <v>21677.419354838719</v>
          </cell>
          <cell r="D35">
            <v>57</v>
          </cell>
          <cell r="E35">
            <v>13</v>
          </cell>
          <cell r="F35">
            <v>1</v>
          </cell>
          <cell r="G35">
            <v>920</v>
          </cell>
          <cell r="H35">
            <v>2540</v>
          </cell>
          <cell r="I35">
            <v>1140</v>
          </cell>
          <cell r="J35">
            <v>27320</v>
          </cell>
        </row>
        <row r="36">
          <cell r="A36">
            <v>29</v>
          </cell>
          <cell r="B36">
            <v>774.19354838709683</v>
          </cell>
          <cell r="C36">
            <v>22451.612903225818</v>
          </cell>
          <cell r="D36">
            <v>43</v>
          </cell>
          <cell r="E36">
            <v>9.75</v>
          </cell>
          <cell r="F36">
            <v>3.25</v>
          </cell>
          <cell r="G36">
            <v>920</v>
          </cell>
          <cell r="H36">
            <v>2540</v>
          </cell>
          <cell r="I36">
            <v>860</v>
          </cell>
          <cell r="J36">
            <v>28180</v>
          </cell>
        </row>
        <row r="37">
          <cell r="A37">
            <v>30</v>
          </cell>
          <cell r="B37">
            <v>774.19354838709683</v>
          </cell>
          <cell r="C37">
            <v>23225.806451612916</v>
          </cell>
          <cell r="D37">
            <v>57</v>
          </cell>
          <cell r="E37">
            <v>13</v>
          </cell>
          <cell r="F37">
            <v>2.77</v>
          </cell>
          <cell r="G37">
            <v>900</v>
          </cell>
          <cell r="H37">
            <v>2540</v>
          </cell>
          <cell r="I37">
            <v>1140</v>
          </cell>
          <cell r="J37">
            <v>29320</v>
          </cell>
        </row>
        <row r="38">
          <cell r="A38">
            <v>31</v>
          </cell>
          <cell r="B38">
            <v>774.19354838709683</v>
          </cell>
          <cell r="C38">
            <v>24000.000000000015</v>
          </cell>
          <cell r="D38">
            <v>62</v>
          </cell>
          <cell r="E38">
            <v>12.5</v>
          </cell>
          <cell r="F38">
            <v>0.5</v>
          </cell>
          <cell r="G38">
            <v>100</v>
          </cell>
          <cell r="H38">
            <v>2640</v>
          </cell>
          <cell r="I38">
            <v>1240</v>
          </cell>
          <cell r="J38">
            <v>30560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8">
          <cell r="A8">
            <v>1</v>
          </cell>
        </row>
      </sheetData>
      <sheetData sheetId="6">
        <row r="8">
          <cell r="A8">
            <v>1</v>
          </cell>
        </row>
      </sheetData>
      <sheetData sheetId="7">
        <row r="7">
          <cell r="A7">
            <v>1</v>
          </cell>
        </row>
      </sheetData>
      <sheetData sheetId="8">
        <row r="7">
          <cell r="A7">
            <v>1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CBUQ E CAP-50-70 CAPA RECAP"/>
      <sheetName val="PINTURA DE LIGAÇÃO RECAP"/>
      <sheetName val="TSS E RR-2C CICLO"/>
      <sheetName val="CBUQ E CAP-50-70 CAPA PISTA"/>
      <sheetName val="PINTURA DE LIGAÇÃO PISTA"/>
      <sheetName val="IMPRIMAÇÃO  E CM-30 PISTA"/>
      <sheetName val="SUB-BASE"/>
      <sheetName val="BASE"/>
      <sheetName val="REGULARIZAÇÃO DO SUBLEITO"/>
      <sheetName val="CONCRETO"/>
      <sheetName val="DESMAT. DEST. LIMP. AREA"/>
      <sheetName val="Orçamento"/>
      <sheetName val="DRENAGEM"/>
      <sheetName val="Administração - Pessoal"/>
      <sheetName val="INST. MOB."/>
      <sheetName val="Transporte Terra"/>
      <sheetName val="Transporte CICLOVIA"/>
      <sheetName val="Transporte RECAP"/>
      <sheetName val="Transporte PISTA"/>
      <sheetName val="QD QUANTIDADE CAD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ULTIPLICADORES BÁSICOS"/>
      <sheetName val="INSUMOS BÁSICOS"/>
      <sheetName val="QUADRO 08 - PLANILHAS PREÇO (2)"/>
      <sheetName val="INSUMOS - EQUIPAMENTOS"/>
      <sheetName val="CRONOGRAMA FÍSICO I"/>
      <sheetName val="QUADRO 04 - PLANILHAS PREÇOS"/>
      <sheetName val="COMPOSIÇÃO BDI"/>
      <sheetName val="LEIS SOCIAIS"/>
      <sheetName val="QUADRO 11 - C. H. PESSOAL"/>
      <sheetName val="quadro 06 - equipamentos dner"/>
      <sheetName val="Indice de Reajuste"/>
    </sheetNames>
    <sheetDataSet>
      <sheetData sheetId="0"/>
      <sheetData sheetId="1" refreshError="1">
        <row r="66">
          <cell r="E66">
            <v>1.42</v>
          </cell>
        </row>
        <row r="67">
          <cell r="E67">
            <v>0.65100000000000002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U"/>
      <sheetName val="Pista"/>
      <sheetName val="REPAROS LOCAL."/>
      <sheetName val="Acostamento"/>
      <sheetName val="C_U"/>
      <sheetName val="COMPOS1"/>
      <sheetName val="Plan1"/>
      <sheetName val="geral"/>
      <sheetName val="SERVIÇOS"/>
      <sheetName val="MARSHALL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Sarjeta SCT 03"/>
      <sheetName val="Sarjeta SCC 01"/>
      <sheetName val="Meio fio MFC 01"/>
      <sheetName val="Meio fio MFC 03"/>
      <sheetName val="Meio fio MFC 05"/>
      <sheetName val="Cx. coletora CCS 01"/>
      <sheetName val="Cx. coletora CCS 02"/>
      <sheetName val="Cx. coletora CCS03"/>
      <sheetName val="Cx. coletora CCS06"/>
      <sheetName val="Cx. coletora CCS 07"/>
      <sheetName val="Cx. coletora CCS 10"/>
      <sheetName val="Cx. coletora CCT 02"/>
      <sheetName val="Cx. coletora CCT 03"/>
      <sheetName val="Descida dágua DAR 03"/>
      <sheetName val="Descida dágua DAD 02"/>
      <sheetName val="Descida dágua DAD 06"/>
      <sheetName val="Descida dágua DAD 14"/>
      <sheetName val="Descida dágua DAD 16"/>
      <sheetName val="Entrada dágua EDA 01"/>
      <sheetName val="Entrada dágua EDA 02"/>
      <sheetName val="Dissipador DEB 01"/>
      <sheetName val="Dissipador DEB 03"/>
      <sheetName val="Dissipador DEB 07"/>
      <sheetName val="Dissipador DEB 08"/>
      <sheetName val="BLS 02"/>
      <sheetName val="BLD 02"/>
      <sheetName val="CLP 16"/>
      <sheetName val="PVI 03"/>
      <sheetName val="chamine CPV01"/>
      <sheetName val="Transposição sarjeta"/>
      <sheetName val="Enrocamento pedra jogada"/>
      <sheetName val="Alvenaria pedra argam"/>
      <sheetName val="restauração"/>
      <sheetName val="Demolição concreto simples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_betum_BTM (2)"/>
      <sheetName val="Plan1"/>
      <sheetName val="Comparativa Preços Unitários"/>
      <sheetName val="Capa"/>
      <sheetName val="CAPA INVENTÁRIO"/>
      <sheetName val="Inventário"/>
      <sheetName val="DMT Serviços"/>
      <sheetName val="DMT Materiais"/>
      <sheetName val="PLANILHA DE QUANTIDADES"/>
      <sheetName val="PLANILHA DE QUANT CONS."/>
      <sheetName val="PLANILHA DE CUSTOS"/>
      <sheetName val="Planilha de Custo"/>
      <sheetName val="Porcentagem"/>
      <sheetName val="Pato "/>
      <sheetName val="QUADRO DE TRANSPORTES"/>
      <sheetName val="Quantitativos"/>
      <sheetName val="Prévia ABC"/>
      <sheetName val="CURVA ABC "/>
      <sheetName val="CURVA ABC"/>
      <sheetName val="ABC Sv"/>
      <sheetName val="Cronograma"/>
      <sheetName val="mobilização"/>
      <sheetName val="prancha"/>
      <sheetName val="layout"/>
      <sheetName val="CANTEIRO"/>
      <sheetName val="Defensa"/>
      <sheetName val="trans_betum_CGB"/>
      <sheetName val="veic100"/>
      <sheetName val="Tapa Buraco"/>
      <sheetName val="Reparo Localizado"/>
      <sheetName val="MBUF"/>
      <sheetName val="MBUQ"/>
      <sheetName val="Correção"/>
      <sheetName val="Sel Trinca"/>
      <sheetName val="pint_lig"/>
      <sheetName val="imprimação"/>
      <sheetName val="Rem Prof - Dem Man"/>
      <sheetName val="Micro"/>
      <sheetName val="ANP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_mec_fx_dm_"/>
      <sheetName val="RESUMO"/>
      <sheetName val="RELATÓRIO"/>
    </sheetNames>
    <sheetDataSet>
      <sheetData sheetId="0"/>
      <sheetData sheetId="1" refreshError="1"/>
      <sheetData sheetId="2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eiro"/>
      <sheetName val="AVS"/>
      <sheetName val="Ctr. (3)"/>
      <sheetName val="DMT"/>
      <sheetName val="Equipamentos"/>
      <sheetName val="Materiais"/>
      <sheetName val="Mão de Obra"/>
      <sheetName val="Diversos"/>
      <sheetName val="Trechos"/>
      <sheetName val="Vínculo (2)"/>
      <sheetName val="COLAR (2)"/>
      <sheetName val="Ctr. (2)"/>
      <sheetName val="Reciclagem de Base 1"/>
      <sheetName val="Reciclagem de Base 2"/>
      <sheetName val="CBUQ pol"/>
      <sheetName val="CBUQ Massa Fina"/>
      <sheetName val="Lama Grossa"/>
      <sheetName val="TSSp"/>
      <sheetName val="TSD"/>
      <sheetName val="Remoção CBUQ"/>
      <sheetName val="Selagem de trinca"/>
      <sheetName val="Micro Rev. 2 Cam."/>
      <sheetName val="AAUQ"/>
      <sheetName val="DCD 02 "/>
      <sheetName val="RBAM"/>
      <sheetName val="Base Solo Estab."/>
      <sheetName val="DPS 01"/>
      <sheetName val="Esc mat 1ª cat 600 a 800"/>
      <sheetName val="Compact 100% PN"/>
      <sheetName val="STC 03"/>
      <sheetName val="EDA 01"/>
      <sheetName val="Gabião"/>
      <sheetName val="Hidrossemeadura"/>
      <sheetName val="BSD 03"/>
      <sheetName val="DSS 03"/>
      <sheetName val="BSD 01"/>
      <sheetName val="Reciclagem de Base com BRITA"/>
      <sheetName val="TSS"/>
      <sheetName val="RBSM"/>
      <sheetName val="RBAM(FS)"/>
      <sheetName val="Fresagem Cont."/>
      <sheetName val="Vínculo"/>
      <sheetName val="COLAR"/>
      <sheetName val="Ctr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Y8">
            <v>108.2</v>
          </cell>
        </row>
        <row r="13">
          <cell r="Y13">
            <v>165.7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nção Extenso"/>
      <sheetName val="Quadro Resumo"/>
      <sheetName val="Quadro Dem orç"/>
      <sheetName val="Cronograma FisicoeFinac"/>
      <sheetName val="Cronograma2"/>
      <sheetName val="Pesquisa Mercado"/>
      <sheetName val="Res. dos Materias - Atividade"/>
      <sheetName val="Custo Mão-de-Obra"/>
      <sheetName val="Custo horário de Equip"/>
      <sheetName val="PE-Qd 25 Curva ABC"/>
      <sheetName val="Quadro PE-Qd 24"/>
      <sheetName val="Mob_Desmob"/>
      <sheetName val="Manutençao_Canteiro"/>
      <sheetName val="Acessórios Edific."/>
      <sheetName val="Custo canteiro"/>
      <sheetName val="Canteiro"/>
      <sheetName val="PESQUISA DE MERCADO"/>
      <sheetName val="USINA DE ASFALTO"/>
      <sheetName val="Marco Ident Obra"/>
      <sheetName val="Desmat 0,15"/>
      <sheetName val="Desmat 0,15 a 0,30"/>
      <sheetName val="Desmat &gt;0,30"/>
      <sheetName val="DMT 50m"/>
      <sheetName val="DMT 50a200CARREG"/>
      <sheetName val="DMT 50a200M"/>
      <sheetName val="DMT 200a400CARREG"/>
      <sheetName val="DMT 200a400M"/>
      <sheetName val="Desmat &gt; 0,30 (2)"/>
      <sheetName val="DMT 50"/>
      <sheetName val="DMT 50a200E"/>
      <sheetName val="DMT 50E"/>
      <sheetName val="DMT 50a200E."/>
      <sheetName val="DMT 50a200carr. 2cat"/>
      <sheetName val="DMT 200a400E"/>
      <sheetName val="DMT 400a600E"/>
      <sheetName val="DMT 600a800E"/>
      <sheetName val="DMT 200a400 2cat"/>
      <sheetName val="DMT 400a600E."/>
      <sheetName val="DMT 400a600carr. 2cat"/>
      <sheetName val="DMT 600a800E."/>
      <sheetName val="DMT 800a1000E"/>
      <sheetName val="DMT 400a600CARREG"/>
      <sheetName val="DMT 600a800CARREG"/>
      <sheetName val="DMT 800a1000CARREG"/>
      <sheetName val="Escav. e carga mat. emprest"/>
      <sheetName val="DMT 1000a1200CARREG"/>
      <sheetName val="DMT 1400a1600CARREG"/>
      <sheetName val="DMT 1600a1800CARREG"/>
      <sheetName val="DMT 1800a2000CARREG"/>
      <sheetName val="DMT 2000a3000CARREG"/>
      <sheetName val="DMT 3000a5000CARREG"/>
      <sheetName val="SOLOS MOLES 200a400"/>
      <sheetName val="DMT 1000a1200E"/>
      <sheetName val="DMT 1200a1400E"/>
      <sheetName val="DMT 1400a1600E"/>
      <sheetName val="DMT 1400 a 1600E"/>
      <sheetName val="DMT 5000 a 10000E"/>
      <sheetName val="DMT 10000 a 15000E"/>
      <sheetName val="DMT 15000 a 20000E"/>
      <sheetName val="DMT &gt; 20000E"/>
      <sheetName val="Aterro95%"/>
      <sheetName val="DMT 1600 a 1800E "/>
      <sheetName val="DMT 1800 a 2000E"/>
      <sheetName val="DMT 2000 a 3000E"/>
      <sheetName val="MAT 3 DMT 1000 a 1200E (2)"/>
      <sheetName val="DMT 50a200E 2 CAT"/>
      <sheetName val="DMT 200a400E 2 CAT"/>
      <sheetName val="DMT 400a600E 2 CAT"/>
      <sheetName val="DMT 200 a 400 3 CAT"/>
      <sheetName val="DMT 400 a 600 3 CAT"/>
      <sheetName val="DMT 3000 a 5000E"/>
      <sheetName val="DMT 400 a 600E 2ªcat"/>
      <sheetName val="Aterro100%"/>
      <sheetName val="Aterro de rocha"/>
      <sheetName val="Reforço subleito"/>
      <sheetName val="Regula (2)"/>
      <sheetName val="Aterro100%INTERM"/>
      <sheetName val="Transp. N.PAV. Terraplagem"/>
      <sheetName val="Aterro95%(1)"/>
      <sheetName val="Compac Mat Bota-fora"/>
      <sheetName val="Regula"/>
      <sheetName val="Sub-base (2)"/>
      <sheetName val="Sub-base"/>
      <sheetName val="Recomp cam base"/>
      <sheetName val="Recomp Base"/>
      <sheetName val="Base (2)"/>
      <sheetName val="Base"/>
      <sheetName val="Concreto Cimento portland"/>
      <sheetName val="Base brita graduada"/>
      <sheetName val="Base Solo cimento"/>
      <sheetName val="Base solo brita"/>
      <sheetName val="Reciclagem"/>
      <sheetName val="Base Solo Melh. Cim."/>
      <sheetName val="Imprimação"/>
      <sheetName val="Pintura de Ligação"/>
      <sheetName val="TSS c emulsão"/>
      <sheetName val="Pintura de ligação."/>
      <sheetName val="TSD c emulsão"/>
      <sheetName val="TSD c banho diluido"/>
      <sheetName val="CBUQ_Capa"/>
      <sheetName val="FOG"/>
      <sheetName val="CBUQ_Binder (2)"/>
      <sheetName val="CBUQ_Binder"/>
      <sheetName val="TSS c banho diluido BC"/>
      <sheetName val="CBUQ - CAPA ROLAMENTO"/>
      <sheetName val="Aquisição CM-30"/>
      <sheetName val="Aquisição RR-2C"/>
      <sheetName val="Aquisição RR-1C"/>
      <sheetName val="Aquisição CAP 50-70"/>
      <sheetName val="Transp_Frio CM-30"/>
      <sheetName val="Transp_Frio RR-2C"/>
      <sheetName val="Transp. Local mat. betum"/>
      <sheetName val="Transp. Pav. Casc."/>
      <sheetName val="Transp. Comercial (Rest)"/>
      <sheetName val="Esc mec reat e comp"/>
      <sheetName val="Esc vala mat 3ª cat"/>
      <sheetName val="Transp_Frio RR-1C."/>
      <sheetName val="Transp_Quente CAP 50-70"/>
      <sheetName val="Transp. local N.Pav. "/>
      <sheetName val="Transp. Com. N.Pav.(Const)"/>
      <sheetName val="Transp. Com. Pav. (Const)"/>
      <sheetName val="Remoção mec Rev Bet."/>
      <sheetName val="Remoção mec Cam. Granul."/>
      <sheetName val="Fresagem continua"/>
      <sheetName val="Escav. Manual 1ª cat"/>
      <sheetName val="VPC 04"/>
      <sheetName val="VPA 04"/>
      <sheetName val="Transp. Com. Pav.(Const)"/>
      <sheetName val="Transp. loc N.Pav. brita p TSD"/>
      <sheetName val="VPC 04D"/>
      <sheetName val="Transp. loc N.Pav. Mistura CBUQ"/>
      <sheetName val="STC 01."/>
      <sheetName val="STC 04."/>
      <sheetName val="SZC 01"/>
      <sheetName val="STC 02D"/>
      <sheetName val="VPA 04D"/>
      <sheetName val="Dreno DPS 08_"/>
      <sheetName val="BSD 02"/>
      <sheetName val="Dreno DSS 03"/>
      <sheetName val="BSD 03"/>
      <sheetName val="STC 01"/>
      <sheetName val="STC 04"/>
      <sheetName val="STC 08"/>
      <sheetName val="SCC 03"/>
      <sheetName val="SCC 04"/>
      <sheetName val="MFC 01"/>
      <sheetName val="MFC 05"/>
      <sheetName val="CCS 01"/>
      <sheetName val="CCS 04"/>
      <sheetName val="CCS 10"/>
      <sheetName val="CCS 12"/>
      <sheetName val="CCS 16"/>
      <sheetName val="CCS 21"/>
      <sheetName val="CCS 02"/>
      <sheetName val="STC 04D"/>
      <sheetName val="MFC 01D"/>
      <sheetName val="VPC 04."/>
      <sheetName val="DPS 07"/>
      <sheetName val="BSD 02."/>
      <sheetName val="MFC 03"/>
      <sheetName val="MFC 05D"/>
      <sheetName val="CCS 01(D)"/>
      <sheetName val="MFC 05."/>
      <sheetName val="DES 03."/>
      <sheetName val="DAR 02"/>
      <sheetName val="CCS 016"/>
      <sheetName val="CCS 019"/>
      <sheetName val="CCS 020"/>
      <sheetName val="DAR 03"/>
      <sheetName val="DAD 02"/>
      <sheetName val="DCD 02"/>
      <sheetName val="DAD 07."/>
      <sheetName val="EDA 01"/>
      <sheetName val="EDA 02"/>
      <sheetName val="DES 03"/>
      <sheetName val="EDA 02D"/>
      <sheetName val="DES 02D"/>
      <sheetName val="DEB 01"/>
      <sheetName val="DEB 02"/>
      <sheetName val="DEB 03"/>
      <sheetName val="DEB 04"/>
      <sheetName val="DEB 05"/>
      <sheetName val="BLD 02"/>
      <sheetName val="CLP 11"/>
      <sheetName val="CLP 04"/>
      <sheetName val="CLP 19"/>
      <sheetName val="PVI 04"/>
      <sheetName val="PVI 05"/>
      <sheetName val="PVI 10"/>
      <sheetName val="PVI 02"/>
      <sheetName val="CPV 01"/>
      <sheetName val="PVI 07"/>
      <sheetName val="Arranc e Rem meio_fio"/>
      <sheetName val="Tubul 40"/>
      <sheetName val="Tubul 60"/>
      <sheetName val="Tubul 80"/>
      <sheetName val="Demolição simples"/>
      <sheetName val="TCC 01"/>
      <sheetName val="DEB 02."/>
      <sheetName val="DES 02"/>
      <sheetName val="DES 03D"/>
      <sheetName val="DEB 06"/>
      <sheetName val="BLS 01"/>
      <sheetName val="CLP 07"/>
      <sheetName val="BLS 02"/>
      <sheetName val="BLS 03"/>
      <sheetName val="BLS 04"/>
      <sheetName val="BLD 01"/>
      <sheetName val="BLD 03"/>
      <sheetName val="BLD 04"/>
      <sheetName val="PVI 01"/>
      <sheetName val="PVI 02."/>
      <sheetName val="PVI 03"/>
      <sheetName val="PVI04"/>
      <sheetName val="PVI05"/>
      <sheetName val="CPV 01."/>
      <sheetName val="CPV 02"/>
      <sheetName val="CPV 03"/>
      <sheetName val="CPV 04"/>
      <sheetName val="CPV 05"/>
      <sheetName val="CPV 06"/>
      <sheetName val="CPV 07"/>
      <sheetName val="TUB. DRE. URB. D=0,40"/>
      <sheetName val="TUB. DRE. URB. D=0,60"/>
      <sheetName val="TUB. DRE. URB. D=0,80"/>
      <sheetName val="TUB. DRE. URB. D=1,00"/>
      <sheetName val="TUB. DRE. URB. D=1,20"/>
      <sheetName val="CLP 01"/>
      <sheetName val="Transp. Comercial Drenagem NP"/>
      <sheetName val="Transp. Comercial Drenagem P"/>
      <sheetName val="Transp. Local Drenagem NP"/>
      <sheetName val="Transp. Local Drenagem P"/>
      <sheetName val="Transp. Com. Dren. Carr. NP"/>
      <sheetName val="Transp. Local Dren. Carr. NP"/>
      <sheetName val="Transp. Com. Dren. Carr. P"/>
      <sheetName val="Escav. mec. 1ª cat"/>
      <sheetName val="Reaterro e compac"/>
      <sheetName val="BSTC 0,60m"/>
      <sheetName val="BSTC 0,80m"/>
      <sheetName val="BSTC 0,60m CA 1"/>
      <sheetName val="BSTC 0,80m CA 1"/>
      <sheetName val="BSTC 0,80m  CA 2"/>
      <sheetName val="BSTC 0,80m CA 4"/>
      <sheetName val="BDTC 1,50m"/>
      <sheetName val="BDTC 1,00m"/>
      <sheetName val="BDTC 1,20m"/>
      <sheetName val="BTTC 1,00m"/>
      <sheetName val="BTTC 1,50m"/>
      <sheetName val="BTTC 1,20m"/>
      <sheetName val="Boca BSTC 0,60m"/>
      <sheetName val="Boca BSTC 0,80m"/>
      <sheetName val="BSTC 1,00m CA 2"/>
      <sheetName val="BSTC 1,00m CA 4"/>
      <sheetName val="BSTC 0,80m CA1"/>
      <sheetName val="BSTC 1,00m CA1"/>
      <sheetName val="BSTC 1,00m CA2"/>
      <sheetName val="BSTC 1,00m CA3"/>
      <sheetName val="BSTC 1,00m CA4"/>
      <sheetName val="BSTC 1,20mCA1"/>
      <sheetName val="BSTC 1,50mCA1"/>
      <sheetName val="BSTC 1,50mCA3"/>
      <sheetName val="BSTC 1,50mCA4"/>
      <sheetName val="BDTC 1,20mCA1"/>
      <sheetName val="Boca BSTC 0,60mN"/>
      <sheetName val="Boca BSTC 0,80mN (2)"/>
      <sheetName val="BDTC 1,20mCA2"/>
      <sheetName val="BDTC 1,50mCA1"/>
      <sheetName val="BDTC 1,50mCA2"/>
      <sheetName val="BTTC 1,20mCA1"/>
      <sheetName val="Boca BSTC 0,80m."/>
      <sheetName val="Boca BSTC 1,00m"/>
      <sheetName val="Boca BSTC 1,00m (15º)"/>
      <sheetName val="Boca BDTC 1,50m"/>
      <sheetName val="Tubul 120"/>
      <sheetName val="Remoção disp_concr"/>
      <sheetName val="BSTC 1,20m"/>
      <sheetName val="Boca BDTC 1,00m"/>
      <sheetName val="CORPO BDCC 1,50 x 1,50"/>
      <sheetName val="CORPO BTCC 1,50 x 2,00"/>
      <sheetName val="CORPO BTCC 2,00 x 2,00"/>
      <sheetName val="Boca BTTC 1,50m"/>
      <sheetName val="CORPO BSCC 2,50 x 2,50_(5m) "/>
      <sheetName val="BOCA BTCC 1,50 x 2,00"/>
      <sheetName val="Boca BSTC 1,50m"/>
      <sheetName val="Boca BSTC 1,20m"/>
      <sheetName val="Boca BDTC 1,20m"/>
      <sheetName val="Boca BTTC 1,00m"/>
      <sheetName val="Boca BTTC 1,20m"/>
      <sheetName val="Boca BSTC 1,00m E15"/>
      <sheetName val="Boca BSTC 1,00m E30"/>
      <sheetName val="Boca BSTC 1,00m E45"/>
      <sheetName val="Boca BSTC 1,00m esc30"/>
      <sheetName val="Boca BSTC 1,00m esc45"/>
      <sheetName val="Boca BSTC 1,20mD"/>
      <sheetName val="Boca BSTC 1,50m."/>
      <sheetName val="Boca BSTC 1,50m ESC 30"/>
      <sheetName val="Boca BDTC 1,00me30"/>
      <sheetName val="CORPO BSCC 1,50 x 1,50_2,5a5,0"/>
      <sheetName val="CORPO BSCC 1,50 x 1,50_5a7,5"/>
      <sheetName val="CORPO BSCC 2,00 x 2,00_1,0a2,5m"/>
      <sheetName val="Boca BDTC 1,20md."/>
      <sheetName val="Boca BDTC 1,20m ESC 15"/>
      <sheetName val="Boca BDTC 1,50mD"/>
      <sheetName val="Boca BDTC 1,50mESC 15"/>
      <sheetName val="Boca BDTC 1,50mESC 30"/>
      <sheetName val="Boca BDTC 1,50mESC 45"/>
      <sheetName val="Boca BTTC 1,20md"/>
      <sheetName val="Boca BTTC 1,20mESC 45"/>
      <sheetName val="CORPO BSCC 1,50 x 1,50_0,0a1,0"/>
      <sheetName val="CORPO BSCC 1,50 x 1,50_1,0a2,5"/>
      <sheetName val="CORPO BSCC 1,50 x 1,50_2,5a5,0."/>
      <sheetName val="CORPO BSCC 2,0 x 2,0_5a7"/>
      <sheetName val="CORPO BSCC 2,0 x 2,0_7,5a10"/>
      <sheetName val="CORPO BSCC 2,5 x 2,5_5,0a7,5"/>
      <sheetName val="CORPO BDCC 2,5 x 2,5_0,0a1,0"/>
      <sheetName val="CORPO BDCC 2,5 x 2,5_2,5a5,0"/>
      <sheetName val="CORPO BDCC 2,5 x 2,5_10,0a12,5"/>
      <sheetName val="CORPO BDCC 3,0 x 3,0_10,0a12,5"/>
      <sheetName val="CORPO BTCC 2,50 x 2,50_7,5a10,0"/>
      <sheetName val="CORPO BDCC 3,00 x 3,00_2,5a5,0"/>
      <sheetName val="CORPO BTCC 3,00 x 3,00_1,0a2,5"/>
      <sheetName val="BOCA BSCC 1,50 x 1,50 N"/>
      <sheetName val="BOCA BSCC 1,50 x 1,50N"/>
      <sheetName val="CORPO BSCC 2,50 x 2,50"/>
      <sheetName val="TUNNEL LINER 1,80"/>
      <sheetName val="TUNNEL LINER 2,40"/>
      <sheetName val="SCC 05"/>
      <sheetName val="SCC 06"/>
      <sheetName val="STC 06"/>
      <sheetName val="VPC 02"/>
      <sheetName val="Pass sobre canal"/>
      <sheetName val="Lombada"/>
      <sheetName val="DES 01"/>
      <sheetName val="CORPO BSCC 3,00 x 3,00"/>
      <sheetName val="CORPO BSCC 1,65 x 2,65"/>
      <sheetName val="CORPO BSCC 1,50 x 1,50 (10M)"/>
      <sheetName val="CORPO BSCC 3,00 x 3,00 (10M)"/>
      <sheetName val="CORPO BDCC 2,50 x 2,50"/>
      <sheetName val="CORPO BDCC 2,00 x 2,00"/>
      <sheetName val="CORPO BDCC 2,50 x 2,50 (7,50M)"/>
      <sheetName val="CORPO BTCC 3,00 x 3,00_(5m)"/>
      <sheetName val="BOCA BSCC 1,50 x 1,50"/>
      <sheetName val="BOCA BSCC 3,00 x 3,00"/>
      <sheetName val="BOCA BDCC 2,50 x 2,50"/>
      <sheetName val="BOCA BTCC 3,00 x 3,00"/>
      <sheetName val="Rem. bueiro exist."/>
      <sheetName val="Desobstrução bueiro"/>
      <sheetName val="Remoção de Cerca"/>
      <sheetName val="Cerca"/>
      <sheetName val="CTC 01"/>
      <sheetName val="BSTC 1,50m"/>
      <sheetName val="Defensa_simples"/>
      <sheetName val="Defensa_Dupla"/>
      <sheetName val="Ancor simples"/>
      <sheetName val="Ancor dupla"/>
      <sheetName val="Sonorizador"/>
      <sheetName val="Calçadas"/>
      <sheetName val="Ench Cant Cent"/>
      <sheetName val="Poste"/>
      <sheetName val="MURRO ARIMO"/>
      <sheetName val="CORPO ARMCO"/>
      <sheetName val="BOCA ARMCO"/>
      <sheetName val="Barreira Dupla"/>
      <sheetName val="Postes"/>
      <sheetName val="Postes (2)"/>
      <sheetName val="Postes (3)"/>
      <sheetName val="Pintura faixa 3 anos"/>
      <sheetName val="BOCA BSCC 2,00 x 2,00 e15D"/>
      <sheetName val="BOCA BSCC 2,00 x 2,00 E30"/>
      <sheetName val="BOCA BSCC 2,00 x 2,00 E45"/>
      <sheetName val="BOCA BSCC 2,50 x 2,50 Normal"/>
      <sheetName val="BOCA BDCC 3,00 x 3,00 e15"/>
      <sheetName val="BOCA BTCC 2,50 x 2,50 normal"/>
      <sheetName val="BOCA BTCC 2,50 x 2,50 e15"/>
      <sheetName val="BOCA BDCC 3,00 x 3,00 N."/>
      <sheetName val="BOCA BSCC 1,50 x 1,50N ESC 45"/>
      <sheetName val="BOCA BTCC 3,00 x 300n"/>
      <sheetName val="BOCA BTCC 3,00 x 300 esc 30"/>
      <sheetName val="CSS 03"/>
      <sheetName val="CSS 04"/>
      <sheetName val="TCC 01."/>
      <sheetName val="Transp. Com. N.Pav.(Const) (2)"/>
      <sheetName val="Transp. Com. Pav.(Const) (2)"/>
      <sheetName val="Transp. loc N.Pav. "/>
      <sheetName val="Transp. Com. Dren. Carr. NP (2"/>
      <sheetName val="Transp. Local Dren. Carr. N (2"/>
      <sheetName val="Transp. Com. Dren. Carr. P (2)"/>
      <sheetName val="Rem  de bueiros exist"/>
      <sheetName val="Transp. Local N.Pav. p remoção"/>
      <sheetName val="Recomp. Total Cerca"/>
      <sheetName val="Cerca arame far cMourão"/>
      <sheetName val="Remover Cerca"/>
      <sheetName val="Tacha reflet."/>
      <sheetName val="Tacha Refl. mono"/>
      <sheetName val="Pintura faixa 2 anos"/>
      <sheetName val="Pintura zebrado e seta"/>
      <sheetName val="Tacha Refl. bidirecional"/>
      <sheetName val="Tachão Refletivo"/>
      <sheetName val="Enleivamento"/>
      <sheetName val="Placa sinaliz."/>
      <sheetName val="Defensa"/>
      <sheetName val="Ancoragem"/>
      <sheetName val="Hidrossemeadura"/>
      <sheetName val="Grama em Muda"/>
      <sheetName val="Plantio de arv"/>
      <sheetName val="VPC 01"/>
      <sheetName val="Reconf_Mecan"/>
      <sheetName val="CAP-30_45"/>
      <sheetName val="CAP-65_90"/>
      <sheetName val="Rev vegetal leivas"/>
      <sheetName val="Enleivamento."/>
      <sheetName val="Revestimento vegetal com Grama"/>
      <sheetName val="Plantio Arbusto"/>
      <sheetName val="RR-1C"/>
      <sheetName val="Transp_Frio RR-1C"/>
      <sheetName val="Transp_Quente"/>
      <sheetName val="Transp. local N_Pav"/>
      <sheetName val="Transp. local pav"/>
      <sheetName val="Transp. local pav (2)"/>
      <sheetName val="Transp. local carroc. guind."/>
      <sheetName val="Transp. Com_Carr_N_Pav"/>
      <sheetName val="Transp. Com_Carr_Pav"/>
      <sheetName val="Transp. Com N.Pav."/>
      <sheetName val="Transp. Com. Pav"/>
      <sheetName val="Transp. Local-Carroc_N.Pav."/>
      <sheetName val="Transp. Local-Carroc_Pav"/>
      <sheetName val="Cerca arame far cMourão (2)"/>
      <sheetName val="Prot pass. Fauna"/>
      <sheetName val="Revestimento de grama"/>
      <sheetName val="Regularização faixa de dominio"/>
      <sheetName val="Proteção e Passagem de Fauna"/>
      <sheetName val="Pintura faixa 1 ANO"/>
      <sheetName val="Pintura setas zebrados - 1 ANO"/>
      <sheetName val="Tacha reflet. (2)"/>
      <sheetName val="Tachão Refl. mono"/>
      <sheetName val="Veículo"/>
      <sheetName val="Usinagem CBUQ."/>
      <sheetName val="Areia Comercial"/>
      <sheetName val="Brita"/>
      <sheetName val="Brita Comercial"/>
      <sheetName val="Pedra-de-mão"/>
      <sheetName val="Usinagem Brita Grad."/>
      <sheetName val="Usinagem Solo Cimento"/>
      <sheetName val="Usinagem Solo Brita"/>
      <sheetName val="Usinagem Solo melh. cim"/>
      <sheetName val="Usinagem CBUQ"/>
      <sheetName val="Usinagem BINDER"/>
      <sheetName val="Alv tijolos"/>
      <sheetName val="Alv Pedra Argam"/>
      <sheetName val="Limp cam veg em jazida"/>
      <sheetName val="Expurgo de jazida"/>
      <sheetName val="Esc. de jazida"/>
      <sheetName val="Conf.TuboD=0,2"/>
      <sheetName val="Conf.TuboD=0,8 CA1"/>
      <sheetName val="Conf.TuboD=1,0 CA1"/>
      <sheetName val="Conf.TuboD=1,0 CA2"/>
      <sheetName val="Conf.TuboD=1,0 CA3"/>
      <sheetName val="Dente BSTC 120"/>
      <sheetName val="Dente BDTC 120"/>
      <sheetName val="Dente BDTC 150"/>
      <sheetName val="Dente BSTC 60"/>
      <sheetName val="Dente BSTC 80"/>
      <sheetName val="Dente BSTC 80D"/>
      <sheetName val="Conf.TuboD=1,0 CA4"/>
      <sheetName val="Conf.TuboD=1,2 CA1"/>
      <sheetName val="Conf.TuboD=1,2 CA2"/>
      <sheetName val="Conf.TuboD=1,5 CA1"/>
      <sheetName val="Conf.TuboD=1,5 CA2"/>
      <sheetName val="Conf.TuboD=1,5 CA3"/>
      <sheetName val="Conf.TuboD=1,5 CA4"/>
      <sheetName val="Dente BSTC 80."/>
      <sheetName val="Dente BSTC 100"/>
      <sheetName val="Dente BDTC 100"/>
      <sheetName val="Dente BTTC 100"/>
      <sheetName val="Dente BTTC 120"/>
      <sheetName val="Dente BTTC 150"/>
      <sheetName val="Dente BSTC 120D"/>
      <sheetName val="Dente BSTC 150."/>
      <sheetName val="Dente BDTC 120."/>
      <sheetName val="Dente BDTC 120D"/>
      <sheetName val="Dente BTTC 120D"/>
      <sheetName val="Dente BDTC 150."/>
      <sheetName val="Dente BTTC 120."/>
      <sheetName val="Aço CA25"/>
      <sheetName val="Dente BSTC 150"/>
      <sheetName val="Aço CA25 (2)"/>
      <sheetName val="Aço CA50"/>
      <sheetName val="Aço CA50 (2)"/>
      <sheetName val="Aço CA60"/>
      <sheetName val="Aço CA60 (2)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Peças Desgaste Britador (2)"/>
      <sheetName val="Lastro Brita"/>
      <sheetName val="Concreto magro"/>
      <sheetName val="Concreto magro AC"/>
      <sheetName val="Concreto 10MPa"/>
      <sheetName val="Concreto 11MPa"/>
      <sheetName val="Concreto 12MPa"/>
      <sheetName val="Concreto 15MPa"/>
      <sheetName val="Concreto estr 15MPa"/>
      <sheetName val="Concreto 18MPa (2)"/>
      <sheetName val="Concreto 18MPa"/>
      <sheetName val="Concreto 25MPa"/>
      <sheetName val="Concreto Cimento Portl"/>
      <sheetName val="Concreto 30MPa"/>
      <sheetName val="Escor bueiros cel"/>
      <sheetName val="Concreto Ciclópico 12MPa"/>
      <sheetName val="Concreto Ciclópico 15MPaD"/>
      <sheetName val="Concreto Ciclópico 15MPa"/>
      <sheetName val="Concreto 18MPa_(Tubos)"/>
      <sheetName val="Argamassa 13"/>
      <sheetName val="Argamassa 14"/>
      <sheetName val="Confecção Tubo D=20cm"/>
      <sheetName val="Confecção Tubo D=40cm"/>
      <sheetName val="Confecção Tubo D=0,60m"/>
      <sheetName val="Confecção Tubo D=0,80m"/>
      <sheetName val="Confecção Tubo D=1,00m"/>
      <sheetName val="Confecção Tubo D=1,50m"/>
      <sheetName val="Confecção Placa Sinal."/>
      <sheetName val="Confecção Suporte trav."/>
      <sheetName val="Guia mad. 7cm"/>
      <sheetName val="Guia mad. 10cm"/>
      <sheetName val="Guia mad. 10cm(2)"/>
      <sheetName val="Escav Manual 1a cat"/>
      <sheetName val="Escav Man de Vala"/>
      <sheetName val="Escav Mec"/>
      <sheetName val="Solo local"/>
      <sheetName val="Escav Manual Vala 1a cat"/>
      <sheetName val="Compac Man"/>
      <sheetName val="Transp_RR-2C"/>
      <sheetName val="Fossa Séptica"/>
      <sheetName val="Ligação provisória"/>
      <sheetName val="lIGAÇAO_AGUA"/>
      <sheetName val="Obt grama"/>
      <sheetName val="Concreto 18MPa mourões"/>
      <sheetName val="Fabr mourão 11"/>
      <sheetName val="Fabr mourão 15"/>
      <sheetName val="macro"/>
      <sheetName val="Transp. Mat. exced DMT &gt;5km"/>
      <sheetName val="STC 03"/>
      <sheetName val="DEB 02D"/>
      <sheetName val="DEB 04 D"/>
      <sheetName val="DEB 10"/>
      <sheetName val="DEB 12D"/>
      <sheetName val="DAD 07"/>
      <sheetName val="DAD 13)"/>
      <sheetName val="DAD 17"/>
      <sheetName val="BSTC 1,20m (2)"/>
      <sheetName val="BDTC 1,20mD"/>
      <sheetName val="BDTC 1,50mD"/>
      <sheetName val="BTTC 1,20mD"/>
      <sheetName val="Boca BSTC 0,80m E15"/>
      <sheetName val="Boca BSTC D=1,20m"/>
      <sheetName val="Boca BSTC 1,20m E30D"/>
      <sheetName val="Boca BDTC D=1,20m"/>
      <sheetName val="Boca BDTC 1,20m E30D"/>
      <sheetName val="Boca BDTC 1,20m E45"/>
      <sheetName val="Boca BTTC D=1,20m"/>
      <sheetName val="Boca BTTC 1,20m E15"/>
      <sheetName val="Boca BTTC 1,20m E30D"/>
      <sheetName val="Boca BTTC 1,20m E45"/>
      <sheetName val="Boca BDTC 1,50m E15"/>
      <sheetName val="CORPO BSCC 3,00 x 3,00_1a2,5"/>
      <sheetName val="CORPO BSCC 2,50 x 2,50_1a2,5"/>
      <sheetName val="CORPO BSCC 2,50 x 2,50_2,5a5,0D"/>
      <sheetName val="BOCA BSCC 2,50 x 2,50 E15"/>
      <sheetName val="BOCA BSCC 2,50 x 2,50 E30"/>
      <sheetName val="BOCA BSCC 2,50 x 2,50 E45"/>
      <sheetName val="BOCA BSCC 3,00 x 3,00 E15"/>
      <sheetName val="CORPO BDCC 2,00 x 2,00_0,0a 1,0"/>
      <sheetName val="CORPO BDCC 3,00 x 3,00_1,0a2,5"/>
      <sheetName val="CORPO BDCC 3,00 x 3,00_2,0a5,0"/>
      <sheetName val="BOCA BDCC 3,00 x 3,00 N"/>
      <sheetName val="BOCA BDCC 3,00 x 3,00 e30"/>
      <sheetName val="CORPO BTCC 1,50 x 1,50_0a1,00m"/>
      <sheetName val="CORPO BTCC 1,50 x 1,50_1a2,5"/>
      <sheetName val="CORPO BTCC 1,50 x 1,50_2,5a5"/>
      <sheetName val="BOCA BTCC 1,50 x 1,50"/>
      <sheetName val="BOCA BTCC 1,50 x 1,50 E15"/>
      <sheetName val="BOCA BTCC 1,50 x 1,50 E30"/>
      <sheetName val="BOCA BTCC 1,50 x 1,50 e45D"/>
      <sheetName val="BOCA BTCC 1,50 x 1,50 E45"/>
      <sheetName val="CORPO BTCC 2,50 x 2,50_1a2,5m"/>
      <sheetName val="CORPO BTCC 3,0 x 3,0_5a7"/>
      <sheetName val="BOCA BTCC 3,00 x 3,00 N"/>
      <sheetName val="BOCA BTCC 3,00 x 3,00 E30 (2)"/>
      <sheetName val="Cerca arame far"/>
      <sheetName val="Reloc Postes"/>
      <sheetName val="Cone"/>
      <sheetName val="Barreira"/>
      <sheetName val="Enleivamento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4">
          <cell r="C4" t="str">
            <v>1 A 00 001 05</v>
          </cell>
          <cell r="D4" t="str">
            <v>- Transp. local c/ basc. 10m3 rodov. não pav (const)</v>
          </cell>
          <cell r="E4" t="str">
            <v>tkm</v>
          </cell>
          <cell r="F4">
            <v>0.8</v>
          </cell>
        </row>
        <row r="5">
          <cell r="C5" t="str">
            <v>1 A 00 001 06</v>
          </cell>
          <cell r="D5" t="str">
            <v>- Transp. local c/ basc. 10m3 rodov. não pav (consv)</v>
          </cell>
          <cell r="E5" t="str">
            <v>tkm</v>
          </cell>
          <cell r="F5">
            <v>0.96</v>
          </cell>
        </row>
        <row r="6">
          <cell r="C6" t="str">
            <v>1 A 00 001 07</v>
          </cell>
          <cell r="D6" t="str">
            <v>- Transp. local c/ basc. 10m3 rodov. não pav (restr)</v>
          </cell>
          <cell r="E6" t="str">
            <v>tkm</v>
          </cell>
          <cell r="F6">
            <v>0.93</v>
          </cell>
        </row>
        <row r="7">
          <cell r="C7" t="str">
            <v>1 A 00 001 08</v>
          </cell>
          <cell r="D7" t="str">
            <v>- Transporte local c/ basc. p/ rocha rodov. não pav.</v>
          </cell>
          <cell r="E7" t="str">
            <v>tkm</v>
          </cell>
          <cell r="F7">
            <v>1.1100000000000001</v>
          </cell>
        </row>
        <row r="8">
          <cell r="C8" t="str">
            <v>1 A 00 001 40</v>
          </cell>
          <cell r="D8" t="str">
            <v>- Transp. local c/ carroceria 15 t rodov. não pav.</v>
          </cell>
          <cell r="E8" t="str">
            <v>tkm</v>
          </cell>
          <cell r="F8">
            <v>1.04</v>
          </cell>
        </row>
        <row r="9">
          <cell r="C9" t="str">
            <v>1 A 00 001 41</v>
          </cell>
          <cell r="D9" t="str">
            <v>- Transporte local c/ carroceria 4t rodov. não pav.</v>
          </cell>
          <cell r="E9" t="str">
            <v>tkm</v>
          </cell>
          <cell r="F9">
            <v>1.23</v>
          </cell>
        </row>
        <row r="10">
          <cell r="C10" t="str">
            <v>1 A 00 001 50</v>
          </cell>
          <cell r="D10" t="str">
            <v>- Transporte local c/ betoneira rodov. não pav.</v>
          </cell>
          <cell r="E10" t="str">
            <v>tkm</v>
          </cell>
          <cell r="F10">
            <v>1.18</v>
          </cell>
        </row>
        <row r="11">
          <cell r="C11" t="str">
            <v>1 A 00 001 60</v>
          </cell>
          <cell r="D11" t="str">
            <v>- Transp. local c/ carroc. c/ guind. rodov. não pav.</v>
          </cell>
          <cell r="E11" t="str">
            <v>tkm</v>
          </cell>
          <cell r="F11">
            <v>0.95</v>
          </cell>
        </row>
        <row r="12">
          <cell r="C12" t="str">
            <v>1 A 00 001 90</v>
          </cell>
          <cell r="D12" t="str">
            <v>- Transporte comercial c/ carroc. rodov. não pav.</v>
          </cell>
          <cell r="E12" t="str">
            <v>tkm</v>
          </cell>
          <cell r="F12">
            <v>0.62</v>
          </cell>
        </row>
        <row r="13">
          <cell r="C13" t="str">
            <v>1 A 00 001 91</v>
          </cell>
          <cell r="D13" t="str">
            <v>- Transporte comercial c/ basc. 10m3 rod. não pav.</v>
          </cell>
          <cell r="E13" t="str">
            <v>tkm</v>
          </cell>
          <cell r="F13">
            <v>0.63</v>
          </cell>
        </row>
        <row r="14">
          <cell r="C14" t="str">
            <v>1 A 00 002 00</v>
          </cell>
          <cell r="D14" t="str">
            <v>- Transporte local c/ basc. 5m3 rodov. pav.</v>
          </cell>
          <cell r="E14" t="str">
            <v>tkm</v>
          </cell>
          <cell r="F14">
            <v>0.56000000000000005</v>
          </cell>
        </row>
        <row r="15">
          <cell r="C15" t="str">
            <v>1 A 00 002 03</v>
          </cell>
          <cell r="D15" t="str">
            <v>- Transp. local material para remendos</v>
          </cell>
          <cell r="E15" t="str">
            <v>tkm</v>
          </cell>
          <cell r="F15">
            <v>1.45</v>
          </cell>
        </row>
        <row r="16">
          <cell r="C16" t="str">
            <v>1 A 00 002 04</v>
          </cell>
          <cell r="D16" t="str">
            <v>- Transporte Local CBUQ c/ caçamba térmica</v>
          </cell>
          <cell r="E16" t="str">
            <v>tkm</v>
          </cell>
          <cell r="F16">
            <v>1.0900000000000001</v>
          </cell>
        </row>
        <row r="17">
          <cell r="C17" t="str">
            <v>1 A 00 002 05</v>
          </cell>
          <cell r="D17" t="str">
            <v>- Transp. local c/ basc. 10m3 rodov. pav. (const)</v>
          </cell>
          <cell r="E17" t="str">
            <v>tkm</v>
          </cell>
          <cell r="F17">
            <v>0.62</v>
          </cell>
        </row>
        <row r="18">
          <cell r="C18" t="str">
            <v>1 A 00 002 06</v>
          </cell>
          <cell r="D18" t="str">
            <v>- Transp. local c/ basc. 10m3 rodov. pav. (consv)</v>
          </cell>
          <cell r="E18" t="str">
            <v>tkm</v>
          </cell>
          <cell r="F18">
            <v>0.72</v>
          </cell>
        </row>
        <row r="19">
          <cell r="C19" t="str">
            <v>1 A 00 002 07</v>
          </cell>
          <cell r="D19" t="str">
            <v>- Transp. local c/ basc. 10m3 rodov. pav. (restr)</v>
          </cell>
          <cell r="E19" t="str">
            <v>tkm</v>
          </cell>
          <cell r="F19">
            <v>0.7</v>
          </cell>
        </row>
        <row r="20">
          <cell r="C20" t="str">
            <v>1 A 00 002 08</v>
          </cell>
          <cell r="D20" t="str">
            <v>- Transporte local c/ basc. p/ rocha rodov. pav.</v>
          </cell>
          <cell r="E20" t="str">
            <v>tkm</v>
          </cell>
          <cell r="F20">
            <v>0.83</v>
          </cell>
        </row>
        <row r="21">
          <cell r="C21" t="str">
            <v>1 A 00 002 40</v>
          </cell>
          <cell r="D21" t="str">
            <v>- Transporte local c/ carroceria 15 t rodov. pav.</v>
          </cell>
          <cell r="E21" t="str">
            <v>tkm</v>
          </cell>
          <cell r="F21">
            <v>0.78</v>
          </cell>
        </row>
        <row r="22">
          <cell r="C22" t="str">
            <v>1 A 00 002 41</v>
          </cell>
          <cell r="D22" t="str">
            <v>- Transporte local c/ carroceria 4t rodov. pav.</v>
          </cell>
          <cell r="E22" t="str">
            <v>tkm</v>
          </cell>
          <cell r="F22">
            <v>0.96</v>
          </cell>
        </row>
        <row r="23">
          <cell r="C23" t="str">
            <v>1 A 00 002 50</v>
          </cell>
          <cell r="D23" t="str">
            <v>- Transporte local c/ betoneira rodov. pav.</v>
          </cell>
          <cell r="E23" t="str">
            <v>tkm</v>
          </cell>
          <cell r="F23">
            <v>0.88</v>
          </cell>
        </row>
        <row r="24">
          <cell r="C24" t="str">
            <v>1 A 00 002 60</v>
          </cell>
          <cell r="D24" t="str">
            <v>- Transp. local c/ carroceria c/ guind. rodov. pav.</v>
          </cell>
          <cell r="E24" t="str">
            <v>tkm</v>
          </cell>
          <cell r="F24">
            <v>0.85</v>
          </cell>
        </row>
        <row r="25">
          <cell r="C25" t="str">
            <v>1 A 00 002 90</v>
          </cell>
          <cell r="D25" t="str">
            <v>- Transporte comercial c/ carroceria rodov. pav.</v>
          </cell>
          <cell r="E25" t="str">
            <v>tkm</v>
          </cell>
          <cell r="F25">
            <v>0.41</v>
          </cell>
        </row>
        <row r="26">
          <cell r="C26" t="str">
            <v>1 A 00 002 91</v>
          </cell>
          <cell r="D26" t="str">
            <v>- Transporte comercial c/ basc. 10m3 rod. pav.</v>
          </cell>
          <cell r="E26" t="str">
            <v>tkm</v>
          </cell>
          <cell r="F26">
            <v>0.42</v>
          </cell>
        </row>
        <row r="27">
          <cell r="C27" t="str">
            <v>1 A 00 102 00</v>
          </cell>
          <cell r="D27" t="str">
            <v>- Transporte local de material betuminoso</v>
          </cell>
          <cell r="E27" t="str">
            <v>tkm</v>
          </cell>
          <cell r="F27">
            <v>1.49</v>
          </cell>
        </row>
        <row r="28">
          <cell r="C28" t="str">
            <v>1 A 00 112 90</v>
          </cell>
          <cell r="D28" t="str">
            <v>- Transporte comercial material betuminoso a quente</v>
          </cell>
          <cell r="E28" t="str">
            <v>tkm</v>
          </cell>
          <cell r="F28">
            <v>0</v>
          </cell>
        </row>
        <row r="29">
          <cell r="C29" t="str">
            <v>1 A 00 112 91</v>
          </cell>
          <cell r="D29" t="str">
            <v>- Transporte comercial material betuminoso a frio</v>
          </cell>
          <cell r="E29" t="str">
            <v>tkm</v>
          </cell>
          <cell r="F29">
            <v>0</v>
          </cell>
        </row>
        <row r="30">
          <cell r="C30" t="str">
            <v>1 A 00 201 70</v>
          </cell>
          <cell r="D30" t="str">
            <v>- Transp. local água c/ cam. tanque rodov. não pav.</v>
          </cell>
          <cell r="E30" t="str">
            <v>tkm</v>
          </cell>
          <cell r="F30">
            <v>1.18</v>
          </cell>
        </row>
        <row r="31">
          <cell r="C31" t="str">
            <v>1 A 00 202 70</v>
          </cell>
          <cell r="D31" t="str">
            <v>- Transp. local de água c/ cam. tanque rodov. pav.</v>
          </cell>
          <cell r="E31" t="str">
            <v>tkm</v>
          </cell>
          <cell r="F31">
            <v>0.88</v>
          </cell>
        </row>
        <row r="32">
          <cell r="C32" t="str">
            <v>1 A 00 301 00</v>
          </cell>
          <cell r="D32" t="str">
            <v>- Fornecimento de Aço CA-25</v>
          </cell>
          <cell r="E32" t="str">
            <v>kg</v>
          </cell>
          <cell r="F32">
            <v>3.51</v>
          </cell>
        </row>
        <row r="33">
          <cell r="C33" t="str">
            <v>1 A 00 302 00</v>
          </cell>
          <cell r="D33" t="str">
            <v>- Fornecimento de Aço CA-50</v>
          </cell>
          <cell r="E33" t="str">
            <v>kg</v>
          </cell>
          <cell r="F33">
            <v>3.3</v>
          </cell>
        </row>
        <row r="34">
          <cell r="C34" t="str">
            <v>1 A 00 303 00</v>
          </cell>
          <cell r="D34" t="str">
            <v>- Fornecimento de Aço CA-60</v>
          </cell>
          <cell r="E34" t="str">
            <v>kg</v>
          </cell>
          <cell r="F34">
            <v>3.5</v>
          </cell>
        </row>
        <row r="35">
          <cell r="C35" t="str">
            <v>1 A 00 716 00</v>
          </cell>
          <cell r="D35" t="str">
            <v>-  Areia comercial</v>
          </cell>
          <cell r="E35" t="str">
            <v>m3</v>
          </cell>
          <cell r="F35">
            <v>65</v>
          </cell>
        </row>
        <row r="36">
          <cell r="C36" t="str">
            <v>1 A 00 717 00</v>
          </cell>
          <cell r="D36" t="str">
            <v>- Brita Comercial</v>
          </cell>
          <cell r="E36" t="str">
            <v>m3</v>
          </cell>
          <cell r="F36">
            <v>81.86</v>
          </cell>
        </row>
        <row r="37">
          <cell r="C37" t="str">
            <v>1 A 00 901 01</v>
          </cell>
          <cell r="D37" t="str">
            <v>- Alvenaria de pedra argamassada</v>
          </cell>
          <cell r="E37" t="str">
            <v>m3</v>
          </cell>
          <cell r="F37">
            <v>178.62</v>
          </cell>
        </row>
        <row r="38">
          <cell r="C38" t="str">
            <v>1 A 00 901 51</v>
          </cell>
          <cell r="D38" t="str">
            <v>- Alvenaria de pedra argamassada AC/PC</v>
          </cell>
          <cell r="E38" t="str">
            <v>m3</v>
          </cell>
          <cell r="F38">
            <v>244.95</v>
          </cell>
        </row>
        <row r="39">
          <cell r="C39" t="str">
            <v>1 A 00 902 01</v>
          </cell>
          <cell r="D39" t="str">
            <v>- Alvenaria de tijolos</v>
          </cell>
          <cell r="E39" t="str">
            <v>m2</v>
          </cell>
          <cell r="F39">
            <v>60.29</v>
          </cell>
        </row>
        <row r="40">
          <cell r="C40" t="str">
            <v>1 A 00 902 51</v>
          </cell>
          <cell r="D40" t="str">
            <v>- Alvenaria de tijolos AC</v>
          </cell>
          <cell r="E40" t="str">
            <v>m2</v>
          </cell>
          <cell r="F40">
            <v>62.64</v>
          </cell>
        </row>
        <row r="41">
          <cell r="C41" t="str">
            <v>1 A 00 903 01</v>
          </cell>
          <cell r="D41" t="str">
            <v>- Dentes para bueiros duplos D=1,00 m</v>
          </cell>
          <cell r="E41" t="str">
            <v>und</v>
          </cell>
          <cell r="F41">
            <v>130.46</v>
          </cell>
        </row>
        <row r="42">
          <cell r="C42" t="str">
            <v>1 A 00 903 51</v>
          </cell>
          <cell r="D42" t="str">
            <v>- Dentes para bueiros duplos D=1,00 m AC/BC/PC</v>
          </cell>
          <cell r="E42" t="str">
            <v>und</v>
          </cell>
          <cell r="F42">
            <v>163.4</v>
          </cell>
        </row>
        <row r="43">
          <cell r="C43" t="str">
            <v>1 A 00 904 01</v>
          </cell>
          <cell r="D43" t="str">
            <v>- Dentes para bueiros duplos D=1,20 m</v>
          </cell>
          <cell r="E43" t="str">
            <v>und</v>
          </cell>
          <cell r="F43">
            <v>146.57</v>
          </cell>
        </row>
        <row r="44">
          <cell r="C44" t="str">
            <v>1 A 00 904 51</v>
          </cell>
          <cell r="D44" t="str">
            <v>- Dentes para bueiros duplos D=1,20 m AC/BC/PC</v>
          </cell>
          <cell r="E44" t="str">
            <v>und</v>
          </cell>
          <cell r="F44">
            <v>183.26</v>
          </cell>
        </row>
        <row r="45">
          <cell r="C45" t="str">
            <v>1 A 00 905 01</v>
          </cell>
          <cell r="D45" t="str">
            <v>- Dentes para bueiros duplos D=1,50 m</v>
          </cell>
          <cell r="E45" t="str">
            <v>und</v>
          </cell>
          <cell r="F45">
            <v>182.81</v>
          </cell>
        </row>
        <row r="46">
          <cell r="C46" t="str">
            <v>1 A 00 905 51</v>
          </cell>
          <cell r="D46" t="str">
            <v>- Dentes para bueiros duplos D=1,50 m AC/BC/PC</v>
          </cell>
          <cell r="E46" t="str">
            <v>und</v>
          </cell>
          <cell r="F46">
            <v>226.63</v>
          </cell>
        </row>
        <row r="47">
          <cell r="C47" t="str">
            <v>1 A 00 906 01</v>
          </cell>
          <cell r="D47" t="str">
            <v>- Dentes para bueiros simples D=0,60 m</v>
          </cell>
          <cell r="E47" t="str">
            <v>und</v>
          </cell>
          <cell r="F47">
            <v>44.28</v>
          </cell>
        </row>
        <row r="48">
          <cell r="C48" t="str">
            <v>1 A 00 906 51</v>
          </cell>
          <cell r="D48" t="str">
            <v>- Dentes para bueiros simples D=0,60 m AC/BC/PC</v>
          </cell>
          <cell r="E48" t="str">
            <v>und</v>
          </cell>
          <cell r="F48">
            <v>55.28</v>
          </cell>
        </row>
        <row r="49">
          <cell r="C49" t="str">
            <v>1 A 00 907 01</v>
          </cell>
          <cell r="D49" t="str">
            <v>- Dentes para bueiros simples D=0,80 m</v>
          </cell>
          <cell r="E49" t="str">
            <v>und</v>
          </cell>
          <cell r="F49">
            <v>54.76</v>
          </cell>
        </row>
        <row r="50">
          <cell r="C50" t="str">
            <v>1 A 00 907 51</v>
          </cell>
          <cell r="D50" t="str">
            <v>- Dentes para bueiros simples D=0,80 m AC/BC/PC</v>
          </cell>
          <cell r="E50" t="str">
            <v>und</v>
          </cell>
          <cell r="F50">
            <v>68.02</v>
          </cell>
        </row>
        <row r="51">
          <cell r="C51" t="str">
            <v>1 A 00 908 01</v>
          </cell>
          <cell r="D51" t="str">
            <v>- Dentes para bueiros simples D=1,00 m</v>
          </cell>
          <cell r="E51" t="str">
            <v>und</v>
          </cell>
          <cell r="F51">
            <v>65.13</v>
          </cell>
        </row>
        <row r="52">
          <cell r="C52" t="str">
            <v>1 A 00 908 51</v>
          </cell>
          <cell r="D52" t="str">
            <v>- Dentes para bueiros simples D=1,00 m AC/BC/PC</v>
          </cell>
          <cell r="E52" t="str">
            <v>und</v>
          </cell>
          <cell r="F52">
            <v>81.03</v>
          </cell>
        </row>
        <row r="53">
          <cell r="C53" t="str">
            <v>1 A 00 909 01</v>
          </cell>
          <cell r="D53" t="str">
            <v>- Dentes para bueiros simples D=1,20 m</v>
          </cell>
          <cell r="E53" t="str">
            <v>und</v>
          </cell>
          <cell r="F53">
            <v>73.39</v>
          </cell>
        </row>
        <row r="54">
          <cell r="C54" t="str">
            <v>1 A 00 909 51</v>
          </cell>
          <cell r="D54" t="str">
            <v>- Dentes para bueiros simples D=1,20 m AC/BC/PC</v>
          </cell>
          <cell r="E54" t="str">
            <v>und</v>
          </cell>
          <cell r="F54">
            <v>91.77</v>
          </cell>
        </row>
        <row r="55">
          <cell r="C55" t="str">
            <v>1 A 00 910 01</v>
          </cell>
          <cell r="D55" t="str">
            <v>- Dentes para bueiros simples D=1,50 m</v>
          </cell>
          <cell r="E55" t="str">
            <v>und</v>
          </cell>
          <cell r="F55">
            <v>94.62</v>
          </cell>
        </row>
        <row r="56">
          <cell r="C56" t="str">
            <v>1 A 00 910 51</v>
          </cell>
          <cell r="D56" t="str">
            <v>- Dentes para bueiros simples D=1,50 m AC/BC/PC</v>
          </cell>
          <cell r="E56" t="str">
            <v>und</v>
          </cell>
          <cell r="F56">
            <v>116.52</v>
          </cell>
        </row>
        <row r="57">
          <cell r="C57" t="str">
            <v>1 A 00 911 01</v>
          </cell>
          <cell r="D57" t="str">
            <v>- Dentes para bueiros triplos D=1,00 m</v>
          </cell>
          <cell r="E57" t="str">
            <v>und</v>
          </cell>
          <cell r="F57">
            <v>190.31</v>
          </cell>
        </row>
        <row r="58">
          <cell r="C58" t="str">
            <v>1 A 00 911 51</v>
          </cell>
          <cell r="D58" t="str">
            <v>- Dentes para bueiros triplos D=1,00 m AC/BC/PC</v>
          </cell>
          <cell r="E58" t="str">
            <v>und</v>
          </cell>
          <cell r="F58">
            <v>239.67</v>
          </cell>
        </row>
        <row r="59">
          <cell r="C59" t="str">
            <v>1 A 00 912 01</v>
          </cell>
          <cell r="D59" t="str">
            <v>- Dentes para bueiros triplos D=1,20 m</v>
          </cell>
          <cell r="E59" t="str">
            <v>und</v>
          </cell>
          <cell r="F59">
            <v>219.95</v>
          </cell>
        </row>
        <row r="60">
          <cell r="C60" t="str">
            <v>1 A 00 912 51</v>
          </cell>
          <cell r="D60" t="str">
            <v>-  Dentes para bueiros triplos D=1,20 m AC/BC/PC</v>
          </cell>
          <cell r="E60" t="str">
            <v>und</v>
          </cell>
          <cell r="F60">
            <v>275.02999999999997</v>
          </cell>
        </row>
        <row r="61">
          <cell r="C61" t="str">
            <v>1 A 00 913 01</v>
          </cell>
          <cell r="D61" t="str">
            <v>- Dentes para bueiros triplos D=1,50 m</v>
          </cell>
          <cell r="E61" t="str">
            <v>und</v>
          </cell>
          <cell r="F61">
            <v>270.01</v>
          </cell>
        </row>
        <row r="62">
          <cell r="C62" t="str">
            <v>1 A 00 913 51</v>
          </cell>
          <cell r="D62" t="str">
            <v>- Dentes para bueiros triplos D=1,50 m AC/BC/PC</v>
          </cell>
          <cell r="E62" t="str">
            <v>und</v>
          </cell>
          <cell r="F62">
            <v>337.88</v>
          </cell>
        </row>
        <row r="63">
          <cell r="C63" t="str">
            <v>1 A 00 963 00</v>
          </cell>
          <cell r="D63" t="str">
            <v>- Peças de Desgaste do Britador 80m3/h</v>
          </cell>
          <cell r="E63" t="str">
            <v>cjh</v>
          </cell>
          <cell r="F63">
            <v>159.52000000000001</v>
          </cell>
        </row>
        <row r="64">
          <cell r="C64" t="str">
            <v>1 A 00 964 00</v>
          </cell>
          <cell r="D64" t="str">
            <v>- Peças de desgaste britador prod. de rachão</v>
          </cell>
          <cell r="E64" t="str">
            <v>cjh</v>
          </cell>
          <cell r="F64">
            <v>68.87</v>
          </cell>
        </row>
        <row r="65">
          <cell r="C65" t="str">
            <v>1 A 00 999 06</v>
          </cell>
          <cell r="D65" t="str">
            <v>- Solo local / selo de argila apiloado</v>
          </cell>
          <cell r="E65" t="str">
            <v>m3</v>
          </cell>
          <cell r="F65">
            <v>18.940000000000001</v>
          </cell>
        </row>
        <row r="66">
          <cell r="C66" t="str">
            <v>1 A 01 100 01</v>
          </cell>
          <cell r="D66" t="str">
            <v>- Limpeza camada vegetal em jazida (const e restr.)</v>
          </cell>
          <cell r="E66" t="str">
            <v>m2</v>
          </cell>
          <cell r="F66">
            <v>0.45</v>
          </cell>
        </row>
        <row r="67">
          <cell r="C67" t="str">
            <v>1 A 01 100 02</v>
          </cell>
          <cell r="D67" t="str">
            <v>- Limpeza de camada vegetal em jazida (consv)</v>
          </cell>
          <cell r="E67" t="str">
            <v>m2</v>
          </cell>
          <cell r="F67">
            <v>0.89</v>
          </cell>
        </row>
        <row r="68">
          <cell r="C68" t="str">
            <v>1 A 01 105 01</v>
          </cell>
          <cell r="D68" t="str">
            <v>- Expurgo de jazida (const e restr)</v>
          </cell>
          <cell r="E68" t="str">
            <v>m3</v>
          </cell>
          <cell r="F68">
            <v>2.36</v>
          </cell>
        </row>
        <row r="69">
          <cell r="C69" t="str">
            <v>1 A 01 105 02</v>
          </cell>
          <cell r="D69" t="str">
            <v>- Expurgo de jazida (consv)</v>
          </cell>
          <cell r="E69" t="str">
            <v>m3</v>
          </cell>
          <cell r="F69">
            <v>4.8099999999999996</v>
          </cell>
        </row>
        <row r="70">
          <cell r="C70" t="str">
            <v>1 A 01 111 00</v>
          </cell>
          <cell r="D70" t="str">
            <v>- Material de base (conserv)</v>
          </cell>
          <cell r="E70" t="str">
            <v>m3</v>
          </cell>
          <cell r="F70">
            <v>0</v>
          </cell>
        </row>
        <row r="71">
          <cell r="C71" t="str">
            <v>1 A 01 111 01</v>
          </cell>
          <cell r="D71" t="str">
            <v>- Esc. e carga material de jazida (consv)</v>
          </cell>
          <cell r="E71" t="str">
            <v>m3</v>
          </cell>
          <cell r="F71">
            <v>8.1</v>
          </cell>
        </row>
        <row r="72">
          <cell r="C72" t="str">
            <v>1 A 01 120 01</v>
          </cell>
          <cell r="D72" t="str">
            <v>- Escav. e carga de mater. de jazida(const e restr)</v>
          </cell>
          <cell r="E72" t="str">
            <v>m3</v>
          </cell>
          <cell r="F72">
            <v>3.65</v>
          </cell>
        </row>
        <row r="73">
          <cell r="C73" t="str">
            <v>1 A 01 150 01</v>
          </cell>
          <cell r="D73" t="str">
            <v>- Rocha p/ britagem c/ perfur. sobre esteira</v>
          </cell>
          <cell r="E73" t="str">
            <v>m3</v>
          </cell>
          <cell r="F73">
            <v>26.7</v>
          </cell>
        </row>
        <row r="74">
          <cell r="C74" t="str">
            <v>1 A 01 150 02</v>
          </cell>
          <cell r="D74" t="str">
            <v>- Rocha p/ britagem com perfuratriz manual</v>
          </cell>
          <cell r="E74" t="str">
            <v>m3</v>
          </cell>
          <cell r="F74">
            <v>28.23</v>
          </cell>
        </row>
        <row r="75">
          <cell r="C75" t="str">
            <v>1 A 01 155 01</v>
          </cell>
          <cell r="D75" t="str">
            <v>- Rachão ou pedra-de-mão produzidos-(const e rest)</v>
          </cell>
          <cell r="E75" t="str">
            <v>m3</v>
          </cell>
          <cell r="F75">
            <v>25.23</v>
          </cell>
        </row>
        <row r="76">
          <cell r="C76" t="str">
            <v>1 A 01 155 51</v>
          </cell>
          <cell r="D76" t="str">
            <v>- Rachão ou pedra-de-mão comercial (cont e rest)/ PC</v>
          </cell>
          <cell r="E76" t="str">
            <v>m3</v>
          </cell>
          <cell r="F76">
            <v>80.5</v>
          </cell>
        </row>
        <row r="77">
          <cell r="C77" t="str">
            <v>1 A 01 170 01</v>
          </cell>
          <cell r="D77" t="str">
            <v>- Areia extraída com escavadeira hidráulica</v>
          </cell>
          <cell r="E77" t="str">
            <v>m3</v>
          </cell>
          <cell r="F77">
            <v>7.42</v>
          </cell>
        </row>
        <row r="78">
          <cell r="C78" t="str">
            <v>1 A 01 170 02</v>
          </cell>
          <cell r="D78" t="str">
            <v>- Areia extraída com trator e carregadeira</v>
          </cell>
          <cell r="E78" t="str">
            <v>m3</v>
          </cell>
          <cell r="F78">
            <v>5.4</v>
          </cell>
        </row>
        <row r="79">
          <cell r="C79" t="str">
            <v>1 A 01 170 03</v>
          </cell>
          <cell r="D79" t="str">
            <v>- Areia extraída com draga de sucção (tipo bomba)</v>
          </cell>
          <cell r="E79" t="str">
            <v>m3</v>
          </cell>
          <cell r="F79">
            <v>28.82</v>
          </cell>
        </row>
        <row r="80">
          <cell r="C80" t="str">
            <v>1 A 01 200 01</v>
          </cell>
          <cell r="D80" t="str">
            <v>- Brita produzida em central de britagem de 80 m3/h</v>
          </cell>
          <cell r="E80" t="str">
            <v>m3</v>
          </cell>
          <cell r="F80">
            <v>32.76</v>
          </cell>
        </row>
        <row r="81">
          <cell r="C81" t="str">
            <v>1 A 01 200 04</v>
          </cell>
          <cell r="D81" t="str">
            <v>- Pedra de mão produzida manualmente (consv)</v>
          </cell>
          <cell r="E81" t="str">
            <v>m3</v>
          </cell>
          <cell r="F81">
            <v>48.61</v>
          </cell>
        </row>
        <row r="82">
          <cell r="C82" t="str">
            <v>1 A 01 390 02</v>
          </cell>
          <cell r="D82" t="str">
            <v>- Usinagem de CBUQ (capa de rolamento)</v>
          </cell>
          <cell r="E82" t="str">
            <v>t</v>
          </cell>
          <cell r="F82">
            <v>49.36</v>
          </cell>
        </row>
        <row r="83">
          <cell r="C83" t="str">
            <v>1 A 01 390 03</v>
          </cell>
          <cell r="D83" t="str">
            <v>- Usinagem de CBUQ (binder)</v>
          </cell>
          <cell r="E83" t="str">
            <v>t</v>
          </cell>
          <cell r="F83">
            <v>42.64</v>
          </cell>
        </row>
        <row r="84">
          <cell r="C84" t="str">
            <v>1 A 01 390 22</v>
          </cell>
          <cell r="D84" t="str">
            <v>- Usinagem de CBUQ c/ cal hidr. (capa de rolamento)</v>
          </cell>
          <cell r="E84" t="str">
            <v>t</v>
          </cell>
          <cell r="F84">
            <v>54.06</v>
          </cell>
        </row>
        <row r="85">
          <cell r="C85" t="str">
            <v>1 A 01 390 52</v>
          </cell>
          <cell r="D85" t="str">
            <v>- Usinagem de CBUQ (capa de rolamento) AC/BC</v>
          </cell>
          <cell r="E85" t="str">
            <v>t</v>
          </cell>
          <cell r="F85">
            <v>79.83</v>
          </cell>
        </row>
        <row r="86">
          <cell r="C86" t="str">
            <v>1 A 01 390 53</v>
          </cell>
          <cell r="D86" t="str">
            <v>- Usinagem de CBUQ (binder) AC/BC</v>
          </cell>
          <cell r="E86" t="str">
            <v>t</v>
          </cell>
          <cell r="F86">
            <v>76.010000000000005</v>
          </cell>
        </row>
        <row r="87">
          <cell r="C87" t="str">
            <v>1 A 01 390 72</v>
          </cell>
          <cell r="D87" t="str">
            <v>- Usinagem de CBUQ (capa de rolam.) AC/BC c cal hidr</v>
          </cell>
          <cell r="E87" t="str">
            <v>t</v>
          </cell>
          <cell r="F87">
            <v>85.05</v>
          </cell>
        </row>
        <row r="88">
          <cell r="C88" t="str">
            <v>1 A 01 391 02</v>
          </cell>
          <cell r="D88" t="str">
            <v>- Usinagem de areia-asfalto</v>
          </cell>
          <cell r="E88" t="str">
            <v>t</v>
          </cell>
          <cell r="F88">
            <v>51.21</v>
          </cell>
        </row>
        <row r="89">
          <cell r="C89" t="str">
            <v>1 A 01 391 52</v>
          </cell>
          <cell r="D89" t="str">
            <v>- Usinagem de areia-asfalto AC</v>
          </cell>
          <cell r="E89" t="str">
            <v>t</v>
          </cell>
          <cell r="F89">
            <v>96.56</v>
          </cell>
        </row>
        <row r="90">
          <cell r="C90" t="str">
            <v>1 A 01 395 01</v>
          </cell>
          <cell r="D90" t="str">
            <v>- Usinagem de brita graduada</v>
          </cell>
          <cell r="E90" t="str">
            <v>m3</v>
          </cell>
          <cell r="F90">
            <v>56.75</v>
          </cell>
        </row>
        <row r="91">
          <cell r="C91" t="str">
            <v>1 A 01 395 02</v>
          </cell>
          <cell r="D91" t="str">
            <v>- Usinagem de solo-brita</v>
          </cell>
          <cell r="E91" t="str">
            <v>m3</v>
          </cell>
          <cell r="F91">
            <v>29.5</v>
          </cell>
        </row>
        <row r="92">
          <cell r="C92" t="str">
            <v>1 A 01 395 03</v>
          </cell>
          <cell r="D92" t="str">
            <v>- Usinagem de agregados p/ micro-revestimento</v>
          </cell>
          <cell r="E92" t="str">
            <v>m3</v>
          </cell>
          <cell r="F92">
            <v>35.67</v>
          </cell>
        </row>
        <row r="93">
          <cell r="C93" t="str">
            <v>1 A 01 395 51</v>
          </cell>
          <cell r="D93" t="str">
            <v>- Usinagem de brita graduada BC</v>
          </cell>
          <cell r="E93" t="str">
            <v>m3</v>
          </cell>
          <cell r="F93">
            <v>135.30000000000001</v>
          </cell>
        </row>
        <row r="94">
          <cell r="C94" t="str">
            <v>1 A 01 395 52</v>
          </cell>
          <cell r="D94" t="str">
            <v>- Usinagem de solo-brita BC</v>
          </cell>
          <cell r="E94" t="str">
            <v>m3</v>
          </cell>
          <cell r="F94">
            <v>60.92</v>
          </cell>
        </row>
        <row r="95">
          <cell r="C95" t="str">
            <v>1 A 01 395 53</v>
          </cell>
          <cell r="D95" t="str">
            <v>- Usinagem de agregados p/ micro-revestimento BC</v>
          </cell>
          <cell r="E95" t="str">
            <v>m3</v>
          </cell>
          <cell r="F95">
            <v>84.77</v>
          </cell>
        </row>
        <row r="96">
          <cell r="C96" t="str">
            <v>1 A 01 396 01</v>
          </cell>
          <cell r="D96" t="str">
            <v>- Usinagem de solo-cimento</v>
          </cell>
          <cell r="E96" t="str">
            <v>m3</v>
          </cell>
          <cell r="F96">
            <v>86.38</v>
          </cell>
        </row>
        <row r="97">
          <cell r="C97" t="str">
            <v>1 A 01 396 02</v>
          </cell>
          <cell r="D97" t="str">
            <v>- Usinagem de solo melhorado com cimento.</v>
          </cell>
          <cell r="E97" t="str">
            <v>m3</v>
          </cell>
          <cell r="F97">
            <v>47.53</v>
          </cell>
        </row>
        <row r="98">
          <cell r="C98" t="str">
            <v>1 A 01 397 02</v>
          </cell>
          <cell r="D98" t="str">
            <v>- Usinagem de P.M.F.</v>
          </cell>
          <cell r="E98" t="str">
            <v>m3</v>
          </cell>
          <cell r="F98">
            <v>55.64</v>
          </cell>
        </row>
        <row r="99">
          <cell r="C99" t="str">
            <v>1 A 01 397 52</v>
          </cell>
          <cell r="D99" t="str">
            <v>- Usinagem de P.M.F. AC/BC</v>
          </cell>
          <cell r="E99" t="str">
            <v>m3</v>
          </cell>
          <cell r="F99">
            <v>128.84</v>
          </cell>
        </row>
        <row r="100">
          <cell r="C100" t="str">
            <v>1 A 01 398 02</v>
          </cell>
          <cell r="D100" t="str">
            <v>- Usinagem de CBUQ p/ reciclagem em usina fixa.</v>
          </cell>
          <cell r="E100" t="str">
            <v>t</v>
          </cell>
          <cell r="F100">
            <v>36.61</v>
          </cell>
        </row>
        <row r="101">
          <cell r="C101" t="str">
            <v>1 A 01 398 52</v>
          </cell>
          <cell r="D101" t="str">
            <v>- Usinagem de CBUQ p/ reciclagem em usina fixa BC</v>
          </cell>
          <cell r="E101" t="str">
            <v>t</v>
          </cell>
          <cell r="F101">
            <v>52.61</v>
          </cell>
        </row>
        <row r="102">
          <cell r="C102" t="str">
            <v>1 A 01 401 01</v>
          </cell>
          <cell r="D102" t="str">
            <v>- Forma comum de madeira</v>
          </cell>
          <cell r="E102" t="str">
            <v>m2</v>
          </cell>
          <cell r="F102">
            <v>70.069999999999993</v>
          </cell>
        </row>
        <row r="103">
          <cell r="C103" t="str">
            <v>1 A 01 402 01</v>
          </cell>
          <cell r="D103" t="str">
            <v>- Forma de placa compensada resinada</v>
          </cell>
          <cell r="E103" t="str">
            <v>m2</v>
          </cell>
          <cell r="F103">
            <v>47.07</v>
          </cell>
        </row>
        <row r="104">
          <cell r="C104" t="str">
            <v>1 A 01 403 01</v>
          </cell>
          <cell r="D104" t="str">
            <v>- Forma de placa compensada plastificada</v>
          </cell>
          <cell r="E104" t="str">
            <v>m2</v>
          </cell>
          <cell r="F104">
            <v>51.19</v>
          </cell>
        </row>
        <row r="105">
          <cell r="C105" t="str">
            <v>1 A 01 404 01</v>
          </cell>
          <cell r="D105" t="str">
            <v>- Forma para tubulão</v>
          </cell>
          <cell r="E105" t="str">
            <v>m2</v>
          </cell>
          <cell r="F105">
            <v>29.31</v>
          </cell>
        </row>
        <row r="106">
          <cell r="C106" t="str">
            <v>1 A 01 405 01</v>
          </cell>
          <cell r="D106" t="str">
            <v>- Andaime de madeira</v>
          </cell>
          <cell r="E106" t="str">
            <v>m3</v>
          </cell>
          <cell r="F106">
            <v>24.2</v>
          </cell>
        </row>
        <row r="107">
          <cell r="C107" t="str">
            <v>1 A 01 407 01</v>
          </cell>
          <cell r="D107" t="str">
            <v>- Confecção e lançam. de concreto magro em betoneira</v>
          </cell>
          <cell r="E107" t="str">
            <v>m3</v>
          </cell>
          <cell r="F107">
            <v>211.11</v>
          </cell>
        </row>
        <row r="108">
          <cell r="C108" t="str">
            <v>1 A 01 407 51</v>
          </cell>
          <cell r="D108" t="str">
            <v>- Conf.e lanç. de concreto magro em betoneira AC/BC</v>
          </cell>
          <cell r="E108" t="str">
            <v>m3</v>
          </cell>
          <cell r="F108">
            <v>288.33</v>
          </cell>
        </row>
        <row r="109">
          <cell r="C109" t="str">
            <v>1 A 01 410 01</v>
          </cell>
          <cell r="D109" t="str">
            <v>- Concreto fck=10MPa contr raz uso geral conf e lanç</v>
          </cell>
          <cell r="E109" t="str">
            <v>m3</v>
          </cell>
          <cell r="F109">
            <v>260.58999999999997</v>
          </cell>
        </row>
        <row r="110">
          <cell r="C110" t="str">
            <v>1 A 01 410 51</v>
          </cell>
          <cell r="D110" t="str">
            <v>-  Concr.fck=10MPa c.raz uso ger conf/lanç AC/BC</v>
          </cell>
          <cell r="E110" t="str">
            <v>m3</v>
          </cell>
          <cell r="F110">
            <v>331.93</v>
          </cell>
        </row>
        <row r="111">
          <cell r="C111" t="str">
            <v>1 A 01 412 01</v>
          </cell>
          <cell r="D111" t="str">
            <v>- Concreto fck=15MPa contr raz uso geral conf e lanç</v>
          </cell>
          <cell r="E111" t="str">
            <v>m3</v>
          </cell>
          <cell r="F111">
            <v>260.61</v>
          </cell>
        </row>
        <row r="112">
          <cell r="C112" t="str">
            <v>1 A 01 412 51</v>
          </cell>
          <cell r="D112" t="str">
            <v>-  Concr.fck=15MPa c.raz uso ger conf/lanç AC/BC</v>
          </cell>
          <cell r="E112" t="str">
            <v>m3</v>
          </cell>
          <cell r="F112">
            <v>332.11</v>
          </cell>
        </row>
        <row r="113">
          <cell r="C113" t="str">
            <v>1 A 01 415 01</v>
          </cell>
          <cell r="D113" t="str">
            <v>- Concr estr fck=15MPa contr raz uso ger conf e lanç</v>
          </cell>
          <cell r="E113" t="str">
            <v>m3</v>
          </cell>
          <cell r="F113">
            <v>260.61</v>
          </cell>
        </row>
        <row r="114">
          <cell r="C114" t="str">
            <v>1 A 01 415 51</v>
          </cell>
          <cell r="D114" t="str">
            <v>-  Concr estr fck=15MPa c.raz uso ger conf/lanç AC/BC</v>
          </cell>
          <cell r="E114" t="str">
            <v>m3</v>
          </cell>
          <cell r="F114">
            <v>332.11</v>
          </cell>
        </row>
        <row r="115">
          <cell r="C115" t="str">
            <v>1 A 01 418 01</v>
          </cell>
          <cell r="D115" t="str">
            <v>- Concr estr fck=18MPa contr raz uso ger conf e lanç</v>
          </cell>
          <cell r="E115" t="str">
            <v>m3</v>
          </cell>
          <cell r="F115">
            <v>261.39999999999998</v>
          </cell>
        </row>
        <row r="116">
          <cell r="C116" t="str">
            <v>1 A 01 418 51</v>
          </cell>
          <cell r="D116" t="str">
            <v>- Concr.estr fck=18MPa c.raz uso ger conf/lanç AC/BC</v>
          </cell>
          <cell r="E116" t="str">
            <v>m3</v>
          </cell>
          <cell r="F116">
            <v>336.16</v>
          </cell>
        </row>
        <row r="117">
          <cell r="C117" t="str">
            <v>1 A 01 422 01</v>
          </cell>
          <cell r="D117" t="str">
            <v>- Concr estr fck=25MPa contr raz uso ger conf e lanç</v>
          </cell>
          <cell r="E117" t="str">
            <v>m3</v>
          </cell>
          <cell r="F117">
            <v>275.94</v>
          </cell>
        </row>
        <row r="118">
          <cell r="C118" t="str">
            <v>1 A 01 422 51</v>
          </cell>
          <cell r="D118" t="str">
            <v>- Concr.estr.fck=25MPa c.raz uso ger conf/lanç AC/BC</v>
          </cell>
          <cell r="E118" t="str">
            <v>m3</v>
          </cell>
          <cell r="F118">
            <v>349.47</v>
          </cell>
        </row>
        <row r="119">
          <cell r="C119" t="str">
            <v>1 A 01 423 00</v>
          </cell>
          <cell r="D119" t="str">
            <v>- Concreto fck=18MPa para pré-moldados (tubos)</v>
          </cell>
          <cell r="E119" t="str">
            <v>m3</v>
          </cell>
          <cell r="F119">
            <v>260.74</v>
          </cell>
        </row>
        <row r="120">
          <cell r="C120" t="str">
            <v>1 A 01 423 50</v>
          </cell>
          <cell r="D120" t="str">
            <v>-  Concr.fck=18MPa para pré-moldados (tubos) AC/BC</v>
          </cell>
          <cell r="E120" t="str">
            <v>m3</v>
          </cell>
          <cell r="F120">
            <v>332.19</v>
          </cell>
        </row>
        <row r="121">
          <cell r="C121" t="str">
            <v>1 A 01 424 00</v>
          </cell>
          <cell r="D121" t="str">
            <v>- Concreto poroso para pré-moldados (tubos)</v>
          </cell>
          <cell r="E121" t="str">
            <v>m3</v>
          </cell>
          <cell r="F121">
            <v>283.97000000000003</v>
          </cell>
        </row>
        <row r="122">
          <cell r="C122" t="str">
            <v>1 A 01 424 50</v>
          </cell>
          <cell r="D122" t="str">
            <v>- Concreto poroso para pré-moldados (tubos) AC/BC</v>
          </cell>
          <cell r="E122" t="str">
            <v>m3</v>
          </cell>
          <cell r="F122">
            <v>356.31</v>
          </cell>
        </row>
        <row r="123">
          <cell r="C123" t="str">
            <v>1 A 01 450 01</v>
          </cell>
          <cell r="D123" t="str">
            <v>- Escoramento de bueiros celulares</v>
          </cell>
          <cell r="E123" t="str">
            <v>m3</v>
          </cell>
          <cell r="F123">
            <v>51.67</v>
          </cell>
        </row>
        <row r="124">
          <cell r="C124" t="str">
            <v>1 A 01 512 10</v>
          </cell>
          <cell r="D124" t="str">
            <v>- Concreto ciclópico fck=15 MPa</v>
          </cell>
          <cell r="E124" t="str">
            <v>m3</v>
          </cell>
          <cell r="F124">
            <v>204.85</v>
          </cell>
        </row>
        <row r="125">
          <cell r="C125" t="str">
            <v>1 A 01 512 60</v>
          </cell>
          <cell r="D125" t="str">
            <v>-  Concreto ciclópico fck=15 MPa AC/BC/PC</v>
          </cell>
          <cell r="E125" t="str">
            <v>m3</v>
          </cell>
          <cell r="F125">
            <v>273.97000000000003</v>
          </cell>
        </row>
        <row r="126">
          <cell r="C126" t="str">
            <v>1 A 01 515 10</v>
          </cell>
          <cell r="D126" t="str">
            <v>- Concreto ciclópico fck=15 MPa</v>
          </cell>
          <cell r="E126" t="str">
            <v>m3</v>
          </cell>
          <cell r="F126">
            <v>204.85</v>
          </cell>
        </row>
        <row r="127">
          <cell r="C127" t="str">
            <v>1 A 01 515 60</v>
          </cell>
          <cell r="D127" t="str">
            <v>-  Concreto ciclópico fck=15 MPa AC/BC/PC</v>
          </cell>
          <cell r="E127" t="str">
            <v>m3</v>
          </cell>
          <cell r="F127">
            <v>273.97000000000003</v>
          </cell>
        </row>
        <row r="128">
          <cell r="C128" t="str">
            <v>1 A 01 580 01</v>
          </cell>
          <cell r="D128" t="str">
            <v>- Fornecimento, preparo e colocação formas aço CA 60</v>
          </cell>
          <cell r="E128" t="str">
            <v>kg</v>
          </cell>
          <cell r="F128">
            <v>7.22</v>
          </cell>
        </row>
        <row r="129">
          <cell r="C129" t="str">
            <v>1 A 01 580 02</v>
          </cell>
          <cell r="D129" t="str">
            <v>- Fornecimento, preparo e colocação formas aço CA 50</v>
          </cell>
          <cell r="E129" t="str">
            <v>kg</v>
          </cell>
          <cell r="F129">
            <v>6.99</v>
          </cell>
        </row>
        <row r="130">
          <cell r="C130" t="str">
            <v>1 A 01 580 03</v>
          </cell>
          <cell r="D130" t="str">
            <v>- Fornecimento, preparo e colocação formas aço CA 25</v>
          </cell>
          <cell r="E130" t="str">
            <v>kg</v>
          </cell>
          <cell r="F130">
            <v>7.22</v>
          </cell>
        </row>
        <row r="131">
          <cell r="C131" t="str">
            <v>1 A 01 603 01</v>
          </cell>
          <cell r="D131" t="str">
            <v>- Argamassa cimento-areia 1:3</v>
          </cell>
          <cell r="E131" t="str">
            <v>m3</v>
          </cell>
          <cell r="F131">
            <v>306.25</v>
          </cell>
        </row>
        <row r="132">
          <cell r="C132" t="str">
            <v>1 A 01 603 51</v>
          </cell>
          <cell r="D132" t="str">
            <v>- Argamassa cimento-areia 1:3 AC</v>
          </cell>
          <cell r="E132" t="str">
            <v>m3</v>
          </cell>
          <cell r="F132">
            <v>375.36</v>
          </cell>
        </row>
        <row r="133">
          <cell r="C133" t="str">
            <v>1 A 01 604 01</v>
          </cell>
          <cell r="D133" t="str">
            <v>- Argamassa cimento-areia 1:4</v>
          </cell>
          <cell r="E133" t="str">
            <v>m3</v>
          </cell>
          <cell r="F133">
            <v>253.84</v>
          </cell>
        </row>
        <row r="134">
          <cell r="C134" t="str">
            <v>1 A 01 604 51</v>
          </cell>
          <cell r="D134" t="str">
            <v>- Argamassa cimento-areia 1:4 AC</v>
          </cell>
          <cell r="E134" t="str">
            <v>m3</v>
          </cell>
          <cell r="F134">
            <v>324.10000000000002</v>
          </cell>
        </row>
        <row r="135">
          <cell r="C135" t="str">
            <v>1 A 01 606 01</v>
          </cell>
          <cell r="D135" t="str">
            <v>- Argamassa cimento-areia 1:6</v>
          </cell>
          <cell r="E135" t="str">
            <v>m3</v>
          </cell>
          <cell r="F135">
            <v>212.08</v>
          </cell>
        </row>
        <row r="136">
          <cell r="C136" t="str">
            <v>1 A 01 606 51</v>
          </cell>
          <cell r="D136" t="str">
            <v>- Argamassa cimento-areia 1:6 AC</v>
          </cell>
          <cell r="E136" t="str">
            <v>m3</v>
          </cell>
          <cell r="F136">
            <v>287.67</v>
          </cell>
        </row>
        <row r="137">
          <cell r="C137" t="str">
            <v>1 A 01 620 01</v>
          </cell>
          <cell r="D137" t="str">
            <v>- Argamassa cimento-solo 1:10</v>
          </cell>
          <cell r="E137" t="str">
            <v>m3</v>
          </cell>
          <cell r="F137">
            <v>146.19999999999999</v>
          </cell>
        </row>
        <row r="138">
          <cell r="C138" t="str">
            <v>1 A 01 653 00</v>
          </cell>
          <cell r="D138" t="str">
            <v>- Usinagem para sub-base de concreto rolado</v>
          </cell>
          <cell r="E138" t="str">
            <v>m3</v>
          </cell>
          <cell r="F138">
            <v>98.47</v>
          </cell>
        </row>
        <row r="139">
          <cell r="C139" t="str">
            <v>1 A 01 653 50</v>
          </cell>
          <cell r="D139" t="str">
            <v>- Usinagem p/ sub-base de concreto rolado AC/BC</v>
          </cell>
          <cell r="E139" t="str">
            <v>m3</v>
          </cell>
          <cell r="F139">
            <v>173.1</v>
          </cell>
        </row>
        <row r="140">
          <cell r="C140" t="str">
            <v>1 A 01 654 00</v>
          </cell>
          <cell r="D140" t="str">
            <v>- Usinagem p/ sub-base de concr. de cimento portland</v>
          </cell>
          <cell r="E140" t="str">
            <v>m3</v>
          </cell>
          <cell r="F140">
            <v>140.35</v>
          </cell>
        </row>
        <row r="141">
          <cell r="C141" t="str">
            <v>1 A 01 654 50</v>
          </cell>
          <cell r="D141" t="str">
            <v>- Usinagem p/sub-base de concr.cimento portl. AC/BC</v>
          </cell>
          <cell r="E141" t="str">
            <v>m3</v>
          </cell>
          <cell r="F141">
            <v>214.98</v>
          </cell>
        </row>
        <row r="142">
          <cell r="C142" t="str">
            <v>1 A 01 656 00</v>
          </cell>
          <cell r="D142" t="str">
            <v>- Usinagem p/ conc. de cim. portland c/ forma desliz</v>
          </cell>
          <cell r="E142" t="str">
            <v>m3</v>
          </cell>
          <cell r="F142">
            <v>173.59</v>
          </cell>
        </row>
        <row r="143">
          <cell r="C143" t="str">
            <v>1 A 01 656 01</v>
          </cell>
          <cell r="D143" t="str">
            <v>- Usinagem de conc. c/ cim. portland p/ pav. rígido</v>
          </cell>
          <cell r="E143" t="str">
            <v>m3</v>
          </cell>
          <cell r="F143">
            <v>198.73</v>
          </cell>
        </row>
        <row r="144">
          <cell r="C144" t="str">
            <v>1 A 01 656 50</v>
          </cell>
          <cell r="D144" t="str">
            <v>- Usinagem p/ conc.cim.portl.c/ forma desliz AC/BC</v>
          </cell>
          <cell r="E144" t="str">
            <v>m3</v>
          </cell>
          <cell r="F144">
            <v>248.1</v>
          </cell>
        </row>
        <row r="145">
          <cell r="C145" t="str">
            <v>1 A 01 656 51</v>
          </cell>
          <cell r="D145" t="str">
            <v>- Usinagem de conc. c/ cim. port.p/ pav.rígido AC/BC</v>
          </cell>
          <cell r="E145" t="str">
            <v>m3</v>
          </cell>
          <cell r="F145">
            <v>271.2</v>
          </cell>
        </row>
        <row r="146">
          <cell r="C146" t="str">
            <v>1 A 01 657 00</v>
          </cell>
          <cell r="D146" t="str">
            <v>- Usinagem p/ conc.cim. portland c/ equip. peq. por.</v>
          </cell>
          <cell r="E146" t="str">
            <v>m3</v>
          </cell>
          <cell r="F146">
            <v>261.77</v>
          </cell>
        </row>
        <row r="147">
          <cell r="C147" t="str">
            <v>1 A 01 657 50</v>
          </cell>
          <cell r="D147" t="str">
            <v>- Usinagem p/conc.cim. portl.c/ equip.peq.por.AC/BC</v>
          </cell>
          <cell r="E147" t="str">
            <v>m3</v>
          </cell>
          <cell r="F147">
            <v>334.28</v>
          </cell>
        </row>
        <row r="148">
          <cell r="C148" t="str">
            <v>1 A 01 700 00</v>
          </cell>
          <cell r="D148" t="str">
            <v>- Fabricação de peças pré mold. de conc. p/ pavim.</v>
          </cell>
          <cell r="E148" t="str">
            <v>m3</v>
          </cell>
          <cell r="F148">
            <v>289.5</v>
          </cell>
        </row>
        <row r="149">
          <cell r="C149" t="str">
            <v>1 A 01 700 50</v>
          </cell>
          <cell r="D149" t="str">
            <v>- Fabric.de peças pré mold.de conc. p/pavim.AC/BC</v>
          </cell>
          <cell r="E149" t="str">
            <v>m3</v>
          </cell>
          <cell r="F149">
            <v>360.05</v>
          </cell>
        </row>
        <row r="150">
          <cell r="C150" t="str">
            <v>1 A 01 720 00</v>
          </cell>
          <cell r="D150" t="str">
            <v>- Concreto fck=18MPa p/ pré-moldados (guarda-corpo)</v>
          </cell>
          <cell r="E150" t="str">
            <v>m3</v>
          </cell>
          <cell r="F150">
            <v>262.45999999999998</v>
          </cell>
        </row>
        <row r="151">
          <cell r="C151" t="str">
            <v>1 A 01 720 01</v>
          </cell>
          <cell r="D151" t="str">
            <v>- Guarda-corpo tipo GM, moldado no local</v>
          </cell>
          <cell r="E151" t="str">
            <v>m</v>
          </cell>
          <cell r="F151">
            <v>255.58</v>
          </cell>
        </row>
        <row r="152">
          <cell r="C152" t="str">
            <v>1 A 01 720 02</v>
          </cell>
          <cell r="D152" t="str">
            <v>- Fabricação de Guarda-corpo</v>
          </cell>
          <cell r="E152" t="str">
            <v>m</v>
          </cell>
          <cell r="F152">
            <v>44.01</v>
          </cell>
        </row>
        <row r="153">
          <cell r="C153" t="str">
            <v>1 A 01 720 50</v>
          </cell>
          <cell r="D153" t="str">
            <v>- Concr.fck = 18 mPa p/pré-mold.(guarda-corpo)AC/BC</v>
          </cell>
          <cell r="E153" t="str">
            <v>m3</v>
          </cell>
          <cell r="F153">
            <v>337.22</v>
          </cell>
        </row>
        <row r="154">
          <cell r="C154" t="str">
            <v>1 A 01 720 51</v>
          </cell>
          <cell r="D154" t="str">
            <v>- Guarda-corpo tipo GM, moldado no local AC/BC</v>
          </cell>
          <cell r="E154" t="str">
            <v>m</v>
          </cell>
          <cell r="F154">
            <v>272.92</v>
          </cell>
        </row>
        <row r="155">
          <cell r="C155" t="str">
            <v>1 A 01 720 52</v>
          </cell>
          <cell r="D155" t="str">
            <v>- Fabricação de guarda - corpo AC/BC</v>
          </cell>
          <cell r="E155" t="str">
            <v>m</v>
          </cell>
          <cell r="F155">
            <v>47.07</v>
          </cell>
        </row>
        <row r="156">
          <cell r="C156" t="str">
            <v>1 A 01 725 01</v>
          </cell>
          <cell r="D156" t="str">
            <v>- Fabricação de balizador de concreto</v>
          </cell>
          <cell r="E156" t="str">
            <v>un</v>
          </cell>
          <cell r="F156">
            <v>15.41</v>
          </cell>
        </row>
        <row r="157">
          <cell r="C157" t="str">
            <v>1 A 01 725 51</v>
          </cell>
          <cell r="D157" t="str">
            <v>- Fabricação de balizador de concreto AC/BC</v>
          </cell>
          <cell r="E157" t="str">
            <v>un</v>
          </cell>
          <cell r="F157">
            <v>16.2</v>
          </cell>
        </row>
        <row r="158">
          <cell r="C158" t="str">
            <v>1 A 01 730 00</v>
          </cell>
          <cell r="D158" t="str">
            <v>- Concreto fck=18MPa p/ pré moldados (mourões)</v>
          </cell>
          <cell r="E158" t="str">
            <v>m3</v>
          </cell>
          <cell r="F158">
            <v>210.51</v>
          </cell>
        </row>
        <row r="159">
          <cell r="C159" t="str">
            <v>1 A 01 730 01</v>
          </cell>
          <cell r="D159" t="str">
            <v>- Fabr. mourão de concr. esticador seção quad. 15cm</v>
          </cell>
          <cell r="E159" t="str">
            <v>un</v>
          </cell>
          <cell r="F159">
            <v>36.590000000000003</v>
          </cell>
        </row>
        <row r="160">
          <cell r="C160" t="str">
            <v>1 A 01 730 02</v>
          </cell>
          <cell r="D160" t="str">
            <v>- Fabr. mourão de concr esticador seção triang. 15cm</v>
          </cell>
          <cell r="E160" t="str">
            <v>un</v>
          </cell>
          <cell r="F160">
            <v>24.77</v>
          </cell>
        </row>
        <row r="161">
          <cell r="C161" t="str">
            <v>1 A 01 730 50</v>
          </cell>
          <cell r="D161" t="str">
            <v>- Concreto fck=18MPa p/pré moldados (mourões) AC/BC</v>
          </cell>
          <cell r="E161" t="str">
            <v>m3</v>
          </cell>
          <cell r="F161">
            <v>285.26</v>
          </cell>
        </row>
        <row r="162">
          <cell r="C162" t="str">
            <v>1 A 01 730 51</v>
          </cell>
          <cell r="D162" t="str">
            <v>- Fabric.Mourão concr.estic.seção quadr.15cm AC/BC</v>
          </cell>
          <cell r="E162" t="str">
            <v>un</v>
          </cell>
          <cell r="F162">
            <v>40.29</v>
          </cell>
        </row>
        <row r="163">
          <cell r="C163" t="str">
            <v>1 A 01 730 52</v>
          </cell>
          <cell r="D163" t="str">
            <v>- Fabric.Mourão concr.estic.seção triang.15cm AC/BC</v>
          </cell>
          <cell r="E163" t="str">
            <v>un</v>
          </cell>
          <cell r="F163">
            <v>26.63</v>
          </cell>
        </row>
        <row r="164">
          <cell r="C164" t="str">
            <v>1 A 01 735 01</v>
          </cell>
          <cell r="D164" t="str">
            <v>- Fabr. mourão de concreto suporte seção quad. 11cm</v>
          </cell>
          <cell r="E164" t="str">
            <v>un</v>
          </cell>
          <cell r="F164">
            <v>27.27</v>
          </cell>
        </row>
        <row r="165">
          <cell r="C165" t="str">
            <v>1 A 01 735 02</v>
          </cell>
          <cell r="D165" t="str">
            <v>- Fabr. mourão de concr. suporte seção triang. 11cm</v>
          </cell>
          <cell r="E165" t="str">
            <v>un</v>
          </cell>
          <cell r="F165">
            <v>19.02</v>
          </cell>
        </row>
        <row r="166">
          <cell r="C166" t="str">
            <v>1 A 01 735 51</v>
          </cell>
          <cell r="D166" t="str">
            <v>- Fabric.Mourão concr.suporte seção quadr.11cm AC/BC</v>
          </cell>
          <cell r="E166" t="str">
            <v>un</v>
          </cell>
          <cell r="F166">
            <v>29.17</v>
          </cell>
        </row>
        <row r="167">
          <cell r="C167" t="str">
            <v>1 A 01 735 52</v>
          </cell>
          <cell r="D167" t="str">
            <v>- Fabric.Mourão concr.suporte sec.triang.11cm AC/BC</v>
          </cell>
          <cell r="E167" t="str">
            <v>un</v>
          </cell>
          <cell r="F167">
            <v>19.97</v>
          </cell>
        </row>
        <row r="168">
          <cell r="C168" t="str">
            <v>1 A 01 739 01</v>
          </cell>
          <cell r="D168" t="str">
            <v>- Confecção de tubos de concreto D=0,20m</v>
          </cell>
          <cell r="E168" t="str">
            <v>m</v>
          </cell>
          <cell r="F168">
            <v>16.940000000000001</v>
          </cell>
        </row>
        <row r="169">
          <cell r="C169" t="str">
            <v>1 A 01 739 51</v>
          </cell>
          <cell r="D169" t="str">
            <v>- Confecção de tubos de concreto D=0,20m AC/BC</v>
          </cell>
          <cell r="E169" t="str">
            <v>m</v>
          </cell>
          <cell r="F169">
            <v>19.190000000000001</v>
          </cell>
        </row>
        <row r="170">
          <cell r="C170" t="str">
            <v>1 A 01 740 01</v>
          </cell>
          <cell r="D170" t="str">
            <v>- Confecção de tubos de concreto perfurado D=0,20m</v>
          </cell>
          <cell r="E170" t="str">
            <v>m</v>
          </cell>
          <cell r="F170">
            <v>17.48</v>
          </cell>
        </row>
        <row r="171">
          <cell r="C171" t="str">
            <v>1 A 01 740 51</v>
          </cell>
          <cell r="D171" t="str">
            <v>- Confecção tubos concr.perfurado D=0,20m AC/BC</v>
          </cell>
          <cell r="E171" t="str">
            <v>m</v>
          </cell>
          <cell r="F171">
            <v>19.63</v>
          </cell>
        </row>
        <row r="172">
          <cell r="C172" t="str">
            <v>1 A 01 741 01</v>
          </cell>
          <cell r="D172" t="str">
            <v>- Confecção de tubos de concreto poroso D=0,20m</v>
          </cell>
          <cell r="E172" t="str">
            <v>m</v>
          </cell>
          <cell r="F172">
            <v>17.64</v>
          </cell>
        </row>
        <row r="173">
          <cell r="C173" t="str">
            <v>1 A 01 741 51</v>
          </cell>
          <cell r="D173" t="str">
            <v>- Confecção de tubos de concr.poroso D=0,20m AC/BC</v>
          </cell>
          <cell r="E173" t="str">
            <v>m</v>
          </cell>
          <cell r="F173">
            <v>19.82</v>
          </cell>
        </row>
        <row r="174">
          <cell r="C174" t="str">
            <v>1 A 01 745 01</v>
          </cell>
          <cell r="D174" t="str">
            <v>- Confecção de tubos de concreto D=0,30m</v>
          </cell>
          <cell r="E174" t="str">
            <v>m</v>
          </cell>
          <cell r="F174">
            <v>26.27</v>
          </cell>
        </row>
        <row r="175">
          <cell r="C175" t="str">
            <v>1 A 01 745 51</v>
          </cell>
          <cell r="D175" t="str">
            <v>- Confecção de tubos de concreto D=0,30m AC/BC</v>
          </cell>
          <cell r="E175" t="str">
            <v>m</v>
          </cell>
          <cell r="F175">
            <v>30.38</v>
          </cell>
        </row>
        <row r="176">
          <cell r="C176" t="str">
            <v>1 A 01 746 01</v>
          </cell>
          <cell r="D176" t="str">
            <v>- Confecção de tubos de concreto perfurado D=0,30m</v>
          </cell>
          <cell r="E176" t="str">
            <v>m</v>
          </cell>
          <cell r="F176">
            <v>26.81</v>
          </cell>
        </row>
        <row r="177">
          <cell r="C177" t="str">
            <v>1 A 01 746 51</v>
          </cell>
          <cell r="D177" t="str">
            <v>- Confecção de tubos concr.perfurado D=0,30m AC/BC</v>
          </cell>
          <cell r="E177" t="str">
            <v>m</v>
          </cell>
          <cell r="F177">
            <v>30.92</v>
          </cell>
        </row>
        <row r="178">
          <cell r="C178" t="str">
            <v>1 A 01 747 01</v>
          </cell>
          <cell r="D178" t="str">
            <v>- Confecção de tubos de concreto poroso D=0,30m</v>
          </cell>
          <cell r="E178" t="str">
            <v>m</v>
          </cell>
          <cell r="F178">
            <v>27.54</v>
          </cell>
        </row>
        <row r="179">
          <cell r="C179" t="str">
            <v>1 A 01 747 51</v>
          </cell>
          <cell r="D179" t="str">
            <v>- Confecção de tubos concr.poroso D=0,30m AC/BC</v>
          </cell>
          <cell r="E179" t="str">
            <v>m</v>
          </cell>
          <cell r="F179">
            <v>31.52</v>
          </cell>
        </row>
        <row r="180">
          <cell r="C180" t="str">
            <v>1 A 01 751 01</v>
          </cell>
          <cell r="D180" t="str">
            <v>- Confecção de tubos de concreto D=0,40m</v>
          </cell>
          <cell r="E180" t="str">
            <v>m</v>
          </cell>
          <cell r="F180">
            <v>38.14</v>
          </cell>
        </row>
        <row r="181">
          <cell r="C181" t="str">
            <v>1 A 01 751 51</v>
          </cell>
          <cell r="D181" t="str">
            <v>- Confecção de tubos de concreto D=0,40m AC/BC</v>
          </cell>
          <cell r="E181" t="str">
            <v>m</v>
          </cell>
          <cell r="F181">
            <v>44.62</v>
          </cell>
        </row>
        <row r="182">
          <cell r="C182" t="str">
            <v>1 A 01 752 01</v>
          </cell>
          <cell r="D182" t="str">
            <v>- Confecção de tubos de concreto perfurado D=0,40m</v>
          </cell>
          <cell r="E182" t="str">
            <v>m</v>
          </cell>
          <cell r="F182">
            <v>38.68</v>
          </cell>
        </row>
        <row r="183">
          <cell r="C183" t="str">
            <v>1 A 01 752 51</v>
          </cell>
          <cell r="D183" t="str">
            <v>- Confecção de tubos concr.perfurado D=0,40m AC/BC</v>
          </cell>
          <cell r="E183" t="str">
            <v>m</v>
          </cell>
          <cell r="F183">
            <v>45.16</v>
          </cell>
        </row>
        <row r="184">
          <cell r="C184" t="str">
            <v>1 A 01 753 01</v>
          </cell>
          <cell r="D184" t="str">
            <v>- Confecção de tubos de concreto poroso D=0,40m</v>
          </cell>
          <cell r="E184" t="str">
            <v>m</v>
          </cell>
          <cell r="F184">
            <v>40.15</v>
          </cell>
        </row>
        <row r="185">
          <cell r="C185" t="str">
            <v>1 A 01 753 51</v>
          </cell>
          <cell r="D185" t="str">
            <v>- Confecção de tubos concr.poroso D=0,40m AC/BC</v>
          </cell>
          <cell r="E185" t="str">
            <v>m</v>
          </cell>
          <cell r="F185">
            <v>46.42</v>
          </cell>
        </row>
        <row r="186">
          <cell r="C186" t="str">
            <v>1 A 01 755 01</v>
          </cell>
          <cell r="D186" t="str">
            <v>- Confecção de tubos de concreto armado D=0,60m CA-4</v>
          </cell>
          <cell r="E186" t="str">
            <v>m</v>
          </cell>
          <cell r="F186">
            <v>159.41</v>
          </cell>
        </row>
        <row r="187">
          <cell r="C187" t="str">
            <v>1 A 01 755 51</v>
          </cell>
          <cell r="D187" t="str">
            <v>- Confecção de tubos concr.armado D=0,60m CA-4 AC/BC</v>
          </cell>
          <cell r="E187" t="str">
            <v>m</v>
          </cell>
          <cell r="F187">
            <v>172.18</v>
          </cell>
        </row>
        <row r="188">
          <cell r="C188" t="str">
            <v>1 A 01 760 01</v>
          </cell>
          <cell r="D188" t="str">
            <v>- Confecção de tubos de concreto armado D=0,80m CA-4</v>
          </cell>
          <cell r="E188" t="str">
            <v>m</v>
          </cell>
          <cell r="F188">
            <v>239.25</v>
          </cell>
        </row>
        <row r="189">
          <cell r="C189" t="str">
            <v>1 A 01 760 51</v>
          </cell>
          <cell r="D189" t="str">
            <v>- Confecção de tubos concr.armado D=0,80m CA-4 AC/BC</v>
          </cell>
          <cell r="E189" t="str">
            <v>m</v>
          </cell>
          <cell r="F189">
            <v>260.38</v>
          </cell>
        </row>
        <row r="190">
          <cell r="C190" t="str">
            <v>1 A 01 765 01</v>
          </cell>
          <cell r="D190" t="str">
            <v>- Confecção de tubos de concreto armado D=1,00m CA-4</v>
          </cell>
          <cell r="E190" t="str">
            <v>m</v>
          </cell>
          <cell r="F190">
            <v>359.75</v>
          </cell>
        </row>
        <row r="191">
          <cell r="C191" t="str">
            <v>1 A 01 765 51</v>
          </cell>
          <cell r="D191" t="str">
            <v>- Confecção de tubos concr.armado D=1,00m CA-4 AC/BC</v>
          </cell>
          <cell r="E191" t="str">
            <v>m</v>
          </cell>
          <cell r="F191">
            <v>391.31</v>
          </cell>
        </row>
        <row r="192">
          <cell r="C192" t="str">
            <v>1 A 01 770 01</v>
          </cell>
          <cell r="D192" t="str">
            <v>- Confecção de tubos de concreto armado D=1,20m CA-4</v>
          </cell>
          <cell r="E192" t="str">
            <v>m</v>
          </cell>
          <cell r="F192">
            <v>505.98</v>
          </cell>
        </row>
        <row r="193">
          <cell r="C193" t="str">
            <v>1 A 01 770 51</v>
          </cell>
          <cell r="D193" t="str">
            <v>- Confecção de tubos concr.armado D=1,20m CA-4 AC/BC</v>
          </cell>
          <cell r="E193" t="str">
            <v>m</v>
          </cell>
          <cell r="F193">
            <v>546.59</v>
          </cell>
        </row>
        <row r="194">
          <cell r="C194" t="str">
            <v>1 A 01 775 01</v>
          </cell>
          <cell r="D194" t="str">
            <v>- Confecção de tubos de concreto armado D=1,50m CA-4</v>
          </cell>
          <cell r="E194" t="str">
            <v>m</v>
          </cell>
          <cell r="F194">
            <v>801.55</v>
          </cell>
        </row>
        <row r="195">
          <cell r="C195" t="str">
            <v>1 A 01 775 51</v>
          </cell>
          <cell r="D195" t="str">
            <v>- Confecção de tubos concr.armado D=1,50m CA-4 AC/BC</v>
          </cell>
          <cell r="E195" t="str">
            <v>m</v>
          </cell>
          <cell r="F195">
            <v>855.47</v>
          </cell>
        </row>
        <row r="196">
          <cell r="C196" t="str">
            <v>1 A 01 780 01</v>
          </cell>
          <cell r="D196" t="str">
            <v>- Obtenção de grama para replantio</v>
          </cell>
          <cell r="E196" t="str">
            <v>m2</v>
          </cell>
          <cell r="F196">
            <v>1.61</v>
          </cell>
        </row>
        <row r="197">
          <cell r="C197" t="str">
            <v>1 A 01 790 01</v>
          </cell>
          <cell r="D197" t="str">
            <v>- Guia de madeira - 2,5 x 7,0 cm</v>
          </cell>
          <cell r="E197" t="str">
            <v>m</v>
          </cell>
          <cell r="F197">
            <v>8.1</v>
          </cell>
        </row>
        <row r="198">
          <cell r="C198" t="str">
            <v>1 A 01 790 02</v>
          </cell>
          <cell r="D198" t="str">
            <v>- Guia de madeira - 2,5 x 10,0 cm</v>
          </cell>
          <cell r="E198" t="str">
            <v>m</v>
          </cell>
          <cell r="F198">
            <v>3.69</v>
          </cell>
        </row>
        <row r="199">
          <cell r="C199" t="str">
            <v>1 A 01 800 01</v>
          </cell>
          <cell r="D199" t="str">
            <v>- Recuperação de chapa para placa de sinalização</v>
          </cell>
          <cell r="E199" t="str">
            <v>m2</v>
          </cell>
          <cell r="F199">
            <v>33.119999999999997</v>
          </cell>
        </row>
        <row r="200">
          <cell r="C200" t="str">
            <v>1 A 01 810 01</v>
          </cell>
          <cell r="D200" t="str">
            <v>- Calha metálica semi-circular D=0,40 m</v>
          </cell>
          <cell r="E200" t="str">
            <v>m</v>
          </cell>
          <cell r="F200">
            <v>196.05</v>
          </cell>
        </row>
        <row r="201">
          <cell r="C201" t="str">
            <v>1 A 01 850 01</v>
          </cell>
          <cell r="D201" t="str">
            <v>- Confecção de placa de sinalização semi-refletiva</v>
          </cell>
          <cell r="E201" t="str">
            <v>m2</v>
          </cell>
          <cell r="F201">
            <v>152.81</v>
          </cell>
        </row>
        <row r="202">
          <cell r="C202" t="str">
            <v>1 A 01 860 01</v>
          </cell>
          <cell r="D202" t="str">
            <v>- Confecção de placa de sinalização tot. refletiva</v>
          </cell>
          <cell r="E202" t="str">
            <v>m2</v>
          </cell>
          <cell r="F202">
            <v>246.8</v>
          </cell>
        </row>
        <row r="203">
          <cell r="C203" t="str">
            <v>1 A 01 870 01</v>
          </cell>
          <cell r="D203" t="str">
            <v>- Confecção de suporte e travessa p/ placa de sinal.</v>
          </cell>
          <cell r="E203" t="str">
            <v>un</v>
          </cell>
          <cell r="F203">
            <v>64.709999999999994</v>
          </cell>
        </row>
        <row r="204">
          <cell r="C204" t="str">
            <v>1 A 01 890 01</v>
          </cell>
          <cell r="D204" t="str">
            <v>- Escavação manual em material de 1a categoria</v>
          </cell>
          <cell r="E204" t="str">
            <v>m3</v>
          </cell>
          <cell r="F204">
            <v>35.14</v>
          </cell>
        </row>
        <row r="205">
          <cell r="C205" t="str">
            <v>1 A 01 891 01</v>
          </cell>
          <cell r="D205" t="str">
            <v>- Escavação manual de vala em material de 1a cat.</v>
          </cell>
          <cell r="E205" t="str">
            <v>m3</v>
          </cell>
          <cell r="F205">
            <v>40.56</v>
          </cell>
        </row>
        <row r="206">
          <cell r="C206" t="str">
            <v>1 A 01 892 01</v>
          </cell>
          <cell r="D206" t="str">
            <v>- Escavação mecânica de vala em material de 1a cat.</v>
          </cell>
          <cell r="E206" t="str">
            <v>m3</v>
          </cell>
          <cell r="F206">
            <v>5.53</v>
          </cell>
        </row>
        <row r="207">
          <cell r="C207" t="str">
            <v>1 A 01 893 01</v>
          </cell>
          <cell r="D207" t="str">
            <v>- Compactação manual</v>
          </cell>
          <cell r="E207" t="str">
            <v>m3</v>
          </cell>
          <cell r="F207">
            <v>11.65</v>
          </cell>
        </row>
        <row r="208">
          <cell r="C208" t="str">
            <v>1 A 01 893 02</v>
          </cell>
          <cell r="D208" t="str">
            <v>- Reaterro e compactação</v>
          </cell>
          <cell r="E208" t="str">
            <v>m3</v>
          </cell>
          <cell r="F208">
            <v>24.24</v>
          </cell>
        </row>
        <row r="209">
          <cell r="C209" t="str">
            <v>1 A 01 894 01</v>
          </cell>
          <cell r="D209" t="str">
            <v>- Lastro de brita</v>
          </cell>
          <cell r="E209" t="str">
            <v>m3</v>
          </cell>
          <cell r="F209">
            <v>47.83</v>
          </cell>
        </row>
        <row r="210">
          <cell r="C210" t="str">
            <v>1 A 01 894 51</v>
          </cell>
          <cell r="D210" t="str">
            <v>- Lastro de brita BC</v>
          </cell>
          <cell r="E210" t="str">
            <v>m3</v>
          </cell>
          <cell r="F210">
            <v>106.74</v>
          </cell>
        </row>
        <row r="211">
          <cell r="C211" t="str">
            <v>1 A 02 702 00</v>
          </cell>
          <cell r="D211" t="str">
            <v>- Limpeza e enchim. junta pav. concr.(const e rest)</v>
          </cell>
          <cell r="E211" t="str">
            <v>m</v>
          </cell>
          <cell r="F211">
            <v>3.7</v>
          </cell>
        </row>
        <row r="212">
          <cell r="C212" t="str">
            <v>1 A 99 001 00</v>
          </cell>
          <cell r="D212" t="str">
            <v>- Mistura areia-asfalto usinada a frio</v>
          </cell>
          <cell r="E212" t="str">
            <v>m3</v>
          </cell>
          <cell r="F212">
            <v>0</v>
          </cell>
        </row>
        <row r="213">
          <cell r="C213" t="str">
            <v>1 A 99 002 00</v>
          </cell>
          <cell r="D213" t="str">
            <v>- Mistura areia-asfalto usinada a quente</v>
          </cell>
          <cell r="E213" t="str">
            <v>m3</v>
          </cell>
          <cell r="F213">
            <v>0</v>
          </cell>
        </row>
        <row r="214">
          <cell r="C214" t="str">
            <v>1 A 99 003 00</v>
          </cell>
          <cell r="D214" t="str">
            <v>- Mistura betuminosa usinada a frio</v>
          </cell>
          <cell r="E214" t="str">
            <v>m3</v>
          </cell>
          <cell r="F214">
            <v>0</v>
          </cell>
        </row>
        <row r="215">
          <cell r="C215" t="str">
            <v>1 A 99 004 00</v>
          </cell>
          <cell r="D215" t="str">
            <v>- Mistura betuminosa usinada a quente</v>
          </cell>
          <cell r="E215" t="str">
            <v>m3</v>
          </cell>
          <cell r="F215">
            <v>0</v>
          </cell>
        </row>
        <row r="216">
          <cell r="C216" t="str">
            <v>1 A 99 005 00</v>
          </cell>
          <cell r="D216" t="str">
            <v>- Mistura betuminosa</v>
          </cell>
          <cell r="E216" t="str">
            <v>m3</v>
          </cell>
          <cell r="F216">
            <v>0</v>
          </cell>
        </row>
        <row r="217">
          <cell r="C217" t="str">
            <v>AM01</v>
          </cell>
          <cell r="D217" t="str">
            <v>Aço D=4,2 mm CA 25</v>
          </cell>
          <cell r="E217" t="str">
            <v>kg</v>
          </cell>
          <cell r="F217">
            <v>3.6</v>
          </cell>
        </row>
        <row r="218">
          <cell r="C218" t="str">
            <v>AM02</v>
          </cell>
          <cell r="D218" t="str">
            <v>Aço D=6,3 mm CA 25</v>
          </cell>
          <cell r="E218" t="str">
            <v>kg</v>
          </cell>
          <cell r="F218">
            <v>3.46</v>
          </cell>
        </row>
        <row r="219">
          <cell r="C219" t="str">
            <v>AM03</v>
          </cell>
          <cell r="D219" t="str">
            <v>Aço D=10 mm CA 25</v>
          </cell>
          <cell r="E219" t="str">
            <v>kg</v>
          </cell>
          <cell r="F219">
            <v>3.46</v>
          </cell>
        </row>
        <row r="220">
          <cell r="C220" t="str">
            <v>AM04</v>
          </cell>
          <cell r="D220" t="str">
            <v>Aço D=6,3 mm CA 50</v>
          </cell>
          <cell r="E220" t="str">
            <v>kg</v>
          </cell>
          <cell r="F220">
            <v>3.13</v>
          </cell>
        </row>
        <row r="221">
          <cell r="C221" t="str">
            <v>AM05</v>
          </cell>
          <cell r="D221" t="str">
            <v>Aço D=10 mm CA 50</v>
          </cell>
          <cell r="E221" t="str">
            <v>kg</v>
          </cell>
          <cell r="F221">
            <v>3.47</v>
          </cell>
        </row>
        <row r="222">
          <cell r="C222" t="str">
            <v>AM06</v>
          </cell>
          <cell r="D222" t="str">
            <v>Aço D=4,2 mm CA 60</v>
          </cell>
          <cell r="E222" t="str">
            <v>kg</v>
          </cell>
          <cell r="F222">
            <v>3.31</v>
          </cell>
        </row>
        <row r="223">
          <cell r="C223" t="str">
            <v>AM07</v>
          </cell>
          <cell r="D223" t="str">
            <v>Aço D=5,0 mm CA 60</v>
          </cell>
          <cell r="E223" t="str">
            <v>kg</v>
          </cell>
          <cell r="F223">
            <v>3.61</v>
          </cell>
        </row>
        <row r="224">
          <cell r="C224" t="str">
            <v>AM08</v>
          </cell>
          <cell r="D224" t="str">
            <v>Aço D=6,0 mm CA 60</v>
          </cell>
          <cell r="E224" t="str">
            <v>kg</v>
          </cell>
          <cell r="F224">
            <v>3.59</v>
          </cell>
        </row>
        <row r="225">
          <cell r="C225" t="str">
            <v>AM09</v>
          </cell>
          <cell r="D225" t="str">
            <v>Mandíbula móvel p/ britador 6240C</v>
          </cell>
          <cell r="E225" t="str">
            <v>un</v>
          </cell>
          <cell r="F225">
            <v>38.846899999999998</v>
          </cell>
        </row>
        <row r="226">
          <cell r="C226" t="str">
            <v>AM10</v>
          </cell>
          <cell r="D226" t="str">
            <v>Mandíbula fixa p/ britador 6240C</v>
          </cell>
          <cell r="E226" t="str">
            <v>un</v>
          </cell>
          <cell r="F226">
            <v>60.659199999999998</v>
          </cell>
        </row>
        <row r="227">
          <cell r="C227" t="str">
            <v>AM11</v>
          </cell>
          <cell r="D227" t="str">
            <v>Revestimento móvel p/ britador 60TS</v>
          </cell>
          <cell r="E227" t="str">
            <v>un</v>
          </cell>
          <cell r="F227">
            <v>10.003399999999999</v>
          </cell>
        </row>
        <row r="228">
          <cell r="C228" t="str">
            <v>AM12</v>
          </cell>
          <cell r="D228" t="str">
            <v>Revestimento fixo p/ britador 60TS</v>
          </cell>
          <cell r="E228" t="str">
            <v>un</v>
          </cell>
          <cell r="F228">
            <v>6.7404000000000002</v>
          </cell>
        </row>
        <row r="229">
          <cell r="C229" t="str">
            <v>AM13</v>
          </cell>
          <cell r="D229" t="str">
            <v>Aço CA 50 D=12,5mm (1/2")</v>
          </cell>
          <cell r="E229" t="str">
            <v>kg</v>
          </cell>
          <cell r="F229">
            <v>3.41</v>
          </cell>
        </row>
        <row r="230">
          <cell r="C230" t="str">
            <v>AM25</v>
          </cell>
          <cell r="D230" t="str">
            <v>Mandíbula móvel C96 Standart</v>
          </cell>
          <cell r="E230" t="str">
            <v>un</v>
          </cell>
          <cell r="F230">
            <v>41.225000000000001</v>
          </cell>
        </row>
        <row r="231">
          <cell r="C231" t="str">
            <v>AM26</v>
          </cell>
          <cell r="D231" t="str">
            <v>Mandíbula fixa C96 Standart</v>
          </cell>
          <cell r="E231" t="str">
            <v>un</v>
          </cell>
          <cell r="F231">
            <v>27.6402</v>
          </cell>
        </row>
        <row r="232">
          <cell r="C232" t="str">
            <v>AM27</v>
          </cell>
          <cell r="D232" t="str">
            <v>Manta HP200</v>
          </cell>
          <cell r="E232" t="str">
            <v>un</v>
          </cell>
          <cell r="F232">
            <v>29.0062</v>
          </cell>
        </row>
        <row r="233">
          <cell r="C233" t="str">
            <v>AM28</v>
          </cell>
          <cell r="D233" t="str">
            <v>Revestimento bojo STD HP200</v>
          </cell>
          <cell r="E233" t="str">
            <v>un</v>
          </cell>
          <cell r="F233">
            <v>24.6022</v>
          </cell>
        </row>
        <row r="234">
          <cell r="C234" t="str">
            <v>AM29</v>
          </cell>
          <cell r="D234" t="str">
            <v>Cunha lateral superior C96</v>
          </cell>
          <cell r="E234" t="str">
            <v>un</v>
          </cell>
          <cell r="F234">
            <v>20.709800000000001</v>
          </cell>
        </row>
        <row r="235">
          <cell r="C235" t="str">
            <v>AM30</v>
          </cell>
          <cell r="D235" t="str">
            <v>Cunha lateral inferior C96</v>
          </cell>
          <cell r="E235" t="str">
            <v>un</v>
          </cell>
          <cell r="F235">
            <v>16.333400000000001</v>
          </cell>
        </row>
        <row r="236">
          <cell r="C236" t="str">
            <v>AM35</v>
          </cell>
          <cell r="D236" t="str">
            <v>Brita 1</v>
          </cell>
          <cell r="E236" t="str">
            <v>m3</v>
          </cell>
          <cell r="F236">
            <v>83.27</v>
          </cell>
        </row>
        <row r="237">
          <cell r="C237" t="str">
            <v>AM36</v>
          </cell>
          <cell r="D237" t="str">
            <v>Brita 2</v>
          </cell>
          <cell r="E237" t="str">
            <v>m3</v>
          </cell>
          <cell r="F237">
            <v>81.42</v>
          </cell>
        </row>
        <row r="238">
          <cell r="C238" t="str">
            <v>AM37</v>
          </cell>
          <cell r="D238" t="str">
            <v>Brita 3</v>
          </cell>
          <cell r="E238" t="str">
            <v>m3</v>
          </cell>
          <cell r="F238">
            <v>80.89</v>
          </cell>
        </row>
        <row r="239">
          <cell r="C239" t="str">
            <v>F801</v>
          </cell>
          <cell r="D239" t="str">
            <v>Bomba hidráulica alta pressão MAC</v>
          </cell>
          <cell r="E239" t="str">
            <v>dia</v>
          </cell>
          <cell r="F239">
            <v>6.875</v>
          </cell>
        </row>
        <row r="240">
          <cell r="C240" t="str">
            <v>F802</v>
          </cell>
          <cell r="D240" t="str">
            <v>Bomba eletr p/ injeção de nata MAC</v>
          </cell>
          <cell r="E240" t="str">
            <v>dia</v>
          </cell>
          <cell r="F240">
            <v>12.625</v>
          </cell>
        </row>
        <row r="241">
          <cell r="C241" t="str">
            <v>F803</v>
          </cell>
          <cell r="D241" t="str">
            <v>Macaco p/ protensão MAC 7</v>
          </cell>
          <cell r="E241" t="str">
            <v>dia</v>
          </cell>
          <cell r="F241">
            <v>6.875</v>
          </cell>
        </row>
        <row r="242">
          <cell r="C242" t="str">
            <v>F804</v>
          </cell>
          <cell r="D242" t="str">
            <v>Macaco p/ protensão MAC 12</v>
          </cell>
          <cell r="E242" t="str">
            <v>dia</v>
          </cell>
          <cell r="F242">
            <v>10</v>
          </cell>
        </row>
        <row r="243">
          <cell r="C243" t="str">
            <v>F805</v>
          </cell>
          <cell r="D243" t="str">
            <v>Macaco p/ protensão MAC 4</v>
          </cell>
          <cell r="E243" t="str">
            <v>dia</v>
          </cell>
          <cell r="F243">
            <v>5</v>
          </cell>
        </row>
        <row r="244">
          <cell r="C244" t="str">
            <v>F807</v>
          </cell>
          <cell r="D244" t="str">
            <v>Bomba hidr. alta pressão STUP</v>
          </cell>
          <cell r="E244" t="str">
            <v>dia</v>
          </cell>
          <cell r="F244">
            <v>58.125</v>
          </cell>
        </row>
        <row r="245">
          <cell r="C245" t="str">
            <v>F808</v>
          </cell>
          <cell r="D245" t="str">
            <v>Bomba eletr. injeção de nata STUP</v>
          </cell>
          <cell r="E245" t="str">
            <v>dia</v>
          </cell>
          <cell r="F245">
            <v>60.125</v>
          </cell>
        </row>
        <row r="246">
          <cell r="C246" t="str">
            <v>F809</v>
          </cell>
          <cell r="D246" t="str">
            <v>Macaco p/ protensão STUP</v>
          </cell>
          <cell r="E246" t="str">
            <v>dia</v>
          </cell>
          <cell r="F246">
            <v>57.375</v>
          </cell>
        </row>
        <row r="247">
          <cell r="C247" t="str">
            <v>F810</v>
          </cell>
          <cell r="D247" t="str">
            <v>Macaco p/ protensão STUP</v>
          </cell>
          <cell r="E247" t="str">
            <v>dia</v>
          </cell>
          <cell r="F247">
            <v>66.125</v>
          </cell>
        </row>
        <row r="248">
          <cell r="C248" t="str">
            <v>F811</v>
          </cell>
          <cell r="D248" t="str">
            <v>Macaco p/ protensão STUP</v>
          </cell>
          <cell r="E248" t="str">
            <v>dia</v>
          </cell>
          <cell r="F248">
            <v>62.75</v>
          </cell>
        </row>
        <row r="249">
          <cell r="C249" t="str">
            <v>F812</v>
          </cell>
          <cell r="D249" t="str">
            <v>Macaco p/ protensão STUP</v>
          </cell>
          <cell r="E249" t="str">
            <v>dia</v>
          </cell>
          <cell r="F249">
            <v>55.375</v>
          </cell>
        </row>
        <row r="250">
          <cell r="C250" t="str">
            <v>F813</v>
          </cell>
          <cell r="D250" t="str">
            <v>Macaco p/ prot. de tirante D=32mm</v>
          </cell>
          <cell r="E250" t="str">
            <v>dia</v>
          </cell>
          <cell r="F250">
            <v>25</v>
          </cell>
        </row>
        <row r="251">
          <cell r="C251" t="str">
            <v>F814</v>
          </cell>
          <cell r="D251" t="str">
            <v>Injeção de nata de cimento</v>
          </cell>
          <cell r="E251" t="str">
            <v>m</v>
          </cell>
          <cell r="F251">
            <v>13.37</v>
          </cell>
        </row>
        <row r="252">
          <cell r="C252" t="str">
            <v>F943</v>
          </cell>
          <cell r="D252" t="str">
            <v>Terra Armada - moldes metálicos</v>
          </cell>
          <cell r="E252" t="str">
            <v>cj</v>
          </cell>
          <cell r="F252">
            <v>0</v>
          </cell>
        </row>
        <row r="253">
          <cell r="C253" t="str">
            <v>M001</v>
          </cell>
          <cell r="D253" t="str">
            <v>Gasolina</v>
          </cell>
          <cell r="E253" t="str">
            <v>l</v>
          </cell>
          <cell r="F253">
            <v>3.17</v>
          </cell>
        </row>
        <row r="254">
          <cell r="C254" t="str">
            <v>M002</v>
          </cell>
          <cell r="D254" t="str">
            <v>Óleo diesel</v>
          </cell>
          <cell r="E254" t="str">
            <v>l</v>
          </cell>
          <cell r="F254">
            <v>2.97</v>
          </cell>
        </row>
        <row r="255">
          <cell r="C255" t="str">
            <v>M003</v>
          </cell>
          <cell r="D255" t="str">
            <v>Óleo combustível 1A</v>
          </cell>
          <cell r="E255" t="str">
            <v>l</v>
          </cell>
          <cell r="F255">
            <v>2.1</v>
          </cell>
        </row>
        <row r="256">
          <cell r="C256" t="str">
            <v>M004</v>
          </cell>
          <cell r="D256" t="str">
            <v>Álcool</v>
          </cell>
          <cell r="E256" t="str">
            <v>l</v>
          </cell>
          <cell r="F256">
            <v>2.23</v>
          </cell>
        </row>
        <row r="257">
          <cell r="C257" t="str">
            <v>M005</v>
          </cell>
          <cell r="D257" t="str">
            <v>Energia elétrica</v>
          </cell>
          <cell r="E257" t="str">
            <v>kwh</v>
          </cell>
          <cell r="F257">
            <v>0.67</v>
          </cell>
        </row>
        <row r="258">
          <cell r="C258" t="str">
            <v>M101</v>
          </cell>
          <cell r="D258" t="str">
            <v>Cimento asfáltico CAP 50/70</v>
          </cell>
          <cell r="E258" t="str">
            <v>t</v>
          </cell>
          <cell r="F258">
            <v>0</v>
          </cell>
        </row>
        <row r="259">
          <cell r="C259" t="str">
            <v>M102</v>
          </cell>
          <cell r="D259" t="str">
            <v>Cimento asfáltico CAP 30/45</v>
          </cell>
          <cell r="E259" t="str">
            <v>t</v>
          </cell>
          <cell r="F259">
            <v>0</v>
          </cell>
        </row>
        <row r="260">
          <cell r="C260" t="str">
            <v>M103</v>
          </cell>
          <cell r="D260" t="str">
            <v>Asfalto diluído CM-30</v>
          </cell>
          <cell r="E260" t="str">
            <v>t</v>
          </cell>
          <cell r="F260">
            <v>0</v>
          </cell>
        </row>
        <row r="261">
          <cell r="C261" t="str">
            <v>M104</v>
          </cell>
          <cell r="D261" t="str">
            <v>Emulsão asfáltica RR-1C</v>
          </cell>
          <cell r="E261" t="str">
            <v>t</v>
          </cell>
          <cell r="F261">
            <v>0</v>
          </cell>
        </row>
        <row r="262">
          <cell r="C262" t="str">
            <v>M105</v>
          </cell>
          <cell r="D262" t="str">
            <v>Emulsão asfáltica RR-2C</v>
          </cell>
          <cell r="E262" t="str">
            <v>t</v>
          </cell>
          <cell r="F262">
            <v>0</v>
          </cell>
        </row>
        <row r="263">
          <cell r="C263" t="str">
            <v>M107</v>
          </cell>
          <cell r="D263" t="str">
            <v>Emulsão asfáltica RM-1C</v>
          </cell>
          <cell r="E263" t="str">
            <v>t</v>
          </cell>
          <cell r="F263">
            <v>0</v>
          </cell>
        </row>
        <row r="264">
          <cell r="C264" t="str">
            <v>M108</v>
          </cell>
          <cell r="D264" t="str">
            <v>Emulsão asfáltica RM1C c/ polímero</v>
          </cell>
          <cell r="E264" t="str">
            <v>t</v>
          </cell>
          <cell r="F264">
            <v>0</v>
          </cell>
        </row>
        <row r="265">
          <cell r="C265" t="str">
            <v>M109</v>
          </cell>
          <cell r="D265" t="str">
            <v>Emulsão asfáltica RL-1C</v>
          </cell>
          <cell r="E265" t="str">
            <v>t</v>
          </cell>
          <cell r="F265">
            <v>0</v>
          </cell>
        </row>
        <row r="266">
          <cell r="C266" t="str">
            <v>M110</v>
          </cell>
          <cell r="D266" t="str">
            <v>Emulsão polim. p/ micro-rev. a frio</v>
          </cell>
          <cell r="E266" t="str">
            <v>t</v>
          </cell>
          <cell r="F266">
            <v>0</v>
          </cell>
        </row>
        <row r="267">
          <cell r="C267" t="str">
            <v>M115</v>
          </cell>
          <cell r="D267" t="str">
            <v>Adiflex</v>
          </cell>
          <cell r="E267" t="str">
            <v>t</v>
          </cell>
          <cell r="F267">
            <v>0</v>
          </cell>
        </row>
        <row r="268">
          <cell r="C268" t="str">
            <v>M116</v>
          </cell>
          <cell r="D268" t="str">
            <v>Adisol</v>
          </cell>
          <cell r="E268" t="str">
            <v>t</v>
          </cell>
          <cell r="F268">
            <v>0</v>
          </cell>
        </row>
        <row r="269">
          <cell r="C269" t="str">
            <v>M118</v>
          </cell>
          <cell r="D269" t="str">
            <v>Cap 50/70 - asfalto borracha</v>
          </cell>
          <cell r="E269" t="str">
            <v>t</v>
          </cell>
          <cell r="F269">
            <v>0</v>
          </cell>
        </row>
        <row r="270">
          <cell r="C270" t="str">
            <v>M201</v>
          </cell>
          <cell r="D270" t="str">
            <v>Cimento portland CP II-32(a granel)</v>
          </cell>
          <cell r="E270" t="str">
            <v>kg</v>
          </cell>
          <cell r="F270">
            <v>0.35</v>
          </cell>
        </row>
        <row r="271">
          <cell r="C271" t="str">
            <v>M202</v>
          </cell>
          <cell r="D271" t="str">
            <v>Cimento portland CP II-32</v>
          </cell>
          <cell r="E271" t="str">
            <v>sc</v>
          </cell>
          <cell r="F271">
            <v>0.438</v>
          </cell>
        </row>
        <row r="272">
          <cell r="C272" t="str">
            <v>M203</v>
          </cell>
          <cell r="D272" t="str">
            <v>Tubo de concr armado D=0,60m PA-1</v>
          </cell>
          <cell r="E272" t="str">
            <v>m</v>
          </cell>
          <cell r="F272">
            <v>99.47</v>
          </cell>
        </row>
        <row r="273">
          <cell r="C273" t="str">
            <v>M204</v>
          </cell>
          <cell r="D273" t="str">
            <v>Tubo de concr armado D=0,80m PA-1</v>
          </cell>
          <cell r="E273" t="str">
            <v>m</v>
          </cell>
          <cell r="F273">
            <v>219.42</v>
          </cell>
        </row>
        <row r="274">
          <cell r="C274" t="str">
            <v>M205</v>
          </cell>
          <cell r="D274" t="str">
            <v>Tubo de concr armado D=1,00m PA-1</v>
          </cell>
          <cell r="E274" t="str">
            <v>m</v>
          </cell>
          <cell r="F274">
            <v>351.2</v>
          </cell>
        </row>
        <row r="275">
          <cell r="C275" t="str">
            <v>M206</v>
          </cell>
          <cell r="D275" t="str">
            <v>Tubo de concr armado D=1,20m PA-1</v>
          </cell>
          <cell r="E275" t="str">
            <v>m</v>
          </cell>
          <cell r="F275">
            <v>502.01</v>
          </cell>
        </row>
        <row r="276">
          <cell r="C276" t="str">
            <v>M207</v>
          </cell>
          <cell r="D276" t="str">
            <v>Tubo de concr armado D=1,50m PA-1</v>
          </cell>
          <cell r="E276" t="str">
            <v>m</v>
          </cell>
          <cell r="F276">
            <v>780.39</v>
          </cell>
        </row>
        <row r="277">
          <cell r="C277" t="str">
            <v>M208</v>
          </cell>
          <cell r="D277" t="str">
            <v>Tubo de concr armado D=0,60m PA-2</v>
          </cell>
          <cell r="E277" t="str">
            <v>m</v>
          </cell>
          <cell r="F277">
            <v>158.63</v>
          </cell>
        </row>
        <row r="278">
          <cell r="C278" t="str">
            <v>M209</v>
          </cell>
          <cell r="D278" t="str">
            <v>Tubo de concr armado D=0,80m PA-2</v>
          </cell>
          <cell r="E278" t="str">
            <v>m</v>
          </cell>
          <cell r="F278">
            <v>293.06</v>
          </cell>
        </row>
        <row r="279">
          <cell r="C279" t="str">
            <v>M210</v>
          </cell>
          <cell r="D279" t="str">
            <v>Tubo de concr armado D=1,00m PA-2</v>
          </cell>
          <cell r="E279" t="str">
            <v>m</v>
          </cell>
          <cell r="F279">
            <v>405.82</v>
          </cell>
        </row>
        <row r="280">
          <cell r="C280" t="str">
            <v>M211</v>
          </cell>
          <cell r="D280" t="str">
            <v>Tubo de concr armado D=1,20m PA-2</v>
          </cell>
          <cell r="E280" t="str">
            <v>m</v>
          </cell>
          <cell r="F280">
            <v>526.84</v>
          </cell>
        </row>
        <row r="281">
          <cell r="C281" t="str">
            <v>M212</v>
          </cell>
          <cell r="D281" t="str">
            <v>Tubo de concr armado D=1,50m PA-2</v>
          </cell>
          <cell r="E281" t="str">
            <v>m</v>
          </cell>
          <cell r="F281">
            <v>848.84</v>
          </cell>
        </row>
        <row r="282">
          <cell r="C282" t="str">
            <v>M213</v>
          </cell>
          <cell r="D282" t="str">
            <v>Tubo de concr armado D=0,60m PA-3</v>
          </cell>
          <cell r="E282" t="str">
            <v>m</v>
          </cell>
          <cell r="F282">
            <v>185.4</v>
          </cell>
        </row>
        <row r="283">
          <cell r="C283" t="str">
            <v>M214</v>
          </cell>
          <cell r="D283" t="str">
            <v>Tubo de concr armado D=0,80m PA-3</v>
          </cell>
          <cell r="E283" t="str">
            <v>m</v>
          </cell>
          <cell r="F283">
            <v>308.88</v>
          </cell>
        </row>
        <row r="284">
          <cell r="C284" t="str">
            <v>M215</v>
          </cell>
          <cell r="D284" t="str">
            <v>Tubo de concr armado D=1,00m PA-3</v>
          </cell>
          <cell r="E284" t="str">
            <v>m</v>
          </cell>
          <cell r="F284">
            <v>411.46</v>
          </cell>
        </row>
        <row r="285">
          <cell r="C285" t="str">
            <v>M216</v>
          </cell>
          <cell r="D285" t="str">
            <v>Tubo de concr armado D=1,20m PA-3</v>
          </cell>
          <cell r="E285" t="str">
            <v>m</v>
          </cell>
          <cell r="F285">
            <v>626.16</v>
          </cell>
        </row>
        <row r="286">
          <cell r="C286" t="str">
            <v>M217</v>
          </cell>
          <cell r="D286" t="str">
            <v>Tubo de concr armado D=1,50m PA-3</v>
          </cell>
          <cell r="E286" t="str">
            <v>m</v>
          </cell>
          <cell r="F286">
            <v>930.07</v>
          </cell>
        </row>
        <row r="287">
          <cell r="C287" t="str">
            <v>M218</v>
          </cell>
          <cell r="D287" t="str">
            <v>Tubo de concr armado D=0,60m PA-4</v>
          </cell>
          <cell r="E287" t="str">
            <v>m</v>
          </cell>
          <cell r="F287">
            <v>243.2</v>
          </cell>
        </row>
        <row r="288">
          <cell r="C288" t="str">
            <v>M219</v>
          </cell>
          <cell r="D288" t="str">
            <v>Tubo de concr armado D=0,80m PA-4</v>
          </cell>
          <cell r="E288" t="str">
            <v>m</v>
          </cell>
          <cell r="F288">
            <v>353.17</v>
          </cell>
        </row>
        <row r="289">
          <cell r="C289" t="str">
            <v>M220</v>
          </cell>
          <cell r="D289" t="str">
            <v>Tubo de concr armado D=1,00m PA-4</v>
          </cell>
          <cell r="E289" t="str">
            <v>m</v>
          </cell>
          <cell r="F289">
            <v>491.47</v>
          </cell>
        </row>
        <row r="290">
          <cell r="C290" t="str">
            <v>M221</v>
          </cell>
          <cell r="D290" t="str">
            <v>Tubo de concr armado D=1,20m PA-4</v>
          </cell>
          <cell r="E290" t="str">
            <v>m</v>
          </cell>
          <cell r="F290">
            <v>680.68</v>
          </cell>
        </row>
        <row r="291">
          <cell r="C291" t="str">
            <v>M222</v>
          </cell>
          <cell r="D291" t="str">
            <v>Tubo de concr armado D=1,50m PA-4</v>
          </cell>
          <cell r="E291" t="str">
            <v>m</v>
          </cell>
          <cell r="F291">
            <v>992.11</v>
          </cell>
        </row>
        <row r="292">
          <cell r="C292" t="str">
            <v>M307</v>
          </cell>
          <cell r="D292" t="str">
            <v>Cordoalha CP-190 RB D=12,7mm</v>
          </cell>
          <cell r="E292" t="str">
            <v>kg</v>
          </cell>
          <cell r="F292">
            <v>6.89</v>
          </cell>
        </row>
        <row r="293">
          <cell r="C293" t="str">
            <v>M319</v>
          </cell>
          <cell r="D293" t="str">
            <v>Arame recozido nº. 18</v>
          </cell>
          <cell r="E293" t="str">
            <v>kg</v>
          </cell>
          <cell r="F293">
            <v>7.65</v>
          </cell>
        </row>
        <row r="294">
          <cell r="C294" t="str">
            <v>M320</v>
          </cell>
          <cell r="D294" t="str">
            <v>Pregos de ferro 18x30</v>
          </cell>
          <cell r="E294" t="str">
            <v>kg</v>
          </cell>
          <cell r="F294">
            <v>7.48</v>
          </cell>
        </row>
        <row r="295">
          <cell r="C295" t="str">
            <v>M321</v>
          </cell>
          <cell r="D295" t="str">
            <v>Arame farpado nº. 16 galv. simples</v>
          </cell>
          <cell r="E295" t="str">
            <v>rl</v>
          </cell>
          <cell r="F295">
            <v>0.54810000000000003</v>
          </cell>
        </row>
        <row r="296">
          <cell r="C296" t="str">
            <v>M322</v>
          </cell>
          <cell r="D296" t="str">
            <v>Grampo para cerca galvanizado 1 x 9</v>
          </cell>
          <cell r="E296" t="str">
            <v>kg</v>
          </cell>
          <cell r="F296">
            <v>6.27</v>
          </cell>
        </row>
        <row r="297">
          <cell r="C297" t="str">
            <v>M324</v>
          </cell>
          <cell r="D297" t="str">
            <v>Pórtico metálico (15 a 17m de vão)</v>
          </cell>
          <cell r="E297" t="str">
            <v>un</v>
          </cell>
          <cell r="F297">
            <v>31088.21</v>
          </cell>
        </row>
        <row r="298">
          <cell r="C298" t="str">
            <v>M325</v>
          </cell>
          <cell r="D298" t="str">
            <v>Trilho metálico TR-37 (usado)</v>
          </cell>
          <cell r="E298" t="str">
            <v>kg</v>
          </cell>
          <cell r="F298">
            <v>3.05</v>
          </cell>
        </row>
        <row r="299">
          <cell r="C299" t="str">
            <v>M326</v>
          </cell>
          <cell r="D299" t="str">
            <v>Série de brocas S-12 D=22 mm</v>
          </cell>
          <cell r="E299" t="str">
            <v>un</v>
          </cell>
          <cell r="F299">
            <v>546.37</v>
          </cell>
        </row>
        <row r="300">
          <cell r="C300" t="str">
            <v>M328</v>
          </cell>
          <cell r="D300" t="str">
            <v>Luva de emenda D=32mm</v>
          </cell>
          <cell r="E300" t="str">
            <v>un</v>
          </cell>
          <cell r="F300">
            <v>82.85</v>
          </cell>
        </row>
        <row r="301">
          <cell r="C301" t="str">
            <v>M330</v>
          </cell>
          <cell r="D301" t="str">
            <v>Calha met. semicircular D=40 cm</v>
          </cell>
          <cell r="E301" t="str">
            <v>m</v>
          </cell>
          <cell r="F301">
            <v>180.04</v>
          </cell>
        </row>
        <row r="302">
          <cell r="C302" t="str">
            <v>M331</v>
          </cell>
          <cell r="D302" t="str">
            <v>Paraf. fixação calha met. (1/2"x1")</v>
          </cell>
          <cell r="E302" t="str">
            <v>un</v>
          </cell>
          <cell r="F302">
            <v>2.5299999999999998</v>
          </cell>
        </row>
        <row r="303">
          <cell r="C303" t="str">
            <v>M332</v>
          </cell>
          <cell r="D303" t="str">
            <v>Parafuso 1/2" x 3" com porca,</v>
          </cell>
          <cell r="E303" t="str">
            <v>kg</v>
          </cell>
          <cell r="F303">
            <v>12.07</v>
          </cell>
        </row>
        <row r="304">
          <cell r="C304" t="str">
            <v>M334</v>
          </cell>
          <cell r="D304" t="str">
            <v>Paraf. zinc. c/ fenda 1 1/2"x3/16"</v>
          </cell>
          <cell r="E304" t="str">
            <v>un</v>
          </cell>
          <cell r="F304">
            <v>0.1</v>
          </cell>
        </row>
        <row r="305">
          <cell r="C305" t="str">
            <v>M335</v>
          </cell>
          <cell r="D305" t="str">
            <v>Paraf. zincado francês 4" x 5/16"</v>
          </cell>
          <cell r="E305" t="str">
            <v>un</v>
          </cell>
          <cell r="F305">
            <v>0.79</v>
          </cell>
        </row>
        <row r="306">
          <cell r="C306" t="str">
            <v>M338</v>
          </cell>
          <cell r="D306" t="str">
            <v>Tubo de ferro galvanizado D=3/4"</v>
          </cell>
          <cell r="E306" t="str">
            <v>pç</v>
          </cell>
          <cell r="F306">
            <v>12.8133</v>
          </cell>
        </row>
        <row r="307">
          <cell r="C307" t="str">
            <v>M339</v>
          </cell>
          <cell r="D307" t="str">
            <v>Cantoneira ferro 2 1/2"x2 1/2"x3/8"</v>
          </cell>
          <cell r="E307" t="str">
            <v>kg</v>
          </cell>
          <cell r="F307">
            <v>4.55</v>
          </cell>
        </row>
        <row r="308">
          <cell r="C308" t="str">
            <v>M340</v>
          </cell>
          <cell r="D308" t="str">
            <v>Tampão de ferro fundido</v>
          </cell>
          <cell r="E308" t="str">
            <v>un</v>
          </cell>
          <cell r="F308">
            <v>421.17</v>
          </cell>
        </row>
        <row r="309">
          <cell r="C309" t="str">
            <v>M341</v>
          </cell>
          <cell r="D309" t="str">
            <v>Defensa met. maleável simples</v>
          </cell>
          <cell r="E309" t="str">
            <v>mod</v>
          </cell>
          <cell r="F309">
            <v>1407.98</v>
          </cell>
        </row>
        <row r="310">
          <cell r="C310" t="str">
            <v>M342</v>
          </cell>
          <cell r="D310" t="str">
            <v>Defensa met. maleável dupla</v>
          </cell>
          <cell r="E310" t="str">
            <v>mod</v>
          </cell>
          <cell r="F310">
            <v>1755.56</v>
          </cell>
        </row>
        <row r="311">
          <cell r="C311" t="str">
            <v>M343</v>
          </cell>
          <cell r="D311" t="str">
            <v>Defensa met. semi-maleável simples</v>
          </cell>
          <cell r="E311" t="str">
            <v>mod</v>
          </cell>
          <cell r="F311">
            <v>919.34</v>
          </cell>
        </row>
        <row r="312">
          <cell r="C312" t="str">
            <v>M344</v>
          </cell>
          <cell r="D312" t="str">
            <v>Defensa met. semi-maleável dupla</v>
          </cell>
          <cell r="E312" t="str">
            <v>mod</v>
          </cell>
          <cell r="F312">
            <v>1511.25</v>
          </cell>
        </row>
        <row r="313">
          <cell r="C313" t="str">
            <v>M345</v>
          </cell>
          <cell r="D313" t="str">
            <v>Chapa de aço n. 28 fina galvanizada</v>
          </cell>
          <cell r="E313" t="str">
            <v>kg</v>
          </cell>
          <cell r="F313">
            <v>5.74</v>
          </cell>
        </row>
        <row r="314">
          <cell r="C314" t="str">
            <v>M346</v>
          </cell>
          <cell r="D314" t="str">
            <v>Chapa de aço n. 16 (tratada)</v>
          </cell>
          <cell r="E314" t="str">
            <v>m2</v>
          </cell>
          <cell r="F314">
            <v>72.010000000000005</v>
          </cell>
        </row>
        <row r="315">
          <cell r="C315" t="str">
            <v>M347</v>
          </cell>
          <cell r="D315" t="str">
            <v>Dente p/ fresadora W-1000 L</v>
          </cell>
          <cell r="E315" t="str">
            <v>un</v>
          </cell>
          <cell r="F315">
            <v>22.41</v>
          </cell>
        </row>
        <row r="316">
          <cell r="C316" t="str">
            <v>M348</v>
          </cell>
          <cell r="D316" t="str">
            <v>Porta dente p/ fresadora W-1000 L</v>
          </cell>
          <cell r="E316" t="str">
            <v>un</v>
          </cell>
          <cell r="F316">
            <v>227.6</v>
          </cell>
        </row>
        <row r="317">
          <cell r="C317" t="str">
            <v>M349</v>
          </cell>
          <cell r="D317" t="str">
            <v>Dente p/ fresadora W-1900</v>
          </cell>
          <cell r="E317" t="str">
            <v>un</v>
          </cell>
          <cell r="F317">
            <v>24.3</v>
          </cell>
        </row>
        <row r="318">
          <cell r="C318" t="str">
            <v>M350</v>
          </cell>
          <cell r="D318" t="str">
            <v>Porta dente p/ fresadora W-1900</v>
          </cell>
          <cell r="E318" t="str">
            <v>un</v>
          </cell>
          <cell r="F318">
            <v>226.03</v>
          </cell>
        </row>
        <row r="319">
          <cell r="C319" t="str">
            <v>M351</v>
          </cell>
          <cell r="D319" t="str">
            <v>Estrut. (tunnel liner) D=1,6m galv.</v>
          </cell>
          <cell r="E319" t="str">
            <v>m</v>
          </cell>
          <cell r="F319">
            <v>1931.79</v>
          </cell>
        </row>
        <row r="320">
          <cell r="C320" t="str">
            <v>M352</v>
          </cell>
          <cell r="D320" t="str">
            <v>Estrut. (tunnel liner) D=2,0m galv.</v>
          </cell>
          <cell r="E320" t="str">
            <v>m</v>
          </cell>
          <cell r="F320">
            <v>2689.63</v>
          </cell>
        </row>
        <row r="321">
          <cell r="C321" t="str">
            <v>M353</v>
          </cell>
          <cell r="D321" t="str">
            <v>Estrut. (tunnel liner) D=1,6m epoxy</v>
          </cell>
          <cell r="E321" t="str">
            <v>m</v>
          </cell>
          <cell r="F321">
            <v>1931.79</v>
          </cell>
        </row>
        <row r="322">
          <cell r="C322" t="str">
            <v>M354</v>
          </cell>
          <cell r="D322" t="str">
            <v>Estrut, (tunnel liner) D=2,0m epoxy</v>
          </cell>
          <cell r="E322" t="str">
            <v>m</v>
          </cell>
          <cell r="F322">
            <v>2798.13</v>
          </cell>
        </row>
        <row r="323">
          <cell r="C323" t="str">
            <v>M355</v>
          </cell>
          <cell r="D323" t="str">
            <v>Chapa mult. D=1,60 m rev. galv.</v>
          </cell>
          <cell r="E323" t="str">
            <v>m</v>
          </cell>
          <cell r="F323">
            <v>1117.52</v>
          </cell>
        </row>
        <row r="324">
          <cell r="C324" t="str">
            <v>M356</v>
          </cell>
          <cell r="D324" t="str">
            <v>Chapa mult. D=2,00 m rev. galv.</v>
          </cell>
          <cell r="E324" t="str">
            <v>m</v>
          </cell>
          <cell r="F324">
            <v>1612.29</v>
          </cell>
        </row>
        <row r="325">
          <cell r="C325" t="str">
            <v>M357</v>
          </cell>
          <cell r="D325" t="str">
            <v>Chapa mult. D=1,60 m rev. epoxy</v>
          </cell>
          <cell r="E325" t="str">
            <v>m</v>
          </cell>
          <cell r="F325">
            <v>1220.47</v>
          </cell>
        </row>
        <row r="326">
          <cell r="C326" t="str">
            <v>M358</v>
          </cell>
          <cell r="D326" t="str">
            <v>Chapa mult. D=2,00 m rev. epoxy</v>
          </cell>
          <cell r="E326" t="str">
            <v>m</v>
          </cell>
          <cell r="F326">
            <v>1616.55</v>
          </cell>
        </row>
        <row r="327">
          <cell r="C327" t="str">
            <v>M359</v>
          </cell>
          <cell r="D327" t="str">
            <v>Perfil " I " W 254mm X 37,80 kg/m</v>
          </cell>
          <cell r="E327" t="str">
            <v>kg</v>
          </cell>
          <cell r="F327">
            <v>4.37</v>
          </cell>
        </row>
        <row r="328">
          <cell r="C328" t="str">
            <v>M360</v>
          </cell>
          <cell r="D328" t="str">
            <v>Bueiro chapa múlt. D=3,05m E=2,70mm</v>
          </cell>
          <cell r="E328" t="str">
            <v>m</v>
          </cell>
          <cell r="F328">
            <v>4461.34</v>
          </cell>
        </row>
        <row r="329">
          <cell r="C329" t="str">
            <v>M361</v>
          </cell>
          <cell r="D329" t="str">
            <v>Estrut.(tunnel liner) D=1,2m galv.</v>
          </cell>
          <cell r="E329" t="str">
            <v>m</v>
          </cell>
          <cell r="F329">
            <v>1437.59</v>
          </cell>
        </row>
        <row r="330">
          <cell r="C330" t="str">
            <v>M362</v>
          </cell>
          <cell r="D330" t="str">
            <v>Estrut. (tunnel liner) D=1,2m epoxy</v>
          </cell>
          <cell r="E330" t="str">
            <v>m</v>
          </cell>
          <cell r="F330">
            <v>1437.59</v>
          </cell>
        </row>
        <row r="331">
          <cell r="C331" t="str">
            <v>M363</v>
          </cell>
          <cell r="D331" t="str">
            <v>Bloco de desgaste p/ recicladoras</v>
          </cell>
          <cell r="E331" t="str">
            <v>un</v>
          </cell>
          <cell r="F331">
            <v>1892.43</v>
          </cell>
        </row>
        <row r="332">
          <cell r="C332" t="str">
            <v>M364</v>
          </cell>
          <cell r="D332" t="str">
            <v>Porta dentes p/recicladoras</v>
          </cell>
          <cell r="E332" t="str">
            <v>un</v>
          </cell>
          <cell r="F332">
            <v>300.02</v>
          </cell>
        </row>
        <row r="333">
          <cell r="C333" t="str">
            <v>M365</v>
          </cell>
          <cell r="D333" t="str">
            <v>Dente de corte (W6/22) p/ reciclad.</v>
          </cell>
          <cell r="E333" t="str">
            <v>un</v>
          </cell>
          <cell r="F333">
            <v>24.48</v>
          </cell>
        </row>
        <row r="334">
          <cell r="C334" t="str">
            <v>M366</v>
          </cell>
          <cell r="D334" t="str">
            <v>Dente de Corte (W7/22) p/ reciclad.</v>
          </cell>
          <cell r="E334" t="str">
            <v>un</v>
          </cell>
          <cell r="F334">
            <v>26.36</v>
          </cell>
        </row>
        <row r="335">
          <cell r="C335" t="str">
            <v>M370</v>
          </cell>
          <cell r="D335" t="str">
            <v>Bainha metálica diam. int.=45mm MAC</v>
          </cell>
          <cell r="E335" t="str">
            <v>m</v>
          </cell>
          <cell r="F335">
            <v>23.08</v>
          </cell>
        </row>
        <row r="336">
          <cell r="C336" t="str">
            <v>M371</v>
          </cell>
          <cell r="D336" t="str">
            <v>Bainha metálica diam. int.=60mm MAC</v>
          </cell>
          <cell r="E336" t="str">
            <v>m</v>
          </cell>
          <cell r="F336">
            <v>33.79</v>
          </cell>
        </row>
        <row r="337">
          <cell r="C337" t="str">
            <v>M372</v>
          </cell>
          <cell r="D337" t="str">
            <v>Bainha metálica diam. int.=55mm MAC</v>
          </cell>
          <cell r="E337" t="str">
            <v>m</v>
          </cell>
          <cell r="F337">
            <v>32.03</v>
          </cell>
        </row>
        <row r="338">
          <cell r="C338" t="str">
            <v>M373</v>
          </cell>
          <cell r="D338" t="str">
            <v>Bainha metálica diam. int.=70mm MAC</v>
          </cell>
          <cell r="E338" t="str">
            <v>m</v>
          </cell>
          <cell r="F338">
            <v>39.19</v>
          </cell>
        </row>
        <row r="339">
          <cell r="C339" t="str">
            <v>M374</v>
          </cell>
          <cell r="D339" t="str">
            <v>Ancoragem p/ cabo 4V D=1/2" MAC</v>
          </cell>
          <cell r="E339" t="str">
            <v>cj</v>
          </cell>
          <cell r="F339">
            <v>476.56</v>
          </cell>
        </row>
        <row r="340">
          <cell r="C340" t="str">
            <v>M375</v>
          </cell>
          <cell r="D340" t="str">
            <v>Ancoragem p/ cabo 6V D=1/2" MAC</v>
          </cell>
          <cell r="E340" t="str">
            <v>cj</v>
          </cell>
          <cell r="F340">
            <v>545.41999999999996</v>
          </cell>
        </row>
        <row r="341">
          <cell r="C341" t="str">
            <v>M376</v>
          </cell>
          <cell r="D341" t="str">
            <v>Ancoragem p/ cabo 7V D=1/2" MAC</v>
          </cell>
          <cell r="E341" t="str">
            <v>cj</v>
          </cell>
          <cell r="F341">
            <v>793.66</v>
          </cell>
        </row>
        <row r="342">
          <cell r="C342" t="str">
            <v>M377</v>
          </cell>
          <cell r="D342" t="str">
            <v>Ancoragem p/ cabo 12V D=1/2" MAC</v>
          </cell>
          <cell r="E342" t="str">
            <v>cj</v>
          </cell>
          <cell r="F342">
            <v>1202.7</v>
          </cell>
        </row>
        <row r="343">
          <cell r="C343" t="str">
            <v>M378</v>
          </cell>
          <cell r="D343" t="str">
            <v>Apoio do porta dente frezad. W 200</v>
          </cell>
          <cell r="E343" t="str">
            <v>un</v>
          </cell>
          <cell r="F343">
            <v>954.17</v>
          </cell>
        </row>
        <row r="344">
          <cell r="C344" t="str">
            <v>M380</v>
          </cell>
          <cell r="D344" t="str">
            <v>Bainha metálica D=45mm STUP</v>
          </cell>
          <cell r="E344" t="str">
            <v>m</v>
          </cell>
          <cell r="F344">
            <v>24.19</v>
          </cell>
        </row>
        <row r="345">
          <cell r="C345" t="str">
            <v>M381</v>
          </cell>
          <cell r="D345" t="str">
            <v>Bainha metálica D=60mm STUP</v>
          </cell>
          <cell r="E345" t="str">
            <v>m</v>
          </cell>
          <cell r="F345">
            <v>31.09</v>
          </cell>
        </row>
        <row r="346">
          <cell r="C346" t="str">
            <v>M382</v>
          </cell>
          <cell r="D346" t="str">
            <v>Bainha metálica D=55mm STUP</v>
          </cell>
          <cell r="E346" t="str">
            <v>m</v>
          </cell>
          <cell r="F346">
            <v>28.76</v>
          </cell>
        </row>
        <row r="347">
          <cell r="C347" t="str">
            <v>M383</v>
          </cell>
          <cell r="D347" t="str">
            <v>Bainha metálica D=70mm STUP</v>
          </cell>
          <cell r="E347" t="str">
            <v>m</v>
          </cell>
          <cell r="F347">
            <v>37.17</v>
          </cell>
        </row>
        <row r="348">
          <cell r="C348" t="str">
            <v>M384</v>
          </cell>
          <cell r="D348" t="str">
            <v>Ancoragem p/ cabo 4V D=1/2" STUP</v>
          </cell>
          <cell r="E348" t="str">
            <v>cj</v>
          </cell>
          <cell r="F348">
            <v>410.89</v>
          </cell>
        </row>
        <row r="349">
          <cell r="C349" t="str">
            <v>M385</v>
          </cell>
          <cell r="D349" t="str">
            <v>Ancoragem p/ cabo 6V D=1/2" STUP</v>
          </cell>
          <cell r="E349" t="str">
            <v>cj</v>
          </cell>
          <cell r="F349">
            <v>483.92</v>
          </cell>
        </row>
        <row r="350">
          <cell r="C350" t="str">
            <v>M386</v>
          </cell>
          <cell r="D350" t="str">
            <v>Ancoragem p/ cabo 7V D=1/2" STUP</v>
          </cell>
          <cell r="E350" t="str">
            <v>cj</v>
          </cell>
          <cell r="F350">
            <v>679.9</v>
          </cell>
        </row>
        <row r="351">
          <cell r="C351" t="str">
            <v>M387</v>
          </cell>
          <cell r="D351" t="str">
            <v>Ancoragem p/ cabo 12V D=1/2" STUP</v>
          </cell>
          <cell r="E351" t="str">
            <v>cj</v>
          </cell>
          <cell r="F351">
            <v>994.59</v>
          </cell>
        </row>
        <row r="352">
          <cell r="C352" t="str">
            <v>M390</v>
          </cell>
          <cell r="D352" t="str">
            <v>Porca de ancoragem D=32mm</v>
          </cell>
          <cell r="E352" t="str">
            <v>un</v>
          </cell>
          <cell r="F352">
            <v>33.25</v>
          </cell>
        </row>
        <row r="353">
          <cell r="C353" t="str">
            <v>M391</v>
          </cell>
          <cell r="D353" t="str">
            <v>Contra porca h=35mm D=32mm</v>
          </cell>
          <cell r="E353" t="str">
            <v>un</v>
          </cell>
          <cell r="F353">
            <v>30.61</v>
          </cell>
        </row>
        <row r="354">
          <cell r="C354" t="str">
            <v>M392</v>
          </cell>
          <cell r="D354" t="str">
            <v>Aço ST 85/105 D=32mm</v>
          </cell>
          <cell r="E354" t="str">
            <v>m</v>
          </cell>
          <cell r="F354">
            <v>65.47</v>
          </cell>
        </row>
        <row r="355">
          <cell r="C355" t="str">
            <v>M393</v>
          </cell>
          <cell r="D355" t="str">
            <v>Placa de ancoragem - 200x200x38mm</v>
          </cell>
          <cell r="E355" t="str">
            <v>un</v>
          </cell>
          <cell r="F355">
            <v>108.36</v>
          </cell>
        </row>
        <row r="356">
          <cell r="C356" t="str">
            <v>M394</v>
          </cell>
          <cell r="D356" t="str">
            <v>Bainha metálica D=40mm</v>
          </cell>
          <cell r="E356" t="str">
            <v>m</v>
          </cell>
          <cell r="F356">
            <v>20.46</v>
          </cell>
        </row>
        <row r="357">
          <cell r="C357" t="str">
            <v>M401</v>
          </cell>
          <cell r="D357" t="str">
            <v>Pontaletes D=15 cm (tronco p/ esc.)</v>
          </cell>
          <cell r="E357" t="str">
            <v>m</v>
          </cell>
          <cell r="F357">
            <v>6.49</v>
          </cell>
        </row>
        <row r="358">
          <cell r="C358" t="str">
            <v>M402</v>
          </cell>
          <cell r="D358" t="str">
            <v>Pontaletes D=20 cm (tronco p/ esc.)</v>
          </cell>
          <cell r="E358" t="str">
            <v>m</v>
          </cell>
          <cell r="F358">
            <v>11.16</v>
          </cell>
        </row>
        <row r="359">
          <cell r="C359" t="str">
            <v>M403</v>
          </cell>
          <cell r="D359" t="str">
            <v>Mourão madeira H=2,10 m D=0,10 m</v>
          </cell>
          <cell r="E359" t="str">
            <v>un</v>
          </cell>
          <cell r="F359">
            <v>11.67</v>
          </cell>
        </row>
        <row r="360">
          <cell r="C360" t="str">
            <v>M404</v>
          </cell>
          <cell r="D360" t="str">
            <v>Mourão madeira H=2,20 m D=0,15 m</v>
          </cell>
          <cell r="E360" t="str">
            <v>un</v>
          </cell>
          <cell r="F360">
            <v>40.39</v>
          </cell>
        </row>
        <row r="361">
          <cell r="C361" t="str">
            <v>M406</v>
          </cell>
          <cell r="D361" t="str">
            <v>Caibros de 7,5 cm x 7,5 cm</v>
          </cell>
          <cell r="E361" t="str">
            <v>m</v>
          </cell>
          <cell r="F361">
            <v>13.88</v>
          </cell>
        </row>
        <row r="362">
          <cell r="C362" t="str">
            <v>M407</v>
          </cell>
          <cell r="D362" t="str">
            <v>Tábua de 1ª 2,5 cm x 15,0 cm</v>
          </cell>
          <cell r="E362" t="str">
            <v>m</v>
          </cell>
          <cell r="F362">
            <v>15.12</v>
          </cell>
        </row>
        <row r="363">
          <cell r="C363" t="str">
            <v>M408</v>
          </cell>
          <cell r="D363" t="str">
            <v>Tábua de 3ª 2,5 cm x 30,0 cm</v>
          </cell>
          <cell r="E363" t="str">
            <v>m</v>
          </cell>
          <cell r="F363">
            <v>9.15</v>
          </cell>
        </row>
        <row r="364">
          <cell r="C364" t="str">
            <v>M410</v>
          </cell>
          <cell r="D364" t="str">
            <v>Compensado resinado de 17 mm</v>
          </cell>
          <cell r="E364" t="str">
            <v>un</v>
          </cell>
          <cell r="F364">
            <v>20.276900000000001</v>
          </cell>
        </row>
        <row r="365">
          <cell r="C365" t="str">
            <v>M411</v>
          </cell>
          <cell r="D365" t="str">
            <v>Compensado plastificado de 17 mm</v>
          </cell>
          <cell r="E365" t="str">
            <v>un</v>
          </cell>
          <cell r="F365">
            <v>30.922599999999999</v>
          </cell>
        </row>
        <row r="366">
          <cell r="C366" t="str">
            <v>M412</v>
          </cell>
          <cell r="D366" t="str">
            <v>Gastalho 10 x 2,0 cm</v>
          </cell>
          <cell r="E366" t="str">
            <v>m</v>
          </cell>
          <cell r="F366">
            <v>2.31</v>
          </cell>
        </row>
        <row r="367">
          <cell r="C367" t="str">
            <v>M413</v>
          </cell>
          <cell r="D367" t="str">
            <v>Gastalho 10 x 2,5 cm</v>
          </cell>
          <cell r="E367" t="str">
            <v>m</v>
          </cell>
          <cell r="F367">
            <v>3.04</v>
          </cell>
        </row>
        <row r="368">
          <cell r="C368" t="str">
            <v>M414</v>
          </cell>
          <cell r="D368" t="str">
            <v>Pranchão 7,5 x 30,0 cm</v>
          </cell>
          <cell r="E368" t="str">
            <v>m</v>
          </cell>
          <cell r="F368">
            <v>45</v>
          </cell>
        </row>
        <row r="369">
          <cell r="C369" t="str">
            <v>M415</v>
          </cell>
          <cell r="D369" t="str">
            <v>Tábua 2,5 x 22,5 cm</v>
          </cell>
          <cell r="E369" t="str">
            <v>m</v>
          </cell>
          <cell r="F369">
            <v>5.72</v>
          </cell>
        </row>
        <row r="370">
          <cell r="C370" t="str">
            <v>M417</v>
          </cell>
          <cell r="D370" t="str">
            <v>Suporte Ecol. sinaliz. quadrado 8cm</v>
          </cell>
          <cell r="E370" t="str">
            <v>m</v>
          </cell>
          <cell r="F370">
            <v>29.09</v>
          </cell>
        </row>
        <row r="371">
          <cell r="C371" t="str">
            <v>M418</v>
          </cell>
          <cell r="D371" t="str">
            <v>Suporte Ecol. sinaliz. D=6,5cm</v>
          </cell>
          <cell r="E371" t="str">
            <v>m</v>
          </cell>
          <cell r="F371">
            <v>25.62</v>
          </cell>
        </row>
        <row r="372">
          <cell r="C372" t="str">
            <v>M501</v>
          </cell>
          <cell r="D372" t="str">
            <v>Dinamite a 60% (gelatina especial)</v>
          </cell>
          <cell r="E372" t="str">
            <v>kg</v>
          </cell>
          <cell r="F372">
            <v>6.9</v>
          </cell>
        </row>
        <row r="373">
          <cell r="C373" t="str">
            <v>M503</v>
          </cell>
          <cell r="D373" t="str">
            <v>Espoleta comum n. 8</v>
          </cell>
          <cell r="E373" t="str">
            <v>un</v>
          </cell>
          <cell r="F373">
            <v>2.3199999999999998</v>
          </cell>
        </row>
        <row r="374">
          <cell r="C374" t="str">
            <v>M505</v>
          </cell>
          <cell r="D374" t="str">
            <v>Cordel detonante NP 10</v>
          </cell>
          <cell r="E374" t="str">
            <v>m</v>
          </cell>
          <cell r="F374">
            <v>1.18</v>
          </cell>
        </row>
        <row r="375">
          <cell r="C375" t="str">
            <v>M507</v>
          </cell>
          <cell r="D375" t="str">
            <v>Retardador de cordel</v>
          </cell>
          <cell r="E375" t="str">
            <v>un</v>
          </cell>
          <cell r="F375">
            <v>17.12</v>
          </cell>
        </row>
        <row r="376">
          <cell r="C376" t="str">
            <v>M508</v>
          </cell>
          <cell r="D376" t="str">
            <v>Estopim</v>
          </cell>
          <cell r="E376" t="str">
            <v>m</v>
          </cell>
          <cell r="F376">
            <v>2.09</v>
          </cell>
        </row>
        <row r="377">
          <cell r="C377" t="str">
            <v>M601</v>
          </cell>
          <cell r="D377" t="str">
            <v>Tinta refletiva acrílica</v>
          </cell>
          <cell r="E377" t="str">
            <v>ba</v>
          </cell>
          <cell r="F377">
            <v>27.6967</v>
          </cell>
        </row>
        <row r="378">
          <cell r="C378" t="str">
            <v>M602</v>
          </cell>
          <cell r="D378" t="str">
            <v>Adubo NPK (4.14.8)</v>
          </cell>
          <cell r="E378" t="str">
            <v>kg</v>
          </cell>
          <cell r="F378">
            <v>1.28</v>
          </cell>
        </row>
        <row r="379">
          <cell r="C379" t="str">
            <v>M603</v>
          </cell>
          <cell r="D379" t="str">
            <v>Inseticida</v>
          </cell>
          <cell r="E379" t="str">
            <v>l</v>
          </cell>
          <cell r="F379">
            <v>37.82</v>
          </cell>
        </row>
        <row r="380">
          <cell r="C380" t="str">
            <v>M604</v>
          </cell>
          <cell r="D380" t="str">
            <v>Aditivo plastiment BV-40</v>
          </cell>
          <cell r="E380" t="str">
            <v>tam</v>
          </cell>
          <cell r="F380">
            <v>4.3819999999999997</v>
          </cell>
        </row>
        <row r="381">
          <cell r="C381" t="str">
            <v>M605</v>
          </cell>
          <cell r="D381" t="str">
            <v>Cola para tubo PVC</v>
          </cell>
          <cell r="E381" t="str">
            <v>tb</v>
          </cell>
          <cell r="F381">
            <v>4.65E-2</v>
          </cell>
        </row>
        <row r="382">
          <cell r="C382" t="str">
            <v>M606</v>
          </cell>
          <cell r="D382" t="str">
            <v>Tinta anti-corrosiva</v>
          </cell>
          <cell r="E382" t="str">
            <v>ba</v>
          </cell>
          <cell r="F382">
            <v>19.828900000000001</v>
          </cell>
        </row>
        <row r="383">
          <cell r="C383" t="str">
            <v>M607</v>
          </cell>
          <cell r="D383" t="str">
            <v>Óleo de linhaça</v>
          </cell>
          <cell r="E383" t="str">
            <v>tam</v>
          </cell>
          <cell r="F383">
            <v>10.065300000000001</v>
          </cell>
        </row>
        <row r="384">
          <cell r="C384" t="str">
            <v>M608</v>
          </cell>
          <cell r="D384" t="str">
            <v>Detergente</v>
          </cell>
          <cell r="E384" t="str">
            <v>ba</v>
          </cell>
          <cell r="F384">
            <v>2.5377999999999998</v>
          </cell>
        </row>
        <row r="385">
          <cell r="C385" t="str">
            <v>M609</v>
          </cell>
          <cell r="D385" t="str">
            <v>Tinta esmalte sintético semi-fosco</v>
          </cell>
          <cell r="E385" t="str">
            <v>ba</v>
          </cell>
          <cell r="F385">
            <v>16.0778</v>
          </cell>
        </row>
        <row r="386">
          <cell r="C386" t="str">
            <v>M611</v>
          </cell>
          <cell r="D386" t="str">
            <v>Redutor tipo 2002 prim. qualidade</v>
          </cell>
          <cell r="E386" t="str">
            <v>ba</v>
          </cell>
          <cell r="F386">
            <v>6.16</v>
          </cell>
        </row>
        <row r="387">
          <cell r="C387" t="str">
            <v>M612</v>
          </cell>
          <cell r="D387" t="str">
            <v>Lixa para ferro n. 100</v>
          </cell>
          <cell r="E387" t="str">
            <v>un</v>
          </cell>
          <cell r="F387">
            <v>1.42</v>
          </cell>
        </row>
        <row r="388">
          <cell r="C388" t="str">
            <v>M614</v>
          </cell>
          <cell r="D388" t="str">
            <v>Tinta base res. acrilica emul. agua</v>
          </cell>
          <cell r="E388" t="str">
            <v>ba</v>
          </cell>
          <cell r="F388">
            <v>19.5611</v>
          </cell>
        </row>
        <row r="389">
          <cell r="C389" t="str">
            <v>M615</v>
          </cell>
          <cell r="D389" t="str">
            <v>Microesferas PRE-MIX</v>
          </cell>
          <cell r="E389" t="str">
            <v>kg</v>
          </cell>
          <cell r="F389">
            <v>6.79</v>
          </cell>
        </row>
        <row r="390">
          <cell r="C390" t="str">
            <v>M616</v>
          </cell>
          <cell r="D390" t="str">
            <v>Microesferas DROP-ON</v>
          </cell>
          <cell r="E390" t="str">
            <v>kg</v>
          </cell>
          <cell r="F390">
            <v>6.61</v>
          </cell>
        </row>
        <row r="391">
          <cell r="C391" t="str">
            <v>M617</v>
          </cell>
          <cell r="D391" t="str">
            <v>Massa termoplástica para extrusão</v>
          </cell>
          <cell r="E391" t="str">
            <v>sc</v>
          </cell>
          <cell r="F391">
            <v>7.8167999999999997</v>
          </cell>
        </row>
        <row r="392">
          <cell r="C392" t="str">
            <v>M618</v>
          </cell>
          <cell r="D392" t="str">
            <v>Massa termoplástica para aspersão</v>
          </cell>
          <cell r="E392" t="str">
            <v>sc</v>
          </cell>
          <cell r="F392">
            <v>10.25</v>
          </cell>
        </row>
        <row r="393">
          <cell r="C393" t="str">
            <v>M619</v>
          </cell>
          <cell r="D393" t="str">
            <v>Cola poliester</v>
          </cell>
          <cell r="E393" t="str">
            <v>kg</v>
          </cell>
          <cell r="F393">
            <v>15.35</v>
          </cell>
        </row>
        <row r="394">
          <cell r="C394" t="str">
            <v>M620</v>
          </cell>
          <cell r="D394" t="str">
            <v>Protetor de cura do concreto</v>
          </cell>
          <cell r="E394" t="str">
            <v>tam</v>
          </cell>
          <cell r="F394">
            <v>6.8131000000000004</v>
          </cell>
        </row>
        <row r="395">
          <cell r="C395" t="str">
            <v>M621</v>
          </cell>
          <cell r="D395" t="str">
            <v>Desmoldante</v>
          </cell>
          <cell r="E395" t="str">
            <v>tam</v>
          </cell>
          <cell r="F395">
            <v>6.9871999999999996</v>
          </cell>
        </row>
        <row r="396">
          <cell r="C396" t="str">
            <v>M622</v>
          </cell>
          <cell r="D396" t="str">
            <v>Interplast N</v>
          </cell>
          <cell r="E396" t="str">
            <v>sc</v>
          </cell>
          <cell r="F396">
            <v>9.3015000000000008</v>
          </cell>
        </row>
        <row r="397">
          <cell r="C397" t="str">
            <v>M623</v>
          </cell>
          <cell r="D397" t="str">
            <v>Gás propano</v>
          </cell>
          <cell r="E397" t="str">
            <v>kg</v>
          </cell>
          <cell r="F397">
            <v>5</v>
          </cell>
        </row>
        <row r="398">
          <cell r="C398" t="str">
            <v>M624</v>
          </cell>
          <cell r="D398" t="str">
            <v>Tinta para pré-marcação</v>
          </cell>
          <cell r="E398" t="str">
            <v>ba</v>
          </cell>
          <cell r="F398">
            <v>19.5611</v>
          </cell>
        </row>
        <row r="399">
          <cell r="C399" t="str">
            <v>M625</v>
          </cell>
          <cell r="D399" t="str">
            <v>Acetileno</v>
          </cell>
          <cell r="E399" t="str">
            <v>kg</v>
          </cell>
          <cell r="F399">
            <v>39.880000000000003</v>
          </cell>
        </row>
        <row r="400">
          <cell r="C400" t="str">
            <v>M630</v>
          </cell>
          <cell r="D400" t="str">
            <v>Termoplástico pré-formado</v>
          </cell>
          <cell r="E400" t="str">
            <v>m2</v>
          </cell>
          <cell r="F400">
            <v>72.83</v>
          </cell>
        </row>
        <row r="401">
          <cell r="C401" t="str">
            <v>M700</v>
          </cell>
          <cell r="D401" t="str">
            <v>Tijolo comum (5,5x10x20) cm</v>
          </cell>
          <cell r="E401" t="str">
            <v>mlh</v>
          </cell>
          <cell r="F401">
            <v>0.6109</v>
          </cell>
        </row>
        <row r="402">
          <cell r="C402" t="str">
            <v>M702</v>
          </cell>
          <cell r="D402" t="str">
            <v>Cal hidratada</v>
          </cell>
          <cell r="E402" t="str">
            <v>sc</v>
          </cell>
          <cell r="F402">
            <v>0.46450000000000002</v>
          </cell>
        </row>
        <row r="403">
          <cell r="C403" t="str">
            <v>M703</v>
          </cell>
          <cell r="D403" t="str">
            <v>Tijolo 20 x 30 cm</v>
          </cell>
          <cell r="E403" t="str">
            <v>mlh</v>
          </cell>
          <cell r="F403">
            <v>0.87</v>
          </cell>
        </row>
        <row r="404">
          <cell r="C404" t="str">
            <v>M704</v>
          </cell>
          <cell r="D404" t="str">
            <v>Areia lavada</v>
          </cell>
          <cell r="E404" t="str">
            <v>m3</v>
          </cell>
          <cell r="F404">
            <v>65</v>
          </cell>
        </row>
        <row r="405">
          <cell r="C405" t="str">
            <v>M705</v>
          </cell>
          <cell r="D405" t="str">
            <v>Pó de pedra</v>
          </cell>
          <cell r="E405" t="str">
            <v>m3</v>
          </cell>
          <cell r="F405">
            <v>58.8</v>
          </cell>
        </row>
        <row r="406">
          <cell r="C406" t="str">
            <v>M709</v>
          </cell>
          <cell r="D406" t="str">
            <v>Brita corrida</v>
          </cell>
          <cell r="E406" t="str">
            <v>m3</v>
          </cell>
          <cell r="F406">
            <v>70.91</v>
          </cell>
        </row>
        <row r="407">
          <cell r="C407" t="str">
            <v>M710</v>
          </cell>
          <cell r="D407" t="str">
            <v>Pedra de mão</v>
          </cell>
          <cell r="E407" t="str">
            <v>m3</v>
          </cell>
          <cell r="F407">
            <v>80.5</v>
          </cell>
        </row>
        <row r="408">
          <cell r="C408" t="str">
            <v>M715</v>
          </cell>
          <cell r="D408" t="str">
            <v>Pó calcário dolomítico</v>
          </cell>
          <cell r="E408" t="str">
            <v>kg</v>
          </cell>
          <cell r="F408">
            <v>0.16</v>
          </cell>
        </row>
        <row r="409">
          <cell r="C409" t="str">
            <v>M801</v>
          </cell>
          <cell r="D409" t="str">
            <v>Mourão de concreto curvo p/cercas</v>
          </cell>
          <cell r="E409" t="str">
            <v>un</v>
          </cell>
          <cell r="F409">
            <v>37.799999999999997</v>
          </cell>
        </row>
        <row r="410">
          <cell r="C410" t="str">
            <v>M802</v>
          </cell>
          <cell r="D410" t="str">
            <v>Mourão de concreto reto p/cercas</v>
          </cell>
          <cell r="E410" t="str">
            <v>un</v>
          </cell>
          <cell r="F410">
            <v>38.14</v>
          </cell>
        </row>
        <row r="411">
          <cell r="C411" t="str">
            <v>M901</v>
          </cell>
          <cell r="D411" t="str">
            <v>Aparelho de apoio neoprene fretado</v>
          </cell>
          <cell r="E411" t="str">
            <v>dm3</v>
          </cell>
          <cell r="F411">
            <v>92.84</v>
          </cell>
        </row>
        <row r="412">
          <cell r="C412" t="str">
            <v>M902</v>
          </cell>
          <cell r="D412" t="str">
            <v>Tubo de PVC D=75 mm</v>
          </cell>
          <cell r="E412" t="str">
            <v>vr</v>
          </cell>
          <cell r="F412">
            <v>7.5266999999999999</v>
          </cell>
        </row>
        <row r="413">
          <cell r="C413" t="str">
            <v>M903</v>
          </cell>
          <cell r="D413" t="str">
            <v>Geotêxtil não tecido agulhado RT-09</v>
          </cell>
          <cell r="E413" t="str">
            <v>m2</v>
          </cell>
          <cell r="F413">
            <v>3.9</v>
          </cell>
        </row>
        <row r="414">
          <cell r="C414" t="str">
            <v>M904</v>
          </cell>
          <cell r="D414" t="str">
            <v>Geotêxtil não tecido agulhado RT-14</v>
          </cell>
          <cell r="E414" t="str">
            <v>m2</v>
          </cell>
          <cell r="F414">
            <v>6.02</v>
          </cell>
        </row>
        <row r="415">
          <cell r="C415" t="str">
            <v>M905</v>
          </cell>
          <cell r="D415" t="str">
            <v>Filler</v>
          </cell>
          <cell r="E415" t="str">
            <v>kg</v>
          </cell>
          <cell r="F415">
            <v>0.17</v>
          </cell>
        </row>
        <row r="416">
          <cell r="C416" t="str">
            <v>M906</v>
          </cell>
          <cell r="D416" t="str">
            <v>Sementes p/ hidrossemeadura</v>
          </cell>
          <cell r="E416" t="str">
            <v>kg</v>
          </cell>
          <cell r="F416">
            <v>10</v>
          </cell>
        </row>
        <row r="417">
          <cell r="C417" t="str">
            <v>M907</v>
          </cell>
          <cell r="D417" t="str">
            <v>Adubo Orgânico</v>
          </cell>
          <cell r="E417" t="str">
            <v>t</v>
          </cell>
          <cell r="F417">
            <v>0.16300000000000001</v>
          </cell>
        </row>
        <row r="418">
          <cell r="C418" t="str">
            <v>M908</v>
          </cell>
          <cell r="D418" t="str">
            <v>Eletrodo E7018</v>
          </cell>
          <cell r="E418" t="str">
            <v>kg</v>
          </cell>
          <cell r="F418">
            <v>21.06</v>
          </cell>
        </row>
        <row r="419">
          <cell r="C419" t="str">
            <v>M909</v>
          </cell>
          <cell r="D419" t="str">
            <v>Tubo de PVC perfurado D= 150 mm</v>
          </cell>
          <cell r="E419" t="str">
            <v>vr</v>
          </cell>
          <cell r="F419">
            <v>35.356699999999996</v>
          </cell>
        </row>
        <row r="420">
          <cell r="C420" t="str">
            <v>M910</v>
          </cell>
          <cell r="D420" t="str">
            <v>Tubo de PVC rígido D=50 mm</v>
          </cell>
          <cell r="E420" t="str">
            <v>vr</v>
          </cell>
          <cell r="F420">
            <v>5.1666999999999996</v>
          </cell>
        </row>
        <row r="421">
          <cell r="C421" t="str">
            <v>M911</v>
          </cell>
          <cell r="D421" t="str">
            <v>Tubo de PVC D=100 mm</v>
          </cell>
          <cell r="E421" t="str">
            <v>vr</v>
          </cell>
          <cell r="F421">
            <v>12.5083</v>
          </cell>
        </row>
        <row r="422">
          <cell r="C422" t="str">
            <v>M912</v>
          </cell>
          <cell r="D422" t="str">
            <v>Tubo dreno PEAD espiralado D=80mm</v>
          </cell>
          <cell r="E422" t="str">
            <v>rls</v>
          </cell>
          <cell r="F422">
            <v>13.02</v>
          </cell>
        </row>
        <row r="423">
          <cell r="C423" t="str">
            <v>M913</v>
          </cell>
          <cell r="D423" t="str">
            <v>Tubo dreno PEAD espiralado D=100mm</v>
          </cell>
          <cell r="E423" t="str">
            <v>rls</v>
          </cell>
          <cell r="F423">
            <v>16.62</v>
          </cell>
        </row>
        <row r="424">
          <cell r="C424" t="str">
            <v>M914</v>
          </cell>
          <cell r="D424" t="str">
            <v>Tubo dreno PEAD espiralado D= 170mm</v>
          </cell>
          <cell r="E424" t="str">
            <v>br</v>
          </cell>
          <cell r="F424">
            <v>39.013300000000001</v>
          </cell>
        </row>
        <row r="425">
          <cell r="C425" t="str">
            <v>M915</v>
          </cell>
          <cell r="D425" t="str">
            <v>Tubo dreno PEAD espiralado D= 230mm</v>
          </cell>
          <cell r="E425" t="str">
            <v>br</v>
          </cell>
          <cell r="F425">
            <v>63.06</v>
          </cell>
        </row>
        <row r="426">
          <cell r="C426" t="str">
            <v>M920</v>
          </cell>
          <cell r="D426" t="str">
            <v>Meio tubo de concreto D=40 cm</v>
          </cell>
          <cell r="E426" t="str">
            <v>m</v>
          </cell>
          <cell r="F426">
            <v>33.619999999999997</v>
          </cell>
        </row>
        <row r="427">
          <cell r="C427" t="str">
            <v>M921</v>
          </cell>
          <cell r="D427" t="str">
            <v>Gabião caixa 2X1X0,50m ZN/AL</v>
          </cell>
          <cell r="E427" t="str">
            <v>un</v>
          </cell>
          <cell r="F427">
            <v>174.06</v>
          </cell>
        </row>
        <row r="428">
          <cell r="C428" t="str">
            <v>M922</v>
          </cell>
          <cell r="D428" t="str">
            <v>Gabião caixa 2X1X1m ZN/AL</v>
          </cell>
          <cell r="E428" t="str">
            <v>un</v>
          </cell>
          <cell r="F428">
            <v>254.89</v>
          </cell>
        </row>
        <row r="429">
          <cell r="C429" t="str">
            <v>M923</v>
          </cell>
          <cell r="D429" t="str">
            <v>Gabião caixa 2X1X1m ZN/AL+PVC</v>
          </cell>
          <cell r="E429" t="str">
            <v>un</v>
          </cell>
          <cell r="F429">
            <v>306.45</v>
          </cell>
        </row>
        <row r="430">
          <cell r="C430" t="str">
            <v>M924</v>
          </cell>
          <cell r="D430" t="str">
            <v>Gabião caixa 2X1X0,50m ZN/AL+PVC</v>
          </cell>
          <cell r="E430" t="str">
            <v>un</v>
          </cell>
          <cell r="F430">
            <v>280.27</v>
          </cell>
        </row>
        <row r="431">
          <cell r="C431" t="str">
            <v>M925</v>
          </cell>
          <cell r="D431" t="str">
            <v>Gabião saco ZN/AL+PVC</v>
          </cell>
          <cell r="E431" t="str">
            <v>un</v>
          </cell>
          <cell r="F431">
            <v>164.38</v>
          </cell>
        </row>
        <row r="432">
          <cell r="C432" t="str">
            <v>M926</v>
          </cell>
          <cell r="D432" t="str">
            <v>Gabião colchão ZN/AL+PVC 4X2X0,23m</v>
          </cell>
          <cell r="E432" t="str">
            <v>un</v>
          </cell>
          <cell r="F432">
            <v>515.71</v>
          </cell>
        </row>
        <row r="433">
          <cell r="C433" t="str">
            <v>M927</v>
          </cell>
          <cell r="D433" t="str">
            <v>Gabião colchão ZN/AL+PVC 4X2X0,30m</v>
          </cell>
          <cell r="E433" t="str">
            <v>un</v>
          </cell>
          <cell r="F433">
            <v>848.34</v>
          </cell>
        </row>
        <row r="434">
          <cell r="C434" t="str">
            <v>M935</v>
          </cell>
          <cell r="D434" t="str">
            <v>Terra arm. ECE - greide 0&lt;h&lt;6m</v>
          </cell>
          <cell r="E434" t="str">
            <v>m2</v>
          </cell>
          <cell r="F434">
            <v>0</v>
          </cell>
        </row>
        <row r="435">
          <cell r="C435" t="str">
            <v>M936</v>
          </cell>
          <cell r="D435" t="str">
            <v>Terra arm. ECE - greide 6&lt;h&lt;9m</v>
          </cell>
          <cell r="E435" t="str">
            <v>m2</v>
          </cell>
          <cell r="F435">
            <v>0</v>
          </cell>
        </row>
        <row r="436">
          <cell r="C436" t="str">
            <v>M937</v>
          </cell>
          <cell r="D436" t="str">
            <v>Terra arm. ECE - greide 9&lt;h&lt;12m</v>
          </cell>
          <cell r="E436" t="str">
            <v>m2</v>
          </cell>
          <cell r="F436">
            <v>0</v>
          </cell>
        </row>
        <row r="437">
          <cell r="C437" t="str">
            <v>M938</v>
          </cell>
          <cell r="D437" t="str">
            <v>Terra arm. ECE- pé talude 0&lt;h&lt;6m</v>
          </cell>
          <cell r="E437" t="str">
            <v>m2</v>
          </cell>
          <cell r="F437">
            <v>0</v>
          </cell>
        </row>
        <row r="438">
          <cell r="C438" t="str">
            <v>M939</v>
          </cell>
          <cell r="D438" t="str">
            <v>Terra arm. ECE- pé talude 6&lt;h&lt;9m</v>
          </cell>
          <cell r="E438" t="str">
            <v>m2</v>
          </cell>
          <cell r="F438">
            <v>0</v>
          </cell>
        </row>
        <row r="439">
          <cell r="C439" t="str">
            <v>M940</v>
          </cell>
          <cell r="D439" t="str">
            <v>Terra arm. ECE- pé talude 9&lt;h&lt;12m</v>
          </cell>
          <cell r="E439" t="str">
            <v>m2</v>
          </cell>
          <cell r="F439">
            <v>0</v>
          </cell>
        </row>
        <row r="440">
          <cell r="C440" t="str">
            <v>M941</v>
          </cell>
          <cell r="D440" t="str">
            <v>Terra arm. ECE-enc. portante 0&lt;h&lt;6m</v>
          </cell>
          <cell r="E440" t="str">
            <v>m2</v>
          </cell>
          <cell r="F440">
            <v>0</v>
          </cell>
        </row>
        <row r="441">
          <cell r="C441" t="str">
            <v>M942</v>
          </cell>
          <cell r="D441" t="str">
            <v>Terra arm. ECE-enc. portante 6&lt;h&lt;9m</v>
          </cell>
          <cell r="E441" t="str">
            <v>m2</v>
          </cell>
          <cell r="F441">
            <v>0</v>
          </cell>
        </row>
        <row r="442">
          <cell r="C442" t="str">
            <v>M945</v>
          </cell>
          <cell r="D442" t="str">
            <v>Haste para perfuratriz de esteira</v>
          </cell>
          <cell r="E442" t="str">
            <v>un</v>
          </cell>
          <cell r="F442">
            <v>629.92999999999995</v>
          </cell>
        </row>
        <row r="443">
          <cell r="C443" t="str">
            <v>M946</v>
          </cell>
          <cell r="D443" t="str">
            <v>Luva para perfuratriz de esteira</v>
          </cell>
          <cell r="E443" t="str">
            <v>un</v>
          </cell>
          <cell r="F443">
            <v>159.93</v>
          </cell>
        </row>
        <row r="444">
          <cell r="C444" t="str">
            <v>M947</v>
          </cell>
          <cell r="D444" t="str">
            <v>Punho para perfuratriz de esteira</v>
          </cell>
          <cell r="E444" t="str">
            <v>un</v>
          </cell>
          <cell r="F444">
            <v>712.27</v>
          </cell>
        </row>
        <row r="445">
          <cell r="C445" t="str">
            <v>M948</v>
          </cell>
          <cell r="D445" t="str">
            <v>Coroa para perfuratriz de esteira</v>
          </cell>
          <cell r="E445" t="str">
            <v>un</v>
          </cell>
          <cell r="F445">
            <v>451.04</v>
          </cell>
        </row>
        <row r="446">
          <cell r="C446" t="str">
            <v>M949</v>
          </cell>
          <cell r="D446" t="str">
            <v>Disco diam. serra asfalto SD8-034</v>
          </cell>
          <cell r="E446" t="str">
            <v>un</v>
          </cell>
          <cell r="F446">
            <v>351.11</v>
          </cell>
        </row>
        <row r="447">
          <cell r="C447" t="str">
            <v>M950</v>
          </cell>
          <cell r="D447" t="str">
            <v>Coroa impregnada NWG</v>
          </cell>
          <cell r="E447" t="str">
            <v>un</v>
          </cell>
          <cell r="F447">
            <v>557.44000000000005</v>
          </cell>
        </row>
        <row r="448">
          <cell r="C448" t="str">
            <v>M951</v>
          </cell>
          <cell r="D448" t="str">
            <v>Calibrador diamantado NWG</v>
          </cell>
          <cell r="E448" t="str">
            <v>un</v>
          </cell>
          <cell r="F448">
            <v>968.44</v>
          </cell>
        </row>
        <row r="449">
          <cell r="C449" t="str">
            <v>M952</v>
          </cell>
          <cell r="D449" t="str">
            <v>Mola retentora NWG</v>
          </cell>
          <cell r="E449" t="str">
            <v>un</v>
          </cell>
          <cell r="F449">
            <v>41.27</v>
          </cell>
        </row>
        <row r="450">
          <cell r="C450" t="str">
            <v>M953</v>
          </cell>
          <cell r="D450" t="str">
            <v>Barrilete simples NGW5</v>
          </cell>
          <cell r="E450" t="str">
            <v>un</v>
          </cell>
          <cell r="F450">
            <v>750.02</v>
          </cell>
        </row>
        <row r="451">
          <cell r="C451" t="str">
            <v>M954</v>
          </cell>
          <cell r="D451" t="str">
            <v>Haste paredes paralelas c/ niples</v>
          </cell>
          <cell r="E451" t="str">
            <v>un</v>
          </cell>
          <cell r="F451">
            <v>157.79</v>
          </cell>
        </row>
        <row r="452">
          <cell r="C452" t="str">
            <v>M955</v>
          </cell>
          <cell r="D452" t="str">
            <v>Coroa pastilha NWG</v>
          </cell>
          <cell r="E452" t="str">
            <v>un</v>
          </cell>
          <cell r="F452">
            <v>965.03</v>
          </cell>
        </row>
        <row r="453">
          <cell r="C453" t="str">
            <v>M956</v>
          </cell>
          <cell r="D453" t="str">
            <v>Sapata pastilha NW</v>
          </cell>
          <cell r="E453" t="str">
            <v>un</v>
          </cell>
          <cell r="F453">
            <v>220.88</v>
          </cell>
        </row>
        <row r="454">
          <cell r="C454" t="str">
            <v>M957</v>
          </cell>
          <cell r="D454" t="str">
            <v>Revestimento NW10</v>
          </cell>
          <cell r="E454" t="str">
            <v>un</v>
          </cell>
          <cell r="F454">
            <v>238.02</v>
          </cell>
        </row>
        <row r="455">
          <cell r="C455" t="str">
            <v>M958</v>
          </cell>
          <cell r="D455" t="str">
            <v>Calibrador pastilha NWG</v>
          </cell>
          <cell r="E455" t="str">
            <v>un</v>
          </cell>
          <cell r="F455">
            <v>256.55</v>
          </cell>
        </row>
        <row r="456">
          <cell r="C456" t="str">
            <v>M960</v>
          </cell>
          <cell r="D456" t="str">
            <v>Fio de nylon n. 040</v>
          </cell>
          <cell r="E456" t="str">
            <v>rl</v>
          </cell>
          <cell r="F456">
            <v>1.4999999999999999E-2</v>
          </cell>
        </row>
        <row r="457">
          <cell r="C457" t="str">
            <v>M961</v>
          </cell>
          <cell r="D457" t="str">
            <v>Geocomposto Drenante Vertical</v>
          </cell>
          <cell r="E457" t="str">
            <v>m2</v>
          </cell>
          <cell r="F457">
            <v>17.760000000000002</v>
          </cell>
        </row>
        <row r="458">
          <cell r="C458" t="str">
            <v>M962</v>
          </cell>
          <cell r="D458" t="str">
            <v>Dreno Fibroquímico (geodreno)</v>
          </cell>
          <cell r="E458" t="str">
            <v>m</v>
          </cell>
          <cell r="F458">
            <v>4.13</v>
          </cell>
        </row>
        <row r="459">
          <cell r="C459" t="str">
            <v>M963</v>
          </cell>
          <cell r="D459" t="str">
            <v>Tela p/ cont. de erosão superficial</v>
          </cell>
          <cell r="E459" t="str">
            <v>m2</v>
          </cell>
          <cell r="F459">
            <v>27.66</v>
          </cell>
        </row>
        <row r="460">
          <cell r="C460" t="str">
            <v>M968</v>
          </cell>
          <cell r="D460" t="str">
            <v>Coroa p/ perfuratriz 4"</v>
          </cell>
          <cell r="E460" t="str">
            <v>un</v>
          </cell>
          <cell r="F460">
            <v>1680.99</v>
          </cell>
        </row>
        <row r="461">
          <cell r="C461" t="str">
            <v>M969</v>
          </cell>
          <cell r="D461" t="str">
            <v>Película refletiva lentes expostas</v>
          </cell>
          <cell r="E461" t="str">
            <v>m2</v>
          </cell>
          <cell r="F461">
            <v>91.95</v>
          </cell>
        </row>
        <row r="462">
          <cell r="C462" t="str">
            <v>M970</v>
          </cell>
          <cell r="D462" t="str">
            <v>Película refletiva lentes inclusas</v>
          </cell>
          <cell r="E462" t="str">
            <v>m2</v>
          </cell>
          <cell r="F462">
            <v>102.95</v>
          </cell>
        </row>
        <row r="463">
          <cell r="C463" t="str">
            <v>M972</v>
          </cell>
          <cell r="D463" t="str">
            <v>Tacha refletiva monodirecional</v>
          </cell>
          <cell r="E463" t="str">
            <v>un</v>
          </cell>
          <cell r="F463">
            <v>8.3000000000000007</v>
          </cell>
        </row>
        <row r="464">
          <cell r="C464" t="str">
            <v>M973</v>
          </cell>
          <cell r="D464" t="str">
            <v>Tacha refletiva bidirecional</v>
          </cell>
          <cell r="E464" t="str">
            <v>un</v>
          </cell>
          <cell r="F464">
            <v>12.15</v>
          </cell>
        </row>
        <row r="465">
          <cell r="C465" t="str">
            <v>M974</v>
          </cell>
          <cell r="D465" t="str">
            <v>Tachão refletivo monodirecional</v>
          </cell>
          <cell r="E465" t="str">
            <v>un</v>
          </cell>
          <cell r="F465">
            <v>30.7</v>
          </cell>
        </row>
        <row r="466">
          <cell r="C466" t="str">
            <v>M975</v>
          </cell>
          <cell r="D466" t="str">
            <v>Tachão refletivo bidirecional</v>
          </cell>
          <cell r="E466" t="str">
            <v>un</v>
          </cell>
          <cell r="F466">
            <v>31.9</v>
          </cell>
        </row>
        <row r="467">
          <cell r="C467" t="str">
            <v>M976</v>
          </cell>
          <cell r="D467" t="str">
            <v>Baguete limitador de polietileno</v>
          </cell>
          <cell r="E467" t="str">
            <v>m</v>
          </cell>
          <cell r="F467">
            <v>1.3</v>
          </cell>
        </row>
        <row r="468">
          <cell r="C468" t="str">
            <v>M977</v>
          </cell>
          <cell r="D468" t="str">
            <v>Selante asfáltico polimerizado</v>
          </cell>
          <cell r="E468" t="str">
            <v>l</v>
          </cell>
          <cell r="F468">
            <v>3.29</v>
          </cell>
        </row>
        <row r="469">
          <cell r="C469" t="str">
            <v>M980</v>
          </cell>
          <cell r="D469" t="str">
            <v>Indenização de jazida</v>
          </cell>
          <cell r="E469" t="str">
            <v>m3</v>
          </cell>
          <cell r="F469">
            <v>0.01</v>
          </cell>
        </row>
        <row r="470">
          <cell r="C470" t="str">
            <v>M982</v>
          </cell>
          <cell r="D470" t="str">
            <v>Isopor de 5cm de espessura</v>
          </cell>
          <cell r="E470" t="str">
            <v>m2</v>
          </cell>
          <cell r="F470">
            <v>12.73</v>
          </cell>
        </row>
        <row r="471">
          <cell r="C471" t="str">
            <v>M983</v>
          </cell>
          <cell r="D471" t="str">
            <v>Disco diam. p/ máq. de disco 6kW</v>
          </cell>
          <cell r="E471" t="str">
            <v>un</v>
          </cell>
          <cell r="F471">
            <v>269.76</v>
          </cell>
        </row>
        <row r="472">
          <cell r="C472" t="str">
            <v>M985</v>
          </cell>
          <cell r="D472" t="str">
            <v>Tubo plástico para purgadores</v>
          </cell>
          <cell r="E472" t="str">
            <v>m</v>
          </cell>
          <cell r="F472">
            <v>2.83</v>
          </cell>
        </row>
        <row r="473">
          <cell r="C473" t="str">
            <v>M986</v>
          </cell>
          <cell r="D473" t="str">
            <v>Tacha Refl. vidro temp. 180º brca</v>
          </cell>
          <cell r="E473" t="str">
            <v>un</v>
          </cell>
          <cell r="F473">
            <v>15.7</v>
          </cell>
        </row>
        <row r="474">
          <cell r="C474" t="str">
            <v>M987</v>
          </cell>
          <cell r="D474" t="str">
            <v>Tacha Refl. vidro temp. 360° brca</v>
          </cell>
          <cell r="E474" t="str">
            <v>un</v>
          </cell>
          <cell r="F474">
            <v>15.7</v>
          </cell>
        </row>
        <row r="475">
          <cell r="C475" t="str">
            <v>M988</v>
          </cell>
          <cell r="D475" t="str">
            <v>Tacha Refl. vidro temp. 360º amarel</v>
          </cell>
          <cell r="E475" t="str">
            <v>un</v>
          </cell>
          <cell r="F475">
            <v>18.05</v>
          </cell>
        </row>
        <row r="476">
          <cell r="C476" t="str">
            <v>M996</v>
          </cell>
          <cell r="D476" t="str">
            <v>Material Demolido</v>
          </cell>
          <cell r="E476" t="str">
            <v>t</v>
          </cell>
          <cell r="F476">
            <v>0</v>
          </cell>
        </row>
        <row r="477">
          <cell r="C477" t="str">
            <v>M997</v>
          </cell>
          <cell r="D477" t="str">
            <v>Material Fresado</v>
          </cell>
          <cell r="E477" t="str">
            <v>t</v>
          </cell>
          <cell r="F477">
            <v>0</v>
          </cell>
        </row>
        <row r="478">
          <cell r="C478" t="str">
            <v>M998</v>
          </cell>
          <cell r="D478" t="str">
            <v>Madeira</v>
          </cell>
          <cell r="E478" t="str">
            <v>t</v>
          </cell>
          <cell r="F478">
            <v>0</v>
          </cell>
        </row>
        <row r="479">
          <cell r="C479" t="str">
            <v>M999</v>
          </cell>
          <cell r="D479" t="str">
            <v>Material retirado da pista</v>
          </cell>
          <cell r="E479" t="str">
            <v>t</v>
          </cell>
          <cell r="F479">
            <v>0</v>
          </cell>
        </row>
      </sheetData>
      <sheetData sheetId="7">
        <row r="7">
          <cell r="A7" t="str">
            <v>T000</v>
          </cell>
          <cell r="C7" t="str">
            <v>Salário Mínimo</v>
          </cell>
          <cell r="E7">
            <v>1</v>
          </cell>
          <cell r="F7">
            <v>880</v>
          </cell>
          <cell r="G7">
            <v>768.85</v>
          </cell>
          <cell r="H7">
            <v>7.4947999999999997</v>
          </cell>
        </row>
        <row r="8">
          <cell r="A8" t="str">
            <v>T301</v>
          </cell>
          <cell r="C8" t="str">
            <v>Motorista de Veículo leve</v>
          </cell>
          <cell r="E8">
            <v>1.6400000000000001</v>
          </cell>
          <cell r="F8">
            <v>1452</v>
          </cell>
          <cell r="G8">
            <v>1268.6099999999999</v>
          </cell>
          <cell r="H8">
            <v>12.366400000000001</v>
          </cell>
        </row>
        <row r="9">
          <cell r="A9" t="str">
            <v>T302</v>
          </cell>
          <cell r="C9" t="str">
            <v>Motorista de Caminhão</v>
          </cell>
          <cell r="E9">
            <v>1.84</v>
          </cell>
          <cell r="F9">
            <v>1619.2</v>
          </cell>
          <cell r="G9">
            <v>1414.69</v>
          </cell>
          <cell r="H9">
            <v>13.7904</v>
          </cell>
        </row>
        <row r="10">
          <cell r="A10" t="str">
            <v>T303</v>
          </cell>
          <cell r="C10" t="str">
            <v>Motorista de Veículo Especial</v>
          </cell>
          <cell r="E10">
            <v>2.6</v>
          </cell>
          <cell r="F10">
            <v>2288</v>
          </cell>
          <cell r="G10">
            <v>1999.02</v>
          </cell>
          <cell r="H10">
            <v>19.486499999999999</v>
          </cell>
        </row>
        <row r="11">
          <cell r="A11" t="str">
            <v>T311</v>
          </cell>
          <cell r="C11" t="str">
            <v>Operador de equipamento leve 1</v>
          </cell>
          <cell r="E11">
            <v>1.69</v>
          </cell>
          <cell r="F11">
            <v>1487.2</v>
          </cell>
          <cell r="G11">
            <v>1299.3599999999999</v>
          </cell>
          <cell r="H11">
            <v>12.6662</v>
          </cell>
        </row>
        <row r="12">
          <cell r="A12" t="str">
            <v>T312</v>
          </cell>
          <cell r="C12" t="str">
            <v>Operador de equipamento leve 2</v>
          </cell>
          <cell r="E12">
            <v>1.84</v>
          </cell>
          <cell r="F12">
            <v>1619.2</v>
          </cell>
          <cell r="G12">
            <v>1414.69</v>
          </cell>
          <cell r="H12">
            <v>13.7904</v>
          </cell>
        </row>
        <row r="13">
          <cell r="A13" t="str">
            <v>T313</v>
          </cell>
          <cell r="C13" t="str">
            <v>Operador de equip. pesado</v>
          </cell>
          <cell r="E13">
            <v>2.4600000000000004</v>
          </cell>
          <cell r="F13">
            <v>2164.8000000000002</v>
          </cell>
          <cell r="G13">
            <v>1891.38</v>
          </cell>
          <cell r="H13">
            <v>18.437200000000001</v>
          </cell>
        </row>
        <row r="14">
          <cell r="A14" t="str">
            <v>T314</v>
          </cell>
          <cell r="C14" t="str">
            <v>Operador de equip. especial</v>
          </cell>
          <cell r="E14">
            <v>3.2</v>
          </cell>
          <cell r="F14">
            <v>2816</v>
          </cell>
          <cell r="G14">
            <v>2460.33</v>
          </cell>
          <cell r="H14">
            <v>23.9834</v>
          </cell>
        </row>
        <row r="15">
          <cell r="A15" t="str">
            <v>T401</v>
          </cell>
          <cell r="C15" t="str">
            <v>Pré marcador</v>
          </cell>
          <cell r="E15">
            <v>1.6300000000000001</v>
          </cell>
          <cell r="F15">
            <v>1513.6</v>
          </cell>
          <cell r="G15">
            <v>1322.43</v>
          </cell>
          <cell r="H15">
            <v>12.8911</v>
          </cell>
        </row>
        <row r="16">
          <cell r="A16" t="str">
            <v>T501</v>
          </cell>
          <cell r="C16" t="str">
            <v>Encarregado de Turma</v>
          </cell>
          <cell r="E16">
            <v>2.91</v>
          </cell>
          <cell r="F16">
            <v>2560.8000000000002</v>
          </cell>
          <cell r="G16">
            <v>2237.37</v>
          </cell>
          <cell r="H16">
            <v>21.809899999999999</v>
          </cell>
        </row>
        <row r="17">
          <cell r="A17" t="str">
            <v>T511</v>
          </cell>
          <cell r="C17" t="str">
            <v>Encarregado de Pavimentação</v>
          </cell>
          <cell r="E17">
            <v>4.7299999999999995</v>
          </cell>
          <cell r="F17">
            <v>4162.3999999999996</v>
          </cell>
          <cell r="G17">
            <v>3636.68</v>
          </cell>
          <cell r="H17">
            <v>35.450400000000002</v>
          </cell>
        </row>
        <row r="18">
          <cell r="A18" t="str">
            <v>T512</v>
          </cell>
          <cell r="C18" t="str">
            <v>Encarregado de britagem</v>
          </cell>
          <cell r="E18">
            <v>4.7299999999999995</v>
          </cell>
          <cell r="F18">
            <v>4162.3999999999996</v>
          </cell>
          <cell r="G18">
            <v>3636.68</v>
          </cell>
          <cell r="H18">
            <v>35.450400000000002</v>
          </cell>
        </row>
        <row r="19">
          <cell r="A19" t="str">
            <v>T601</v>
          </cell>
          <cell r="C19" t="str">
            <v>Blaster</v>
          </cell>
          <cell r="E19">
            <v>2.4600000000000004</v>
          </cell>
          <cell r="F19">
            <v>2164.8000000000002</v>
          </cell>
          <cell r="G19">
            <v>1891.38</v>
          </cell>
          <cell r="H19">
            <v>18.437200000000001</v>
          </cell>
        </row>
        <row r="20">
          <cell r="A20" t="str">
            <v>T602</v>
          </cell>
          <cell r="C20" t="str">
            <v>Montador</v>
          </cell>
          <cell r="E20">
            <v>1.6300000000000001</v>
          </cell>
          <cell r="F20">
            <v>1513.6</v>
          </cell>
          <cell r="G20">
            <v>1322.43</v>
          </cell>
          <cell r="H20">
            <v>12.8911</v>
          </cell>
        </row>
        <row r="21">
          <cell r="A21" t="str">
            <v>T603</v>
          </cell>
          <cell r="C21" t="str">
            <v>Carpinteiro</v>
          </cell>
          <cell r="E21">
            <v>1.6300000000000001</v>
          </cell>
          <cell r="F21">
            <v>1513.6</v>
          </cell>
          <cell r="G21">
            <v>1322.43</v>
          </cell>
          <cell r="H21">
            <v>12.8911</v>
          </cell>
        </row>
        <row r="22">
          <cell r="A22" t="str">
            <v>T604</v>
          </cell>
          <cell r="C22" t="str">
            <v>Pedreiro</v>
          </cell>
          <cell r="E22">
            <v>1.6300000000000001</v>
          </cell>
          <cell r="F22">
            <v>1513.6</v>
          </cell>
          <cell r="G22">
            <v>1322.43</v>
          </cell>
          <cell r="H22">
            <v>12.8911</v>
          </cell>
        </row>
        <row r="23">
          <cell r="A23" t="str">
            <v>T605</v>
          </cell>
          <cell r="C23" t="str">
            <v>Armador</v>
          </cell>
          <cell r="E23">
            <v>1.6300000000000001</v>
          </cell>
          <cell r="F23">
            <v>1513.6</v>
          </cell>
          <cell r="G23">
            <v>1322.43</v>
          </cell>
          <cell r="H23">
            <v>12.8911</v>
          </cell>
        </row>
        <row r="24">
          <cell r="A24" t="str">
            <v>T606</v>
          </cell>
          <cell r="C24" t="str">
            <v>Ferreiro</v>
          </cell>
          <cell r="E24">
            <v>1.6300000000000001</v>
          </cell>
          <cell r="F24">
            <v>1513.6</v>
          </cell>
          <cell r="G24">
            <v>1322.43</v>
          </cell>
          <cell r="H24">
            <v>12.8911</v>
          </cell>
        </row>
        <row r="25">
          <cell r="A25" t="str">
            <v>T607</v>
          </cell>
          <cell r="C25" t="str">
            <v>Pintor</v>
          </cell>
          <cell r="E25">
            <v>1.6300000000000001</v>
          </cell>
          <cell r="F25">
            <v>1513.6</v>
          </cell>
          <cell r="G25">
            <v>1322.43</v>
          </cell>
          <cell r="H25">
            <v>12.8911</v>
          </cell>
        </row>
        <row r="26">
          <cell r="A26" t="str">
            <v>T608</v>
          </cell>
          <cell r="C26" t="str">
            <v>Soldador</v>
          </cell>
          <cell r="E26">
            <v>2.0699999999999998</v>
          </cell>
          <cell r="F26">
            <v>1821.6</v>
          </cell>
          <cell r="G26">
            <v>1591.53</v>
          </cell>
          <cell r="H26">
            <v>15.514200000000001</v>
          </cell>
        </row>
        <row r="27">
          <cell r="A27" t="str">
            <v>T609</v>
          </cell>
          <cell r="C27" t="str">
            <v>Jardineiro</v>
          </cell>
          <cell r="E27">
            <v>1.6199999999999999</v>
          </cell>
          <cell r="F27">
            <v>1425.6</v>
          </cell>
          <cell r="G27">
            <v>1245.54</v>
          </cell>
          <cell r="H27">
            <v>12.1416</v>
          </cell>
        </row>
        <row r="28">
          <cell r="A28" t="str">
            <v>T610</v>
          </cell>
          <cell r="C28" t="str">
            <v>Serralheiro</v>
          </cell>
          <cell r="E28">
            <v>1.6300000000000001</v>
          </cell>
          <cell r="F28">
            <v>1513.6</v>
          </cell>
          <cell r="G28">
            <v>1322.43</v>
          </cell>
          <cell r="H28">
            <v>12.8911</v>
          </cell>
        </row>
        <row r="29">
          <cell r="A29" t="str">
            <v>T611</v>
          </cell>
          <cell r="C29" t="str">
            <v>Encanador</v>
          </cell>
          <cell r="E29">
            <v>1.6300000000000001</v>
          </cell>
          <cell r="F29">
            <v>1513.6</v>
          </cell>
          <cell r="G29">
            <v>1322.43</v>
          </cell>
          <cell r="H29">
            <v>12.8911</v>
          </cell>
        </row>
        <row r="30">
          <cell r="A30" t="str">
            <v>T701</v>
          </cell>
          <cell r="C30" t="str">
            <v>Servente</v>
          </cell>
          <cell r="E30">
            <v>1.1200000000000001</v>
          </cell>
          <cell r="F30">
            <v>1056</v>
          </cell>
          <cell r="G30">
            <v>922.62</v>
          </cell>
          <cell r="H30">
            <v>8.9938000000000002</v>
          </cell>
        </row>
        <row r="31">
          <cell r="A31" t="str">
            <v>T702</v>
          </cell>
          <cell r="C31" t="str">
            <v>Ajudante</v>
          </cell>
          <cell r="E31">
            <v>1.29</v>
          </cell>
          <cell r="F31">
            <v>1196.8</v>
          </cell>
          <cell r="G31">
            <v>1045.6400000000001</v>
          </cell>
          <cell r="H31">
            <v>10.1929</v>
          </cell>
        </row>
        <row r="32">
          <cell r="A32" t="str">
            <v>T801</v>
          </cell>
          <cell r="C32" t="str">
            <v>Perfurador de tubulão</v>
          </cell>
          <cell r="E32">
            <v>1.6300000000000001</v>
          </cell>
          <cell r="F32">
            <v>1513.6</v>
          </cell>
          <cell r="G32">
            <v>1322.43</v>
          </cell>
          <cell r="H32">
            <v>12.8911</v>
          </cell>
        </row>
      </sheetData>
      <sheetData sheetId="8">
        <row r="6">
          <cell r="A6" t="str">
            <v>E001</v>
          </cell>
          <cell r="B6" t="str">
            <v>Trator de Esteiras : New Holland : 7D - com lâmina</v>
          </cell>
          <cell r="C6">
            <v>362971.83</v>
          </cell>
          <cell r="D6">
            <v>18.437200000000001</v>
          </cell>
          <cell r="E6">
            <v>124.2702</v>
          </cell>
        </row>
        <row r="7">
          <cell r="A7" t="str">
            <v>E002</v>
          </cell>
          <cell r="B7" t="str">
            <v>Trator de Esteiras : Caterpillar : D6N - com lâmina</v>
          </cell>
          <cell r="C7">
            <v>786647.58</v>
          </cell>
          <cell r="D7">
            <v>18.437200000000001</v>
          </cell>
          <cell r="E7">
            <v>221.52080000000001</v>
          </cell>
        </row>
        <row r="8">
          <cell r="A8" t="str">
            <v>E003</v>
          </cell>
          <cell r="B8" t="str">
            <v>Trator de Esteiras : Caterpillar : D8T - com lâmina</v>
          </cell>
          <cell r="C8">
            <v>2185190.13</v>
          </cell>
          <cell r="D8">
            <v>18.437200000000001</v>
          </cell>
          <cell r="E8">
            <v>427.1662</v>
          </cell>
        </row>
        <row r="9">
          <cell r="A9" t="str">
            <v>E005</v>
          </cell>
          <cell r="B9" t="str">
            <v>Motoscraper : Caterpillar : 621H -</v>
          </cell>
          <cell r="C9">
            <v>3333838.17</v>
          </cell>
          <cell r="D9">
            <v>18.437200000000001</v>
          </cell>
          <cell r="E9">
            <v>572.49639999999999</v>
          </cell>
        </row>
        <row r="10">
          <cell r="A10" t="str">
            <v>E006</v>
          </cell>
          <cell r="B10" t="str">
            <v>Motoniveladora : Caterpillar : 120K -</v>
          </cell>
          <cell r="C10">
            <v>728195.44</v>
          </cell>
          <cell r="D10">
            <v>18.437200000000001</v>
          </cell>
          <cell r="E10">
            <v>175.21600000000001</v>
          </cell>
        </row>
        <row r="11">
          <cell r="A11" t="str">
            <v>E007</v>
          </cell>
          <cell r="B11" t="str">
            <v>Trator Agrícola : Massey Ferguson : MF 4291/4 449A -</v>
          </cell>
          <cell r="C11">
            <v>128865.14</v>
          </cell>
          <cell r="D11">
            <v>13.7904</v>
          </cell>
          <cell r="E11">
            <v>77.670199999999994</v>
          </cell>
        </row>
        <row r="12">
          <cell r="A12" t="str">
            <v>E009</v>
          </cell>
          <cell r="B12" t="str">
            <v>Carregadeira de Pneus : Caterpillar : 924H - 1,80 m3</v>
          </cell>
          <cell r="C12">
            <v>427189.22</v>
          </cell>
          <cell r="D12">
            <v>18.437200000000001</v>
          </cell>
          <cell r="E12">
            <v>138.94550000000001</v>
          </cell>
        </row>
        <row r="13">
          <cell r="A13" t="str">
            <v>E010</v>
          </cell>
          <cell r="B13" t="str">
            <v>Carregadeira de Pneus : Caterpillar : 950H - 3,3 m3</v>
          </cell>
          <cell r="C13">
            <v>824813.53</v>
          </cell>
          <cell r="D13">
            <v>18.437200000000001</v>
          </cell>
          <cell r="E13">
            <v>231.25919999999999</v>
          </cell>
        </row>
        <row r="14">
          <cell r="A14" t="str">
            <v>E011</v>
          </cell>
          <cell r="B14" t="str">
            <v>Retroescavadeira : Massey Ferguson : MF-86HS - de pneus</v>
          </cell>
          <cell r="C14">
            <v>179507.4</v>
          </cell>
          <cell r="D14">
            <v>18.437200000000001</v>
          </cell>
          <cell r="E14">
            <v>86.052300000000002</v>
          </cell>
        </row>
        <row r="15">
          <cell r="A15" t="str">
            <v>E013</v>
          </cell>
          <cell r="B15" t="str">
            <v>Rolo Compactador : Dynapac : CA-250-P - pé de carneiro autop. 11,25t vibrat</v>
          </cell>
          <cell r="C15">
            <v>358168.99</v>
          </cell>
          <cell r="D15">
            <v>13.7904</v>
          </cell>
          <cell r="E15">
            <v>120.4877</v>
          </cell>
        </row>
        <row r="16">
          <cell r="A16" t="str">
            <v>E014</v>
          </cell>
          <cell r="B16" t="str">
            <v>Trator de Esteiras : Caterpillar : D8T - com escarificador</v>
          </cell>
          <cell r="C16">
            <v>2168947.98</v>
          </cell>
          <cell r="D16">
            <v>18.437200000000001</v>
          </cell>
          <cell r="E16">
            <v>425.49689999999998</v>
          </cell>
        </row>
        <row r="17">
          <cell r="A17" t="str">
            <v>E016</v>
          </cell>
          <cell r="B17" t="str">
            <v>Carregadeira de Pneus : Case : W-20 E - 1,91 m3</v>
          </cell>
          <cell r="C17">
            <v>361407.47</v>
          </cell>
          <cell r="D17">
            <v>18.437200000000001</v>
          </cell>
          <cell r="E17">
            <v>139.77029999999999</v>
          </cell>
        </row>
        <row r="18">
          <cell r="A18" t="str">
            <v>E062</v>
          </cell>
          <cell r="B18" t="str">
            <v>Escavadeira Hidráulica : Caterpillar : 336DL - com esteira</v>
          </cell>
          <cell r="C18">
            <v>1040488.1</v>
          </cell>
          <cell r="D18">
            <v>23.9834</v>
          </cell>
          <cell r="E18">
            <v>298.85660000000001</v>
          </cell>
        </row>
        <row r="19">
          <cell r="A19" t="str">
            <v>E063</v>
          </cell>
          <cell r="B19" t="str">
            <v>Escavadeira Hidráulica : Caterpillar : 320DL - c/ est. - cap 600l p/ longo alcance</v>
          </cell>
          <cell r="C19">
            <v>943712.1</v>
          </cell>
          <cell r="D19">
            <v>23.9834</v>
          </cell>
          <cell r="E19">
            <v>226.72219999999999</v>
          </cell>
        </row>
        <row r="20">
          <cell r="A20" t="str">
            <v>E065</v>
          </cell>
          <cell r="B20" t="str">
            <v>Draga de Sucção : diversos : - p/ extração de Areia 6"</v>
          </cell>
          <cell r="C20">
            <v>412916.7</v>
          </cell>
          <cell r="D20">
            <v>0</v>
          </cell>
          <cell r="E20">
            <v>127.5312</v>
          </cell>
        </row>
        <row r="21">
          <cell r="A21" t="str">
            <v>E066</v>
          </cell>
          <cell r="B21" t="str">
            <v>Chata - 25m3 : diversos : - com rebocador</v>
          </cell>
          <cell r="C21">
            <v>561139.29</v>
          </cell>
          <cell r="D21">
            <v>19.486499999999999</v>
          </cell>
          <cell r="E21">
            <v>171.4744</v>
          </cell>
        </row>
        <row r="22">
          <cell r="A22" t="str">
            <v>E101</v>
          </cell>
          <cell r="B22" t="str">
            <v>Grade de Discos : Marchesan : - GA 24 x 24</v>
          </cell>
          <cell r="C22">
            <v>23159.360000000001</v>
          </cell>
          <cell r="D22">
            <v>0</v>
          </cell>
          <cell r="E22">
            <v>3.5897000000000001</v>
          </cell>
        </row>
        <row r="23">
          <cell r="A23" t="str">
            <v>E102</v>
          </cell>
          <cell r="B23" t="str">
            <v>Rolo Compactador : Dynapac : CC-424HF - Tanden vibrat. autoprop. 10,2 t</v>
          </cell>
          <cell r="C23">
            <v>400725.07</v>
          </cell>
          <cell r="D23">
            <v>13.7904</v>
          </cell>
          <cell r="E23">
            <v>127.3777</v>
          </cell>
        </row>
        <row r="24">
          <cell r="A24" t="str">
            <v>E104</v>
          </cell>
          <cell r="B24" t="str">
            <v>Rolo Compactador : Dynapac : CC-224HF - liso, tanden vibrat. autoprop. 7,7t</v>
          </cell>
          <cell r="C24">
            <v>686215.12</v>
          </cell>
          <cell r="D24">
            <v>13.7904</v>
          </cell>
          <cell r="E24">
            <v>160.53190000000001</v>
          </cell>
        </row>
        <row r="25">
          <cell r="A25" t="str">
            <v>E105</v>
          </cell>
          <cell r="B25" t="str">
            <v>Rolo Compactador : Caterpillar : PS-360 C - de pneus autoprop. 25 t</v>
          </cell>
          <cell r="C25">
            <v>566096.87</v>
          </cell>
          <cell r="D25">
            <v>13.7904</v>
          </cell>
          <cell r="E25">
            <v>145.73769999999999</v>
          </cell>
        </row>
        <row r="26">
          <cell r="A26" t="str">
            <v>E106</v>
          </cell>
          <cell r="B26" t="str">
            <v>Usina Misturadora : Cifali : - de solos 300 t/h</v>
          </cell>
          <cell r="C26">
            <v>768493.97</v>
          </cell>
          <cell r="D26">
            <v>23.9834</v>
          </cell>
          <cell r="E26">
            <v>111.8113</v>
          </cell>
        </row>
        <row r="27">
          <cell r="A27" t="str">
            <v>E107</v>
          </cell>
          <cell r="B27" t="str">
            <v>Vassoura Mecânica : CMV : VM 2440 - rebocável</v>
          </cell>
          <cell r="C27">
            <v>30772.34</v>
          </cell>
          <cell r="D27">
            <v>0</v>
          </cell>
          <cell r="E27">
            <v>4.6158000000000001</v>
          </cell>
        </row>
        <row r="28">
          <cell r="A28" t="str">
            <v>E108</v>
          </cell>
          <cell r="B28" t="str">
            <v>Distribuidor de Agregados : CMV : - rebocável</v>
          </cell>
          <cell r="C28">
            <v>37600.81</v>
          </cell>
          <cell r="D28">
            <v>0</v>
          </cell>
          <cell r="E28">
            <v>4.2112999999999996</v>
          </cell>
        </row>
        <row r="29">
          <cell r="A29" t="str">
            <v>E109</v>
          </cell>
          <cell r="B29" t="str">
            <v>Distribuidor de Agregados : Romanelli : DAR-5000 - autopropelido</v>
          </cell>
          <cell r="C29">
            <v>802692.73</v>
          </cell>
          <cell r="D29">
            <v>18.437200000000001</v>
          </cell>
          <cell r="E29">
            <v>172.54349999999999</v>
          </cell>
        </row>
        <row r="30">
          <cell r="A30" t="str">
            <v>E110</v>
          </cell>
          <cell r="B30" t="str">
            <v>Tanque de Estocagem de Asfalto : Cifali : - 30.000 l</v>
          </cell>
          <cell r="C30">
            <v>285989.11</v>
          </cell>
          <cell r="D30">
            <v>0</v>
          </cell>
          <cell r="E30">
            <v>20.019200000000001</v>
          </cell>
        </row>
        <row r="31">
          <cell r="A31" t="str">
            <v>E111</v>
          </cell>
          <cell r="B31" t="str">
            <v>Equip. Distribuição de Asfalto : Ferlex : - montado em caminhão</v>
          </cell>
          <cell r="C31">
            <v>377056.9</v>
          </cell>
          <cell r="D31">
            <v>13.7904</v>
          </cell>
          <cell r="E31">
            <v>133.8338</v>
          </cell>
        </row>
        <row r="32">
          <cell r="A32" t="str">
            <v>E112</v>
          </cell>
          <cell r="B32" t="str">
            <v>Aquecedor de Fluido Térmico : Tenge : TH III -</v>
          </cell>
          <cell r="C32">
            <v>196497.81</v>
          </cell>
          <cell r="D32">
            <v>0</v>
          </cell>
          <cell r="E32">
            <v>118.68729999999999</v>
          </cell>
        </row>
        <row r="33">
          <cell r="A33" t="str">
            <v>E113</v>
          </cell>
          <cell r="B33" t="str">
            <v>Usina de Asfalto a Quente : Cifali : DMC-2 - 40 / 60 t/h</v>
          </cell>
          <cell r="C33">
            <v>1888794.08</v>
          </cell>
          <cell r="D33">
            <v>0</v>
          </cell>
          <cell r="E33">
            <v>242.845</v>
          </cell>
        </row>
        <row r="34">
          <cell r="A34" t="str">
            <v>E114</v>
          </cell>
          <cell r="B34" t="str">
            <v>Vibro-acabadora de Asfalto : Cifali : VDA-421 - sobre pneus</v>
          </cell>
          <cell r="C34">
            <v>606466.93000000005</v>
          </cell>
          <cell r="D34">
            <v>23.9834</v>
          </cell>
          <cell r="E34">
            <v>145.91380000000001</v>
          </cell>
        </row>
        <row r="35">
          <cell r="A35" t="str">
            <v>E115</v>
          </cell>
          <cell r="B35" t="str">
            <v>Usina Misturadora : Terex : UPM F 60 - pré mist. a frio 60 t/h</v>
          </cell>
          <cell r="C35">
            <v>111706.86</v>
          </cell>
          <cell r="D35">
            <v>23.9834</v>
          </cell>
          <cell r="E35">
            <v>36.749899999999997</v>
          </cell>
        </row>
        <row r="36">
          <cell r="A36" t="str">
            <v>E116</v>
          </cell>
          <cell r="B36" t="str">
            <v>Usina Misturadora : Cifali : - pré mist. a frio 30/60 t/h</v>
          </cell>
          <cell r="C36">
            <v>92331.88</v>
          </cell>
          <cell r="D36">
            <v>23.9834</v>
          </cell>
          <cell r="E36">
            <v>34.535600000000002</v>
          </cell>
        </row>
        <row r="37">
          <cell r="A37" t="str">
            <v>E117</v>
          </cell>
          <cell r="B37" t="str">
            <v>Rolo Compactador : Muller : RT82H - estático Tanden autoprop. 8,9 t</v>
          </cell>
          <cell r="C37">
            <v>194668.43</v>
          </cell>
          <cell r="D37">
            <v>13.7904</v>
          </cell>
          <cell r="E37">
            <v>65.876400000000004</v>
          </cell>
        </row>
        <row r="38">
          <cell r="A38" t="str">
            <v>E118</v>
          </cell>
          <cell r="B38" t="str">
            <v>Rolo Compactador : Dynapac : CC900 - Tanden vibrat. 1,6 t</v>
          </cell>
          <cell r="C38">
            <v>142492.76999999999</v>
          </cell>
          <cell r="D38">
            <v>13.7904</v>
          </cell>
          <cell r="E38">
            <v>46.9587</v>
          </cell>
        </row>
        <row r="39">
          <cell r="A39" t="str">
            <v>E119</v>
          </cell>
          <cell r="B39" t="str">
            <v>Rolo Compactador : Dynapac : CP 224 - de pneus estat. autoprop. 21,00 t</v>
          </cell>
          <cell r="C39">
            <v>399247.13</v>
          </cell>
          <cell r="D39">
            <v>13.7904</v>
          </cell>
          <cell r="E39">
            <v>109.7492</v>
          </cell>
        </row>
        <row r="40">
          <cell r="A40" t="str">
            <v>E121</v>
          </cell>
          <cell r="B40" t="str">
            <v>Rolo Compactador : Dynapac : CA150 std - liso vibrat.autoprop. 7,0 t</v>
          </cell>
          <cell r="C40">
            <v>201417.93</v>
          </cell>
          <cell r="D40">
            <v>13.7904</v>
          </cell>
          <cell r="E40">
            <v>82.040899999999993</v>
          </cell>
        </row>
        <row r="41">
          <cell r="A41" t="str">
            <v>E122</v>
          </cell>
          <cell r="B41" t="str">
            <v>Equip. Distribuição Lama Asfáltica : M. Benz/Consmaq : 2726 K - montado em caminhão</v>
          </cell>
          <cell r="C41">
            <v>640253.96</v>
          </cell>
          <cell r="D41">
            <v>13.7904</v>
          </cell>
          <cell r="E41">
            <v>204.23679999999999</v>
          </cell>
        </row>
        <row r="42">
          <cell r="A42" t="str">
            <v>E123</v>
          </cell>
          <cell r="B42" t="str">
            <v>Caldeira de Asfalto Rebocável : ALMEIDA : CAD 1500 - 1200 l</v>
          </cell>
          <cell r="C42">
            <v>79137.63</v>
          </cell>
          <cell r="D42">
            <v>0</v>
          </cell>
          <cell r="E42">
            <v>12.3522</v>
          </cell>
        </row>
        <row r="43">
          <cell r="A43" t="str">
            <v>E126</v>
          </cell>
          <cell r="B43" t="str">
            <v>Fresadora a Frio : Wirtgen : W 100 -</v>
          </cell>
          <cell r="C43">
            <v>1100966.3999999999</v>
          </cell>
          <cell r="D43">
            <v>23.9834</v>
          </cell>
          <cell r="E43">
            <v>430.89929999999998</v>
          </cell>
        </row>
        <row r="44">
          <cell r="A44" t="str">
            <v>E127</v>
          </cell>
          <cell r="B44" t="str">
            <v>Fresadora a Frio : Wirtgen : W 200 -</v>
          </cell>
          <cell r="C44">
            <v>3159069.67</v>
          </cell>
          <cell r="D44">
            <v>23.9834</v>
          </cell>
          <cell r="E44">
            <v>1173.6642999999999</v>
          </cell>
        </row>
        <row r="45">
          <cell r="A45" t="str">
            <v>E129</v>
          </cell>
          <cell r="B45" t="str">
            <v>Recicladora de Pavimento : Wirtgen : WR 240 - A frio</v>
          </cell>
          <cell r="C45">
            <v>2416198.08</v>
          </cell>
          <cell r="D45">
            <v>23.9834</v>
          </cell>
          <cell r="E45">
            <v>729.16899999999998</v>
          </cell>
        </row>
        <row r="46">
          <cell r="A46" t="str">
            <v>E138</v>
          </cell>
          <cell r="B46" t="str">
            <v>Estabilizador/Recicladora a Frio : Caterpillar : RM-500 -</v>
          </cell>
          <cell r="C46">
            <v>2838053.27</v>
          </cell>
          <cell r="D46">
            <v>23.9834</v>
          </cell>
          <cell r="E46">
            <v>775.40300000000002</v>
          </cell>
        </row>
        <row r="47">
          <cell r="A47" t="str">
            <v>E139</v>
          </cell>
          <cell r="B47" t="str">
            <v>Rolo Compactador : Dynapac : CA250 - liso auto. vibrat.</v>
          </cell>
          <cell r="C47">
            <v>351261.32</v>
          </cell>
          <cell r="D47">
            <v>13.7904</v>
          </cell>
          <cell r="E47">
            <v>119.3693</v>
          </cell>
        </row>
        <row r="48">
          <cell r="A48" t="str">
            <v>E142</v>
          </cell>
          <cell r="B48" t="str">
            <v>Rolo Compactador : Dynapac : CP274 - de pneus</v>
          </cell>
          <cell r="C48">
            <v>407714.87</v>
          </cell>
          <cell r="D48">
            <v>13.7904</v>
          </cell>
          <cell r="E48">
            <v>111.4461</v>
          </cell>
        </row>
        <row r="49">
          <cell r="A49" t="str">
            <v>E147</v>
          </cell>
          <cell r="B49" t="str">
            <v>Usina de Asfalto a Quente : Cifali : Cifali Magnum 120 - 90/120 t/h com filtro de manga</v>
          </cell>
          <cell r="C49">
            <v>1446939.72</v>
          </cell>
          <cell r="D49">
            <v>23.9834</v>
          </cell>
          <cell r="E49">
            <v>210.01859999999999</v>
          </cell>
        </row>
        <row r="50">
          <cell r="A50" t="str">
            <v>E149</v>
          </cell>
          <cell r="B50" t="str">
            <v>Vibro-acabadora de Asfalto : Terex : TEREX VDA 600 - sobre esteiras</v>
          </cell>
          <cell r="C50">
            <v>695274.97</v>
          </cell>
          <cell r="D50">
            <v>23.9834</v>
          </cell>
          <cell r="E50">
            <v>162.0838</v>
          </cell>
        </row>
        <row r="51">
          <cell r="A51" t="str">
            <v>E156</v>
          </cell>
          <cell r="B51" t="str">
            <v>Carregadeira de Pneus : Case : SR 175 - c/ vassoura SPS 155 DA AGF</v>
          </cell>
          <cell r="C51">
            <v>101429.87</v>
          </cell>
          <cell r="D51">
            <v>18.437200000000001</v>
          </cell>
          <cell r="E51">
            <v>60.381700000000002</v>
          </cell>
        </row>
        <row r="52">
          <cell r="A52" t="str">
            <v>E160</v>
          </cell>
          <cell r="B52" t="str">
            <v>Fresadora e Distribuidora de solo : Gomaco : 9500 - para regular sub leito</v>
          </cell>
          <cell r="C52">
            <v>1664301.35</v>
          </cell>
          <cell r="D52">
            <v>23.9834</v>
          </cell>
          <cell r="E52">
            <v>469.08760000000001</v>
          </cell>
        </row>
        <row r="53">
          <cell r="A53" t="str">
            <v>E161</v>
          </cell>
          <cell r="B53" t="str">
            <v>Equip. Distr. de L.A. Rupt. Contr. : M. Benz/Cifali : MICROFLEX - acoplado a cavalo mecânico</v>
          </cell>
          <cell r="C53">
            <v>990563.05</v>
          </cell>
          <cell r="D53">
            <v>19.486499999999999</v>
          </cell>
          <cell r="E53">
            <v>326.52229999999997</v>
          </cell>
        </row>
        <row r="54">
          <cell r="A54" t="str">
            <v>E201</v>
          </cell>
          <cell r="B54" t="str">
            <v>Compressor de Ar : Atlas Copco : XAHS 157Pd - 295 PCM</v>
          </cell>
          <cell r="C54">
            <v>128862.52</v>
          </cell>
          <cell r="D54">
            <v>13.7904</v>
          </cell>
          <cell r="E54">
            <v>84.013400000000004</v>
          </cell>
        </row>
        <row r="55">
          <cell r="A55" t="str">
            <v>E202</v>
          </cell>
          <cell r="B55" t="str">
            <v>Compressor de Ar : Atlas Copco : XAS 187Pd - 400 PCM</v>
          </cell>
          <cell r="C55">
            <v>111628.97</v>
          </cell>
          <cell r="D55">
            <v>13.7904</v>
          </cell>
          <cell r="E55">
            <v>88.226200000000006</v>
          </cell>
        </row>
        <row r="56">
          <cell r="A56" t="str">
            <v>E203</v>
          </cell>
          <cell r="B56" t="str">
            <v>Compressor de Ar : Atlas Copco : XAS 360 CUD - 762 PCM</v>
          </cell>
          <cell r="C56">
            <v>261121.35</v>
          </cell>
          <cell r="D56">
            <v>13.7904</v>
          </cell>
          <cell r="E56">
            <v>150.2388</v>
          </cell>
        </row>
        <row r="57">
          <cell r="A57" t="str">
            <v>E204</v>
          </cell>
          <cell r="B57" t="str">
            <v>Martelete : Atlas Copco : RH658-6L - perfuratriz manual</v>
          </cell>
          <cell r="C57">
            <v>10701.47</v>
          </cell>
          <cell r="D57">
            <v>12.6662</v>
          </cell>
          <cell r="E57">
            <v>14.4498</v>
          </cell>
        </row>
        <row r="58">
          <cell r="A58" t="str">
            <v>E205</v>
          </cell>
          <cell r="B58" t="str">
            <v>Perfuratriz sobre Esteiras : Atlas Copco : ROC 442PC - Crawler Drill</v>
          </cell>
          <cell r="C58">
            <v>121048.55</v>
          </cell>
          <cell r="D58">
            <v>13.7904</v>
          </cell>
          <cell r="E58">
            <v>33.9651</v>
          </cell>
        </row>
        <row r="59">
          <cell r="A59" t="str">
            <v>E208</v>
          </cell>
          <cell r="B59" t="str">
            <v>Compressor de Ar : Atlas Copco : XAHS 107Pd - 200 PCM</v>
          </cell>
          <cell r="C59">
            <v>110083.35</v>
          </cell>
          <cell r="D59">
            <v>13.7904</v>
          </cell>
          <cell r="E59">
            <v>64.257900000000006</v>
          </cell>
        </row>
        <row r="60">
          <cell r="A60" t="str">
            <v>E209</v>
          </cell>
          <cell r="B60" t="str">
            <v>Martelete : Atlas Copco : TEX270 PS - rompedor 28 kg</v>
          </cell>
          <cell r="C60">
            <v>9248.76</v>
          </cell>
          <cell r="D60">
            <v>12.6662</v>
          </cell>
          <cell r="E60">
            <v>14.207700000000001</v>
          </cell>
        </row>
        <row r="61">
          <cell r="A61" t="str">
            <v>E210</v>
          </cell>
          <cell r="B61" t="str">
            <v>Martelete : Atlas Copco : TEX32 PS - rompedor 33 kg</v>
          </cell>
          <cell r="C61">
            <v>9715.1</v>
          </cell>
          <cell r="D61">
            <v>12.6662</v>
          </cell>
          <cell r="E61">
            <v>14.285399999999999</v>
          </cell>
        </row>
        <row r="62">
          <cell r="A62" t="str">
            <v>E211</v>
          </cell>
          <cell r="B62" t="str">
            <v>Máquina para Pintura : Shulz : CSL 10/100 L - compres. de ar p/ pintura c/ filtro</v>
          </cell>
          <cell r="C62">
            <v>2092.41</v>
          </cell>
          <cell r="D62">
            <v>0</v>
          </cell>
          <cell r="E62">
            <v>1.4678</v>
          </cell>
        </row>
        <row r="63">
          <cell r="A63" t="str">
            <v>E223</v>
          </cell>
          <cell r="B63" t="str">
            <v>Compressor de Ar : Atlas Copco : XATS 167Pd - 360 PCM</v>
          </cell>
          <cell r="C63">
            <v>126177.09</v>
          </cell>
          <cell r="D63">
            <v>13.7904</v>
          </cell>
          <cell r="E63">
            <v>84.245599999999996</v>
          </cell>
        </row>
        <row r="64">
          <cell r="A64" t="str">
            <v>E225</v>
          </cell>
          <cell r="B64" t="str">
            <v>Conjunto de Britagem : Metso Svedala : C96/HP-200 - 80 m3/h</v>
          </cell>
          <cell r="C64">
            <v>4355317.6399999997</v>
          </cell>
          <cell r="D64">
            <v>18.437200000000001</v>
          </cell>
          <cell r="E64">
            <v>642.2604</v>
          </cell>
        </row>
        <row r="65">
          <cell r="A65" t="str">
            <v>E226</v>
          </cell>
          <cell r="B65" t="str">
            <v>Conjunto de Britagem - p/ rachão : Metso Svedala : DS-96 - 80 m3/h  p/ produção de rachão</v>
          </cell>
          <cell r="C65">
            <v>1393463.27</v>
          </cell>
          <cell r="D65">
            <v>18.437200000000001</v>
          </cell>
          <cell r="E65">
            <v>236.07689999999999</v>
          </cell>
        </row>
        <row r="66">
          <cell r="A66" t="str">
            <v>E301</v>
          </cell>
          <cell r="B66" t="str">
            <v>Betoneira : Menegotti : - 400 l</v>
          </cell>
          <cell r="C66">
            <v>4758.5</v>
          </cell>
          <cell r="D66">
            <v>13.7904</v>
          </cell>
          <cell r="E66">
            <v>17.440200000000001</v>
          </cell>
        </row>
        <row r="67">
          <cell r="A67" t="str">
            <v>E302</v>
          </cell>
          <cell r="B67" t="str">
            <v>Betoneira : Menegotti : - 400 l</v>
          </cell>
          <cell r="C67">
            <v>3453.58</v>
          </cell>
          <cell r="D67">
            <v>13.7904</v>
          </cell>
          <cell r="E67">
            <v>16.561699999999998</v>
          </cell>
        </row>
        <row r="68">
          <cell r="A68" t="str">
            <v>E303</v>
          </cell>
          <cell r="B68" t="str">
            <v>Betoneira : Alfa : - 750 l</v>
          </cell>
          <cell r="C68">
            <v>38221.760000000002</v>
          </cell>
          <cell r="D68">
            <v>13.7904</v>
          </cell>
          <cell r="E68">
            <v>24.610700000000001</v>
          </cell>
        </row>
        <row r="69">
          <cell r="A69" t="str">
            <v>E304</v>
          </cell>
          <cell r="B69" t="str">
            <v>Transportador Manual : AJS : - carrinho de mão 80 l</v>
          </cell>
          <cell r="C69">
            <v>153.11000000000001</v>
          </cell>
          <cell r="D69">
            <v>0</v>
          </cell>
          <cell r="E69">
            <v>0.22209999999999999</v>
          </cell>
        </row>
        <row r="70">
          <cell r="A70" t="str">
            <v>E305</v>
          </cell>
          <cell r="B70" t="str">
            <v>Transportador Manual : AJS : A-15 - gerica 180 l</v>
          </cell>
          <cell r="C70">
            <v>371.58</v>
          </cell>
          <cell r="D70">
            <v>0</v>
          </cell>
          <cell r="E70">
            <v>0.53879999999999995</v>
          </cell>
        </row>
        <row r="71">
          <cell r="A71" t="str">
            <v>E306</v>
          </cell>
          <cell r="B71" t="str">
            <v>Vibrador de Concreto : diversos : VIP-MT2 - de imersão</v>
          </cell>
          <cell r="C71">
            <v>1807.48</v>
          </cell>
          <cell r="D71">
            <v>12.6662</v>
          </cell>
          <cell r="E71">
            <v>14.179600000000001</v>
          </cell>
        </row>
        <row r="72">
          <cell r="A72" t="str">
            <v>E307</v>
          </cell>
          <cell r="B72" t="str">
            <v>Fábric. Pré-Moldado Concreto : Servimaq : - tubos  D=0,2</v>
          </cell>
          <cell r="C72">
            <v>16420.61</v>
          </cell>
          <cell r="D72">
            <v>0</v>
          </cell>
          <cell r="E72">
            <v>5.2442000000000002</v>
          </cell>
        </row>
        <row r="73">
          <cell r="A73" t="str">
            <v>E308</v>
          </cell>
          <cell r="B73" t="str">
            <v>Fábric. Pré-Moldado Concreto : Servimaq : - tubos  D=0,3 m M / F</v>
          </cell>
          <cell r="C73">
            <v>18132.73</v>
          </cell>
          <cell r="D73">
            <v>0</v>
          </cell>
          <cell r="E73">
            <v>5.6722999999999999</v>
          </cell>
        </row>
        <row r="74">
          <cell r="A74" t="str">
            <v>E309</v>
          </cell>
          <cell r="B74" t="str">
            <v>Fábric. Pré-Moldado Concreto : Servimaq : - tubos  D=0,4 m M / F</v>
          </cell>
          <cell r="C74">
            <v>19349.37</v>
          </cell>
          <cell r="D74">
            <v>0</v>
          </cell>
          <cell r="E74">
            <v>5.9764999999999997</v>
          </cell>
        </row>
        <row r="75">
          <cell r="A75" t="str">
            <v>E310</v>
          </cell>
          <cell r="B75" t="str">
            <v>Fábric. Pré-Moldado Concreto : Servimaq : - tubos  D=0,6 m M / F</v>
          </cell>
          <cell r="C75">
            <v>23209.87</v>
          </cell>
          <cell r="D75">
            <v>0</v>
          </cell>
          <cell r="E75">
            <v>6.9416000000000002</v>
          </cell>
        </row>
        <row r="76">
          <cell r="A76" t="str">
            <v>E311</v>
          </cell>
          <cell r="B76" t="str">
            <v>Fábric. Pré-Moldado Concreto : Servimaq : - tubos  D=0,8 m M / F</v>
          </cell>
          <cell r="C76">
            <v>25015.84</v>
          </cell>
          <cell r="D76">
            <v>0</v>
          </cell>
          <cell r="E76">
            <v>7.3930999999999996</v>
          </cell>
        </row>
        <row r="77">
          <cell r="A77" t="str">
            <v>E312</v>
          </cell>
          <cell r="B77" t="str">
            <v>Fábric. Pré-Moldado Concreto : Servimaq : - tubos  D=1,0 m M / F</v>
          </cell>
          <cell r="C77">
            <v>26841.919999999998</v>
          </cell>
          <cell r="D77">
            <v>0</v>
          </cell>
          <cell r="E77">
            <v>7.8495999999999997</v>
          </cell>
        </row>
        <row r="78">
          <cell r="A78" t="str">
            <v>E313</v>
          </cell>
          <cell r="B78" t="str">
            <v>Fábric. Pré-Moldado Concreto : Servimaq : - tubos  D=1,2 m M / F</v>
          </cell>
          <cell r="C78">
            <v>26462.05</v>
          </cell>
          <cell r="D78">
            <v>0</v>
          </cell>
          <cell r="E78">
            <v>7.7546999999999997</v>
          </cell>
        </row>
        <row r="79">
          <cell r="A79" t="str">
            <v>E314</v>
          </cell>
          <cell r="B79" t="str">
            <v>Fábric. Pré-Moldado Concreto : Servimaq : - tubos  D=1,5 m M / F</v>
          </cell>
          <cell r="C79">
            <v>25131.01</v>
          </cell>
          <cell r="D79">
            <v>0</v>
          </cell>
          <cell r="E79">
            <v>7.4218999999999999</v>
          </cell>
        </row>
        <row r="80">
          <cell r="A80" t="str">
            <v>E316</v>
          </cell>
          <cell r="B80" t="str">
            <v>Fábric. Pré-Moldado Concreto : Servimaq : - inst. compl. - mourão</v>
          </cell>
          <cell r="C80">
            <v>9789.32</v>
          </cell>
          <cell r="D80">
            <v>0</v>
          </cell>
          <cell r="E80">
            <v>2.4472999999999998</v>
          </cell>
        </row>
        <row r="81">
          <cell r="A81" t="str">
            <v>E317</v>
          </cell>
          <cell r="B81" t="str">
            <v>Fábric. Pré-Moldado Concreto : Servimaq : - inst. compl. - balizador</v>
          </cell>
          <cell r="C81">
            <v>11690.26</v>
          </cell>
          <cell r="D81">
            <v>0</v>
          </cell>
          <cell r="E81">
            <v>2.9224999999999999</v>
          </cell>
        </row>
        <row r="82">
          <cell r="A82" t="str">
            <v>E318</v>
          </cell>
          <cell r="B82" t="str">
            <v>Fábric. Pré-Moldado Concreto : Servimaq : - inst. compl. - guarda-corpo</v>
          </cell>
          <cell r="C82">
            <v>14547.36</v>
          </cell>
          <cell r="D82">
            <v>0</v>
          </cell>
          <cell r="E82">
            <v>3.6368</v>
          </cell>
        </row>
        <row r="83">
          <cell r="A83" t="str">
            <v>E330</v>
          </cell>
          <cell r="B83" t="str">
            <v>Espalhadora de concreto : Gomaco : PS 2600 -</v>
          </cell>
          <cell r="C83">
            <v>1638987.23</v>
          </cell>
          <cell r="D83">
            <v>23.9834</v>
          </cell>
          <cell r="E83">
            <v>388.38940000000002</v>
          </cell>
        </row>
        <row r="84">
          <cell r="A84" t="str">
            <v>E331</v>
          </cell>
          <cell r="B84" t="str">
            <v>Acabadora de concreto : Gomaco : GP-2600 - com forma deslizante</v>
          </cell>
          <cell r="C84">
            <v>2368511.67</v>
          </cell>
          <cell r="D84">
            <v>23.9834</v>
          </cell>
          <cell r="E84">
            <v>524.71529999999996</v>
          </cell>
        </row>
        <row r="85">
          <cell r="A85" t="str">
            <v>E332</v>
          </cell>
          <cell r="B85" t="str">
            <v>Texturizadora e Lançadora : Gomaco : TC 400 - sem estação meteorológica</v>
          </cell>
          <cell r="C85">
            <v>583420.41</v>
          </cell>
          <cell r="D85">
            <v>13.7904</v>
          </cell>
          <cell r="E85">
            <v>140.9956</v>
          </cell>
        </row>
        <row r="86">
          <cell r="A86" t="str">
            <v>E333</v>
          </cell>
          <cell r="B86" t="str">
            <v>Serra de Disco Diamantado : Norton : C13-E - para concreto</v>
          </cell>
          <cell r="C86">
            <v>5253.48</v>
          </cell>
          <cell r="D86">
            <v>12.6662</v>
          </cell>
          <cell r="E86">
            <v>28.7227</v>
          </cell>
        </row>
        <row r="87">
          <cell r="A87" t="str">
            <v>E334</v>
          </cell>
          <cell r="B87" t="str">
            <v>Seladora de Juntas : Crafco : EZ Serie ll 500 -</v>
          </cell>
          <cell r="C87">
            <v>780859.88</v>
          </cell>
          <cell r="D87">
            <v>12.6662</v>
          </cell>
          <cell r="E87">
            <v>143.94380000000001</v>
          </cell>
        </row>
        <row r="88">
          <cell r="A88" t="str">
            <v>E335</v>
          </cell>
          <cell r="B88" t="str">
            <v>Central de Concreto : CIBI : UNI-5 - 180m3 / h - dosadora e misturadora.</v>
          </cell>
          <cell r="C88">
            <v>3388225.19</v>
          </cell>
          <cell r="D88">
            <v>23.9834</v>
          </cell>
          <cell r="E88">
            <v>470.48410000000001</v>
          </cell>
        </row>
        <row r="89">
          <cell r="A89" t="str">
            <v>E336</v>
          </cell>
          <cell r="B89" t="str">
            <v>Serra de Disco Diamantado : CSM - Maq. e Equip. para Construção : SP-8 (gasolina) - serra para cortar piso/asfalto</v>
          </cell>
          <cell r="C89">
            <v>5769.37</v>
          </cell>
          <cell r="D89">
            <v>0</v>
          </cell>
          <cell r="E89">
            <v>4.7271000000000001</v>
          </cell>
        </row>
        <row r="90">
          <cell r="A90" t="str">
            <v>E337</v>
          </cell>
          <cell r="B90" t="str">
            <v>Régua vibratória : Weber : RV 4 - 4,25m</v>
          </cell>
          <cell r="C90">
            <v>3139.44</v>
          </cell>
          <cell r="D90">
            <v>12.6662</v>
          </cell>
          <cell r="E90">
            <v>15.7202</v>
          </cell>
        </row>
        <row r="91">
          <cell r="A91" t="str">
            <v>E338</v>
          </cell>
          <cell r="B91" t="str">
            <v>Serra de Juntas : Clipper : DRW Clipper C 13 E - para concreto</v>
          </cell>
          <cell r="C91">
            <v>9263.58</v>
          </cell>
          <cell r="D91">
            <v>12.6662</v>
          </cell>
          <cell r="E91">
            <v>23.6584</v>
          </cell>
        </row>
        <row r="92">
          <cell r="A92" t="str">
            <v>E339</v>
          </cell>
          <cell r="B92" t="str">
            <v>Fábric. Pré-Moldado Concreto : Servimaq : - placas p/ pavimento</v>
          </cell>
          <cell r="C92">
            <v>16111.16</v>
          </cell>
          <cell r="D92">
            <v>0</v>
          </cell>
          <cell r="E92">
            <v>4.0278999999999998</v>
          </cell>
        </row>
        <row r="93">
          <cell r="A93" t="str">
            <v>E340</v>
          </cell>
          <cell r="B93" t="str">
            <v>Jateadora de Areia : Anco : Anco Blast CSS270 - pressurizado</v>
          </cell>
          <cell r="C93">
            <v>12012.34</v>
          </cell>
          <cell r="D93">
            <v>12.6662</v>
          </cell>
          <cell r="E93">
            <v>16.370100000000001</v>
          </cell>
        </row>
        <row r="94">
          <cell r="A94" t="str">
            <v>E343</v>
          </cell>
          <cell r="B94" t="str">
            <v>Betoneira : Menegotti : CSN CS - 600 l</v>
          </cell>
          <cell r="C94">
            <v>11375.67</v>
          </cell>
          <cell r="D94">
            <v>13.7904</v>
          </cell>
          <cell r="E94">
            <v>24.9255</v>
          </cell>
        </row>
        <row r="95">
          <cell r="A95" t="str">
            <v>E400</v>
          </cell>
          <cell r="B95" t="str">
            <v>Caminhão Basculante : Mercedes Benz : ATEGO 1518/36 - 5 m3 - 8,8 t</v>
          </cell>
          <cell r="C95">
            <v>210218.49</v>
          </cell>
          <cell r="D95">
            <v>13.7904</v>
          </cell>
          <cell r="E95">
            <v>94.553299999999993</v>
          </cell>
        </row>
        <row r="96">
          <cell r="A96" t="str">
            <v>E401</v>
          </cell>
          <cell r="B96" t="str">
            <v>Caminhão Carroceria : M. Benz / Rodoeixo : Standart p/ 5,50 m3 - caminhão c/ caçamba termica</v>
          </cell>
          <cell r="C96">
            <v>271277.12</v>
          </cell>
          <cell r="D96">
            <v>13.7904</v>
          </cell>
          <cell r="E96">
            <v>104.7993</v>
          </cell>
        </row>
        <row r="97">
          <cell r="A97" t="str">
            <v>E402</v>
          </cell>
          <cell r="B97" t="str">
            <v>Caminhão Carroceria : Mercedes Benz : 2726 K - de madeira 15 t</v>
          </cell>
          <cell r="C97">
            <v>326987.96999999997</v>
          </cell>
          <cell r="D97">
            <v>13.7904</v>
          </cell>
          <cell r="E97">
            <v>154.39150000000001</v>
          </cell>
        </row>
        <row r="98">
          <cell r="A98" t="str">
            <v>E403</v>
          </cell>
          <cell r="B98" t="str">
            <v>Caminhão Basculante : Mercedes Benz : LK 1620 - 6 m3 - 10,5 t</v>
          </cell>
          <cell r="C98">
            <v>261214.06</v>
          </cell>
          <cell r="D98">
            <v>13.7904</v>
          </cell>
          <cell r="E98">
            <v>126.6765</v>
          </cell>
        </row>
        <row r="99">
          <cell r="A99" t="str">
            <v>E404</v>
          </cell>
          <cell r="B99" t="str">
            <v>Caminhão Basculante : Mercedes Benz : 2726 K - 10 m3 - 15 t</v>
          </cell>
          <cell r="C99">
            <v>345035.85</v>
          </cell>
          <cell r="D99">
            <v>13.7904</v>
          </cell>
          <cell r="E99">
            <v>157.81979999999999</v>
          </cell>
        </row>
        <row r="100">
          <cell r="A100" t="str">
            <v>E405</v>
          </cell>
          <cell r="B100" t="str">
            <v>Caminhão Basculante : Mercedes Benz : 2726 K - p/ rocha 8 m3 - 13 t</v>
          </cell>
          <cell r="C100">
            <v>371462.2</v>
          </cell>
          <cell r="D100">
            <v>13.7904</v>
          </cell>
          <cell r="E100">
            <v>162.2543</v>
          </cell>
        </row>
        <row r="101">
          <cell r="A101" t="str">
            <v>E406</v>
          </cell>
          <cell r="B101" t="str">
            <v>Caminhão Tanque : Mercedes Benz : ATEGO 1418/42 -
6.000 l</v>
          </cell>
          <cell r="C101">
            <v>229048.03</v>
          </cell>
          <cell r="D101">
            <v>13.7904</v>
          </cell>
          <cell r="E101">
            <v>104.97669999999999</v>
          </cell>
        </row>
        <row r="102">
          <cell r="A102" t="str">
            <v>E407</v>
          </cell>
          <cell r="B102" t="str">
            <v>Caminhão Tanque : Mercedes Benz : 2726 K - 10.000 l</v>
          </cell>
          <cell r="C102">
            <v>368842.16</v>
          </cell>
          <cell r="D102">
            <v>13.7904</v>
          </cell>
          <cell r="E102">
            <v>160.47120000000001</v>
          </cell>
        </row>
        <row r="103">
          <cell r="A103" t="str">
            <v>E408</v>
          </cell>
          <cell r="B103" t="str">
            <v>Caminhão Carroceria : Mercedes Benz : 710 / 37 - 4 t</v>
          </cell>
          <cell r="C103">
            <v>152988.67000000001</v>
          </cell>
          <cell r="D103">
            <v>13.7904</v>
          </cell>
          <cell r="E103">
            <v>71.653300000000002</v>
          </cell>
        </row>
        <row r="104">
          <cell r="A104" t="str">
            <v>E409</v>
          </cell>
          <cell r="B104" t="str">
            <v>Caminhão Carroceria : Mercedes Benz : ATEGO 1418/42 - fixa 9 t</v>
          </cell>
          <cell r="C104">
            <v>196445.52</v>
          </cell>
          <cell r="D104">
            <v>13.7904</v>
          </cell>
          <cell r="E104">
            <v>100.24079999999999</v>
          </cell>
        </row>
        <row r="105">
          <cell r="A105" t="str">
            <v>E410</v>
          </cell>
          <cell r="B105" t="str">
            <v>Caminhão Basculante : Mercedes Benz : 1215 C - 4 m3 - 7,1 t</v>
          </cell>
          <cell r="C105">
            <v>209735.5</v>
          </cell>
          <cell r="D105">
            <v>13.7904</v>
          </cell>
          <cell r="E105">
            <v>97.990399999999994</v>
          </cell>
        </row>
        <row r="106">
          <cell r="A106" t="str">
            <v>E411</v>
          </cell>
          <cell r="B106" t="str">
            <v>Cavalo Mecânico com Reboque : M. Benz/Randon : LS-1634/45 - 29,5 t</v>
          </cell>
          <cell r="C106">
            <v>502276.57</v>
          </cell>
          <cell r="D106">
            <v>19.486499999999999</v>
          </cell>
          <cell r="E106">
            <v>208.81899999999999</v>
          </cell>
        </row>
        <row r="107">
          <cell r="A107" t="str">
            <v>E412</v>
          </cell>
          <cell r="B107" t="str">
            <v>Veículo Leve : Volkswagen : GOL 1000 - automóvel até 100 hp</v>
          </cell>
          <cell r="C107">
            <v>37797.980000000003</v>
          </cell>
          <cell r="D107">
            <v>12.366400000000001</v>
          </cell>
          <cell r="E107">
            <v>54.158000000000001</v>
          </cell>
        </row>
        <row r="108">
          <cell r="A108" t="str">
            <v>E416</v>
          </cell>
          <cell r="B108" t="str">
            <v>Veículo Leve : Chevrolet : S10 - pick up (4X4)</v>
          </cell>
          <cell r="C108">
            <v>106774.63</v>
          </cell>
          <cell r="D108">
            <v>12.366400000000001</v>
          </cell>
          <cell r="E108">
            <v>75.752300000000005</v>
          </cell>
        </row>
        <row r="109">
          <cell r="A109" t="str">
            <v>E421</v>
          </cell>
          <cell r="B109" t="str">
            <v>Caminhão Tanque : Mercedes Benz : 2726 K - 13.000 l</v>
          </cell>
          <cell r="C109">
            <v>376464.96</v>
          </cell>
          <cell r="D109">
            <v>13.7904</v>
          </cell>
          <cell r="E109">
            <v>161.57859999999999</v>
          </cell>
        </row>
        <row r="110">
          <cell r="A110" t="str">
            <v>E422</v>
          </cell>
          <cell r="B110" t="str">
            <v>Caminhão Tanque : Mercedes Benz : L1620/51 - 8.000 l</v>
          </cell>
          <cell r="C110">
            <v>231891.54</v>
          </cell>
          <cell r="D110">
            <v>13.7904</v>
          </cell>
          <cell r="E110">
            <v>105.38979999999999</v>
          </cell>
        </row>
        <row r="111">
          <cell r="A111" t="str">
            <v>E427</v>
          </cell>
          <cell r="B111" t="str">
            <v>Caminhão Betoneira : Volkswagen : Constellation 26-260 - 11,5 t  5m3</v>
          </cell>
          <cell r="C111">
            <v>308068.99</v>
          </cell>
          <cell r="D111">
            <v>13.7904</v>
          </cell>
          <cell r="E111">
            <v>151.6164</v>
          </cell>
        </row>
        <row r="112">
          <cell r="A112" t="str">
            <v>E432</v>
          </cell>
          <cell r="B112" t="str">
            <v>Caminhão Basculante : Volvo : FMX 6X4R - 40 t</v>
          </cell>
          <cell r="C112">
            <v>465333.85</v>
          </cell>
          <cell r="D112">
            <v>13.7904</v>
          </cell>
          <cell r="E112">
            <v>222.85339999999999</v>
          </cell>
        </row>
        <row r="113">
          <cell r="A113" t="str">
            <v>E433</v>
          </cell>
          <cell r="B113" t="str">
            <v>Caminhão Basculante : Mercedes Benz : 2726 - para rocha 18 t</v>
          </cell>
          <cell r="C113">
            <v>509987.41</v>
          </cell>
          <cell r="D113">
            <v>13.7904</v>
          </cell>
          <cell r="E113">
            <v>230.3466</v>
          </cell>
        </row>
        <row r="114">
          <cell r="A114" t="str">
            <v>E434</v>
          </cell>
          <cell r="B114" t="str">
            <v>Caminhão Carroceria : Mercedes Benz : L 1620/51 - c/ guindauto  6 t x m</v>
          </cell>
          <cell r="C114">
            <v>251584.22</v>
          </cell>
          <cell r="D114">
            <v>13.7904</v>
          </cell>
          <cell r="E114">
            <v>99.953500000000005</v>
          </cell>
        </row>
        <row r="115">
          <cell r="A115" t="str">
            <v>E501</v>
          </cell>
          <cell r="B115" t="str">
            <v>Grupo Gerador : Heimer : GEHM-40 - 36/40 KVA</v>
          </cell>
          <cell r="C115">
            <v>53988.4</v>
          </cell>
          <cell r="D115">
            <v>0</v>
          </cell>
          <cell r="E115">
            <v>26.114899999999999</v>
          </cell>
        </row>
        <row r="116">
          <cell r="A116" t="str">
            <v>E502</v>
          </cell>
          <cell r="B116" t="str">
            <v>Grupo Gerador : Heimer : GEHM-150 - 136 / 150 KVA</v>
          </cell>
          <cell r="C116">
            <v>115534.74</v>
          </cell>
          <cell r="D116">
            <v>0</v>
          </cell>
          <cell r="E116">
            <v>89.5488</v>
          </cell>
        </row>
        <row r="117">
          <cell r="A117" t="str">
            <v>E503</v>
          </cell>
          <cell r="B117" t="str">
            <v>Grupo Gerador : Heimer : GEHM-180 - 164 / 180 KVA</v>
          </cell>
          <cell r="C117">
            <v>129040.05</v>
          </cell>
          <cell r="D117">
            <v>0</v>
          </cell>
          <cell r="E117">
            <v>107.4832</v>
          </cell>
        </row>
        <row r="118">
          <cell r="A118" t="str">
            <v>E504</v>
          </cell>
          <cell r="B118" t="str">
            <v>Grupo Gerador : Heimer : GEHMB-360 - 288 KVA</v>
          </cell>
          <cell r="C118">
            <v>140434.98000000001</v>
          </cell>
          <cell r="D118">
            <v>0</v>
          </cell>
          <cell r="E118">
            <v>162.0419</v>
          </cell>
        </row>
        <row r="119">
          <cell r="A119" t="str">
            <v>E505</v>
          </cell>
          <cell r="B119" t="str">
            <v>Grupo Gerador : Heimer : GEHB-17 KVA - 17,0 / 15,5 KVA</v>
          </cell>
          <cell r="C119">
            <v>33638.75</v>
          </cell>
          <cell r="D119">
            <v>0</v>
          </cell>
          <cell r="E119">
            <v>12.1538</v>
          </cell>
        </row>
        <row r="120">
          <cell r="A120" t="str">
            <v>E507</v>
          </cell>
          <cell r="B120" t="str">
            <v>Grupo Gerador : Heimer : GEHP-110 - 100 / 110 KVA</v>
          </cell>
          <cell r="C120">
            <v>83722.87</v>
          </cell>
          <cell r="D120">
            <v>0</v>
          </cell>
          <cell r="E120">
            <v>65.572500000000005</v>
          </cell>
        </row>
        <row r="121">
          <cell r="A121" t="str">
            <v>E508</v>
          </cell>
          <cell r="B121" t="str">
            <v>Grupo Gerador : Pramac : BL 6500 E - Manual/eletrico</v>
          </cell>
          <cell r="C121">
            <v>3113.42</v>
          </cell>
          <cell r="D121">
            <v>0</v>
          </cell>
          <cell r="E121">
            <v>9.2102000000000004</v>
          </cell>
        </row>
        <row r="122">
          <cell r="A122" t="str">
            <v>E509</v>
          </cell>
          <cell r="B122" t="str">
            <v>Grupo Gerador : Heimer : GEHMI-40 - 32,0 KVA</v>
          </cell>
          <cell r="C122">
            <v>46838.34</v>
          </cell>
          <cell r="D122">
            <v>0</v>
          </cell>
          <cell r="E122">
            <v>22.336600000000001</v>
          </cell>
        </row>
        <row r="123">
          <cell r="A123" t="str">
            <v>E601</v>
          </cell>
          <cell r="B123" t="str">
            <v>Roçadeira : M. Ferguson / Marchesan : RAC 2 1700 Baldan
- em trator de pneus</v>
          </cell>
          <cell r="C123">
            <v>141613.96</v>
          </cell>
          <cell r="D123">
            <v>13.7904</v>
          </cell>
          <cell r="E123">
            <v>79.725899999999996</v>
          </cell>
        </row>
        <row r="124">
          <cell r="A124" t="str">
            <v>E602</v>
          </cell>
          <cell r="B124" t="str">
            <v>Roçadeira : Yanmar : XTA-TC145 - em micro trator</v>
          </cell>
          <cell r="C124">
            <v>26775.62</v>
          </cell>
          <cell r="D124">
            <v>13.7904</v>
          </cell>
          <cell r="E124">
            <v>26.8706</v>
          </cell>
        </row>
        <row r="125">
          <cell r="A125" t="str">
            <v>E901</v>
          </cell>
          <cell r="B125" t="str">
            <v>Campânula de Ar Comprimido : Bhemel : - 3 m3</v>
          </cell>
          <cell r="C125">
            <v>89034.44</v>
          </cell>
          <cell r="D125">
            <v>0</v>
          </cell>
          <cell r="E125">
            <v>9.0654000000000003</v>
          </cell>
        </row>
        <row r="126">
          <cell r="A126" t="str">
            <v>E903</v>
          </cell>
          <cell r="B126" t="str">
            <v>Bate-Estacas : Magam : IM -1450 PM/E - de gravidade p/
3.500 a 4000 kg</v>
          </cell>
          <cell r="C126">
            <v>713597.84</v>
          </cell>
          <cell r="D126">
            <v>13.7904</v>
          </cell>
          <cell r="E126">
            <v>196.83019999999999</v>
          </cell>
        </row>
        <row r="127">
          <cell r="A127" t="str">
            <v>E904</v>
          </cell>
          <cell r="B127" t="str">
            <v>Máquina de Bancada : Maksiwa : SCMA - serra circular de 12"</v>
          </cell>
          <cell r="C127">
            <v>2787.28</v>
          </cell>
          <cell r="D127">
            <v>0</v>
          </cell>
          <cell r="E127">
            <v>2.5306000000000002</v>
          </cell>
        </row>
        <row r="128">
          <cell r="A128" t="str">
            <v>E905</v>
          </cell>
          <cell r="B128" t="str">
            <v>Máquina Manual : Tirfor : TU-L 30 - talha guincho para 3 t</v>
          </cell>
          <cell r="C128">
            <v>3194.25</v>
          </cell>
          <cell r="D128">
            <v>0</v>
          </cell>
          <cell r="E128">
            <v>0.33689999999999998</v>
          </cell>
        </row>
        <row r="129">
          <cell r="A129" t="str">
            <v>E906</v>
          </cell>
          <cell r="B129" t="str">
            <v>Compactador Manual : Wacker : ES 60 - soquete vibratório</v>
          </cell>
          <cell r="C129">
            <v>18904.8</v>
          </cell>
          <cell r="D129">
            <v>12.6662</v>
          </cell>
          <cell r="E129">
            <v>17.481100000000001</v>
          </cell>
        </row>
        <row r="130">
          <cell r="A130" t="str">
            <v>E907</v>
          </cell>
          <cell r="B130" t="str">
            <v>Conjunto Moto-Bomba : Hero : 180-SH-75 - com motor</v>
          </cell>
          <cell r="C130">
            <v>48467.69</v>
          </cell>
          <cell r="D130">
            <v>0</v>
          </cell>
          <cell r="E130">
            <v>17.488800000000001</v>
          </cell>
        </row>
        <row r="131">
          <cell r="A131" t="str">
            <v>E908</v>
          </cell>
          <cell r="B131" t="str">
            <v>Máquina para Pintura : Consmaq : - Pintura a frio</v>
          </cell>
          <cell r="C131">
            <v>840198.78</v>
          </cell>
          <cell r="D131">
            <v>13.7904</v>
          </cell>
          <cell r="E131">
            <v>142.5822</v>
          </cell>
        </row>
        <row r="132">
          <cell r="A132" t="str">
            <v>E909</v>
          </cell>
          <cell r="B132" t="str">
            <v>Equip. para Hidrosemeadura : M. Benz/Consmaq : 1420 - 5500 l</v>
          </cell>
          <cell r="C132">
            <v>464073.78</v>
          </cell>
          <cell r="D132">
            <v>13.7904</v>
          </cell>
          <cell r="E132">
            <v>137.15180000000001</v>
          </cell>
        </row>
        <row r="133">
          <cell r="A133" t="str">
            <v>E911</v>
          </cell>
          <cell r="B133" t="str">
            <v>Tripé-Sonda : Maquesonda : MACH 850 - Tripé-Sonda com motor</v>
          </cell>
          <cell r="C133">
            <v>132264.42000000001</v>
          </cell>
          <cell r="D133">
            <v>0</v>
          </cell>
          <cell r="E133">
            <v>34.365000000000002</v>
          </cell>
        </row>
        <row r="134">
          <cell r="A134" t="str">
            <v>E912</v>
          </cell>
          <cell r="B134" t="str">
            <v>Máquina Manual : Bosch : GBS 20-2 - furadeira elétrica de Impacto</v>
          </cell>
          <cell r="C134">
            <v>919.99</v>
          </cell>
          <cell r="D134">
            <v>0</v>
          </cell>
          <cell r="E134">
            <v>0.70289999999999997</v>
          </cell>
        </row>
        <row r="135">
          <cell r="A135" t="str">
            <v>E914</v>
          </cell>
          <cell r="B135" t="str">
            <v>Compactador Manual : Wacker : VP-2050 Y - placa vibratória c/ motor</v>
          </cell>
          <cell r="C135">
            <v>16967.07</v>
          </cell>
          <cell r="D135">
            <v>12.6662</v>
          </cell>
          <cell r="E135">
            <v>16.9085</v>
          </cell>
        </row>
        <row r="136">
          <cell r="A136" t="str">
            <v>E916</v>
          </cell>
          <cell r="B136" t="str">
            <v>Máquina Manual : Stihl : MS-381 - moto serra nº 8</v>
          </cell>
          <cell r="C136">
            <v>2032.38</v>
          </cell>
          <cell r="D136">
            <v>12.6662</v>
          </cell>
          <cell r="E136">
            <v>19.6035</v>
          </cell>
        </row>
        <row r="137">
          <cell r="A137" t="str">
            <v>E917</v>
          </cell>
          <cell r="B137" t="str">
            <v>Máquina de Bancada : Franho : - C-6A universal de corte p/ chapa</v>
          </cell>
          <cell r="C137">
            <v>31043.32</v>
          </cell>
          <cell r="D137">
            <v>12.6662</v>
          </cell>
          <cell r="E137">
            <v>18.159400000000002</v>
          </cell>
        </row>
        <row r="138">
          <cell r="A138" t="str">
            <v>E918</v>
          </cell>
          <cell r="B138" t="str">
            <v>Máquina de Bancada : Harlo : VF-8 - prensa excêntrica</v>
          </cell>
          <cell r="C138">
            <v>55089.86</v>
          </cell>
          <cell r="D138">
            <v>0</v>
          </cell>
          <cell r="E138">
            <v>5.8817000000000004</v>
          </cell>
        </row>
        <row r="139">
          <cell r="A139" t="str">
            <v>E919</v>
          </cell>
          <cell r="B139" t="str">
            <v>Máquina de Bancada : Cor Dob Ind. e Com. de Máquinas : GHP 2.5X2030mm - guilhotina</v>
          </cell>
          <cell r="C139">
            <v>58074.63</v>
          </cell>
          <cell r="D139">
            <v>0</v>
          </cell>
          <cell r="E139">
            <v>8.2928999999999995</v>
          </cell>
        </row>
        <row r="140">
          <cell r="A140" t="str">
            <v>E920</v>
          </cell>
          <cell r="B140" t="str">
            <v>Máquina para Pintura : Elgimaq : com aspersão/extrusão - para aplicação de termoplastico</v>
          </cell>
          <cell r="C140">
            <v>1161158.78</v>
          </cell>
          <cell r="D140">
            <v>13.7904</v>
          </cell>
          <cell r="E140">
            <v>168.25899999999999</v>
          </cell>
        </row>
        <row r="141">
          <cell r="A141" t="str">
            <v>E922</v>
          </cell>
          <cell r="B141" t="str">
            <v>Martelete : Bosch : GBH 5-40 DCE - perfurador/ rompedor elétrico</v>
          </cell>
          <cell r="C141">
            <v>2770.77</v>
          </cell>
          <cell r="D141">
            <v>12.6662</v>
          </cell>
          <cell r="E141">
            <v>13.7379</v>
          </cell>
        </row>
        <row r="142">
          <cell r="A142" t="str">
            <v>E923</v>
          </cell>
          <cell r="B142" t="str">
            <v>Máquina Manual : Bosch : GWS 22U 7" - lixadeira eletrica angular</v>
          </cell>
          <cell r="C142">
            <v>768.16</v>
          </cell>
          <cell r="D142">
            <v>0</v>
          </cell>
          <cell r="E142">
            <v>1.4514</v>
          </cell>
        </row>
        <row r="143">
          <cell r="A143" t="str">
            <v>E924</v>
          </cell>
          <cell r="B143" t="str">
            <v>Equip. para Solda : Max Bantam : Bantam 250 Serralheiro - transformador solda elétr. 250 amp</v>
          </cell>
          <cell r="C143">
            <v>345.27</v>
          </cell>
          <cell r="D143">
            <v>0</v>
          </cell>
          <cell r="E143">
            <v>4.7256999999999998</v>
          </cell>
        </row>
        <row r="144">
          <cell r="A144" t="str">
            <v>E925</v>
          </cell>
          <cell r="B144" t="str">
            <v>Aplicador de Material Termoplástico : Elgimaq : - Kit para aplicação em alto relevo</v>
          </cell>
          <cell r="C144">
            <v>217536.83</v>
          </cell>
          <cell r="D144">
            <v>0</v>
          </cell>
          <cell r="E144">
            <v>31.684899999999999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7">
          <cell r="L7">
            <v>2304.16</v>
          </cell>
        </row>
      </sheetData>
      <sheetData sheetId="17">
        <row r="58">
          <cell r="K58">
            <v>17312.849999999999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>
        <row r="54">
          <cell r="K54">
            <v>336.16999999999996</v>
          </cell>
        </row>
      </sheetData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>
        <row r="54">
          <cell r="K54">
            <v>13.159777999999999</v>
          </cell>
        </row>
      </sheetData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_mec_fx_dm_"/>
      <sheetName val="Boletim de Desempenho Parcial"/>
    </sheetNames>
    <sheetDataSet>
      <sheetData sheetId="0"/>
      <sheetData sheetId="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rimbo de Nota"/>
      <sheetName val="croqui localiz_"/>
      <sheetName val="Banco"/>
      <sheetName val="Boletim"/>
      <sheetName val="Transporte-N"/>
      <sheetName val="MEDICÃO ADMINISTRAÇÃO"/>
      <sheetName val="Extenso 1 (381)"/>
      <sheetName val="Extenso"/>
      <sheetName val="Dados Contrato"/>
      <sheetName val="Elementos"/>
      <sheetName val="Pluviometria"/>
      <sheetName val="Boletim de Desempenho"/>
      <sheetName val="Cronograma"/>
      <sheetName val="Quadro Ind."/>
      <sheetName val="Nivel Cons."/>
      <sheetName val="Avanço Físico"/>
      <sheetName val="MEDIÇÃO LÍQUIDA"/>
      <sheetName val="MEDIÇÃO CONSOLIDADA"/>
      <sheetName val="Cont_Saldo"/>
      <sheetName val="MEDICÃO RESUMO (040)"/>
      <sheetName val="MEDICÃO RESUMO (381)"/>
      <sheetName val="MEDICÃO RESUMO GERAL"/>
      <sheetName val="01-Muro Gabião"/>
      <sheetName val="Desmat. Destoc.-2"/>
      <sheetName val="03-Esc. Carga 1ª Cat."/>
      <sheetName val="04-Reaterro Apiloado"/>
      <sheetName val="05-Reg. Mec. Faixa Domínio"/>
      <sheetName val="06-Solo p Base Remendo"/>
      <sheetName val="07-Recomp. Rev. CBUQ"/>
      <sheetName val="08-Remoção Mec. Revest. Bet."/>
      <sheetName val="09-Fresagem"/>
      <sheetName val="10-Concreto Ciclópico"/>
      <sheetName val="11-Concreto (Manual + Lanç.)"/>
      <sheetName val="12-Concreto (Conf. + Lanç.)"/>
      <sheetName val="13-Argamassa"/>
      <sheetName val="14-Dobragem e Armadura"/>
      <sheetName val="15-Forma de Madeira"/>
      <sheetName val="16-Reaterro e Comp. Bueiro"/>
      <sheetName val="17-Limpeza de Ponte"/>
      <sheetName val="18-Escavação Manual"/>
      <sheetName val="19-Escav. Mecaniz."/>
      <sheetName val="20-Assent. Dreno Profundo"/>
      <sheetName val="21-Enronc. Pedra Arrum."/>
      <sheetName val="22-Enleivamento"/>
      <sheetName val="23-Enronc. Pedra Jogada"/>
      <sheetName val="24-Alvenaria"/>
      <sheetName val="25-Muro Gabião"/>
      <sheetName val="26-Tapa Buraco"/>
      <sheetName val="27-Remendo Profundo Manual"/>
      <sheetName val="28-Remendo Profundo Mecaniz"/>
      <sheetName val="29-Selagem Trinca"/>
      <sheetName val="30-Correção.Defeito.CBUQ"/>
      <sheetName val="31-Limpesa.Sarjeta"/>
      <sheetName val="32-Valeta.Corte"/>
      <sheetName val="33-Limp. de Vala Dren."/>
      <sheetName val="34-Limpeza de Bueiro"/>
      <sheetName val="35-Desobstrução de Bueiro"/>
      <sheetName val="36-Assent. Tubo 60"/>
      <sheetName val="37-Assent. Tubo 80"/>
      <sheetName val="38-Assent. Tubo 100"/>
      <sheetName val="39-Assent. Tubo 120"/>
      <sheetName val="40-Limp. Placa Sinaliz."/>
      <sheetName val="41-Recomp. Placa Sinaliz."/>
      <sheetName val="42-Caiação"/>
      <sheetName val="43-Renov. Sinal."/>
      <sheetName val="44-Recomp. Total Cerca"/>
      <sheetName val="45-Recomp. Parc. Cerca Mourão"/>
      <sheetName val="46-Recomp. Parc. Cerca Arame"/>
      <sheetName val="47-Recomp. Manual Aterro"/>
      <sheetName val="48-Recomp. Mecan. Aterro1"/>
      <sheetName val="49-Rem. Man. Barreira"/>
      <sheetName val="50-Rem. Mecan. Barreira"/>
      <sheetName val="51-Roçada Manual"/>
      <sheetName val="52-Roçada Colonião"/>
      <sheetName val="53-Roçada Mecaniz"/>
      <sheetName val="54-Capina Manual"/>
      <sheetName val="55-Transp. Comercial 10m3"/>
      <sheetName val="56-Transp. Local 5m3"/>
      <sheetName val="57-Transp. Local Remendo"/>
      <sheetName val="58-Transp. Local Carroc."/>
      <sheetName val="59-Transp. Comercial Carroc."/>
      <sheetName val="55-Transp. Comercial 10m3 (040)"/>
      <sheetName val="56-Transp. Local 5m3 (040)"/>
      <sheetName val="57-Transp. Local Remendo (040)"/>
      <sheetName val="58-Transp. Local Carroc. (040)"/>
      <sheetName val="59-Transp. Com. Carroc. (040)"/>
      <sheetName val="55-Transp. Comercial 10m3 (2)"/>
      <sheetName val="56-Transp. Local 5m3 (2)"/>
      <sheetName val="Transp. Local Remendo-57 (2)"/>
      <sheetName val="58-Transp. Local Carroc. (2)"/>
      <sheetName val="59Transp. Comercial Carroc. (2)"/>
      <sheetName val="60-Moto Serra"/>
      <sheetName val="61-Encarregado"/>
      <sheetName val="62-Servente"/>
      <sheetName val="63-Pedreiro"/>
      <sheetName val="64-Carpinteiro"/>
      <sheetName val="65-Carregadeira Case"/>
      <sheetName val="66-Retroescavadeira"/>
      <sheetName val="67-Caminhão Basc. 5m3"/>
      <sheetName val="68-Caminhão Basc. 10m3"/>
      <sheetName val="69-Caminhão Tanque"/>
      <sheetName val="70-Caminhão Carroceria"/>
      <sheetName val="Tapa Buraco com Clipper-25"/>
      <sheetName val="Tapa Buraco-N"/>
      <sheetName val="Transporte.Mat.Remendo-N"/>
      <sheetName val="Reaterro e Compac. Bueiro"/>
      <sheetName val="Relatorio BR 040.262.381"/>
      <sheetName val="Avanço"/>
      <sheetName val="Indice"/>
      <sheetName val="Gabião"/>
      <sheetName val="P_Ligação"/>
      <sheetName val="Regularização"/>
      <sheetName val="Solo p rem_"/>
      <sheetName val="Rec.Revest.MBUQ"/>
      <sheetName val="Concreto de Cimento"/>
      <sheetName val="Forma madeira"/>
      <sheetName val="Escavação Mecanizada"/>
      <sheetName val="Enrocam. pedra.jogada"/>
      <sheetName val="Vala.drenagem"/>
      <sheetName val="Caiação."/>
      <sheetName val="Rec Mec de Aterro"/>
      <sheetName val="Gráf1"/>
      <sheetName val="MBetuminosa"/>
      <sheetName val="Rec revest"/>
      <sheetName val="Rem pav"/>
      <sheetName val="Ciclopico"/>
      <sheetName val="Portland"/>
      <sheetName val="Aço"/>
      <sheetName val="Argamassa"/>
      <sheetName val="Reaterro"/>
      <sheetName val="Forma"/>
      <sheetName val="Escav_ Mec"/>
      <sheetName val="Dreno"/>
      <sheetName val="Grama"/>
      <sheetName val="New jersey"/>
      <sheetName val="Enrocamento"/>
      <sheetName val="Remendo manual"/>
      <sheetName val="Remendo mec_"/>
      <sheetName val="Guarda corpo"/>
      <sheetName val="Fresagem"/>
      <sheetName val="V de corte"/>
      <sheetName val="Limpeza Bueiro"/>
      <sheetName val="bueiro 80"/>
      <sheetName val="Placas"/>
      <sheetName val="Defensa"/>
      <sheetName val="Balizador"/>
      <sheetName val="Cerca _MOIRÃ0_"/>
      <sheetName val="Cerca _ARAME_"/>
      <sheetName val="Sinalização"/>
      <sheetName val="Aterro manual"/>
      <sheetName val="Aterro"/>
      <sheetName val="Rem_ manual"/>
      <sheetName val="Barreira Mec_"/>
      <sheetName val="Colonião"/>
      <sheetName val="5m³"/>
      <sheetName val="Mat_ Remendos"/>
      <sheetName val="traço"/>
      <sheetName val="Carroceria"/>
      <sheetName val="Limpeza Descida Dágua"/>
      <sheetName val="Armadura"/>
      <sheetName val="Betuminosos"/>
      <sheetName val="Encarregado"/>
      <sheetName val="Servente"/>
      <sheetName val="Pedreiro"/>
      <sheetName val="Retroescavadeira"/>
      <sheetName val="SERVIÇOS EXTRAS"/>
      <sheetName val="Cubaçã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Drenagem"/>
      <sheetName val="OAE"/>
      <sheetName val="Capa Memória de Calc"/>
      <sheetName val="Características 1"/>
      <sheetName val="Percentual 1"/>
      <sheetName val="M2 1"/>
      <sheetName val="Características 2"/>
      <sheetName val="Percentual 2"/>
      <sheetName val="M2 2"/>
      <sheetName val="BASE_Características total"/>
      <sheetName val="BASE_Percentual total"/>
      <sheetName val="BASE_M2 total"/>
      <sheetName val="Quantitativos"/>
      <sheetName val="CMB"/>
      <sheetName val="ESP"/>
      <sheetName val="Fresagem"/>
      <sheetName val="Capa Resumo"/>
      <sheetName val="Unifilar"/>
      <sheetName val="Orçamento Total"/>
      <sheetName val="Orçamento por Kmf"/>
      <sheetName val="Orçamento por SOLUÇÃO"/>
      <sheetName val="Crono. Financ. (kmf)"/>
      <sheetName val="BASE_Orçamento por Kmf"/>
      <sheetName val="BASE_Crono. Financ. (kmf)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>
        <row r="47">
          <cell r="E47" t="str">
            <v>ANEXO I - Levantamento Visual Contínuo (LVC)</v>
          </cell>
        </row>
      </sheetData>
      <sheetData sheetId="40" refreshError="1"/>
      <sheetData sheetId="41" refreshError="1">
        <row r="47">
          <cell r="E47" t="str">
            <v>ANEXO II - Avaliação Objetiva de Superfície (IGG)</v>
          </cell>
        </row>
      </sheetData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Capa (2)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Unitari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o Anual de Trab Orçamento "/>
      <sheetName val="Quadro de Quantidades "/>
      <sheetName val="Cronog Físico Finaceiro "/>
      <sheetName val="Projeto Básico"/>
      <sheetName val="Instalação de Canteiro"/>
      <sheetName val="CRONFISFIN_"/>
      <sheetName val="T_Local Mat_Bet_120_356_482"/>
      <sheetName val="MEMODESC "/>
      <sheetName val="Custo U_ BRITA R_ PROF_jan_01"/>
      <sheetName val="Custo Unit_ P_ LIG_jan_01"/>
      <sheetName val="Mobilização e Desmobilização"/>
      <sheetName val="Aquisiç Transp Mat Betuminoso "/>
      <sheetName val="Gráfico Distâncias Transporte"/>
      <sheetName val="Transp Comercial 10 m³"/>
      <sheetName val="Transp Local Basculante 5 m³ "/>
      <sheetName val="Transp Local  Material Remendo"/>
      <sheetName val="Tansp Local Carroceria 4 T"/>
      <sheetName val="Custo Unit_ MBB jan_01"/>
      <sheetName val="Custo Unit_ T_Bur_jan_01"/>
      <sheetName val="Custo Unit_ R_Prof_jan_01"/>
      <sheetName val="Custo U_Corr_Def_MBB_jan_01"/>
      <sheetName val="PONTES"/>
      <sheetName val="Extenso"/>
      <sheetName val="Custo Unit_ Imprim_abr_00"/>
      <sheetName val="Custo U_ Fres_ Desc_jun_00_"/>
      <sheetName val="Custo Unit_ Sel_Trin_jun_00_"/>
      <sheetName val="C_ U_ CAPA SEL_ C_ P_jun_00_"/>
      <sheetName val="C_ U_ Conc_ Ciclop_jun_00_"/>
      <sheetName val="Custo Unit_ MBUF_jun_00_"/>
      <sheetName val="C_ U_ REC_REV_MBUF_jun_00_"/>
      <sheetName val="Custo Unit_ MBUQ_jun_00_"/>
      <sheetName val="C_ U_ REC_REV_MBUQ_jun_00_"/>
      <sheetName val="Custo U_ A_Dreno Pr_jun_00_"/>
      <sheetName val="Custo U_ Fabr_T_ Dreno_jun_00_"/>
      <sheetName val="Custo U_ Enr_P_ Jogada_jun_00_"/>
      <sheetName val="Custo U_ ASSENT_ TUBO 0_60 _2_"/>
      <sheetName val="Custo U_ Fabr_Tubo 0_60  _2_"/>
      <sheetName val="Custo U_ ASSENT_ TUBO 0_80 _2_"/>
      <sheetName val="Custo U_ Fabr_Tubo 0_80 _2_"/>
      <sheetName val="Custo U_ ASSENT_ TUBO 1_0 _2_"/>
      <sheetName val="Custo U_ Fabr_Tubo 1_0 _2_"/>
      <sheetName val="Custo U_ Sub_ Balizadorset_99"/>
      <sheetName val="Custo U_ F_Balizadorset_99"/>
      <sheetName val="Custo U_ R_p_ cerca Conc_set_99"/>
      <sheetName val="Custo U_ F_Mourão Est_set_99"/>
      <sheetName val="Custo U_ F_Mourão Suporteset_99"/>
    </sheetNames>
    <sheetDataSet>
      <sheetData sheetId="0"/>
      <sheetData sheetId="1"/>
      <sheetData sheetId="2"/>
      <sheetData sheetId="3"/>
      <sheetData sheetId="4"/>
      <sheetData sheetId="5">
        <row r="1">
          <cell r="A1" t="e">
            <v>#REF!</v>
          </cell>
          <cell r="I1" t="e">
            <v>#REF!</v>
          </cell>
        </row>
        <row r="2">
          <cell r="A2" t="e">
            <v>#REF!</v>
          </cell>
          <cell r="K2" t="str">
            <v>EXTENSÃO(KM):</v>
          </cell>
          <cell r="L2">
            <v>97.6</v>
          </cell>
        </row>
        <row r="3">
          <cell r="A3" t="e">
            <v>#REF!</v>
          </cell>
        </row>
        <row r="4">
          <cell r="E4" t="str">
            <v>CRONOGRAMA FÍSICO-FINANCEIRO</v>
          </cell>
        </row>
        <row r="5">
          <cell r="A5" t="str">
            <v>ITEM</v>
          </cell>
          <cell r="B5" t="str">
            <v>DISCRIMINAÇÃO</v>
          </cell>
          <cell r="C5" t="str">
            <v>QUANT.</v>
          </cell>
          <cell r="D5" t="str">
            <v>UN</v>
          </cell>
          <cell r="E5">
            <v>1</v>
          </cell>
          <cell r="F5">
            <v>2</v>
          </cell>
          <cell r="G5">
            <v>3</v>
          </cell>
          <cell r="H5">
            <v>4</v>
          </cell>
          <cell r="I5">
            <v>5</v>
          </cell>
          <cell r="J5">
            <v>6</v>
          </cell>
          <cell r="K5">
            <v>7</v>
          </cell>
          <cell r="L5">
            <v>8</v>
          </cell>
          <cell r="M5">
            <v>9</v>
          </cell>
          <cell r="N5">
            <v>10</v>
          </cell>
          <cell r="O5">
            <v>11</v>
          </cell>
          <cell r="P5">
            <v>12</v>
          </cell>
        </row>
        <row r="6">
          <cell r="A6" t="str">
            <v>01.401.00</v>
          </cell>
          <cell r="B6" t="str">
            <v>RECOMPOSIÇÃO DE REVESTIMENTO PRIMÁRIO</v>
          </cell>
          <cell r="C6" t="str">
            <v>$'Plano Anual de Trab Orçamento '.#REF!#REF!</v>
          </cell>
          <cell r="D6" t="str">
            <v>m³</v>
          </cell>
        </row>
        <row r="7">
          <cell r="A7" t="str">
            <v>01.930.00</v>
          </cell>
          <cell r="B7" t="str">
            <v>REGULARIZAÇÃO MECANIZADA FAIXA DOMÍNIO</v>
          </cell>
          <cell r="C7" t="str">
            <v>$'Plano Anual de Trab Orçamento '.#REF!#REF!</v>
          </cell>
          <cell r="D7" t="str">
            <v>m²</v>
          </cell>
        </row>
        <row r="8">
          <cell r="A8" t="str">
            <v>02.200.00</v>
          </cell>
          <cell r="B8" t="str">
            <v>SOLO PARA BASE REMENDO PROFUNDO</v>
          </cell>
          <cell r="C8" t="str">
            <v>$'Plano Anual de Trab Orçamento '.#REF!#REF!</v>
          </cell>
          <cell r="D8" t="str">
            <v>m³</v>
          </cell>
        </row>
        <row r="9">
          <cell r="A9" t="str">
            <v>02.230.00</v>
          </cell>
          <cell r="B9" t="str">
            <v>BRITA PARA BASE REMENDO PROFUNDO</v>
          </cell>
          <cell r="C9" t="e">
            <v>#REF!</v>
          </cell>
          <cell r="D9" t="str">
            <v>m³</v>
          </cell>
        </row>
        <row r="10">
          <cell r="A10" t="str">
            <v>02.400.00</v>
          </cell>
          <cell r="B10" t="str">
            <v>PINTURA DE LIGAÇÃO</v>
          </cell>
          <cell r="C10" t="str">
            <v>$'Plano Anual de Trab Orçamento '.#REF!#REF!</v>
          </cell>
          <cell r="D10" t="str">
            <v>m²</v>
          </cell>
        </row>
        <row r="11">
          <cell r="A11" t="str">
            <v>02.500.00</v>
          </cell>
          <cell r="B11" t="str">
            <v>CAPA SELANTE COM PEDRISCO</v>
          </cell>
          <cell r="C11" t="str">
            <v>$'Plano Anual de Trab Orçamento '.#REF!#REF!</v>
          </cell>
          <cell r="D11" t="str">
            <v>m²</v>
          </cell>
        </row>
        <row r="12">
          <cell r="A12" t="str">
            <v>02.530.00</v>
          </cell>
          <cell r="B12" t="str">
            <v>MISTURA BETUMINOSA EM BETONEIRA</v>
          </cell>
          <cell r="C12" t="e">
            <v>#REF!</v>
          </cell>
          <cell r="D12" t="str">
            <v>m³</v>
          </cell>
        </row>
        <row r="13">
          <cell r="A13" t="str">
            <v>03.310.00</v>
          </cell>
          <cell r="B13" t="str">
            <v xml:space="preserve"> CONCRETO CICLÓPICO</v>
          </cell>
          <cell r="C13" t="str">
            <v>$'Plano Anual de Trab Orçamento '.#REF!#REF!</v>
          </cell>
          <cell r="D13" t="str">
            <v>m³</v>
          </cell>
        </row>
        <row r="14">
          <cell r="A14" t="str">
            <v>02.540.01</v>
          </cell>
          <cell r="B14" t="str">
            <v>RECOMPOSIÇÃO DO REVESTIMENTO C/ MBUQ</v>
          </cell>
          <cell r="C14" t="str">
            <v>$'Plano Anual de Trab Orçamento '.#REF!#REF!</v>
          </cell>
          <cell r="D14" t="str">
            <v>m³</v>
          </cell>
        </row>
        <row r="15">
          <cell r="A15" t="str">
            <v>03.310.00</v>
          </cell>
          <cell r="B15" t="str">
            <v xml:space="preserve"> CONCRETO CICLÓPICO</v>
          </cell>
          <cell r="C15" t="str">
            <v>$'Plano Anual de Trab Orçamento '.#REF!#REF!</v>
          </cell>
          <cell r="D15" t="str">
            <v>m³</v>
          </cell>
        </row>
        <row r="16">
          <cell r="A16" t="str">
            <v>03.329.00</v>
          </cell>
          <cell r="B16" t="str">
            <v>CONCRETO CIMENTO PORTLAND</v>
          </cell>
          <cell r="C16" t="e">
            <v>#REF!</v>
          </cell>
          <cell r="D16" t="str">
            <v>m³</v>
          </cell>
        </row>
        <row r="17">
          <cell r="A17" t="str">
            <v>03.340.02</v>
          </cell>
          <cell r="B17" t="str">
            <v>ARGAMASSA CIMENTO-AREIA  1:6</v>
          </cell>
          <cell r="C17" t="e">
            <v>#REF!</v>
          </cell>
          <cell r="D17" t="str">
            <v>m³</v>
          </cell>
        </row>
        <row r="18">
          <cell r="A18" t="str">
            <v>03.370.00</v>
          </cell>
          <cell r="B18" t="str">
            <v>FORMAS</v>
          </cell>
          <cell r="C18" t="e">
            <v>#REF!</v>
          </cell>
          <cell r="D18" t="str">
            <v>m²</v>
          </cell>
        </row>
        <row r="19">
          <cell r="A19" t="str">
            <v>03.940.00</v>
          </cell>
          <cell r="B19" t="str">
            <v>REATERRO APILOADO</v>
          </cell>
          <cell r="C19" t="e">
            <v>#REF!</v>
          </cell>
          <cell r="D19" t="str">
            <v>m³</v>
          </cell>
        </row>
        <row r="20">
          <cell r="A20" t="str">
            <v>03.950.00</v>
          </cell>
          <cell r="B20" t="str">
            <v>LIMPEZA DE PONTE</v>
          </cell>
          <cell r="C20" t="e">
            <v>#REF!</v>
          </cell>
          <cell r="D20" t="str">
            <v>m</v>
          </cell>
        </row>
        <row r="21">
          <cell r="A21" t="str">
            <v>04.000.00</v>
          </cell>
          <cell r="B21" t="str">
            <v>ESCAVAÇÃO MANUAL</v>
          </cell>
          <cell r="C21" t="e">
            <v>#REF!</v>
          </cell>
          <cell r="D21" t="str">
            <v>m³</v>
          </cell>
        </row>
        <row r="22">
          <cell r="A22" t="str">
            <v>04.001.00</v>
          </cell>
          <cell r="B22" t="str">
            <v>ESC. DE VALA EM MATERIAL DE 1ª CAT.</v>
          </cell>
          <cell r="C22" t="e">
            <v>#REF!</v>
          </cell>
          <cell r="D22" t="str">
            <v>m³</v>
          </cell>
        </row>
        <row r="23">
          <cell r="A23" t="str">
            <v>04.590.00</v>
          </cell>
          <cell r="B23" t="str">
            <v>ASSENTAMENTO DE DRENO PROFUNDO</v>
          </cell>
          <cell r="C23" t="str">
            <v>$'Plano Anual de Trab Orçamento '.#REF!#REF!</v>
          </cell>
          <cell r="D23" t="str">
            <v>m</v>
          </cell>
        </row>
        <row r="24">
          <cell r="A24" t="str">
            <v>05.000.00</v>
          </cell>
          <cell r="B24" t="str">
            <v>ENROCAMENTO DE PEDRA ARRUMADA</v>
          </cell>
          <cell r="C24" t="e">
            <v>#REF!</v>
          </cell>
          <cell r="D24" t="str">
            <v>m³</v>
          </cell>
        </row>
        <row r="25">
          <cell r="A25" t="str">
            <v>05.001.00</v>
          </cell>
          <cell r="B25" t="str">
            <v>ENROCAMENTO DE PEDRA JOGADA</v>
          </cell>
          <cell r="C25" t="str">
            <v>$'Plano Anual de Trab Orçamento '.#REF!#REF!</v>
          </cell>
          <cell r="D25" t="str">
            <v>m³</v>
          </cell>
        </row>
        <row r="26">
          <cell r="A26" t="str">
            <v>05.101.02</v>
          </cell>
          <cell r="B26" t="str">
            <v>REVESTIMENTO VEGETAL C/ GRAMA EM LEIVAS</v>
          </cell>
          <cell r="C26" t="e">
            <v>#REF!</v>
          </cell>
          <cell r="D26" t="str">
            <v>m²</v>
          </cell>
        </row>
        <row r="27">
          <cell r="A27" t="str">
            <v>08.100.00</v>
          </cell>
          <cell r="B27" t="str">
            <v>TAPA BURACO</v>
          </cell>
          <cell r="C27" t="e">
            <v>#REF!</v>
          </cell>
          <cell r="D27" t="str">
            <v>km</v>
          </cell>
        </row>
        <row r="28">
          <cell r="A28" t="str">
            <v>08.101.01</v>
          </cell>
          <cell r="B28" t="str">
            <v>REMENDO PROF. C/ DEM. MANUAL</v>
          </cell>
          <cell r="C28" t="e">
            <v>#REF!</v>
          </cell>
          <cell r="D28" t="str">
            <v>km</v>
          </cell>
        </row>
        <row r="29">
          <cell r="A29" t="str">
            <v>08.101.02</v>
          </cell>
          <cell r="B29" t="str">
            <v>REMENDO PROF. C/ DEM. MECANIZADA</v>
          </cell>
          <cell r="C29" t="str">
            <v>$'Plano Anual de Trab Orçamento '.#REF!#REF!</v>
          </cell>
          <cell r="D29" t="str">
            <v>km</v>
          </cell>
        </row>
        <row r="30">
          <cell r="A30" t="str">
            <v>08.103.00</v>
          </cell>
          <cell r="B30" t="str">
            <v>SELAGEM DE TRINCA</v>
          </cell>
          <cell r="C30" t="str">
            <v>$'Plano Anual de Trab Orçamento '.#REF!#REF!</v>
          </cell>
          <cell r="D30" t="str">
            <v>km</v>
          </cell>
        </row>
        <row r="31">
          <cell r="A31" t="str">
            <v>08.109.00</v>
          </cell>
          <cell r="B31" t="str">
            <v>CORREÇÃO DE DEFEITOS C/ MIST. BETUM.</v>
          </cell>
          <cell r="C31" t="str">
            <v>$'Plano Anual de Trab Orçamento '.#REF!#REF!</v>
          </cell>
          <cell r="D31" t="str">
            <v>km</v>
          </cell>
        </row>
        <row r="32">
          <cell r="A32" t="str">
            <v>08.109.22</v>
          </cell>
          <cell r="B32" t="str">
            <v>FRESAGEM DESCONTÍNUA A FRIO ESP. 5 CM</v>
          </cell>
          <cell r="C32" t="str">
            <v>$'Plano Anual de Trab Orçamento '.#REF!#REF!</v>
          </cell>
          <cell r="D32" t="str">
            <v>m²</v>
          </cell>
        </row>
        <row r="33">
          <cell r="A33" t="str">
            <v>08.200.00</v>
          </cell>
          <cell r="B33" t="str">
            <v>RECOMPOSIÇÃO DE GUARDA CORPO</v>
          </cell>
          <cell r="C33" t="e">
            <v>#REF!</v>
          </cell>
          <cell r="D33" t="str">
            <v>m</v>
          </cell>
        </row>
        <row r="34">
          <cell r="A34" t="str">
            <v>08.300.01</v>
          </cell>
          <cell r="B34" t="str">
            <v>LIMPEZA SARJETA E MEIO-FIO</v>
          </cell>
          <cell r="C34" t="e">
            <v>#REF!</v>
          </cell>
          <cell r="D34" t="str">
            <v>m</v>
          </cell>
        </row>
        <row r="35">
          <cell r="A35" t="str">
            <v>08.301.01</v>
          </cell>
          <cell r="B35" t="str">
            <v>LIMPEZA DE VALETA DE CORTE</v>
          </cell>
          <cell r="C35" t="e">
            <v>#REF!</v>
          </cell>
          <cell r="D35" t="str">
            <v>m</v>
          </cell>
        </row>
        <row r="36">
          <cell r="A36" t="str">
            <v>08.301.02</v>
          </cell>
          <cell r="B36" t="str">
            <v>LIMPEZA DE VALA DE DRENAGEM</v>
          </cell>
          <cell r="C36" t="e">
            <v>#REF!</v>
          </cell>
          <cell r="D36" t="str">
            <v>m</v>
          </cell>
        </row>
        <row r="37">
          <cell r="A37" t="str">
            <v>08.302.01</v>
          </cell>
          <cell r="B37" t="str">
            <v>LIMPEZA  DE BUEIRO</v>
          </cell>
          <cell r="C37" t="e">
            <v>#REF!</v>
          </cell>
          <cell r="D37" t="str">
            <v>m³</v>
          </cell>
        </row>
        <row r="38">
          <cell r="A38" t="str">
            <v>08.302.02</v>
          </cell>
          <cell r="B38" t="str">
            <v>DESOBSTRUÇÃO  DE BUEIRO</v>
          </cell>
          <cell r="C38" t="e">
            <v>#REF!</v>
          </cell>
          <cell r="D38" t="str">
            <v>m³</v>
          </cell>
        </row>
        <row r="39">
          <cell r="A39" t="str">
            <v>08.302.03</v>
          </cell>
          <cell r="B39" t="str">
            <v>ASSENTAMENTO TUBO CONCRETO D=0,6 M</v>
          </cell>
          <cell r="C39" t="str">
            <v>$'Plano Anual de Trab Orçamento '.#REF!#REF!</v>
          </cell>
          <cell r="D39" t="str">
            <v>m</v>
          </cell>
        </row>
        <row r="40">
          <cell r="A40" t="str">
            <v>08.302.04</v>
          </cell>
          <cell r="B40" t="str">
            <v>ASSENTAMENTO TUBO CONCRETO D=0,8 M</v>
          </cell>
          <cell r="C40" t="str">
            <v>$'Plano Anual de Trab Orçamento '.#REF!#REF!</v>
          </cell>
          <cell r="D40" t="str">
            <v>m</v>
          </cell>
        </row>
        <row r="41">
          <cell r="A41" t="str">
            <v>08.302.05</v>
          </cell>
          <cell r="B41" t="str">
            <v>ASSENTAMENTO TUBO CONCRETO D=1,0 M</v>
          </cell>
          <cell r="C41" t="str">
            <v>$'Plano Anual de Trab Orçamento '.#REF!#REF!</v>
          </cell>
          <cell r="D41" t="str">
            <v>m</v>
          </cell>
        </row>
        <row r="42">
          <cell r="A42" t="str">
            <v>08.400.01</v>
          </cell>
          <cell r="B42" t="str">
            <v>RECOMPOSIÇÃO DE PLACAS DE SINALIZAÇÃO</v>
          </cell>
          <cell r="C42" t="e">
            <v>#REF!</v>
          </cell>
          <cell r="D42" t="str">
            <v>ud</v>
          </cell>
        </row>
        <row r="43">
          <cell r="A43" t="str">
            <v>08.400.02</v>
          </cell>
          <cell r="B43" t="str">
            <v>SUBSTITUIÇÃO DE BALIZADOR</v>
          </cell>
          <cell r="C43" t="str">
            <v>$'Plano Anual de Trab Orçamento '.#REF!#REF!</v>
          </cell>
          <cell r="D43" t="str">
            <v>ud</v>
          </cell>
        </row>
        <row r="44">
          <cell r="A44" t="str">
            <v>08.401.00</v>
          </cell>
          <cell r="B44" t="str">
            <v>RECOMPOSIÇÃO DE DEFENSA METÁLICA</v>
          </cell>
          <cell r="C44" t="e">
            <v>#REF!</v>
          </cell>
          <cell r="D44" t="str">
            <v>m</v>
          </cell>
        </row>
        <row r="45">
          <cell r="A45" t="str">
            <v>08.402.00</v>
          </cell>
          <cell r="B45" t="str">
            <v>CAIAÇÃO</v>
          </cell>
          <cell r="C45" t="e">
            <v>#REF!</v>
          </cell>
          <cell r="D45" t="str">
            <v>m²</v>
          </cell>
        </row>
        <row r="46">
          <cell r="A46" t="str">
            <v>08.404.01</v>
          </cell>
          <cell r="B46" t="str">
            <v>RECOMP. PARCIAL CERCA  CONCR.-MOURÃO</v>
          </cell>
          <cell r="C46" t="str">
            <v>$'Plano Anual de Trab Orçamento '.#REF!#REF!</v>
          </cell>
          <cell r="D46" t="str">
            <v>km</v>
          </cell>
        </row>
        <row r="47">
          <cell r="A47" t="str">
            <v>08.404.02</v>
          </cell>
          <cell r="B47" t="str">
            <v>RECOMP. PARCIAL CERCA  CONCR.-ARAME</v>
          </cell>
          <cell r="C47" t="str">
            <v>$'Plano Anual de Trab Orçamento '.#REF!#REF!</v>
          </cell>
          <cell r="D47" t="str">
            <v>km</v>
          </cell>
        </row>
        <row r="48">
          <cell r="A48" t="str">
            <v>08.500.00</v>
          </cell>
          <cell r="B48" t="str">
            <v>RECOMPOSIÇÃO MANUAL DE ATERRO</v>
          </cell>
          <cell r="C48" t="e">
            <v>#REF!</v>
          </cell>
          <cell r="D48" t="str">
            <v>km</v>
          </cell>
        </row>
        <row r="49">
          <cell r="A49" t="str">
            <v>08.501.00</v>
          </cell>
          <cell r="B49" t="str">
            <v>RECOMPOSIÇÃO MECANIZADA DE ATERRO</v>
          </cell>
          <cell r="C49" t="str">
            <v>$'Plano Anual de Trab Orçamento '.#REF!#REF!</v>
          </cell>
          <cell r="D49" t="str">
            <v>km</v>
          </cell>
        </row>
        <row r="50">
          <cell r="A50" t="str">
            <v>08.510.00</v>
          </cell>
          <cell r="B50" t="str">
            <v>REMOCÀO MANUAL DE BARREIRA</v>
          </cell>
          <cell r="C50" t="e">
            <v>#REF!</v>
          </cell>
          <cell r="D50" t="str">
            <v>km</v>
          </cell>
        </row>
        <row r="51">
          <cell r="A51" t="str">
            <v>08.511.00</v>
          </cell>
          <cell r="B51" t="str">
            <v>REMOCÀO MECANIZADA DE BARREIRA</v>
          </cell>
          <cell r="C51" t="e">
            <v>#REF!</v>
          </cell>
          <cell r="D51" t="str">
            <v>km</v>
          </cell>
        </row>
        <row r="52">
          <cell r="A52" t="str">
            <v>08.900.00</v>
          </cell>
          <cell r="B52" t="str">
            <v>ROÇADA MANUAL</v>
          </cell>
          <cell r="C52" t="e">
            <v>#REF!</v>
          </cell>
          <cell r="D52" t="str">
            <v>ha</v>
          </cell>
        </row>
        <row r="53">
          <cell r="A53" t="str">
            <v>08.900.01</v>
          </cell>
          <cell r="B53" t="str">
            <v>ROÇADA DE CAPIM COLONIÃO</v>
          </cell>
          <cell r="C53" t="e">
            <v>#REF!</v>
          </cell>
          <cell r="D53" t="str">
            <v>ha</v>
          </cell>
        </row>
        <row r="54">
          <cell r="A54" t="str">
            <v>08.901.01</v>
          </cell>
          <cell r="B54" t="str">
            <v>CORTE E LIMPEZA DE ÁREAS GRAMADAS</v>
          </cell>
          <cell r="C54" t="e">
            <v>#REF!</v>
          </cell>
          <cell r="D54" t="str">
            <v>m²</v>
          </cell>
        </row>
        <row r="55">
          <cell r="A55" t="str">
            <v>08.910.00</v>
          </cell>
          <cell r="B55" t="str">
            <v>CAPINA MANUAL</v>
          </cell>
          <cell r="C55" t="e">
            <v>#REF!</v>
          </cell>
          <cell r="D55" t="str">
            <v>m²</v>
          </cell>
        </row>
        <row r="56">
          <cell r="A56" t="str">
            <v>09.002.00</v>
          </cell>
          <cell r="B56" t="str">
            <v>TRANSPORTE CAMINHÃO EM BASCULANTE 4m³</v>
          </cell>
          <cell r="C56" t="e">
            <v>#REF!</v>
          </cell>
          <cell r="D56" t="str">
            <v>t.km</v>
          </cell>
        </row>
        <row r="57">
          <cell r="A57" t="str">
            <v>09.002.01</v>
          </cell>
          <cell r="B57" t="str">
            <v>TRANSPORTE CAMINHÃO CARROCERIA FIXA 4 T</v>
          </cell>
          <cell r="C57" t="e">
            <v>#REF!</v>
          </cell>
          <cell r="D57" t="str">
            <v>t.km</v>
          </cell>
        </row>
        <row r="58">
          <cell r="A58" t="str">
            <v>09.002.03</v>
          </cell>
          <cell r="B58" t="str">
            <v>TRANSPORTE ESPECIAL EM BASCULANTE 4m3</v>
          </cell>
          <cell r="C58" t="str">
            <v>$'Plano Anual de Trab Orçamento '.#REF!#REF!</v>
          </cell>
          <cell r="D58" t="str">
            <v>t.km</v>
          </cell>
        </row>
        <row r="59">
          <cell r="A59" t="str">
            <v>09.102.00</v>
          </cell>
          <cell r="B59" t="str">
            <v>TRANSPORTE LOCAL DE MAT. BET. À FRIO</v>
          </cell>
          <cell r="C59" t="str">
            <v>$'Plano Anual de Trab Orçamento '.#REF!#REF!</v>
          </cell>
          <cell r="D59" t="str">
            <v>t.km</v>
          </cell>
        </row>
        <row r="60">
          <cell r="A60" t="str">
            <v>09.202.00</v>
          </cell>
          <cell r="B60" t="str">
            <v>TRANSPORTE DE ÁGUA</v>
          </cell>
          <cell r="C60" t="str">
            <v>$'Plano Anual de Trab Orçamento '.#REF!#REF!</v>
          </cell>
          <cell r="D60" t="str">
            <v>t.km</v>
          </cell>
        </row>
        <row r="61">
          <cell r="A61" t="str">
            <v>M.3.34</v>
          </cell>
          <cell r="B61" t="str">
            <v>PARAFUSO FIXAÇÃO PLACA SINALIZAÇÃO</v>
          </cell>
          <cell r="C61" t="e">
            <v>#REF!</v>
          </cell>
          <cell r="D61" t="str">
            <v>un</v>
          </cell>
        </row>
        <row r="62">
          <cell r="A62" t="str">
            <v>M.3.35</v>
          </cell>
          <cell r="B62" t="str">
            <v>PARAFUSO FIXAÇÃO TRAVESSA EM PL. SINAL.</v>
          </cell>
          <cell r="C62" t="e">
            <v>#REF!</v>
          </cell>
          <cell r="D62" t="str">
            <v>un</v>
          </cell>
        </row>
        <row r="63">
          <cell r="A63" t="str">
            <v>m.3.46</v>
          </cell>
          <cell r="B63" t="str">
            <v>CHAPA DE AÇO Nº 16 TRATADA</v>
          </cell>
          <cell r="C63" t="e">
            <v>#REF!</v>
          </cell>
          <cell r="D63" t="str">
            <v>m²</v>
          </cell>
        </row>
        <row r="64">
          <cell r="A64" t="str">
            <v>M.4.06</v>
          </cell>
          <cell r="B64" t="str">
            <v>CAIBRO 7,5 CM x 7,5 cm</v>
          </cell>
          <cell r="C64" t="e">
            <v>#REF!</v>
          </cell>
          <cell r="D64" t="str">
            <v>m</v>
          </cell>
        </row>
        <row r="65">
          <cell r="A65" t="str">
            <v>M.6.09</v>
          </cell>
          <cell r="B65" t="str">
            <v>TINTA ESMALTE SINTÉTICO FOSCO</v>
          </cell>
          <cell r="C65" t="e">
            <v>#REF!</v>
          </cell>
          <cell r="D65" t="str">
            <v>l</v>
          </cell>
        </row>
        <row r="66">
          <cell r="A66" t="str">
            <v>M.6.12</v>
          </cell>
          <cell r="B66" t="str">
            <v>LIXA PARA FERRO Nº 100</v>
          </cell>
          <cell r="C66" t="e">
            <v>#REF!</v>
          </cell>
          <cell r="D66" t="str">
            <v>un</v>
          </cell>
        </row>
        <row r="67">
          <cell r="A67" t="str">
            <v>M.9.70</v>
          </cell>
          <cell r="B67" t="str">
            <v>PELÍCULA REFLETIVA LENTES INCLUSAS</v>
          </cell>
          <cell r="C67" t="e">
            <v>#REF!</v>
          </cell>
          <cell r="D67" t="str">
            <v>m²</v>
          </cell>
        </row>
        <row r="68">
          <cell r="A68" t="str">
            <v>E.4.12</v>
          </cell>
          <cell r="B68" t="str">
            <v>VEÍCULO SEDAN ATÉ 100 HP</v>
          </cell>
          <cell r="C68">
            <v>12</v>
          </cell>
          <cell r="D68" t="str">
            <v>mês</v>
          </cell>
        </row>
        <row r="69">
          <cell r="B69" t="str">
            <v>VALORES EM REAIS</v>
          </cell>
          <cell r="C69" t="str">
            <v>VALOR MENSAL</v>
          </cell>
        </row>
        <row r="70">
          <cell r="C70" t="str">
            <v>VALOR ACUMULADO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TÓRIO"/>
      <sheetName val="RESUMO-DVOP"/>
      <sheetName val="Cronograma Físico-Financeiro"/>
      <sheetName val="REAJU"/>
      <sheetName val="Aterro"/>
      <sheetName val="Aterro a 100% PN (2)"/>
      <sheetName val="DMT MEDIÇÃO (2)"/>
      <sheetName val="DMT MEDIÇÃO"/>
      <sheetName val="Plan1"/>
      <sheetName val="Cortes"/>
      <sheetName val="ESCAVAÇÃO"/>
      <sheetName val="Limpeza da faixa de domínio"/>
      <sheetName val="Colchão drenante"/>
      <sheetName val="Pintura"/>
      <sheetName val="Grama"/>
      <sheetName val="Meio fio"/>
      <sheetName val="Plan2"/>
      <sheetName val="Transporte de brita"/>
      <sheetName val="Sarjeta geral "/>
      <sheetName val="DRENO"/>
      <sheetName val="SINALIZAÇÃO HORIZONTAL (2)"/>
      <sheetName val="SINALIZAÇÃO VERTICAL"/>
      <sheetName val="SINALIZAÇÃO HORIZONTAL"/>
      <sheetName val="Mat Asf"/>
      <sheetName val="RESUMO_DVOP"/>
      <sheetName val="SERV-EXTRAS"/>
      <sheetName val="Planilha 358 (Saldo)"/>
    </sheetNames>
    <sheetDataSet>
      <sheetData sheetId="0" refreshError="1"/>
      <sheetData sheetId="1" refreshError="1">
        <row r="35">
          <cell r="C35" t="str">
            <v>Local e data: Peixoto de Azevedo/MT, 28 de fevereiro de 1998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TÓRIO"/>
      <sheetName val="RESUMO-DVOP"/>
      <sheetName val="Cronograma Físico-Financeiro"/>
      <sheetName val="REAJU"/>
      <sheetName val="Aterro"/>
      <sheetName val="Aterro a 100% PN (2)"/>
      <sheetName val="DMT MEDIÇÃO (2)"/>
      <sheetName val="DMT MEDIÇÃO"/>
      <sheetName val="Plan1"/>
      <sheetName val="Cortes"/>
      <sheetName val="ESCAVAÇÃO"/>
      <sheetName val="Limpeza da faixa de domínio"/>
      <sheetName val="Colchão drenante"/>
      <sheetName val="Pintura"/>
      <sheetName val="Grama"/>
      <sheetName val="Meio fio"/>
      <sheetName val="Plan2"/>
      <sheetName val="Transporte de brita"/>
      <sheetName val="Sarjeta geral "/>
      <sheetName val="DRENO"/>
      <sheetName val="SINALIZAÇÃO HORIZONTAL (2)"/>
      <sheetName val="SINALIZAÇÃO VERTICAL"/>
      <sheetName val="SINALIZAÇÃO HORIZONTAL"/>
      <sheetName val="Mat Asf"/>
      <sheetName val="RESUMO_DVOP"/>
      <sheetName val="SERV-EXTRAS"/>
      <sheetName val="Planilha 358 (Saldo)"/>
    </sheetNames>
    <sheetDataSet>
      <sheetData sheetId="0" refreshError="1"/>
      <sheetData sheetId="1" refreshError="1">
        <row r="35">
          <cell r="C35" t="str">
            <v>Local e data: Peixoto de Azevedo/MT, 28 de fevereiro de 1998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"/>
      <sheetName val="RESUMO-4ª MED"/>
      <sheetName val="desmat. destoc 0,15m"/>
      <sheetName val="desmat. destoc 0,15 a 0,30m"/>
      <sheetName val="ECT DMT 50m"/>
      <sheetName val="ECT DMT 50-200m"/>
      <sheetName val="ECT DMT 200-400m "/>
      <sheetName val="ECT DMT 400-600m  "/>
      <sheetName val="ECT DMT 600-800m"/>
      <sheetName val="ECT DMT 800-1000m "/>
      <sheetName val="ECT DMT 1000-1200m "/>
      <sheetName val="ECT DMT 1200-1400m"/>
      <sheetName val="ECT DMT 1400-1600m "/>
      <sheetName val="ECT DMT 1600-1800m"/>
      <sheetName val="ECT DMT 1800-2000m"/>
      <sheetName val="ECT DMT 2000-3000m "/>
      <sheetName val="ECT DMT 3000-5000m"/>
      <sheetName val="Compactação Aterro 95%"/>
      <sheetName val="Compactação Aterro 100% "/>
      <sheetName val="Compactação  botafora"/>
      <sheetName val="Alvenaria pedra argam"/>
      <sheetName val="Alvenaria tijolo"/>
      <sheetName val="AUXILIAR Dentes BDTC 1,00m "/>
      <sheetName val="AUXILIAR Dentes BDTC 1,20m "/>
      <sheetName val="AUXILIAR Dentes BSTC 0,60m"/>
      <sheetName val="AUXILIAR Dentes BSTC 0,80m "/>
      <sheetName val="AUXILIAR Dentes BSTC 1,00m "/>
      <sheetName val="AUXILIAR Dentes BSTC 1,20m  "/>
      <sheetName val="Usinagem CBUQ"/>
      <sheetName val="Forma comum"/>
      <sheetName val="Forma compensada resinada"/>
      <sheetName val="AUXILIAR Concreto magro"/>
      <sheetName val="AUXILIAR Concreto 10 MPa"/>
      <sheetName val="AUXILIAR Concreto 12 MPa"/>
      <sheetName val="AUXILIAR Concreto 15 MPa"/>
      <sheetName val="Concr. estr. 18 MPa Convencio"/>
      <sheetName val="AUXILIAR Concreto 22 MPa"/>
      <sheetName val="AUXILIAR Concreto 18 MPa"/>
      <sheetName val="AUXILIAR Ciclópico 12 MPa"/>
      <sheetName val="AUXILIAR Argamassa 1-3"/>
      <sheetName val="AUXILIAR Argamassa 1-4"/>
      <sheetName val="Fabricação balizador"/>
      <sheetName val="Concreto 18 MPa (mourão)"/>
      <sheetName val="Mourão esticador cerca"/>
      <sheetName val="Mourão suporte cerca"/>
      <sheetName val="AUXILIAR tubo perfurado"/>
      <sheetName val="AUXILIAR tubo poroso"/>
      <sheetName val="AUXILIAR tubo d=30cm"/>
      <sheetName val="AUXILIAR tubo d=60cm "/>
      <sheetName val="AUXILIAR tubo d=80cm"/>
      <sheetName val="AUXILIAR tubo d=1,0m "/>
      <sheetName val="AUXILIAR tubo d=1,20m"/>
      <sheetName val="Confecção Placa sinalização"/>
      <sheetName val="Confecção suporte placa sinal"/>
      <sheetName val="AUXILIAR lastro brita"/>
      <sheetName val="Compactação  manual"/>
      <sheetName val="Reaterro e compactação"/>
      <sheetName val="Escavação mecanica e reaterro"/>
      <sheetName val="Valeta VPC 01"/>
      <sheetName val="Valeta VPA 01"/>
      <sheetName val="Dreno DPS 01"/>
      <sheetName val="Dreno DPS 02"/>
      <sheetName val="Dreno DPS 07"/>
      <sheetName val="Dreno DPS 08"/>
      <sheetName val="Boca saída dreno BSD 01"/>
      <sheetName val="Boca saída dreno BSD 02"/>
      <sheetName val="Sarjeta STC 02"/>
      <sheetName val="Teor"/>
      <sheetName val="C.U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Vorigi"/>
      <sheetName val="FVmodif"/>
      <sheetName val="FVresumo"/>
      <sheetName val="FVadotar"/>
      <sheetName val="Calculo4010"/>
      <sheetName val="ExempFC1"/>
      <sheetName val="ExemFC2"/>
      <sheetName val="ExemFC3"/>
      <sheetName val="Exemp1"/>
      <sheetName val="Exemp2"/>
      <sheetName val="Exemp3"/>
      <sheetName val="Exemp4"/>
      <sheetName val="Exemp5"/>
      <sheetName val="Exemp6"/>
      <sheetName val="Exemp7"/>
      <sheetName val="Exemp8"/>
      <sheetName val="PROJETO"/>
      <sheetName val="Exerci1"/>
      <sheetName val="Exerci2"/>
      <sheetName val="PROVA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960887"/>
      <sheetName val="PROJETO"/>
      <sheetName val="Capa"/>
      <sheetName val="Sumário"/>
      <sheetName val="Capa Apres"/>
      <sheetName val="Apres"/>
      <sheetName val="Capa Mapa"/>
      <sheetName val="Mapa"/>
      <sheetName val="Capa Premissas"/>
      <sheetName val="Premissas"/>
      <sheetName val="Capa Caract. Seg."/>
      <sheetName val="Áreas gramadas"/>
      <sheetName val="OAE"/>
      <sheetName val="Drenagem"/>
      <sheetName val="Capa Memória de Calc"/>
      <sheetName val="Características"/>
      <sheetName val="Percentual"/>
      <sheetName val="M2"/>
      <sheetName val="Quantitativos"/>
      <sheetName val="CMB"/>
      <sheetName val="ESP"/>
      <sheetName val="Fresagem"/>
      <sheetName val="Capa Resumo"/>
      <sheetName val="Unifilar"/>
      <sheetName val="Orçamento Total"/>
      <sheetName val="Crono. Financ. (kmf) (2)"/>
      <sheetName val="Orçamento por Kmf"/>
      <sheetName val="Orçamento por solução"/>
      <sheetName val="Orçamento Kmf"/>
      <sheetName val="Orçam. Resumo"/>
      <sheetName val="Crono. Financ."/>
      <sheetName val="Canteiro"/>
      <sheetName val="Capa Documentação"/>
      <sheetName val="Capa Anexo I"/>
      <sheetName val="LVC"/>
      <sheetName val="Capa Anexo II"/>
      <sheetName val="Capa Anexo III"/>
      <sheetName val="Capa Anexo IV"/>
      <sheetName val="AVS"/>
      <sheetName val="Ctr."/>
      <sheetName val="OR960887.XLS"/>
      <sheetName val="Dados"/>
    </sheetNames>
    <definedNames>
      <definedName name="PassaExtenso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TÓRIO"/>
      <sheetName val="RESUMO-DVOP_JBS (2)"/>
      <sheetName val="Boletim"/>
      <sheetName val="Empreiteira_Agrimat"/>
      <sheetName val="RESUMO-DVOP MOD SEET"/>
      <sheetName val="Reajustamento"/>
      <sheetName val="Forma Tubulão"/>
      <sheetName val="Forma Compensado"/>
      <sheetName val="AÇO CA-50"/>
      <sheetName val="Crono Físico-Financeiro"/>
      <sheetName val="Mat Asf "/>
      <sheetName val="RESUMO-DVOP_AGRIMAT"/>
      <sheetName val="REAJU (2)"/>
      <sheetName val="Total Mat Asf"/>
      <sheetName val="Meio fio"/>
      <sheetName val="Desmatamento "/>
      <sheetName val="Regular mec Faixa dom"/>
      <sheetName val="Remoção"/>
      <sheetName val="DMT 50m"/>
      <sheetName val="SPA_Esc Jaz e Tranp."/>
      <sheetName val="DMT 600 a 800m"/>
      <sheetName val="DMT 1000 a 1200m"/>
      <sheetName val="Remoção Solo Mole"/>
      <sheetName val="Reconf Plataforma"/>
      <sheetName val="Enrocamento Rachão"/>
      <sheetName val="OAC"/>
      <sheetName val="Agregados P OAC"/>
      <sheetName val="Regula"/>
      <sheetName val="Sub-base"/>
      <sheetName val="Base"/>
      <sheetName val="Imprimação"/>
      <sheetName val="TSD-FOG"/>
      <sheetName val="CAPA SELANTE"/>
      <sheetName val="AGREGADOS"/>
      <sheetName val="Dreno"/>
      <sheetName val="Cerca"/>
      <sheetName val="Valeta"/>
      <sheetName val="Grama muda"/>
      <sheetName val="Valeta (3)"/>
      <sheetName val="AGREGADOS P DRENAGEM"/>
      <sheetName val="TSS"/>
      <sheetName val="DMT modelo (2)"/>
      <sheetName val="DMT"/>
      <sheetName val="Aterro"/>
      <sheetName val="Aterro 100%"/>
      <sheetName val="Aterro 95%"/>
      <sheetName val="Transp. Rio Honorato"/>
      <sheetName val="Cálculo Ponte"/>
      <sheetName val="Defensa"/>
      <sheetName val="Placas"/>
      <sheetName val="Grama"/>
      <sheetName val="Pintura"/>
      <sheetName val="REAJU"/>
      <sheetName val="RESUMO-DVO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0">
          <cell r="L10" t="str">
            <v>I.C. Nº 001/2005/00/00-ASJU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LATÓRIO"/>
      <sheetName val="RESUMO-DVOP_JBS (2)"/>
      <sheetName val="Boletim"/>
      <sheetName val="Empreiteira_Agrimat"/>
      <sheetName val="RESUMO-DVOP MOD SEET"/>
      <sheetName val="Reajustamento"/>
      <sheetName val="Forma Tubulão"/>
      <sheetName val="Forma Compensado"/>
      <sheetName val="AÇO CA-50"/>
      <sheetName val="Crono Físico-Financeiro"/>
      <sheetName val="Mat Asf "/>
      <sheetName val="RESUMO-DVOP_AGRIMAT"/>
      <sheetName val="REAJU (2)"/>
      <sheetName val="Total Mat Asf"/>
      <sheetName val="Meio fio"/>
      <sheetName val="Desmatamento "/>
      <sheetName val="Regular mec Faixa dom"/>
      <sheetName val="Remoção"/>
      <sheetName val="DMT 50m"/>
      <sheetName val="SPA_Esc Jaz e Tranp."/>
      <sheetName val="DMT 600 a 800m"/>
      <sheetName val="DMT 1000 a 1200m"/>
      <sheetName val="Remoção Solo Mole"/>
      <sheetName val="Reconf Plataforma"/>
      <sheetName val="Enrocamento Rachão"/>
      <sheetName val="OAC"/>
      <sheetName val="Agregados P OAC"/>
      <sheetName val="Regula"/>
      <sheetName val="Sub-base"/>
      <sheetName val="Base"/>
      <sheetName val="Imprimação"/>
      <sheetName val="TSD-FOG"/>
      <sheetName val="CAPA SELANTE"/>
      <sheetName val="AGREGADOS"/>
      <sheetName val="Dreno"/>
      <sheetName val="Cerca"/>
      <sheetName val="Valeta"/>
      <sheetName val="Grama muda"/>
      <sheetName val="Valeta (3)"/>
      <sheetName val="AGREGADOS P DRENAGEM"/>
      <sheetName val="TSS"/>
      <sheetName val="DMT modelo (2)"/>
      <sheetName val="DMT"/>
      <sheetName val="Aterro"/>
      <sheetName val="Aterro 100%"/>
      <sheetName val="Aterro 95%"/>
      <sheetName val="Transp. Rio Honorato"/>
      <sheetName val="Cálculo Ponte"/>
      <sheetName val="Defensa"/>
      <sheetName val="Placas"/>
      <sheetName val="Grama"/>
      <sheetName val="Pintura"/>
      <sheetName val="REAJU"/>
      <sheetName val="RESUMO-DVO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0">
          <cell r="L10" t="str">
            <v>I.C. Nº 001/2005/00/00-ASJU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Diagrama"/>
      <sheetName val="DMT"/>
      <sheetName val="PATO"/>
      <sheetName val="Quantidades"/>
      <sheetName val="transporte"/>
      <sheetName val="Cronograma"/>
      <sheetName val="Cronograma (2)"/>
      <sheetName val="Quant."/>
      <sheetName val="ABC Sv"/>
      <sheetName val="ABC Sv (2)"/>
      <sheetName val="mobilização"/>
      <sheetName val="prancha"/>
      <sheetName val="canteiro"/>
      <sheetName val="layout"/>
      <sheetName val="ANP"/>
      <sheetName val="trans_betum_CGB"/>
      <sheetName val="Micro"/>
      <sheetName val="MBUQ"/>
      <sheetName val="pint_lig"/>
      <sheetName val="imprimação"/>
      <sheetName val="TSD"/>
      <sheetName val="Correção"/>
      <sheetName val="SICRO"/>
      <sheetName val="SICRO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6">
          <cell r="A6" t="str">
            <v>AM101</v>
          </cell>
          <cell r="B6" t="str">
            <v>CAP 50 70</v>
          </cell>
          <cell r="C6">
            <v>1.3704801342872837</v>
          </cell>
          <cell r="D6">
            <v>1370.48</v>
          </cell>
        </row>
        <row r="7">
          <cell r="A7" t="str">
            <v>AM103</v>
          </cell>
          <cell r="B7" t="str">
            <v>CM 30</v>
          </cell>
          <cell r="C7">
            <v>1.94579754827088</v>
          </cell>
          <cell r="D7">
            <v>1945.8</v>
          </cell>
        </row>
        <row r="8">
          <cell r="A8" t="str">
            <v>AM104</v>
          </cell>
          <cell r="B8" t="str">
            <v>RR 1C</v>
          </cell>
          <cell r="C8">
            <v>0.99334595520177704</v>
          </cell>
          <cell r="D8">
            <v>993.35</v>
          </cell>
        </row>
        <row r="9">
          <cell r="A9" t="str">
            <v>AM105</v>
          </cell>
          <cell r="B9" t="str">
            <v>RR 2C</v>
          </cell>
          <cell r="C9">
            <v>1.0838926768252233</v>
          </cell>
          <cell r="D9">
            <v>1083.8900000000001</v>
          </cell>
        </row>
        <row r="10">
          <cell r="A10" t="str">
            <v>AM110</v>
          </cell>
          <cell r="B10" t="str">
            <v>RC 1C - E</v>
          </cell>
          <cell r="C10">
            <v>1.4578905522692402</v>
          </cell>
          <cell r="D10">
            <v>1457.89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>
        <row r="8">
          <cell r="B8" t="str">
            <v>2 S 01 000 00</v>
          </cell>
          <cell r="C8" t="str">
            <v>Desm. dest. limpeza áreas c/arv. diam. até 0,15 m</v>
          </cell>
          <cell r="D8" t="str">
            <v>m²</v>
          </cell>
          <cell r="E8">
            <v>0.32</v>
          </cell>
        </row>
        <row r="9">
          <cell r="B9" t="str">
            <v>2 S 02 603 50</v>
          </cell>
          <cell r="C9" t="str">
            <v>Sub-base de concreto rolado ac/bc</v>
          </cell>
          <cell r="D9" t="str">
            <v>m³</v>
          </cell>
          <cell r="E9">
            <v>214.66</v>
          </cell>
        </row>
        <row r="10">
          <cell r="B10" t="str">
            <v>2 S 03 327 50</v>
          </cell>
          <cell r="C10" t="str">
            <v>Concr estr.fck=25mpa-c.raz.uso der conf.lanç.ac/bc</v>
          </cell>
          <cell r="D10" t="str">
            <v>m³</v>
          </cell>
          <cell r="E10">
            <v>453.73</v>
          </cell>
        </row>
        <row r="11">
          <cell r="B11" t="str">
            <v>2 S 03 370 00</v>
          </cell>
          <cell r="C11" t="str">
            <v>Forma comum de madeira</v>
          </cell>
          <cell r="D11" t="str">
            <v>m²</v>
          </cell>
          <cell r="E11">
            <v>81.709999999999994</v>
          </cell>
        </row>
        <row r="12">
          <cell r="B12" t="str">
            <v>2 S 03 000 02</v>
          </cell>
          <cell r="C12" t="str">
            <v>Escavação manual de cavas em material de 1ª cat</v>
          </cell>
          <cell r="D12" t="str">
            <v>m³</v>
          </cell>
          <cell r="E12">
            <v>56.06</v>
          </cell>
        </row>
        <row r="13">
          <cell r="B13" t="str">
            <v>2 S 03 580 01</v>
          </cell>
          <cell r="C13" t="str">
            <v>Fornecimento, preparo e colocação em formas aço ca 60</v>
          </cell>
          <cell r="D13" t="str">
            <v xml:space="preserve"> Kg </v>
          </cell>
          <cell r="E13">
            <v>8.34</v>
          </cell>
        </row>
        <row r="14">
          <cell r="B14" t="str">
            <v>2 S 03 580 03</v>
          </cell>
          <cell r="C14" t="str">
            <v>Fornecimento, preparo e colocação em formas aço ca 25</v>
          </cell>
          <cell r="D14" t="str">
            <v xml:space="preserve"> Kg </v>
          </cell>
          <cell r="E14">
            <v>8.23</v>
          </cell>
        </row>
        <row r="15">
          <cell r="B15" t="str">
            <v>2 S 04 100 53</v>
          </cell>
          <cell r="C15" t="str">
            <v xml:space="preserve">Corpo BSTC D=1,00 m AC/BC/PC </v>
          </cell>
          <cell r="D15" t="str">
            <v>m</v>
          </cell>
          <cell r="E15">
            <v>811.39</v>
          </cell>
        </row>
        <row r="16">
          <cell r="B16" t="str">
            <v>2 S 04 101 53</v>
          </cell>
          <cell r="C16" t="str">
            <v xml:space="preserve">Boca BSTC D=1,00 m AC/BC/PC </v>
          </cell>
          <cell r="D16" t="str">
            <v>und</v>
          </cell>
          <cell r="E16">
            <v>2649.49</v>
          </cell>
        </row>
        <row r="17">
          <cell r="B17" t="str">
            <v>2 S 04 110 51</v>
          </cell>
          <cell r="C17" t="str">
            <v xml:space="preserve">Corpo BDTC D=1,00 m AC/BC/PC </v>
          </cell>
          <cell r="D17" t="str">
            <v>m</v>
          </cell>
          <cell r="E17">
            <v>1656.79</v>
          </cell>
        </row>
        <row r="18">
          <cell r="B18" t="str">
            <v>2 S 04 111 51</v>
          </cell>
          <cell r="C18" t="str">
            <v xml:space="preserve">Boca BDTC D=1,00 m AC/BC/PC </v>
          </cell>
          <cell r="D18" t="str">
            <v>und</v>
          </cell>
          <cell r="E18">
            <v>3687.26</v>
          </cell>
        </row>
        <row r="19">
          <cell r="B19" t="str">
            <v>2 S 04 100 54</v>
          </cell>
          <cell r="C19" t="str">
            <v xml:space="preserve">Corpo BSTC D=1,20 m AC/BC/PC </v>
          </cell>
          <cell r="D19" t="str">
            <v>m</v>
          </cell>
          <cell r="E19">
            <v>1082.2</v>
          </cell>
        </row>
        <row r="20">
          <cell r="B20" t="str">
            <v>2 S 04 101 54</v>
          </cell>
          <cell r="C20" t="str">
            <v xml:space="preserve">Boca BSTC D=1,20 m AC/BC/PC </v>
          </cell>
          <cell r="D20" t="str">
            <v>und</v>
          </cell>
          <cell r="E20">
            <v>3784.22</v>
          </cell>
        </row>
        <row r="21">
          <cell r="B21" t="str">
            <v>2 S 04 110 52</v>
          </cell>
          <cell r="C21" t="str">
            <v xml:space="preserve">Corpo BDTC D=1,20 m AC/BC/PC </v>
          </cell>
          <cell r="D21" t="str">
            <v>m</v>
          </cell>
          <cell r="E21">
            <v>2103.27</v>
          </cell>
        </row>
        <row r="22">
          <cell r="B22" t="str">
            <v>2 S 04 111 52</v>
          </cell>
          <cell r="C22" t="str">
            <v xml:space="preserve">Boca BDTC D=1,20 m AC/BC/PC </v>
          </cell>
          <cell r="D22" t="str">
            <v>und</v>
          </cell>
          <cell r="E22">
            <v>5282.87</v>
          </cell>
        </row>
        <row r="23">
          <cell r="B23" t="str">
            <v>2 S 04 210 60</v>
          </cell>
          <cell r="C23" t="str">
            <v>Corpo BDCC 2,00 x 2,00 m alt. 2,50 a 5,00 m AC/BC</v>
          </cell>
          <cell r="D23" t="str">
            <v>m</v>
          </cell>
          <cell r="E23">
            <v>4334.32</v>
          </cell>
        </row>
        <row r="24">
          <cell r="B24" t="str">
            <v>2 S 04 211 52</v>
          </cell>
          <cell r="C24" t="str">
            <v>Boca BDCC 2,00 x 2,00 m normal AC/BC</v>
          </cell>
          <cell r="D24" t="str">
            <v>und</v>
          </cell>
          <cell r="E24">
            <v>19098.12</v>
          </cell>
        </row>
        <row r="25">
          <cell r="B25" t="str">
            <v>2 S 04 900 51</v>
          </cell>
          <cell r="C25" t="str">
            <v>Sarjeta triangular de concreto - STC 01 AC/BC</v>
          </cell>
          <cell r="D25" t="str">
            <v>m</v>
          </cell>
          <cell r="E25">
            <v>68</v>
          </cell>
        </row>
        <row r="26">
          <cell r="B26" t="str">
            <v>2 S 04 910 51</v>
          </cell>
          <cell r="C26" t="str">
            <v>Meio-fio de concreto - MFC 01 AC/BC</v>
          </cell>
          <cell r="D26" t="str">
            <v>m</v>
          </cell>
          <cell r="E26">
            <v>75.56</v>
          </cell>
        </row>
        <row r="27">
          <cell r="B27" t="str">
            <v>2 S 04 910 53</v>
          </cell>
          <cell r="C27" t="str">
            <v>Meio fio de concreto - MFC 03 AC/BC</v>
          </cell>
          <cell r="D27" t="str">
            <v>m</v>
          </cell>
          <cell r="E27">
            <v>36.700000000000003</v>
          </cell>
        </row>
        <row r="28">
          <cell r="B28" t="str">
            <v>2 S 04 910 55</v>
          </cell>
          <cell r="C28" t="str">
            <v>Meio-fio de concreto - MFC 05 AC/BC</v>
          </cell>
          <cell r="D28" t="str">
            <v>m</v>
          </cell>
          <cell r="E28">
            <v>36.04</v>
          </cell>
        </row>
        <row r="29">
          <cell r="B29" t="str">
            <v>2 S 04 910 56</v>
          </cell>
          <cell r="C29" t="str">
            <v>Meio-fio de concreto - MFC 06 AC/BC</v>
          </cell>
          <cell r="D29" t="str">
            <v>m</v>
          </cell>
          <cell r="E29">
            <v>23.37</v>
          </cell>
        </row>
        <row r="30">
          <cell r="B30" t="str">
            <v>2 S 04 940 52</v>
          </cell>
          <cell r="C30" t="str">
            <v>Descida d'água tipo rap. - canal retang.- DAR 02 AC/BC</v>
          </cell>
          <cell r="D30" t="str">
            <v>m</v>
          </cell>
          <cell r="E30">
            <v>93.09</v>
          </cell>
        </row>
        <row r="31">
          <cell r="B31" t="str">
            <v>2 S 04 942 51</v>
          </cell>
          <cell r="C31" t="str">
            <v>Entrada d'água - EDA 01 AC/BC</v>
          </cell>
          <cell r="D31" t="str">
            <v>m</v>
          </cell>
          <cell r="E31">
            <v>51.5</v>
          </cell>
        </row>
        <row r="32">
          <cell r="B32" t="str">
            <v>2 S 04 942 52</v>
          </cell>
          <cell r="C32" t="str">
            <v>Entrada d'água - EDA 02 AC/BC</v>
          </cell>
          <cell r="D32" t="str">
            <v>m</v>
          </cell>
          <cell r="E32">
            <v>61.94</v>
          </cell>
        </row>
        <row r="33">
          <cell r="B33" t="str">
            <v>2 S 04 950 71</v>
          </cell>
          <cell r="C33" t="str">
            <v>Dissipador de energia - DEB 01 AC/BC</v>
          </cell>
          <cell r="D33" t="str">
            <v>und</v>
          </cell>
          <cell r="E33">
            <v>302</v>
          </cell>
        </row>
        <row r="34">
          <cell r="B34" t="str">
            <v>2 S 03 300 51</v>
          </cell>
          <cell r="C34" t="str">
            <v>Confecção e lanç.de concr.magro em betoneira AC/BC</v>
          </cell>
          <cell r="D34" t="str">
            <v>m³</v>
          </cell>
          <cell r="E34">
            <v>365.42</v>
          </cell>
        </row>
        <row r="35">
          <cell r="B35" t="str">
            <v>2 S 05 100 00</v>
          </cell>
          <cell r="C35" t="str">
            <v>Enleivamento</v>
          </cell>
          <cell r="D35" t="str">
            <v>m²</v>
          </cell>
          <cell r="E35">
            <v>7.11</v>
          </cell>
        </row>
        <row r="36">
          <cell r="B36" t="str">
            <v>2 S 05 102 00</v>
          </cell>
          <cell r="C36" t="str">
            <v>Hidrossemeadura</v>
          </cell>
          <cell r="D36" t="str">
            <v>m²</v>
          </cell>
          <cell r="E36">
            <v>1.01</v>
          </cell>
        </row>
        <row r="37">
          <cell r="B37" t="str">
            <v>2 S 05 302 03</v>
          </cell>
          <cell r="C37" t="str">
            <v>Muro gabião cx1,00 alt.8X10 ZN/AL+PVC D=2,4mm</v>
          </cell>
          <cell r="D37" t="str">
            <v>m³</v>
          </cell>
          <cell r="E37">
            <v>367.52</v>
          </cell>
        </row>
        <row r="38">
          <cell r="B38" t="str">
            <v>2 S 06 410 00</v>
          </cell>
          <cell r="C38" t="str">
            <v>Cerca de arame farpado com suporte de madeira</v>
          </cell>
          <cell r="D38" t="str">
            <v>m</v>
          </cell>
          <cell r="E38">
            <v>15.63</v>
          </cell>
        </row>
        <row r="39">
          <cell r="B39" t="str">
            <v>3 S 01 401 00</v>
          </cell>
          <cell r="C39" t="str">
            <v xml:space="preserve">Recomposição do Revestimento Primário </v>
          </cell>
          <cell r="D39" t="str">
            <v>m³</v>
          </cell>
          <cell r="E39">
            <v>14.17</v>
          </cell>
        </row>
        <row r="40">
          <cell r="B40" t="str">
            <v>3 S 01 930 00</v>
          </cell>
          <cell r="C40" t="str">
            <v>Regularização mecânica da faixa de domínio</v>
          </cell>
          <cell r="D40" t="str">
            <v>m²</v>
          </cell>
          <cell r="E40">
            <v>0.23</v>
          </cell>
        </row>
        <row r="41">
          <cell r="B41" t="str">
            <v>3 S 02 200 01</v>
          </cell>
          <cell r="C41" t="str">
            <v xml:space="preserve">Recomposição de camada granular do pavimento </v>
          </cell>
          <cell r="D41" t="str">
            <v>m³</v>
          </cell>
          <cell r="E41">
            <v>17.36</v>
          </cell>
        </row>
        <row r="42">
          <cell r="B42" t="str">
            <v>3 S 02 220 50</v>
          </cell>
          <cell r="C42" t="str">
            <v>Solo brita p/ base de remendo profundo BC</v>
          </cell>
          <cell r="D42" t="str">
            <v>m³</v>
          </cell>
          <cell r="E42">
            <v>57.78</v>
          </cell>
        </row>
        <row r="43">
          <cell r="B43" t="str">
            <v>3 S 02 300 00</v>
          </cell>
          <cell r="C43" t="str">
            <v>Imprimação</v>
          </cell>
          <cell r="D43" t="str">
            <v>m²</v>
          </cell>
          <cell r="E43">
            <v>0.26</v>
          </cell>
        </row>
        <row r="44">
          <cell r="B44" t="str">
            <v>3 S 02 400 00</v>
          </cell>
          <cell r="C44" t="str">
            <v>Pintura de ligação</v>
          </cell>
          <cell r="D44" t="str">
            <v>m²</v>
          </cell>
          <cell r="E44">
            <v>0.18</v>
          </cell>
        </row>
        <row r="45">
          <cell r="B45" t="str">
            <v>3 S 02 501 51</v>
          </cell>
          <cell r="C45" t="str">
            <v>Tratamento superficial duplo com emulsão BC (acostamentos L=1,5m) BC</v>
          </cell>
          <cell r="D45" t="str">
            <v>m²</v>
          </cell>
          <cell r="E45">
            <v>4.04</v>
          </cell>
        </row>
        <row r="46">
          <cell r="B46" t="str">
            <v>3 S 02 510 51</v>
          </cell>
          <cell r="C46" t="str">
            <v>Lama asfáltica grossa (granulometrias III e IV) BC</v>
          </cell>
          <cell r="D46" t="str">
            <v>m²</v>
          </cell>
          <cell r="E46">
            <v>2.21</v>
          </cell>
        </row>
        <row r="47">
          <cell r="B47" t="str">
            <v>3 S 02 530 02</v>
          </cell>
          <cell r="C47" t="str">
            <v>Rec.do rev. com mistura betuminosa a frio</v>
          </cell>
          <cell r="D47" t="str">
            <v>m³</v>
          </cell>
          <cell r="E47">
            <v>47.98</v>
          </cell>
        </row>
        <row r="48">
          <cell r="B48" t="str">
            <v>3 S 02 530 51</v>
          </cell>
          <cell r="C48" t="str">
            <v>Mistura betuminosa usinada a frio AC/BC</v>
          </cell>
          <cell r="D48" t="str">
            <v>m³</v>
          </cell>
          <cell r="E48">
            <v>141.30000000000001</v>
          </cell>
        </row>
        <row r="49">
          <cell r="B49" t="str">
            <v>3 S 02 540 01</v>
          </cell>
          <cell r="C49" t="str">
            <v xml:space="preserve">Rec.do rev.com mistura betuminosa a quente </v>
          </cell>
          <cell r="D49" t="str">
            <v>m³</v>
          </cell>
          <cell r="E49">
            <v>35.700000000000003</v>
          </cell>
        </row>
        <row r="50">
          <cell r="B50" t="str">
            <v>3 S 02 540 50</v>
          </cell>
          <cell r="C50" t="str">
            <v>Mistura Betuminosa usinada a Quente BC</v>
          </cell>
          <cell r="D50" t="str">
            <v>m³</v>
          </cell>
          <cell r="E50">
            <v>250.29</v>
          </cell>
        </row>
        <row r="51">
          <cell r="B51" t="str">
            <v>3 S 02 601 50</v>
          </cell>
          <cell r="C51" t="str">
            <v>Recomposição de placa de concreto AC/BC</v>
          </cell>
          <cell r="D51" t="str">
            <v>m³</v>
          </cell>
          <cell r="E51">
            <v>367.37</v>
          </cell>
        </row>
        <row r="52">
          <cell r="B52" t="str">
            <v>3 S 02 900 00</v>
          </cell>
          <cell r="C52" t="str">
            <v xml:space="preserve">Remoção mecanizada de revestimento betuminoso </v>
          </cell>
          <cell r="D52" t="str">
            <v>m³</v>
          </cell>
          <cell r="E52">
            <v>11.35</v>
          </cell>
        </row>
        <row r="53">
          <cell r="B53" t="str">
            <v>3 S 02 902 00</v>
          </cell>
          <cell r="C53" t="str">
            <v xml:space="preserve">Remoção mecanizada da camada granular do pavimento </v>
          </cell>
          <cell r="D53" t="str">
            <v>m³</v>
          </cell>
          <cell r="E53">
            <v>7.13</v>
          </cell>
        </row>
        <row r="54">
          <cell r="B54" t="str">
            <v>3 S 03 329 50</v>
          </cell>
          <cell r="C54" t="str">
            <v>Concreto de cimento (confecção e lançamento) AC/BC</v>
          </cell>
          <cell r="D54" t="str">
            <v>m³</v>
          </cell>
          <cell r="E54">
            <v>396.47</v>
          </cell>
        </row>
        <row r="55">
          <cell r="B55" t="str">
            <v>3 S 03 940 01</v>
          </cell>
          <cell r="C55" t="str">
            <v xml:space="preserve"> Reaterro e Compactação para Bueiro </v>
          </cell>
          <cell r="D55" t="str">
            <v>m³</v>
          </cell>
          <cell r="E55">
            <v>26.56</v>
          </cell>
        </row>
        <row r="56">
          <cell r="B56" t="str">
            <v>3 S 03 950 00</v>
          </cell>
          <cell r="C56" t="str">
            <v>Limpeza de Ponte</v>
          </cell>
          <cell r="D56" t="str">
            <v>m</v>
          </cell>
          <cell r="E56">
            <v>4.8499999999999996</v>
          </cell>
        </row>
        <row r="57">
          <cell r="B57" t="str">
            <v>3 S 04 001 00</v>
          </cell>
          <cell r="C57" t="str">
            <v>Escavação mecaniz. de vala em mater. de 1a cat.</v>
          </cell>
          <cell r="D57" t="str">
            <v>m³</v>
          </cell>
          <cell r="E57">
            <v>7.75</v>
          </cell>
        </row>
        <row r="58">
          <cell r="B58" t="str">
            <v>3 S 05 000 00</v>
          </cell>
          <cell r="C58" t="str">
            <v>Enrocamento de pedra arrumada</v>
          </cell>
          <cell r="D58" t="str">
            <v>m³</v>
          </cell>
          <cell r="E58">
            <v>139.66999999999999</v>
          </cell>
        </row>
        <row r="59">
          <cell r="B59" t="str">
            <v>3 S 05 001 00</v>
          </cell>
          <cell r="C59" t="str">
            <v>Enrocamento de pedra jogada</v>
          </cell>
          <cell r="D59" t="str">
            <v>m³</v>
          </cell>
          <cell r="E59">
            <v>90.11</v>
          </cell>
        </row>
        <row r="60">
          <cell r="B60" t="str">
            <v>3 S 08 001 00</v>
          </cell>
          <cell r="C60" t="str">
            <v xml:space="preserve">Reconformação da Plataforma </v>
          </cell>
          <cell r="D60" t="str">
            <v xml:space="preserve">ha </v>
          </cell>
          <cell r="E60">
            <v>196.29</v>
          </cell>
        </row>
        <row r="61">
          <cell r="B61" t="str">
            <v>3 S 08 100 00</v>
          </cell>
          <cell r="C61" t="str">
            <v>Tapa buraco s/pintura de ligação</v>
          </cell>
          <cell r="D61" t="str">
            <v>m³</v>
          </cell>
          <cell r="E61">
            <v>233.35</v>
          </cell>
        </row>
        <row r="62">
          <cell r="B62" t="str">
            <v>3 S 08 101 01</v>
          </cell>
          <cell r="C62" t="str">
            <v>Remendo profundo com demolição manual s/imprimação</v>
          </cell>
          <cell r="D62" t="str">
            <v>m³</v>
          </cell>
          <cell r="E62">
            <v>262.64999999999998</v>
          </cell>
        </row>
        <row r="63">
          <cell r="B63" t="str">
            <v>3 S 08 101 02</v>
          </cell>
          <cell r="C63" t="str">
            <v>Remendo profundo com demolição mec. s/imprimação</v>
          </cell>
          <cell r="D63" t="str">
            <v>m³</v>
          </cell>
          <cell r="E63">
            <v>174.68</v>
          </cell>
        </row>
        <row r="64">
          <cell r="B64" t="str">
            <v>3 S 08 103 00</v>
          </cell>
          <cell r="C64" t="str">
            <v>Selagem de trinca AC</v>
          </cell>
          <cell r="D64" t="str">
            <v>L</v>
          </cell>
          <cell r="E64">
            <v>1.71</v>
          </cell>
        </row>
        <row r="65">
          <cell r="B65" t="str">
            <v>3 S 08 109 00</v>
          </cell>
          <cell r="C65" t="str">
            <v>Correção de defeitos com mistura betuminosa</v>
          </cell>
          <cell r="D65" t="str">
            <v>m³</v>
          </cell>
          <cell r="E65">
            <v>131.88999999999999</v>
          </cell>
        </row>
        <row r="66">
          <cell r="B66" t="str">
            <v>3 S 08 109 04</v>
          </cell>
          <cell r="C66" t="str">
            <v>Reparo Localizado c/ CBUQ</v>
          </cell>
          <cell r="D66" t="str">
            <v>m³</v>
          </cell>
          <cell r="E66">
            <v>149.1</v>
          </cell>
        </row>
        <row r="67">
          <cell r="B67" t="str">
            <v>3 S 08 109 12</v>
          </cell>
          <cell r="C67" t="str">
            <v>Correção de defeitos por fresagem descontínua</v>
          </cell>
          <cell r="D67" t="str">
            <v>m³</v>
          </cell>
          <cell r="E67">
            <v>194</v>
          </cell>
        </row>
        <row r="68">
          <cell r="B68" t="str">
            <v>3 S 08 200 50</v>
          </cell>
          <cell r="C68" t="str">
            <v>Recomp. de guarda corpo BC</v>
          </cell>
          <cell r="D68" t="str">
            <v>m³</v>
          </cell>
          <cell r="E68">
            <v>113.42</v>
          </cell>
        </row>
        <row r="69">
          <cell r="B69" t="str">
            <v>3 S 08 300 01</v>
          </cell>
          <cell r="C69" t="str">
            <v>Limpeza de sarjeta e meio fio</v>
          </cell>
          <cell r="D69" t="str">
            <v>m</v>
          </cell>
          <cell r="E69">
            <v>0.46</v>
          </cell>
        </row>
        <row r="70">
          <cell r="B70" t="str">
            <v>3 S 08 301 01</v>
          </cell>
          <cell r="C70" t="str">
            <v>Limpeza de valeta de corte</v>
          </cell>
          <cell r="D70" t="str">
            <v>m</v>
          </cell>
          <cell r="E70">
            <v>0.69</v>
          </cell>
        </row>
        <row r="71">
          <cell r="B71" t="str">
            <v>3 S 08 301 02</v>
          </cell>
          <cell r="C71" t="str">
            <v>Limpeza de vala de drenagem</v>
          </cell>
          <cell r="D71" t="str">
            <v>m</v>
          </cell>
          <cell r="E71">
            <v>2.77</v>
          </cell>
        </row>
        <row r="72">
          <cell r="B72" t="str">
            <v>3 S 08 301 03</v>
          </cell>
          <cell r="C72" t="str">
            <v>Limpeza de descida d'água</v>
          </cell>
          <cell r="D72" t="str">
            <v>m</v>
          </cell>
          <cell r="E72">
            <v>0.92</v>
          </cell>
        </row>
        <row r="73">
          <cell r="B73" t="str">
            <v>3 S 08 302 01</v>
          </cell>
          <cell r="C73" t="str">
            <v>Limpeza de bueiro</v>
          </cell>
          <cell r="D73" t="str">
            <v>m</v>
          </cell>
          <cell r="E73">
            <v>15.25</v>
          </cell>
        </row>
        <row r="74">
          <cell r="B74" t="str">
            <v>3 S 08 302 02</v>
          </cell>
          <cell r="C74" t="str">
            <v>Desobstrução de bueiro</v>
          </cell>
          <cell r="D74" t="str">
            <v>m</v>
          </cell>
          <cell r="E74">
            <v>44.36</v>
          </cell>
        </row>
        <row r="75">
          <cell r="B75" t="str">
            <v>3 S 08 501 00</v>
          </cell>
          <cell r="C75" t="str">
            <v>Recomposição mecanizada de aterro</v>
          </cell>
          <cell r="D75" t="str">
            <v>m³</v>
          </cell>
          <cell r="E75">
            <v>20.99</v>
          </cell>
        </row>
        <row r="76">
          <cell r="B76" t="str">
            <v>5 S 01 100 24</v>
          </cell>
          <cell r="C76" t="str">
            <v>Esc. carga transp. mat 1a cat DMT 400 a 600m c/e</v>
          </cell>
          <cell r="D76" t="str">
            <v>m³</v>
          </cell>
          <cell r="E76">
            <v>6.91</v>
          </cell>
        </row>
        <row r="77">
          <cell r="B77" t="str">
            <v>3 S 08 400 00</v>
          </cell>
          <cell r="C77" t="str">
            <v>Limpeza de placa de sinalização</v>
          </cell>
          <cell r="D77" t="str">
            <v>m²</v>
          </cell>
          <cell r="E77">
            <v>5.73</v>
          </cell>
        </row>
        <row r="78">
          <cell r="B78" t="str">
            <v>3 S 08 400 01</v>
          </cell>
          <cell r="C78" t="str">
            <v>Recomposição placa de sinalização</v>
          </cell>
          <cell r="D78" t="str">
            <v>m²</v>
          </cell>
          <cell r="E78">
            <v>24.54</v>
          </cell>
        </row>
        <row r="79">
          <cell r="B79" t="str">
            <v>3 S 08 401 00</v>
          </cell>
          <cell r="C79" t="str">
            <v>Recomposição de defensa metálica</v>
          </cell>
          <cell r="D79" t="str">
            <v>m</v>
          </cell>
          <cell r="E79">
            <v>192.32</v>
          </cell>
        </row>
        <row r="80">
          <cell r="B80" t="str">
            <v>3 S 08 402 00</v>
          </cell>
          <cell r="C80" t="str">
            <v>Caiação</v>
          </cell>
          <cell r="D80" t="str">
            <v>m²</v>
          </cell>
          <cell r="E80">
            <v>1.81</v>
          </cell>
        </row>
        <row r="81">
          <cell r="B81" t="str">
            <v>3 S 08 414 01</v>
          </cell>
          <cell r="C81" t="str">
            <v>Recomposição parcial cerca de madeira - mourão</v>
          </cell>
          <cell r="D81" t="str">
            <v>m</v>
          </cell>
          <cell r="E81">
            <v>11.1</v>
          </cell>
        </row>
        <row r="82">
          <cell r="B82" t="str">
            <v>3 S 08 414 02</v>
          </cell>
          <cell r="C82" t="str">
            <v>Recomp. parcial cerca c/ mourão de madeira - arame</v>
          </cell>
          <cell r="D82" t="str">
            <v>m</v>
          </cell>
          <cell r="E82">
            <v>4.57</v>
          </cell>
        </row>
        <row r="83">
          <cell r="B83" t="str">
            <v>3 S 08 511 00</v>
          </cell>
          <cell r="C83" t="str">
            <v>Remoção mecanizada de barreira - solo</v>
          </cell>
          <cell r="D83" t="str">
            <v>m³</v>
          </cell>
          <cell r="E83">
            <v>4.6399999999999997</v>
          </cell>
        </row>
        <row r="84">
          <cell r="B84" t="str">
            <v>3 S 08 512 00</v>
          </cell>
          <cell r="C84" t="str">
            <v>Remoção mecanizada de barreira - rocha</v>
          </cell>
          <cell r="D84" t="str">
            <v>m³</v>
          </cell>
          <cell r="E84">
            <v>7.1</v>
          </cell>
        </row>
        <row r="85">
          <cell r="B85" t="str">
            <v>3 S 08 900 00</v>
          </cell>
          <cell r="C85" t="str">
            <v>Roçada manual</v>
          </cell>
          <cell r="D85" t="str">
            <v xml:space="preserve">ha </v>
          </cell>
          <cell r="E85">
            <v>1271.2</v>
          </cell>
        </row>
        <row r="86">
          <cell r="B86" t="str">
            <v>3 S 08 900 01</v>
          </cell>
          <cell r="C86" t="str">
            <v>Roçada de capim colonião</v>
          </cell>
          <cell r="D86" t="str">
            <v xml:space="preserve">ha </v>
          </cell>
          <cell r="E86">
            <v>3050.88</v>
          </cell>
        </row>
        <row r="87">
          <cell r="B87" t="str">
            <v>3 S 08 901 00</v>
          </cell>
          <cell r="C87" t="str">
            <v>Roçada mecanizada</v>
          </cell>
          <cell r="D87" t="str">
            <v xml:space="preserve">ha </v>
          </cell>
          <cell r="E87">
            <v>275.92</v>
          </cell>
        </row>
        <row r="88">
          <cell r="B88" t="str">
            <v>3 S 08 910 00</v>
          </cell>
          <cell r="C88" t="str">
            <v>Capina manual</v>
          </cell>
          <cell r="D88" t="str">
            <v xml:space="preserve">ha </v>
          </cell>
          <cell r="E88">
            <v>0.51</v>
          </cell>
        </row>
        <row r="89">
          <cell r="B89" t="str">
            <v>3 S 09 001 00</v>
          </cell>
          <cell r="C89" t="str">
            <v>Transporte local c/ basc. 5m3 em rodov. não pav.</v>
          </cell>
          <cell r="D89" t="str">
            <v>tkm</v>
          </cell>
          <cell r="E89">
            <v>0.73</v>
          </cell>
        </row>
        <row r="90">
          <cell r="B90" t="str">
            <v>3 S 09 002 00</v>
          </cell>
          <cell r="C90" t="str">
            <v>Transporte local basculante - 5m3 - 8,8t em rodovia pavimentada</v>
          </cell>
          <cell r="D90" t="str">
            <v>tkm</v>
          </cell>
          <cell r="E90">
            <v>0.57999999999999996</v>
          </cell>
        </row>
        <row r="91">
          <cell r="B91" t="str">
            <v>3 S 09 002 03</v>
          </cell>
          <cell r="C91" t="str">
            <v>Transporte local de material para remendos</v>
          </cell>
          <cell r="D91" t="str">
            <v>tkm</v>
          </cell>
          <cell r="E91">
            <v>1.05</v>
          </cell>
        </row>
        <row r="92">
          <cell r="B92" t="str">
            <v>3 S 09 002 06</v>
          </cell>
          <cell r="C92" t="str">
            <v>Transporte local c/ basc. 10m3 em rodov. pav</v>
          </cell>
          <cell r="D92" t="str">
            <v>tkm</v>
          </cell>
          <cell r="E92">
            <v>0.71</v>
          </cell>
        </row>
        <row r="93">
          <cell r="B93" t="str">
            <v>3 S 09 002 41</v>
          </cell>
          <cell r="C93" t="str">
            <v>Transp. local c/ carroceria 4t em rodov. Pav</v>
          </cell>
          <cell r="D93" t="str">
            <v>tkm</v>
          </cell>
          <cell r="E93">
            <v>1.02</v>
          </cell>
        </row>
        <row r="94">
          <cell r="B94" t="str">
            <v>3 S 09 002 90</v>
          </cell>
          <cell r="C94" t="str">
            <v>Transporte comercial c/ carroceria rodov. pav.</v>
          </cell>
          <cell r="D94" t="str">
            <v>tkm</v>
          </cell>
          <cell r="E94">
            <v>0.41</v>
          </cell>
        </row>
        <row r="95">
          <cell r="B95" t="str">
            <v>3 S 09 001 91</v>
          </cell>
          <cell r="C95" t="str">
            <v>Transporte comercial c/ basc. 10m3 rod. não pav.</v>
          </cell>
          <cell r="D95" t="str">
            <v>tkm</v>
          </cell>
          <cell r="E95">
            <v>0.51</v>
          </cell>
        </row>
        <row r="96">
          <cell r="B96" t="str">
            <v>3 S 09 002 91</v>
          </cell>
          <cell r="C96" t="str">
            <v>Transporte comercial c/ basc. 10m3 rod. pav.</v>
          </cell>
          <cell r="D96" t="str">
            <v>tkm</v>
          </cell>
          <cell r="E96">
            <v>0.43</v>
          </cell>
        </row>
        <row r="97">
          <cell r="B97" t="str">
            <v>4 S 06 000 01</v>
          </cell>
          <cell r="C97" t="str">
            <v>Defensa maleável simples (forn./ impl.)</v>
          </cell>
          <cell r="D97" t="str">
            <v>m</v>
          </cell>
          <cell r="E97">
            <v>313.45</v>
          </cell>
        </row>
        <row r="98">
          <cell r="B98" t="str">
            <v>4 S 06 100 21</v>
          </cell>
          <cell r="C98" t="str">
            <v>Pintura faixa - tinta base acrílica p/ 2 anos</v>
          </cell>
          <cell r="D98" t="str">
            <v>m²</v>
          </cell>
          <cell r="E98">
            <v>38.39</v>
          </cell>
        </row>
        <row r="99">
          <cell r="B99" t="str">
            <v>4 S 06 100 22</v>
          </cell>
          <cell r="C99" t="str">
            <v>Pintura setas e zebrado - tinta b.acrílica -2 anos</v>
          </cell>
          <cell r="D99" t="str">
            <v>m²</v>
          </cell>
          <cell r="E99">
            <v>45.63</v>
          </cell>
        </row>
        <row r="100">
          <cell r="B100" t="str">
            <v>4 S 06 121 01</v>
          </cell>
          <cell r="C100" t="str">
            <v>Forn. e colocação de tacha reflet. Bidirecional</v>
          </cell>
          <cell r="D100" t="str">
            <v>und</v>
          </cell>
          <cell r="E100">
            <v>22.85</v>
          </cell>
        </row>
        <row r="101">
          <cell r="B101" t="str">
            <v>4 S 06 121 11</v>
          </cell>
          <cell r="C101" t="str">
            <v>Forn. e colocação de tachão reflet. Bidirecional</v>
          </cell>
          <cell r="D101" t="str">
            <v>und</v>
          </cell>
          <cell r="E101">
            <v>65.540000000000006</v>
          </cell>
        </row>
        <row r="102">
          <cell r="B102" t="str">
            <v>4 S 06 200 02</v>
          </cell>
          <cell r="C102" t="str">
            <v>Forn. e implantação placa sinaliz. tot.refletiva</v>
          </cell>
          <cell r="D102" t="str">
            <v>m²</v>
          </cell>
          <cell r="E102">
            <v>416.04</v>
          </cell>
        </row>
        <row r="103">
          <cell r="B103" t="str">
            <v>4 S 06 203 01</v>
          </cell>
          <cell r="C103" t="str">
            <v>Confecção suporte e travessa p/placa sinaliz</v>
          </cell>
          <cell r="D103" t="str">
            <v>und</v>
          </cell>
          <cell r="E103">
            <v>38.770000000000003</v>
          </cell>
        </row>
        <row r="104">
          <cell r="B104" t="str">
            <v>5 S 01 100 32</v>
          </cell>
          <cell r="C104" t="str">
            <v>Esc. carga transp. mat 1a cat DMT 2000 a 3000m c/e</v>
          </cell>
          <cell r="D104" t="str">
            <v>m³</v>
          </cell>
          <cell r="E104">
            <v>11.49</v>
          </cell>
        </row>
        <row r="105">
          <cell r="B105" t="str">
            <v>4 S 06 000 02</v>
          </cell>
          <cell r="C105" t="str">
            <v>Ancoragem de defensa maleável simples (forn/ impl)</v>
          </cell>
          <cell r="D105" t="str">
            <v>m</v>
          </cell>
          <cell r="E105">
            <v>343.1</v>
          </cell>
        </row>
        <row r="106">
          <cell r="B106" t="str">
            <v>5 S 02 511 52</v>
          </cell>
          <cell r="C106" t="str">
            <v>Micro-revestimento a frio - Microflex 1,5 cm BC</v>
          </cell>
          <cell r="D106" t="str">
            <v>m²</v>
          </cell>
          <cell r="E106">
            <v>2.79</v>
          </cell>
        </row>
        <row r="107">
          <cell r="B107" t="str">
            <v>5 S 01 100 31</v>
          </cell>
          <cell r="C107" t="str">
            <v>Esc. carga transp. mat 1a cat DMT 1800 a 2000m c/e</v>
          </cell>
          <cell r="D107" t="str">
            <v>m³</v>
          </cell>
          <cell r="E107">
            <v>9.77</v>
          </cell>
        </row>
        <row r="108">
          <cell r="B108" t="str">
            <v>5 S 02 501 52</v>
          </cell>
          <cell r="C108" t="str">
            <v>Tratamento superficial duplo c/banho diluído BC</v>
          </cell>
          <cell r="D108" t="str">
            <v>m²</v>
          </cell>
          <cell r="E108">
            <v>4.29</v>
          </cell>
        </row>
        <row r="109">
          <cell r="B109" t="str">
            <v>5 S 04 999 01</v>
          </cell>
          <cell r="C109" t="str">
            <v>Remoção de bueiros existentes</v>
          </cell>
          <cell r="D109" t="str">
            <v>m</v>
          </cell>
          <cell r="E109">
            <v>74.209999999999994</v>
          </cell>
        </row>
        <row r="110">
          <cell r="B110" t="str">
            <v>5 S 04 999 54</v>
          </cell>
          <cell r="C110" t="str">
            <v>Restaur.de disp.danif.com concr. fck=15 MPa AC/BC</v>
          </cell>
          <cell r="D110" t="str">
            <v>m³</v>
          </cell>
          <cell r="E110">
            <v>433.18</v>
          </cell>
        </row>
        <row r="111">
          <cell r="B111" t="str">
            <v>5 S 02 990 11</v>
          </cell>
          <cell r="C111" t="str">
            <v>Fresagem contínua do revest. Betuminoso</v>
          </cell>
          <cell r="D111" t="str">
            <v>m³</v>
          </cell>
          <cell r="E111">
            <v>119.75</v>
          </cell>
        </row>
      </sheetData>
      <sheetData sheetId="2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ORCAMENTARIA"/>
      <sheetName val="Quadro Resumo"/>
      <sheetName val="Cronograma"/>
      <sheetName val="Revisão"/>
      <sheetName val="Transporte"/>
      <sheetName val="DADOS GERAIS"/>
      <sheetName val="PREÇOS MEM 219-14"/>
      <sheetName val="Diagrama"/>
      <sheetName val="Mobilização"/>
      <sheetName val="BDI"/>
      <sheetName val="ANP"/>
      <sheetName val="trans_betum_CGB"/>
      <sheetName val="PREÇO ASFALTO E FRETE"/>
      <sheetName val="desmatamento"/>
      <sheetName val="destoc 015 a 030"/>
      <sheetName val="destoc 030"/>
      <sheetName val="caminho serv LN"/>
      <sheetName val="manut caminho LN"/>
      <sheetName val="ECT dmt 50 a 200"/>
      <sheetName val="ECT dmt 200 a 400"/>
      <sheetName val="ECT dmt 1200 a 1400"/>
      <sheetName val="EC mat jaz"/>
      <sheetName val="Tr CB 10m LN"/>
      <sheetName val="Compact 100PN"/>
      <sheetName val="Compact 100PI"/>
      <sheetName val="Regula"/>
      <sheetName val="subbase estab"/>
      <sheetName val="base estab"/>
      <sheetName val="imprimacao"/>
      <sheetName val="pint lig"/>
      <sheetName val="cbuq"/>
      <sheetName val="Tr CB 10m RP"/>
      <sheetName val="Tr CB 10m RPav"/>
      <sheetName val="Tr mat bet LN"/>
      <sheetName val="Pint faix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unção Extenso"/>
      <sheetName val="Lista de preços novos"/>
      <sheetName val="ORÇAMENTO"/>
      <sheetName val="Resumo"/>
      <sheetName val="Cronograma"/>
      <sheetName val="Enc Sociais"/>
      <sheetName val="Tabela de Materiais"/>
      <sheetName val="Escala Salarial"/>
      <sheetName val="Tabela de Equip"/>
      <sheetName val="MOBILXDESMOB"/>
      <sheetName val="Mob_Desmob"/>
      <sheetName val="Canteiro"/>
      <sheetName val="Placa"/>
      <sheetName val="Desmat 0,15"/>
      <sheetName val="Desmat &gt;0,30"/>
      <sheetName val="DMT 50m"/>
      <sheetName val="DMT 50a200CARREG"/>
      <sheetName val="DMT 50a200M"/>
      <sheetName val="DMT 200a400CARREG"/>
      <sheetName val="DMT 200a400M"/>
      <sheetName val="1ª Cat DMT 400a600E"/>
      <sheetName val="1ª Cat DMT 600a800E"/>
      <sheetName val="1ª Cat DMT 800a1000E"/>
      <sheetName val="1ª Cat DMT 1200a1400E"/>
      <sheetName val="1ª Cat DMT 3000a5000"/>
      <sheetName val="DMT 400a600CARREG"/>
      <sheetName val="DMT 600a800CARREG"/>
      <sheetName val="DMT 800a1000CARREG"/>
      <sheetName val="Escav. e carga mat. emprest"/>
      <sheetName val="DMT 1000a1200CARREG"/>
      <sheetName val="DMT 1400a1600CARREG"/>
      <sheetName val="DMT 1200a1400CARREG"/>
      <sheetName val="DMT 1800a2000CARREG"/>
      <sheetName val="DMT 2000a3000CARREG"/>
      <sheetName val="DMT 3000a5000CARREG"/>
      <sheetName val="DMT 6000a9000CARREG"/>
      <sheetName val="SOLOS MOLES 200a400"/>
      <sheetName val="Aterro95%"/>
      <sheetName val="Aterro100%"/>
      <sheetName val="Aterro de rocha"/>
      <sheetName val="Regula"/>
      <sheetName val="Sub-base"/>
      <sheetName val="Base"/>
      <sheetName val="Concreto Cimento portland"/>
      <sheetName val="Usinagem Concreto Cim portl"/>
      <sheetName val="Recomp base"/>
      <sheetName val="Imprimação"/>
      <sheetName val="Pintura de Ligação"/>
      <sheetName val="TSS c emulsão"/>
      <sheetName val="PMF"/>
      <sheetName val="CBUQ_Capa"/>
      <sheetName val="FOG"/>
      <sheetName val="CBUQ_Binder"/>
      <sheetName val="Transp. Comercial"/>
      <sheetName val="Rem Mec Cam Granul"/>
      <sheetName val="Esc mec reat e comp"/>
      <sheetName val="Esc vala mat 3ª cat"/>
      <sheetName val="VPA 04"/>
      <sheetName val="STC 04"/>
      <sheetName val="SCC 02"/>
      <sheetName val="MFC 03"/>
      <sheetName val="MFC 05"/>
      <sheetName val="CCS 01"/>
      <sheetName val="CCS 02"/>
      <sheetName val="CCS 03"/>
      <sheetName val="CCS 04"/>
      <sheetName val="CCS 08"/>
      <sheetName val="CCS 10"/>
      <sheetName val="CCS 12"/>
      <sheetName val="CCS 21"/>
      <sheetName val="DAR 02"/>
      <sheetName val="DAD 02"/>
      <sheetName val="EDA 02"/>
      <sheetName val="DES 03"/>
      <sheetName val="DEB 01"/>
      <sheetName val="DEB 02"/>
      <sheetName val="DEB 03"/>
      <sheetName val="DEB 04"/>
      <sheetName val="DEB 05"/>
      <sheetName val="DEB 08"/>
      <sheetName val="BLD 02"/>
      <sheetName val="CLP 19"/>
      <sheetName val="PVI 04"/>
      <sheetName val="PVI 05"/>
      <sheetName val="PVI 10"/>
      <sheetName val="PVI 15"/>
      <sheetName val="CPV 01"/>
      <sheetName val="Tubul 100"/>
      <sheetName val="Tubul 2 x 120"/>
      <sheetName val="TCC 01"/>
      <sheetName val="Arranc e Rem_Meio-fio"/>
      <sheetName val="Remoção disp_concr"/>
      <sheetName val="BSTC 1,00m"/>
      <sheetName val="BDTC 1,20m"/>
      <sheetName val="BTTC 1,00m"/>
      <sheetName val="BTTC 1,20m"/>
      <sheetName val="Boca BTTC 1,00m"/>
      <sheetName val="Boca BTTC 1,20m"/>
      <sheetName val="CORPO BDCC 1,50 x 1,50"/>
      <sheetName val="CORPO BTCC 1,50 x 2,00"/>
      <sheetName val="CORPO BTCC 2,00 x 2,00"/>
      <sheetName val="CORPO BTCC 2,50 x 2,50 "/>
      <sheetName val="CORPO BSCC 2,00 x 2,00"/>
      <sheetName val="BOCA BDCC 1,50 x 1,50"/>
      <sheetName val="BOCA BTCC 1,50 x 2,00"/>
      <sheetName val="BOCA BTCC 2,00 x 2,00"/>
      <sheetName val="BSTC 0,60m"/>
      <sheetName val="BDTC 1,50m"/>
      <sheetName val="BDTC 1,00m"/>
      <sheetName val="Boca BSTC 0,60m"/>
      <sheetName val="Boca BSTC 1,00m"/>
      <sheetName val="Boca BSTC 1,50m"/>
      <sheetName val="Boca BDTC 1,50m"/>
      <sheetName val="CORPO BSCC 2,50 x 2,50"/>
      <sheetName val="TUNNEL LINER 1,80"/>
      <sheetName val="TUNNEL LINER 2,40"/>
      <sheetName val="Rem. bueiro exist."/>
      <sheetName val="Dreno DPS07"/>
      <sheetName val="SCC 04"/>
      <sheetName val="SCC 05"/>
      <sheetName val="SCC 06"/>
      <sheetName val="BSD 02"/>
      <sheetName val="STC 01"/>
      <sheetName val="STC 02"/>
      <sheetName val="STC 06"/>
      <sheetName val="VPC 02"/>
      <sheetName val="VPC 04"/>
      <sheetName val="BLS 01"/>
      <sheetName val="Pass sobre canal"/>
      <sheetName val="Lombada"/>
      <sheetName val="DES 01"/>
      <sheetName val="CLP 02"/>
      <sheetName val="PVI 02"/>
      <sheetName val="Cerca"/>
      <sheetName val="CTC 01"/>
      <sheetName val="Boca BDTC 1,00m)"/>
      <sheetName val="Boca BDTC 1,20m"/>
      <sheetName val="Enleivamento"/>
      <sheetName val="Sonorizador"/>
      <sheetName val="Defensa_Dupla"/>
      <sheetName val="Ancor semi mal"/>
      <sheetName val="Ancor dupla"/>
      <sheetName val="Calçadas"/>
      <sheetName val="Ench Cant Cent"/>
      <sheetName val="Poste"/>
      <sheetName val="MURRO ARIMO"/>
      <sheetName val="CORPO ARMCO"/>
      <sheetName val="BOCA ARMCO"/>
      <sheetName val="Pintura setas zebrados"/>
      <sheetName val="Placa sinal semi"/>
      <sheetName val="Tachão Refletivo"/>
      <sheetName val="Semead man"/>
      <sheetName val="Plantio de arv"/>
      <sheetName val="VPC 01"/>
      <sheetName val="Reconf_Mecan"/>
      <sheetName val="CAP-20"/>
      <sheetName val="CM-30"/>
      <sheetName val="RR-1C"/>
      <sheetName val="RR-2C"/>
      <sheetName val="RL-1C"/>
      <sheetName val="Transp_M_Bet Quente"/>
      <sheetName val="Transp. local N_Pav"/>
      <sheetName val="Transp. local pav"/>
      <sheetName val="Transp. Com_Carr_Pav"/>
      <sheetName val="Transp. Com N.Pav."/>
      <sheetName val="Transp. Com. Pav"/>
      <sheetName val="Usinagem PMF"/>
      <sheetName val="Transp. Cascalho"/>
      <sheetName val="Transp_CAP50_70"/>
      <sheetName val="Transp_CM30"/>
      <sheetName val="Transp_RR1C"/>
      <sheetName val="BSTC 0,80m"/>
      <sheetName val="Boca BSTC 0,80m"/>
      <sheetName val="BSTC 1,20m"/>
      <sheetName val="Boca BSTC 1,20m"/>
      <sheetName val="MFC 01"/>
      <sheetName val="DAR 03"/>
      <sheetName val="EDA 01"/>
      <sheetName val="DES 02"/>
      <sheetName val="BLS 02"/>
      <sheetName val="CLP 14"/>
      <sheetName val="PVI 03"/>
      <sheetName val="CPV 03"/>
      <sheetName val="Tubul 40"/>
      <sheetName val="Tubul 60"/>
      <sheetName val="Tubul 80"/>
      <sheetName val="Tubul 120"/>
      <sheetName val="Rem Mec Rev Bet."/>
      <sheetName val="Esc mec. vala 1a cat"/>
      <sheetName val="Reaterro"/>
      <sheetName val="VPA 03"/>
      <sheetName val="Transp. Com. Pav (ACeBC)"/>
      <sheetName val="Transp. Com_Carr_Pav(Cim e Mad)"/>
      <sheetName val="Defensa_Simples"/>
      <sheetName val="CORPO BSCC 2,50x2,50 (2,50m)"/>
      <sheetName val="BOCA BSCC 2,50 x 2,50"/>
      <sheetName val="CORPO ARMCO MOD_108A2430"/>
      <sheetName val="BOCA ARMCO MOD_108A2430"/>
      <sheetName val="Pintura faixa 2 anos"/>
      <sheetName val="Tacha refl. Mon."/>
      <sheetName val="Tacha refl. Bid"/>
      <sheetName val="Placa sinal tot refl"/>
      <sheetName val="Hidrossem"/>
      <sheetName val="Usinagem CBUQ"/>
      <sheetName val="Usinagem BINDER"/>
      <sheetName val="Alv tijolos"/>
      <sheetName val="Alv Pedra Argam"/>
      <sheetName val="Limp cam veg em jazida"/>
      <sheetName val="Expurgo de jazida"/>
      <sheetName val="Esc. de jazida"/>
      <sheetName val="Dente BSTC 60"/>
      <sheetName val="Dente BSTC 100"/>
      <sheetName val="Dente BDTC 100"/>
      <sheetName val="Dente BDTC 120"/>
      <sheetName val="Dente BTTC 120"/>
      <sheetName val="Dente BDTC 150"/>
      <sheetName val="Aço CA25"/>
      <sheetName val="Aço CA50"/>
      <sheetName val="Aço CA60"/>
      <sheetName val="Dente BSTC 80"/>
      <sheetName val="Dente BSTC 120"/>
      <sheetName val="Fôrma comum mad"/>
      <sheetName val="Fôrma comp res"/>
      <sheetName val="Brita Produzida"/>
      <sheetName val="Rocha para britagem"/>
      <sheetName val="Peças Desgaste Britador"/>
      <sheetName val="Solo Local Arg"/>
      <sheetName val="Lastro Brita"/>
      <sheetName val="Concreto magro"/>
      <sheetName val="Concreto 10MPa"/>
      <sheetName val="Concreto 11MPa"/>
      <sheetName val="Concreto 12MPa"/>
      <sheetName val="Concreto 15MPa"/>
      <sheetName val="Concreto 18MPa"/>
      <sheetName val="Concreto 22MPa"/>
      <sheetName val="Concreto Cimento Portl"/>
      <sheetName val="Concreto 30MPa"/>
      <sheetName val="Escor bueiros cel"/>
      <sheetName val="Concreto Ciclópico 12MPa"/>
      <sheetName val="Concreto Ciclópico 15MPa"/>
      <sheetName val="Argamassa 13"/>
      <sheetName val="Argamassa 14"/>
      <sheetName val="Grama p replantio"/>
      <sheetName val="Guia mad"/>
      <sheetName val="Escav Manual 1a cat"/>
      <sheetName val="Escav Man de Vala"/>
      <sheetName val="Escav Mec"/>
      <sheetName val="Solo local"/>
      <sheetName val="Compac Man"/>
      <sheetName val="Transp_RR-2C"/>
      <sheetName val="TSD c Banho Diluido"/>
      <sheetName val="macro"/>
      <sheetName val="RESUMO-DVOP"/>
      <sheetName val="Desmatamento 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65">
          <cell r="G65" t="str">
            <v>Base Dupla Serviços e Construções Civil Ltda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"/>
      <sheetName val="Indice de Reajuste"/>
      <sheetName val="Carimbo"/>
      <sheetName val="Sado de contrato a PI"/>
      <sheetName val="Cronograma atual"/>
      <sheetName val="Mat Asf "/>
      <sheetName val="Físico_med"/>
      <sheetName val="Ofício"/>
      <sheetName val="RESUMO-DVOP"/>
      <sheetName val="RELATÓRIO"/>
      <sheetName val="REAJU (2)"/>
      <sheetName val="REAJU (3)"/>
      <sheetName val="REAJU (4)"/>
      <sheetName val="Crono Físico-Financeiro"/>
      <sheetName val="Mat Asf"/>
      <sheetName val="Meio fio"/>
      <sheetName val="Desmatamento "/>
      <sheetName val="Limpeza da faixa de domínio"/>
      <sheetName val="Colchão drenante"/>
      <sheetName val="Remoção"/>
      <sheetName val="Compac alas"/>
      <sheetName val="OAC (2)"/>
      <sheetName val="OAC"/>
      <sheetName val="Patrolamento"/>
      <sheetName val="Regula"/>
      <sheetName val="Forro de cascalho"/>
      <sheetName val="Reforço do sub-leito"/>
      <sheetName val="Sub-base"/>
      <sheetName val="Base"/>
      <sheetName val="Imprimação"/>
      <sheetName val="TSD-FOG"/>
      <sheetName val="AGREGADOS (2)"/>
      <sheetName val="AGREGADOS"/>
      <sheetName val="Dreno"/>
      <sheetName val="Cerca"/>
      <sheetName val="Valeta"/>
      <sheetName val="Valeta (2)"/>
      <sheetName val="Valeta (3)"/>
      <sheetName val="DDL de Cerrado"/>
      <sheetName val="DMT"/>
      <sheetName val="Escalonamento"/>
      <sheetName val="Aterro (2)"/>
      <sheetName val="Aterro 100% (2)"/>
      <sheetName val="Aterro 95% (2)"/>
      <sheetName val="DMT modelo (2)"/>
      <sheetName val="Aterro"/>
      <sheetName val="Aterro 100%"/>
      <sheetName val="Aterro 95%"/>
      <sheetName val="Defensa"/>
      <sheetName val="Placas"/>
      <sheetName val="Grama"/>
      <sheetName val="Pintura"/>
      <sheetName val="REAJ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s09.009.03"/>
      <sheetName val="2s09.009.05"/>
      <sheetName val="2S02.999.05"/>
      <sheetName val="2S02.999.03"/>
      <sheetName val="2S01.001.01"/>
      <sheetName val="1A00.902.01"/>
      <sheetName val="1A01.603.01"/>
      <sheetName val="CX COL"/>
      <sheetName val="1A00.901.51"/>
      <sheetName val="2S04.950.71"/>
      <sheetName val="2S04.942.52"/>
      <sheetName val="2S04.940.51"/>
      <sheetName val="2S04.940.52"/>
      <sheetName val="2S04.910.55"/>
      <sheetName val="1A01.894.51"/>
      <sheetName val="1A01.415.51"/>
      <sheetName val="1A01.410.51"/>
      <sheetName val="1A01.412.51"/>
      <sheetName val="2S04.910.53"/>
      <sheetName val="2S04.910.51"/>
      <sheetName val="2S04.111.51"/>
      <sheetName val="1A00.903.51"/>
      <sheetName val="2S04.110.71"/>
      <sheetName val="2S04.101.53"/>
      <sheetName val="1A01.765.51"/>
      <sheetName val="1A00.908.51"/>
      <sheetName val="2S04.100.73"/>
      <sheetName val="1A01.603.51"/>
      <sheetName val="2S04.101.52"/>
      <sheetName val="1A00.418.51"/>
      <sheetName val="1A00.717.00"/>
      <sheetName val="1A00.716.00"/>
      <sheetName val="1A01.760.51"/>
      <sheetName val="1A01.604.51"/>
      <sheetName val="1A01.401.01"/>
      <sheetName val="1A00.907.51"/>
      <sheetName val="1A01.512.60"/>
      <sheetName val="2 S 01.100.72"/>
      <sheetName val="1A01.893.01"/>
      <sheetName val="1A01.891.01"/>
      <sheetName val="2S04.400.01"/>
      <sheetName val="1A01.890.01"/>
      <sheetName val="1A01.780.01"/>
      <sheetName val="1A01.120.01"/>
      <sheetName val="1A01.105.01"/>
      <sheetName val="1A01.100.01"/>
      <sheetName val="3S01.930.00"/>
      <sheetName val="2S05.120.01"/>
      <sheetName val="2S01.100.01c"/>
      <sheetName val="2S01.100.01B"/>
      <sheetName val="2S05.102.00"/>
      <sheetName val="2S05.100.00"/>
      <sheetName val="4S06.121.01"/>
      <sheetName val="4S06.121.11"/>
      <sheetName val="4S06.200.01"/>
      <sheetName val="4S06.110.22"/>
      <sheetName val="4S06.100.21"/>
      <sheetName val="2S09.002.05"/>
      <sheetName val="2S02.501.52"/>
      <sheetName val="2S02.500.51"/>
      <sheetName val="2S02.300.00"/>
      <sheetName val="2S09.001.05"/>
      <sheetName val="2S02.200.01"/>
      <sheetName val="2S02.200.00"/>
      <sheetName val="2S02.110.00"/>
      <sheetName val="2S01.511.00"/>
      <sheetName val="2S01.100.10"/>
      <sheetName val="2S01.100.09"/>
      <sheetName val="2S01.100.01"/>
      <sheetName val="2S01.005.00"/>
      <sheetName val="DADOS"/>
      <sheetName val="eq"/>
      <sheetName val="mo"/>
      <sheetName val="mat"/>
      <sheetName val="plan"/>
      <sheetName val="C_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>
        <row r="2">
          <cell r="A2" t="str">
            <v>T314</v>
          </cell>
          <cell r="B2" t="str">
            <v>Operador de equp. Especial</v>
          </cell>
          <cell r="C2">
            <v>11.4693</v>
          </cell>
        </row>
        <row r="3">
          <cell r="A3" t="str">
            <v>T401</v>
          </cell>
          <cell r="B3" t="str">
            <v>Pré-marcador</v>
          </cell>
          <cell r="C3">
            <v>11.4693</v>
          </cell>
        </row>
        <row r="4">
          <cell r="A4" t="str">
            <v>T501</v>
          </cell>
          <cell r="B4" t="str">
            <v>Encarregado de turma</v>
          </cell>
          <cell r="C4">
            <v>10.2294</v>
          </cell>
        </row>
        <row r="5">
          <cell r="A5" t="str">
            <v>T511</v>
          </cell>
          <cell r="B5" t="str">
            <v>Encarregado De Pavimentação</v>
          </cell>
          <cell r="C5">
            <v>21.698699999999999</v>
          </cell>
        </row>
        <row r="7">
          <cell r="A7" t="str">
            <v>T602</v>
          </cell>
          <cell r="B7" t="str">
            <v>Montador</v>
          </cell>
          <cell r="C7">
            <v>7.4394999999999998</v>
          </cell>
        </row>
        <row r="8">
          <cell r="A8" t="str">
            <v>T603</v>
          </cell>
          <cell r="B8" t="str">
            <v>Carpinteiro</v>
          </cell>
          <cell r="C8">
            <v>7.4394999999999998</v>
          </cell>
        </row>
        <row r="9">
          <cell r="A9" t="str">
            <v>T604</v>
          </cell>
          <cell r="B9" t="str">
            <v>Pedreiro</v>
          </cell>
          <cell r="C9">
            <v>7.4394999999999998</v>
          </cell>
        </row>
        <row r="10">
          <cell r="A10" t="str">
            <v>T701</v>
          </cell>
          <cell r="B10" t="str">
            <v>Servente</v>
          </cell>
          <cell r="C10">
            <v>5.2697000000000003</v>
          </cell>
        </row>
      </sheetData>
      <sheetData sheetId="73"/>
      <sheetData sheetId="74"/>
      <sheetData sheetId="7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Eqpto"/>
      <sheetName val="MO"/>
      <sheetName val="Mat"/>
      <sheetName val="Planilha"/>
      <sheetName val="Auxiliares"/>
      <sheetName val="Memória"/>
      <sheetName val="Massa Mist. Pavimentação"/>
      <sheetName val="45000_49620_ServAux"/>
      <sheetName val="Custo do CM-30"/>
      <sheetName val="61M_CBMI"/>
      <sheetName val="Cadastro Traços e Obras"/>
      <sheetName val="PROD.PRIM."/>
    </sheetNames>
    <sheetDataSet>
      <sheetData sheetId="0" refreshError="1"/>
      <sheetData sheetId="1" refreshError="1"/>
      <sheetData sheetId="2" refreshError="1"/>
      <sheetData sheetId="3" refreshError="1">
        <row r="4">
          <cell r="E4">
            <v>1</v>
          </cell>
        </row>
        <row r="5">
          <cell r="B5" t="str">
            <v>45000</v>
          </cell>
          <cell r="C5" t="str">
            <v>EXTRACAO E CARGA DE AREIA</v>
          </cell>
          <cell r="D5" t="str">
            <v>M3</v>
          </cell>
          <cell r="E5">
            <v>5.31</v>
          </cell>
        </row>
        <row r="6">
          <cell r="B6" t="str">
            <v>45001</v>
          </cell>
          <cell r="C6" t="str">
            <v>EXTRACAO, CARGA E TRANSPORTE DE AREIA</v>
          </cell>
          <cell r="D6" t="str">
            <v>M3</v>
          </cell>
          <cell r="E6">
            <v>6.99</v>
          </cell>
        </row>
        <row r="7">
          <cell r="B7" t="str">
            <v>45002</v>
          </cell>
          <cell r="C7" t="str">
            <v>ESCAV. CARGA E TRANSP. DE AREIA EXTR. ABAIXO LENCOL FRE</v>
          </cell>
          <cell r="D7" t="str">
            <v>M3</v>
          </cell>
          <cell r="E7">
            <v>5.23</v>
          </cell>
        </row>
        <row r="8">
          <cell r="B8" t="str">
            <v>45005</v>
          </cell>
          <cell r="C8" t="str">
            <v>EXTRACAO E CARGA DE SEIXO COM DRAG-LINE</v>
          </cell>
          <cell r="D8" t="str">
            <v>M3</v>
          </cell>
          <cell r="E8">
            <v>4.55</v>
          </cell>
        </row>
        <row r="9">
          <cell r="B9" t="str">
            <v>45007</v>
          </cell>
          <cell r="C9" t="str">
            <v>EXTRACAO E CARGA DE CANAIS COM DRAG-LINE</v>
          </cell>
          <cell r="D9" t="str">
            <v>M3</v>
          </cell>
          <cell r="E9">
            <v>3.3099999999999996</v>
          </cell>
        </row>
        <row r="10">
          <cell r="B10" t="str">
            <v>45010</v>
          </cell>
          <cell r="C10" t="str">
            <v>EXTRACAO E CARGA DE SEIXO COM TRATOR</v>
          </cell>
          <cell r="D10" t="str">
            <v>M3</v>
          </cell>
          <cell r="E10">
            <v>2.86</v>
          </cell>
        </row>
        <row r="11">
          <cell r="B11" t="str">
            <v>45012</v>
          </cell>
          <cell r="C11" t="str">
            <v>PRODUCAO E CARGA DE SEIXO PENEIRADO P/REVEST. EM MICR</v>
          </cell>
          <cell r="D11" t="str">
            <v>M3</v>
          </cell>
          <cell r="E11">
            <v>7.49</v>
          </cell>
        </row>
        <row r="12">
          <cell r="B12" t="str">
            <v>45015</v>
          </cell>
          <cell r="C12" t="str">
            <v>EXTRACAO DE ROCHA PARA BRITAGEM</v>
          </cell>
          <cell r="D12" t="str">
            <v>M3</v>
          </cell>
          <cell r="E12">
            <v>6</v>
          </cell>
        </row>
        <row r="13">
          <cell r="B13" t="str">
            <v>45020</v>
          </cell>
          <cell r="C13" t="str">
            <v>FOGACHO PARA ROCHA EXTRAIDA</v>
          </cell>
          <cell r="D13" t="str">
            <v>M3</v>
          </cell>
          <cell r="E13">
            <v>11.110000000000001</v>
          </cell>
        </row>
        <row r="14">
          <cell r="B14" t="str">
            <v>45025</v>
          </cell>
          <cell r="C14" t="str">
            <v>EXTRAÇÃO DE ROCHA E FOGACHO</v>
          </cell>
          <cell r="D14" t="str">
            <v>m3</v>
          </cell>
          <cell r="E14">
            <v>7.67</v>
          </cell>
        </row>
        <row r="15">
          <cell r="B15" t="str">
            <v>45030</v>
          </cell>
          <cell r="C15" t="str">
            <v>CARGA E TRANSPORTE DA ROCHA DA PEDREIRA PARA O BRITADOR</v>
          </cell>
          <cell r="D15" t="str">
            <v>M3</v>
          </cell>
          <cell r="E15">
            <v>4.92</v>
          </cell>
        </row>
        <row r="16">
          <cell r="B16" t="str">
            <v>45035</v>
          </cell>
          <cell r="C16" t="str">
            <v>CARREGAMENTO DE SEIXO</v>
          </cell>
          <cell r="D16" t="str">
            <v>M3</v>
          </cell>
          <cell r="E16">
            <v>0.77</v>
          </cell>
        </row>
        <row r="17">
          <cell r="B17" t="str">
            <v>45040</v>
          </cell>
          <cell r="C17" t="str">
            <v>BRITAGEM DE SEIXO</v>
          </cell>
          <cell r="D17" t="str">
            <v>M3</v>
          </cell>
          <cell r="E17">
            <v>10.469999999999999</v>
          </cell>
        </row>
        <row r="18">
          <cell r="B18" t="str">
            <v>45045</v>
          </cell>
          <cell r="C18" t="str">
            <v>EXTRACAO, CARGA E TRANSPORTE DE ROCHA ATE O BRITADOR</v>
          </cell>
          <cell r="D18" t="str">
            <v>M3</v>
          </cell>
          <cell r="E18">
            <v>12.59</v>
          </cell>
        </row>
        <row r="19">
          <cell r="B19" t="str">
            <v>45050</v>
          </cell>
          <cell r="C19" t="str">
            <v>BRITAGEM PRIMARIA - PRODUCAO DE PEDRA PULMAO D &lt;= 10C</v>
          </cell>
          <cell r="D19" t="str">
            <v>M3</v>
          </cell>
          <cell r="E19">
            <v>13.32</v>
          </cell>
        </row>
        <row r="20">
          <cell r="B20" t="str">
            <v>45055</v>
          </cell>
          <cell r="C20" t="str">
            <v>BICA CORRIDA  (PRODUCAO DE BRITA)</v>
          </cell>
          <cell r="D20" t="str">
            <v>M3</v>
          </cell>
          <cell r="E20">
            <v>13.34</v>
          </cell>
        </row>
        <row r="21">
          <cell r="B21" t="str">
            <v>45060</v>
          </cell>
          <cell r="C21" t="str">
            <v>BRITAGEM DE ROCHA - PRODUCAO DE BRITA</v>
          </cell>
          <cell r="D21" t="str">
            <v>M3</v>
          </cell>
          <cell r="E21">
            <v>14.07</v>
          </cell>
        </row>
        <row r="22">
          <cell r="B22" t="str">
            <v>45070</v>
          </cell>
          <cell r="C22" t="str">
            <v>ESCAVACAO E CARGA DE MATERIAIS DE 1A. CATEGORIA</v>
          </cell>
          <cell r="D22" t="str">
            <v>M3</v>
          </cell>
          <cell r="E22">
            <v>2.04</v>
          </cell>
        </row>
        <row r="23">
          <cell r="B23" t="str">
            <v>45075</v>
          </cell>
          <cell r="C23" t="str">
            <v>ESCAVACAO E CARGA DE MATERIAIS DE 2A. CATEGORIA</v>
          </cell>
          <cell r="D23" t="str">
            <v>M3</v>
          </cell>
          <cell r="E23">
            <v>2.84</v>
          </cell>
        </row>
        <row r="24">
          <cell r="B24" t="str">
            <v>45080</v>
          </cell>
          <cell r="C24" t="str">
            <v>PRODUCAO DE SEIXO PENEIRADO</v>
          </cell>
          <cell r="D24" t="str">
            <v>M3</v>
          </cell>
          <cell r="E24">
            <v>6.0699999999999994</v>
          </cell>
        </row>
        <row r="25">
          <cell r="B25" t="str">
            <v>45085</v>
          </cell>
          <cell r="C25" t="str">
            <v>PRODUCAO DE SEIXO PARCIALMENTE BRITADO E PENEIRADO</v>
          </cell>
          <cell r="D25" t="str">
            <v>M3</v>
          </cell>
          <cell r="E25">
            <v>8.58</v>
          </cell>
        </row>
        <row r="26">
          <cell r="B26" t="str">
            <v>45090</v>
          </cell>
          <cell r="C26" t="str">
            <v>SEIXO RETIDO NA PENEIRA 2</v>
          </cell>
          <cell r="D26" t="str">
            <v>M3</v>
          </cell>
          <cell r="E26">
            <v>7.6999999999999993</v>
          </cell>
        </row>
        <row r="27">
          <cell r="B27" t="str">
            <v>45095</v>
          </cell>
          <cell r="C27" t="str">
            <v>CARREGAMENTO DE BRITA PARA DRENAGEM E O.A.C.</v>
          </cell>
          <cell r="D27" t="str">
            <v>M3</v>
          </cell>
          <cell r="E27">
            <v>0.72</v>
          </cell>
        </row>
        <row r="28">
          <cell r="B28" t="str">
            <v>45100</v>
          </cell>
          <cell r="C28" t="str">
            <v>MATERIAL JAZIDA 1A CATEGORIA</v>
          </cell>
          <cell r="D28" t="str">
            <v>M3</v>
          </cell>
          <cell r="E28">
            <v>2.5499999999999998</v>
          </cell>
        </row>
        <row r="29">
          <cell r="B29" t="str">
            <v>45105</v>
          </cell>
          <cell r="C29" t="str">
            <v>ESCAVACAO E CARGA DE MATERIAL DE 2A. CATEGORIA</v>
          </cell>
          <cell r="D29" t="str">
            <v>M3</v>
          </cell>
          <cell r="E29">
            <v>2.85</v>
          </cell>
        </row>
        <row r="30">
          <cell r="B30" t="str">
            <v>45107</v>
          </cell>
          <cell r="C30" t="str">
            <v>ESCAVACAO E CARGA DE MATERIAL GRANULAR</v>
          </cell>
          <cell r="D30" t="str">
            <v>M3</v>
          </cell>
          <cell r="E30">
            <v>2.4300000000000002</v>
          </cell>
        </row>
        <row r="31">
          <cell r="B31" t="str">
            <v>45109</v>
          </cell>
          <cell r="C31" t="str">
            <v>PRE FISSURAMENTO PARA CORTE EM ROCHA</v>
          </cell>
          <cell r="D31" t="str">
            <v>M2</v>
          </cell>
          <cell r="E31">
            <v>20.02</v>
          </cell>
        </row>
        <row r="32">
          <cell r="B32" t="str">
            <v>45110</v>
          </cell>
          <cell r="C32" t="str">
            <v>EXTRACAO DO MATERIAL DE 3A CATEGORIA PARA TERRAPLENA</v>
          </cell>
          <cell r="D32" t="str">
            <v>M3</v>
          </cell>
          <cell r="E32">
            <v>10.02</v>
          </cell>
        </row>
        <row r="33">
          <cell r="B33" t="str">
            <v>45111</v>
          </cell>
          <cell r="C33" t="str">
            <v>EXTRACAO MATERIAL 3A. CAT. P/TERRAPLENAGEM COMFOGO CON</v>
          </cell>
          <cell r="D33" t="str">
            <v>M3</v>
          </cell>
          <cell r="E33">
            <v>11.12</v>
          </cell>
        </row>
        <row r="34">
          <cell r="B34" t="str">
            <v>45115</v>
          </cell>
          <cell r="C34" t="str">
            <v>CARGA DO MATERIAL DE 3A CATEGORIA</v>
          </cell>
          <cell r="D34" t="str">
            <v>M3</v>
          </cell>
          <cell r="E34">
            <v>2.5</v>
          </cell>
        </row>
        <row r="35">
          <cell r="B35" t="str">
            <v>45116</v>
          </cell>
          <cell r="C35" t="str">
            <v>EXTRACAO E CARGA DE MATERIAL DE 3A.CAT. P/REVEST. PRIMA</v>
          </cell>
          <cell r="D35" t="str">
            <v>M3</v>
          </cell>
          <cell r="E35">
            <v>8.5</v>
          </cell>
        </row>
        <row r="36">
          <cell r="B36" t="str">
            <v>45118</v>
          </cell>
          <cell r="C36" t="str">
            <v>ESPALHAMENTO DE DE SOLOS</v>
          </cell>
          <cell r="D36" t="str">
            <v>M3</v>
          </cell>
          <cell r="E36">
            <v>0.68</v>
          </cell>
        </row>
        <row r="37">
          <cell r="B37" t="str">
            <v>45120</v>
          </cell>
          <cell r="C37" t="str">
            <v>ESPALHAMENTO DO MATERIAL DE 3A CATEGORIA</v>
          </cell>
          <cell r="D37" t="str">
            <v>M3</v>
          </cell>
          <cell r="E37">
            <v>1.03</v>
          </cell>
        </row>
        <row r="38">
          <cell r="B38" t="str">
            <v>45121</v>
          </cell>
          <cell r="C38" t="str">
            <v>ESPALH. E RECOBR. DO TERRENO COMARGILA E SOLO VEGETAL</v>
          </cell>
          <cell r="D38" t="str">
            <v>M3</v>
          </cell>
          <cell r="E38">
            <v>4.3899999999999997</v>
          </cell>
        </row>
        <row r="39">
          <cell r="B39" t="str">
            <v>45123</v>
          </cell>
          <cell r="C39" t="str">
            <v>ESTOCAGEM E RECOMPOSICAO DE CAMADA VEGETAL</v>
          </cell>
          <cell r="D39" t="str">
            <v>M3</v>
          </cell>
          <cell r="E39">
            <v>4.9999999999999991</v>
          </cell>
        </row>
        <row r="40">
          <cell r="B40" t="str">
            <v>45125</v>
          </cell>
          <cell r="C40" t="str">
            <v>ESCAVACAO CARGA E ESPALHAMENTO DE MATERIAL DE 3A. CAT</v>
          </cell>
          <cell r="D40" t="str">
            <v>M3</v>
          </cell>
          <cell r="E40">
            <v>13.549999999999999</v>
          </cell>
        </row>
        <row r="41">
          <cell r="B41" t="str">
            <v>45126</v>
          </cell>
          <cell r="C41" t="str">
            <v>ESCAV. CARGA E ESPALH. MAT. 3A. CAT. COMFOGO CONTROLADO</v>
          </cell>
          <cell r="D41" t="str">
            <v>M3</v>
          </cell>
          <cell r="E41">
            <v>14.649999999999999</v>
          </cell>
        </row>
        <row r="42">
          <cell r="B42" t="str">
            <v>45210</v>
          </cell>
          <cell r="C42" t="str">
            <v>CONCRETO MAGRO</v>
          </cell>
          <cell r="D42" t="str">
            <v>M3</v>
          </cell>
          <cell r="E42">
            <v>114.03</v>
          </cell>
        </row>
        <row r="43">
          <cell r="B43" t="str">
            <v>45215</v>
          </cell>
          <cell r="C43" t="str">
            <v>CONCRETO MAGRO COM BRITA COMERCIAL</v>
          </cell>
          <cell r="D43" t="str">
            <v>M3</v>
          </cell>
          <cell r="E43">
            <v>116.44</v>
          </cell>
        </row>
        <row r="44">
          <cell r="B44" t="str">
            <v>45220</v>
          </cell>
          <cell r="C44" t="str">
            <v>CONCRETO FCK 9 MPA</v>
          </cell>
          <cell r="D44" t="str">
            <v>M3</v>
          </cell>
          <cell r="E44">
            <v>138.90999999999997</v>
          </cell>
        </row>
        <row r="45">
          <cell r="B45" t="str">
            <v>45225</v>
          </cell>
          <cell r="C45" t="str">
            <v>CONCRETO FCK 9 MPA COM BRITA COMERCIAL</v>
          </cell>
          <cell r="D45" t="str">
            <v>M3</v>
          </cell>
          <cell r="E45">
            <v>141.04999999999998</v>
          </cell>
        </row>
        <row r="46">
          <cell r="B46" t="str">
            <v>45230</v>
          </cell>
          <cell r="C46" t="str">
            <v>CONCRETO FCK 11 MPA</v>
          </cell>
          <cell r="D46" t="str">
            <v>M3</v>
          </cell>
          <cell r="E46">
            <v>146.01</v>
          </cell>
        </row>
        <row r="47">
          <cell r="B47" t="str">
            <v>45235</v>
          </cell>
          <cell r="C47" t="str">
            <v>CONCRETO FCK 11 MPA COM BRITA COMERCIAL</v>
          </cell>
          <cell r="D47" t="str">
            <v>M3</v>
          </cell>
          <cell r="E47">
            <v>148.13</v>
          </cell>
        </row>
        <row r="48">
          <cell r="B48" t="str">
            <v>45240</v>
          </cell>
          <cell r="C48" t="str">
            <v>CONCRETO FCK 15 MPA</v>
          </cell>
          <cell r="D48" t="str">
            <v>M3</v>
          </cell>
          <cell r="E48">
            <v>155.56</v>
          </cell>
        </row>
        <row r="49">
          <cell r="B49" t="str">
            <v>45245</v>
          </cell>
          <cell r="C49" t="str">
            <v>CONCRETO FCK 15 MPA COM BRITA COMERCIAL</v>
          </cell>
          <cell r="D49" t="str">
            <v>M3</v>
          </cell>
          <cell r="E49">
            <v>157.4</v>
          </cell>
        </row>
        <row r="50">
          <cell r="B50" t="str">
            <v>45250</v>
          </cell>
          <cell r="C50" t="str">
            <v>CONCRETO POROSO</v>
          </cell>
          <cell r="D50" t="str">
            <v>M3</v>
          </cell>
          <cell r="E50">
            <v>155.28999999999996</v>
          </cell>
        </row>
        <row r="51">
          <cell r="B51" t="str">
            <v>45255</v>
          </cell>
          <cell r="C51" t="str">
            <v>CONCRETO POROSO COM BRITA COMERCIAL</v>
          </cell>
          <cell r="D51" t="str">
            <v>M3</v>
          </cell>
          <cell r="E51">
            <v>157.82</v>
          </cell>
        </row>
        <row r="52">
          <cell r="B52" t="str">
            <v>45260</v>
          </cell>
          <cell r="C52" t="str">
            <v>CONCRETO CICLOPICO FCK 11 MPA</v>
          </cell>
          <cell r="D52" t="str">
            <v>m3</v>
          </cell>
          <cell r="E52">
            <v>120.52</v>
          </cell>
        </row>
        <row r="53">
          <cell r="B53" t="str">
            <v>45265</v>
          </cell>
          <cell r="C53" t="str">
            <v>CONCRETO CICLOPICO FCK 11 MPA COM BRITA COMERCIAL</v>
          </cell>
          <cell r="D53" t="str">
            <v>M3</v>
          </cell>
          <cell r="E53">
            <v>121.97999999999999</v>
          </cell>
        </row>
        <row r="54">
          <cell r="B54" t="str">
            <v>45270</v>
          </cell>
          <cell r="C54" t="str">
            <v>CONCRETO CICLOPICO FCK 15 MPA</v>
          </cell>
          <cell r="D54" t="str">
            <v>M3</v>
          </cell>
          <cell r="E54">
            <v>127.2</v>
          </cell>
        </row>
        <row r="55">
          <cell r="B55" t="str">
            <v>45275</v>
          </cell>
          <cell r="C55" t="str">
            <v>CONCRETO CICLOPICO FCK 15 MPA COM BRITA COMERCIAL</v>
          </cell>
          <cell r="D55" t="str">
            <v>M3</v>
          </cell>
          <cell r="E55">
            <v>128.66</v>
          </cell>
        </row>
        <row r="56">
          <cell r="B56" t="str">
            <v>45280</v>
          </cell>
          <cell r="C56" t="str">
            <v>ARGAMASSA DE CIMENTO E AREIA 1:4</v>
          </cell>
          <cell r="D56" t="str">
            <v>M3</v>
          </cell>
          <cell r="E56">
            <v>308.05999999999995</v>
          </cell>
        </row>
        <row r="57">
          <cell r="B57" t="str">
            <v>45285</v>
          </cell>
          <cell r="C57" t="str">
            <v>ARGAMASSA DE CIMENTO E AREIA 1:3</v>
          </cell>
          <cell r="D57" t="str">
            <v>M3</v>
          </cell>
          <cell r="E57">
            <v>325.35999999999996</v>
          </cell>
        </row>
        <row r="58">
          <cell r="B58" t="str">
            <v>45290</v>
          </cell>
          <cell r="C58" t="str">
            <v>FORMAS COMUNS DE MADEIRA COM REAPROVEITAMENTO DE D</v>
          </cell>
          <cell r="D58" t="str">
            <v>M2</v>
          </cell>
          <cell r="E58">
            <v>28.490000000000002</v>
          </cell>
        </row>
        <row r="59">
          <cell r="B59" t="str">
            <v>45291</v>
          </cell>
          <cell r="C59" t="str">
            <v>FORMA DE PLACA COMPENSADA</v>
          </cell>
          <cell r="D59" t="str">
            <v>M2</v>
          </cell>
          <cell r="E59">
            <v>28.34</v>
          </cell>
        </row>
        <row r="60">
          <cell r="B60" t="str">
            <v>45295</v>
          </cell>
          <cell r="C60" t="str">
            <v>ESCORAMENTO PARA BUEIROS CELULARES</v>
          </cell>
          <cell r="D60" t="str">
            <v>M3</v>
          </cell>
          <cell r="E60">
            <v>11.02</v>
          </cell>
        </row>
        <row r="61">
          <cell r="B61" t="str">
            <v>45296</v>
          </cell>
          <cell r="C61" t="str">
            <v>ESCORAMENTO COMUM DE VALA - TIPO CONTINUO</v>
          </cell>
          <cell r="D61" t="str">
            <v>M2</v>
          </cell>
          <cell r="E61">
            <v>22.330000000000002</v>
          </cell>
        </row>
        <row r="62">
          <cell r="B62" t="str">
            <v>45297</v>
          </cell>
          <cell r="C62" t="str">
            <v>ESCORAMENTO COMUM DE VALAS - TIPO CONTINUO</v>
          </cell>
          <cell r="D62" t="str">
            <v>M2</v>
          </cell>
          <cell r="E62">
            <v>22.330000000000002</v>
          </cell>
        </row>
        <row r="63">
          <cell r="B63" t="str">
            <v>45300</v>
          </cell>
          <cell r="C63" t="str">
            <v>ARMADURA ACO CA-25   FORNECIMENTO DOBRAGEM E COLOCA</v>
          </cell>
          <cell r="D63" t="str">
            <v>KG</v>
          </cell>
          <cell r="E63">
            <v>2.81</v>
          </cell>
        </row>
        <row r="64">
          <cell r="B64" t="str">
            <v>45305</v>
          </cell>
          <cell r="C64" t="str">
            <v>ARMADURA ACO CA-50   FORNECIMENTO DOBRAGEM E COLOCA</v>
          </cell>
          <cell r="D64" t="str">
            <v>KG</v>
          </cell>
          <cell r="E64">
            <v>2.81</v>
          </cell>
        </row>
        <row r="65">
          <cell r="B65" t="str">
            <v>45310</v>
          </cell>
          <cell r="C65" t="str">
            <v>ARMADURA ACO CA-60   FORNECIMENTO DOBRAGEM E COLOCA</v>
          </cell>
          <cell r="D65" t="str">
            <v>KG</v>
          </cell>
          <cell r="E65">
            <v>3.08</v>
          </cell>
        </row>
        <row r="66">
          <cell r="B66" t="str">
            <v>45315</v>
          </cell>
          <cell r="C66" t="str">
            <v>LASTRO DE BRITA</v>
          </cell>
          <cell r="D66" t="str">
            <v>M3</v>
          </cell>
          <cell r="E66">
            <v>28.959999999999997</v>
          </cell>
        </row>
        <row r="67">
          <cell r="B67" t="str">
            <v>45320</v>
          </cell>
          <cell r="C67" t="str">
            <v>LASTRO DE BRITA COM BRITA COMERCIAL</v>
          </cell>
          <cell r="D67" t="str">
            <v>M3</v>
          </cell>
          <cell r="E67">
            <v>32.22</v>
          </cell>
        </row>
        <row r="68">
          <cell r="B68" t="str">
            <v>45335</v>
          </cell>
          <cell r="C68" t="str">
            <v>ENROCAMENTO DE PEDRA JOGADA COM PEDRA DO PRIMARIO</v>
          </cell>
          <cell r="D68" t="str">
            <v>M3</v>
          </cell>
          <cell r="E68">
            <v>17.330000000000002</v>
          </cell>
        </row>
        <row r="69">
          <cell r="B69" t="str">
            <v>45340</v>
          </cell>
          <cell r="C69" t="str">
            <v>ENROCAMENTO DE PEDRA ARRUMADA</v>
          </cell>
          <cell r="D69" t="str">
            <v>M3</v>
          </cell>
          <cell r="E69">
            <v>42.72</v>
          </cell>
        </row>
        <row r="70">
          <cell r="B70" t="str">
            <v>45342</v>
          </cell>
          <cell r="C70" t="str">
            <v>ENROCAMENTO COM PEDRA ARGAMASSADA</v>
          </cell>
          <cell r="D70" t="str">
            <v>M3</v>
          </cell>
          <cell r="E70">
            <v>132.70000000000002</v>
          </cell>
        </row>
        <row r="71">
          <cell r="B71" t="str">
            <v>45345</v>
          </cell>
          <cell r="C71" t="str">
            <v>ALVENARIA DE PEDRA DE MAO ARGAMASSADA</v>
          </cell>
          <cell r="D71" t="str">
            <v>M3</v>
          </cell>
          <cell r="E71">
            <v>132.70000000000002</v>
          </cell>
        </row>
        <row r="72">
          <cell r="B72" t="str">
            <v>45346</v>
          </cell>
          <cell r="C72" t="str">
            <v>ENROCAMENTO DE PEDRA DE MAO JOGADA</v>
          </cell>
          <cell r="D72" t="str">
            <v>M3</v>
          </cell>
          <cell r="E72">
            <v>38.04</v>
          </cell>
        </row>
        <row r="73">
          <cell r="B73" t="str">
            <v>45348</v>
          </cell>
          <cell r="C73" t="str">
            <v>ENROCAMENTO DE PEDRA JOGADA COM PEDRA DETONADA</v>
          </cell>
          <cell r="D73" t="str">
            <v>M3</v>
          </cell>
          <cell r="E73">
            <v>9.9400000000000013</v>
          </cell>
        </row>
        <row r="74">
          <cell r="B74" t="str">
            <v>45350</v>
          </cell>
          <cell r="C74" t="str">
            <v>ALVENARIA DE TIJOLOS MACICOS PARA PAREDE DE 20 CM</v>
          </cell>
          <cell r="D74" t="str">
            <v>M2</v>
          </cell>
          <cell r="E74">
            <v>54.589999999999996</v>
          </cell>
        </row>
        <row r="75">
          <cell r="B75" t="str">
            <v>45360</v>
          </cell>
          <cell r="C75" t="str">
            <v>CHAPISCO</v>
          </cell>
          <cell r="D75" t="str">
            <v>M2</v>
          </cell>
          <cell r="E75">
            <v>3.14</v>
          </cell>
        </row>
        <row r="76">
          <cell r="B76" t="str">
            <v>46000</v>
          </cell>
          <cell r="C76" t="str">
            <v>TORRE DE MADEIRA PARA CRAVACAO DE TUBULAO (OAE)</v>
          </cell>
          <cell r="D76" t="str">
            <v>M</v>
          </cell>
          <cell r="E76">
            <v>369.75</v>
          </cell>
        </row>
        <row r="77">
          <cell r="B77" t="str">
            <v>46010</v>
          </cell>
          <cell r="C77" t="str">
            <v>ARGAMASSA DE CIMENTO E AREIA 1:4 PREPARO E MATERIAIS (O</v>
          </cell>
          <cell r="D77" t="str">
            <v>M3</v>
          </cell>
          <cell r="E77">
            <v>308.05999999999995</v>
          </cell>
        </row>
        <row r="78">
          <cell r="B78" t="str">
            <v>46020</v>
          </cell>
          <cell r="C78" t="str">
            <v>FORMAS DE MADEIRA (OAE)</v>
          </cell>
          <cell r="D78" t="str">
            <v>M2</v>
          </cell>
          <cell r="E78">
            <v>26.91</v>
          </cell>
        </row>
        <row r="79">
          <cell r="B79" t="str">
            <v>46030</v>
          </cell>
          <cell r="C79" t="str">
            <v>ARMADURA ACO CA-50 FORNEC. DOBR. E COLOCACAO (OAE)</v>
          </cell>
          <cell r="D79" t="str">
            <v>KG</v>
          </cell>
          <cell r="E79">
            <v>2.81</v>
          </cell>
        </row>
        <row r="80">
          <cell r="B80" t="str">
            <v>46040</v>
          </cell>
          <cell r="C80" t="str">
            <v>CONCRETO FCK 15 MPA  -  PREPARO LANCAMENTO E CURA  (OA</v>
          </cell>
          <cell r="D80" t="str">
            <v>M3</v>
          </cell>
          <cell r="E80">
            <v>157.4</v>
          </cell>
        </row>
        <row r="81">
          <cell r="B81" t="str">
            <v>46050</v>
          </cell>
          <cell r="C81" t="str">
            <v>CONCRETO FCK 18 MPA  -  PREPARO LANCAMENTO E CURA  (OA</v>
          </cell>
          <cell r="D81" t="str">
            <v>M3</v>
          </cell>
          <cell r="E81">
            <v>163.52000000000001</v>
          </cell>
        </row>
        <row r="82">
          <cell r="B82" t="str">
            <v>46070</v>
          </cell>
          <cell r="C82" t="str">
            <v>DEMOLICAO DE ESTRUTURA EM CONCRETO SIMPLES (OAE)</v>
          </cell>
          <cell r="D82" t="str">
            <v>M3</v>
          </cell>
          <cell r="E82">
            <v>30.71</v>
          </cell>
        </row>
        <row r="83">
          <cell r="B83" t="str">
            <v>46080</v>
          </cell>
          <cell r="C83" t="str">
            <v>DEMOLICAO DE ESTRUTURA EM CONCRETO ARMADO (OAE)</v>
          </cell>
          <cell r="D83" t="str">
            <v>M3</v>
          </cell>
          <cell r="E83">
            <v>55.55</v>
          </cell>
        </row>
        <row r="84">
          <cell r="B84" t="str">
            <v>46090</v>
          </cell>
          <cell r="C84" t="str">
            <v>ATERRO PARA VEDACAO DE ENSECADEIRAS (OAE)</v>
          </cell>
          <cell r="D84" t="str">
            <v>M3</v>
          </cell>
          <cell r="E84">
            <v>11.319999999999999</v>
          </cell>
        </row>
        <row r="85">
          <cell r="B85" t="str">
            <v>46100</v>
          </cell>
          <cell r="C85" t="str">
            <v>ENSECADEIRAS DUPLAS (OAE)</v>
          </cell>
          <cell r="D85" t="str">
            <v>M2</v>
          </cell>
          <cell r="E85">
            <v>173.13</v>
          </cell>
        </row>
        <row r="86">
          <cell r="B86" t="str">
            <v>46415</v>
          </cell>
          <cell r="C86" t="str">
            <v>MEIO-FIO DE CONCRETO - TIPO MF01-DNER</v>
          </cell>
          <cell r="D86" t="str">
            <v>M</v>
          </cell>
          <cell r="E86">
            <v>47.470000000000006</v>
          </cell>
        </row>
        <row r="87">
          <cell r="B87" t="str">
            <v>47000</v>
          </cell>
          <cell r="C87" t="str">
            <v>ESCAVACAO MANUAL DE MATERIAL DE 1A. CATEGORIA</v>
          </cell>
          <cell r="D87" t="str">
            <v>M3</v>
          </cell>
          <cell r="E87">
            <v>15.4</v>
          </cell>
        </row>
        <row r="88">
          <cell r="B88" t="str">
            <v>47004</v>
          </cell>
          <cell r="C88" t="str">
            <v>CONCRETO FCK 22 MPA  -  PREPARO LANCAMENTO E CURA</v>
          </cell>
          <cell r="D88" t="str">
            <v>M3</v>
          </cell>
          <cell r="E88">
            <v>175.76</v>
          </cell>
        </row>
        <row r="89">
          <cell r="B89" t="str">
            <v>47005</v>
          </cell>
          <cell r="C89" t="str">
            <v>FORMAS COM CHAPAS PLASTIFICADAS PARA CONCRETO APARE</v>
          </cell>
          <cell r="D89" t="str">
            <v>M2</v>
          </cell>
          <cell r="E89">
            <v>33.839999999999996</v>
          </cell>
        </row>
        <row r="90">
          <cell r="B90" t="str">
            <v>48000</v>
          </cell>
          <cell r="C90" t="str">
            <v>ESCAV. CARGA E TRANSP. DE MAT DE CORTE COM TRATOR E CARR</v>
          </cell>
          <cell r="D90" t="str">
            <v>M3</v>
          </cell>
          <cell r="E90">
            <v>2.63</v>
          </cell>
        </row>
        <row r="91">
          <cell r="B91" t="str">
            <v>48005</v>
          </cell>
          <cell r="C91" t="str">
            <v>ESCAV. E CARGA DE MAT. DE CORTE COM TRATOR E CARREGAD</v>
          </cell>
          <cell r="D91" t="str">
            <v>M3</v>
          </cell>
          <cell r="E91">
            <v>2.6599999999999997</v>
          </cell>
        </row>
        <row r="92">
          <cell r="B92" t="str">
            <v>48008</v>
          </cell>
          <cell r="C92" t="str">
            <v>ESCAV. DE CANAIS COM CARGA, TRANSP. E ESPALH. DE MATERI</v>
          </cell>
          <cell r="D92" t="str">
            <v>M3</v>
          </cell>
          <cell r="E92">
            <v>4.1100000000000003</v>
          </cell>
        </row>
        <row r="93">
          <cell r="B93" t="str">
            <v>48009</v>
          </cell>
          <cell r="C93" t="str">
            <v>ESCAVACAO DE CANAIS COM ESPALHAMENTO DO MATERIAL</v>
          </cell>
          <cell r="D93" t="str">
            <v>M3</v>
          </cell>
          <cell r="E93">
            <v>4.1100000000000003</v>
          </cell>
        </row>
        <row r="94">
          <cell r="B94" t="str">
            <v>48010</v>
          </cell>
          <cell r="C94" t="str">
            <v>ESC. CARGA E TRANSP. DE MAT. DE CORTE COM RETROESCAVA</v>
          </cell>
          <cell r="D94" t="str">
            <v>M3</v>
          </cell>
          <cell r="E94">
            <v>2.96</v>
          </cell>
        </row>
        <row r="95">
          <cell r="B95" t="str">
            <v>48015</v>
          </cell>
          <cell r="C95" t="str">
            <v>ESCAV. E CARGA DE MAT. DE CORTE COM RETROESCAVADEIRA</v>
          </cell>
          <cell r="D95" t="str">
            <v>M3</v>
          </cell>
          <cell r="E95">
            <v>3.9499999999999997</v>
          </cell>
        </row>
        <row r="96">
          <cell r="B96" t="str">
            <v>48020</v>
          </cell>
          <cell r="C96" t="str">
            <v>RECOLHIMENTO DE PEDRA DE MAO</v>
          </cell>
          <cell r="D96" t="str">
            <v>M3</v>
          </cell>
          <cell r="E96">
            <v>28.970000000000002</v>
          </cell>
        </row>
        <row r="97">
          <cell r="B97" t="str">
            <v>48030</v>
          </cell>
          <cell r="C97" t="str">
            <v>ESCAV. E CARGA MAT. P/REVESTIMENTO PRIMARIO</v>
          </cell>
          <cell r="D97" t="str">
            <v>M3</v>
          </cell>
          <cell r="E97">
            <v>3.17</v>
          </cell>
        </row>
        <row r="98">
          <cell r="B98" t="str">
            <v>48040</v>
          </cell>
          <cell r="C98" t="str">
            <v>ESCAVACAO MANUAL DE SOLOS</v>
          </cell>
          <cell r="D98" t="str">
            <v>M3</v>
          </cell>
          <cell r="E98">
            <v>4.54</v>
          </cell>
        </row>
        <row r="99">
          <cell r="B99" t="str">
            <v>48050</v>
          </cell>
          <cell r="C99" t="str">
            <v>ESCAVACAO DE VALAS COMRETROESCAVADEIRA</v>
          </cell>
          <cell r="D99" t="str">
            <v>M3</v>
          </cell>
          <cell r="E99">
            <v>3.92</v>
          </cell>
        </row>
        <row r="100">
          <cell r="B100" t="str">
            <v>48060</v>
          </cell>
          <cell r="C100" t="str">
            <v>COMPACTACAO DE ATERRO</v>
          </cell>
          <cell r="D100" t="str">
            <v>M3</v>
          </cell>
          <cell r="E100">
            <v>1.73</v>
          </cell>
        </row>
        <row r="101">
          <cell r="B101" t="str">
            <v>48070</v>
          </cell>
          <cell r="C101" t="str">
            <v>APILOAMENTO MANUAL DE SOLOS</v>
          </cell>
          <cell r="D101" t="str">
            <v>M3</v>
          </cell>
          <cell r="E101">
            <v>10.25</v>
          </cell>
        </row>
        <row r="102">
          <cell r="B102" t="str">
            <v>48080</v>
          </cell>
          <cell r="C102" t="str">
            <v>REGULARIZACAO DE PISTA</v>
          </cell>
          <cell r="D102" t="str">
            <v>M2</v>
          </cell>
          <cell r="E102">
            <v>0.75</v>
          </cell>
        </row>
        <row r="103">
          <cell r="B103" t="str">
            <v>48090</v>
          </cell>
          <cell r="C103" t="str">
            <v>ALVENARIA DE TIJOLOS MACICO DE 11 CM</v>
          </cell>
          <cell r="D103" t="str">
            <v>M2</v>
          </cell>
          <cell r="E103">
            <v>32.67</v>
          </cell>
        </row>
        <row r="104">
          <cell r="B104" t="str">
            <v>48092</v>
          </cell>
          <cell r="C104" t="str">
            <v>ALVENARIA DE TIJOLOS FURADOS, ESPESSURA DE 10CM, CHAPI</v>
          </cell>
          <cell r="D104" t="str">
            <v>M2</v>
          </cell>
          <cell r="E104">
            <v>24.68</v>
          </cell>
        </row>
        <row r="105">
          <cell r="B105" t="str">
            <v>48100</v>
          </cell>
          <cell r="C105" t="str">
            <v>ALVENARIA DE PEDRA DE MAO ARGAMASSADA DE 15 CM</v>
          </cell>
          <cell r="D105" t="str">
            <v>M2</v>
          </cell>
          <cell r="E105">
            <v>40.04</v>
          </cell>
        </row>
        <row r="106">
          <cell r="B106" t="str">
            <v>48130</v>
          </cell>
          <cell r="C106" t="str">
            <v>PLANTIO DE GRAMA POR MUDAS</v>
          </cell>
          <cell r="D106" t="str">
            <v>M2</v>
          </cell>
          <cell r="E106">
            <v>1.84</v>
          </cell>
        </row>
        <row r="107">
          <cell r="B107" t="str">
            <v>48150</v>
          </cell>
          <cell r="C107" t="str">
            <v>REATERRO E APILOAMENTO EM CAMADAS DE 20 CM</v>
          </cell>
          <cell r="D107" t="str">
            <v>M3</v>
          </cell>
          <cell r="E107">
            <v>6.29</v>
          </cell>
        </row>
        <row r="108">
          <cell r="B108" t="str">
            <v>49000</v>
          </cell>
          <cell r="C108" t="str">
            <v>PMF (NA USINA) PARA CONSERVACAO RODOVIARIA</v>
          </cell>
          <cell r="D108" t="str">
            <v>T</v>
          </cell>
          <cell r="E108">
            <v>13.89</v>
          </cell>
        </row>
        <row r="109">
          <cell r="B109" t="str">
            <v>49010</v>
          </cell>
          <cell r="C109" t="str">
            <v>CAUQ (NA USINA) - PARA CONSERVACAO RODOVIARIA</v>
          </cell>
          <cell r="D109" t="str">
            <v>T</v>
          </cell>
          <cell r="E109">
            <v>38.5</v>
          </cell>
        </row>
        <row r="110">
          <cell r="B110" t="str">
            <v>49011</v>
          </cell>
          <cell r="C110" t="str">
            <v>COMBATE A EXSUDACAO COM AREIA(DNER)</v>
          </cell>
          <cell r="D110" t="str">
            <v>M2</v>
          </cell>
          <cell r="E110">
            <v>0.27</v>
          </cell>
        </row>
        <row r="111">
          <cell r="B111" t="str">
            <v>49020</v>
          </cell>
          <cell r="C111" t="str">
            <v>LIMPEZA DE BUEIRO</v>
          </cell>
          <cell r="D111" t="str">
            <v>M3</v>
          </cell>
          <cell r="E111">
            <v>11.73</v>
          </cell>
        </row>
        <row r="112">
          <cell r="B112" t="str">
            <v>49022</v>
          </cell>
          <cell r="C112" t="str">
            <v>DESOBSTRUCAO DE CAIXAS COLETORAS</v>
          </cell>
          <cell r="D112" t="str">
            <v>UNID</v>
          </cell>
          <cell r="E112">
            <v>19.77</v>
          </cell>
        </row>
        <row r="113">
          <cell r="B113" t="str">
            <v>49024</v>
          </cell>
          <cell r="C113" t="str">
            <v>DESOBSTRUCAO DE GALERIAS D=60CM</v>
          </cell>
          <cell r="D113" t="str">
            <v>M</v>
          </cell>
          <cell r="E113">
            <v>9.7999999999999989</v>
          </cell>
        </row>
        <row r="114">
          <cell r="B114" t="str">
            <v>49030</v>
          </cell>
          <cell r="C114" t="str">
            <v>LIMPEZA DE CAIXA COLETORA</v>
          </cell>
          <cell r="D114" t="str">
            <v>UNID</v>
          </cell>
          <cell r="E114">
            <v>15.450000000000001</v>
          </cell>
        </row>
        <row r="115">
          <cell r="B115" t="str">
            <v>49040</v>
          </cell>
          <cell r="C115" t="str">
            <v>LIMPEZA DE SARJETA E MEIO-FIO</v>
          </cell>
          <cell r="D115" t="str">
            <v>M</v>
          </cell>
          <cell r="E115">
            <v>0.19</v>
          </cell>
        </row>
        <row r="116">
          <cell r="B116" t="str">
            <v>49050</v>
          </cell>
          <cell r="C116" t="str">
            <v>LIMPEZA E PINTURA DE PONTES</v>
          </cell>
          <cell r="D116" t="str">
            <v>M</v>
          </cell>
          <cell r="E116">
            <v>4.54</v>
          </cell>
        </row>
        <row r="117">
          <cell r="B117" t="str">
            <v>49055</v>
          </cell>
          <cell r="C117" t="str">
            <v>LIMPEZA DE PLACAS DE SINALIZACAO</v>
          </cell>
          <cell r="D117" t="str">
            <v>M2</v>
          </cell>
          <cell r="E117">
            <v>2.25</v>
          </cell>
        </row>
        <row r="118">
          <cell r="B118" t="str">
            <v>49056</v>
          </cell>
          <cell r="C118" t="str">
            <v>CAIACAO</v>
          </cell>
          <cell r="D118" t="str">
            <v>M2</v>
          </cell>
          <cell r="E118">
            <v>0.6</v>
          </cell>
        </row>
        <row r="119">
          <cell r="B119" t="str">
            <v>49057</v>
          </cell>
          <cell r="C119" t="str">
            <v>ANDAIMES SUSPENSOS PARA OBRAS DE RESTAURACAO DE PON</v>
          </cell>
          <cell r="D119" t="str">
            <v>M2</v>
          </cell>
          <cell r="E119">
            <v>24.489999999999995</v>
          </cell>
        </row>
        <row r="120">
          <cell r="B120" t="str">
            <v>49060</v>
          </cell>
          <cell r="C120" t="str">
            <v>LIMPEZA MANUAL DE VALETA</v>
          </cell>
          <cell r="D120" t="str">
            <v>M</v>
          </cell>
          <cell r="E120">
            <v>0.39</v>
          </cell>
        </row>
        <row r="121">
          <cell r="B121" t="str">
            <v>49065</v>
          </cell>
          <cell r="C121" t="str">
            <v>CAPINA MANUAL</v>
          </cell>
          <cell r="D121" t="str">
            <v>M2</v>
          </cell>
          <cell r="E121">
            <v>0.31</v>
          </cell>
        </row>
        <row r="122">
          <cell r="B122" t="str">
            <v>49070</v>
          </cell>
          <cell r="C122" t="str">
            <v>PINTURA DE SARJETA E MEIO-FIO</v>
          </cell>
          <cell r="D122" t="str">
            <v>M</v>
          </cell>
          <cell r="E122">
            <v>0.23</v>
          </cell>
        </row>
        <row r="123">
          <cell r="B123" t="str">
            <v>49080</v>
          </cell>
          <cell r="C123" t="str">
            <v>RECONFORMACAO DE ACOSTAMENTO NAO PAVIMENTADO</v>
          </cell>
          <cell r="D123" t="str">
            <v>M2</v>
          </cell>
          <cell r="E123">
            <v>0.01</v>
          </cell>
        </row>
        <row r="124">
          <cell r="B124" t="str">
            <v>49090</v>
          </cell>
          <cell r="C124" t="str">
            <v>RECONFORMACAO DE PISTA NAO PAVIMENTADA</v>
          </cell>
          <cell r="D124" t="str">
            <v>M2</v>
          </cell>
          <cell r="E124">
            <v>0.05</v>
          </cell>
        </row>
        <row r="125">
          <cell r="B125" t="str">
            <v>49091</v>
          </cell>
          <cell r="C125" t="str">
            <v>RECONFORMACAO DE PISTA NAO PAVIMENTADA</v>
          </cell>
          <cell r="D125" t="str">
            <v>HA</v>
          </cell>
          <cell r="E125">
            <v>470.09</v>
          </cell>
        </row>
        <row r="126">
          <cell r="B126" t="str">
            <v>49092</v>
          </cell>
          <cell r="C126" t="str">
            <v>RECONSTITUICAO DO SUB-LEITO</v>
          </cell>
          <cell r="D126" t="str">
            <v>M3</v>
          </cell>
          <cell r="E126">
            <v>1.49</v>
          </cell>
        </row>
        <row r="127">
          <cell r="B127" t="str">
            <v>49100</v>
          </cell>
          <cell r="C127" t="str">
            <v>RECOMPOSICAO DE BUEIRO DE CONCRETO</v>
          </cell>
          <cell r="D127" t="str">
            <v>M</v>
          </cell>
          <cell r="E127">
            <v>221.04</v>
          </cell>
        </row>
        <row r="128">
          <cell r="B128" t="str">
            <v>49105</v>
          </cell>
          <cell r="C128" t="str">
            <v>RECOMPOSICAO DE BUEIRO METALICO</v>
          </cell>
          <cell r="D128" t="str">
            <v>M</v>
          </cell>
          <cell r="E128">
            <v>934.67</v>
          </cell>
        </row>
        <row r="129">
          <cell r="B129" t="str">
            <v>49110</v>
          </cell>
          <cell r="C129" t="str">
            <v>RECOMPOSICAO DE BUEIRO DE CONCRETO COMLASTRO DE BRITA</v>
          </cell>
          <cell r="D129" t="str">
            <v>M</v>
          </cell>
          <cell r="E129">
            <v>68.05</v>
          </cell>
        </row>
        <row r="130">
          <cell r="B130" t="str">
            <v>49120</v>
          </cell>
          <cell r="C130" t="str">
            <v>RECOMPOSICAO DE GUARDA-CORPO</v>
          </cell>
          <cell r="D130" t="str">
            <v>M</v>
          </cell>
          <cell r="E130">
            <v>62.45000000000001</v>
          </cell>
        </row>
        <row r="131">
          <cell r="B131" t="str">
            <v>49123</v>
          </cell>
          <cell r="C131" t="str">
            <v>RECOMPOSICAO DE DEFENSA METALICA</v>
          </cell>
          <cell r="D131" t="str">
            <v>M</v>
          </cell>
          <cell r="E131">
            <v>69.84</v>
          </cell>
        </row>
        <row r="132">
          <cell r="B132" t="str">
            <v>49130</v>
          </cell>
          <cell r="C132" t="str">
            <v>RECOMPOSICAO DE PLACAS DE CONCRETO</v>
          </cell>
          <cell r="D132" t="str">
            <v>M3</v>
          </cell>
          <cell r="E132">
            <v>223.6</v>
          </cell>
        </row>
        <row r="133">
          <cell r="B133" t="str">
            <v>49131</v>
          </cell>
          <cell r="C133" t="str">
            <v>RECOMPOSICAO DE SARJETAS REVESTIDAS E MEIO FIO</v>
          </cell>
          <cell r="D133" t="str">
            <v>M</v>
          </cell>
          <cell r="E133">
            <v>22.16</v>
          </cell>
        </row>
        <row r="134">
          <cell r="B134" t="str">
            <v>49132</v>
          </cell>
          <cell r="C134" t="str">
            <v>RECOMPOSICAO DE SARJETA NAO REVESTIDA</v>
          </cell>
          <cell r="D134" t="str">
            <v>M</v>
          </cell>
          <cell r="E134">
            <v>1.19</v>
          </cell>
        </row>
        <row r="135">
          <cell r="B135" t="str">
            <v>49133</v>
          </cell>
          <cell r="C135" t="str">
            <v>RECOMPOSICAO DE VALETA REVESTIDA</v>
          </cell>
          <cell r="D135" t="str">
            <v>M</v>
          </cell>
          <cell r="E135">
            <v>29.36</v>
          </cell>
        </row>
        <row r="136">
          <cell r="B136" t="str">
            <v>49134</v>
          </cell>
          <cell r="C136" t="str">
            <v>RECOMPOSICAO DE VALETA NAO REVESTIDA</v>
          </cell>
          <cell r="D136" t="str">
            <v>M</v>
          </cell>
          <cell r="E136">
            <v>2.72</v>
          </cell>
        </row>
        <row r="137">
          <cell r="B137" t="str">
            <v>49135</v>
          </cell>
          <cell r="C137" t="str">
            <v>RECOMPOSICAO DE SINALIZACAO VERTICAL</v>
          </cell>
          <cell r="D137" t="str">
            <v>M2</v>
          </cell>
          <cell r="E137">
            <v>28.43</v>
          </cell>
        </row>
        <row r="138">
          <cell r="B138" t="str">
            <v>49140</v>
          </cell>
          <cell r="C138" t="str">
            <v>RECOMPOSICAO DE REVESTIMENTO COM CAUQ</v>
          </cell>
          <cell r="D138" t="str">
            <v>M3</v>
          </cell>
          <cell r="E138">
            <v>210.3</v>
          </cell>
        </row>
        <row r="139">
          <cell r="B139" t="str">
            <v>49150</v>
          </cell>
          <cell r="C139" t="str">
            <v>RECOMPOSICAO DE REVESTIMENTO PRIMARIO</v>
          </cell>
          <cell r="D139" t="str">
            <v>M3</v>
          </cell>
          <cell r="E139">
            <v>4.4600000000000009</v>
          </cell>
        </row>
        <row r="140">
          <cell r="B140" t="str">
            <v>49154</v>
          </cell>
          <cell r="C140" t="str">
            <v>RECOMPOSICAO MANUAL DE ATERRO</v>
          </cell>
          <cell r="D140" t="str">
            <v>M3</v>
          </cell>
          <cell r="E140">
            <v>44.51</v>
          </cell>
        </row>
        <row r="141">
          <cell r="B141" t="str">
            <v>49155</v>
          </cell>
          <cell r="C141" t="str">
            <v>RECOMPOSICAO MECANICA DE ATERRO</v>
          </cell>
          <cell r="D141" t="str">
            <v>M3</v>
          </cell>
          <cell r="E141">
            <v>17.590000000000003</v>
          </cell>
        </row>
        <row r="142">
          <cell r="B142" t="str">
            <v>49160</v>
          </cell>
          <cell r="C142" t="str">
            <v>RECONSTRUCAO DE PAVIMENTO COMBASE DE BRITA GRADUADA</v>
          </cell>
          <cell r="D142" t="str">
            <v>M3</v>
          </cell>
          <cell r="E142">
            <v>74.039999999999992</v>
          </cell>
        </row>
        <row r="143">
          <cell r="B143" t="str">
            <v>49161</v>
          </cell>
          <cell r="C143" t="str">
            <v>SELAGEM DE TRINCA</v>
          </cell>
          <cell r="D143" t="str">
            <v>L</v>
          </cell>
          <cell r="E143">
            <v>2.7299999999999995</v>
          </cell>
        </row>
        <row r="144">
          <cell r="B144" t="str">
            <v>49170</v>
          </cell>
          <cell r="C144" t="str">
            <v>REMENDO PROFUNDO</v>
          </cell>
          <cell r="D144" t="str">
            <v>M3</v>
          </cell>
          <cell r="E144">
            <v>204.60999999999999</v>
          </cell>
        </row>
        <row r="145">
          <cell r="B145" t="str">
            <v>49171</v>
          </cell>
          <cell r="C145" t="str">
            <v>REMENDO PROFUNDO COM CAUQ</v>
          </cell>
          <cell r="D145" t="str">
            <v>M3</v>
          </cell>
          <cell r="E145">
            <v>218.68999999999997</v>
          </cell>
        </row>
        <row r="146">
          <cell r="B146" t="str">
            <v>49180</v>
          </cell>
          <cell r="C146" t="str">
            <v>REMOCAO MECANIZADA DE BARREIRAS</v>
          </cell>
          <cell r="D146" t="str">
            <v>M3</v>
          </cell>
          <cell r="E146">
            <v>7.81</v>
          </cell>
        </row>
        <row r="147">
          <cell r="B147" t="str">
            <v>49181</v>
          </cell>
          <cell r="C147" t="str">
            <v>REMOCAO MANUAL DE BARREIRA</v>
          </cell>
          <cell r="D147" t="str">
            <v>M3</v>
          </cell>
          <cell r="E147">
            <v>24.139999999999997</v>
          </cell>
        </row>
        <row r="148">
          <cell r="B148" t="str">
            <v>49185</v>
          </cell>
          <cell r="C148" t="str">
            <v>REPAROS EM PONTES DE MADEIRA</v>
          </cell>
          <cell r="D148" t="str">
            <v>M</v>
          </cell>
          <cell r="E148">
            <v>66.209999999999994</v>
          </cell>
        </row>
        <row r="149">
          <cell r="B149" t="str">
            <v>49190</v>
          </cell>
          <cell r="C149" t="str">
            <v>ROCADA MANUAL</v>
          </cell>
          <cell r="D149" t="str">
            <v>M2</v>
          </cell>
          <cell r="E149">
            <v>0.12</v>
          </cell>
        </row>
        <row r="150">
          <cell r="B150" t="str">
            <v>49200</v>
          </cell>
          <cell r="C150" t="str">
            <v>ROCADA MECANIZADA</v>
          </cell>
          <cell r="D150" t="str">
            <v>HA</v>
          </cell>
          <cell r="E150">
            <v>104.35</v>
          </cell>
        </row>
        <row r="151">
          <cell r="B151" t="str">
            <v>49210</v>
          </cell>
          <cell r="C151" t="str">
            <v>ROCADA MECANIZADA COSTAL</v>
          </cell>
          <cell r="D151" t="str">
            <v>M2</v>
          </cell>
          <cell r="E151">
            <v>0.05</v>
          </cell>
        </row>
        <row r="152">
          <cell r="B152" t="str">
            <v>49220</v>
          </cell>
          <cell r="C152" t="str">
            <v>TAPA BURACO COM CAUQ</v>
          </cell>
          <cell r="D152" t="str">
            <v>M3</v>
          </cell>
          <cell r="E152">
            <v>412.58</v>
          </cell>
        </row>
        <row r="153">
          <cell r="B153" t="str">
            <v>49230</v>
          </cell>
          <cell r="C153" t="str">
            <v>TAPA BURACO COM PMF</v>
          </cell>
          <cell r="D153" t="str">
            <v>M3</v>
          </cell>
          <cell r="E153">
            <v>330.47</v>
          </cell>
        </row>
        <row r="154">
          <cell r="B154" t="str">
            <v>49301</v>
          </cell>
          <cell r="C154" t="str">
            <v>ESC. MEC. DE VALAS P/OBRAS DE ARTE CORRENTES - 1A CATEG</v>
          </cell>
          <cell r="D154" t="str">
            <v>M3</v>
          </cell>
          <cell r="E154">
            <v>4.54</v>
          </cell>
        </row>
        <row r="155">
          <cell r="B155" t="str">
            <v>49302</v>
          </cell>
          <cell r="C155" t="str">
            <v>REATERRO E APILOAMENTO EM CAMADAS DE 20 CM</v>
          </cell>
          <cell r="D155" t="str">
            <v>M3</v>
          </cell>
          <cell r="E155">
            <v>6.6</v>
          </cell>
        </row>
        <row r="156">
          <cell r="B156" t="str">
            <v>49303</v>
          </cell>
          <cell r="C156" t="str">
            <v>BRITA GRADUADA (NA USINA) PARA CONSERVACAO RODOVIARIA</v>
          </cell>
          <cell r="D156" t="str">
            <v>T</v>
          </cell>
          <cell r="E156">
            <v>11.64</v>
          </cell>
        </row>
        <row r="157">
          <cell r="B157" t="str">
            <v>49400</v>
          </cell>
          <cell r="C157" t="str">
            <v>HORA MAQUINA - TRATOR COM LAMINA 140 HP</v>
          </cell>
          <cell r="D157" t="str">
            <v>H</v>
          </cell>
          <cell r="E157">
            <v>59.2</v>
          </cell>
        </row>
        <row r="158">
          <cell r="B158" t="str">
            <v>49401</v>
          </cell>
          <cell r="C158" t="str">
            <v>HORA MAQUINA - CARREGADEIRA DE PNEUS 73 HP</v>
          </cell>
          <cell r="D158" t="str">
            <v>H</v>
          </cell>
          <cell r="E158">
            <v>55.65</v>
          </cell>
        </row>
        <row r="159">
          <cell r="B159" t="str">
            <v>49402</v>
          </cell>
          <cell r="C159" t="str">
            <v>HORA MAQUINA - MOTONIVELADORA 125 HP</v>
          </cell>
          <cell r="D159" t="str">
            <v>H</v>
          </cell>
          <cell r="E159">
            <v>78.22</v>
          </cell>
        </row>
        <row r="160">
          <cell r="B160" t="str">
            <v>49403</v>
          </cell>
          <cell r="C160" t="str">
            <v>HORA MAQUINA - COMPACTADOR VIBRATORIO AUTOPROPELIDO</v>
          </cell>
          <cell r="D160" t="str">
            <v>H</v>
          </cell>
          <cell r="E160">
            <v>56.29</v>
          </cell>
        </row>
        <row r="161">
          <cell r="B161" t="str">
            <v>49404</v>
          </cell>
          <cell r="C161" t="str">
            <v>HORA MAQUINA - CAMINHAO BASCULANTE SIMPLES 204 HP</v>
          </cell>
          <cell r="D161" t="str">
            <v>H</v>
          </cell>
          <cell r="E161">
            <v>71.47</v>
          </cell>
        </row>
        <row r="162">
          <cell r="B162" t="str">
            <v>49405</v>
          </cell>
          <cell r="C162" t="str">
            <v>HORA MAQUINA - RETROESCAVADEIRA 76 HP</v>
          </cell>
          <cell r="D162" t="str">
            <v>H</v>
          </cell>
          <cell r="E162">
            <v>34.590000000000003</v>
          </cell>
        </row>
        <row r="163">
          <cell r="B163" t="str">
            <v>49406</v>
          </cell>
          <cell r="C163" t="str">
            <v>HORA MAQUINA - ESCAVADEIRA HIDRAULICA 93 HP</v>
          </cell>
          <cell r="D163" t="str">
            <v>H</v>
          </cell>
          <cell r="E163">
            <v>50.04</v>
          </cell>
        </row>
        <row r="164">
          <cell r="B164" t="str">
            <v>49410</v>
          </cell>
          <cell r="C164" t="str">
            <v>HORA-MAQUINA DE ESCAVADEIRA DRAG-LINE</v>
          </cell>
          <cell r="D164" t="str">
            <v>H</v>
          </cell>
          <cell r="E164">
            <v>69.22</v>
          </cell>
        </row>
        <row r="165">
          <cell r="B165" t="str">
            <v>49412</v>
          </cell>
          <cell r="C165" t="str">
            <v>HORA-MAQUINA DE ESCAVADEIRA CASE-POCLAIN 988</v>
          </cell>
          <cell r="D165" t="str">
            <v>H</v>
          </cell>
          <cell r="E165">
            <v>87.06</v>
          </cell>
        </row>
        <row r="166">
          <cell r="B166" t="str">
            <v>49414</v>
          </cell>
          <cell r="C166" t="str">
            <v>HORA-MAQUINA DE CARREGADEIRA MF-86</v>
          </cell>
          <cell r="D166" t="str">
            <v>H</v>
          </cell>
          <cell r="E166">
            <v>36.869999999999997</v>
          </cell>
        </row>
        <row r="167">
          <cell r="B167" t="str">
            <v>49416</v>
          </cell>
          <cell r="C167" t="str">
            <v>HORA-MAQUINA DE CAMINHAO LK 1621/42 - SIMPLES</v>
          </cell>
          <cell r="D167" t="str">
            <v>H</v>
          </cell>
          <cell r="E167">
            <v>45.15</v>
          </cell>
        </row>
        <row r="168">
          <cell r="B168" t="str">
            <v>49500</v>
          </cell>
          <cell r="C168" t="str">
            <v>TRANSPORTE LOCAL COMCAMINHAO BASCULANTE (PARA MICROB</v>
          </cell>
          <cell r="D168" t="str">
            <v>TON</v>
          </cell>
          <cell r="E168">
            <v>1.88</v>
          </cell>
        </row>
        <row r="169">
          <cell r="B169" t="str">
            <v>49510</v>
          </cell>
          <cell r="C169" t="str">
            <v>TRANSPORTE LOCAL COMCAMINHAO BASCULANTE (PARA MICROB</v>
          </cell>
          <cell r="D169" t="str">
            <v>TON</v>
          </cell>
          <cell r="E169">
            <v>0.9</v>
          </cell>
        </row>
        <row r="170">
          <cell r="B170" t="str">
            <v>49520</v>
          </cell>
          <cell r="C170" t="str">
            <v>TRANSPORTE COMERCIAL COMCAM. BASCULANTE (PARA MICROBA</v>
          </cell>
          <cell r="D170" t="str">
            <v>TON</v>
          </cell>
          <cell r="E170">
            <v>0.39</v>
          </cell>
        </row>
        <row r="171">
          <cell r="B171" t="str">
            <v>49530</v>
          </cell>
          <cell r="C171" t="str">
            <v>TRANSPORTE LOCAL COM CAMINHAO BASCULANTE ROD. PAVIM</v>
          </cell>
          <cell r="D171" t="str">
            <v>TN</v>
          </cell>
          <cell r="E171">
            <v>0.71</v>
          </cell>
        </row>
        <row r="172">
          <cell r="B172" t="str">
            <v>49540</v>
          </cell>
          <cell r="C172" t="str">
            <v>TRANSPORTE LOCAL COM CAMINHAO BASCULANTE ROD.NAO PA</v>
          </cell>
          <cell r="D172" t="str">
            <v>TN</v>
          </cell>
          <cell r="E172">
            <v>0.86</v>
          </cell>
        </row>
        <row r="173">
          <cell r="B173" t="str">
            <v>49550</v>
          </cell>
          <cell r="C173" t="str">
            <v>TRANSPORTE LOCAL COM CAMINHAO BASCULANTE (CTE)</v>
          </cell>
          <cell r="D173" t="str">
            <v>TN</v>
          </cell>
          <cell r="E173">
            <v>0.71</v>
          </cell>
        </row>
        <row r="174">
          <cell r="B174" t="str">
            <v>49560</v>
          </cell>
          <cell r="C174" t="str">
            <v>TRANSPORTE LOCAL COM CAMINHAO CARROCERIA ROD. PAVIM</v>
          </cell>
          <cell r="D174" t="str">
            <v>TN</v>
          </cell>
          <cell r="E174">
            <v>0.56999999999999995</v>
          </cell>
        </row>
        <row r="175">
          <cell r="B175" t="str">
            <v>49570</v>
          </cell>
          <cell r="C175" t="str">
            <v>TRANSPORTE LOCAL COM CAMINHAO CARROCERIA ROD.NAO PA</v>
          </cell>
          <cell r="D175" t="str">
            <v>TN</v>
          </cell>
          <cell r="E175">
            <v>0.42</v>
          </cell>
        </row>
        <row r="176">
          <cell r="B176" t="str">
            <v>49580</v>
          </cell>
          <cell r="C176" t="str">
            <v>TRANSPORTE LOCAL COM CAMINHAO CARROCERIA (CTE)</v>
          </cell>
          <cell r="D176" t="str">
            <v>TN</v>
          </cell>
          <cell r="E176">
            <v>3.4</v>
          </cell>
        </row>
        <row r="177">
          <cell r="B177" t="str">
            <v>49590</v>
          </cell>
          <cell r="C177" t="str">
            <v>TRANSPORTE COMERCIAL COMCAMINHAO BASCULANTE ROD.PAVI</v>
          </cell>
          <cell r="D177" t="str">
            <v>TN</v>
          </cell>
          <cell r="E177">
            <v>0.56999999999999995</v>
          </cell>
        </row>
        <row r="178">
          <cell r="B178" t="str">
            <v>49600</v>
          </cell>
          <cell r="C178" t="str">
            <v>TRANSPORTE COMERCIAL COMCAMINHAO BASCULANTE ROD.N.PA</v>
          </cell>
          <cell r="D178" t="str">
            <v>TN</v>
          </cell>
          <cell r="E178">
            <v>0.71</v>
          </cell>
        </row>
        <row r="179">
          <cell r="B179" t="str">
            <v>49610</v>
          </cell>
          <cell r="C179" t="str">
            <v>TRANSPORTE COMERCIAL COMCAMINHAO CARROCERIA ROD. PAVI</v>
          </cell>
          <cell r="D179" t="str">
            <v>TN</v>
          </cell>
          <cell r="E179">
            <v>0.33</v>
          </cell>
        </row>
        <row r="180">
          <cell r="B180" t="str">
            <v>49620</v>
          </cell>
          <cell r="C180" t="str">
            <v>TRANSPORTE COMERCIAL COMCAMINHAO CARROCERIA ROD.N.PA</v>
          </cell>
          <cell r="D180" t="str">
            <v>TN</v>
          </cell>
          <cell r="E180">
            <v>0.42</v>
          </cell>
        </row>
        <row r="181">
          <cell r="B181" t="str">
            <v>49630</v>
          </cell>
          <cell r="C181" t="str">
            <v>CONCRETO FCK 15 MPA - FUNDAÇÕES</v>
          </cell>
          <cell r="D181" t="str">
            <v>M3</v>
          </cell>
          <cell r="E181">
            <v>136.77000000000001</v>
          </cell>
        </row>
        <row r="182">
          <cell r="B182" t="str">
            <v>49640</v>
          </cell>
          <cell r="C182" t="str">
            <v>ARMADURA ACO CA-50  - FUNDAÇÕES - FORNEC / BENEFICIAMENTO</v>
          </cell>
          <cell r="D182" t="str">
            <v>KG</v>
          </cell>
          <cell r="E182">
            <v>1.91</v>
          </cell>
        </row>
        <row r="183">
          <cell r="B183" t="str">
            <v>49650</v>
          </cell>
          <cell r="C183" t="str">
            <v>LANÇAMENTO DE CONCRETO COM BOMBA</v>
          </cell>
          <cell r="D183" t="str">
            <v>M3</v>
          </cell>
          <cell r="E183">
            <v>18.13</v>
          </cell>
        </row>
        <row r="184">
          <cell r="B184" t="str">
            <v>49660</v>
          </cell>
          <cell r="C184" t="str">
            <v>LANÇAMENTO DE CONCRETO COM GUINDASTE</v>
          </cell>
          <cell r="D184" t="str">
            <v>M3</v>
          </cell>
          <cell r="E184">
            <v>24.94</v>
          </cell>
        </row>
        <row r="185">
          <cell r="B185" t="str">
            <v>49670</v>
          </cell>
          <cell r="C185" t="str">
            <v>LANÇAMENTO DE CONCRETO DESCARGA DIRETA</v>
          </cell>
          <cell r="D185" t="str">
            <v>M3</v>
          </cell>
          <cell r="E185">
            <v>1.63</v>
          </cell>
        </row>
        <row r="186">
          <cell r="B186" t="str">
            <v>49680</v>
          </cell>
          <cell r="C186" t="str">
            <v>ARMADURA AÇO CA-50 - COLOCAÇÃO</v>
          </cell>
          <cell r="D186" t="str">
            <v>KG</v>
          </cell>
          <cell r="E186">
            <v>0.5</v>
          </cell>
        </row>
        <row r="187">
          <cell r="B187" t="str">
            <v>49690</v>
          </cell>
          <cell r="C187" t="str">
            <v>CONCRETO PROJETADO</v>
          </cell>
          <cell r="D187" t="str">
            <v>M3</v>
          </cell>
          <cell r="E187">
            <v>336.24</v>
          </cell>
        </row>
        <row r="188">
          <cell r="B188" t="str">
            <v>49700</v>
          </cell>
          <cell r="C188" t="str">
            <v>PATIO DE VIGAS PRÉ-MOLDADAS</v>
          </cell>
          <cell r="D188" t="str">
            <v>UN</v>
          </cell>
          <cell r="E188">
            <v>25097.66</v>
          </cell>
        </row>
        <row r="189">
          <cell r="B189" t="str">
            <v>49750</v>
          </cell>
          <cell r="C189" t="str">
            <v>REBOCO E=3MM</v>
          </cell>
          <cell r="D189" t="str">
            <v>M2</v>
          </cell>
          <cell r="E189">
            <v>7.38</v>
          </cell>
        </row>
        <row r="190">
          <cell r="B190" t="str">
            <v>49800</v>
          </cell>
          <cell r="C190" t="str">
            <v>CONCRETO FCK=20 MPA - BOMBEÁVEL - C/ SLUMP 22</v>
          </cell>
          <cell r="D190" t="str">
            <v>M3</v>
          </cell>
          <cell r="E190">
            <v>178.29999999999998</v>
          </cell>
        </row>
        <row r="191">
          <cell r="B191" t="str">
            <v>49805</v>
          </cell>
          <cell r="C191" t="str">
            <v>BASES DE CONCRETO PARA PLACAS &lt;= 1,50 M²</v>
          </cell>
          <cell r="D191" t="str">
            <v>UNID</v>
          </cell>
          <cell r="E191">
            <v>78.91</v>
          </cell>
        </row>
        <row r="192">
          <cell r="B192" t="str">
            <v>49806</v>
          </cell>
          <cell r="C192" t="str">
            <v>BASES DE CONCRETO PARA PLACAS &gt; 1,50 M²</v>
          </cell>
          <cell r="D192" t="str">
            <v>UNID</v>
          </cell>
          <cell r="E192">
            <v>147.63</v>
          </cell>
        </row>
        <row r="193">
          <cell r="B193" t="str">
            <v>49807</v>
          </cell>
          <cell r="C193" t="str">
            <v>FORMA COMUM PARA SARJETAS E VALETAS</v>
          </cell>
          <cell r="D193" t="str">
            <v>M2</v>
          </cell>
          <cell r="E193">
            <v>7.3500000000000005</v>
          </cell>
        </row>
        <row r="194">
          <cell r="B194" t="str">
            <v>13010</v>
          </cell>
          <cell r="C194" t="str">
            <v>BRITA COMERCIAL</v>
          </cell>
          <cell r="D194" t="str">
            <v>M3</v>
          </cell>
          <cell r="E194" t="str">
            <v>17,50</v>
          </cell>
        </row>
        <row r="195">
          <cell r="B195" t="str">
            <v>13011</v>
          </cell>
          <cell r="C195" t="str">
            <v>PEDRISCO</v>
          </cell>
          <cell r="D195" t="str">
            <v>M3</v>
          </cell>
          <cell r="E195">
            <v>18.5</v>
          </cell>
        </row>
        <row r="196">
          <cell r="B196" t="str">
            <v>13012</v>
          </cell>
          <cell r="C196" t="str">
            <v>PÓ DE PEDRA</v>
          </cell>
          <cell r="D196" t="str">
            <v>M3</v>
          </cell>
          <cell r="E196">
            <v>17.3</v>
          </cell>
        </row>
        <row r="197">
          <cell r="B197" t="str">
            <v>13013</v>
          </cell>
          <cell r="C197" t="str">
            <v>PEDRA PULMÃO</v>
          </cell>
          <cell r="D197" t="str">
            <v>M3</v>
          </cell>
          <cell r="E197">
            <v>16.5</v>
          </cell>
        </row>
        <row r="198">
          <cell r="B198" t="str">
            <v>13019</v>
          </cell>
          <cell r="C198" t="str">
            <v>CINZA</v>
          </cell>
          <cell r="D198" t="str">
            <v>KG</v>
          </cell>
          <cell r="E198">
            <v>0.26</v>
          </cell>
        </row>
        <row r="199">
          <cell r="B199" t="str">
            <v>13020</v>
          </cell>
          <cell r="C199" t="str">
            <v>AREIA COMERCIAL</v>
          </cell>
          <cell r="D199" t="str">
            <v>M3</v>
          </cell>
          <cell r="E199">
            <v>14</v>
          </cell>
        </row>
        <row r="200">
          <cell r="B200" t="str">
            <v>13021</v>
          </cell>
          <cell r="C200" t="str">
            <v>AREIA PARA FUNDAÇÕES</v>
          </cell>
          <cell r="D200" t="str">
            <v>M3</v>
          </cell>
          <cell r="E200">
            <v>6</v>
          </cell>
        </row>
        <row r="201">
          <cell r="B201" t="str">
            <v>13030</v>
          </cell>
          <cell r="C201" t="str">
            <v>LAJOTA DE CONCRETO DE 10 CM X 30 CM</v>
          </cell>
          <cell r="D201" t="str">
            <v>M2</v>
          </cell>
          <cell r="E201" t="str">
            <v>14,20</v>
          </cell>
        </row>
        <row r="202">
          <cell r="B202" t="str">
            <v>13035</v>
          </cell>
          <cell r="C202" t="str">
            <v>BRIQUETES DE 8 CM</v>
          </cell>
          <cell r="D202" t="str">
            <v>M2</v>
          </cell>
          <cell r="E202" t="str">
            <v>16,00</v>
          </cell>
        </row>
        <row r="203">
          <cell r="B203" t="str">
            <v>13040</v>
          </cell>
          <cell r="C203" t="str">
            <v>CIMENTO 320 CP-IV</v>
          </cell>
          <cell r="D203" t="str">
            <v>KG</v>
          </cell>
          <cell r="E203" t="str">
            <v>0,26</v>
          </cell>
        </row>
        <row r="204">
          <cell r="B204" t="str">
            <v>13045</v>
          </cell>
          <cell r="C204" t="str">
            <v>BENTONITA</v>
          </cell>
          <cell r="D204" t="str">
            <v>KG</v>
          </cell>
          <cell r="E204">
            <v>0.21</v>
          </cell>
        </row>
        <row r="205">
          <cell r="B205" t="str">
            <v>13050</v>
          </cell>
          <cell r="C205" t="str">
            <v>TIJOLO MACICO</v>
          </cell>
          <cell r="D205" t="str">
            <v>UN</v>
          </cell>
          <cell r="E205" t="str">
            <v>0,08</v>
          </cell>
        </row>
        <row r="206">
          <cell r="B206" t="str">
            <v>13055</v>
          </cell>
          <cell r="C206" t="str">
            <v>TIJOLOS FURADOS DE 10X15X20</v>
          </cell>
          <cell r="D206" t="str">
            <v>UN</v>
          </cell>
          <cell r="E206" t="str">
            <v>0,10</v>
          </cell>
        </row>
        <row r="207">
          <cell r="B207" t="str">
            <v>13060</v>
          </cell>
          <cell r="C207" t="str">
            <v>PARALELEPIPEDO</v>
          </cell>
          <cell r="D207" t="str">
            <v>M2</v>
          </cell>
          <cell r="E207" t="str">
            <v>8,40</v>
          </cell>
        </row>
        <row r="208">
          <cell r="B208" t="str">
            <v>13061</v>
          </cell>
          <cell r="C208" t="str">
            <v>MEIO-FIO DE PEDRA</v>
          </cell>
          <cell r="D208" t="str">
            <v>M</v>
          </cell>
          <cell r="E208">
            <v>5.3</v>
          </cell>
        </row>
        <row r="209">
          <cell r="B209" t="str">
            <v>13080</v>
          </cell>
          <cell r="C209" t="str">
            <v>MOUROES TRIANG. DE CONCRETO L=10cm x 220 cm</v>
          </cell>
          <cell r="D209" t="str">
            <v>UN</v>
          </cell>
          <cell r="E209" t="str">
            <v>4,80</v>
          </cell>
        </row>
        <row r="210">
          <cell r="B210" t="str">
            <v>13085</v>
          </cell>
          <cell r="C210" t="str">
            <v>MOUROES CONCRETO 10 X 10 X 220</v>
          </cell>
          <cell r="D210" t="str">
            <v>UN</v>
          </cell>
          <cell r="E210" t="str">
            <v>8,00</v>
          </cell>
        </row>
        <row r="211">
          <cell r="B211" t="str">
            <v>13090</v>
          </cell>
          <cell r="C211" t="str">
            <v>MOUROES CONCRETO 15 X 15 X 220</v>
          </cell>
          <cell r="D211" t="str">
            <v>UN</v>
          </cell>
          <cell r="E211" t="str">
            <v>11,98</v>
          </cell>
        </row>
        <row r="212">
          <cell r="B212" t="str">
            <v>13100</v>
          </cell>
          <cell r="C212" t="str">
            <v>ESTICADOR DE CONCRETO 10x10x300 cm</v>
          </cell>
          <cell r="D212" t="str">
            <v>UN</v>
          </cell>
          <cell r="E212" t="str">
            <v>6,50</v>
          </cell>
        </row>
        <row r="213">
          <cell r="B213" t="str">
            <v>13120</v>
          </cell>
          <cell r="C213" t="str">
            <v>TUBO POROSO D=20 CM</v>
          </cell>
          <cell r="D213" t="str">
            <v>M</v>
          </cell>
          <cell r="E213" t="str">
            <v>7,30</v>
          </cell>
        </row>
        <row r="214">
          <cell r="B214" t="str">
            <v>13140</v>
          </cell>
          <cell r="C214" t="str">
            <v>TUBO PERFURADO D=20 CM</v>
          </cell>
          <cell r="D214" t="str">
            <v>M</v>
          </cell>
          <cell r="E214" t="str">
            <v>6,60</v>
          </cell>
        </row>
        <row r="215">
          <cell r="B215" t="str">
            <v>13145</v>
          </cell>
          <cell r="C215" t="str">
            <v>TUBO D=20 CM (SIMPLES)</v>
          </cell>
          <cell r="D215" t="str">
            <v>M</v>
          </cell>
          <cell r="E215">
            <v>6.8</v>
          </cell>
        </row>
        <row r="216">
          <cell r="B216" t="str">
            <v>13150</v>
          </cell>
          <cell r="C216" t="str">
            <v>TUBO D=30 CM (SIMPLES)</v>
          </cell>
          <cell r="D216" t="str">
            <v>M</v>
          </cell>
          <cell r="E216" t="str">
            <v>7,07</v>
          </cell>
        </row>
        <row r="217">
          <cell r="B217" t="str">
            <v>13160</v>
          </cell>
          <cell r="C217" t="str">
            <v>TUBO D=40 CM (SIMPLES)</v>
          </cell>
          <cell r="D217" t="str">
            <v>M</v>
          </cell>
          <cell r="E217" t="str">
            <v>12,00</v>
          </cell>
        </row>
        <row r="218">
          <cell r="B218" t="str">
            <v>13170</v>
          </cell>
          <cell r="C218" t="str">
            <v>TUBO D=50 CM (SIMPLES)</v>
          </cell>
          <cell r="D218" t="str">
            <v>M</v>
          </cell>
          <cell r="E218" t="str">
            <v>17,93</v>
          </cell>
        </row>
        <row r="219">
          <cell r="B219" t="str">
            <v>13180</v>
          </cell>
          <cell r="C219" t="str">
            <v>TUBO D=60 CM (SIMPLES)</v>
          </cell>
          <cell r="D219" t="str">
            <v>M</v>
          </cell>
          <cell r="E219" t="str">
            <v>23,00</v>
          </cell>
        </row>
        <row r="220">
          <cell r="B220" t="str">
            <v>13190</v>
          </cell>
          <cell r="C220" t="str">
            <v>TUBO D= 60 CM CA-1</v>
          </cell>
          <cell r="D220" t="str">
            <v>M</v>
          </cell>
          <cell r="E220" t="str">
            <v>34,65</v>
          </cell>
        </row>
        <row r="221">
          <cell r="B221" t="str">
            <v>13200</v>
          </cell>
          <cell r="C221" t="str">
            <v>TUBO D= 60 CM CA-2</v>
          </cell>
          <cell r="D221" t="str">
            <v>M</v>
          </cell>
          <cell r="E221" t="str">
            <v>41,25</v>
          </cell>
        </row>
        <row r="222">
          <cell r="B222" t="str">
            <v>13210</v>
          </cell>
          <cell r="C222" t="str">
            <v>TUBO D= 80 CM CA-2</v>
          </cell>
          <cell r="D222" t="str">
            <v>M</v>
          </cell>
          <cell r="E222" t="str">
            <v>74,25</v>
          </cell>
        </row>
        <row r="223">
          <cell r="B223" t="str">
            <v>13220</v>
          </cell>
          <cell r="C223" t="str">
            <v>TUBO D=100 CM CA-2</v>
          </cell>
          <cell r="D223" t="str">
            <v>M</v>
          </cell>
          <cell r="E223" t="str">
            <v>103,95</v>
          </cell>
        </row>
        <row r="224">
          <cell r="B224" t="str">
            <v>13230</v>
          </cell>
          <cell r="C224" t="str">
            <v>TUBO D=120 CM CA-2</v>
          </cell>
          <cell r="D224" t="str">
            <v>M</v>
          </cell>
          <cell r="E224" t="str">
            <v>137,55</v>
          </cell>
        </row>
        <row r="225">
          <cell r="B225" t="str">
            <v>13240</v>
          </cell>
          <cell r="C225" t="str">
            <v>TUBO D=150 CM CA-2</v>
          </cell>
          <cell r="D225" t="str">
            <v>M</v>
          </cell>
          <cell r="E225" t="str">
            <v>210,00</v>
          </cell>
        </row>
        <row r="226">
          <cell r="B226" t="str">
            <v>13250</v>
          </cell>
          <cell r="C226" t="str">
            <v>TUBO D=200 CM CA-2</v>
          </cell>
          <cell r="D226" t="str">
            <v>M</v>
          </cell>
          <cell r="E226" t="str">
            <v>354,45</v>
          </cell>
        </row>
        <row r="227">
          <cell r="B227" t="str">
            <v>13260</v>
          </cell>
          <cell r="C227" t="str">
            <v>TUBO D= 80 CM CA-3</v>
          </cell>
          <cell r="D227" t="str">
            <v>M</v>
          </cell>
          <cell r="E227" t="str">
            <v>78,68</v>
          </cell>
        </row>
        <row r="228">
          <cell r="B228" t="str">
            <v>13270</v>
          </cell>
          <cell r="C228" t="str">
            <v>TUBO D=100 CM CA-3</v>
          </cell>
          <cell r="D228" t="str">
            <v>M</v>
          </cell>
          <cell r="E228" t="str">
            <v>107,55</v>
          </cell>
        </row>
        <row r="229">
          <cell r="B229" t="str">
            <v>13280</v>
          </cell>
          <cell r="C229" t="str">
            <v>TUBO D=120 CM CA-3</v>
          </cell>
          <cell r="D229" t="str">
            <v>M</v>
          </cell>
          <cell r="E229" t="str">
            <v>143,70</v>
          </cell>
        </row>
        <row r="230">
          <cell r="B230" t="str">
            <v>13282</v>
          </cell>
          <cell r="C230" t="str">
            <v>TUBO D=150 CM CA-3</v>
          </cell>
          <cell r="D230" t="str">
            <v>M</v>
          </cell>
          <cell r="E230" t="str">
            <v>267,18</v>
          </cell>
        </row>
        <row r="231">
          <cell r="B231" t="str">
            <v>13300</v>
          </cell>
          <cell r="C231" t="str">
            <v>CALHA D=30 CM SIMPLES</v>
          </cell>
          <cell r="D231" t="str">
            <v>M</v>
          </cell>
          <cell r="E231" t="str">
            <v>5,70</v>
          </cell>
        </row>
        <row r="232">
          <cell r="B232" t="str">
            <v>13310</v>
          </cell>
          <cell r="C232" t="str">
            <v>CALHA D=40 CM SIMPLES</v>
          </cell>
          <cell r="D232" t="str">
            <v>M</v>
          </cell>
          <cell r="E232" t="str">
            <v>8,10</v>
          </cell>
        </row>
        <row r="233">
          <cell r="B233" t="str">
            <v>13320</v>
          </cell>
          <cell r="C233" t="str">
            <v>CALHA D=60 CM SIMPLES</v>
          </cell>
          <cell r="D233" t="str">
            <v>M</v>
          </cell>
          <cell r="E233" t="str">
            <v>15,00</v>
          </cell>
        </row>
        <row r="234">
          <cell r="B234" t="str">
            <v>13360</v>
          </cell>
          <cell r="C234" t="str">
            <v>TUBO PVC P/DRENO D=100 MM</v>
          </cell>
          <cell r="D234" t="str">
            <v>M</v>
          </cell>
          <cell r="E234" t="str">
            <v>4,75</v>
          </cell>
        </row>
        <row r="235">
          <cell r="B235" t="str">
            <v>13370</v>
          </cell>
          <cell r="C235" t="str">
            <v>TUBO PVC P/DRENO D=150 MM</v>
          </cell>
          <cell r="D235" t="str">
            <v>M</v>
          </cell>
          <cell r="E235" t="str">
            <v>9,25</v>
          </cell>
        </row>
        <row r="236">
          <cell r="B236" t="str">
            <v>13380</v>
          </cell>
          <cell r="C236" t="str">
            <v>TUBO PVC RIGIDO D= 50 MM</v>
          </cell>
          <cell r="D236" t="str">
            <v>M</v>
          </cell>
          <cell r="E236" t="str">
            <v>2,54</v>
          </cell>
        </row>
        <row r="237">
          <cell r="B237" t="str">
            <v>13390</v>
          </cell>
          <cell r="C237" t="str">
            <v>TUBO PVC RIGIDO D=100 MM</v>
          </cell>
          <cell r="D237" t="str">
            <v>M</v>
          </cell>
          <cell r="E237" t="str">
            <v>3,84</v>
          </cell>
        </row>
        <row r="238">
          <cell r="B238" t="str">
            <v>13400</v>
          </cell>
          <cell r="C238" t="str">
            <v>DESMOLDANTE P/ FORMAS</v>
          </cell>
          <cell r="D238" t="str">
            <v>L</v>
          </cell>
          <cell r="E238">
            <v>2.5299999999999998</v>
          </cell>
        </row>
        <row r="239">
          <cell r="B239" t="str">
            <v>13401</v>
          </cell>
          <cell r="C239" t="str">
            <v>MADEIRA DE LEI - SERRADA</v>
          </cell>
          <cell r="D239" t="str">
            <v>M3</v>
          </cell>
          <cell r="E239" t="str">
            <v>500,00</v>
          </cell>
        </row>
        <row r="240">
          <cell r="B240" t="str">
            <v>13405</v>
          </cell>
          <cell r="C240" t="str">
            <v>MADEIRA IV SERRADA - PINUS</v>
          </cell>
          <cell r="D240" t="str">
            <v>M3</v>
          </cell>
          <cell r="E240" t="str">
            <v>200,00</v>
          </cell>
        </row>
        <row r="241">
          <cell r="B241" t="str">
            <v>13407</v>
          </cell>
          <cell r="C241" t="str">
            <v>MADEIRA SERRADA - PINHO 3A INDUSTRIAL</v>
          </cell>
          <cell r="D241" t="str">
            <v>M3</v>
          </cell>
          <cell r="E241">
            <v>230</v>
          </cell>
        </row>
        <row r="242">
          <cell r="B242" t="str">
            <v>13408</v>
          </cell>
          <cell r="C242" t="str">
            <v>MADEIRA SERRADA - ANGICO/CANAFISTULA</v>
          </cell>
          <cell r="D242" t="str">
            <v>M3</v>
          </cell>
          <cell r="E242">
            <v>200</v>
          </cell>
        </row>
        <row r="243">
          <cell r="B243" t="str">
            <v>13409</v>
          </cell>
          <cell r="C243" t="str">
            <v>ESTRONCA DE EUCALIPTO D=0,15M</v>
          </cell>
          <cell r="D243" t="str">
            <v>M</v>
          </cell>
          <cell r="E243">
            <v>3.08</v>
          </cell>
        </row>
        <row r="244">
          <cell r="B244" t="str">
            <v>13430</v>
          </cell>
          <cell r="C244" t="str">
            <v>MULTI PLATE 100 C/EPOXI 2.7MM</v>
          </cell>
          <cell r="D244" t="str">
            <v>KG</v>
          </cell>
          <cell r="E244" t="str">
            <v>3,96</v>
          </cell>
        </row>
        <row r="245">
          <cell r="B245" t="str">
            <v>13450</v>
          </cell>
          <cell r="C245" t="str">
            <v>TUNNEL LINER C/EPOXI 2.7MM</v>
          </cell>
          <cell r="D245" t="str">
            <v>KG</v>
          </cell>
          <cell r="E245" t="str">
            <v>5,82</v>
          </cell>
        </row>
        <row r="246">
          <cell r="B246" t="str">
            <v>13470</v>
          </cell>
          <cell r="C246" t="str">
            <v>CAIBROS 3X 3 - IV</v>
          </cell>
          <cell r="D246" t="str">
            <v>M</v>
          </cell>
          <cell r="E246" t="str">
            <v>1,16</v>
          </cell>
        </row>
        <row r="247">
          <cell r="B247" t="str">
            <v>13500</v>
          </cell>
          <cell r="C247" t="str">
            <v>TRAV. FIXACAO 2X 2.3/4 - LEI</v>
          </cell>
          <cell r="D247" t="str">
            <v>M</v>
          </cell>
          <cell r="E247">
            <v>2.12</v>
          </cell>
        </row>
        <row r="248">
          <cell r="B248" t="str">
            <v>13510</v>
          </cell>
          <cell r="C248" t="str">
            <v>PRANCHAO 2X 12-LEI</v>
          </cell>
          <cell r="D248" t="str">
            <v>M</v>
          </cell>
          <cell r="E248" t="str">
            <v>7,74</v>
          </cell>
        </row>
        <row r="249">
          <cell r="B249" t="str">
            <v>13520</v>
          </cell>
          <cell r="C249" t="str">
            <v>TABUA 1X 12 - LEI</v>
          </cell>
          <cell r="D249" t="str">
            <v>M2</v>
          </cell>
          <cell r="E249" t="str">
            <v>12,71</v>
          </cell>
        </row>
        <row r="250">
          <cell r="B250" t="str">
            <v>13530</v>
          </cell>
          <cell r="C250" t="str">
            <v>TRAVESSAS 1X 6 - LEI</v>
          </cell>
          <cell r="D250" t="str">
            <v>M</v>
          </cell>
          <cell r="E250" t="str">
            <v>1,96</v>
          </cell>
        </row>
        <row r="251">
          <cell r="B251" t="str">
            <v>13540</v>
          </cell>
          <cell r="C251" t="str">
            <v>TRAVESSAS 2X 6 - LEI</v>
          </cell>
          <cell r="D251" t="str">
            <v>M</v>
          </cell>
          <cell r="E251" t="str">
            <v>3,50</v>
          </cell>
        </row>
        <row r="252">
          <cell r="B252" t="str">
            <v>13550</v>
          </cell>
          <cell r="C252" t="str">
            <v>MADEIRA 2X 10 E 3X 3 - LEI</v>
          </cell>
          <cell r="D252" t="str">
            <v>M3</v>
          </cell>
          <cell r="E252" t="str">
            <v>500,00</v>
          </cell>
        </row>
        <row r="253">
          <cell r="B253" t="str">
            <v>13560</v>
          </cell>
          <cell r="C253" t="str">
            <v>MADEIRA DE LEI 3X 4</v>
          </cell>
          <cell r="D253" t="str">
            <v>M</v>
          </cell>
          <cell r="E253" t="str">
            <v>3,87</v>
          </cell>
        </row>
        <row r="254">
          <cell r="B254" t="str">
            <v>13570</v>
          </cell>
          <cell r="C254" t="str">
            <v>MADEIRA DE LEI 6X 1</v>
          </cell>
          <cell r="D254" t="str">
            <v>M</v>
          </cell>
          <cell r="E254" t="str">
            <v>1,96</v>
          </cell>
        </row>
        <row r="255">
          <cell r="B255" t="str">
            <v>13580</v>
          </cell>
          <cell r="C255" t="str">
            <v>MADEIRA DE LEI 6X 6</v>
          </cell>
          <cell r="D255" t="str">
            <v>M</v>
          </cell>
          <cell r="E255" t="str">
            <v>11,63</v>
          </cell>
        </row>
        <row r="256">
          <cell r="B256" t="str">
            <v>13590</v>
          </cell>
          <cell r="C256" t="str">
            <v>MADEIRA DE LEI 8X 3</v>
          </cell>
          <cell r="D256" t="str">
            <v>M</v>
          </cell>
          <cell r="E256" t="str">
            <v>7,74</v>
          </cell>
        </row>
        <row r="257">
          <cell r="B257" t="str">
            <v>13600</v>
          </cell>
          <cell r="C257" t="str">
            <v>MADEIRA DE LEI 8X 8</v>
          </cell>
          <cell r="D257" t="str">
            <v>M</v>
          </cell>
          <cell r="E257" t="str">
            <v>20,67</v>
          </cell>
        </row>
        <row r="258">
          <cell r="B258" t="str">
            <v>13610</v>
          </cell>
          <cell r="C258" t="str">
            <v>VIGA 4X 10X 3.00 M - LEI</v>
          </cell>
          <cell r="D258" t="str">
            <v>M</v>
          </cell>
          <cell r="E258" t="str">
            <v>12,89</v>
          </cell>
        </row>
        <row r="259">
          <cell r="B259" t="str">
            <v>13620</v>
          </cell>
          <cell r="C259" t="str">
            <v>GUIAS 1X 4-IV</v>
          </cell>
          <cell r="D259" t="str">
            <v>M</v>
          </cell>
          <cell r="E259" t="str">
            <v>0,51</v>
          </cell>
        </row>
        <row r="260">
          <cell r="B260" t="str">
            <v>13630</v>
          </cell>
          <cell r="C260" t="str">
            <v>GUIAS 1X 6-IV</v>
          </cell>
          <cell r="D260" t="str">
            <v>M</v>
          </cell>
          <cell r="E260" t="str">
            <v>0,79</v>
          </cell>
        </row>
        <row r="261">
          <cell r="B261" t="str">
            <v>13640</v>
          </cell>
          <cell r="C261" t="str">
            <v>POSTE MADEIRA 3X 3-LEI</v>
          </cell>
          <cell r="D261" t="str">
            <v>M</v>
          </cell>
          <cell r="E261">
            <v>4</v>
          </cell>
        </row>
        <row r="262">
          <cell r="B262" t="str">
            <v>13650</v>
          </cell>
          <cell r="C262" t="str">
            <v>PLACA DE COMPENSADO 18 MM</v>
          </cell>
          <cell r="D262" t="str">
            <v>M2</v>
          </cell>
          <cell r="E262" t="str">
            <v>9,42</v>
          </cell>
        </row>
        <row r="263">
          <cell r="B263" t="str">
            <v>13651</v>
          </cell>
          <cell r="C263" t="str">
            <v>CHAPA COMPENSADA PLASTIF. 17MM</v>
          </cell>
          <cell r="D263" t="str">
            <v>M2</v>
          </cell>
          <cell r="E263" t="str">
            <v>14,88</v>
          </cell>
        </row>
        <row r="264">
          <cell r="B264" t="str">
            <v>13652</v>
          </cell>
          <cell r="C264" t="str">
            <v>CHAPA DE COMPENSADO RESINADO 14MM</v>
          </cell>
          <cell r="D264" t="str">
            <v>M2</v>
          </cell>
          <cell r="E264">
            <v>6.45</v>
          </cell>
        </row>
        <row r="265">
          <cell r="B265" t="str">
            <v>13660</v>
          </cell>
          <cell r="C265" t="str">
            <v>PECA ROLICA D=15 CM</v>
          </cell>
          <cell r="D265" t="str">
            <v>M</v>
          </cell>
          <cell r="E265" t="str">
            <v>2,50</v>
          </cell>
        </row>
        <row r="266">
          <cell r="B266" t="str">
            <v>13670</v>
          </cell>
          <cell r="C266" t="str">
            <v>PECA ROLICA D=20 CM</v>
          </cell>
          <cell r="D266" t="str">
            <v>M</v>
          </cell>
          <cell r="E266" t="str">
            <v>4,00</v>
          </cell>
        </row>
        <row r="267">
          <cell r="B267" t="str">
            <v>13680</v>
          </cell>
          <cell r="C267" t="str">
            <v>PECA ROLICA D=25 CM</v>
          </cell>
          <cell r="D267" t="str">
            <v>M</v>
          </cell>
          <cell r="E267" t="str">
            <v>5,00</v>
          </cell>
        </row>
        <row r="268">
          <cell r="B268" t="str">
            <v>13690</v>
          </cell>
          <cell r="C268" t="str">
            <v>ACO CA 25</v>
          </cell>
          <cell r="D268" t="str">
            <v>KG</v>
          </cell>
          <cell r="E268" t="str">
            <v>1,37</v>
          </cell>
        </row>
        <row r="269">
          <cell r="B269" t="str">
            <v>13700</v>
          </cell>
          <cell r="C269" t="str">
            <v>ACO CA 50</v>
          </cell>
          <cell r="D269" t="str">
            <v>KG</v>
          </cell>
          <cell r="E269" t="str">
            <v>1,37</v>
          </cell>
        </row>
        <row r="270">
          <cell r="B270" t="str">
            <v>13710</v>
          </cell>
          <cell r="C270" t="str">
            <v>ACO CA 60</v>
          </cell>
          <cell r="D270" t="str">
            <v>KG</v>
          </cell>
          <cell r="E270" t="str">
            <v>1,63</v>
          </cell>
        </row>
        <row r="271">
          <cell r="B271" t="str">
            <v>13715</v>
          </cell>
          <cell r="C271" t="str">
            <v>CORDOALHA P/PROTENSÃO - AÇO CP 190 RB</v>
          </cell>
          <cell r="D271" t="str">
            <v>KG</v>
          </cell>
          <cell r="E271">
            <v>2.4500000000000002</v>
          </cell>
        </row>
        <row r="272">
          <cell r="B272" t="str">
            <v>13717</v>
          </cell>
          <cell r="C272" t="str">
            <v>BAINHA METÁLICA GALVANIZADA DN 65 MM</v>
          </cell>
          <cell r="D272" t="str">
            <v>M</v>
          </cell>
          <cell r="E272">
            <v>3.87</v>
          </cell>
        </row>
        <row r="273">
          <cell r="B273" t="str">
            <v>13718</v>
          </cell>
          <cell r="C273" t="str">
            <v>CHUMBADORES SN 1 POL</v>
          </cell>
          <cell r="D273" t="str">
            <v>M</v>
          </cell>
          <cell r="E273">
            <v>9.6999999999999993</v>
          </cell>
        </row>
        <row r="274">
          <cell r="B274" t="str">
            <v>13720</v>
          </cell>
          <cell r="C274" t="str">
            <v>ARAME RECOZIDO</v>
          </cell>
          <cell r="D274" t="str">
            <v>KG</v>
          </cell>
          <cell r="E274" t="str">
            <v>2,44</v>
          </cell>
        </row>
        <row r="275">
          <cell r="B275" t="str">
            <v>13750</v>
          </cell>
          <cell r="C275" t="str">
            <v>CAP 40</v>
          </cell>
          <cell r="D275" t="str">
            <v>T</v>
          </cell>
          <cell r="E275" t="str">
            <v>614,25</v>
          </cell>
        </row>
        <row r="276">
          <cell r="B276" t="str">
            <v>13760</v>
          </cell>
          <cell r="C276" t="str">
            <v>CAP 20</v>
          </cell>
          <cell r="D276" t="str">
            <v>T</v>
          </cell>
          <cell r="E276" t="str">
            <v>642,15</v>
          </cell>
        </row>
        <row r="277">
          <cell r="B277" t="str">
            <v>13765</v>
          </cell>
          <cell r="C277" t="str">
            <v>ASFRIDOPE</v>
          </cell>
          <cell r="D277" t="str">
            <v>T</v>
          </cell>
          <cell r="E277">
            <v>2700</v>
          </cell>
        </row>
        <row r="278">
          <cell r="B278" t="str">
            <v>13770</v>
          </cell>
          <cell r="C278" t="str">
            <v>ASFALTO DILUIDO CM 30</v>
          </cell>
          <cell r="D278" t="str">
            <v>T</v>
          </cell>
          <cell r="E278" t="str">
            <v>882,72</v>
          </cell>
        </row>
        <row r="279">
          <cell r="B279" t="str">
            <v>13780</v>
          </cell>
          <cell r="C279" t="str">
            <v>ASFALTO DILUIDO CR 250</v>
          </cell>
          <cell r="D279" t="str">
            <v>T</v>
          </cell>
          <cell r="E279" t="str">
            <v>882,72</v>
          </cell>
        </row>
        <row r="280">
          <cell r="B280" t="str">
            <v>13790</v>
          </cell>
          <cell r="C280" t="str">
            <v>EMULSAO ASFALTICA RM 1C</v>
          </cell>
          <cell r="D280" t="str">
            <v>T</v>
          </cell>
          <cell r="E280" t="str">
            <v>630,27</v>
          </cell>
        </row>
        <row r="281">
          <cell r="B281" t="str">
            <v>13800</v>
          </cell>
          <cell r="C281" t="str">
            <v>EMULSAO ASFALTICA RM 2C</v>
          </cell>
          <cell r="D281" t="str">
            <v>T</v>
          </cell>
          <cell r="E281" t="str">
            <v>653,94</v>
          </cell>
        </row>
        <row r="282">
          <cell r="B282" t="str">
            <v>13810</v>
          </cell>
          <cell r="C282" t="str">
            <v>EMULSAO ASFALTICA RR 1C</v>
          </cell>
          <cell r="D282" t="str">
            <v>T</v>
          </cell>
          <cell r="E282" t="str">
            <v>513,90</v>
          </cell>
        </row>
        <row r="283">
          <cell r="B283" t="str">
            <v>13820</v>
          </cell>
          <cell r="C283" t="str">
            <v>EMULSAO ASFALTICA RR 2C</v>
          </cell>
          <cell r="D283" t="str">
            <v>T</v>
          </cell>
          <cell r="E283" t="str">
            <v>555,12</v>
          </cell>
        </row>
        <row r="284">
          <cell r="B284" t="str">
            <v>13830</v>
          </cell>
          <cell r="C284" t="str">
            <v>EMULSAO ASFALTICA RL 1C</v>
          </cell>
          <cell r="D284" t="str">
            <v>T</v>
          </cell>
          <cell r="E284" t="str">
            <v>607,32</v>
          </cell>
        </row>
        <row r="285">
          <cell r="B285" t="str">
            <v>13840</v>
          </cell>
          <cell r="C285" t="str">
            <v>FILLER</v>
          </cell>
          <cell r="D285" t="str">
            <v>T</v>
          </cell>
          <cell r="E285" t="str">
            <v>34,00</v>
          </cell>
        </row>
        <row r="286">
          <cell r="B286" t="str">
            <v>13850</v>
          </cell>
          <cell r="C286" t="str">
            <v>CAL HIDRADATA</v>
          </cell>
          <cell r="D286" t="str">
            <v>T</v>
          </cell>
          <cell r="E286" t="str">
            <v>110,00</v>
          </cell>
        </row>
        <row r="287">
          <cell r="B287" t="str">
            <v>13860</v>
          </cell>
          <cell r="C287" t="str">
            <v>GELATINA 60% -   7/8</v>
          </cell>
          <cell r="D287" t="str">
            <v>KG</v>
          </cell>
          <cell r="E287" t="str">
            <v>4,20</v>
          </cell>
        </row>
        <row r="288">
          <cell r="B288" t="str">
            <v>13870</v>
          </cell>
          <cell r="C288" t="str">
            <v>GELATINA 60% - 1</v>
          </cell>
          <cell r="D288" t="str">
            <v>KG</v>
          </cell>
          <cell r="E288" t="str">
            <v>4,20</v>
          </cell>
        </row>
        <row r="289">
          <cell r="B289" t="str">
            <v>13880</v>
          </cell>
          <cell r="C289" t="str">
            <v>GELATINA 60% - 2.1/2</v>
          </cell>
          <cell r="D289" t="str">
            <v>KG</v>
          </cell>
          <cell r="E289" t="str">
            <v>3,50</v>
          </cell>
        </row>
        <row r="290">
          <cell r="B290" t="str">
            <v>13890</v>
          </cell>
          <cell r="C290" t="str">
            <v>GELATINA 60% - 3</v>
          </cell>
          <cell r="D290" t="str">
            <v>KG</v>
          </cell>
          <cell r="E290" t="str">
            <v>3,50</v>
          </cell>
        </row>
        <row r="291">
          <cell r="B291" t="str">
            <v>13900</v>
          </cell>
          <cell r="C291" t="str">
            <v>ESPOLETA SIMPLES</v>
          </cell>
          <cell r="D291" t="str">
            <v>UN</v>
          </cell>
          <cell r="E291">
            <v>0.71</v>
          </cell>
        </row>
        <row r="292">
          <cell r="B292" t="str">
            <v>13910</v>
          </cell>
          <cell r="C292" t="str">
            <v>ESPOLETA ELETRICA C/FIOS</v>
          </cell>
          <cell r="D292" t="str">
            <v>M</v>
          </cell>
          <cell r="E292" t="str">
            <v>9,95</v>
          </cell>
        </row>
        <row r="293">
          <cell r="B293" t="str">
            <v>13920</v>
          </cell>
          <cell r="C293" t="str">
            <v>ESTOPIM SIMPLES</v>
          </cell>
          <cell r="D293" t="str">
            <v>M</v>
          </cell>
          <cell r="E293" t="str">
            <v>0,59</v>
          </cell>
        </row>
        <row r="294">
          <cell r="B294" t="str">
            <v>13930</v>
          </cell>
          <cell r="C294" t="str">
            <v>CORDEL DETONANTE</v>
          </cell>
          <cell r="D294" t="str">
            <v>M</v>
          </cell>
          <cell r="E294" t="str">
            <v>0,50</v>
          </cell>
        </row>
        <row r="295">
          <cell r="B295" t="str">
            <v>13935</v>
          </cell>
          <cell r="C295" t="str">
            <v>RETARDADOR DE CORDEL</v>
          </cell>
          <cell r="D295" t="str">
            <v>UN</v>
          </cell>
          <cell r="E295">
            <v>6.1</v>
          </cell>
        </row>
        <row r="296">
          <cell r="B296" t="str">
            <v>13940</v>
          </cell>
          <cell r="C296" t="str">
            <v>DINAMITE</v>
          </cell>
          <cell r="D296" t="str">
            <v>KG</v>
          </cell>
          <cell r="E296">
            <v>4.3</v>
          </cell>
        </row>
        <row r="297">
          <cell r="B297" t="str">
            <v>13950</v>
          </cell>
          <cell r="C297" t="str">
            <v>TINTA OLEO</v>
          </cell>
          <cell r="D297" t="str">
            <v>L</v>
          </cell>
          <cell r="E297">
            <v>6.15</v>
          </cell>
        </row>
        <row r="298">
          <cell r="B298" t="str">
            <v>13960</v>
          </cell>
          <cell r="C298" t="str">
            <v>TINTA SINALIZ. RODOV. BRANCA</v>
          </cell>
          <cell r="D298" t="str">
            <v>L</v>
          </cell>
          <cell r="E298">
            <v>9</v>
          </cell>
        </row>
        <row r="299">
          <cell r="B299" t="str">
            <v>13961</v>
          </cell>
          <cell r="C299" t="str">
            <v>TINTA SINALIZ. RODOV. AMARELA</v>
          </cell>
          <cell r="D299" t="str">
            <v>L</v>
          </cell>
          <cell r="E299">
            <v>9</v>
          </cell>
        </row>
        <row r="300">
          <cell r="B300" t="str">
            <v>13962</v>
          </cell>
          <cell r="C300" t="str">
            <v>MICROESFERAS DE VIDRO (PREMIX)</v>
          </cell>
          <cell r="D300" t="str">
            <v>KG</v>
          </cell>
          <cell r="E300">
            <v>2.2999999999999998</v>
          </cell>
        </row>
        <row r="301">
          <cell r="B301" t="str">
            <v>13963</v>
          </cell>
          <cell r="C301" t="str">
            <v>MICROESFERAS DE VIDRO (DROPON)</v>
          </cell>
          <cell r="D301" t="str">
            <v>KG</v>
          </cell>
          <cell r="E301">
            <v>2.2999999999999998</v>
          </cell>
        </row>
        <row r="302">
          <cell r="B302" t="str">
            <v>13964</v>
          </cell>
          <cell r="C302" t="str">
            <v>SOLVENTE TINTA SINALIZ. RODOV.</v>
          </cell>
          <cell r="D302" t="str">
            <v>L</v>
          </cell>
          <cell r="E302" t="str">
            <v>2,44</v>
          </cell>
        </row>
        <row r="303">
          <cell r="B303" t="str">
            <v>13965</v>
          </cell>
          <cell r="C303" t="str">
            <v>TINTA PARA PRÉ MARCAÇÃO</v>
          </cell>
          <cell r="D303" t="str">
            <v>L</v>
          </cell>
          <cell r="E303">
            <v>5</v>
          </cell>
        </row>
        <row r="304">
          <cell r="B304" t="str">
            <v>13970</v>
          </cell>
          <cell r="C304" t="str">
            <v>ARAME FARPADO GALV. N.16</v>
          </cell>
          <cell r="D304" t="str">
            <v>M</v>
          </cell>
          <cell r="E304" t="str">
            <v>0,15</v>
          </cell>
        </row>
        <row r="305">
          <cell r="B305" t="str">
            <v>13980</v>
          </cell>
          <cell r="C305" t="str">
            <v>ARAME LISO GALVANIZADO NUM. 16</v>
          </cell>
          <cell r="D305" t="str">
            <v>KG</v>
          </cell>
          <cell r="E305" t="str">
            <v>3,40</v>
          </cell>
        </row>
        <row r="306">
          <cell r="B306" t="str">
            <v>13985</v>
          </cell>
          <cell r="C306" t="str">
            <v>ARAME LISO GALVANIZADO NUM. 10</v>
          </cell>
          <cell r="D306" t="str">
            <v>KG</v>
          </cell>
          <cell r="E306" t="str">
            <v>3,00</v>
          </cell>
        </row>
        <row r="307">
          <cell r="B307" t="str">
            <v>13990</v>
          </cell>
          <cell r="C307" t="str">
            <v>PREGOS 17 x 27</v>
          </cell>
          <cell r="D307" t="str">
            <v>KG</v>
          </cell>
          <cell r="E307" t="str">
            <v>1,92</v>
          </cell>
        </row>
        <row r="308">
          <cell r="B308" t="str">
            <v>13991</v>
          </cell>
          <cell r="C308" t="str">
            <v>PREGOS</v>
          </cell>
          <cell r="D308" t="str">
            <v>KG</v>
          </cell>
          <cell r="E308">
            <v>1.54</v>
          </cell>
        </row>
        <row r="309">
          <cell r="B309" t="str">
            <v>13995</v>
          </cell>
          <cell r="C309" t="str">
            <v>FORMAS METÁLICAS PARA NEW JERSEY</v>
          </cell>
          <cell r="D309" t="str">
            <v>M2</v>
          </cell>
          <cell r="E309">
            <v>12</v>
          </cell>
        </row>
        <row r="310">
          <cell r="B310" t="str">
            <v>14000</v>
          </cell>
          <cell r="C310" t="str">
            <v>DOBRADICAS 3"</v>
          </cell>
          <cell r="D310" t="str">
            <v>UN</v>
          </cell>
          <cell r="E310" t="str">
            <v>2,11</v>
          </cell>
        </row>
        <row r="311">
          <cell r="B311" t="str">
            <v>14010</v>
          </cell>
          <cell r="C311" t="str">
            <v>PARAFUSOS FRANCES 1/4x1.1/2" c/porca/arrula</v>
          </cell>
          <cell r="D311" t="str">
            <v>UN</v>
          </cell>
          <cell r="E311">
            <v>0.38</v>
          </cell>
        </row>
        <row r="312">
          <cell r="B312" t="str">
            <v>14020</v>
          </cell>
          <cell r="C312" t="str">
            <v>GRAMA EM LEIVA</v>
          </cell>
          <cell r="D312" t="str">
            <v>M2</v>
          </cell>
          <cell r="E312" t="str">
            <v>2,50</v>
          </cell>
        </row>
        <row r="313">
          <cell r="B313" t="str">
            <v>14025</v>
          </cell>
          <cell r="C313" t="str">
            <v>DEFENSIVO AGRICOLA</v>
          </cell>
          <cell r="D313" t="str">
            <v>L</v>
          </cell>
          <cell r="E313" t="str">
            <v>14,90</v>
          </cell>
        </row>
        <row r="314">
          <cell r="B314" t="str">
            <v>14030</v>
          </cell>
          <cell r="C314" t="str">
            <v>ADUBO QUIMICO 7-11/9</v>
          </cell>
          <cell r="D314" t="str">
            <v>KG</v>
          </cell>
          <cell r="E314" t="str">
            <v>0,53</v>
          </cell>
        </row>
        <row r="315">
          <cell r="B315" t="str">
            <v>14035</v>
          </cell>
          <cell r="C315" t="str">
            <v>ORGANO MINERAL H2</v>
          </cell>
          <cell r="D315" t="str">
            <v>KG</v>
          </cell>
          <cell r="E315" t="str">
            <v>0,27</v>
          </cell>
        </row>
        <row r="316">
          <cell r="B316" t="str">
            <v>14040</v>
          </cell>
          <cell r="C316" t="str">
            <v>SEMENTES DE GRAMINEAS AZEVEM</v>
          </cell>
          <cell r="D316" t="str">
            <v>KG</v>
          </cell>
          <cell r="E316" t="str">
            <v>1,80</v>
          </cell>
        </row>
        <row r="317">
          <cell r="B317" t="str">
            <v>14045</v>
          </cell>
          <cell r="C317" t="str">
            <v>VEGETAL DECOMPOSTO</v>
          </cell>
          <cell r="D317" t="str">
            <v>KG</v>
          </cell>
          <cell r="E317" t="str">
            <v>0,52</v>
          </cell>
        </row>
        <row r="318">
          <cell r="B318" t="str">
            <v>14047</v>
          </cell>
          <cell r="C318" t="str">
            <v>SIGUNIT</v>
          </cell>
          <cell r="D318" t="str">
            <v>KG</v>
          </cell>
          <cell r="E318">
            <v>1.45</v>
          </cell>
        </row>
        <row r="319">
          <cell r="B319" t="str">
            <v>14050</v>
          </cell>
          <cell r="C319" t="str">
            <v>CELULOSE/ACETAMULCH</v>
          </cell>
          <cell r="D319" t="str">
            <v>KG</v>
          </cell>
          <cell r="E319" t="str">
            <v>0,60</v>
          </cell>
        </row>
        <row r="320">
          <cell r="B320" t="str">
            <v>14055</v>
          </cell>
          <cell r="C320" t="str">
            <v>TURFA CALCITADA</v>
          </cell>
          <cell r="D320" t="str">
            <v>KG</v>
          </cell>
          <cell r="E320" t="str">
            <v>0,34</v>
          </cell>
        </row>
        <row r="321">
          <cell r="B321" t="str">
            <v>14060</v>
          </cell>
          <cell r="C321" t="str">
            <v>EMULSAO AEROSOL P/HIDROSSEM.</v>
          </cell>
          <cell r="D321" t="str">
            <v>L</v>
          </cell>
          <cell r="E321" t="str">
            <v>0,45</v>
          </cell>
        </row>
        <row r="322">
          <cell r="B322" t="str">
            <v>14065</v>
          </cell>
          <cell r="C322" t="str">
            <v>UREIA</v>
          </cell>
          <cell r="D322" t="str">
            <v>KG</v>
          </cell>
          <cell r="E322" t="str">
            <v>0,52</v>
          </cell>
        </row>
        <row r="323">
          <cell r="B323" t="str">
            <v>14070</v>
          </cell>
          <cell r="C323" t="str">
            <v>DEFENSAS SIMPLES C/ACESS.</v>
          </cell>
          <cell r="D323" t="str">
            <v>M</v>
          </cell>
          <cell r="E323" t="str">
            <v>48,00</v>
          </cell>
        </row>
        <row r="324">
          <cell r="B324" t="str">
            <v>14071</v>
          </cell>
          <cell r="C324" t="str">
            <v>DEFENSA DUPLA C/ ACESSÓRIOS</v>
          </cell>
          <cell r="D324" t="str">
            <v>M</v>
          </cell>
          <cell r="E324" t="str">
            <v>88,80</v>
          </cell>
        </row>
        <row r="325">
          <cell r="B325" t="str">
            <v>14075</v>
          </cell>
          <cell r="C325" t="str">
            <v>IMPERMEABILIZANTE HIDRONORTH</v>
          </cell>
          <cell r="D325" t="str">
            <v>L</v>
          </cell>
          <cell r="E325" t="str">
            <v>5,88</v>
          </cell>
        </row>
        <row r="326">
          <cell r="B326" t="str">
            <v>14080</v>
          </cell>
          <cell r="C326" t="str">
            <v>ADITIVO DE CURA CURING</v>
          </cell>
          <cell r="D326" t="str">
            <v>L</v>
          </cell>
          <cell r="E326" t="str">
            <v>2,80</v>
          </cell>
        </row>
        <row r="327">
          <cell r="B327" t="str">
            <v>14084</v>
          </cell>
          <cell r="C327" t="str">
            <v>ADITIVO PLASTIMENT PARA CONCRETO</v>
          </cell>
          <cell r="D327" t="str">
            <v>KG</v>
          </cell>
          <cell r="E327" t="str">
            <v>22,49</v>
          </cell>
        </row>
        <row r="328">
          <cell r="B328" t="str">
            <v>14085</v>
          </cell>
          <cell r="C328" t="str">
            <v>ADESIVO ESTRUTURAL MONTAPOX</v>
          </cell>
          <cell r="D328" t="str">
            <v>KG</v>
          </cell>
          <cell r="E328" t="str">
            <v>22,50</v>
          </cell>
        </row>
        <row r="329">
          <cell r="B329" t="str">
            <v>14086</v>
          </cell>
          <cell r="C329" t="str">
            <v>ADITIVO RETARD VZ</v>
          </cell>
          <cell r="D329" t="str">
            <v>KG</v>
          </cell>
          <cell r="E329" t="str">
            <v>3,68</v>
          </cell>
        </row>
        <row r="330">
          <cell r="B330" t="str">
            <v>14087</v>
          </cell>
          <cell r="C330" t="str">
            <v>ADITIVO FIXADOR BIANCO-FIX</v>
          </cell>
          <cell r="D330" t="str">
            <v>L</v>
          </cell>
          <cell r="E330" t="str">
            <v>2,85</v>
          </cell>
        </row>
        <row r="331">
          <cell r="B331" t="str">
            <v>14090</v>
          </cell>
          <cell r="C331" t="str">
            <v>ADITIVO RETARD</v>
          </cell>
          <cell r="D331" t="str">
            <v>L</v>
          </cell>
          <cell r="E331" t="str">
            <v>2,25</v>
          </cell>
        </row>
        <row r="332">
          <cell r="B332" t="str">
            <v>14100</v>
          </cell>
          <cell r="C332" t="str">
            <v>BIDIM OP20/30/40</v>
          </cell>
          <cell r="D332" t="str">
            <v>KG</v>
          </cell>
          <cell r="E332" t="str">
            <v>8,28</v>
          </cell>
        </row>
        <row r="333">
          <cell r="B333" t="str">
            <v>14101</v>
          </cell>
          <cell r="C333" t="str">
            <v>GEOGRELHA SOLDADA - MACLINK - RESIST 100 KN/M</v>
          </cell>
          <cell r="D333" t="str">
            <v>M2</v>
          </cell>
          <cell r="E333">
            <v>20.9</v>
          </cell>
        </row>
        <row r="334">
          <cell r="B334" t="str">
            <v>14102</v>
          </cell>
          <cell r="C334" t="str">
            <v>GEOGRELHA SOLDADA - MACLINK - RESIST 200 KN/M</v>
          </cell>
          <cell r="D334" t="str">
            <v>M2</v>
          </cell>
          <cell r="E334">
            <v>28.4</v>
          </cell>
        </row>
        <row r="335">
          <cell r="B335" t="str">
            <v>14103</v>
          </cell>
          <cell r="C335" t="str">
            <v>GEOGRELHA SOLDADA - MACLINK - RESIST 300 KN/M</v>
          </cell>
          <cell r="D335" t="str">
            <v>M2</v>
          </cell>
          <cell r="E335">
            <v>37.770000000000003</v>
          </cell>
        </row>
        <row r="336">
          <cell r="B336" t="str">
            <v>14104</v>
          </cell>
          <cell r="C336" t="str">
            <v>GEOGRELHA SOLDADA - MACLINK - RESIST 400 KN/M</v>
          </cell>
          <cell r="D336" t="str">
            <v>M2</v>
          </cell>
          <cell r="E336">
            <v>71.75</v>
          </cell>
        </row>
        <row r="337">
          <cell r="B337" t="str">
            <v>14105</v>
          </cell>
          <cell r="C337" t="str">
            <v>GEOGRELHA SOLDADA - MACLINK - RESIST 500 KN/M</v>
          </cell>
          <cell r="D337" t="str">
            <v>M2</v>
          </cell>
          <cell r="E337">
            <v>85</v>
          </cell>
        </row>
        <row r="338">
          <cell r="B338" t="str">
            <v>14106</v>
          </cell>
          <cell r="C338" t="str">
            <v>GEOGRELHA SOLDADA - MACLINK - RESIST 600 KN/M</v>
          </cell>
          <cell r="D338" t="str">
            <v>M2</v>
          </cell>
          <cell r="E338">
            <v>93</v>
          </cell>
        </row>
        <row r="339">
          <cell r="B339" t="str">
            <v>14107</v>
          </cell>
          <cell r="C339" t="str">
            <v>GEOGRELHA SOLDADA - MACLINK - RESIST 700 KN/M</v>
          </cell>
          <cell r="D339" t="str">
            <v>M2</v>
          </cell>
          <cell r="E339">
            <v>111</v>
          </cell>
        </row>
        <row r="340">
          <cell r="B340" t="str">
            <v>14108</v>
          </cell>
          <cell r="C340" t="str">
            <v>GEOGRELHA SOLDADA - MACLINK - RESIST 800 KN/M</v>
          </cell>
          <cell r="D340" t="str">
            <v>M2</v>
          </cell>
          <cell r="E340">
            <v>129.15</v>
          </cell>
        </row>
        <row r="341">
          <cell r="B341" t="str">
            <v>14110</v>
          </cell>
          <cell r="C341" t="str">
            <v>COLCHAO RENO PVC H=30CM</v>
          </cell>
          <cell r="D341" t="str">
            <v>M2</v>
          </cell>
          <cell r="E341">
            <v>38</v>
          </cell>
        </row>
        <row r="342">
          <cell r="B342" t="str">
            <v>14112</v>
          </cell>
          <cell r="C342" t="str">
            <v>COLCHAO RENO PVC H=23CM</v>
          </cell>
          <cell r="D342" t="str">
            <v>M2</v>
          </cell>
          <cell r="E342">
            <v>32</v>
          </cell>
        </row>
        <row r="343">
          <cell r="B343" t="str">
            <v>14114</v>
          </cell>
          <cell r="C343" t="str">
            <v>COLCHAO RENO PVC H=17CM</v>
          </cell>
          <cell r="D343" t="str">
            <v>M2</v>
          </cell>
          <cell r="E343">
            <v>25.96</v>
          </cell>
        </row>
        <row r="344">
          <cell r="B344" t="str">
            <v>14120</v>
          </cell>
          <cell r="C344" t="str">
            <v>SACOS DE POLIPROPILENO</v>
          </cell>
          <cell r="D344" t="str">
            <v>UN</v>
          </cell>
          <cell r="E344" t="str">
            <v>0,60</v>
          </cell>
        </row>
        <row r="345">
          <cell r="B345" t="str">
            <v>14130</v>
          </cell>
          <cell r="C345" t="str">
            <v>SERIE DE BROCAS 1.1/2</v>
          </cell>
          <cell r="D345" t="str">
            <v>UN</v>
          </cell>
          <cell r="E345" t="str">
            <v>3.099,00</v>
          </cell>
        </row>
        <row r="346">
          <cell r="B346" t="str">
            <v>14140</v>
          </cell>
          <cell r="C346" t="str">
            <v>BROCA INTEGRAL</v>
          </cell>
          <cell r="D346" t="str">
            <v>UN</v>
          </cell>
          <cell r="E346">
            <v>197</v>
          </cell>
        </row>
        <row r="347">
          <cell r="B347" t="str">
            <v>14180</v>
          </cell>
          <cell r="C347" t="str">
            <v>PUNHO,HASTE,LUVA E BITS</v>
          </cell>
          <cell r="D347" t="str">
            <v>UN</v>
          </cell>
          <cell r="E347" t="str">
            <v>0,48</v>
          </cell>
        </row>
        <row r="348">
          <cell r="B348" t="str">
            <v>14181</v>
          </cell>
          <cell r="C348" t="str">
            <v>PUNHO</v>
          </cell>
          <cell r="D348" t="str">
            <v>UN</v>
          </cell>
          <cell r="E348">
            <v>422</v>
          </cell>
        </row>
        <row r="349">
          <cell r="B349" t="str">
            <v>14182</v>
          </cell>
          <cell r="C349" t="str">
            <v>HASTE</v>
          </cell>
          <cell r="D349" t="str">
            <v>UN</v>
          </cell>
          <cell r="E349">
            <v>564</v>
          </cell>
        </row>
        <row r="350">
          <cell r="B350" t="str">
            <v>14183</v>
          </cell>
          <cell r="C350" t="str">
            <v>LUVA</v>
          </cell>
          <cell r="D350" t="str">
            <v>UN</v>
          </cell>
          <cell r="E350">
            <v>145</v>
          </cell>
        </row>
        <row r="351">
          <cell r="B351" t="str">
            <v>14184</v>
          </cell>
          <cell r="C351" t="str">
            <v>BITS</v>
          </cell>
          <cell r="D351" t="str">
            <v>UN</v>
          </cell>
          <cell r="E351">
            <v>570</v>
          </cell>
        </row>
        <row r="352">
          <cell r="B352" t="str">
            <v>14185</v>
          </cell>
          <cell r="C352" t="str">
            <v>GRAXA GRAFITADA</v>
          </cell>
          <cell r="D352" t="str">
            <v>KG</v>
          </cell>
          <cell r="E352">
            <v>10.3</v>
          </cell>
        </row>
        <row r="353">
          <cell r="B353" t="str">
            <v>14190</v>
          </cell>
          <cell r="C353" t="str">
            <v>CHAPA 18 ZINCADA E PRE-PINTADA</v>
          </cell>
          <cell r="D353" t="str">
            <v>M2</v>
          </cell>
          <cell r="E353">
            <v>46.08</v>
          </cell>
        </row>
        <row r="354">
          <cell r="B354" t="str">
            <v>14191</v>
          </cell>
          <cell r="C354" t="str">
            <v>CHAPA ALUMINIO P/PLACAS - 2MM</v>
          </cell>
          <cell r="D354" t="str">
            <v>M2</v>
          </cell>
          <cell r="E354">
            <v>54.85</v>
          </cell>
        </row>
        <row r="355">
          <cell r="B355" t="str">
            <v>14192</v>
          </cell>
          <cell r="C355" t="str">
            <v>ACES. PLACAS ALUM. P/PORTICOS</v>
          </cell>
          <cell r="D355" t="str">
            <v>M2</v>
          </cell>
          <cell r="E355">
            <v>109.7</v>
          </cell>
        </row>
        <row r="356">
          <cell r="B356" t="str">
            <v>14196</v>
          </cell>
          <cell r="C356" t="str">
            <v>PELIC. REFL. ESFERAS INCL. GT</v>
          </cell>
          <cell r="D356" t="str">
            <v>M2</v>
          </cell>
          <cell r="E356">
            <v>71.739999999999995</v>
          </cell>
        </row>
        <row r="357">
          <cell r="B357" t="str">
            <v>14197</v>
          </cell>
          <cell r="C357" t="str">
            <v>PELICULA VINILICA N/REFLETIVA</v>
          </cell>
          <cell r="D357" t="str">
            <v>M2</v>
          </cell>
          <cell r="E357">
            <v>39.14</v>
          </cell>
        </row>
        <row r="358">
          <cell r="B358" t="str">
            <v>14198</v>
          </cell>
          <cell r="C358" t="str">
            <v>PELIC.REFL.ESF.ENCAPSULADAS AI</v>
          </cell>
          <cell r="D358" t="str">
            <v>M2</v>
          </cell>
          <cell r="E358">
            <v>168.97</v>
          </cell>
        </row>
        <row r="359">
          <cell r="B359" t="str">
            <v>14199</v>
          </cell>
          <cell r="C359" t="str">
            <v>PELIC.REFL.LENTES PRISMAT. GD</v>
          </cell>
          <cell r="D359" t="str">
            <v>M2</v>
          </cell>
          <cell r="E359">
            <v>392.84</v>
          </cell>
        </row>
        <row r="360">
          <cell r="B360" t="str">
            <v>14200</v>
          </cell>
          <cell r="C360" t="str">
            <v>BALISADOR DE CONCRETO</v>
          </cell>
          <cell r="D360" t="str">
            <v>UN</v>
          </cell>
          <cell r="E360" t="str">
            <v>26,50</v>
          </cell>
        </row>
        <row r="361">
          <cell r="B361" t="str">
            <v>14210</v>
          </cell>
          <cell r="C361" t="str">
            <v>TACHOES MONO-REFLETIVOS</v>
          </cell>
          <cell r="D361" t="str">
            <v>UN</v>
          </cell>
          <cell r="E361">
            <v>11</v>
          </cell>
        </row>
        <row r="362">
          <cell r="B362" t="str">
            <v>14211</v>
          </cell>
          <cell r="C362" t="str">
            <v>TACHOES BI-REFLETIVOS</v>
          </cell>
          <cell r="D362" t="str">
            <v>UN</v>
          </cell>
          <cell r="E362">
            <v>12</v>
          </cell>
        </row>
        <row r="363">
          <cell r="B363" t="str">
            <v>14212</v>
          </cell>
          <cell r="C363" t="str">
            <v>TACHINHAS MONO-REFLETIVAS</v>
          </cell>
          <cell r="D363" t="str">
            <v>UN</v>
          </cell>
          <cell r="E363">
            <v>4.5999999999999996</v>
          </cell>
        </row>
        <row r="364">
          <cell r="B364" t="str">
            <v>14213</v>
          </cell>
          <cell r="C364" t="str">
            <v>TACHINHAS BI-REFLETIVAS</v>
          </cell>
          <cell r="D364" t="str">
            <v>UN</v>
          </cell>
          <cell r="E364">
            <v>5.6</v>
          </cell>
        </row>
        <row r="365">
          <cell r="B365" t="str">
            <v>14214</v>
          </cell>
          <cell r="C365" t="str">
            <v>COLA PARA TACHINHAS E TACHOES</v>
          </cell>
          <cell r="D365" t="str">
            <v>KG</v>
          </cell>
          <cell r="E365" t="str">
            <v>5,17</v>
          </cell>
        </row>
        <row r="366">
          <cell r="B366" t="str">
            <v>14215</v>
          </cell>
          <cell r="C366" t="str">
            <v>TACHAO NAO REFLETIVO</v>
          </cell>
          <cell r="D366" t="str">
            <v>UN</v>
          </cell>
          <cell r="E366">
            <v>13</v>
          </cell>
        </row>
        <row r="367">
          <cell r="B367" t="str">
            <v>14216</v>
          </cell>
          <cell r="C367" t="str">
            <v>CALOTA ESFERICA D=15CM X 4CM</v>
          </cell>
          <cell r="D367" t="str">
            <v>UN</v>
          </cell>
          <cell r="E367">
            <v>11</v>
          </cell>
        </row>
        <row r="368">
          <cell r="B368" t="str">
            <v>14220</v>
          </cell>
          <cell r="C368" t="str">
            <v>GABIAO CX.GALV.H=0.50 M</v>
          </cell>
          <cell r="D368" t="str">
            <v>M3</v>
          </cell>
          <cell r="E368" t="str">
            <v>80,30</v>
          </cell>
        </row>
        <row r="369">
          <cell r="B369" t="str">
            <v>14225</v>
          </cell>
          <cell r="C369" t="str">
            <v>GABIAO CAIXA PVC H=0.5M</v>
          </cell>
          <cell r="D369" t="str">
            <v>M3</v>
          </cell>
          <cell r="E369" t="str">
            <v>95,70</v>
          </cell>
        </row>
        <row r="370">
          <cell r="B370" t="str">
            <v>14230</v>
          </cell>
          <cell r="C370" t="str">
            <v>GABIAO CX.GALV.H=1.00 M</v>
          </cell>
          <cell r="D370" t="str">
            <v>M3</v>
          </cell>
          <cell r="E370" t="str">
            <v>57,75</v>
          </cell>
        </row>
        <row r="371">
          <cell r="B371" t="str">
            <v>14235</v>
          </cell>
          <cell r="C371" t="str">
            <v>GABIAO CAIXA PVC H=1.0M</v>
          </cell>
          <cell r="D371" t="str">
            <v>M3</v>
          </cell>
          <cell r="E371" t="str">
            <v>66,88</v>
          </cell>
        </row>
        <row r="372">
          <cell r="B372" t="str">
            <v>14250</v>
          </cell>
          <cell r="C372" t="str">
            <v>APARELHO APOIO DE NEOPRENE</v>
          </cell>
          <cell r="D372" t="str">
            <v>KG</v>
          </cell>
          <cell r="E372" t="str">
            <v>17,00</v>
          </cell>
        </row>
        <row r="373">
          <cell r="B373" t="str">
            <v>14255</v>
          </cell>
          <cell r="C373" t="str">
            <v>APARELHOS DE APOIO NEOPRENE</v>
          </cell>
          <cell r="D373" t="str">
            <v>DM</v>
          </cell>
          <cell r="E373" t="str">
            <v>30,00</v>
          </cell>
        </row>
        <row r="374">
          <cell r="B374" t="str">
            <v>14260</v>
          </cell>
          <cell r="C374" t="str">
            <v>OXIGENIO</v>
          </cell>
          <cell r="D374" t="str">
            <v>M3</v>
          </cell>
          <cell r="E374" t="str">
            <v>10,00</v>
          </cell>
        </row>
        <row r="375">
          <cell r="B375" t="str">
            <v>14270</v>
          </cell>
          <cell r="C375" t="str">
            <v>ACETILENO</v>
          </cell>
          <cell r="D375" t="str">
            <v>KG</v>
          </cell>
          <cell r="E375" t="str">
            <v>18,00</v>
          </cell>
        </row>
        <row r="376">
          <cell r="B376" t="str">
            <v>14280</v>
          </cell>
          <cell r="C376" t="str">
            <v>OXIGENIO+ACETILENO</v>
          </cell>
          <cell r="D376" t="str">
            <v>KG</v>
          </cell>
          <cell r="E376" t="str">
            <v>30,00</v>
          </cell>
        </row>
        <row r="377">
          <cell r="B377" t="str">
            <v>14290</v>
          </cell>
          <cell r="C377" t="str">
            <v>CHAPA DE ACO DE 3/8</v>
          </cell>
          <cell r="D377" t="str">
            <v>KG</v>
          </cell>
          <cell r="E377" t="str">
            <v>1,49</v>
          </cell>
        </row>
        <row r="378">
          <cell r="B378" t="str">
            <v>14300</v>
          </cell>
          <cell r="C378" t="str">
            <v>TRILHO TR 32</v>
          </cell>
          <cell r="D378" t="str">
            <v>KG</v>
          </cell>
          <cell r="E378" t="str">
            <v>0,69</v>
          </cell>
        </row>
        <row r="379">
          <cell r="B379" t="str">
            <v>14310</v>
          </cell>
          <cell r="C379" t="str">
            <v>TRILHO TR 37</v>
          </cell>
          <cell r="D379" t="str">
            <v>KG</v>
          </cell>
          <cell r="E379" t="str">
            <v>0,69</v>
          </cell>
        </row>
        <row r="380">
          <cell r="B380" t="str">
            <v>14315</v>
          </cell>
          <cell r="C380" t="str">
            <v>TRILHO TR 45</v>
          </cell>
          <cell r="D380" t="str">
            <v>KG</v>
          </cell>
          <cell r="E380">
            <v>0.69</v>
          </cell>
        </row>
        <row r="381">
          <cell r="B381" t="str">
            <v>14316</v>
          </cell>
          <cell r="C381" t="str">
            <v>PERFIL METÁLICO I 10"/12"</v>
          </cell>
          <cell r="D381" t="str">
            <v>KG</v>
          </cell>
          <cell r="E381">
            <v>1.8</v>
          </cell>
        </row>
        <row r="382">
          <cell r="B382" t="str">
            <v>14320</v>
          </cell>
          <cell r="C382" t="str">
            <v>ELETRODOS P/SOLDA</v>
          </cell>
          <cell r="D382" t="str">
            <v>KG</v>
          </cell>
          <cell r="E382" t="str">
            <v>4,41</v>
          </cell>
        </row>
        <row r="383">
          <cell r="B383" t="str">
            <v>14330</v>
          </cell>
          <cell r="C383" t="str">
            <v>PORTICO V=14,80m - A=&lt;12 m2 - 162Km/h</v>
          </cell>
          <cell r="D383" t="str">
            <v>UN</v>
          </cell>
          <cell r="E383">
            <v>10890</v>
          </cell>
        </row>
        <row r="384">
          <cell r="B384" t="str">
            <v>14333</v>
          </cell>
          <cell r="C384" t="str">
            <v>SEMI-PORTICO V=7.20M-A&lt;=6.0M2 - 162 Km/h</v>
          </cell>
          <cell r="D384" t="str">
            <v>UN</v>
          </cell>
          <cell r="E384">
            <v>6600</v>
          </cell>
        </row>
        <row r="385">
          <cell r="B385" t="str">
            <v>14500</v>
          </cell>
          <cell r="C385" t="str">
            <v>DORMENTE (1,40X0,20X0,15)</v>
          </cell>
          <cell r="D385" t="str">
            <v>UN</v>
          </cell>
          <cell r="E385">
            <v>20</v>
          </cell>
        </row>
        <row r="386">
          <cell r="B386" t="str">
            <v>15100</v>
          </cell>
          <cell r="C386" t="str">
            <v>ARMADURAS NERVURADAS E GALVANIZADAS</v>
          </cell>
          <cell r="D386" t="str">
            <v>KG</v>
          </cell>
          <cell r="E386">
            <v>4.3499999999999996</v>
          </cell>
        </row>
        <row r="387">
          <cell r="B387" t="str">
            <v>15110</v>
          </cell>
          <cell r="C387" t="str">
            <v>PARAFUSOS ESPECIAIS</v>
          </cell>
          <cell r="D387" t="str">
            <v>UN</v>
          </cell>
          <cell r="E387">
            <v>0.74</v>
          </cell>
        </row>
        <row r="388">
          <cell r="B388" t="str">
            <v>15120</v>
          </cell>
          <cell r="C388" t="str">
            <v>APOIOS DE EPDM</v>
          </cell>
          <cell r="D388" t="str">
            <v>UN</v>
          </cell>
          <cell r="E388">
            <v>2.85</v>
          </cell>
        </row>
        <row r="389">
          <cell r="B389" t="str">
            <v>15130</v>
          </cell>
          <cell r="C389" t="str">
            <v>ESPUMA DE POLIURETANO</v>
          </cell>
          <cell r="D389" t="str">
            <v>UN</v>
          </cell>
          <cell r="E389">
            <v>1</v>
          </cell>
        </row>
        <row r="390">
          <cell r="B390" t="str">
            <v>15140</v>
          </cell>
          <cell r="C390" t="str">
            <v>LIGAÇÕES GALVANIZADAS</v>
          </cell>
          <cell r="D390" t="str">
            <v>UN</v>
          </cell>
          <cell r="E390">
            <v>2.17</v>
          </cell>
        </row>
        <row r="391">
          <cell r="B391" t="str">
            <v>15200</v>
          </cell>
          <cell r="C391" t="str">
            <v>CABO DE AÇO D=4,76 MM</v>
          </cell>
          <cell r="D391" t="str">
            <v>M</v>
          </cell>
          <cell r="E391">
            <v>2.5</v>
          </cell>
        </row>
        <row r="392">
          <cell r="B392" t="str">
            <v>15210</v>
          </cell>
          <cell r="C392" t="str">
            <v>OLEO ESP. P/DESMOLDE DE FORMAS METALICAS</v>
          </cell>
          <cell r="D392" t="str">
            <v>L</v>
          </cell>
          <cell r="E392">
            <v>2</v>
          </cell>
        </row>
        <row r="393">
          <cell r="B393" t="str">
            <v>15300</v>
          </cell>
          <cell r="C393" t="str">
            <v>CUNHAS DE MADEIRA</v>
          </cell>
          <cell r="D393" t="str">
            <v>UN</v>
          </cell>
          <cell r="E393">
            <v>0.1</v>
          </cell>
        </row>
        <row r="394">
          <cell r="B394" t="str">
            <v>15310</v>
          </cell>
          <cell r="C394" t="str">
            <v>SARGENTOS</v>
          </cell>
          <cell r="D394" t="str">
            <v>UN</v>
          </cell>
          <cell r="E394">
            <v>20</v>
          </cell>
        </row>
        <row r="395">
          <cell r="B395" t="str">
            <v>15320</v>
          </cell>
          <cell r="C395" t="str">
            <v>TABUAS DE PINHO COM 30CM DE LARGURA</v>
          </cell>
          <cell r="D395" t="str">
            <v>M</v>
          </cell>
          <cell r="E395">
            <v>2.9</v>
          </cell>
        </row>
        <row r="396">
          <cell r="B396" t="str">
            <v>15330</v>
          </cell>
          <cell r="C396" t="str">
            <v>SARRAFOS DE MADEIRA COM 10CM DE LARGURA</v>
          </cell>
          <cell r="D396" t="str">
            <v>M</v>
          </cell>
          <cell r="E396">
            <v>1.6</v>
          </cell>
        </row>
        <row r="397">
          <cell r="B397" t="str">
            <v>15340</v>
          </cell>
          <cell r="C397" t="str">
            <v>ESTACAS DE MADEIRA</v>
          </cell>
          <cell r="D397" t="str">
            <v>UN</v>
          </cell>
          <cell r="E397">
            <v>0.6</v>
          </cell>
        </row>
        <row r="398">
          <cell r="B398" t="str">
            <v>16001</v>
          </cell>
          <cell r="C398" t="str">
            <v>TUBO DE CONCRETO D=50CM - CA1</v>
          </cell>
          <cell r="D398" t="str">
            <v>UN</v>
          </cell>
          <cell r="E398" t="str">
            <v>26,57</v>
          </cell>
        </row>
        <row r="399">
          <cell r="B399" t="str">
            <v>16002</v>
          </cell>
          <cell r="C399" t="str">
            <v>EMENDAS DE ESTACAS 30X30CM</v>
          </cell>
          <cell r="D399" t="str">
            <v>UN</v>
          </cell>
          <cell r="E399">
            <v>74.400000000000006</v>
          </cell>
        </row>
        <row r="400">
          <cell r="B400" t="str">
            <v>16003</v>
          </cell>
          <cell r="C400" t="str">
            <v>ANEL PARA SOLDA 30X30CM</v>
          </cell>
          <cell r="D400" t="str">
            <v>UN</v>
          </cell>
          <cell r="E400">
            <v>29.9</v>
          </cell>
        </row>
        <row r="401">
          <cell r="B401" t="str">
            <v>16004</v>
          </cell>
          <cell r="C401" t="str">
            <v>EMENDAS DE ESTACAS 26X26CM</v>
          </cell>
          <cell r="D401" t="str">
            <v>UN</v>
          </cell>
          <cell r="E401">
            <v>57.4</v>
          </cell>
        </row>
        <row r="402">
          <cell r="B402" t="str">
            <v>16005</v>
          </cell>
          <cell r="C402" t="str">
            <v>ANEL PARA SOLDA 26X26CM</v>
          </cell>
          <cell r="D402" t="str">
            <v>UN</v>
          </cell>
          <cell r="E402">
            <v>28.6</v>
          </cell>
        </row>
        <row r="403">
          <cell r="B403" t="str">
            <v>16006</v>
          </cell>
          <cell r="C403" t="str">
            <v>ESTACAS CONCR.30X30CM  (FORNECIMENTO)</v>
          </cell>
          <cell r="D403" t="str">
            <v>M</v>
          </cell>
          <cell r="E403">
            <v>43.35</v>
          </cell>
        </row>
        <row r="404">
          <cell r="B404" t="str">
            <v>16007</v>
          </cell>
          <cell r="C404" t="str">
            <v>ESTACAS CONCR.26X26CM (FORNECIMENTO)</v>
          </cell>
          <cell r="D404" t="str">
            <v>M</v>
          </cell>
          <cell r="E404">
            <v>35.049999999999997</v>
          </cell>
        </row>
        <row r="405">
          <cell r="B405" t="str">
            <v>16008</v>
          </cell>
          <cell r="C405" t="str">
            <v>TUBO PVC 75MM</v>
          </cell>
          <cell r="D405" t="str">
            <v>M</v>
          </cell>
          <cell r="E405" t="str">
            <v>3,24</v>
          </cell>
        </row>
        <row r="406">
          <cell r="B406" t="str">
            <v>16012</v>
          </cell>
          <cell r="C406" t="str">
            <v>DISCO DE VIDIA 9' P/ESMERILHADEIRA</v>
          </cell>
          <cell r="D406" t="str">
            <v>UN</v>
          </cell>
          <cell r="E406" t="str">
            <v>4,31</v>
          </cell>
        </row>
        <row r="407">
          <cell r="B407" t="str">
            <v>16024</v>
          </cell>
          <cell r="C407" t="str">
            <v>TELA DE ARAME C/FIO 14 DE 2.5</v>
          </cell>
          <cell r="D407" t="str">
            <v>M2</v>
          </cell>
          <cell r="E407" t="str">
            <v>3,28</v>
          </cell>
        </row>
        <row r="408">
          <cell r="B408" t="str">
            <v>16026</v>
          </cell>
          <cell r="C408" t="str">
            <v>MUDA DE ARVORE SELECIONADA</v>
          </cell>
          <cell r="D408" t="str">
            <v>UN</v>
          </cell>
          <cell r="E408" t="str">
            <v>2,00</v>
          </cell>
        </row>
        <row r="409">
          <cell r="B409" t="str">
            <v>16037</v>
          </cell>
          <cell r="C409" t="str">
            <v>TAMPA F. FUND. P/POCO VISITA D=60cm</v>
          </cell>
          <cell r="D409" t="str">
            <v>UN</v>
          </cell>
          <cell r="E409" t="str">
            <v>110,00</v>
          </cell>
        </row>
        <row r="410">
          <cell r="B410" t="str">
            <v>16038</v>
          </cell>
          <cell r="C410" t="str">
            <v>TRILHO TR 57</v>
          </cell>
          <cell r="D410" t="str">
            <v>KG</v>
          </cell>
          <cell r="E410" t="str">
            <v>0,69</v>
          </cell>
        </row>
        <row r="411">
          <cell r="B411" t="str">
            <v>16052</v>
          </cell>
          <cell r="C411" t="str">
            <v>MUDAS DE LIRIO AMARELO</v>
          </cell>
          <cell r="D411" t="str">
            <v>UN</v>
          </cell>
          <cell r="E411" t="str">
            <v>0,40</v>
          </cell>
        </row>
        <row r="412">
          <cell r="B412" t="str">
            <v>16054</v>
          </cell>
          <cell r="C412" t="str">
            <v>GROUT</v>
          </cell>
          <cell r="D412" t="str">
            <v>KG</v>
          </cell>
          <cell r="E412" t="str">
            <v>0,52</v>
          </cell>
        </row>
        <row r="413">
          <cell r="B413" t="str">
            <v>16057</v>
          </cell>
          <cell r="C413" t="str">
            <v>TUBO ACO GALVANIZADO DN 100mm - E=2mm</v>
          </cell>
          <cell r="D413" t="str">
            <v>M</v>
          </cell>
          <cell r="E413" t="str">
            <v>31,00</v>
          </cell>
        </row>
        <row r="414">
          <cell r="B414" t="str">
            <v>16058</v>
          </cell>
          <cell r="C414" t="str">
            <v>CHAPA DE ACO DE 3/16</v>
          </cell>
          <cell r="D414" t="str">
            <v>KG</v>
          </cell>
          <cell r="E414" t="str">
            <v>1,36</v>
          </cell>
        </row>
        <row r="415">
          <cell r="B415" t="str">
            <v>16059</v>
          </cell>
          <cell r="C415" t="str">
            <v>COLCHAO RENO PVC H=0.23M</v>
          </cell>
          <cell r="D415" t="str">
            <v>M2</v>
          </cell>
          <cell r="E415" t="str">
            <v>29,92</v>
          </cell>
        </row>
        <row r="416">
          <cell r="B416" t="str">
            <v>16060</v>
          </cell>
          <cell r="C416" t="str">
            <v>GABIAO SACO PVC DE 5.0 X 0.65M</v>
          </cell>
          <cell r="D416" t="str">
            <v>PC</v>
          </cell>
          <cell r="E416" t="str">
            <v>117,97</v>
          </cell>
        </row>
        <row r="417">
          <cell r="B417" t="str">
            <v>16061</v>
          </cell>
          <cell r="C417" t="str">
            <v>ESTACAS CONCR.23X23CM (FORNECIMENTO)</v>
          </cell>
          <cell r="D417" t="str">
            <v>M</v>
          </cell>
          <cell r="E417">
            <v>28.75</v>
          </cell>
        </row>
        <row r="418">
          <cell r="B418" t="str">
            <v>16062</v>
          </cell>
          <cell r="C418" t="str">
            <v>EMENDA DE ESTACAS 23X23CM</v>
          </cell>
          <cell r="D418" t="str">
            <v>UN</v>
          </cell>
          <cell r="E418">
            <v>46.05</v>
          </cell>
        </row>
        <row r="419">
          <cell r="B419" t="str">
            <v>16063</v>
          </cell>
          <cell r="C419" t="str">
            <v>ANEL PARA SOLDA 23X23CM</v>
          </cell>
          <cell r="D419" t="str">
            <v>UN</v>
          </cell>
          <cell r="E419">
            <v>27.6</v>
          </cell>
        </row>
        <row r="420">
          <cell r="B420" t="str">
            <v>16065</v>
          </cell>
          <cell r="C420" t="str">
            <v>EMENDA (SUPLEMENTO) ESTACA D=17CM</v>
          </cell>
          <cell r="D420" t="str">
            <v>UN</v>
          </cell>
          <cell r="E420">
            <v>12</v>
          </cell>
        </row>
        <row r="421">
          <cell r="B421" t="str">
            <v>16066</v>
          </cell>
          <cell r="C421" t="str">
            <v>ESTACA CONCRETO PRÉ MOLDADA 17 CM 21/23 TON</v>
          </cell>
          <cell r="D421" t="str">
            <v>M</v>
          </cell>
          <cell r="E421">
            <v>8</v>
          </cell>
        </row>
        <row r="422">
          <cell r="B422" t="str">
            <v>16067</v>
          </cell>
          <cell r="C422" t="str">
            <v>ESTACA CONCRETO PRÉ MOLDADA 23 CM 47/50 TON</v>
          </cell>
          <cell r="D422" t="str">
            <v>M</v>
          </cell>
          <cell r="E422">
            <v>14</v>
          </cell>
        </row>
        <row r="423">
          <cell r="B423" t="str">
            <v>16068</v>
          </cell>
          <cell r="C423" t="str">
            <v>ESTACA CONCRETO PRÉ MOLDADA 26 CM 64 TON</v>
          </cell>
          <cell r="D423" t="str">
            <v>M</v>
          </cell>
          <cell r="E423">
            <v>19</v>
          </cell>
        </row>
        <row r="424">
          <cell r="B424" t="str">
            <v>16069</v>
          </cell>
          <cell r="C424" t="str">
            <v>ESTACA CONCRETO PRÉ MOLDADA 33 CM 82 TON</v>
          </cell>
          <cell r="D424" t="str">
            <v>M</v>
          </cell>
          <cell r="E424">
            <v>36</v>
          </cell>
        </row>
        <row r="425">
          <cell r="B425" t="str">
            <v>16070</v>
          </cell>
          <cell r="C425" t="str">
            <v>ESTACA CONCRETO PRÉ MOLDADA 38 CM 100 TON</v>
          </cell>
          <cell r="D425" t="str">
            <v>M</v>
          </cell>
          <cell r="E425">
            <v>45</v>
          </cell>
        </row>
        <row r="426">
          <cell r="B426" t="str">
            <v>16072</v>
          </cell>
          <cell r="C426" t="str">
            <v>TUBO ACO GALVANIZADO DN 50mm - E=2mm</v>
          </cell>
          <cell r="D426" t="str">
            <v>M</v>
          </cell>
          <cell r="E426" t="str">
            <v>12,45</v>
          </cell>
        </row>
        <row r="427">
          <cell r="B427" t="str">
            <v>16120</v>
          </cell>
          <cell r="C427" t="str">
            <v>ESTACAS CONCR.35X35CM (FORNECIMENTO)</v>
          </cell>
          <cell r="D427" t="str">
            <v>M</v>
          </cell>
          <cell r="E427">
            <v>59</v>
          </cell>
        </row>
        <row r="428">
          <cell r="B428" t="str">
            <v>16121</v>
          </cell>
          <cell r="C428" t="str">
            <v>EMENDA DE ESTACAS 35X35CM</v>
          </cell>
          <cell r="D428" t="str">
            <v>UN</v>
          </cell>
          <cell r="E428">
            <v>101.27</v>
          </cell>
        </row>
        <row r="429">
          <cell r="B429" t="str">
            <v>16122</v>
          </cell>
          <cell r="C429" t="str">
            <v>ANEL PARA SOLDA 35X35CM</v>
          </cell>
          <cell r="D429" t="str">
            <v>UN</v>
          </cell>
          <cell r="E429">
            <v>40.700000000000003</v>
          </cell>
        </row>
        <row r="430">
          <cell r="B430" t="str">
            <v>16125</v>
          </cell>
          <cell r="C430" t="str">
            <v>MANTA PAPEL KRAFT</v>
          </cell>
          <cell r="D430" t="str">
            <v>M2</v>
          </cell>
          <cell r="E430">
            <v>0.4</v>
          </cell>
        </row>
        <row r="431">
          <cell r="B431" t="str">
            <v>16128</v>
          </cell>
          <cell r="C431" t="str">
            <v>LONA PLASTICA E = 150 MICRA</v>
          </cell>
          <cell r="D431" t="str">
            <v>M2</v>
          </cell>
          <cell r="E431" t="str">
            <v>0,40</v>
          </cell>
        </row>
        <row r="432">
          <cell r="B432" t="str">
            <v>16129</v>
          </cell>
          <cell r="C432" t="str">
            <v>SELA JUNTA DE POLIURETANO</v>
          </cell>
          <cell r="D432" t="str">
            <v>L</v>
          </cell>
          <cell r="E432" t="str">
            <v>47,87</v>
          </cell>
        </row>
        <row r="433">
          <cell r="B433" t="str">
            <v>16130</v>
          </cell>
          <cell r="C433" t="str">
            <v>ISOPOR DE ESPESSURA 10 MM</v>
          </cell>
          <cell r="D433" t="str">
            <v>M2</v>
          </cell>
          <cell r="E433" t="str">
            <v>1,75</v>
          </cell>
        </row>
        <row r="434">
          <cell r="B434" t="str">
            <v>16131</v>
          </cell>
          <cell r="C434" t="str">
            <v>PROJETO DE O.A.E.</v>
          </cell>
          <cell r="D434" t="str">
            <v>R$</v>
          </cell>
          <cell r="E434" t="str">
            <v>1,00</v>
          </cell>
        </row>
        <row r="435">
          <cell r="B435" t="str">
            <v>16148</v>
          </cell>
          <cell r="C435" t="str">
            <v>PORTA DENTE P/FRESADORA 1000C</v>
          </cell>
          <cell r="D435" t="str">
            <v>UN</v>
          </cell>
          <cell r="E435" t="str">
            <v>35,00</v>
          </cell>
        </row>
        <row r="436">
          <cell r="B436" t="str">
            <v>16149</v>
          </cell>
          <cell r="C436" t="str">
            <v>DENTE P/FRESADORA SF 1000C</v>
          </cell>
          <cell r="D436" t="str">
            <v>UN</v>
          </cell>
          <cell r="E436" t="str">
            <v>18,90</v>
          </cell>
        </row>
        <row r="437">
          <cell r="B437" t="str">
            <v>16150</v>
          </cell>
          <cell r="C437" t="str">
            <v>BROCA DE VIDIA D=12MM SDC PLUS</v>
          </cell>
          <cell r="D437" t="str">
            <v>UN</v>
          </cell>
          <cell r="E437" t="str">
            <v>6,20</v>
          </cell>
        </row>
        <row r="438">
          <cell r="B438" t="str">
            <v>16154</v>
          </cell>
          <cell r="C438" t="str">
            <v>MUDA DE ARBUSTOS</v>
          </cell>
          <cell r="D438" t="str">
            <v>UN</v>
          </cell>
          <cell r="E438" t="str">
            <v>2,50</v>
          </cell>
        </row>
        <row r="439">
          <cell r="B439" t="str">
            <v>16163</v>
          </cell>
          <cell r="C439" t="str">
            <v>EMULSAO  C/POLIMEROS</v>
          </cell>
          <cell r="D439" t="str">
            <v>L</v>
          </cell>
          <cell r="E439" t="str">
            <v>0,82</v>
          </cell>
        </row>
        <row r="440">
          <cell r="B440" t="str">
            <v>16255</v>
          </cell>
          <cell r="C440" t="str">
            <v>TUBO ACO ZINC C/COSTURA D=75MM</v>
          </cell>
          <cell r="D440" t="str">
            <v>M</v>
          </cell>
          <cell r="E440" t="str">
            <v>10,28</v>
          </cell>
        </row>
        <row r="441">
          <cell r="B441" t="str">
            <v>16257</v>
          </cell>
          <cell r="C441" t="str">
            <v>TUBO ACO ZINC C/COSTURA D=50MM</v>
          </cell>
          <cell r="D441" t="str">
            <v>M</v>
          </cell>
          <cell r="E441" t="str">
            <v>6,69</v>
          </cell>
        </row>
        <row r="442">
          <cell r="B442" t="str">
            <v>16258</v>
          </cell>
          <cell r="C442" t="str">
            <v>MATERIAL/MO P/ILUMINACAO</v>
          </cell>
          <cell r="D442" t="str">
            <v>VB</v>
          </cell>
          <cell r="E442" t="str">
            <v>1,00</v>
          </cell>
        </row>
        <row r="443">
          <cell r="B443" t="str">
            <v>16259</v>
          </cell>
          <cell r="C443" t="str">
            <v>TELA ARAME GALV. FIO 14 DE 2</v>
          </cell>
          <cell r="D443" t="str">
            <v>M2</v>
          </cell>
          <cell r="E443" t="str">
            <v>4,04</v>
          </cell>
        </row>
        <row r="444">
          <cell r="B444" t="str">
            <v>16260</v>
          </cell>
          <cell r="C444" t="str">
            <v>GRELHA FOFO 70X40 CM</v>
          </cell>
          <cell r="D444" t="str">
            <v>UN</v>
          </cell>
          <cell r="E444" t="str">
            <v>35,00</v>
          </cell>
        </row>
        <row r="445">
          <cell r="B445" t="str">
            <v>16264</v>
          </cell>
          <cell r="C445" t="str">
            <v>TUBO PVC DN=150MM ESGOTO VINIL</v>
          </cell>
          <cell r="D445" t="str">
            <v>M</v>
          </cell>
          <cell r="E445" t="str">
            <v>11,79</v>
          </cell>
        </row>
        <row r="446">
          <cell r="B446" t="str">
            <v>16265</v>
          </cell>
          <cell r="C446" t="str">
            <v>TUBO PVC DN=60MM AGUA C15 JE</v>
          </cell>
          <cell r="D446" t="str">
            <v>M</v>
          </cell>
          <cell r="E446" t="str">
            <v>3,80</v>
          </cell>
        </row>
        <row r="447">
          <cell r="B447" t="str">
            <v>16300</v>
          </cell>
          <cell r="C447" t="str">
            <v>AP. ANCORAGEM ATIVA P/CABO - 04 CABOS</v>
          </cell>
          <cell r="D447" t="str">
            <v>UN</v>
          </cell>
          <cell r="E447">
            <v>111.73</v>
          </cell>
        </row>
        <row r="448">
          <cell r="B448" t="str">
            <v>16310</v>
          </cell>
          <cell r="C448" t="str">
            <v>AP. ANCORAGEM ATIVA P/CABO - 06 CABOS</v>
          </cell>
          <cell r="D448" t="str">
            <v>UN</v>
          </cell>
          <cell r="E448">
            <v>161.62</v>
          </cell>
        </row>
        <row r="449">
          <cell r="B449" t="str">
            <v>16320</v>
          </cell>
          <cell r="C449" t="str">
            <v>AP. ANCORAGEM ATIVA P/CABO - 12 CABOS</v>
          </cell>
          <cell r="D449" t="str">
            <v>UN</v>
          </cell>
          <cell r="E449">
            <v>449.28</v>
          </cell>
        </row>
        <row r="450">
          <cell r="B450" t="str">
            <v>16330</v>
          </cell>
          <cell r="C450" t="str">
            <v>AP. ANCORAGEM ATIVA P/CABO - 19 CABOS</v>
          </cell>
          <cell r="D450" t="str">
            <v>UN</v>
          </cell>
          <cell r="E450">
            <v>851</v>
          </cell>
        </row>
        <row r="451">
          <cell r="B451" t="str">
            <v>16340</v>
          </cell>
          <cell r="C451" t="str">
            <v>AP. ANCORAGEM ATIVA P/CABO - 22 CABOS</v>
          </cell>
          <cell r="D451" t="str">
            <v>UN</v>
          </cell>
          <cell r="E451">
            <v>1063.08</v>
          </cell>
        </row>
        <row r="452">
          <cell r="B452" t="str">
            <v>16350</v>
          </cell>
          <cell r="C452" t="str">
            <v>AP. ANCORAGEM PASSIVA P/CABO - 04 CABOS</v>
          </cell>
          <cell r="D452" t="str">
            <v>UN</v>
          </cell>
          <cell r="E452">
            <v>18.62</v>
          </cell>
        </row>
        <row r="453">
          <cell r="B453" t="str">
            <v>16360</v>
          </cell>
          <cell r="C453" t="str">
            <v>AP. ANCORAGEM PASSIVA P/CABO - 06 CABOS</v>
          </cell>
          <cell r="D453" t="str">
            <v>UN</v>
          </cell>
          <cell r="E453">
            <v>26.94</v>
          </cell>
        </row>
        <row r="454">
          <cell r="B454" t="str">
            <v>16370</v>
          </cell>
          <cell r="C454" t="str">
            <v>AP. ANCORAGEM PASSIVA P/CABO - 12 CABOS</v>
          </cell>
          <cell r="D454" t="str">
            <v>UN</v>
          </cell>
          <cell r="E454">
            <v>74.88</v>
          </cell>
        </row>
        <row r="455">
          <cell r="B455" t="str">
            <v>16380</v>
          </cell>
          <cell r="C455" t="str">
            <v>AP. ANCORAGEM PASSIVA P/CABO - 19 CABOS</v>
          </cell>
          <cell r="D455" t="str">
            <v>UN</v>
          </cell>
          <cell r="E455">
            <v>141.83000000000001</v>
          </cell>
        </row>
        <row r="456">
          <cell r="B456" t="str">
            <v>17500</v>
          </cell>
          <cell r="C456" t="str">
            <v>SEM MATERIAIS</v>
          </cell>
          <cell r="D456" t="str">
            <v xml:space="preserve"> </v>
          </cell>
          <cell r="E456" t="str">
            <v>0,00</v>
          </cell>
        </row>
        <row r="457">
          <cell r="B457" t="str">
            <v>17505</v>
          </cell>
          <cell r="C457" t="str">
            <v>COROA DE WIDIA - A</v>
          </cell>
          <cell r="D457" t="str">
            <v>UN</v>
          </cell>
          <cell r="E457" t="str">
            <v>75,60</v>
          </cell>
        </row>
        <row r="458">
          <cell r="B458" t="str">
            <v>17506</v>
          </cell>
          <cell r="C458" t="str">
            <v>COROA DE WIDIA - B</v>
          </cell>
          <cell r="D458" t="str">
            <v>UN</v>
          </cell>
          <cell r="E458" t="str">
            <v>95,58</v>
          </cell>
        </row>
        <row r="459">
          <cell r="B459" t="str">
            <v>17507</v>
          </cell>
          <cell r="C459" t="str">
            <v>COROA DE WIDIA - N</v>
          </cell>
          <cell r="D459" t="str">
            <v>UN</v>
          </cell>
          <cell r="E459" t="str">
            <v>137,16</v>
          </cell>
        </row>
        <row r="460">
          <cell r="B460" t="str">
            <v>17508</v>
          </cell>
          <cell r="C460" t="str">
            <v>COROA DE WIDIA - H</v>
          </cell>
          <cell r="D460" t="str">
            <v>UN</v>
          </cell>
          <cell r="E460" t="str">
            <v>149,04</v>
          </cell>
        </row>
        <row r="461">
          <cell r="B461" t="str">
            <v>17510</v>
          </cell>
          <cell r="C461" t="str">
            <v>CALIBRADOR DE WIDIA - A</v>
          </cell>
          <cell r="D461" t="str">
            <v>UN</v>
          </cell>
          <cell r="E461" t="str">
            <v>110,00</v>
          </cell>
        </row>
        <row r="462">
          <cell r="B462" t="str">
            <v>17511</v>
          </cell>
          <cell r="C462" t="str">
            <v>CALIBRADOR DE WIDIA - B</v>
          </cell>
          <cell r="D462" t="str">
            <v>UN</v>
          </cell>
          <cell r="E462" t="str">
            <v>132,00</v>
          </cell>
        </row>
        <row r="463">
          <cell r="B463" t="str">
            <v>17512</v>
          </cell>
          <cell r="C463" t="str">
            <v>CALIBRADOR DE WIDIA - N</v>
          </cell>
          <cell r="D463" t="str">
            <v>UN</v>
          </cell>
          <cell r="E463" t="str">
            <v>147,42</v>
          </cell>
        </row>
        <row r="464">
          <cell r="B464" t="str">
            <v>17513</v>
          </cell>
          <cell r="C464" t="str">
            <v>CALIBRADOR DE WIDIA - H</v>
          </cell>
          <cell r="D464" t="str">
            <v>UN</v>
          </cell>
          <cell r="E464" t="str">
            <v>168,97</v>
          </cell>
        </row>
        <row r="465">
          <cell r="B465" t="str">
            <v>17515</v>
          </cell>
          <cell r="C465" t="str">
            <v>SAPATA DE WIDIA - A</v>
          </cell>
          <cell r="D465" t="str">
            <v>UN</v>
          </cell>
          <cell r="E465" t="str">
            <v>77,76</v>
          </cell>
        </row>
        <row r="466">
          <cell r="B466" t="str">
            <v>17516</v>
          </cell>
          <cell r="C466" t="str">
            <v>SAPATA DE WIDIA - B</v>
          </cell>
          <cell r="D466" t="str">
            <v>UN</v>
          </cell>
          <cell r="E466" t="str">
            <v>97,20</v>
          </cell>
        </row>
        <row r="467">
          <cell r="B467" t="str">
            <v>17517</v>
          </cell>
          <cell r="C467" t="str">
            <v>SAPATA DE WIDIA - N</v>
          </cell>
          <cell r="D467" t="str">
            <v>UN</v>
          </cell>
          <cell r="E467" t="str">
            <v>117,72</v>
          </cell>
        </row>
        <row r="468">
          <cell r="B468" t="str">
            <v>17518</v>
          </cell>
          <cell r="C468" t="str">
            <v>SAPATA DE WIDIA - H</v>
          </cell>
          <cell r="D468" t="str">
            <v>UN</v>
          </cell>
          <cell r="E468" t="str">
            <v>156,60</v>
          </cell>
        </row>
        <row r="469">
          <cell r="B469" t="str">
            <v>17520</v>
          </cell>
          <cell r="C469" t="str">
            <v>COROA DIAMANTADA-A - 20/30PPQ</v>
          </cell>
          <cell r="D469" t="str">
            <v>UN</v>
          </cell>
          <cell r="E469" t="str">
            <v>135,00</v>
          </cell>
        </row>
        <row r="470">
          <cell r="B470" t="str">
            <v>17521</v>
          </cell>
          <cell r="C470" t="str">
            <v>COROA DIAMANTADA-A - 40/60PPQ</v>
          </cell>
          <cell r="D470" t="str">
            <v>UN</v>
          </cell>
          <cell r="E470" t="str">
            <v>135,00</v>
          </cell>
        </row>
        <row r="471">
          <cell r="B471" t="str">
            <v>17522</v>
          </cell>
          <cell r="C471" t="str">
            <v>COROA DIAMANTADA-A - 60/80PPQ</v>
          </cell>
          <cell r="D471" t="str">
            <v>UN</v>
          </cell>
          <cell r="E471" t="str">
            <v>132,84</v>
          </cell>
        </row>
        <row r="472">
          <cell r="B472" t="str">
            <v>17525</v>
          </cell>
          <cell r="C472" t="str">
            <v>COROA DIAMANTADA-B - 20/30PPQ</v>
          </cell>
          <cell r="D472" t="str">
            <v>UN</v>
          </cell>
          <cell r="E472" t="str">
            <v>169,56</v>
          </cell>
        </row>
        <row r="473">
          <cell r="B473" t="str">
            <v>17526</v>
          </cell>
          <cell r="C473" t="str">
            <v>COROA DIAMANTADA-B - 40/60PPQ</v>
          </cell>
          <cell r="D473" t="str">
            <v>UN</v>
          </cell>
          <cell r="E473" t="str">
            <v>169,56</v>
          </cell>
        </row>
        <row r="474">
          <cell r="B474" t="str">
            <v>17527</v>
          </cell>
          <cell r="C474" t="str">
            <v>COROA DIAMANTADA-B - 60/80PPQ</v>
          </cell>
          <cell r="D474" t="str">
            <v>UN</v>
          </cell>
          <cell r="E474" t="str">
            <v>166,32</v>
          </cell>
        </row>
        <row r="475">
          <cell r="B475" t="str">
            <v>17530</v>
          </cell>
          <cell r="C475" t="str">
            <v>COROA DIAMANTADA-N - 20/30PPQ</v>
          </cell>
          <cell r="D475" t="str">
            <v>UN</v>
          </cell>
          <cell r="E475" t="str">
            <v>248,40</v>
          </cell>
        </row>
        <row r="476">
          <cell r="B476" t="str">
            <v>17531</v>
          </cell>
          <cell r="C476" t="str">
            <v>COROA DIAMANTADA-N - 40/60PPQ</v>
          </cell>
          <cell r="D476" t="str">
            <v>UN</v>
          </cell>
          <cell r="E476" t="str">
            <v>248,40</v>
          </cell>
        </row>
        <row r="477">
          <cell r="B477" t="str">
            <v>17532</v>
          </cell>
          <cell r="C477" t="str">
            <v>COROA DIAMANTADA-N - 60/80PPQ</v>
          </cell>
          <cell r="D477" t="str">
            <v>UN</v>
          </cell>
          <cell r="E477" t="str">
            <v>220,45</v>
          </cell>
        </row>
        <row r="478">
          <cell r="B478" t="str">
            <v>17535</v>
          </cell>
          <cell r="C478" t="str">
            <v>COROA DIAMANTADA-H - 20/30PPQ</v>
          </cell>
          <cell r="D478" t="str">
            <v>UN</v>
          </cell>
          <cell r="E478" t="str">
            <v>335,92</v>
          </cell>
        </row>
        <row r="479">
          <cell r="B479" t="str">
            <v>17536</v>
          </cell>
          <cell r="C479" t="str">
            <v>COROA DIAMANTADA-H - 40/60PPQ</v>
          </cell>
          <cell r="D479" t="str">
            <v>NU</v>
          </cell>
          <cell r="E479" t="str">
            <v>307,93</v>
          </cell>
        </row>
        <row r="480">
          <cell r="B480" t="str">
            <v>17537</v>
          </cell>
          <cell r="C480" t="str">
            <v>COROA DIAMANTADA-H - 60/80PPQ</v>
          </cell>
          <cell r="D480" t="str">
            <v>UN</v>
          </cell>
          <cell r="E480" t="str">
            <v>272,94</v>
          </cell>
        </row>
        <row r="481">
          <cell r="B481" t="str">
            <v>17539</v>
          </cell>
          <cell r="C481" t="str">
            <v>CALIBRADOR DIAMANTADO - A</v>
          </cell>
          <cell r="D481" t="str">
            <v>UN</v>
          </cell>
          <cell r="E481" t="str">
            <v>118,80</v>
          </cell>
        </row>
        <row r="482">
          <cell r="B482" t="str">
            <v>17540</v>
          </cell>
          <cell r="C482" t="str">
            <v>CALIBRADOR DIAMANTADO - B</v>
          </cell>
          <cell r="D482" t="str">
            <v>UN</v>
          </cell>
          <cell r="E482" t="str">
            <v>144,72</v>
          </cell>
        </row>
        <row r="483">
          <cell r="B483" t="str">
            <v>17545</v>
          </cell>
          <cell r="C483" t="str">
            <v>CALIBRADOR DIAMANTADO - N</v>
          </cell>
          <cell r="D483" t="str">
            <v>UN</v>
          </cell>
          <cell r="E483" t="str">
            <v>207,36</v>
          </cell>
        </row>
        <row r="484">
          <cell r="B484" t="str">
            <v>17550</v>
          </cell>
          <cell r="C484" t="str">
            <v>CALIBRADOR DIAMANTADO - H</v>
          </cell>
          <cell r="D484" t="str">
            <v>UN</v>
          </cell>
          <cell r="E484" t="str">
            <v>255,44</v>
          </cell>
        </row>
        <row r="485">
          <cell r="B485" t="str">
            <v>17553</v>
          </cell>
          <cell r="C485" t="str">
            <v>SAPATA DIAMANTADA - A</v>
          </cell>
          <cell r="D485" t="str">
            <v>UN</v>
          </cell>
          <cell r="E485" t="str">
            <v>122,04</v>
          </cell>
        </row>
        <row r="486">
          <cell r="B486" t="str">
            <v>17555</v>
          </cell>
          <cell r="C486" t="str">
            <v>SAPATA DIAMANTADA - B</v>
          </cell>
          <cell r="D486" t="str">
            <v>UN</v>
          </cell>
          <cell r="E486" t="str">
            <v>169,56</v>
          </cell>
        </row>
        <row r="487">
          <cell r="B487" t="str">
            <v>17560</v>
          </cell>
          <cell r="C487" t="str">
            <v>SAPATA DIAMANTADA - N</v>
          </cell>
          <cell r="D487" t="str">
            <v>UN</v>
          </cell>
          <cell r="E487" t="str">
            <v>235,44</v>
          </cell>
        </row>
        <row r="488">
          <cell r="B488" t="str">
            <v>17562</v>
          </cell>
          <cell r="C488" t="str">
            <v>SAPATA DIAMANTADA - H</v>
          </cell>
          <cell r="D488" t="str">
            <v>UN</v>
          </cell>
          <cell r="E488" t="str">
            <v>306,72</v>
          </cell>
        </row>
        <row r="489">
          <cell r="B489" t="str">
            <v>17565</v>
          </cell>
          <cell r="C489" t="str">
            <v>HASTE C/NIPLE - SONDA ROTATIVA</v>
          </cell>
          <cell r="D489" t="str">
            <v>M</v>
          </cell>
          <cell r="E489" t="str">
            <v>93,09</v>
          </cell>
        </row>
        <row r="490">
          <cell r="B490" t="str">
            <v>17570</v>
          </cell>
          <cell r="C490" t="str">
            <v>REVESTIMENTO - A</v>
          </cell>
          <cell r="D490" t="str">
            <v>M</v>
          </cell>
          <cell r="E490" t="str">
            <v>57,12</v>
          </cell>
        </row>
        <row r="491">
          <cell r="B491" t="str">
            <v>17571</v>
          </cell>
          <cell r="C491" t="str">
            <v>REVESTIMENTO - B</v>
          </cell>
          <cell r="D491" t="str">
            <v>M</v>
          </cell>
          <cell r="E491" t="str">
            <v>68,47</v>
          </cell>
        </row>
        <row r="492">
          <cell r="B492" t="str">
            <v>17572</v>
          </cell>
          <cell r="C492" t="str">
            <v>REVESTIMENTO - N</v>
          </cell>
          <cell r="D492" t="str">
            <v>M</v>
          </cell>
          <cell r="E492" t="str">
            <v>99,08</v>
          </cell>
        </row>
        <row r="493">
          <cell r="B493" t="str">
            <v>17573</v>
          </cell>
          <cell r="C493" t="str">
            <v>REVESTIMENTO - H</v>
          </cell>
          <cell r="D493" t="str">
            <v>M</v>
          </cell>
          <cell r="E493" t="str">
            <v>125,92</v>
          </cell>
        </row>
        <row r="494">
          <cell r="B494" t="str">
            <v>17575</v>
          </cell>
          <cell r="C494" t="str">
            <v>BARRILETE SIMPLES - A</v>
          </cell>
          <cell r="D494" t="str">
            <v>UN</v>
          </cell>
          <cell r="E494" t="str">
            <v>217,50</v>
          </cell>
        </row>
        <row r="495">
          <cell r="B495" t="str">
            <v>17576</v>
          </cell>
          <cell r="C495" t="str">
            <v>BARRILETE SIMPLES - B</v>
          </cell>
          <cell r="D495" t="str">
            <v>UN</v>
          </cell>
          <cell r="E495" t="str">
            <v>240,55</v>
          </cell>
        </row>
        <row r="496">
          <cell r="B496" t="str">
            <v>17577</v>
          </cell>
          <cell r="C496" t="str">
            <v>BARRILETE SIMPLES - N</v>
          </cell>
          <cell r="D496" t="str">
            <v>UN</v>
          </cell>
          <cell r="E496" t="str">
            <v>326,45</v>
          </cell>
        </row>
        <row r="497">
          <cell r="B497" t="str">
            <v>17578</v>
          </cell>
          <cell r="C497" t="str">
            <v>BARRILETE SIMPLES - H</v>
          </cell>
          <cell r="D497" t="str">
            <v>UN</v>
          </cell>
          <cell r="E497" t="str">
            <v>509,10</v>
          </cell>
        </row>
        <row r="498">
          <cell r="B498" t="str">
            <v>17580</v>
          </cell>
          <cell r="C498" t="str">
            <v>BARRILETE DUPLO MOVEL - A</v>
          </cell>
          <cell r="D498" t="str">
            <v>UN</v>
          </cell>
          <cell r="E498" t="str">
            <v>422,60</v>
          </cell>
        </row>
        <row r="499">
          <cell r="B499" t="str">
            <v>17581</v>
          </cell>
          <cell r="C499" t="str">
            <v>BARRILETE DUPLO MOVEL - B</v>
          </cell>
          <cell r="D499" t="str">
            <v>UN</v>
          </cell>
          <cell r="E499" t="str">
            <v>507,28</v>
          </cell>
        </row>
        <row r="500">
          <cell r="B500" t="str">
            <v>17582</v>
          </cell>
          <cell r="C500" t="str">
            <v>BARRILETE DUPLO MOVEL - N</v>
          </cell>
          <cell r="D500" t="str">
            <v>UN</v>
          </cell>
          <cell r="E500" t="str">
            <v>664,90</v>
          </cell>
        </row>
        <row r="501">
          <cell r="B501" t="str">
            <v>17583</v>
          </cell>
          <cell r="C501" t="str">
            <v>BARRILETE DUPLO MOVEL - H</v>
          </cell>
          <cell r="D501" t="str">
            <v>UN</v>
          </cell>
          <cell r="E501" t="str">
            <v>850,12</v>
          </cell>
        </row>
        <row r="502">
          <cell r="B502" t="str">
            <v>17585</v>
          </cell>
          <cell r="C502" t="str">
            <v>HASTE - SONDA PERCUSSAO</v>
          </cell>
          <cell r="D502" t="str">
            <v>M</v>
          </cell>
          <cell r="E502" t="str">
            <v>30,05</v>
          </cell>
        </row>
        <row r="503">
          <cell r="B503" t="str">
            <v>17586</v>
          </cell>
          <cell r="C503" t="str">
            <v>REVEST.-SONDA PERC.-21/2 X 1M</v>
          </cell>
          <cell r="D503" t="str">
            <v>M</v>
          </cell>
          <cell r="E503" t="str">
            <v>66,18</v>
          </cell>
        </row>
        <row r="504">
          <cell r="B504" t="str">
            <v>17600</v>
          </cell>
          <cell r="C504" t="str">
            <v>SACO PLASTICO DE 5 LITROS</v>
          </cell>
          <cell r="D504" t="str">
            <v>UN</v>
          </cell>
          <cell r="E504" t="str">
            <v>0,08</v>
          </cell>
        </row>
        <row r="505">
          <cell r="B505" t="str">
            <v>17601</v>
          </cell>
          <cell r="C505" t="str">
            <v>ETIQUETA DE PAPEL CARTAO</v>
          </cell>
          <cell r="D505" t="str">
            <v>UN</v>
          </cell>
          <cell r="E505" t="str">
            <v>0,01</v>
          </cell>
        </row>
        <row r="506">
          <cell r="B506" t="str">
            <v>17603</v>
          </cell>
          <cell r="C506" t="str">
            <v>TUBO DE PVC - RIGIDO SOLDAVEL (32MM)</v>
          </cell>
          <cell r="D506" t="str">
            <v>M</v>
          </cell>
          <cell r="E506">
            <v>1.19</v>
          </cell>
        </row>
        <row r="507">
          <cell r="B507" t="str">
            <v>17605</v>
          </cell>
          <cell r="C507" t="str">
            <v>TUBO DE PVC - SOLDAVEL (40MM)</v>
          </cell>
          <cell r="D507" t="str">
            <v>M</v>
          </cell>
          <cell r="E507" t="str">
            <v>1,42</v>
          </cell>
        </row>
        <row r="508">
          <cell r="B508" t="str">
            <v>17606</v>
          </cell>
          <cell r="C508" t="str">
            <v>LUVA DE PVC - SOLDAVEL (40MM)</v>
          </cell>
          <cell r="D508" t="str">
            <v>UN</v>
          </cell>
          <cell r="E508" t="str">
            <v>0,80</v>
          </cell>
        </row>
        <row r="509">
          <cell r="B509" t="str">
            <v>17607</v>
          </cell>
          <cell r="C509" t="str">
            <v>MANTA SINTETICA (BIDIM) OP-20</v>
          </cell>
          <cell r="D509" t="str">
            <v>KG</v>
          </cell>
          <cell r="E509" t="str">
            <v>8,27</v>
          </cell>
        </row>
        <row r="510">
          <cell r="B510" t="str">
            <v>17610</v>
          </cell>
          <cell r="C510" t="str">
            <v>MADEIRA LEI APLAINADA (30 X 1)</v>
          </cell>
          <cell r="D510" t="str">
            <v>M2</v>
          </cell>
          <cell r="E510" t="str">
            <v>8,33</v>
          </cell>
        </row>
        <row r="511">
          <cell r="B511" t="str">
            <v>17611</v>
          </cell>
          <cell r="C511" t="str">
            <v>MADEIRA LEI APLAINADA C/5.0CM</v>
          </cell>
          <cell r="D511" t="str">
            <v>M</v>
          </cell>
          <cell r="E511" t="str">
            <v>0,50</v>
          </cell>
        </row>
        <row r="512">
          <cell r="B512" t="str">
            <v>17615</v>
          </cell>
          <cell r="C512" t="str">
            <v>DOBRADICA DE 2" C/4 PARAFUSOS</v>
          </cell>
          <cell r="D512" t="str">
            <v>UN</v>
          </cell>
          <cell r="E512" t="str">
            <v>2,30</v>
          </cell>
        </row>
        <row r="513">
          <cell r="B513" t="str">
            <v>17616</v>
          </cell>
          <cell r="C513" t="str">
            <v>PARAFUSOS</v>
          </cell>
          <cell r="D513" t="str">
            <v>UN</v>
          </cell>
          <cell r="E513" t="str">
            <v>0,16</v>
          </cell>
        </row>
        <row r="514">
          <cell r="B514" t="str">
            <v>17617</v>
          </cell>
          <cell r="C514" t="str">
            <v>PREGO (13 X 15)</v>
          </cell>
          <cell r="D514" t="str">
            <v>KG</v>
          </cell>
          <cell r="E514" t="str">
            <v>1,92</v>
          </cell>
        </row>
        <row r="515">
          <cell r="B515" t="str">
            <v>17618</v>
          </cell>
          <cell r="C515" t="str">
            <v>ALDRAVA P/CAIXA DE SONDAGEM</v>
          </cell>
          <cell r="D515" t="str">
            <v>UN</v>
          </cell>
          <cell r="E515" t="str">
            <v>0,40</v>
          </cell>
        </row>
        <row r="516">
          <cell r="B516" t="str">
            <v>17619</v>
          </cell>
          <cell r="C516" t="str">
            <v>COLA PARA MADEIRA</v>
          </cell>
          <cell r="D516" t="str">
            <v>KG</v>
          </cell>
          <cell r="E516" t="str">
            <v>6,00</v>
          </cell>
        </row>
        <row r="517">
          <cell r="B517" t="str">
            <v>17620</v>
          </cell>
          <cell r="C517" t="str">
            <v>JIMO CUPIM</v>
          </cell>
          <cell r="D517" t="str">
            <v>L</v>
          </cell>
          <cell r="E517" t="str">
            <v>6,00</v>
          </cell>
        </row>
        <row r="518">
          <cell r="B518" t="str">
            <v>17621</v>
          </cell>
          <cell r="C518" t="str">
            <v>TINTA ESMALTE BRANCA</v>
          </cell>
          <cell r="D518" t="str">
            <v>L</v>
          </cell>
          <cell r="E518" t="str">
            <v>8,30</v>
          </cell>
        </row>
        <row r="519">
          <cell r="B519" t="str">
            <v>17625</v>
          </cell>
          <cell r="C519" t="str">
            <v>FOTOGRAFIA CAIXA TESTEMUNHO</v>
          </cell>
          <cell r="D519" t="str">
            <v>UN</v>
          </cell>
          <cell r="E519" t="str">
            <v>4,70</v>
          </cell>
        </row>
        <row r="520">
          <cell r="B520" t="str">
            <v>17626</v>
          </cell>
          <cell r="C520" t="str">
            <v>MARCO DE CONCRETO</v>
          </cell>
          <cell r="D520" t="str">
            <v>UN</v>
          </cell>
          <cell r="E520" t="str">
            <v>4,87</v>
          </cell>
        </row>
        <row r="521">
          <cell r="B521" t="str">
            <v>17700</v>
          </cell>
          <cell r="C521" t="str">
            <v>DIARIA</v>
          </cell>
          <cell r="D521" t="str">
            <v>DI</v>
          </cell>
          <cell r="E521" t="str">
            <v>33,00</v>
          </cell>
        </row>
        <row r="522">
          <cell r="B522" t="str">
            <v>18010</v>
          </cell>
          <cell r="C522" t="str">
            <v>CIMENTO</v>
          </cell>
          <cell r="D522" t="str">
            <v>KG</v>
          </cell>
          <cell r="E522" t="str">
            <v>0,26</v>
          </cell>
        </row>
        <row r="523">
          <cell r="B523" t="str">
            <v>18030</v>
          </cell>
          <cell r="C523" t="str">
            <v>LEIVA</v>
          </cell>
          <cell r="D523" t="str">
            <v>M2</v>
          </cell>
          <cell r="E523" t="str">
            <v>2,50</v>
          </cell>
        </row>
        <row r="524">
          <cell r="B524" t="str">
            <v>18031</v>
          </cell>
          <cell r="C524" t="str">
            <v>CALCÁREO DOLOMÍTICO</v>
          </cell>
          <cell r="D524" t="str">
            <v>KG</v>
          </cell>
          <cell r="E524">
            <v>0.11</v>
          </cell>
        </row>
        <row r="525">
          <cell r="B525" t="str">
            <v>18032</v>
          </cell>
          <cell r="C525" t="str">
            <v>FOSFATO DE ROCHAS</v>
          </cell>
          <cell r="D525" t="str">
            <v>KG</v>
          </cell>
          <cell r="E525">
            <v>0.8</v>
          </cell>
        </row>
        <row r="526">
          <cell r="B526" t="str">
            <v>18040</v>
          </cell>
          <cell r="C526" t="str">
            <v>TUBO D= 20 CM  -  SIMPLES</v>
          </cell>
          <cell r="D526" t="str">
            <v>M</v>
          </cell>
          <cell r="E526" t="str">
            <v>5,70</v>
          </cell>
        </row>
        <row r="527">
          <cell r="B527" t="str">
            <v>18050</v>
          </cell>
          <cell r="C527" t="str">
            <v>TUBO D= 30 CM  -  SIMPLES</v>
          </cell>
          <cell r="D527" t="str">
            <v>M</v>
          </cell>
          <cell r="E527" t="str">
            <v>7,07</v>
          </cell>
        </row>
        <row r="528">
          <cell r="B528" t="str">
            <v>18060</v>
          </cell>
          <cell r="C528" t="str">
            <v>TUBO D= 40 CM  -  SIMPLES</v>
          </cell>
          <cell r="D528" t="str">
            <v>M</v>
          </cell>
          <cell r="E528" t="str">
            <v>12,00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U-LOTE 30"/>
      <sheetName val="Dados"/>
      <sheetName val="CPU-Lote 30-básico"/>
      <sheetName val="Plan2"/>
      <sheetName val="Cpu"/>
      <sheetName val="CHE"/>
      <sheetName val="MObra"/>
      <sheetName val="Crono"/>
      <sheetName val="BDI"/>
      <sheetName val="EncSoc"/>
      <sheetName val="Cadastros"/>
      <sheetName val="QTR"/>
      <sheetName val="Resumo"/>
      <sheetName val="Planilha"/>
      <sheetName val="TABELA"/>
    </sheetNames>
    <sheetDataSet>
      <sheetData sheetId="0" refreshError="1"/>
      <sheetData sheetId="1" refreshError="1">
        <row r="1">
          <cell r="B1" t="str">
            <v>035/2004-08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UT_ORIGINAL"/>
      <sheetName val="RESUMO_AUT1"/>
    </sheetNames>
    <sheetDataSet>
      <sheetData sheetId="0" refreshError="1"/>
      <sheetData sheetId="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Orçamento"/>
      <sheetName val="TRANSPORTE"/>
      <sheetName val="DRENAGEM"/>
    </sheetNames>
    <sheetDataSet>
      <sheetData sheetId="0" refreshError="1"/>
      <sheetData sheetId="1">
        <row r="17">
          <cell r="B17" t="str">
            <v>TERRAPLENAGEM</v>
          </cell>
          <cell r="C17">
            <v>0</v>
          </cell>
        </row>
        <row r="18">
          <cell r="A18" t="str">
            <v>2 S 01 000 00</v>
          </cell>
          <cell r="B18" t="str">
            <v>Desm. dest. limpeza áreas c/arv. diam. até 0,15 m</v>
          </cell>
          <cell r="C18" t="str">
            <v>m2</v>
          </cell>
          <cell r="D18">
            <v>574000</v>
          </cell>
        </row>
        <row r="19">
          <cell r="A19" t="str">
            <v>2 S 01 100 03</v>
          </cell>
          <cell r="B19" t="str">
            <v>Esc. carga transp. mat 1ª cat DMT 200 a 400m c/m</v>
          </cell>
          <cell r="C19" t="str">
            <v>m3</v>
          </cell>
          <cell r="D19">
            <v>120254.129</v>
          </cell>
        </row>
        <row r="20">
          <cell r="A20" t="str">
            <v>2 S 01 100 06</v>
          </cell>
          <cell r="B20" t="str">
            <v>Esc. carga transp. mat 1ª cat DMT 800 a 1000m c/m</v>
          </cell>
          <cell r="C20" t="str">
            <v>m3</v>
          </cell>
          <cell r="D20">
            <v>240508.258</v>
          </cell>
        </row>
        <row r="21">
          <cell r="A21" t="str">
            <v>2 S 01 100 08</v>
          </cell>
          <cell r="B21" t="str">
            <v>Esc. carga transp. mat 1ª cat DMT 1200 a 1400m c/m</v>
          </cell>
          <cell r="C21" t="str">
            <v>m3</v>
          </cell>
          <cell r="D21">
            <v>90190.596999999994</v>
          </cell>
        </row>
        <row r="22">
          <cell r="A22" t="str">
            <v>2 S 01 100 18</v>
          </cell>
          <cell r="B22" t="str">
            <v>Esc. carga tr. mat 1ª c. DMT 1800 a 2000m c/carreg</v>
          </cell>
          <cell r="C22" t="str">
            <v>m3</v>
          </cell>
          <cell r="D22">
            <v>150317.66</v>
          </cell>
        </row>
        <row r="23">
          <cell r="A23" t="str">
            <v>2 S 01 510 00</v>
          </cell>
          <cell r="B23" t="str">
            <v>Compactação de aterros a 95% proctor normal</v>
          </cell>
          <cell r="C23" t="str">
            <v>m3</v>
          </cell>
          <cell r="D23">
            <v>181715.88</v>
          </cell>
        </row>
        <row r="24">
          <cell r="A24" t="str">
            <v>2 S 01 511 00</v>
          </cell>
          <cell r="B24" t="str">
            <v>Compactação de aterros a 100% proctor normal</v>
          </cell>
          <cell r="C24" t="str">
            <v>m3</v>
          </cell>
          <cell r="D24">
            <v>280800</v>
          </cell>
        </row>
        <row r="25">
          <cell r="B25" t="str">
            <v>PAVIMENTAÇÃO</v>
          </cell>
          <cell r="C25">
            <v>0</v>
          </cell>
        </row>
        <row r="26">
          <cell r="A26" t="str">
            <v>2 S 02 110 00</v>
          </cell>
          <cell r="B26" t="str">
            <v>Regularização do subleito</v>
          </cell>
          <cell r="C26" t="str">
            <v>m2</v>
          </cell>
          <cell r="D26">
            <v>459270</v>
          </cell>
        </row>
        <row r="27">
          <cell r="A27" t="str">
            <v>2 S 02 200 00</v>
          </cell>
          <cell r="B27" t="str">
            <v>Sub-base solo estabilizado granul. s/ mistura</v>
          </cell>
          <cell r="C27" t="str">
            <v>m3</v>
          </cell>
          <cell r="D27">
            <v>157464</v>
          </cell>
        </row>
        <row r="28">
          <cell r="A28" t="str">
            <v>2 S 02 200 01</v>
          </cell>
          <cell r="B28" t="str">
            <v>Base solo estabilizado granul. s/ mistura</v>
          </cell>
          <cell r="C28" t="str">
            <v>m3</v>
          </cell>
          <cell r="D28">
            <v>88476.3</v>
          </cell>
        </row>
        <row r="29">
          <cell r="A29" t="str">
            <v>2 S 02 300 00</v>
          </cell>
          <cell r="B29" t="str">
            <v>Imprimação</v>
          </cell>
          <cell r="C29" t="str">
            <v>m2</v>
          </cell>
          <cell r="D29">
            <v>364500</v>
          </cell>
        </row>
        <row r="30">
          <cell r="A30" t="str">
            <v>2 S 02 500 01</v>
          </cell>
          <cell r="B30" t="str">
            <v>Tratamento superficial simples c/ emulsão</v>
          </cell>
          <cell r="C30" t="str">
            <v>m2</v>
          </cell>
          <cell r="D30">
            <v>81000</v>
          </cell>
        </row>
        <row r="31">
          <cell r="A31" t="str">
            <v>2 S 02 501 01</v>
          </cell>
          <cell r="B31" t="str">
            <v>Tratamento superficial duplo c/ emulsão</v>
          </cell>
          <cell r="C31" t="str">
            <v>m2</v>
          </cell>
          <cell r="D31">
            <v>283500</v>
          </cell>
        </row>
        <row r="32">
          <cell r="A32" t="str">
            <v>M103</v>
          </cell>
          <cell r="B32" t="str">
            <v>Asfalto diluído CM-30</v>
          </cell>
          <cell r="C32" t="str">
            <v>t</v>
          </cell>
          <cell r="D32">
            <v>438</v>
          </cell>
        </row>
        <row r="33">
          <cell r="A33" t="str">
            <v>M105</v>
          </cell>
          <cell r="B33" t="str">
            <v>Emulsão asfáltica RR-2C</v>
          </cell>
          <cell r="C33" t="str">
            <v>t</v>
          </cell>
          <cell r="D33">
            <v>966</v>
          </cell>
        </row>
        <row r="34">
          <cell r="A34" t="str">
            <v>2 S 09 002 05</v>
          </cell>
          <cell r="B34" t="str">
            <v>Transporte Local em Rodovia Pavimentada (Brita)</v>
          </cell>
          <cell r="C34" t="str">
            <v>tkm</v>
          </cell>
          <cell r="D34">
            <v>1183519.3500000001</v>
          </cell>
        </row>
        <row r="35">
          <cell r="A35" t="str">
            <v>2 S 09 001 05</v>
          </cell>
          <cell r="B35" t="str">
            <v>Transporte Local em Rodovia Não Pavimentada (Brita)</v>
          </cell>
          <cell r="C35" t="str">
            <v>tkm</v>
          </cell>
          <cell r="D35">
            <v>191183.89499999999</v>
          </cell>
        </row>
        <row r="36">
          <cell r="A36" t="str">
            <v>2 S 09 001 05</v>
          </cell>
          <cell r="B36" t="str">
            <v>Transporte Local em Rodovia Não Pavimentada (Base)</v>
          </cell>
          <cell r="C36" t="str">
            <v>tkm</v>
          </cell>
          <cell r="D36">
            <v>131908.864</v>
          </cell>
        </row>
        <row r="37">
          <cell r="A37" t="str">
            <v>2 S 09 001 05</v>
          </cell>
          <cell r="B37" t="str">
            <v>Transporte Local em Rodovia Não Pavimentada (Sub-Base)</v>
          </cell>
          <cell r="C37" t="str">
            <v>tkm</v>
          </cell>
          <cell r="D37">
            <v>82005.900160000005</v>
          </cell>
        </row>
        <row r="38">
          <cell r="A38" t="str">
            <v>M103</v>
          </cell>
          <cell r="B38" t="str">
            <v>Transporte de Asfalto Diluído CM-30</v>
          </cell>
          <cell r="C38" t="str">
            <v>t</v>
          </cell>
          <cell r="D38">
            <v>438</v>
          </cell>
        </row>
        <row r="39">
          <cell r="A39" t="str">
            <v>M105</v>
          </cell>
          <cell r="B39" t="str">
            <v>Transporte de Emulsão Asfáltica RR-2C</v>
          </cell>
          <cell r="C39" t="str">
            <v>t</v>
          </cell>
          <cell r="D39">
            <v>966</v>
          </cell>
        </row>
        <row r="40">
          <cell r="B40" t="str">
            <v>TOTAL</v>
          </cell>
        </row>
        <row r="44">
          <cell r="B44" t="str">
            <v>DRENAGEM</v>
          </cell>
          <cell r="C44">
            <v>0</v>
          </cell>
        </row>
        <row r="45">
          <cell r="A45" t="str">
            <v>2 S 04 100 03</v>
          </cell>
          <cell r="B45" t="str">
            <v>Corpo BSTC D=1,00m</v>
          </cell>
          <cell r="C45" t="str">
            <v>m</v>
          </cell>
          <cell r="D45">
            <v>736</v>
          </cell>
        </row>
        <row r="46">
          <cell r="A46" t="str">
            <v>2 S 04 101 03</v>
          </cell>
          <cell r="B46" t="str">
            <v>Boca BSTC D=1,00m normal</v>
          </cell>
          <cell r="C46" t="str">
            <v>und</v>
          </cell>
          <cell r="D46">
            <v>84</v>
          </cell>
        </row>
        <row r="47">
          <cell r="A47" t="str">
            <v>2 S 04 110 01</v>
          </cell>
          <cell r="B47" t="str">
            <v>Corpo BDTC D=1,00m</v>
          </cell>
          <cell r="C47" t="str">
            <v>m</v>
          </cell>
          <cell r="D47">
            <v>107</v>
          </cell>
        </row>
        <row r="48">
          <cell r="A48" t="str">
            <v>2 S 04 111 01</v>
          </cell>
          <cell r="B48" t="str">
            <v>Boca BDTC D=1,00m normal</v>
          </cell>
          <cell r="C48" t="str">
            <v>und</v>
          </cell>
          <cell r="D48">
            <v>10</v>
          </cell>
        </row>
        <row r="49">
          <cell r="A49" t="str">
            <v>2 S 04 120 01</v>
          </cell>
          <cell r="B49" t="str">
            <v>Corpo BTTC D=1,00m</v>
          </cell>
          <cell r="C49" t="str">
            <v>m</v>
          </cell>
          <cell r="D49">
            <v>165</v>
          </cell>
        </row>
        <row r="50">
          <cell r="A50" t="str">
            <v>2 S 04 121 01</v>
          </cell>
          <cell r="B50" t="str">
            <v>Boca BTTC D=1,00m normal</v>
          </cell>
          <cell r="C50" t="str">
            <v>und</v>
          </cell>
          <cell r="D50">
            <v>16</v>
          </cell>
        </row>
        <row r="51">
          <cell r="A51" t="str">
            <v>2 S 04 220 08</v>
          </cell>
          <cell r="B51" t="str">
            <v>Corpo BTCC 3,00 x 3,00 m alt. 1,00 a 2,50 m</v>
          </cell>
          <cell r="C51" t="str">
            <v>m</v>
          </cell>
          <cell r="D51">
            <v>18</v>
          </cell>
        </row>
        <row r="52">
          <cell r="A52" t="str">
            <v>2 S 04 221 04</v>
          </cell>
          <cell r="B52" t="str">
            <v>Boca BTCC 3,00 x 3,00 m normal</v>
          </cell>
          <cell r="C52" t="str">
            <v>und</v>
          </cell>
          <cell r="D52">
            <v>2</v>
          </cell>
        </row>
        <row r="53">
          <cell r="A53" t="str">
            <v>2 S 04 942 01</v>
          </cell>
          <cell r="B53" t="str">
            <v>Entrada d'água - EDA 01</v>
          </cell>
          <cell r="C53" t="str">
            <v>und</v>
          </cell>
          <cell r="D53">
            <v>30</v>
          </cell>
        </row>
        <row r="54">
          <cell r="A54" t="str">
            <v>2 S 04 942 02</v>
          </cell>
          <cell r="B54" t="str">
            <v>Entrada d'água - EDA 02</v>
          </cell>
          <cell r="C54" t="str">
            <v>und</v>
          </cell>
          <cell r="D54">
            <v>8</v>
          </cell>
        </row>
        <row r="55">
          <cell r="A55" t="str">
            <v>2 S 04 940 01</v>
          </cell>
          <cell r="B55" t="str">
            <v>Descida d'água tipo rap. - calha concr. - DAR 01</v>
          </cell>
          <cell r="C55" t="str">
            <v>m</v>
          </cell>
          <cell r="D55">
            <v>112</v>
          </cell>
        </row>
        <row r="56">
          <cell r="A56" t="str">
            <v>2 S 09 001 05</v>
          </cell>
          <cell r="B56" t="str">
            <v>Transporte local em rod. Não  Pav. (Brita)</v>
          </cell>
          <cell r="C56" t="str">
            <v>tkm</v>
          </cell>
          <cell r="D56">
            <v>27920.860800000002</v>
          </cell>
        </row>
        <row r="57">
          <cell r="A57" t="str">
            <v>2 S 09 001 05</v>
          </cell>
          <cell r="B57" t="str">
            <v>Transporte local em rod. Não  Pav. (Areia)</v>
          </cell>
          <cell r="C57" t="str">
            <v>tkm</v>
          </cell>
          <cell r="D57">
            <v>19522.944</v>
          </cell>
        </row>
        <row r="58">
          <cell r="A58" t="str">
            <v>2 S 09 001 05</v>
          </cell>
          <cell r="B58" t="str">
            <v>Transporte local em rod. Não Pav. (Cimento)</v>
          </cell>
          <cell r="C58" t="str">
            <v>tkm</v>
          </cell>
          <cell r="D58">
            <v>19113.194100000001</v>
          </cell>
        </row>
        <row r="59">
          <cell r="A59" t="str">
            <v>2 S 09 001 05</v>
          </cell>
          <cell r="B59" t="str">
            <v>Transporte local em rod. Não Pav. (Madeira)</v>
          </cell>
          <cell r="C59" t="str">
            <v>tkm</v>
          </cell>
          <cell r="D59">
            <v>639.24419999999998</v>
          </cell>
        </row>
        <row r="60">
          <cell r="A60" t="str">
            <v>2 S 09 002 05</v>
          </cell>
          <cell r="B60" t="str">
            <v>Transporte local em rod.  Pav. (Brita)</v>
          </cell>
          <cell r="C60" t="str">
            <v>tkm</v>
          </cell>
          <cell r="D60">
            <v>118319.77299999997</v>
          </cell>
        </row>
        <row r="61">
          <cell r="B61" t="str">
            <v>OBRAS COMPLEMENTARES</v>
          </cell>
          <cell r="C61">
            <v>0</v>
          </cell>
        </row>
        <row r="62">
          <cell r="A62" t="str">
            <v>4 S 06 010 01</v>
          </cell>
          <cell r="B62" t="str">
            <v>Defensa semi-maleável simples (forn./ impl.)</v>
          </cell>
          <cell r="C62" t="str">
            <v>m</v>
          </cell>
          <cell r="D62">
            <v>720</v>
          </cell>
        </row>
        <row r="63">
          <cell r="A63" t="str">
            <v>4 S 06 010 02</v>
          </cell>
          <cell r="B63" t="str">
            <v>Ancoragem defensa semi-maleável simples (forn/imp)</v>
          </cell>
          <cell r="C63" t="str">
            <v>m</v>
          </cell>
          <cell r="D63">
            <v>270</v>
          </cell>
        </row>
        <row r="64">
          <cell r="A64" t="str">
            <v>4 S 06 100 21</v>
          </cell>
          <cell r="B64" t="str">
            <v>Pintura faixa - tinta durabilidade - 2 anos</v>
          </cell>
          <cell r="C64" t="str">
            <v>m2</v>
          </cell>
          <cell r="D64">
            <v>1677</v>
          </cell>
        </row>
        <row r="65">
          <cell r="A65" t="str">
            <v>4 S 06 100 22</v>
          </cell>
          <cell r="B65" t="str">
            <v>Pintura setas e zebrado - 2 anos</v>
          </cell>
          <cell r="C65" t="str">
            <v>m2</v>
          </cell>
          <cell r="D65">
            <v>48.5</v>
          </cell>
        </row>
        <row r="66">
          <cell r="A66" t="str">
            <v>4 S 06 200 02</v>
          </cell>
          <cell r="B66" t="str">
            <v>Forn. e implantação placa sinaliz. tot.refletiva</v>
          </cell>
          <cell r="C66" t="str">
            <v>m2</v>
          </cell>
          <cell r="D66">
            <v>113.26</v>
          </cell>
        </row>
        <row r="67">
          <cell r="A67" t="str">
            <v>4 S 06 121 01</v>
          </cell>
          <cell r="B67" t="str">
            <v>Forn. e colocação de tacha reflet. bidirecional</v>
          </cell>
          <cell r="C67" t="str">
            <v>und</v>
          </cell>
          <cell r="D67">
            <v>12185</v>
          </cell>
        </row>
        <row r="68">
          <cell r="B68" t="str">
            <v>PROJETO DE RECUPERAÇÃO AMBIENTAL</v>
          </cell>
        </row>
        <row r="69">
          <cell r="A69" t="str">
            <v>2 S 05 102 00</v>
          </cell>
          <cell r="B69" t="str">
            <v>Hidrossemeadura - Area de Aterro</v>
          </cell>
          <cell r="C69" t="str">
            <v>m2</v>
          </cell>
          <cell r="D69">
            <v>14868</v>
          </cell>
        </row>
        <row r="70">
          <cell r="A70" t="str">
            <v>2 S 01 100 01</v>
          </cell>
          <cell r="B70" t="str">
            <v>Reconformação de Área de Jazida de Base e Sub-Base  (Modelagem)</v>
          </cell>
          <cell r="C70" t="str">
            <v>m3</v>
          </cell>
          <cell r="D70">
            <v>35640</v>
          </cell>
        </row>
        <row r="71">
          <cell r="A71" t="str">
            <v>2 S 05 102 00</v>
          </cell>
          <cell r="B71" t="str">
            <v>Hidrossemeadura - Area  de Jazida de Base e Sub-Base</v>
          </cell>
          <cell r="C71" t="str">
            <v>m2</v>
          </cell>
          <cell r="D71">
            <v>237600</v>
          </cell>
        </row>
        <row r="72">
          <cell r="A72" t="str">
            <v>3 S 01 930 00</v>
          </cell>
          <cell r="B72" t="str">
            <v>Regul. e espalhamento de mat. orgânico-Area de Base e Sub-Base</v>
          </cell>
          <cell r="C72" t="str">
            <v>m2</v>
          </cell>
          <cell r="D72">
            <v>237600</v>
          </cell>
        </row>
        <row r="73">
          <cell r="B73" t="str">
            <v>TOTAL</v>
          </cell>
        </row>
        <row r="75">
          <cell r="B75" t="str">
            <v>Importa o presente orçamento em: (       )</v>
          </cell>
        </row>
      </sheetData>
      <sheetData sheetId="2"/>
      <sheetData sheetId="3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MLE157"/>
      <sheetName val="Implantação"/>
      <sheetName val="Celas RF"/>
      <sheetName val="ESTUDOS E REFEITÓRIO"/>
      <sheetName val="Apoio RF"/>
      <sheetName val="Oficina e auditório"/>
      <sheetName val="Plan2"/>
      <sheetName val="Plan3"/>
      <sheetName val="RESUMO_AU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"/>
      <sheetName val="AVANÇO FISICO"/>
      <sheetName val="AVANÇO FISICO 2 (2)"/>
      <sheetName val="AVANÇO FISICO 2"/>
      <sheetName val="BOLETIM"/>
      <sheetName val="CHUVAS"/>
      <sheetName val=" INDFIS"/>
      <sheetName val="RELATÓRIO DE SUPERVISÀO "/>
      <sheetName val="9ª MP_BR-459"/>
      <sheetName val="memobranco"/>
      <sheetName val="JUSTIFICATIVA"/>
      <sheetName val="8ª MP_BR-459"/>
      <sheetName val="8ª MP_BR_45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tâncias"/>
      <sheetName val="Quantificação"/>
      <sheetName val="Coord. G BJA"/>
      <sheetName val="Guerreiro - BJA"/>
      <sheetName val="Coord. G RC"/>
      <sheetName val="Guerreiro - RC"/>
      <sheetName val="Macife 1- RC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B PESSOAL"/>
      <sheetName val="ch eqto ADOTADO"/>
      <sheetName val="lote 02"/>
      <sheetName val="lote 04"/>
      <sheetName val="Tab. Rec."/>
      <sheetName val="BD Equip."/>
      <sheetName val="desp"/>
      <sheetName val="PU CONTAS"/>
      <sheetName val="Flux Obra"/>
      <sheetName val="Crono"/>
      <sheetName val="Res ABC"/>
      <sheetName val="ABC-MO"/>
      <sheetName val="ABC-Eq1"/>
      <sheetName val="ABC-Eq2"/>
      <sheetName val="ABC-Mat"/>
      <sheetName val="ABC-Cx"/>
      <sheetName val="ABC-Sub"/>
      <sheetName val="RES EQUIP"/>
      <sheetName val="RES PESSOAL"/>
      <sheetName val="CS"/>
      <sheetName val="RC"/>
      <sheetName val="PU"/>
      <sheetName val="Sup"/>
      <sheetName val="Adm"/>
      <sheetName val="Cant"/>
      <sheetName val="SG"/>
      <sheetName val="T-ST-L"/>
      <sheetName val="Sinal"/>
      <sheetName val="INV"/>
      <sheetName val="Man"/>
      <sheetName val="Mob-Des"/>
      <sheetName val="x1"/>
      <sheetName val="x4"/>
      <sheetName val="x2"/>
      <sheetName val="x3"/>
      <sheetName val="x7"/>
      <sheetName val="x5"/>
      <sheetName val="x10"/>
      <sheetName val="x11"/>
      <sheetName val="x12"/>
      <sheetName val="x23"/>
      <sheetName val="x24"/>
      <sheetName val="x25"/>
      <sheetName val="x15"/>
      <sheetName val="x27"/>
      <sheetName val="x17"/>
      <sheetName val="x20"/>
      <sheetName val="16"/>
      <sheetName val="dren"/>
      <sheetName val="oac"/>
      <sheetName val="18"/>
      <sheetName val="prot amb"/>
      <sheetName val="oc sin"/>
      <sheetName val="Custo da Areia"/>
      <sheetName val="9"/>
      <sheetName val="IN"/>
      <sheetName val="bt"/>
      <sheetName val="6"/>
      <sheetName val="21 (2)"/>
      <sheetName val="26"/>
      <sheetName val="XX"/>
      <sheetName val="26 (2)"/>
      <sheetName val="16 (2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>
        <row r="1">
          <cell r="A1" t="str">
            <v>BANCO DE DADOS</v>
          </cell>
        </row>
        <row r="2">
          <cell r="A2" t="str">
            <v>PARA DETERMINAÇÃO DA QUANTIDADE</v>
          </cell>
        </row>
        <row r="3">
          <cell r="A3" t="str">
            <v xml:space="preserve">DE EQUIPAMENTOS DE ACORDO COM </v>
          </cell>
        </row>
        <row r="4">
          <cell r="A4" t="str">
            <v>HORAS TRABALHADAS E TURNO</v>
          </cell>
        </row>
        <row r="5">
          <cell r="A5" t="str">
            <v>PARA 01 TURNO</v>
          </cell>
        </row>
        <row r="6">
          <cell r="A6" t="str">
            <v>HORAS TRAB.</v>
          </cell>
          <cell r="B6" t="str">
            <v>N° EQUIP.</v>
          </cell>
        </row>
        <row r="7">
          <cell r="A7">
            <v>0</v>
          </cell>
          <cell r="B7">
            <v>0</v>
          </cell>
        </row>
        <row r="8">
          <cell r="A8">
            <v>10</v>
          </cell>
          <cell r="B8">
            <v>1</v>
          </cell>
        </row>
        <row r="9">
          <cell r="A9">
            <v>100</v>
          </cell>
          <cell r="B9">
            <v>1</v>
          </cell>
        </row>
        <row r="10">
          <cell r="A10">
            <v>200</v>
          </cell>
          <cell r="B10">
            <v>1</v>
          </cell>
        </row>
        <row r="11">
          <cell r="A11">
            <v>220</v>
          </cell>
          <cell r="B11">
            <v>1</v>
          </cell>
        </row>
        <row r="12">
          <cell r="A12">
            <v>225</v>
          </cell>
          <cell r="B12">
            <v>2</v>
          </cell>
        </row>
        <row r="13">
          <cell r="A13">
            <v>300</v>
          </cell>
          <cell r="B13">
            <v>2</v>
          </cell>
        </row>
        <row r="14">
          <cell r="A14">
            <v>400</v>
          </cell>
          <cell r="B14">
            <v>2</v>
          </cell>
        </row>
        <row r="15">
          <cell r="A15">
            <v>440</v>
          </cell>
          <cell r="B15">
            <v>2</v>
          </cell>
        </row>
        <row r="16">
          <cell r="A16">
            <v>450</v>
          </cell>
          <cell r="B16">
            <v>3</v>
          </cell>
        </row>
        <row r="17">
          <cell r="A17">
            <v>460</v>
          </cell>
          <cell r="B17">
            <v>3</v>
          </cell>
        </row>
        <row r="18">
          <cell r="A18">
            <v>470</v>
          </cell>
          <cell r="B18">
            <v>3</v>
          </cell>
        </row>
        <row r="19">
          <cell r="A19">
            <v>480</v>
          </cell>
          <cell r="B19">
            <v>3</v>
          </cell>
        </row>
        <row r="20">
          <cell r="A20">
            <v>490</v>
          </cell>
          <cell r="B20">
            <v>3</v>
          </cell>
        </row>
        <row r="21">
          <cell r="A21">
            <v>500</v>
          </cell>
          <cell r="B21">
            <v>3</v>
          </cell>
        </row>
        <row r="22">
          <cell r="A22">
            <v>600</v>
          </cell>
          <cell r="B22">
            <v>3</v>
          </cell>
        </row>
        <row r="23">
          <cell r="A23">
            <v>660</v>
          </cell>
          <cell r="B23">
            <v>3</v>
          </cell>
        </row>
        <row r="24">
          <cell r="A24">
            <v>675</v>
          </cell>
          <cell r="B24">
            <v>4</v>
          </cell>
        </row>
        <row r="25">
          <cell r="A25">
            <v>680</v>
          </cell>
          <cell r="B25">
            <v>4</v>
          </cell>
        </row>
        <row r="26">
          <cell r="A26">
            <v>690</v>
          </cell>
          <cell r="B26">
            <v>4</v>
          </cell>
        </row>
        <row r="27">
          <cell r="A27">
            <v>700</v>
          </cell>
          <cell r="B27">
            <v>4</v>
          </cell>
        </row>
        <row r="28">
          <cell r="A28">
            <v>800</v>
          </cell>
          <cell r="B28">
            <v>4</v>
          </cell>
        </row>
        <row r="29">
          <cell r="A29">
            <v>880</v>
          </cell>
          <cell r="B29">
            <v>4</v>
          </cell>
        </row>
        <row r="30">
          <cell r="A30">
            <v>890</v>
          </cell>
          <cell r="B30">
            <v>4</v>
          </cell>
        </row>
        <row r="31">
          <cell r="A31">
            <v>900</v>
          </cell>
          <cell r="B31">
            <v>5</v>
          </cell>
        </row>
        <row r="32">
          <cell r="A32">
            <v>1000</v>
          </cell>
          <cell r="B32">
            <v>5</v>
          </cell>
        </row>
        <row r="33">
          <cell r="A33">
            <v>1100</v>
          </cell>
          <cell r="B33">
            <v>5</v>
          </cell>
        </row>
        <row r="34">
          <cell r="A34">
            <v>1110</v>
          </cell>
          <cell r="B34">
            <v>6</v>
          </cell>
        </row>
        <row r="35">
          <cell r="A35">
            <v>1120</v>
          </cell>
          <cell r="B35">
            <v>6</v>
          </cell>
        </row>
        <row r="36">
          <cell r="A36">
            <v>1130</v>
          </cell>
          <cell r="B36">
            <v>6</v>
          </cell>
        </row>
        <row r="37">
          <cell r="A37">
            <v>1140</v>
          </cell>
          <cell r="B37">
            <v>6</v>
          </cell>
        </row>
        <row r="38">
          <cell r="A38">
            <v>1150</v>
          </cell>
          <cell r="B38">
            <v>6</v>
          </cell>
        </row>
        <row r="39">
          <cell r="A39">
            <v>1160</v>
          </cell>
          <cell r="B39">
            <v>6</v>
          </cell>
        </row>
        <row r="40">
          <cell r="A40">
            <v>1170</v>
          </cell>
          <cell r="B40">
            <v>6</v>
          </cell>
        </row>
        <row r="41">
          <cell r="A41">
            <v>1180</v>
          </cell>
          <cell r="B41">
            <v>6</v>
          </cell>
        </row>
        <row r="42">
          <cell r="A42">
            <v>1190</v>
          </cell>
          <cell r="B42">
            <v>6</v>
          </cell>
        </row>
        <row r="43">
          <cell r="A43">
            <v>1200</v>
          </cell>
          <cell r="B43">
            <v>6</v>
          </cell>
        </row>
        <row r="44">
          <cell r="A44">
            <v>1320</v>
          </cell>
          <cell r="B44">
            <v>6</v>
          </cell>
        </row>
        <row r="45">
          <cell r="A45">
            <v>1400</v>
          </cell>
          <cell r="B45">
            <v>7</v>
          </cell>
        </row>
        <row r="46">
          <cell r="A46">
            <v>1500</v>
          </cell>
          <cell r="B46">
            <v>8</v>
          </cell>
        </row>
        <row r="47">
          <cell r="A47">
            <v>1600</v>
          </cell>
          <cell r="B47">
            <v>8</v>
          </cell>
        </row>
        <row r="48">
          <cell r="A48">
            <v>1700</v>
          </cell>
          <cell r="B48">
            <v>9</v>
          </cell>
        </row>
        <row r="49">
          <cell r="A49">
            <v>1800</v>
          </cell>
          <cell r="B49">
            <v>9</v>
          </cell>
        </row>
        <row r="50">
          <cell r="A50">
            <v>1900</v>
          </cell>
          <cell r="B50">
            <v>10</v>
          </cell>
        </row>
        <row r="51">
          <cell r="A51">
            <v>2000</v>
          </cell>
          <cell r="B51">
            <v>10</v>
          </cell>
        </row>
        <row r="52">
          <cell r="A52">
            <v>2100</v>
          </cell>
          <cell r="B52">
            <v>11</v>
          </cell>
        </row>
        <row r="53">
          <cell r="A53">
            <v>2200</v>
          </cell>
          <cell r="B53">
            <v>11</v>
          </cell>
        </row>
        <row r="54">
          <cell r="A54">
            <v>2300</v>
          </cell>
          <cell r="B54">
            <v>12</v>
          </cell>
        </row>
        <row r="55">
          <cell r="A55">
            <v>2400</v>
          </cell>
          <cell r="B55">
            <v>12</v>
          </cell>
        </row>
        <row r="56">
          <cell r="A56">
            <v>2500</v>
          </cell>
          <cell r="B56">
            <v>13</v>
          </cell>
        </row>
        <row r="57">
          <cell r="A57">
            <v>2600</v>
          </cell>
          <cell r="B57">
            <v>13</v>
          </cell>
        </row>
        <row r="58">
          <cell r="A58">
            <v>2700</v>
          </cell>
          <cell r="B58">
            <v>14</v>
          </cell>
        </row>
        <row r="59">
          <cell r="A59">
            <v>2800</v>
          </cell>
          <cell r="B59">
            <v>14</v>
          </cell>
        </row>
        <row r="60">
          <cell r="A60">
            <v>2900</v>
          </cell>
          <cell r="B60">
            <v>15</v>
          </cell>
        </row>
        <row r="61">
          <cell r="A61">
            <v>3000</v>
          </cell>
          <cell r="B61">
            <v>15</v>
          </cell>
        </row>
        <row r="62">
          <cell r="A62">
            <v>3100</v>
          </cell>
          <cell r="B62">
            <v>16</v>
          </cell>
        </row>
        <row r="63">
          <cell r="A63">
            <v>3200</v>
          </cell>
          <cell r="B63">
            <v>16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Quant-Vol1 (2)"/>
      <sheetName val="QQegesa"/>
      <sheetName val="QQuant-Vol1"/>
      <sheetName val="Licitação"/>
      <sheetName val="QQegesa-ant"/>
      <sheetName val="QQUANT"/>
      <sheetName val="QQder"/>
      <sheetName val="NumerN"/>
      <sheetName val="BS"/>
      <sheetName val="FR"/>
      <sheetName val="Dimens"/>
      <sheetName val="QuantPav"/>
      <sheetName val="QuQuant"/>
      <sheetName val="NumerN (2)"/>
      <sheetName val="Dimens (2)"/>
      <sheetName val="QuantPav (2)"/>
      <sheetName val="Plan2"/>
      <sheetName val="Plan3"/>
      <sheetName val="Plan4"/>
      <sheetName val="Plan5"/>
      <sheetName val="Plan6"/>
      <sheetName val="Plan7"/>
      <sheetName val="Plan8"/>
      <sheetName val="Plan9"/>
      <sheetName val="Plan10"/>
      <sheetName val="Plan11"/>
      <sheetName val="Plan12"/>
      <sheetName val="Plan13"/>
      <sheetName val="Plan14"/>
      <sheetName val="Plan15"/>
      <sheetName val="Plan1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uQuant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PSCEGERAL"/>
      <sheetName val="Dados"/>
      <sheetName val="Planilh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exos PGQ"/>
      <sheetName val="Equipamentos"/>
      <sheetName val="Teor"/>
      <sheetName val="QuQuant"/>
      <sheetName val="Tabela Abril 2000"/>
      <sheetName val="TABELA"/>
      <sheetName val="Dados"/>
      <sheetName val="P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s09.009.03"/>
      <sheetName val="2s09.009.05"/>
      <sheetName val="2S02.999.05"/>
      <sheetName val="2S02.999.03"/>
      <sheetName val="2S01.001.01"/>
      <sheetName val="1A00.902.01"/>
      <sheetName val="1A01.603.01"/>
      <sheetName val="CX COL"/>
      <sheetName val="1A00.901.51"/>
      <sheetName val="2S04.950.71"/>
      <sheetName val="2S04.942.52"/>
      <sheetName val="2S04.940.51"/>
      <sheetName val="2S04.940.52"/>
      <sheetName val="2S04.910.55"/>
      <sheetName val="1A01.894.51"/>
      <sheetName val="1A01.415.51"/>
      <sheetName val="1A01.410.51"/>
      <sheetName val="1A01.412.51"/>
      <sheetName val="2S04.910.53"/>
      <sheetName val="2S04.910.51"/>
      <sheetName val="2S04.111.51"/>
      <sheetName val="1A00.903.51"/>
      <sheetName val="2S04.110.71"/>
      <sheetName val="2S04.101.53"/>
      <sheetName val="1A01.765.51"/>
      <sheetName val="1A00.908.51"/>
      <sheetName val="2S04.100.73"/>
      <sheetName val="1A01.603.51"/>
      <sheetName val="2S04.101.52"/>
      <sheetName val="1A00.418.51"/>
      <sheetName val="1A00.717.00"/>
      <sheetName val="1A00.716.00"/>
      <sheetName val="1A01.760.51"/>
      <sheetName val="1A01.604.51"/>
      <sheetName val="1A01.401.01"/>
      <sheetName val="1A00.907.51"/>
      <sheetName val="1A01.512.60"/>
      <sheetName val="2 S 01.100.72"/>
      <sheetName val="1A01.893.01"/>
      <sheetName val="1A01.891.01"/>
      <sheetName val="2S04.400.01"/>
      <sheetName val="1A01.890.01"/>
      <sheetName val="1A01.780.01"/>
      <sheetName val="1A01.120.01"/>
      <sheetName val="1A01.105.01"/>
      <sheetName val="1A01.100.01"/>
      <sheetName val="3S01.930.00"/>
      <sheetName val="2S05.120.01"/>
      <sheetName val="2S01.100.01c"/>
      <sheetName val="2S01.100.01B"/>
      <sheetName val="2S05.102.00"/>
      <sheetName val="2S05.100.00"/>
      <sheetName val="4S06.121.01"/>
      <sheetName val="4S06.121.11"/>
      <sheetName val="4S06.200.01"/>
      <sheetName val="4S06.110.22"/>
      <sheetName val="4S06.100.21"/>
      <sheetName val="2S09.002.05"/>
      <sheetName val="2S02.501.52"/>
      <sheetName val="2S02.500.51"/>
      <sheetName val="2S02.300.00"/>
      <sheetName val="2S09.001.05"/>
      <sheetName val="2S02.200.01"/>
      <sheetName val="2S02.200.00"/>
      <sheetName val="2S02.110.00"/>
      <sheetName val="2S01.511.00"/>
      <sheetName val="2S01.100.10"/>
      <sheetName val="2S01.100.09"/>
      <sheetName val="2S01.100.01"/>
      <sheetName val="2S01.005.00"/>
      <sheetName val="DADOS"/>
      <sheetName val="eq"/>
      <sheetName val="mo"/>
      <sheetName val="mat"/>
      <sheetName val="plan"/>
      <sheetName val="Teor"/>
      <sheetName val="Equipamen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>
        <row r="8">
          <cell r="B8" t="str">
            <v>Mês: Maio/2005</v>
          </cell>
        </row>
      </sheetData>
      <sheetData sheetId="71" refreshError="1">
        <row r="2">
          <cell r="A2" t="str">
            <v>E001</v>
          </cell>
          <cell r="B2" t="str">
            <v>Trator de Esteiras-D41E-6- com lâmina (82 Kw)</v>
          </cell>
          <cell r="C2">
            <v>103.7694</v>
          </cell>
          <cell r="D2">
            <v>10.849399999999999</v>
          </cell>
        </row>
        <row r="3">
          <cell r="A3" t="str">
            <v>E002</v>
          </cell>
          <cell r="B3" t="str">
            <v>Trator de Esteiras D6M - com lâmina (104 kW)</v>
          </cell>
          <cell r="C3">
            <v>150.8794</v>
          </cell>
          <cell r="D3">
            <v>10.849399999999999</v>
          </cell>
        </row>
        <row r="4">
          <cell r="A4" t="str">
            <v>E003</v>
          </cell>
          <cell r="B4" t="str">
            <v>Trator de Esteiras D8R - com lâmina ( 228 kW)</v>
          </cell>
          <cell r="C4">
            <v>282.21390000000002</v>
          </cell>
          <cell r="D4">
            <v>10.849399999999999</v>
          </cell>
        </row>
        <row r="5">
          <cell r="A5" t="str">
            <v>E006</v>
          </cell>
          <cell r="B5" t="str">
            <v>Motoniveladora - 120H - (104 kW)</v>
          </cell>
          <cell r="C5">
            <v>110.3526</v>
          </cell>
          <cell r="D5">
            <v>11.4693</v>
          </cell>
        </row>
        <row r="6">
          <cell r="A6" t="str">
            <v>E007</v>
          </cell>
          <cell r="B6" t="str">
            <v>Trator Agricola - MF 292/4 - (77 kW)</v>
          </cell>
          <cell r="C6">
            <v>52.975200000000001</v>
          </cell>
          <cell r="D6">
            <v>8.3695000000000004</v>
          </cell>
        </row>
        <row r="7">
          <cell r="A7" t="str">
            <v>E010</v>
          </cell>
          <cell r="B7" t="str">
            <v>Carregadeira de Pneus - 950G - 3,1 m³ (135 kw)</v>
          </cell>
          <cell r="C7">
            <v>141.58940000000001</v>
          </cell>
          <cell r="D7">
            <v>10.849399999999999</v>
          </cell>
        </row>
        <row r="8">
          <cell r="A8" t="str">
            <v>E011</v>
          </cell>
          <cell r="B8" t="str">
            <v>Retroescavadeira - MF 86HF (57KW)</v>
          </cell>
          <cell r="C8">
            <v>52.539400000000001</v>
          </cell>
          <cell r="D8">
            <v>10.849399999999999</v>
          </cell>
        </row>
        <row r="9">
          <cell r="A9" t="str">
            <v>E013</v>
          </cell>
          <cell r="B9" t="str">
            <v>Rolo Compactador-CA-25-PP-pé de carneiro autop. 11,25t vibrat (85 kW)</v>
          </cell>
          <cell r="C9">
            <v>81.165000000000006</v>
          </cell>
          <cell r="D9">
            <v>8.3695000000000004</v>
          </cell>
        </row>
        <row r="10">
          <cell r="A10" t="str">
            <v>E016</v>
          </cell>
          <cell r="B10" t="str">
            <v>Carregadeira de Pneus - W-20 - 1,33 m³ (79 kW)</v>
          </cell>
          <cell r="C10">
            <v>80.969399999999993</v>
          </cell>
          <cell r="D10">
            <v>10.849399999999999</v>
          </cell>
        </row>
        <row r="11">
          <cell r="A11" t="str">
            <v>E062</v>
          </cell>
          <cell r="B11" t="str">
            <v>Escavadeira Hidráulica - 330 CL - com esteira - cap. 1,7 m³ (184 kM)</v>
          </cell>
          <cell r="C11">
            <v>254.59630000000001</v>
          </cell>
          <cell r="D11">
            <v>11.4693</v>
          </cell>
        </row>
        <row r="12">
          <cell r="A12" t="str">
            <v>E101</v>
          </cell>
          <cell r="B12" t="str">
            <v>Grade de Discos - GA 24 x 24</v>
          </cell>
          <cell r="C12">
            <v>1.8445</v>
          </cell>
          <cell r="D12">
            <v>0</v>
          </cell>
        </row>
        <row r="13">
          <cell r="A13" t="str">
            <v>E105</v>
          </cell>
          <cell r="B13" t="str">
            <v>Rolo Compactador-SP 8000 de pneus autoprop. 21 t (97kW)</v>
          </cell>
          <cell r="C13">
            <v>78.503500000000003</v>
          </cell>
          <cell r="D13">
            <v>8.3695000000000004</v>
          </cell>
        </row>
        <row r="14">
          <cell r="A14" t="str">
            <v>E107</v>
          </cell>
          <cell r="B14" t="str">
            <v>Vassoura Mecânica : - rebocável</v>
          </cell>
          <cell r="C14">
            <v>3.7631999999999999</v>
          </cell>
          <cell r="D14">
            <v>0</v>
          </cell>
        </row>
        <row r="15">
          <cell r="A15" t="str">
            <v>E108</v>
          </cell>
          <cell r="B15" t="str">
            <v>Distruidor de Agregados : - rebocável</v>
          </cell>
          <cell r="C15">
            <v>3.1970999999999998</v>
          </cell>
          <cell r="D15">
            <v>0</v>
          </cell>
        </row>
        <row r="16">
          <cell r="A16" t="str">
            <v>E110</v>
          </cell>
          <cell r="B16" t="str">
            <v>Tanque de Estocagem de Asfalto : - 20.000 1</v>
          </cell>
          <cell r="C16">
            <v>3.15</v>
          </cell>
          <cell r="D16">
            <v>0</v>
          </cell>
        </row>
        <row r="17">
          <cell r="A17" t="str">
            <v>E111</v>
          </cell>
          <cell r="B17" t="str">
            <v>Equip. Distribuição de Asfalto : - montado em caminhão (150 KW)</v>
          </cell>
          <cell r="C17">
            <v>90.014600000000002</v>
          </cell>
          <cell r="D17">
            <v>9.9193999999999996</v>
          </cell>
        </row>
        <row r="18">
          <cell r="A18" t="str">
            <v>E112</v>
          </cell>
          <cell r="B18" t="str">
            <v>Aquecedor de Fluido Térmico : TH III - (8 kW)</v>
          </cell>
          <cell r="C18">
            <v>14.9025</v>
          </cell>
          <cell r="D18">
            <v>0</v>
          </cell>
        </row>
        <row r="19">
          <cell r="A19" t="str">
            <v>E302</v>
          </cell>
          <cell r="B19" t="str">
            <v>Betoneira: - 320 1 (elétrica) (4 kW)</v>
          </cell>
          <cell r="C19">
            <v>8.6752000000000002</v>
          </cell>
          <cell r="D19">
            <v>8.3695000000000004</v>
          </cell>
        </row>
        <row r="20">
          <cell r="A20" t="str">
            <v>E304</v>
          </cell>
          <cell r="B20" t="str">
            <v>Transporte Manual : - carrinho de mão 80 1</v>
          </cell>
          <cell r="C20">
            <v>0.1421</v>
          </cell>
          <cell r="D20">
            <v>0</v>
          </cell>
        </row>
        <row r="21">
          <cell r="A21" t="str">
            <v>E306</v>
          </cell>
          <cell r="B21" t="str">
            <v>Vibrador de Concreto : VIP45/MT2 - de imersão (2 kW)</v>
          </cell>
          <cell r="C21">
            <v>7.8125</v>
          </cell>
          <cell r="D21">
            <v>7.4396000000000004</v>
          </cell>
        </row>
        <row r="22">
          <cell r="A22" t="str">
            <v>E311</v>
          </cell>
          <cell r="B22" t="str">
            <v>Fábric. Pré-Moldado Concreto : - tubos D=0,8m M / F (2 kW)</v>
          </cell>
          <cell r="C22">
            <v>5.0774999999999997</v>
          </cell>
          <cell r="D22">
            <v>0</v>
          </cell>
        </row>
        <row r="23">
          <cell r="A23" t="str">
            <v>E312</v>
          </cell>
          <cell r="B23" t="str">
            <v>Fábric. Pré-Moldado Concreto : - tubos D=1,00m M / F (2 kW)</v>
          </cell>
          <cell r="C23">
            <v>5.4814999999999996</v>
          </cell>
          <cell r="D23">
            <v>0</v>
          </cell>
        </row>
        <row r="24">
          <cell r="A24" t="str">
            <v>E402</v>
          </cell>
          <cell r="B24" t="str">
            <v>Caminhão Carroceria : - de madeira 15 t (170kW)</v>
          </cell>
          <cell r="C24">
            <v>88.628699999999995</v>
          </cell>
          <cell r="D24">
            <v>9.9193999999999996</v>
          </cell>
        </row>
        <row r="25">
          <cell r="A25" t="str">
            <v>E403</v>
          </cell>
          <cell r="B25" t="str">
            <v>Caminhão Carroceria : - de madeira 15 t (170 kW)</v>
          </cell>
          <cell r="C25">
            <v>88.628699999999995</v>
          </cell>
          <cell r="D25">
            <v>9.9193999999999996</v>
          </cell>
        </row>
        <row r="26">
          <cell r="A26" t="str">
            <v>E404</v>
          </cell>
          <cell r="B26" t="str">
            <v>Caminhão Basculante 2423 K - 10 m³ - 15 t (170 kW)</v>
          </cell>
          <cell r="C26">
            <v>92.033699999999996</v>
          </cell>
          <cell r="D26">
            <v>9.9193999999999996</v>
          </cell>
        </row>
        <row r="27">
          <cell r="A27" t="str">
            <v>E406</v>
          </cell>
          <cell r="B27" t="str">
            <v>Caminhão Tanque : L162/51 - 6.000 1 (150 kW)</v>
          </cell>
          <cell r="C27">
            <v>78.231999999999999</v>
          </cell>
          <cell r="D27">
            <v>9.9193999999999996</v>
          </cell>
        </row>
        <row r="28">
          <cell r="A28" t="str">
            <v>E407</v>
          </cell>
          <cell r="B28" t="str">
            <v>Caminhão Tanque : 2423 K - 10.000 1 (170 kW)</v>
          </cell>
          <cell r="C28">
            <v>89.6374</v>
          </cell>
          <cell r="D28">
            <v>9.9193999999999996</v>
          </cell>
        </row>
        <row r="29">
          <cell r="A29" t="str">
            <v>E408</v>
          </cell>
          <cell r="B29" t="str">
            <v>Caminhão carroceria : 710 / 37 - fixa 4 t (80 kW)</v>
          </cell>
          <cell r="C29">
            <v>45.011400000000002</v>
          </cell>
          <cell r="D29">
            <v>9.9193999999999996</v>
          </cell>
        </row>
        <row r="30">
          <cell r="A30" t="str">
            <v>E409</v>
          </cell>
          <cell r="B30" t="str">
            <v>Caminhão Carroceria : L1620/51 - fixa 9 t (150 kW)</v>
          </cell>
          <cell r="C30">
            <v>77.797700000000006</v>
          </cell>
          <cell r="D30">
            <v>9.9193999999999996</v>
          </cell>
        </row>
        <row r="31">
          <cell r="A31" t="str">
            <v>E416</v>
          </cell>
          <cell r="B31" t="str">
            <v>Veiculo Leve : - pick up (4 x 4) (97 kW)</v>
          </cell>
          <cell r="C31">
            <v>56.171999999999997</v>
          </cell>
          <cell r="D31">
            <v>8.9894999999999996</v>
          </cell>
        </row>
        <row r="32">
          <cell r="A32" t="str">
            <v>E432</v>
          </cell>
          <cell r="B32" t="str">
            <v>Caminhão Basculante: FM 12 6x4 - 20 t (279 kW)</v>
          </cell>
          <cell r="C32">
            <v>150.5478</v>
          </cell>
          <cell r="D32">
            <v>9.9193999999999996</v>
          </cell>
        </row>
        <row r="33">
          <cell r="A33" t="str">
            <v>E434</v>
          </cell>
          <cell r="B33" t="str">
            <v>Caminhão Carroceria : L 1620/51 - c/guindaste 6 t x m (150 kW)</v>
          </cell>
          <cell r="C33">
            <v>85.024199999999993</v>
          </cell>
          <cell r="D33">
            <v>9.9193999999999996</v>
          </cell>
        </row>
        <row r="34">
          <cell r="A34" t="str">
            <v>E508</v>
          </cell>
          <cell r="B34" t="str">
            <v>Grupo Gerador : GEHY-3 - 2,5 / 3,0 KVA (3kW)</v>
          </cell>
          <cell r="C34">
            <v>10.6907</v>
          </cell>
          <cell r="D34">
            <v>8.3695000000000004</v>
          </cell>
        </row>
        <row r="35">
          <cell r="A35" t="str">
            <v>E509</v>
          </cell>
          <cell r="B35" t="str">
            <v>Grupo Gerador : - GEHY - 18 - 16,8 / 18,5 KVA (15 kW)</v>
          </cell>
          <cell r="C35">
            <v>16.018699999999999</v>
          </cell>
          <cell r="D35">
            <v>8.3695000000000004</v>
          </cell>
        </row>
        <row r="36">
          <cell r="A36" t="str">
            <v>E904</v>
          </cell>
          <cell r="B36" t="str">
            <v>Máquina de Bancada : - serra circular de 12"</v>
          </cell>
          <cell r="C36">
            <v>0.15859999999999999</v>
          </cell>
          <cell r="D36">
            <v>0</v>
          </cell>
        </row>
        <row r="37">
          <cell r="A37" t="str">
            <v>E906</v>
          </cell>
          <cell r="B37" t="str">
            <v>Compactador Manual : ES 600 - soquete vibratório (2 kW)</v>
          </cell>
          <cell r="C37">
            <v>13.7362</v>
          </cell>
          <cell r="D37">
            <v>7.4396000000000004</v>
          </cell>
        </row>
        <row r="38">
          <cell r="A38" t="str">
            <v>E908</v>
          </cell>
          <cell r="B38" t="str">
            <v>Máquina para Pintura : - demarcação de faixas autoprop.(44 kW)</v>
          </cell>
          <cell r="C38">
            <v>52.059310000000004</v>
          </cell>
          <cell r="D38">
            <v>11.4693</v>
          </cell>
        </row>
        <row r="39">
          <cell r="A39" t="str">
            <v>E909</v>
          </cell>
          <cell r="B39" t="str">
            <v>Equip. para Hidrossemeadura : - 5.500 1 (125 kW)</v>
          </cell>
          <cell r="C39">
            <v>99.427700000000002</v>
          </cell>
          <cell r="D39">
            <v>9.9193999999999996</v>
          </cell>
        </row>
        <row r="40">
          <cell r="A40" t="str">
            <v>E920</v>
          </cell>
          <cell r="B40" t="str">
            <v>Máquina para Pintura : - de faixa a quente p/ mat. Termop. (22 kW)</v>
          </cell>
          <cell r="C40">
            <v>48.274099999999997</v>
          </cell>
          <cell r="D40">
            <v>11.4693</v>
          </cell>
        </row>
        <row r="41">
          <cell r="A41" t="str">
            <v>E921</v>
          </cell>
          <cell r="B41" t="str">
            <v>Fusor : - 600 1 (10kW)</v>
          </cell>
          <cell r="C41">
            <v>19.627500000000001</v>
          </cell>
          <cell r="D41">
            <v>0</v>
          </cell>
        </row>
        <row r="42">
          <cell r="A42" t="str">
            <v>E922</v>
          </cell>
          <cell r="B42" t="str">
            <v>Martelete : - perfurador/rompedor elétrico 11316 (1 KW)</v>
          </cell>
          <cell r="C42">
            <v>7.9108999999999998</v>
          </cell>
          <cell r="D42">
            <v>7.4396000000000004</v>
          </cell>
        </row>
      </sheetData>
      <sheetData sheetId="72" refreshError="1">
        <row r="2">
          <cell r="A2" t="str">
            <v>T314</v>
          </cell>
          <cell r="B2" t="str">
            <v>Operador de equp. Especial</v>
          </cell>
          <cell r="C2">
            <v>11.4693</v>
          </cell>
        </row>
        <row r="3">
          <cell r="A3" t="str">
            <v>T401</v>
          </cell>
          <cell r="B3" t="str">
            <v>Pré-marcador</v>
          </cell>
          <cell r="C3">
            <v>11.4693</v>
          </cell>
        </row>
        <row r="4">
          <cell r="A4" t="str">
            <v>T501</v>
          </cell>
          <cell r="B4" t="str">
            <v>Encarregado de turma</v>
          </cell>
          <cell r="C4">
            <v>10.2294</v>
          </cell>
        </row>
        <row r="5">
          <cell r="A5" t="str">
            <v>T511</v>
          </cell>
          <cell r="B5" t="str">
            <v>Encarregado De Pavimentação</v>
          </cell>
          <cell r="C5">
            <v>21.698699999999999</v>
          </cell>
        </row>
        <row r="7">
          <cell r="A7" t="str">
            <v>T602</v>
          </cell>
          <cell r="B7" t="str">
            <v>Montador</v>
          </cell>
          <cell r="C7">
            <v>7.4394999999999998</v>
          </cell>
        </row>
        <row r="8">
          <cell r="A8" t="str">
            <v>T603</v>
          </cell>
          <cell r="B8" t="str">
            <v>Carpinteiro</v>
          </cell>
          <cell r="C8">
            <v>7.4394999999999998</v>
          </cell>
        </row>
        <row r="9">
          <cell r="A9" t="str">
            <v>T604</v>
          </cell>
          <cell r="B9" t="str">
            <v>Pedreiro</v>
          </cell>
          <cell r="C9">
            <v>7.4394999999999998</v>
          </cell>
        </row>
        <row r="10">
          <cell r="A10" t="str">
            <v>T701</v>
          </cell>
          <cell r="B10" t="str">
            <v>Servente</v>
          </cell>
          <cell r="C10">
            <v>5.2697000000000003</v>
          </cell>
        </row>
      </sheetData>
      <sheetData sheetId="73" refreshError="1"/>
      <sheetData sheetId="74" refreshError="1"/>
      <sheetData sheetId="75" refreshError="1"/>
      <sheetData sheetId="76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DADOS PARA PASTAS"/>
      <sheetName val="materiais"/>
      <sheetName val="composições"/>
      <sheetName val="DIAGRAMA"/>
      <sheetName val="INVEN."/>
      <sheetName val="SERVIÇOS (MATRIZ)"/>
      <sheetName val="SERVIÇOS digitado"/>
      <sheetName val="ORÇAMENTO 01"/>
      <sheetName val="justificativa"/>
      <sheetName val="instalação"/>
      <sheetName val="mobilização"/>
      <sheetName val="Cronograma "/>
      <sheetName val="TLCB5"/>
      <sheetName val="TLMR"/>
      <sheetName val="TLMB"/>
      <sheetName val="TCCB10"/>
      <sheetName val="TCC4"/>
      <sheetName val="TLCB10"/>
      <sheetName val="Dados Edital"/>
      <sheetName val="calc. transporte"/>
      <sheetName val="CROQUI"/>
      <sheetName val="Q.R.DIST.TRANSP."/>
      <sheetName val="D. CUST. M."/>
      <sheetName val="comparativo mat"/>
      <sheetName val="D.CONS.M"/>
      <sheetName val="DIVISÓRIAS"/>
      <sheetName val="MAT BET"/>
      <sheetName val="ORÇAMENTO 01 (2)"/>
      <sheetName val="Plan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D6" t="str">
            <v>Euro Nunes Varanis Jr.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ício"/>
      <sheetName val="RESUMO-DVOP"/>
      <sheetName val="REAJU"/>
      <sheetName val="Crono Físico-Financeiro"/>
      <sheetName val="Mat Asf"/>
      <sheetName val="Meio fio"/>
      <sheetName val="Limpeza da faixa de domínio"/>
      <sheetName val="Remoção"/>
      <sheetName val="Compac alas"/>
      <sheetName val="OAC (2)"/>
      <sheetName val="OAC"/>
      <sheetName val="Regula"/>
      <sheetName val="Sub e base"/>
      <sheetName val="Imprimação"/>
      <sheetName val="TSD-FOG"/>
      <sheetName val="AGREGADOS"/>
      <sheetName val="Dreno"/>
      <sheetName val="Cerca"/>
      <sheetName val="Valeta"/>
      <sheetName val="Valeta (2)"/>
      <sheetName val="Valeta (3)"/>
      <sheetName val="DMT modelo (1)"/>
      <sheetName val="DMT modelo"/>
      <sheetName val="DMT_EV"/>
      <sheetName val="CÁLC.DMT-T"/>
      <sheetName val="DIST.MAT-T"/>
      <sheetName val="Croqui terra"/>
      <sheetName val="Aterro"/>
      <sheetName val="Defensa"/>
      <sheetName val="Grama"/>
      <sheetName val="Concreto "/>
      <sheetName val="Indice de Reajuste"/>
      <sheetName val="Orçamento"/>
    </sheetNames>
    <sheetDataSet>
      <sheetData sheetId="0"/>
      <sheetData sheetId="1"/>
      <sheetData sheetId="2"/>
      <sheetData sheetId="3"/>
      <sheetData sheetId="4" refreshError="1">
        <row r="36">
          <cell r="C36" t="str">
            <v>Engº. ??????????????</v>
          </cell>
        </row>
        <row r="37">
          <cell r="C37" t="str">
            <v xml:space="preserve"> Membro Port. GP Nº. ??????????????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ício"/>
      <sheetName val="RESUMO-DVOP"/>
      <sheetName val="REAJU"/>
      <sheetName val="Crono Físico-Financeiro"/>
      <sheetName val="Mat Asf"/>
      <sheetName val="Meio fio"/>
      <sheetName val="Limpeza da faixa de domínio"/>
      <sheetName val="Remoção"/>
      <sheetName val="Compac alas"/>
      <sheetName val="OAC (2)"/>
      <sheetName val="OAC"/>
      <sheetName val="Regula"/>
      <sheetName val="Sub e base"/>
      <sheetName val="Imprimação"/>
      <sheetName val="TSD-FOG"/>
      <sheetName val="AGREGADOS"/>
      <sheetName val="Dreno"/>
      <sheetName val="Cerca"/>
      <sheetName val="Valeta"/>
      <sheetName val="Valeta (2)"/>
      <sheetName val="Valeta (3)"/>
      <sheetName val="DMT modelo (1)"/>
      <sheetName val="DMT modelo"/>
      <sheetName val="DMT_EV"/>
      <sheetName val="CÁLC.DMT-T"/>
      <sheetName val="DIST.MAT-T"/>
      <sheetName val="Croqui terra"/>
      <sheetName val="Aterro"/>
      <sheetName val="Defensa"/>
      <sheetName val="Grama"/>
      <sheetName val="Concreto "/>
      <sheetName val="Indice de Reajuste"/>
      <sheetName val="Orçamento"/>
    </sheetNames>
    <sheetDataSet>
      <sheetData sheetId="0"/>
      <sheetData sheetId="1"/>
      <sheetData sheetId="2"/>
      <sheetData sheetId="3"/>
      <sheetData sheetId="4">
        <row r="36">
          <cell r="C36" t="str">
            <v>Engº. ??????????????</v>
          </cell>
        </row>
        <row r="37">
          <cell r="C37" t="str">
            <v xml:space="preserve"> Membro Port. GP Nº. ??????????????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Rodoviários"/>
      <sheetName val="Orçamento"/>
      <sheetName val="Distancia"/>
      <sheetName val="Transporte 01"/>
      <sheetName val="Transporte 02"/>
      <sheetName val="Transporte 03"/>
      <sheetName val="Transporte 04"/>
      <sheetName val="Transporte 05"/>
      <sheetName val="Transporte 06"/>
      <sheetName val="Transporte 07"/>
      <sheetName val="Transporte 08"/>
      <sheetName val="Plan2"/>
    </sheetNames>
    <sheetDataSet>
      <sheetData sheetId="0" refreshError="1">
        <row r="3">
          <cell r="A3" t="str">
            <v>1 A 00 102 00</v>
          </cell>
          <cell r="B3" t="str">
            <v>Transporte local de material betuminoso</v>
          </cell>
          <cell r="C3" t="str">
            <v>tkm</v>
          </cell>
          <cell r="D3">
            <v>0.9</v>
          </cell>
        </row>
        <row r="4">
          <cell r="A4" t="str">
            <v>1 A 00 301 00</v>
          </cell>
          <cell r="B4" t="str">
            <v>Fornecimento de Aço CA-25</v>
          </cell>
          <cell r="C4" t="str">
            <v>kg</v>
          </cell>
          <cell r="D4">
            <v>3.37</v>
          </cell>
        </row>
        <row r="5">
          <cell r="A5" t="str">
            <v>1 A 00 302 00</v>
          </cell>
          <cell r="B5" t="str">
            <v>Fornecimento de Aço CA-50</v>
          </cell>
          <cell r="C5" t="str">
            <v>kg</v>
          </cell>
          <cell r="D5">
            <v>3.15</v>
          </cell>
        </row>
        <row r="6">
          <cell r="A6" t="str">
            <v>1 A 00 303 00</v>
          </cell>
          <cell r="B6" t="str">
            <v>Fornecimento de Aço CA-60</v>
          </cell>
          <cell r="C6" t="str">
            <v>kg</v>
          </cell>
          <cell r="D6">
            <v>3.73</v>
          </cell>
        </row>
        <row r="7">
          <cell r="A7" t="str">
            <v>1 A 00 716 00</v>
          </cell>
          <cell r="B7" t="str">
            <v>Areia Comercial</v>
          </cell>
          <cell r="C7" t="str">
            <v>m3</v>
          </cell>
          <cell r="D7">
            <v>30</v>
          </cell>
        </row>
        <row r="8">
          <cell r="A8" t="str">
            <v>1 A 00 901 01</v>
          </cell>
          <cell r="B8" t="str">
            <v>Alvenaria de pedra argamassada</v>
          </cell>
          <cell r="C8" t="str">
            <v>m3</v>
          </cell>
          <cell r="D8">
            <v>105.8</v>
          </cell>
        </row>
        <row r="9">
          <cell r="A9" t="str">
            <v>1 A 00 903 01</v>
          </cell>
          <cell r="B9" t="str">
            <v>Dentes para bueiros duplos D=1,00 m</v>
          </cell>
          <cell r="C9" t="str">
            <v>und</v>
          </cell>
          <cell r="D9">
            <v>82.34</v>
          </cell>
        </row>
        <row r="10">
          <cell r="A10" t="str">
            <v>1 A 00 904 01</v>
          </cell>
          <cell r="B10" t="str">
            <v>Dentes para bueiros duplos D=1,20 m</v>
          </cell>
          <cell r="C10" t="str">
            <v>und</v>
          </cell>
          <cell r="D10">
            <v>92.63</v>
          </cell>
        </row>
        <row r="11">
          <cell r="A11" t="str">
            <v>1 A 00 908 01</v>
          </cell>
          <cell r="B11" t="str">
            <v>Dentes para bueiros simples D=1,00 m</v>
          </cell>
          <cell r="C11" t="str">
            <v>und</v>
          </cell>
          <cell r="D11">
            <v>41.1</v>
          </cell>
        </row>
        <row r="12">
          <cell r="A12" t="str">
            <v>1 A 00 909 01</v>
          </cell>
          <cell r="B12" t="str">
            <v>Dentes para bueiros simples D=1,20 m</v>
          </cell>
          <cell r="C12" t="str">
            <v>und</v>
          </cell>
          <cell r="D12">
            <v>46.38</v>
          </cell>
        </row>
        <row r="13">
          <cell r="A13" t="str">
            <v>1 A 00 912 01</v>
          </cell>
          <cell r="B13" t="str">
            <v>Dentes para bueiros triplos D=1,20 m</v>
          </cell>
          <cell r="C13" t="str">
            <v>und</v>
          </cell>
          <cell r="D13">
            <v>139.01</v>
          </cell>
        </row>
        <row r="14">
          <cell r="A14" t="str">
            <v>1 A 00 963 00</v>
          </cell>
          <cell r="B14" t="str">
            <v>Peças de Desgaste do Britador 80m3/h</v>
          </cell>
          <cell r="C14" t="str">
            <v>cjh</v>
          </cell>
          <cell r="D14">
            <v>156.22</v>
          </cell>
        </row>
        <row r="15">
          <cell r="A15" t="str">
            <v>1 A 00 964 00</v>
          </cell>
          <cell r="B15" t="str">
            <v>Peças de desgaste britador prod. de rachão</v>
          </cell>
          <cell r="C15" t="str">
            <v>cjh</v>
          </cell>
          <cell r="D15">
            <v>39.35</v>
          </cell>
        </row>
        <row r="16">
          <cell r="A16" t="str">
            <v>1 A 00 999 06</v>
          </cell>
          <cell r="B16" t="str">
            <v>Solo local / selo de argila apiloado</v>
          </cell>
          <cell r="C16" t="str">
            <v>m3</v>
          </cell>
          <cell r="D16">
            <v>9.57</v>
          </cell>
        </row>
        <row r="17">
          <cell r="A17" t="str">
            <v>1 A 01 100 01</v>
          </cell>
          <cell r="B17" t="str">
            <v>Limpeza camada vegetal em jazida (const e restr.)</v>
          </cell>
          <cell r="C17" t="str">
            <v>m2</v>
          </cell>
          <cell r="D17">
            <v>0.3</v>
          </cell>
        </row>
        <row r="18">
          <cell r="A18" t="str">
            <v>1 A 01 105 01</v>
          </cell>
          <cell r="B18" t="str">
            <v>Expurgo de jazida (const e restr)</v>
          </cell>
          <cell r="C18" t="str">
            <v>m3</v>
          </cell>
          <cell r="D18">
            <v>1.6</v>
          </cell>
        </row>
        <row r="19">
          <cell r="A19" t="str">
            <v>1 A 01 120 01</v>
          </cell>
          <cell r="B19" t="str">
            <v>Escav. e carga de mater. de jazida(const e restr)</v>
          </cell>
          <cell r="C19" t="str">
            <v>m3</v>
          </cell>
          <cell r="D19">
            <v>3.45</v>
          </cell>
        </row>
        <row r="20">
          <cell r="A20" t="str">
            <v>1 A 01 150 01</v>
          </cell>
          <cell r="B20" t="str">
            <v>Rocha p/ britagem c/ perfur. sobre esteira</v>
          </cell>
          <cell r="C20" t="str">
            <v>m3</v>
          </cell>
          <cell r="D20">
            <v>20.23</v>
          </cell>
        </row>
        <row r="21">
          <cell r="A21" t="str">
            <v>1 A 01 155 01</v>
          </cell>
          <cell r="B21" t="str">
            <v>Rachão e pedra-de-mão produzidos-(const e rest)</v>
          </cell>
          <cell r="C21" t="str">
            <v>m3</v>
          </cell>
          <cell r="D21">
            <v>16.61</v>
          </cell>
        </row>
        <row r="22">
          <cell r="A22" t="str">
            <v>1 A 01 200 01</v>
          </cell>
          <cell r="B22" t="str">
            <v>Brita produzida em central de britagem de 80 m3/h</v>
          </cell>
          <cell r="C22" t="str">
            <v>m3</v>
          </cell>
          <cell r="D22">
            <v>19.5</v>
          </cell>
        </row>
        <row r="23">
          <cell r="A23" t="str">
            <v>1 A 01 390 02</v>
          </cell>
          <cell r="B23" t="str">
            <v>Usinagem de CBUQ (capa de rolamento)</v>
          </cell>
          <cell r="C23" t="str">
            <v>t</v>
          </cell>
          <cell r="D23">
            <v>33.840000000000003</v>
          </cell>
        </row>
        <row r="24">
          <cell r="A24" t="str">
            <v>1 A 01 401 01</v>
          </cell>
          <cell r="B24" t="str">
            <v>Fôrma comum de madeira</v>
          </cell>
          <cell r="C24" t="str">
            <v>m2</v>
          </cell>
          <cell r="D24">
            <v>32.29</v>
          </cell>
        </row>
        <row r="25">
          <cell r="A25" t="str">
            <v>1 A 01 402 01</v>
          </cell>
          <cell r="B25" t="str">
            <v>Fôrma de placa compensada resinada</v>
          </cell>
          <cell r="C25" t="str">
            <v>m2</v>
          </cell>
          <cell r="D25">
            <v>25.05</v>
          </cell>
        </row>
        <row r="26">
          <cell r="A26" t="str">
            <v>1 A 01 407 01</v>
          </cell>
          <cell r="B26" t="str">
            <v>Confecção e lançam. de concreto magro em betoneira</v>
          </cell>
          <cell r="C26" t="str">
            <v>m3</v>
          </cell>
          <cell r="D26">
            <v>138.16999999999999</v>
          </cell>
        </row>
        <row r="27">
          <cell r="A27" t="str">
            <v>1 A 01 410 01</v>
          </cell>
          <cell r="B27" t="str">
            <v>Concreto fck=10MPa contr raz uso geral conf e lanç</v>
          </cell>
          <cell r="C27" t="str">
            <v>m3</v>
          </cell>
          <cell r="D27">
            <v>159.71</v>
          </cell>
        </row>
        <row r="28">
          <cell r="A28" t="str">
            <v>1 A 01 412 01</v>
          </cell>
          <cell r="B28" t="str">
            <v>Concreto fck=12MPa contr raz uso geral conf e lanç</v>
          </cell>
          <cell r="C28" t="str">
            <v>m3</v>
          </cell>
          <cell r="D28">
            <v>165.47</v>
          </cell>
        </row>
        <row r="29">
          <cell r="A29" t="str">
            <v>1 A 01 415 01</v>
          </cell>
          <cell r="B29" t="str">
            <v>Concr estr fck=15MPa contr raz uso ger conf e lanç</v>
          </cell>
          <cell r="C29" t="str">
            <v>m3</v>
          </cell>
          <cell r="D29">
            <v>171.69</v>
          </cell>
        </row>
        <row r="30">
          <cell r="A30" t="str">
            <v>1 A 01 423 00</v>
          </cell>
          <cell r="B30" t="str">
            <v>Concreto fck=18MPa para pré-moldados (tubos)</v>
          </cell>
          <cell r="C30" t="str">
            <v>m3</v>
          </cell>
          <cell r="D30">
            <v>173.04</v>
          </cell>
        </row>
        <row r="31">
          <cell r="A31" t="str">
            <v>1 A 01 450 01</v>
          </cell>
          <cell r="B31" t="str">
            <v>Escoramento de bueiros celulares</v>
          </cell>
          <cell r="C31" t="str">
            <v>m3</v>
          </cell>
          <cell r="D31">
            <v>27.98</v>
          </cell>
        </row>
        <row r="32">
          <cell r="A32" t="str">
            <v>1 A 01 512 10</v>
          </cell>
          <cell r="B32" t="str">
            <v>Concreto ciclópico fck=12 MPa</v>
          </cell>
          <cell r="C32" t="str">
            <v>m3</v>
          </cell>
          <cell r="D32">
            <v>128.55000000000001</v>
          </cell>
        </row>
        <row r="33">
          <cell r="A33" t="str">
            <v>1 A 01 580 01</v>
          </cell>
          <cell r="B33" t="str">
            <v>Fornecimento, preparo e colocação formas aço CA 60</v>
          </cell>
          <cell r="C33" t="str">
            <v>kg</v>
          </cell>
          <cell r="D33">
            <v>5.77</v>
          </cell>
        </row>
        <row r="34">
          <cell r="A34" t="str">
            <v>1 A 01 580 02</v>
          </cell>
          <cell r="B34" t="str">
            <v>Fornecimento, preparo e colocação formas aço CA 50</v>
          </cell>
          <cell r="C34" t="str">
            <v>kg</v>
          </cell>
          <cell r="D34">
            <v>5.13</v>
          </cell>
        </row>
        <row r="35">
          <cell r="A35" t="str">
            <v>1 A 01 603 01</v>
          </cell>
          <cell r="B35" t="str">
            <v>Argamassa cimento-areia 1:3</v>
          </cell>
          <cell r="C35" t="str">
            <v>m3</v>
          </cell>
          <cell r="D35">
            <v>192.72</v>
          </cell>
        </row>
        <row r="36">
          <cell r="A36" t="str">
            <v>1 A 01 604 01</v>
          </cell>
          <cell r="B36" t="str">
            <v>Argamassa cimento-areia 1:4</v>
          </cell>
          <cell r="C36" t="str">
            <v>m3</v>
          </cell>
          <cell r="D36">
            <v>169.72</v>
          </cell>
        </row>
        <row r="37">
          <cell r="A37" t="str">
            <v>1 A 01 730 00</v>
          </cell>
          <cell r="B37" t="str">
            <v>Concreto fck=18MPa p/ pré moldados (mourões)</v>
          </cell>
          <cell r="C37" t="str">
            <v>m3</v>
          </cell>
          <cell r="D37">
            <v>170.43</v>
          </cell>
        </row>
        <row r="38">
          <cell r="A38" t="str">
            <v>1 A 01 730 01</v>
          </cell>
          <cell r="B38" t="str">
            <v>Fabr. mourão de concr. esticador seção quad. 15cm</v>
          </cell>
          <cell r="C38" t="str">
            <v>un</v>
          </cell>
          <cell r="D38">
            <v>25.64</v>
          </cell>
        </row>
        <row r="39">
          <cell r="A39" t="str">
            <v>1 A 01 735 01</v>
          </cell>
          <cell r="B39" t="str">
            <v>Fabr. mourão de concreto suporte seção quad. 11cm</v>
          </cell>
          <cell r="C39" t="str">
            <v>un</v>
          </cell>
          <cell r="D39">
            <v>18.89</v>
          </cell>
        </row>
        <row r="40">
          <cell r="A40" t="str">
            <v>1 A 01 740 01</v>
          </cell>
          <cell r="B40" t="str">
            <v>Confecção de tubos de concreto perfurado D=0,20m</v>
          </cell>
          <cell r="C40" t="str">
            <v>m</v>
          </cell>
          <cell r="D40">
            <v>10</v>
          </cell>
        </row>
        <row r="41">
          <cell r="A41" t="str">
            <v>1 A 01 765 01</v>
          </cell>
          <cell r="B41" t="str">
            <v>Confecção de tubos de concreto armado D=1,00m CA-4</v>
          </cell>
          <cell r="C41" t="str">
            <v>m</v>
          </cell>
          <cell r="D41">
            <v>265.27</v>
          </cell>
        </row>
        <row r="42">
          <cell r="A42" t="str">
            <v>1 A 01 770 01</v>
          </cell>
          <cell r="B42" t="str">
            <v>Confecção de tubos de concreto armado D=1,20m CA-4</v>
          </cell>
          <cell r="C42" t="str">
            <v>m</v>
          </cell>
          <cell r="D42">
            <v>373.78</v>
          </cell>
        </row>
        <row r="43">
          <cell r="A43" t="str">
            <v>1 A 01 780 01</v>
          </cell>
          <cell r="B43" t="str">
            <v>Obtenção de grama para replantio</v>
          </cell>
          <cell r="C43" t="str">
            <v>m2</v>
          </cell>
          <cell r="D43">
            <v>0.83</v>
          </cell>
        </row>
        <row r="44">
          <cell r="A44" t="str">
            <v>1 A 01 790 01</v>
          </cell>
          <cell r="B44" t="str">
            <v>Guia de madeira - 2,5 x 7,0 cm</v>
          </cell>
          <cell r="C44" t="str">
            <v>m</v>
          </cell>
          <cell r="D44">
            <v>1.66</v>
          </cell>
        </row>
        <row r="45">
          <cell r="A45" t="str">
            <v>1 A 01 860 01</v>
          </cell>
          <cell r="B45" t="str">
            <v>Confecção de placa de sinalização tot. refletiva</v>
          </cell>
          <cell r="C45" t="str">
            <v>m2</v>
          </cell>
          <cell r="D45">
            <v>215.54</v>
          </cell>
        </row>
        <row r="46">
          <cell r="A46" t="str">
            <v>1 A 01 870 01</v>
          </cell>
          <cell r="B46" t="str">
            <v>Confecção de suporte e travessa p/ placa de sinal.</v>
          </cell>
          <cell r="C46" t="str">
            <v>un</v>
          </cell>
          <cell r="D46">
            <v>23.26</v>
          </cell>
        </row>
        <row r="47">
          <cell r="A47" t="str">
            <v>1 A 01 890 01</v>
          </cell>
          <cell r="B47" t="str">
            <v>Escavação manual em material de 1a categoria</v>
          </cell>
          <cell r="C47" t="str">
            <v>m3</v>
          </cell>
          <cell r="D47">
            <v>17.670000000000002</v>
          </cell>
        </row>
        <row r="48">
          <cell r="A48" t="str">
            <v>1 A 01 893 01</v>
          </cell>
          <cell r="B48" t="str">
            <v>Compactação manual</v>
          </cell>
          <cell r="C48" t="str">
            <v>m3</v>
          </cell>
          <cell r="D48">
            <v>8.94</v>
          </cell>
        </row>
        <row r="49">
          <cell r="A49" t="str">
            <v>1 A 01 894 01</v>
          </cell>
          <cell r="B49" t="str">
            <v>Lastro de brita</v>
          </cell>
          <cell r="C49" t="str">
            <v>m3</v>
          </cell>
          <cell r="D49">
            <v>29.15</v>
          </cell>
        </row>
        <row r="50">
          <cell r="A50" t="str">
            <v>2 S 00 000 01</v>
          </cell>
          <cell r="B50" t="str">
            <v>Instalações de Canteiro e Acampamento</v>
          </cell>
          <cell r="C50" t="str">
            <v>vb</v>
          </cell>
          <cell r="D50">
            <v>95391.23</v>
          </cell>
        </row>
        <row r="51">
          <cell r="A51" t="str">
            <v>2 S 00 000 02</v>
          </cell>
          <cell r="B51" t="str">
            <v>Mobilização e Desmobilização</v>
          </cell>
          <cell r="C51" t="str">
            <v>vb</v>
          </cell>
          <cell r="D51">
            <v>49627.78</v>
          </cell>
        </row>
        <row r="52">
          <cell r="A52" t="str">
            <v>2 S 01 000 00</v>
          </cell>
          <cell r="B52" t="str">
            <v>Desm. dest. limpeza áreas c/arv. diam. até 0,15 m</v>
          </cell>
          <cell r="C52" t="str">
            <v>m2</v>
          </cell>
          <cell r="D52">
            <v>0.2</v>
          </cell>
        </row>
        <row r="53">
          <cell r="A53" t="str">
            <v>2 S 01 100 01</v>
          </cell>
          <cell r="B53" t="str">
            <v>Esc. carga transp. mat 1ª cat DMT 50 m</v>
          </cell>
          <cell r="C53" t="str">
            <v>m3</v>
          </cell>
          <cell r="D53">
            <v>1.06</v>
          </cell>
        </row>
        <row r="54">
          <cell r="A54" t="str">
            <v>2 S 01 100 09</v>
          </cell>
          <cell r="B54" t="str">
            <v>Esc. carga tr. mat 1ª cat DMT 50 a 200m c/carreg</v>
          </cell>
          <cell r="C54" t="str">
            <v>m3</v>
          </cell>
          <cell r="D54">
            <v>3.7</v>
          </cell>
        </row>
        <row r="55">
          <cell r="A55" t="str">
            <v>2 S 01 100 10</v>
          </cell>
          <cell r="B55" t="str">
            <v>Esc. carga tr. mat 1ª cat DMT 200 a 400m c/carreg</v>
          </cell>
          <cell r="C55" t="str">
            <v>m3</v>
          </cell>
          <cell r="D55">
            <v>4.01</v>
          </cell>
        </row>
        <row r="56">
          <cell r="A56" t="str">
            <v>2 S 01 100 11</v>
          </cell>
          <cell r="B56" t="str">
            <v>Esc. carga tr. mat 1ª cat DMT 400 a 600m c/carreg</v>
          </cell>
          <cell r="C56" t="str">
            <v>m3</v>
          </cell>
          <cell r="D56">
            <v>4.2300000000000004</v>
          </cell>
        </row>
        <row r="57">
          <cell r="A57" t="str">
            <v>2 S 01 100 12</v>
          </cell>
          <cell r="B57" t="str">
            <v>Esc. carga tr. mat 1ª cat DMT 600 a 800m c/carreg</v>
          </cell>
          <cell r="C57" t="str">
            <v>m3</v>
          </cell>
          <cell r="D57">
            <v>4.6100000000000003</v>
          </cell>
        </row>
        <row r="58">
          <cell r="A58" t="str">
            <v>2 S 01 100 13</v>
          </cell>
          <cell r="B58" t="str">
            <v>Esc. carga tr. mat 1ª cat DMT 800 a 1000m c/carreg</v>
          </cell>
          <cell r="C58" t="str">
            <v>m3</v>
          </cell>
          <cell r="D58">
            <v>4.8499999999999996</v>
          </cell>
        </row>
        <row r="59">
          <cell r="A59" t="str">
            <v>2 S 01 100 14</v>
          </cell>
          <cell r="B59" t="str">
            <v>Esc. carga tr. mat 1ª cat DMT 1000 a 1200m c/carreg</v>
          </cell>
          <cell r="C59" t="str">
            <v>m3</v>
          </cell>
          <cell r="D59">
            <v>5.16</v>
          </cell>
        </row>
        <row r="60">
          <cell r="A60" t="str">
            <v>2 S 01 102 02</v>
          </cell>
          <cell r="B60" t="str">
            <v>Esc. carga transp. mat 3a cat DMT 50 a 200m</v>
          </cell>
          <cell r="C60" t="str">
            <v>m3</v>
          </cell>
          <cell r="D60">
            <v>20.14</v>
          </cell>
        </row>
        <row r="61">
          <cell r="A61" t="str">
            <v>2 S 01 300 01</v>
          </cell>
          <cell r="B61" t="str">
            <v>Esc. carga transp. solos moles DMT 0 a 200m</v>
          </cell>
          <cell r="C61" t="str">
            <v>m3</v>
          </cell>
          <cell r="D61">
            <v>10.27</v>
          </cell>
        </row>
        <row r="62">
          <cell r="A62" t="str">
            <v>2 S 01 510 00</v>
          </cell>
          <cell r="B62" t="str">
            <v>Compactação de aterros a 95% proctor normal</v>
          </cell>
          <cell r="C62" t="str">
            <v>m3</v>
          </cell>
          <cell r="D62">
            <v>1.46</v>
          </cell>
        </row>
        <row r="63">
          <cell r="A63" t="str">
            <v>2 S 01 511 00</v>
          </cell>
          <cell r="B63" t="str">
            <v>Compactação de aterros a 100% proctor normal</v>
          </cell>
          <cell r="C63" t="str">
            <v>m3</v>
          </cell>
          <cell r="D63">
            <v>1.69</v>
          </cell>
        </row>
        <row r="64">
          <cell r="A64" t="str">
            <v>2 S 02 100 00</v>
          </cell>
          <cell r="B64" t="str">
            <v>Reforço do subleito</v>
          </cell>
          <cell r="C64" t="str">
            <v>m3</v>
          </cell>
          <cell r="D64">
            <v>7.72</v>
          </cell>
        </row>
        <row r="65">
          <cell r="A65" t="str">
            <v>2 S 02 110 00</v>
          </cell>
          <cell r="B65" t="str">
            <v>Regularização do subleito</v>
          </cell>
          <cell r="C65" t="str">
            <v>m2</v>
          </cell>
          <cell r="D65">
            <v>0.44</v>
          </cell>
        </row>
        <row r="66">
          <cell r="A66" t="str">
            <v>2 S 02 200 00</v>
          </cell>
          <cell r="B66" t="str">
            <v>Sub-base solo estabilizado granul. s/ mistura</v>
          </cell>
          <cell r="C66" t="str">
            <v>m3</v>
          </cell>
          <cell r="D66">
            <v>7.72</v>
          </cell>
        </row>
        <row r="67">
          <cell r="A67" t="str">
            <v>2 S 02 200 01</v>
          </cell>
          <cell r="B67" t="str">
            <v>Base solo estabilizado granul. s/ mistura</v>
          </cell>
          <cell r="C67" t="str">
            <v>m3</v>
          </cell>
          <cell r="D67">
            <v>7.72</v>
          </cell>
        </row>
        <row r="68">
          <cell r="A68" t="str">
            <v>2 S 02 300 00</v>
          </cell>
          <cell r="B68" t="str">
            <v>Imprimação</v>
          </cell>
          <cell r="C68" t="str">
            <v>m2</v>
          </cell>
          <cell r="D68">
            <v>0.14000000000000001</v>
          </cell>
        </row>
        <row r="69">
          <cell r="A69" t="str">
            <v>2 S 02 400 00</v>
          </cell>
          <cell r="B69" t="str">
            <v>Pintura de ligação</v>
          </cell>
          <cell r="C69" t="str">
            <v>m2</v>
          </cell>
          <cell r="D69">
            <v>0.09</v>
          </cell>
        </row>
        <row r="70">
          <cell r="A70" t="str">
            <v>2 S 02 500 01</v>
          </cell>
          <cell r="B70" t="str">
            <v>Tratamento superficial simples c/ emulsão</v>
          </cell>
          <cell r="C70" t="str">
            <v>m2</v>
          </cell>
          <cell r="D70">
            <v>0.43</v>
          </cell>
        </row>
        <row r="71">
          <cell r="A71" t="str">
            <v>2 S 02 540 01</v>
          </cell>
          <cell r="B71" t="str">
            <v>Conc. betuminoso usinado a quente - capa rolamento</v>
          </cell>
          <cell r="C71" t="str">
            <v>t</v>
          </cell>
          <cell r="D71">
            <v>39.520000000000003</v>
          </cell>
        </row>
        <row r="72">
          <cell r="A72" t="str">
            <v>2 S 02 999 01</v>
          </cell>
          <cell r="B72" t="str">
            <v>Fornecimento de Cimento Asfáltico CAP-20</v>
          </cell>
          <cell r="C72" t="str">
            <v>t</v>
          </cell>
          <cell r="D72">
            <v>1320</v>
          </cell>
        </row>
        <row r="73">
          <cell r="A73" t="str">
            <v>2 S 02 999 03</v>
          </cell>
          <cell r="B73" t="str">
            <v>Fornecimento de Asfálto Diluído CM-30</v>
          </cell>
          <cell r="C73" t="str">
            <v>t</v>
          </cell>
          <cell r="D73">
            <v>1730</v>
          </cell>
        </row>
        <row r="74">
          <cell r="A74" t="str">
            <v>2 S 02 999 05</v>
          </cell>
          <cell r="B74" t="str">
            <v>Fornecimento de Emulsão Asfáltica RR-2C</v>
          </cell>
          <cell r="C74" t="str">
            <v>t</v>
          </cell>
          <cell r="D74">
            <v>999</v>
          </cell>
        </row>
        <row r="75">
          <cell r="A75" t="str">
            <v>2 S 03 940 01</v>
          </cell>
          <cell r="B75" t="str">
            <v>Reaterro e compactação</v>
          </cell>
          <cell r="C75" t="str">
            <v>m3</v>
          </cell>
          <cell r="D75">
            <v>15.19</v>
          </cell>
        </row>
        <row r="76">
          <cell r="A76" t="str">
            <v>2 S 04 000 00</v>
          </cell>
          <cell r="B76" t="str">
            <v>Escavação manual em material de 1a cat</v>
          </cell>
          <cell r="C76" t="str">
            <v>m3</v>
          </cell>
          <cell r="D76">
            <v>22.13</v>
          </cell>
        </row>
        <row r="77">
          <cell r="A77" t="str">
            <v>2 S 04 001 00</v>
          </cell>
          <cell r="B77" t="str">
            <v>Escavação mecânica de vala em mat.1a cat.</v>
          </cell>
          <cell r="C77" t="str">
            <v>m3</v>
          </cell>
          <cell r="D77">
            <v>3.28</v>
          </cell>
        </row>
        <row r="78">
          <cell r="A78" t="str">
            <v>2 S 04 100 03</v>
          </cell>
          <cell r="B78" t="str">
            <v>Corpo BSTC D=1,00m - CA-4, inclusive berço e dentes</v>
          </cell>
          <cell r="C78" t="str">
            <v>m</v>
          </cell>
          <cell r="D78">
            <v>403.59</v>
          </cell>
        </row>
        <row r="79">
          <cell r="A79" t="str">
            <v>2 S 04 100 04</v>
          </cell>
          <cell r="B79" t="str">
            <v>Corpo BSTC D=1,20m - CA-4, inclusive berço e dentes</v>
          </cell>
          <cell r="C79" t="str">
            <v>m</v>
          </cell>
          <cell r="D79">
            <v>546.91</v>
          </cell>
        </row>
        <row r="80">
          <cell r="A80" t="str">
            <v>2 S 04 101 03</v>
          </cell>
          <cell r="B80" t="str">
            <v>Boca BSTC D=1,00m normal</v>
          </cell>
          <cell r="C80" t="str">
            <v>und</v>
          </cell>
          <cell r="D80">
            <v>1036.92</v>
          </cell>
        </row>
        <row r="81">
          <cell r="A81" t="str">
            <v>2 S 04 101 04</v>
          </cell>
          <cell r="B81" t="str">
            <v>Boca BSTC D=1,20m normal</v>
          </cell>
          <cell r="C81" t="str">
            <v>und</v>
          </cell>
          <cell r="D81">
            <v>1479.79</v>
          </cell>
        </row>
        <row r="82">
          <cell r="A82" t="str">
            <v>2 S 04 101 08</v>
          </cell>
          <cell r="B82" t="str">
            <v>Boca BSTC D=1,00 m - esc.=15</v>
          </cell>
          <cell r="C82" t="str">
            <v>und</v>
          </cell>
          <cell r="D82">
            <v>1086.8699999999999</v>
          </cell>
        </row>
        <row r="83">
          <cell r="A83" t="str">
            <v>2 S 04 101 09</v>
          </cell>
          <cell r="B83" t="str">
            <v>Boca BSTC D=1,20 m - esc.=15</v>
          </cell>
          <cell r="C83" t="str">
            <v>und</v>
          </cell>
          <cell r="D83">
            <v>1555.75</v>
          </cell>
        </row>
        <row r="84">
          <cell r="A84" t="str">
            <v>2 S 04 101 13</v>
          </cell>
          <cell r="B84" t="str">
            <v>Boca BSTC D=1,00 m - esc.=30</v>
          </cell>
          <cell r="C84" t="str">
            <v>und</v>
          </cell>
          <cell r="D84">
            <v>1208.68</v>
          </cell>
        </row>
        <row r="85">
          <cell r="A85" t="str">
            <v>2 S 04 101 14</v>
          </cell>
          <cell r="B85" t="str">
            <v>Boca BSTC D=1,20 m - esc.=30</v>
          </cell>
          <cell r="C85" t="str">
            <v>und</v>
          </cell>
          <cell r="D85">
            <v>1734.01</v>
          </cell>
        </row>
        <row r="86">
          <cell r="A86" t="str">
            <v>2 S 04 101 18</v>
          </cell>
          <cell r="B86" t="str">
            <v>Boca BSTC D=1,00 m - esc.=45</v>
          </cell>
          <cell r="C86" t="str">
            <v>und</v>
          </cell>
          <cell r="D86">
            <v>1496.66</v>
          </cell>
        </row>
        <row r="87">
          <cell r="A87" t="str">
            <v>2 S 04 110 01</v>
          </cell>
          <cell r="B87" t="str">
            <v>Corpo BDTC D=1,00m - CA-4, inclusive berço e dentes</v>
          </cell>
          <cell r="C87" t="str">
            <v>m</v>
          </cell>
          <cell r="D87">
            <v>820.5</v>
          </cell>
        </row>
        <row r="88">
          <cell r="A88" t="str">
            <v>2 S 04 110 02</v>
          </cell>
          <cell r="B88" t="str">
            <v>Corpo BDTC D=1,20m - CA-4, inclusive berço e dentes</v>
          </cell>
          <cell r="C88" t="str">
            <v>m</v>
          </cell>
          <cell r="D88">
            <v>1070.0999999999999</v>
          </cell>
        </row>
        <row r="89">
          <cell r="A89" t="str">
            <v>2 S 04 111 01</v>
          </cell>
          <cell r="B89" t="str">
            <v>Boca BDTC D=1,00m normal</v>
          </cell>
          <cell r="C89" t="str">
            <v>und</v>
          </cell>
          <cell r="D89">
            <v>1442.97</v>
          </cell>
        </row>
        <row r="90">
          <cell r="A90" t="str">
            <v>2 S 04 111 02</v>
          </cell>
          <cell r="B90" t="str">
            <v>Boca BDTC D=1,20m normal</v>
          </cell>
          <cell r="C90" t="str">
            <v>und</v>
          </cell>
          <cell r="D90">
            <v>2065.5100000000002</v>
          </cell>
        </row>
        <row r="91">
          <cell r="A91" t="str">
            <v>2 S 04 111 05</v>
          </cell>
          <cell r="B91" t="str">
            <v>Boca BDTC D=1,00 m - esc.=15</v>
          </cell>
          <cell r="C91" t="str">
            <v>und</v>
          </cell>
          <cell r="D91">
            <v>1507.6</v>
          </cell>
        </row>
        <row r="92">
          <cell r="A92" t="str">
            <v>2 S 04 111 06</v>
          </cell>
          <cell r="B92" t="str">
            <v>Boca BDTC D=1,20 m - esc.=15</v>
          </cell>
          <cell r="C92" t="str">
            <v>und</v>
          </cell>
          <cell r="D92">
            <v>2161.86</v>
          </cell>
        </row>
        <row r="93">
          <cell r="A93" t="str">
            <v>2 S 04 111 09</v>
          </cell>
          <cell r="B93" t="str">
            <v>Boca BDTC D=1,20 m - esc.=30</v>
          </cell>
          <cell r="C93" t="str">
            <v>und</v>
          </cell>
          <cell r="D93">
            <v>2405.5500000000002</v>
          </cell>
        </row>
        <row r="94">
          <cell r="A94" t="str">
            <v>2 S 04 120 02</v>
          </cell>
          <cell r="B94" t="str">
            <v>Corpo BTTC D=1,20m - CA-4, inclusive berço e dentes</v>
          </cell>
          <cell r="C94" t="str">
            <v>m</v>
          </cell>
          <cell r="D94">
            <v>1594.36</v>
          </cell>
        </row>
        <row r="95">
          <cell r="A95" t="str">
            <v>2 S 04 121 02</v>
          </cell>
          <cell r="B95" t="str">
            <v>Boca BTTC D=1,20m normal</v>
          </cell>
          <cell r="C95" t="str">
            <v>und</v>
          </cell>
          <cell r="D95">
            <v>2657.93</v>
          </cell>
        </row>
        <row r="96">
          <cell r="A96" t="str">
            <v>2 S 04 121 05</v>
          </cell>
          <cell r="B96" t="str">
            <v>Boca BTTC D=1,20 m - esc.=15</v>
          </cell>
          <cell r="C96" t="str">
            <v>und</v>
          </cell>
          <cell r="D96">
            <v>2776.04</v>
          </cell>
        </row>
        <row r="97">
          <cell r="A97" t="str">
            <v>2 S 04 121 08</v>
          </cell>
          <cell r="B97" t="str">
            <v>Boca BTTC D=1,20 m - esc.=30</v>
          </cell>
          <cell r="C97" t="str">
            <v>und</v>
          </cell>
          <cell r="D97">
            <v>3087.76</v>
          </cell>
        </row>
        <row r="98">
          <cell r="A98" t="str">
            <v>2 S 04 200 14</v>
          </cell>
          <cell r="B98" t="str">
            <v>Corpo BSCC 2,00 x 2,00 m alt. 5,00 a 7,50 m</v>
          </cell>
          <cell r="C98" t="str">
            <v>m</v>
          </cell>
          <cell r="D98">
            <v>1486.5</v>
          </cell>
        </row>
        <row r="99">
          <cell r="A99" t="str">
            <v>2 S 04 200 15</v>
          </cell>
          <cell r="B99" t="str">
            <v>Corpo BSCC 2,50 x 2,50 m alt. 5,00 a 7,50 m</v>
          </cell>
          <cell r="C99" t="str">
            <v>m</v>
          </cell>
          <cell r="D99">
            <v>2160.11</v>
          </cell>
        </row>
        <row r="100">
          <cell r="A100" t="str">
            <v>2 S 04 200 16</v>
          </cell>
          <cell r="B100" t="str">
            <v>Corpo BSCC 3,00 x 3,00 m alt. 5,00 a 7,50 m</v>
          </cell>
          <cell r="C100" t="str">
            <v>m</v>
          </cell>
          <cell r="D100">
            <v>3060.59</v>
          </cell>
        </row>
        <row r="101">
          <cell r="A101" t="str">
            <v>2 S 04 201 02</v>
          </cell>
          <cell r="B101" t="str">
            <v>Boca BSCC 2,00 x 2,00 m normal</v>
          </cell>
          <cell r="C101" t="str">
            <v>und</v>
          </cell>
          <cell r="D101">
            <v>7798.38</v>
          </cell>
        </row>
        <row r="102">
          <cell r="A102" t="str">
            <v>2 S 04 201 03</v>
          </cell>
          <cell r="B102" t="str">
            <v>Boca BSCC 2,50 x 2,50 m normal</v>
          </cell>
          <cell r="C102" t="str">
            <v>und</v>
          </cell>
          <cell r="D102">
            <v>10509.48</v>
          </cell>
        </row>
        <row r="103">
          <cell r="A103" t="str">
            <v>2 S 04 201 04</v>
          </cell>
          <cell r="B103" t="str">
            <v>Boca BSCC 3,00 x 3,00 m normal</v>
          </cell>
          <cell r="C103" t="str">
            <v>und</v>
          </cell>
          <cell r="D103">
            <v>15014.69</v>
          </cell>
        </row>
        <row r="104">
          <cell r="A104" t="str">
            <v>2 S 04 201 07</v>
          </cell>
          <cell r="B104" t="str">
            <v>Boca BSCC 2,50 x 2,50 m - esc.=15</v>
          </cell>
          <cell r="C104" t="str">
            <v>und</v>
          </cell>
          <cell r="D104">
            <v>11197.12</v>
          </cell>
        </row>
        <row r="105">
          <cell r="A105" t="str">
            <v>2 S 04 201 08</v>
          </cell>
          <cell r="B105" t="str">
            <v>Boca BSCC 3,00 x 3,00 m - esc.=15</v>
          </cell>
          <cell r="C105" t="str">
            <v>und</v>
          </cell>
          <cell r="D105">
            <v>15908.84</v>
          </cell>
        </row>
        <row r="106">
          <cell r="A106" t="str">
            <v>2 S 04 201 10</v>
          </cell>
          <cell r="B106" t="str">
            <v>Boca BSCC 2,00 x 2,00 m - esc.=30</v>
          </cell>
          <cell r="C106" t="str">
            <v>und</v>
          </cell>
          <cell r="D106">
            <v>8686.02</v>
          </cell>
        </row>
        <row r="107">
          <cell r="A107" t="str">
            <v>2 S 04 201 11</v>
          </cell>
          <cell r="B107" t="str">
            <v>Boca BSCC 2,50 x 2,50 m - esc.=30</v>
          </cell>
          <cell r="C107" t="str">
            <v>und</v>
          </cell>
          <cell r="D107">
            <v>12465.66</v>
          </cell>
        </row>
        <row r="108">
          <cell r="A108" t="str">
            <v>2 S 04 210 03</v>
          </cell>
          <cell r="B108" t="str">
            <v>Corpo BDCC 2,50 x 2,50 m alt. 0 a 1,00 m</v>
          </cell>
          <cell r="C108" t="str">
            <v>m</v>
          </cell>
          <cell r="D108">
            <v>2765.61</v>
          </cell>
        </row>
        <row r="109">
          <cell r="A109" t="str">
            <v>2 S 04 210 04</v>
          </cell>
          <cell r="B109" t="str">
            <v>Corpo BDCC 3,00 x 3,00 m alt. 0 a 1,00 m</v>
          </cell>
          <cell r="C109" t="str">
            <v>m</v>
          </cell>
          <cell r="D109">
            <v>3775.24</v>
          </cell>
        </row>
        <row r="110">
          <cell r="A110" t="str">
            <v>2 S 04 211 03</v>
          </cell>
          <cell r="B110" t="str">
            <v>Boca BDCC 2,50 x 2,50 m normal</v>
          </cell>
          <cell r="C110" t="str">
            <v>und</v>
          </cell>
          <cell r="D110">
            <v>12667.46</v>
          </cell>
        </row>
        <row r="111">
          <cell r="A111" t="str">
            <v>2 S 04 211 04</v>
          </cell>
          <cell r="B111" t="str">
            <v>Boca BDCC 3,00 x 3,00 m normal</v>
          </cell>
          <cell r="C111" t="str">
            <v>und</v>
          </cell>
          <cell r="D111">
            <v>18400.97</v>
          </cell>
        </row>
        <row r="112">
          <cell r="A112" t="str">
            <v>2 S 04 211 07</v>
          </cell>
          <cell r="B112" t="str">
            <v>Boca BDCC 2,50 x 2,50 m esc=15</v>
          </cell>
          <cell r="C112" t="str">
            <v>und</v>
          </cell>
          <cell r="D112">
            <v>13743.23</v>
          </cell>
        </row>
        <row r="113">
          <cell r="A113" t="str">
            <v>2 S 04 211 11</v>
          </cell>
          <cell r="B113" t="str">
            <v>Boca BDCC 2,50 x 2,50 m esc.=30</v>
          </cell>
          <cell r="C113" t="str">
            <v>und</v>
          </cell>
          <cell r="D113">
            <v>14745.59</v>
          </cell>
        </row>
        <row r="114">
          <cell r="A114" t="str">
            <v>2 S 04 500 07</v>
          </cell>
          <cell r="B114" t="str">
            <v>Dreno longitudinal prof. p/corte em solo - DPS 07</v>
          </cell>
          <cell r="C114" t="str">
            <v>m</v>
          </cell>
          <cell r="D114">
            <v>52.85</v>
          </cell>
        </row>
        <row r="115">
          <cell r="A115" t="str">
            <v>2 S 04 501 02</v>
          </cell>
          <cell r="B115" t="str">
            <v>Dreno longitudinal prof. p/corte em rocha - DPR 02</v>
          </cell>
          <cell r="C115" t="str">
            <v>m</v>
          </cell>
          <cell r="D115">
            <v>32.79</v>
          </cell>
        </row>
        <row r="116">
          <cell r="A116" t="str">
            <v>2 S 04 502 02</v>
          </cell>
          <cell r="B116" t="str">
            <v>Boca saída p/dreno longitudinal prof. BSD 02</v>
          </cell>
          <cell r="C116" t="str">
            <v>und</v>
          </cell>
          <cell r="D116">
            <v>65.739999999999995</v>
          </cell>
        </row>
        <row r="117">
          <cell r="A117" t="str">
            <v>2 S 04 900 02</v>
          </cell>
          <cell r="B117" t="str">
            <v>Sarjeta triangular de concreto - STC 02</v>
          </cell>
          <cell r="C117" t="str">
            <v>m</v>
          </cell>
          <cell r="D117">
            <v>19.18</v>
          </cell>
        </row>
        <row r="118">
          <cell r="A118" t="str">
            <v>2 S 04 901 22</v>
          </cell>
          <cell r="B118" t="str">
            <v>Sarjeta de canteiro central de concreto - SCC 04</v>
          </cell>
          <cell r="C118" t="str">
            <v>m</v>
          </cell>
          <cell r="D118">
            <v>32.53</v>
          </cell>
        </row>
        <row r="119">
          <cell r="A119" t="str">
            <v>2 S 04 910 01</v>
          </cell>
          <cell r="B119" t="str">
            <v>Meio fio de concreto - MFC 01- tipo B - (c/ sarjeta de 50,0 cm)</v>
          </cell>
          <cell r="C119" t="str">
            <v>m</v>
          </cell>
          <cell r="D119">
            <v>29.19</v>
          </cell>
        </row>
        <row r="120">
          <cell r="A120" t="str">
            <v>2 S 04 910 03</v>
          </cell>
          <cell r="B120" t="str">
            <v>Meio fio de concreto - MFC 03</v>
          </cell>
          <cell r="C120" t="str">
            <v>m</v>
          </cell>
          <cell r="D120">
            <v>14.02</v>
          </cell>
        </row>
        <row r="121">
          <cell r="A121" t="str">
            <v>2 S 04 940 02</v>
          </cell>
          <cell r="B121" t="str">
            <v>Descida d'água tipo tipo rápido - canal retang.- DAR 02</v>
          </cell>
          <cell r="C121" t="str">
            <v>m</v>
          </cell>
          <cell r="D121">
            <v>39.01</v>
          </cell>
        </row>
        <row r="122">
          <cell r="A122" t="str">
            <v>2 S 04 941 02</v>
          </cell>
          <cell r="B122" t="str">
            <v>Descida d'água aterros em degraus - arm - DAD 02</v>
          </cell>
          <cell r="C122" t="str">
            <v>m</v>
          </cell>
          <cell r="D122">
            <v>85.22</v>
          </cell>
        </row>
        <row r="123">
          <cell r="A123" t="str">
            <v>2 S 04 942 01</v>
          </cell>
          <cell r="B123" t="str">
            <v>Entrada d'água - EDA 01</v>
          </cell>
          <cell r="C123" t="str">
            <v>und</v>
          </cell>
          <cell r="D123">
            <v>20.6</v>
          </cell>
        </row>
        <row r="124">
          <cell r="A124" t="str">
            <v>2 S 04 942 02</v>
          </cell>
          <cell r="B124" t="str">
            <v>Entrada d'água - EDA 02</v>
          </cell>
          <cell r="C124" t="str">
            <v>und</v>
          </cell>
          <cell r="D124">
            <v>24.81</v>
          </cell>
        </row>
        <row r="125">
          <cell r="A125" t="str">
            <v>2 S 04 950 21</v>
          </cell>
          <cell r="B125" t="str">
            <v>Dissipador de energia - DEB 01</v>
          </cell>
          <cell r="C125" t="str">
            <v>und</v>
          </cell>
          <cell r="D125">
            <v>119.45</v>
          </cell>
        </row>
        <row r="126">
          <cell r="A126" t="str">
            <v>2 S 05 100 00</v>
          </cell>
          <cell r="B126" t="str">
            <v>Enleivamento</v>
          </cell>
          <cell r="C126" t="str">
            <v>m2</v>
          </cell>
          <cell r="D126">
            <v>3.77</v>
          </cell>
        </row>
        <row r="127">
          <cell r="A127" t="str">
            <v>2 S 05 102 00</v>
          </cell>
          <cell r="B127" t="str">
            <v>Hidrossemeadura</v>
          </cell>
          <cell r="C127" t="str">
            <v>m2</v>
          </cell>
          <cell r="D127">
            <v>0.91</v>
          </cell>
        </row>
        <row r="128">
          <cell r="A128" t="str">
            <v>2 S 05 120 01</v>
          </cell>
          <cell r="B128" t="str">
            <v>Plantio de arbusto (h= 0,50m)</v>
          </cell>
          <cell r="C128" t="str">
            <v>un</v>
          </cell>
          <cell r="D128">
            <v>10.19</v>
          </cell>
        </row>
        <row r="129">
          <cell r="A129" t="str">
            <v>2 S 06 400 01</v>
          </cell>
          <cell r="B129" t="str">
            <v>Cerca arame farp. c/ mourão concr. seção quadrada</v>
          </cell>
          <cell r="C129" t="str">
            <v>m</v>
          </cell>
          <cell r="D129">
            <v>14.62</v>
          </cell>
        </row>
        <row r="130">
          <cell r="A130" t="str">
            <v>2 S 09 001 05</v>
          </cell>
          <cell r="B130" t="str">
            <v>Transporte local em rodov. não pav. (const.)</v>
          </cell>
          <cell r="C130" t="str">
            <v>tkm</v>
          </cell>
          <cell r="D130">
            <v>0.41</v>
          </cell>
        </row>
        <row r="131">
          <cell r="A131" t="str">
            <v>2 S 09 001 91</v>
          </cell>
          <cell r="B131" t="str">
            <v>Transporte comercial c/ basc. 10m3 rodov. não pav.</v>
          </cell>
          <cell r="C131" t="str">
            <v>tkm</v>
          </cell>
          <cell r="D131">
            <v>0.33</v>
          </cell>
        </row>
        <row r="132">
          <cell r="A132" t="str">
            <v>2 S 09 002 91</v>
          </cell>
          <cell r="B132" t="str">
            <v>Transporte comercial c/ basc. 10m3 rodov. pavimentada</v>
          </cell>
          <cell r="C132" t="str">
            <v>tkm</v>
          </cell>
          <cell r="D132">
            <v>0.22</v>
          </cell>
        </row>
        <row r="133">
          <cell r="A133" t="str">
            <v>2 S 09 009 01</v>
          </cell>
          <cell r="B133" t="str">
            <v>Transporte de Cimento Asfáltico CAP-20</v>
          </cell>
          <cell r="C133" t="str">
            <v>t</v>
          </cell>
          <cell r="D133">
            <v>200</v>
          </cell>
        </row>
        <row r="134">
          <cell r="A134" t="str">
            <v>2 S 09 009 03</v>
          </cell>
          <cell r="B134" t="str">
            <v>Transporte de Asfálto Diluído CM-30</v>
          </cell>
          <cell r="C134" t="str">
            <v>t</v>
          </cell>
          <cell r="D134">
            <v>200</v>
          </cell>
        </row>
        <row r="135">
          <cell r="A135" t="str">
            <v>2 S 09 009 05</v>
          </cell>
          <cell r="B135" t="str">
            <v>Transporte de Emulsão Asfáltica RR-2C</v>
          </cell>
          <cell r="C135" t="str">
            <v>t</v>
          </cell>
          <cell r="D135">
            <v>200</v>
          </cell>
        </row>
        <row r="136">
          <cell r="A136" t="str">
            <v>3 S 01 930 00</v>
          </cell>
          <cell r="B136" t="str">
            <v>Regularização mecânica da faixa de domínio (c/ trator esteira)</v>
          </cell>
          <cell r="C136" t="str">
            <v>m2</v>
          </cell>
          <cell r="D136">
            <v>0.17</v>
          </cell>
        </row>
        <row r="137">
          <cell r="A137" t="str">
            <v>4 S 06 000 11</v>
          </cell>
          <cell r="B137" t="str">
            <v>Defensa maleável dupla (forn./ impl.)</v>
          </cell>
          <cell r="C137" t="str">
            <v>m</v>
          </cell>
          <cell r="D137">
            <v>254</v>
          </cell>
        </row>
        <row r="138">
          <cell r="A138" t="str">
            <v>4 S 06 000 12</v>
          </cell>
          <cell r="B138" t="str">
            <v>Ancoragem de defensa maleável dupla (forn./ impl.)</v>
          </cell>
          <cell r="C138" t="str">
            <v>m</v>
          </cell>
          <cell r="D138">
            <v>273.51</v>
          </cell>
        </row>
        <row r="139">
          <cell r="A139" t="str">
            <v>4 S 06 100 21</v>
          </cell>
          <cell r="B139" t="str">
            <v>Pintura faixa - tinta durabilidade - 2 anos</v>
          </cell>
          <cell r="C139" t="str">
            <v>m2</v>
          </cell>
          <cell r="D139">
            <v>11.71</v>
          </cell>
        </row>
        <row r="140">
          <cell r="A140" t="str">
            <v>4 S 06 100 22</v>
          </cell>
          <cell r="B140" t="str">
            <v>Pintura setas e zebrado - 2 anos</v>
          </cell>
          <cell r="C140" t="str">
            <v>m2</v>
          </cell>
          <cell r="D140">
            <v>15.44</v>
          </cell>
        </row>
        <row r="141">
          <cell r="A141" t="str">
            <v>4 S 06 121 01</v>
          </cell>
          <cell r="B141" t="str">
            <v>Forn. e colocação de tacha reflet. bidirecional</v>
          </cell>
          <cell r="C141" t="str">
            <v>und</v>
          </cell>
          <cell r="D141">
            <v>10.91</v>
          </cell>
        </row>
        <row r="142">
          <cell r="A142" t="str">
            <v>4 S 06 121 11</v>
          </cell>
          <cell r="B142" t="str">
            <v>Forn. e colocação de tachão reflet. bidirecional</v>
          </cell>
          <cell r="C142" t="str">
            <v>und</v>
          </cell>
          <cell r="D142">
            <v>29.44</v>
          </cell>
        </row>
        <row r="143">
          <cell r="A143" t="str">
            <v>4 S 06 200 02</v>
          </cell>
          <cell r="B143" t="str">
            <v>Forn. e implantação placa sinaliz. tot.refletiva</v>
          </cell>
          <cell r="C143" t="str">
            <v>m2</v>
          </cell>
          <cell r="D143">
            <v>252.87</v>
          </cell>
        </row>
        <row r="144">
          <cell r="A144" t="str">
            <v>5 S 04 999 01</v>
          </cell>
          <cell r="B144" t="str">
            <v>Remoção de bueiros existentes</v>
          </cell>
          <cell r="C144" t="str">
            <v>m</v>
          </cell>
          <cell r="D144">
            <v>35.31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 Rodoviários"/>
      <sheetName val="Orçamento"/>
      <sheetName val="Distancia"/>
      <sheetName val="Transporte 01"/>
      <sheetName val="Transporte 02"/>
      <sheetName val="Transporte 03"/>
      <sheetName val="Transporte 04"/>
      <sheetName val="Transporte 05"/>
      <sheetName val="Transporte 06"/>
      <sheetName val="Transporte 07"/>
      <sheetName val="Transporte 08"/>
      <sheetName val="Plan2"/>
    </sheetNames>
    <sheetDataSet>
      <sheetData sheetId="0" refreshError="1">
        <row r="3">
          <cell r="A3" t="str">
            <v>1 A 00 102 00</v>
          </cell>
          <cell r="B3" t="str">
            <v>Transporte local de material betuminoso</v>
          </cell>
          <cell r="C3" t="str">
            <v>tkm</v>
          </cell>
          <cell r="D3">
            <v>0.9</v>
          </cell>
        </row>
        <row r="4">
          <cell r="A4" t="str">
            <v>1 A 00 301 00</v>
          </cell>
          <cell r="B4" t="str">
            <v>Fornecimento de Aço CA-25</v>
          </cell>
          <cell r="C4" t="str">
            <v>kg</v>
          </cell>
          <cell r="D4">
            <v>3.37</v>
          </cell>
        </row>
        <row r="5">
          <cell r="A5" t="str">
            <v>1 A 00 302 00</v>
          </cell>
          <cell r="B5" t="str">
            <v>Fornecimento de Aço CA-50</v>
          </cell>
          <cell r="C5" t="str">
            <v>kg</v>
          </cell>
          <cell r="D5">
            <v>3.15</v>
          </cell>
        </row>
        <row r="6">
          <cell r="A6" t="str">
            <v>1 A 00 303 00</v>
          </cell>
          <cell r="B6" t="str">
            <v>Fornecimento de Aço CA-60</v>
          </cell>
          <cell r="C6" t="str">
            <v>kg</v>
          </cell>
          <cell r="D6">
            <v>3.73</v>
          </cell>
        </row>
        <row r="7">
          <cell r="A7" t="str">
            <v>1 A 00 716 00</v>
          </cell>
          <cell r="B7" t="str">
            <v>Areia Comercial</v>
          </cell>
          <cell r="C7" t="str">
            <v>m3</v>
          </cell>
          <cell r="D7">
            <v>30</v>
          </cell>
        </row>
        <row r="8">
          <cell r="A8" t="str">
            <v>1 A 00 901 01</v>
          </cell>
          <cell r="B8" t="str">
            <v>Alvenaria de pedra argamassada</v>
          </cell>
          <cell r="C8" t="str">
            <v>m3</v>
          </cell>
          <cell r="D8">
            <v>105.8</v>
          </cell>
        </row>
        <row r="9">
          <cell r="A9" t="str">
            <v>1 A 00 903 01</v>
          </cell>
          <cell r="B9" t="str">
            <v>Dentes para bueiros duplos D=1,00 m</v>
          </cell>
          <cell r="C9" t="str">
            <v>und</v>
          </cell>
          <cell r="D9">
            <v>82.34</v>
          </cell>
        </row>
        <row r="10">
          <cell r="A10" t="str">
            <v>1 A 00 904 01</v>
          </cell>
          <cell r="B10" t="str">
            <v>Dentes para bueiros duplos D=1,20 m</v>
          </cell>
          <cell r="C10" t="str">
            <v>und</v>
          </cell>
          <cell r="D10">
            <v>92.63</v>
          </cell>
        </row>
        <row r="11">
          <cell r="A11" t="str">
            <v>1 A 00 908 01</v>
          </cell>
          <cell r="B11" t="str">
            <v>Dentes para bueiros simples D=1,00 m</v>
          </cell>
          <cell r="C11" t="str">
            <v>und</v>
          </cell>
          <cell r="D11">
            <v>41.1</v>
          </cell>
        </row>
        <row r="12">
          <cell r="A12" t="str">
            <v>1 A 00 909 01</v>
          </cell>
          <cell r="B12" t="str">
            <v>Dentes para bueiros simples D=1,20 m</v>
          </cell>
          <cell r="C12" t="str">
            <v>und</v>
          </cell>
          <cell r="D12">
            <v>46.38</v>
          </cell>
        </row>
        <row r="13">
          <cell r="A13" t="str">
            <v>1 A 00 912 01</v>
          </cell>
          <cell r="B13" t="str">
            <v>Dentes para bueiros triplos D=1,20 m</v>
          </cell>
          <cell r="C13" t="str">
            <v>und</v>
          </cell>
          <cell r="D13">
            <v>139.01</v>
          </cell>
        </row>
        <row r="14">
          <cell r="A14" t="str">
            <v>1 A 00 963 00</v>
          </cell>
          <cell r="B14" t="str">
            <v>Peças de Desgaste do Britador 80m3/h</v>
          </cell>
          <cell r="C14" t="str">
            <v>cjh</v>
          </cell>
          <cell r="D14">
            <v>156.22</v>
          </cell>
        </row>
        <row r="15">
          <cell r="A15" t="str">
            <v>1 A 00 964 00</v>
          </cell>
          <cell r="B15" t="str">
            <v>Peças de desgaste britador prod. de rachão</v>
          </cell>
          <cell r="C15" t="str">
            <v>cjh</v>
          </cell>
          <cell r="D15">
            <v>39.35</v>
          </cell>
        </row>
        <row r="16">
          <cell r="A16" t="str">
            <v>1 A 00 999 06</v>
          </cell>
          <cell r="B16" t="str">
            <v>Solo local / selo de argila apiloado</v>
          </cell>
          <cell r="C16" t="str">
            <v>m3</v>
          </cell>
          <cell r="D16">
            <v>9.57</v>
          </cell>
        </row>
        <row r="17">
          <cell r="A17" t="str">
            <v>1 A 01 100 01</v>
          </cell>
          <cell r="B17" t="str">
            <v>Limpeza camada vegetal em jazida (const e restr.)</v>
          </cell>
          <cell r="C17" t="str">
            <v>m2</v>
          </cell>
          <cell r="D17">
            <v>0.3</v>
          </cell>
        </row>
        <row r="18">
          <cell r="A18" t="str">
            <v>1 A 01 105 01</v>
          </cell>
          <cell r="B18" t="str">
            <v>Expurgo de jazida (const e restr)</v>
          </cell>
          <cell r="C18" t="str">
            <v>m3</v>
          </cell>
          <cell r="D18">
            <v>1.6</v>
          </cell>
        </row>
        <row r="19">
          <cell r="A19" t="str">
            <v>1 A 01 120 01</v>
          </cell>
          <cell r="B19" t="str">
            <v>Escav. e carga de mater. de jazida(const e restr)</v>
          </cell>
          <cell r="C19" t="str">
            <v>m3</v>
          </cell>
          <cell r="D19">
            <v>3.45</v>
          </cell>
        </row>
        <row r="20">
          <cell r="A20" t="str">
            <v>1 A 01 150 01</v>
          </cell>
          <cell r="B20" t="str">
            <v>Rocha p/ britagem c/ perfur. sobre esteira</v>
          </cell>
          <cell r="C20" t="str">
            <v>m3</v>
          </cell>
          <cell r="D20">
            <v>20.23</v>
          </cell>
        </row>
        <row r="21">
          <cell r="A21" t="str">
            <v>1 A 01 155 01</v>
          </cell>
          <cell r="B21" t="str">
            <v>Rachão e pedra-de-mão produzidos-(const e rest)</v>
          </cell>
          <cell r="C21" t="str">
            <v>m3</v>
          </cell>
          <cell r="D21">
            <v>16.61</v>
          </cell>
        </row>
        <row r="22">
          <cell r="A22" t="str">
            <v>1 A 01 200 01</v>
          </cell>
          <cell r="B22" t="str">
            <v>Brita produzida em central de britagem de 80 m3/h</v>
          </cell>
          <cell r="C22" t="str">
            <v>m3</v>
          </cell>
          <cell r="D22">
            <v>19.5</v>
          </cell>
        </row>
        <row r="23">
          <cell r="A23" t="str">
            <v>1 A 01 390 02</v>
          </cell>
          <cell r="B23" t="str">
            <v>Usinagem de CBUQ (capa de rolamento)</v>
          </cell>
          <cell r="C23" t="str">
            <v>t</v>
          </cell>
          <cell r="D23">
            <v>33.840000000000003</v>
          </cell>
        </row>
        <row r="24">
          <cell r="A24" t="str">
            <v>1 A 01 401 01</v>
          </cell>
          <cell r="B24" t="str">
            <v>Fôrma comum de madeira</v>
          </cell>
          <cell r="C24" t="str">
            <v>m2</v>
          </cell>
          <cell r="D24">
            <v>32.29</v>
          </cell>
        </row>
        <row r="25">
          <cell r="A25" t="str">
            <v>1 A 01 402 01</v>
          </cell>
          <cell r="B25" t="str">
            <v>Fôrma de placa compensada resinada</v>
          </cell>
          <cell r="C25" t="str">
            <v>m2</v>
          </cell>
          <cell r="D25">
            <v>25.05</v>
          </cell>
        </row>
        <row r="26">
          <cell r="A26" t="str">
            <v>1 A 01 407 01</v>
          </cell>
          <cell r="B26" t="str">
            <v>Confecção e lançam. de concreto magro em betoneira</v>
          </cell>
          <cell r="C26" t="str">
            <v>m3</v>
          </cell>
          <cell r="D26">
            <v>138.16999999999999</v>
          </cell>
        </row>
        <row r="27">
          <cell r="A27" t="str">
            <v>1 A 01 410 01</v>
          </cell>
          <cell r="B27" t="str">
            <v>Concreto fck=10MPa contr raz uso geral conf e lanç</v>
          </cell>
          <cell r="C27" t="str">
            <v>m3</v>
          </cell>
          <cell r="D27">
            <v>159.71</v>
          </cell>
        </row>
        <row r="28">
          <cell r="A28" t="str">
            <v>1 A 01 412 01</v>
          </cell>
          <cell r="B28" t="str">
            <v>Concreto fck=12MPa contr raz uso geral conf e lanç</v>
          </cell>
          <cell r="C28" t="str">
            <v>m3</v>
          </cell>
          <cell r="D28">
            <v>165.47</v>
          </cell>
        </row>
        <row r="29">
          <cell r="A29" t="str">
            <v>1 A 01 415 01</v>
          </cell>
          <cell r="B29" t="str">
            <v>Concr estr fck=15MPa contr raz uso ger conf e lanç</v>
          </cell>
          <cell r="C29" t="str">
            <v>m3</v>
          </cell>
          <cell r="D29">
            <v>171.69</v>
          </cell>
        </row>
        <row r="30">
          <cell r="A30" t="str">
            <v>1 A 01 423 00</v>
          </cell>
          <cell r="B30" t="str">
            <v>Concreto fck=18MPa para pré-moldados (tubos)</v>
          </cell>
          <cell r="C30" t="str">
            <v>m3</v>
          </cell>
          <cell r="D30">
            <v>173.04</v>
          </cell>
        </row>
        <row r="31">
          <cell r="A31" t="str">
            <v>1 A 01 450 01</v>
          </cell>
          <cell r="B31" t="str">
            <v>Escoramento de bueiros celulares</v>
          </cell>
          <cell r="C31" t="str">
            <v>m3</v>
          </cell>
          <cell r="D31">
            <v>27.98</v>
          </cell>
        </row>
        <row r="32">
          <cell r="A32" t="str">
            <v>1 A 01 512 10</v>
          </cell>
          <cell r="B32" t="str">
            <v>Concreto ciclópico fck=12 MPa</v>
          </cell>
          <cell r="C32" t="str">
            <v>m3</v>
          </cell>
          <cell r="D32">
            <v>128.55000000000001</v>
          </cell>
        </row>
        <row r="33">
          <cell r="A33" t="str">
            <v>1 A 01 580 01</v>
          </cell>
          <cell r="B33" t="str">
            <v>Fornecimento, preparo e colocação formas aço CA 60</v>
          </cell>
          <cell r="C33" t="str">
            <v>kg</v>
          </cell>
          <cell r="D33">
            <v>5.77</v>
          </cell>
        </row>
        <row r="34">
          <cell r="A34" t="str">
            <v>1 A 01 580 02</v>
          </cell>
          <cell r="B34" t="str">
            <v>Fornecimento, preparo e colocação formas aço CA 50</v>
          </cell>
          <cell r="C34" t="str">
            <v>kg</v>
          </cell>
          <cell r="D34">
            <v>5.13</v>
          </cell>
        </row>
        <row r="35">
          <cell r="A35" t="str">
            <v>1 A 01 603 01</v>
          </cell>
          <cell r="B35" t="str">
            <v>Argamassa cimento-areia 1:3</v>
          </cell>
          <cell r="C35" t="str">
            <v>m3</v>
          </cell>
          <cell r="D35">
            <v>192.72</v>
          </cell>
        </row>
        <row r="36">
          <cell r="A36" t="str">
            <v>1 A 01 604 01</v>
          </cell>
          <cell r="B36" t="str">
            <v>Argamassa cimento-areia 1:4</v>
          </cell>
          <cell r="C36" t="str">
            <v>m3</v>
          </cell>
          <cell r="D36">
            <v>169.72</v>
          </cell>
        </row>
        <row r="37">
          <cell r="A37" t="str">
            <v>1 A 01 730 00</v>
          </cell>
          <cell r="B37" t="str">
            <v>Concreto fck=18MPa p/ pré moldados (mourões)</v>
          </cell>
          <cell r="C37" t="str">
            <v>m3</v>
          </cell>
          <cell r="D37">
            <v>170.43</v>
          </cell>
        </row>
        <row r="38">
          <cell r="A38" t="str">
            <v>1 A 01 730 01</v>
          </cell>
          <cell r="B38" t="str">
            <v>Fabr. mourão de concr. esticador seção quad. 15cm</v>
          </cell>
          <cell r="C38" t="str">
            <v>un</v>
          </cell>
          <cell r="D38">
            <v>25.64</v>
          </cell>
        </row>
        <row r="39">
          <cell r="A39" t="str">
            <v>1 A 01 735 01</v>
          </cell>
          <cell r="B39" t="str">
            <v>Fabr. mourão de concreto suporte seção quad. 11cm</v>
          </cell>
          <cell r="C39" t="str">
            <v>un</v>
          </cell>
          <cell r="D39">
            <v>18.89</v>
          </cell>
        </row>
        <row r="40">
          <cell r="A40" t="str">
            <v>1 A 01 740 01</v>
          </cell>
          <cell r="B40" t="str">
            <v>Confecção de tubos de concreto perfurado D=0,20m</v>
          </cell>
          <cell r="C40" t="str">
            <v>m</v>
          </cell>
          <cell r="D40">
            <v>10</v>
          </cell>
        </row>
        <row r="41">
          <cell r="A41" t="str">
            <v>1 A 01 765 01</v>
          </cell>
          <cell r="B41" t="str">
            <v>Confecção de tubos de concreto armado D=1,00m CA-4</v>
          </cell>
          <cell r="C41" t="str">
            <v>m</v>
          </cell>
          <cell r="D41">
            <v>265.27</v>
          </cell>
        </row>
        <row r="42">
          <cell r="A42" t="str">
            <v>1 A 01 770 01</v>
          </cell>
          <cell r="B42" t="str">
            <v>Confecção de tubos de concreto armado D=1,20m CA-4</v>
          </cell>
          <cell r="C42" t="str">
            <v>m</v>
          </cell>
          <cell r="D42">
            <v>373.78</v>
          </cell>
        </row>
        <row r="43">
          <cell r="A43" t="str">
            <v>1 A 01 780 01</v>
          </cell>
          <cell r="B43" t="str">
            <v>Obtenção de grama para replantio</v>
          </cell>
          <cell r="C43" t="str">
            <v>m2</v>
          </cell>
          <cell r="D43">
            <v>0.83</v>
          </cell>
        </row>
        <row r="44">
          <cell r="A44" t="str">
            <v>1 A 01 790 01</v>
          </cell>
          <cell r="B44" t="str">
            <v>Guia de madeira - 2,5 x 7,0 cm</v>
          </cell>
          <cell r="C44" t="str">
            <v>m</v>
          </cell>
          <cell r="D44">
            <v>1.66</v>
          </cell>
        </row>
        <row r="45">
          <cell r="A45" t="str">
            <v>1 A 01 860 01</v>
          </cell>
          <cell r="B45" t="str">
            <v>Confecção de placa de sinalização tot. refletiva</v>
          </cell>
          <cell r="C45" t="str">
            <v>m2</v>
          </cell>
          <cell r="D45">
            <v>215.54</v>
          </cell>
        </row>
        <row r="46">
          <cell r="A46" t="str">
            <v>1 A 01 870 01</v>
          </cell>
          <cell r="B46" t="str">
            <v>Confecção de suporte e travessa p/ placa de sinal.</v>
          </cell>
          <cell r="C46" t="str">
            <v>un</v>
          </cell>
          <cell r="D46">
            <v>23.26</v>
          </cell>
        </row>
        <row r="47">
          <cell r="A47" t="str">
            <v>1 A 01 890 01</v>
          </cell>
          <cell r="B47" t="str">
            <v>Escavação manual em material de 1a categoria</v>
          </cell>
          <cell r="C47" t="str">
            <v>m3</v>
          </cell>
          <cell r="D47">
            <v>17.670000000000002</v>
          </cell>
        </row>
        <row r="48">
          <cell r="A48" t="str">
            <v>1 A 01 893 01</v>
          </cell>
          <cell r="B48" t="str">
            <v>Compactação manual</v>
          </cell>
          <cell r="C48" t="str">
            <v>m3</v>
          </cell>
          <cell r="D48">
            <v>8.94</v>
          </cell>
        </row>
        <row r="49">
          <cell r="A49" t="str">
            <v>1 A 01 894 01</v>
          </cell>
          <cell r="B49" t="str">
            <v>Lastro de brita</v>
          </cell>
          <cell r="C49" t="str">
            <v>m3</v>
          </cell>
          <cell r="D49">
            <v>29.15</v>
          </cell>
        </row>
        <row r="50">
          <cell r="A50" t="str">
            <v>2 S 00 000 01</v>
          </cell>
          <cell r="B50" t="str">
            <v>Instalações de Canteiro e Acampamento</v>
          </cell>
          <cell r="C50" t="str">
            <v>vb</v>
          </cell>
          <cell r="D50">
            <v>95391.23</v>
          </cell>
        </row>
        <row r="51">
          <cell r="A51" t="str">
            <v>2 S 00 000 02</v>
          </cell>
          <cell r="B51" t="str">
            <v>Mobilização e Desmobilização</v>
          </cell>
          <cell r="C51" t="str">
            <v>vb</v>
          </cell>
          <cell r="D51">
            <v>49627.78</v>
          </cell>
        </row>
        <row r="52">
          <cell r="A52" t="str">
            <v>2 S 01 000 00</v>
          </cell>
          <cell r="B52" t="str">
            <v>Desm. dest. limpeza áreas c/arv. diam. até 0,15 m</v>
          </cell>
          <cell r="C52" t="str">
            <v>m2</v>
          </cell>
          <cell r="D52">
            <v>0.2</v>
          </cell>
        </row>
        <row r="53">
          <cell r="A53" t="str">
            <v>2 S 01 100 01</v>
          </cell>
          <cell r="B53" t="str">
            <v>Esc. carga transp. mat 1ª cat DMT 50 m</v>
          </cell>
          <cell r="C53" t="str">
            <v>m3</v>
          </cell>
          <cell r="D53">
            <v>1.06</v>
          </cell>
        </row>
        <row r="54">
          <cell r="A54" t="str">
            <v>2 S 01 100 09</v>
          </cell>
          <cell r="B54" t="str">
            <v>Esc. carga tr. mat 1ª cat DMT 50 a 200m c/carreg</v>
          </cell>
          <cell r="C54" t="str">
            <v>m3</v>
          </cell>
          <cell r="D54">
            <v>3.7</v>
          </cell>
        </row>
        <row r="55">
          <cell r="A55" t="str">
            <v>2 S 01 100 10</v>
          </cell>
          <cell r="B55" t="str">
            <v>Esc. carga tr. mat 1ª cat DMT 200 a 400m c/carreg</v>
          </cell>
          <cell r="C55" t="str">
            <v>m3</v>
          </cell>
          <cell r="D55">
            <v>4.01</v>
          </cell>
        </row>
        <row r="56">
          <cell r="A56" t="str">
            <v>2 S 01 100 11</v>
          </cell>
          <cell r="B56" t="str">
            <v>Esc. carga tr. mat 1ª cat DMT 400 a 600m c/carreg</v>
          </cell>
          <cell r="C56" t="str">
            <v>m3</v>
          </cell>
          <cell r="D56">
            <v>4.2300000000000004</v>
          </cell>
        </row>
        <row r="57">
          <cell r="A57" t="str">
            <v>2 S 01 100 12</v>
          </cell>
          <cell r="B57" t="str">
            <v>Esc. carga tr. mat 1ª cat DMT 600 a 800m c/carreg</v>
          </cell>
          <cell r="C57" t="str">
            <v>m3</v>
          </cell>
          <cell r="D57">
            <v>4.6100000000000003</v>
          </cell>
        </row>
        <row r="58">
          <cell r="A58" t="str">
            <v>2 S 01 100 13</v>
          </cell>
          <cell r="B58" t="str">
            <v>Esc. carga tr. mat 1ª cat DMT 800 a 1000m c/carreg</v>
          </cell>
          <cell r="C58" t="str">
            <v>m3</v>
          </cell>
          <cell r="D58">
            <v>4.8499999999999996</v>
          </cell>
        </row>
        <row r="59">
          <cell r="A59" t="str">
            <v>2 S 01 100 14</v>
          </cell>
          <cell r="B59" t="str">
            <v>Esc. carga tr. mat 1ª cat DMT 1000 a 1200m c/carreg</v>
          </cell>
          <cell r="C59" t="str">
            <v>m3</v>
          </cell>
          <cell r="D59">
            <v>5.16</v>
          </cell>
        </row>
        <row r="60">
          <cell r="A60" t="str">
            <v>2 S 01 102 02</v>
          </cell>
          <cell r="B60" t="str">
            <v>Esc. carga transp. mat 3a cat DMT 50 a 200m</v>
          </cell>
          <cell r="C60" t="str">
            <v>m3</v>
          </cell>
          <cell r="D60">
            <v>20.14</v>
          </cell>
        </row>
        <row r="61">
          <cell r="A61" t="str">
            <v>2 S 01 300 01</v>
          </cell>
          <cell r="B61" t="str">
            <v>Esc. carga transp. solos moles DMT 0 a 200m</v>
          </cell>
          <cell r="C61" t="str">
            <v>m3</v>
          </cell>
          <cell r="D61">
            <v>10.27</v>
          </cell>
        </row>
        <row r="62">
          <cell r="A62" t="str">
            <v>2 S 01 510 00</v>
          </cell>
          <cell r="B62" t="str">
            <v>Compactação de aterros a 95% proctor normal</v>
          </cell>
          <cell r="C62" t="str">
            <v>m3</v>
          </cell>
          <cell r="D62">
            <v>1.46</v>
          </cell>
        </row>
        <row r="63">
          <cell r="A63" t="str">
            <v>2 S 01 511 00</v>
          </cell>
          <cell r="B63" t="str">
            <v>Compactação de aterros a 100% proctor normal</v>
          </cell>
          <cell r="C63" t="str">
            <v>m3</v>
          </cell>
          <cell r="D63">
            <v>1.69</v>
          </cell>
        </row>
        <row r="64">
          <cell r="A64" t="str">
            <v>2 S 02 100 00</v>
          </cell>
          <cell r="B64" t="str">
            <v>Reforço do subleito</v>
          </cell>
          <cell r="C64" t="str">
            <v>m3</v>
          </cell>
          <cell r="D64">
            <v>7.72</v>
          </cell>
        </row>
        <row r="65">
          <cell r="A65" t="str">
            <v>2 S 02 110 00</v>
          </cell>
          <cell r="B65" t="str">
            <v>Regularização do subleito</v>
          </cell>
          <cell r="C65" t="str">
            <v>m2</v>
          </cell>
          <cell r="D65">
            <v>0.44</v>
          </cell>
        </row>
        <row r="66">
          <cell r="A66" t="str">
            <v>2 S 02 200 00</v>
          </cell>
          <cell r="B66" t="str">
            <v>Sub-base solo estabilizado granul. s/ mistura</v>
          </cell>
          <cell r="C66" t="str">
            <v>m3</v>
          </cell>
          <cell r="D66">
            <v>7.72</v>
          </cell>
        </row>
        <row r="67">
          <cell r="A67" t="str">
            <v>2 S 02 200 01</v>
          </cell>
          <cell r="B67" t="str">
            <v>Base solo estabilizado granul. s/ mistura</v>
          </cell>
          <cell r="C67" t="str">
            <v>m3</v>
          </cell>
          <cell r="D67">
            <v>7.72</v>
          </cell>
        </row>
        <row r="68">
          <cell r="A68" t="str">
            <v>2 S 02 300 00</v>
          </cell>
          <cell r="B68" t="str">
            <v>Imprimação</v>
          </cell>
          <cell r="C68" t="str">
            <v>m2</v>
          </cell>
          <cell r="D68">
            <v>0.14000000000000001</v>
          </cell>
        </row>
        <row r="69">
          <cell r="A69" t="str">
            <v>2 S 02 400 00</v>
          </cell>
          <cell r="B69" t="str">
            <v>Pintura de ligação</v>
          </cell>
          <cell r="C69" t="str">
            <v>m2</v>
          </cell>
          <cell r="D69">
            <v>0.09</v>
          </cell>
        </row>
        <row r="70">
          <cell r="A70" t="str">
            <v>2 S 02 500 01</v>
          </cell>
          <cell r="B70" t="str">
            <v>Tratamento superficial simples c/ emulsão</v>
          </cell>
          <cell r="C70" t="str">
            <v>m2</v>
          </cell>
          <cell r="D70">
            <v>0.43</v>
          </cell>
        </row>
        <row r="71">
          <cell r="A71" t="str">
            <v>2 S 02 540 01</v>
          </cell>
          <cell r="B71" t="str">
            <v>Conc. betuminoso usinado a quente - capa rolamento</v>
          </cell>
          <cell r="C71" t="str">
            <v>t</v>
          </cell>
          <cell r="D71">
            <v>39.520000000000003</v>
          </cell>
        </row>
        <row r="72">
          <cell r="A72" t="str">
            <v>2 S 02 999 01</v>
          </cell>
          <cell r="B72" t="str">
            <v>Fornecimento de Cimento Asfáltico CAP-20</v>
          </cell>
          <cell r="C72" t="str">
            <v>t</v>
          </cell>
          <cell r="D72">
            <v>1320</v>
          </cell>
        </row>
        <row r="73">
          <cell r="A73" t="str">
            <v>2 S 02 999 03</v>
          </cell>
          <cell r="B73" t="str">
            <v>Fornecimento de Asfálto Diluído CM-30</v>
          </cell>
          <cell r="C73" t="str">
            <v>t</v>
          </cell>
          <cell r="D73">
            <v>1730</v>
          </cell>
        </row>
        <row r="74">
          <cell r="A74" t="str">
            <v>2 S 02 999 05</v>
          </cell>
          <cell r="B74" t="str">
            <v>Fornecimento de Emulsão Asfáltica RR-2C</v>
          </cell>
          <cell r="C74" t="str">
            <v>t</v>
          </cell>
          <cell r="D74">
            <v>999</v>
          </cell>
        </row>
        <row r="75">
          <cell r="A75" t="str">
            <v>2 S 03 940 01</v>
          </cell>
          <cell r="B75" t="str">
            <v>Reaterro e compactação</v>
          </cell>
          <cell r="C75" t="str">
            <v>m3</v>
          </cell>
          <cell r="D75">
            <v>15.19</v>
          </cell>
        </row>
        <row r="76">
          <cell r="A76" t="str">
            <v>2 S 04 000 00</v>
          </cell>
          <cell r="B76" t="str">
            <v>Escavação manual em material de 1a cat</v>
          </cell>
          <cell r="C76" t="str">
            <v>m3</v>
          </cell>
          <cell r="D76">
            <v>22.13</v>
          </cell>
        </row>
        <row r="77">
          <cell r="A77" t="str">
            <v>2 S 04 001 00</v>
          </cell>
          <cell r="B77" t="str">
            <v>Escavação mecânica de vala em mat.1a cat.</v>
          </cell>
          <cell r="C77" t="str">
            <v>m3</v>
          </cell>
          <cell r="D77">
            <v>3.28</v>
          </cell>
        </row>
        <row r="78">
          <cell r="A78" t="str">
            <v>2 S 04 100 03</v>
          </cell>
          <cell r="B78" t="str">
            <v>Corpo BSTC D=1,00m - CA-4, inclusive berço e dentes</v>
          </cell>
          <cell r="C78" t="str">
            <v>m</v>
          </cell>
          <cell r="D78">
            <v>403.59</v>
          </cell>
        </row>
        <row r="79">
          <cell r="A79" t="str">
            <v>2 S 04 100 04</v>
          </cell>
          <cell r="B79" t="str">
            <v>Corpo BSTC D=1,20m - CA-4, inclusive berço e dentes</v>
          </cell>
          <cell r="C79" t="str">
            <v>m</v>
          </cell>
          <cell r="D79">
            <v>546.91</v>
          </cell>
        </row>
        <row r="80">
          <cell r="A80" t="str">
            <v>2 S 04 101 03</v>
          </cell>
          <cell r="B80" t="str">
            <v>Boca BSTC D=1,00m normal</v>
          </cell>
          <cell r="C80" t="str">
            <v>und</v>
          </cell>
          <cell r="D80">
            <v>1036.92</v>
          </cell>
        </row>
        <row r="81">
          <cell r="A81" t="str">
            <v>2 S 04 101 04</v>
          </cell>
          <cell r="B81" t="str">
            <v>Boca BSTC D=1,20m normal</v>
          </cell>
          <cell r="C81" t="str">
            <v>und</v>
          </cell>
          <cell r="D81">
            <v>1479.79</v>
          </cell>
        </row>
        <row r="82">
          <cell r="A82" t="str">
            <v>2 S 04 101 08</v>
          </cell>
          <cell r="B82" t="str">
            <v>Boca BSTC D=1,00 m - esc.=15</v>
          </cell>
          <cell r="C82" t="str">
            <v>und</v>
          </cell>
          <cell r="D82">
            <v>1086.8699999999999</v>
          </cell>
        </row>
        <row r="83">
          <cell r="A83" t="str">
            <v>2 S 04 101 09</v>
          </cell>
          <cell r="B83" t="str">
            <v>Boca BSTC D=1,20 m - esc.=15</v>
          </cell>
          <cell r="C83" t="str">
            <v>und</v>
          </cell>
          <cell r="D83">
            <v>1555.75</v>
          </cell>
        </row>
        <row r="84">
          <cell r="A84" t="str">
            <v>2 S 04 101 13</v>
          </cell>
          <cell r="B84" t="str">
            <v>Boca BSTC D=1,00 m - esc.=30</v>
          </cell>
          <cell r="C84" t="str">
            <v>und</v>
          </cell>
          <cell r="D84">
            <v>1208.68</v>
          </cell>
        </row>
        <row r="85">
          <cell r="A85" t="str">
            <v>2 S 04 101 14</v>
          </cell>
          <cell r="B85" t="str">
            <v>Boca BSTC D=1,20 m - esc.=30</v>
          </cell>
          <cell r="C85" t="str">
            <v>und</v>
          </cell>
          <cell r="D85">
            <v>1734.01</v>
          </cell>
        </row>
        <row r="86">
          <cell r="A86" t="str">
            <v>2 S 04 101 18</v>
          </cell>
          <cell r="B86" t="str">
            <v>Boca BSTC D=1,00 m - esc.=45</v>
          </cell>
          <cell r="C86" t="str">
            <v>und</v>
          </cell>
          <cell r="D86">
            <v>1496.66</v>
          </cell>
        </row>
        <row r="87">
          <cell r="A87" t="str">
            <v>2 S 04 110 01</v>
          </cell>
          <cell r="B87" t="str">
            <v>Corpo BDTC D=1,00m - CA-4, inclusive berço e dentes</v>
          </cell>
          <cell r="C87" t="str">
            <v>m</v>
          </cell>
          <cell r="D87">
            <v>820.5</v>
          </cell>
        </row>
        <row r="88">
          <cell r="A88" t="str">
            <v>2 S 04 110 02</v>
          </cell>
          <cell r="B88" t="str">
            <v>Corpo BDTC D=1,20m - CA-4, inclusive berço e dentes</v>
          </cell>
          <cell r="C88" t="str">
            <v>m</v>
          </cell>
          <cell r="D88">
            <v>1070.0999999999999</v>
          </cell>
        </row>
        <row r="89">
          <cell r="A89" t="str">
            <v>2 S 04 111 01</v>
          </cell>
          <cell r="B89" t="str">
            <v>Boca BDTC D=1,00m normal</v>
          </cell>
          <cell r="C89" t="str">
            <v>und</v>
          </cell>
          <cell r="D89">
            <v>1442.97</v>
          </cell>
        </row>
        <row r="90">
          <cell r="A90" t="str">
            <v>2 S 04 111 02</v>
          </cell>
          <cell r="B90" t="str">
            <v>Boca BDTC D=1,20m normal</v>
          </cell>
          <cell r="C90" t="str">
            <v>und</v>
          </cell>
          <cell r="D90">
            <v>2065.5100000000002</v>
          </cell>
        </row>
        <row r="91">
          <cell r="A91" t="str">
            <v>2 S 04 111 05</v>
          </cell>
          <cell r="B91" t="str">
            <v>Boca BDTC D=1,00 m - esc.=15</v>
          </cell>
          <cell r="C91" t="str">
            <v>und</v>
          </cell>
          <cell r="D91">
            <v>1507.6</v>
          </cell>
        </row>
        <row r="92">
          <cell r="A92" t="str">
            <v>2 S 04 111 06</v>
          </cell>
          <cell r="B92" t="str">
            <v>Boca BDTC D=1,20 m - esc.=15</v>
          </cell>
          <cell r="C92" t="str">
            <v>und</v>
          </cell>
          <cell r="D92">
            <v>2161.86</v>
          </cell>
        </row>
        <row r="93">
          <cell r="A93" t="str">
            <v>2 S 04 111 09</v>
          </cell>
          <cell r="B93" t="str">
            <v>Boca BDTC D=1,20 m - esc.=30</v>
          </cell>
          <cell r="C93" t="str">
            <v>und</v>
          </cell>
          <cell r="D93">
            <v>2405.5500000000002</v>
          </cell>
        </row>
        <row r="94">
          <cell r="A94" t="str">
            <v>2 S 04 120 02</v>
          </cell>
          <cell r="B94" t="str">
            <v>Corpo BTTC D=1,20m - CA-4, inclusive berço e dentes</v>
          </cell>
          <cell r="C94" t="str">
            <v>m</v>
          </cell>
          <cell r="D94">
            <v>1594.36</v>
          </cell>
        </row>
        <row r="95">
          <cell r="A95" t="str">
            <v>2 S 04 121 02</v>
          </cell>
          <cell r="B95" t="str">
            <v>Boca BTTC D=1,20m normal</v>
          </cell>
          <cell r="C95" t="str">
            <v>und</v>
          </cell>
          <cell r="D95">
            <v>2657.93</v>
          </cell>
        </row>
        <row r="96">
          <cell r="A96" t="str">
            <v>2 S 04 121 05</v>
          </cell>
          <cell r="B96" t="str">
            <v>Boca BTTC D=1,20 m - esc.=15</v>
          </cell>
          <cell r="C96" t="str">
            <v>und</v>
          </cell>
          <cell r="D96">
            <v>2776.04</v>
          </cell>
        </row>
        <row r="97">
          <cell r="A97" t="str">
            <v>2 S 04 121 08</v>
          </cell>
          <cell r="B97" t="str">
            <v>Boca BTTC D=1,20 m - esc.=30</v>
          </cell>
          <cell r="C97" t="str">
            <v>und</v>
          </cell>
          <cell r="D97">
            <v>3087.76</v>
          </cell>
        </row>
        <row r="98">
          <cell r="A98" t="str">
            <v>2 S 04 200 14</v>
          </cell>
          <cell r="B98" t="str">
            <v>Corpo BSCC 2,00 x 2,00 m alt. 5,00 a 7,50 m</v>
          </cell>
          <cell r="C98" t="str">
            <v>m</v>
          </cell>
          <cell r="D98">
            <v>1486.5</v>
          </cell>
        </row>
        <row r="99">
          <cell r="A99" t="str">
            <v>2 S 04 200 15</v>
          </cell>
          <cell r="B99" t="str">
            <v>Corpo BSCC 2,50 x 2,50 m alt. 5,00 a 7,50 m</v>
          </cell>
          <cell r="C99" t="str">
            <v>m</v>
          </cell>
          <cell r="D99">
            <v>2160.11</v>
          </cell>
        </row>
        <row r="100">
          <cell r="A100" t="str">
            <v>2 S 04 200 16</v>
          </cell>
          <cell r="B100" t="str">
            <v>Corpo BSCC 3,00 x 3,00 m alt. 5,00 a 7,50 m</v>
          </cell>
          <cell r="C100" t="str">
            <v>m</v>
          </cell>
          <cell r="D100">
            <v>3060.59</v>
          </cell>
        </row>
        <row r="101">
          <cell r="A101" t="str">
            <v>2 S 04 201 02</v>
          </cell>
          <cell r="B101" t="str">
            <v>Boca BSCC 2,00 x 2,00 m normal</v>
          </cell>
          <cell r="C101" t="str">
            <v>und</v>
          </cell>
          <cell r="D101">
            <v>7798.38</v>
          </cell>
        </row>
        <row r="102">
          <cell r="A102" t="str">
            <v>2 S 04 201 03</v>
          </cell>
          <cell r="B102" t="str">
            <v>Boca BSCC 2,50 x 2,50 m normal</v>
          </cell>
          <cell r="C102" t="str">
            <v>und</v>
          </cell>
          <cell r="D102">
            <v>10509.48</v>
          </cell>
        </row>
        <row r="103">
          <cell r="A103" t="str">
            <v>2 S 04 201 04</v>
          </cell>
          <cell r="B103" t="str">
            <v>Boca BSCC 3,00 x 3,00 m normal</v>
          </cell>
          <cell r="C103" t="str">
            <v>und</v>
          </cell>
          <cell r="D103">
            <v>15014.69</v>
          </cell>
        </row>
        <row r="104">
          <cell r="A104" t="str">
            <v>2 S 04 201 07</v>
          </cell>
          <cell r="B104" t="str">
            <v>Boca BSCC 2,50 x 2,50 m - esc.=15</v>
          </cell>
          <cell r="C104" t="str">
            <v>und</v>
          </cell>
          <cell r="D104">
            <v>11197.12</v>
          </cell>
        </row>
        <row r="105">
          <cell r="A105" t="str">
            <v>2 S 04 201 08</v>
          </cell>
          <cell r="B105" t="str">
            <v>Boca BSCC 3,00 x 3,00 m - esc.=15</v>
          </cell>
          <cell r="C105" t="str">
            <v>und</v>
          </cell>
          <cell r="D105">
            <v>15908.84</v>
          </cell>
        </row>
        <row r="106">
          <cell r="A106" t="str">
            <v>2 S 04 201 10</v>
          </cell>
          <cell r="B106" t="str">
            <v>Boca BSCC 2,00 x 2,00 m - esc.=30</v>
          </cell>
          <cell r="C106" t="str">
            <v>und</v>
          </cell>
          <cell r="D106">
            <v>8686.02</v>
          </cell>
        </row>
        <row r="107">
          <cell r="A107" t="str">
            <v>2 S 04 201 11</v>
          </cell>
          <cell r="B107" t="str">
            <v>Boca BSCC 2,50 x 2,50 m - esc.=30</v>
          </cell>
          <cell r="C107" t="str">
            <v>und</v>
          </cell>
          <cell r="D107">
            <v>12465.66</v>
          </cell>
        </row>
        <row r="108">
          <cell r="A108" t="str">
            <v>2 S 04 210 03</v>
          </cell>
          <cell r="B108" t="str">
            <v>Corpo BDCC 2,50 x 2,50 m alt. 0 a 1,00 m</v>
          </cell>
          <cell r="C108" t="str">
            <v>m</v>
          </cell>
          <cell r="D108">
            <v>2765.61</v>
          </cell>
        </row>
        <row r="109">
          <cell r="A109" t="str">
            <v>2 S 04 210 04</v>
          </cell>
          <cell r="B109" t="str">
            <v>Corpo BDCC 3,00 x 3,00 m alt. 0 a 1,00 m</v>
          </cell>
          <cell r="C109" t="str">
            <v>m</v>
          </cell>
          <cell r="D109">
            <v>3775.24</v>
          </cell>
        </row>
        <row r="110">
          <cell r="A110" t="str">
            <v>2 S 04 211 03</v>
          </cell>
          <cell r="B110" t="str">
            <v>Boca BDCC 2,50 x 2,50 m normal</v>
          </cell>
          <cell r="C110" t="str">
            <v>und</v>
          </cell>
          <cell r="D110">
            <v>12667.46</v>
          </cell>
        </row>
        <row r="111">
          <cell r="A111" t="str">
            <v>2 S 04 211 04</v>
          </cell>
          <cell r="B111" t="str">
            <v>Boca BDCC 3,00 x 3,00 m normal</v>
          </cell>
          <cell r="C111" t="str">
            <v>und</v>
          </cell>
          <cell r="D111">
            <v>18400.97</v>
          </cell>
        </row>
        <row r="112">
          <cell r="A112" t="str">
            <v>2 S 04 211 07</v>
          </cell>
          <cell r="B112" t="str">
            <v>Boca BDCC 2,50 x 2,50 m esc=15</v>
          </cell>
          <cell r="C112" t="str">
            <v>und</v>
          </cell>
          <cell r="D112">
            <v>13743.23</v>
          </cell>
        </row>
        <row r="113">
          <cell r="A113" t="str">
            <v>2 S 04 211 11</v>
          </cell>
          <cell r="B113" t="str">
            <v>Boca BDCC 2,50 x 2,50 m esc.=30</v>
          </cell>
          <cell r="C113" t="str">
            <v>und</v>
          </cell>
          <cell r="D113">
            <v>14745.59</v>
          </cell>
        </row>
        <row r="114">
          <cell r="A114" t="str">
            <v>2 S 04 500 07</v>
          </cell>
          <cell r="B114" t="str">
            <v>Dreno longitudinal prof. p/corte em solo - DPS 07</v>
          </cell>
          <cell r="C114" t="str">
            <v>m</v>
          </cell>
          <cell r="D114">
            <v>52.85</v>
          </cell>
        </row>
        <row r="115">
          <cell r="A115" t="str">
            <v>2 S 04 501 02</v>
          </cell>
          <cell r="B115" t="str">
            <v>Dreno longitudinal prof. p/corte em rocha - DPR 02</v>
          </cell>
          <cell r="C115" t="str">
            <v>m</v>
          </cell>
          <cell r="D115">
            <v>32.79</v>
          </cell>
        </row>
        <row r="116">
          <cell r="A116" t="str">
            <v>2 S 04 502 02</v>
          </cell>
          <cell r="B116" t="str">
            <v>Boca saída p/dreno longitudinal prof. BSD 02</v>
          </cell>
          <cell r="C116" t="str">
            <v>und</v>
          </cell>
          <cell r="D116">
            <v>65.739999999999995</v>
          </cell>
        </row>
        <row r="117">
          <cell r="A117" t="str">
            <v>2 S 04 900 02</v>
          </cell>
          <cell r="B117" t="str">
            <v>Sarjeta triangular de concreto - STC 02</v>
          </cell>
          <cell r="C117" t="str">
            <v>m</v>
          </cell>
          <cell r="D117">
            <v>19.18</v>
          </cell>
        </row>
        <row r="118">
          <cell r="A118" t="str">
            <v>2 S 04 901 22</v>
          </cell>
          <cell r="B118" t="str">
            <v>Sarjeta de canteiro central de concreto - SCC 04</v>
          </cell>
          <cell r="C118" t="str">
            <v>m</v>
          </cell>
          <cell r="D118">
            <v>32.53</v>
          </cell>
        </row>
        <row r="119">
          <cell r="A119" t="str">
            <v>2 S 04 910 01</v>
          </cell>
          <cell r="B119" t="str">
            <v>Meio fio de concreto - MFC 01- tipo B - (c/ sarjeta de 50,0 cm)</v>
          </cell>
          <cell r="C119" t="str">
            <v>m</v>
          </cell>
          <cell r="D119">
            <v>29.19</v>
          </cell>
        </row>
        <row r="120">
          <cell r="A120" t="str">
            <v>2 S 04 910 03</v>
          </cell>
          <cell r="B120" t="str">
            <v>Meio fio de concreto - MFC 03</v>
          </cell>
          <cell r="C120" t="str">
            <v>m</v>
          </cell>
          <cell r="D120">
            <v>14.02</v>
          </cell>
        </row>
        <row r="121">
          <cell r="A121" t="str">
            <v>2 S 04 940 02</v>
          </cell>
          <cell r="B121" t="str">
            <v>Descida d'água tipo tipo rápido - canal retang.- DAR 02</v>
          </cell>
          <cell r="C121" t="str">
            <v>m</v>
          </cell>
          <cell r="D121">
            <v>39.01</v>
          </cell>
        </row>
        <row r="122">
          <cell r="A122" t="str">
            <v>2 S 04 941 02</v>
          </cell>
          <cell r="B122" t="str">
            <v>Descida d'água aterros em degraus - arm - DAD 02</v>
          </cell>
          <cell r="C122" t="str">
            <v>m</v>
          </cell>
          <cell r="D122">
            <v>85.22</v>
          </cell>
        </row>
        <row r="123">
          <cell r="A123" t="str">
            <v>2 S 04 942 01</v>
          </cell>
          <cell r="B123" t="str">
            <v>Entrada d'água - EDA 01</v>
          </cell>
          <cell r="C123" t="str">
            <v>und</v>
          </cell>
          <cell r="D123">
            <v>20.6</v>
          </cell>
        </row>
        <row r="124">
          <cell r="A124" t="str">
            <v>2 S 04 942 02</v>
          </cell>
          <cell r="B124" t="str">
            <v>Entrada d'água - EDA 02</v>
          </cell>
          <cell r="C124" t="str">
            <v>und</v>
          </cell>
          <cell r="D124">
            <v>24.81</v>
          </cell>
        </row>
        <row r="125">
          <cell r="A125" t="str">
            <v>2 S 04 950 21</v>
          </cell>
          <cell r="B125" t="str">
            <v>Dissipador de energia - DEB 01</v>
          </cell>
          <cell r="C125" t="str">
            <v>und</v>
          </cell>
          <cell r="D125">
            <v>119.45</v>
          </cell>
        </row>
        <row r="126">
          <cell r="A126" t="str">
            <v>2 S 05 100 00</v>
          </cell>
          <cell r="B126" t="str">
            <v>Enleivamento</v>
          </cell>
          <cell r="C126" t="str">
            <v>m2</v>
          </cell>
          <cell r="D126">
            <v>3.77</v>
          </cell>
        </row>
        <row r="127">
          <cell r="A127" t="str">
            <v>2 S 05 102 00</v>
          </cell>
          <cell r="B127" t="str">
            <v>Hidrossemeadura</v>
          </cell>
          <cell r="C127" t="str">
            <v>m2</v>
          </cell>
          <cell r="D127">
            <v>0.91</v>
          </cell>
        </row>
        <row r="128">
          <cell r="A128" t="str">
            <v>2 S 05 120 01</v>
          </cell>
          <cell r="B128" t="str">
            <v>Plantio de arbusto (h= 0,50m)</v>
          </cell>
          <cell r="C128" t="str">
            <v>un</v>
          </cell>
          <cell r="D128">
            <v>10.19</v>
          </cell>
        </row>
        <row r="129">
          <cell r="A129" t="str">
            <v>2 S 06 400 01</v>
          </cell>
          <cell r="B129" t="str">
            <v>Cerca arame farp. c/ mourão concr. seção quadrada</v>
          </cell>
          <cell r="C129" t="str">
            <v>m</v>
          </cell>
          <cell r="D129">
            <v>14.62</v>
          </cell>
        </row>
        <row r="130">
          <cell r="A130" t="str">
            <v>2 S 09 001 05</v>
          </cell>
          <cell r="B130" t="str">
            <v>Transporte local em rodov. não pav. (const.)</v>
          </cell>
          <cell r="C130" t="str">
            <v>tkm</v>
          </cell>
          <cell r="D130">
            <v>0.41</v>
          </cell>
        </row>
        <row r="131">
          <cell r="A131" t="str">
            <v>2 S 09 001 91</v>
          </cell>
          <cell r="B131" t="str">
            <v>Transporte comercial c/ basc. 10m3 rodov. não pav.</v>
          </cell>
          <cell r="C131" t="str">
            <v>tkm</v>
          </cell>
          <cell r="D131">
            <v>0.33</v>
          </cell>
        </row>
        <row r="132">
          <cell r="A132" t="str">
            <v>2 S 09 002 91</v>
          </cell>
          <cell r="B132" t="str">
            <v>Transporte comercial c/ basc. 10m3 rodov. pavimentada</v>
          </cell>
          <cell r="C132" t="str">
            <v>tkm</v>
          </cell>
          <cell r="D132">
            <v>0.22</v>
          </cell>
        </row>
        <row r="133">
          <cell r="A133" t="str">
            <v>2 S 09 009 01</v>
          </cell>
          <cell r="B133" t="str">
            <v>Transporte de Cimento Asfáltico CAP-20</v>
          </cell>
          <cell r="C133" t="str">
            <v>t</v>
          </cell>
          <cell r="D133">
            <v>200</v>
          </cell>
        </row>
        <row r="134">
          <cell r="A134" t="str">
            <v>2 S 09 009 03</v>
          </cell>
          <cell r="B134" t="str">
            <v>Transporte de Asfálto Diluído CM-30</v>
          </cell>
          <cell r="C134" t="str">
            <v>t</v>
          </cell>
          <cell r="D134">
            <v>200</v>
          </cell>
        </row>
        <row r="135">
          <cell r="A135" t="str">
            <v>2 S 09 009 05</v>
          </cell>
          <cell r="B135" t="str">
            <v>Transporte de Emulsão Asfáltica RR-2C</v>
          </cell>
          <cell r="C135" t="str">
            <v>t</v>
          </cell>
          <cell r="D135">
            <v>200</v>
          </cell>
        </row>
        <row r="136">
          <cell r="A136" t="str">
            <v>3 S 01 930 00</v>
          </cell>
          <cell r="B136" t="str">
            <v>Regularização mecânica da faixa de domínio (c/ trator esteira)</v>
          </cell>
          <cell r="C136" t="str">
            <v>m2</v>
          </cell>
          <cell r="D136">
            <v>0.17</v>
          </cell>
        </row>
        <row r="137">
          <cell r="A137" t="str">
            <v>4 S 06 000 11</v>
          </cell>
          <cell r="B137" t="str">
            <v>Defensa maleável dupla (forn./ impl.)</v>
          </cell>
          <cell r="C137" t="str">
            <v>m</v>
          </cell>
          <cell r="D137">
            <v>254</v>
          </cell>
        </row>
        <row r="138">
          <cell r="A138" t="str">
            <v>4 S 06 000 12</v>
          </cell>
          <cell r="B138" t="str">
            <v>Ancoragem de defensa maleável dupla (forn./ impl.)</v>
          </cell>
          <cell r="C138" t="str">
            <v>m</v>
          </cell>
          <cell r="D138">
            <v>273.51</v>
          </cell>
        </row>
        <row r="139">
          <cell r="A139" t="str">
            <v>4 S 06 100 21</v>
          </cell>
          <cell r="B139" t="str">
            <v>Pintura faixa - tinta durabilidade - 2 anos</v>
          </cell>
          <cell r="C139" t="str">
            <v>m2</v>
          </cell>
          <cell r="D139">
            <v>11.71</v>
          </cell>
        </row>
        <row r="140">
          <cell r="A140" t="str">
            <v>4 S 06 100 22</v>
          </cell>
          <cell r="B140" t="str">
            <v>Pintura setas e zebrado - 2 anos</v>
          </cell>
          <cell r="C140" t="str">
            <v>m2</v>
          </cell>
          <cell r="D140">
            <v>15.44</v>
          </cell>
        </row>
        <row r="141">
          <cell r="A141" t="str">
            <v>4 S 06 121 01</v>
          </cell>
          <cell r="B141" t="str">
            <v>Forn. e colocação de tacha reflet. bidirecional</v>
          </cell>
          <cell r="C141" t="str">
            <v>und</v>
          </cell>
          <cell r="D141">
            <v>10.91</v>
          </cell>
        </row>
        <row r="142">
          <cell r="A142" t="str">
            <v>4 S 06 121 11</v>
          </cell>
          <cell r="B142" t="str">
            <v>Forn. e colocação de tachão reflet. bidirecional</v>
          </cell>
          <cell r="C142" t="str">
            <v>und</v>
          </cell>
          <cell r="D142">
            <v>29.44</v>
          </cell>
        </row>
        <row r="143">
          <cell r="A143" t="str">
            <v>4 S 06 200 02</v>
          </cell>
          <cell r="B143" t="str">
            <v>Forn. e implantação placa sinaliz. tot.refletiva</v>
          </cell>
          <cell r="C143" t="str">
            <v>m2</v>
          </cell>
          <cell r="D143">
            <v>252.87</v>
          </cell>
        </row>
        <row r="144">
          <cell r="A144" t="str">
            <v>5 S 04 999 01</v>
          </cell>
          <cell r="B144" t="str">
            <v>Remoção de bueiros existentes</v>
          </cell>
          <cell r="C144" t="str">
            <v>m</v>
          </cell>
          <cell r="D144">
            <v>35.31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CB5"/>
      <sheetName val="TEB4"/>
      <sheetName val="TCC4"/>
      <sheetName val="TCB10"/>
    </sheetNames>
    <sheetDataSet>
      <sheetData sheetId="0" refreshError="1">
        <row r="11">
          <cell r="G11">
            <v>300</v>
          </cell>
        </row>
        <row r="12">
          <cell r="G12">
            <v>370</v>
          </cell>
        </row>
        <row r="59">
          <cell r="G59">
            <v>296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Orçamento"/>
      <sheetName val="Transporte"/>
      <sheetName val="DRENAGEM"/>
      <sheetName val="Mob Desm-Inst. Cant."/>
      <sheetName val="Anexo"/>
      <sheetName val="resumo"/>
      <sheetName val="quantitativos"/>
    </sheetNames>
    <sheetDataSet>
      <sheetData sheetId="0" refreshError="1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Orçamento"/>
      <sheetName val=" Dren."/>
      <sheetName val="Transporte "/>
      <sheetName val="Plan1"/>
      <sheetName val="Plan2"/>
      <sheetName val=""/>
    </sheetNames>
    <sheetDataSet>
      <sheetData sheetId="0" refreshError="1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quadro 09 - equipamentos dner"/>
      <sheetName val="QUADRO 10 - C. H. PESSOAL"/>
      <sheetName val="CUSTO HORÁRIO"/>
      <sheetName val="Mão de obra"/>
      <sheetName val="Material"/>
      <sheetName val="Serviços"/>
    </sheetNames>
    <sheetDataSet>
      <sheetData sheetId="0" refreshError="1">
        <row r="5">
          <cell r="B5" t="str">
            <v>SEGMENTO: Km 11,00 - Km 197,15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Orçamento"/>
      <sheetName val="Transporte"/>
      <sheetName val="DRENAGEM"/>
      <sheetName val="Mob Desm-Inst. Cant."/>
      <sheetName val="Anexo"/>
      <sheetName val="resumo"/>
      <sheetName val="quantitativos"/>
    </sheetNames>
    <sheetDataSet>
      <sheetData sheetId="0" refreshError="1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QUANTITATIVO"/>
      <sheetName val="Orçamento"/>
      <sheetName val="Transporte"/>
      <sheetName val="DRENAGEM"/>
      <sheetName val="INST MOB"/>
      <sheetName val="DESMAT. DEST. LIMP. AREA"/>
      <sheetName val="REGULARIZAÇÃO DO SUBLEITO"/>
      <sheetName val="BASE"/>
      <sheetName val="SUB-BASE"/>
      <sheetName val="IMPRIMAÇÃO  E CM-30"/>
      <sheetName val="TSS E RR-2C"/>
      <sheetName val="TSD E RR-2C"/>
    </sheetNames>
    <sheetDataSet>
      <sheetData sheetId="0" refreshError="1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um"/>
      <sheetName val="Plan2"/>
      <sheetName val="Plan3"/>
      <sheetName val="cobertura quadra"/>
      <sheetName val="CRON REF"/>
      <sheetName val="cobertura_quadra"/>
      <sheetName val="CRON_REF"/>
    </sheetNames>
    <sheetDataSet>
      <sheetData sheetId="0" refreshError="1">
        <row r="3">
          <cell r="A3" t="str">
            <v>Obra :001 -  001</v>
          </cell>
        </row>
        <row r="4">
          <cell r="A4" t="str">
            <v xml:space="preserve">Total da Planilha - </v>
          </cell>
          <cell r="B4" t="str">
            <v>364.742,2448</v>
          </cell>
        </row>
        <row r="5">
          <cell r="A5" t="str">
            <v>Cód. Tarefa</v>
          </cell>
          <cell r="B5" t="str">
            <v>Descrição</v>
          </cell>
          <cell r="C5" t="str">
            <v>Unidade</v>
          </cell>
          <cell r="D5" t="str">
            <v>Valor Unitário</v>
          </cell>
        </row>
        <row r="6">
          <cell r="A6" t="str">
            <v>001</v>
          </cell>
          <cell r="B6" t="str">
            <v>BOLETIM DE REFERÊNCIA DE PREÇOS - ABRIL 2005</v>
          </cell>
          <cell r="D6">
            <v>364742.24479999999</v>
          </cell>
        </row>
        <row r="7">
          <cell r="A7" t="str">
            <v>001.01</v>
          </cell>
          <cell r="B7" t="str">
            <v>DEMOLIÇÃO E RETIRADA</v>
          </cell>
          <cell r="D7">
            <v>1590.6348</v>
          </cell>
        </row>
        <row r="8">
          <cell r="A8" t="str">
            <v>001.01.00020</v>
          </cell>
          <cell r="B8" t="str">
            <v>Demolição de cobertura construída c/telha de barro ou cerâmica</v>
          </cell>
          <cell r="C8" t="str">
            <v>M2</v>
          </cell>
          <cell r="D8">
            <v>2.6091000000000002</v>
          </cell>
        </row>
        <row r="9">
          <cell r="A9" t="str">
            <v>001.01.00040</v>
          </cell>
          <cell r="B9" t="str">
            <v>Demolição de cobertura construída c/telha de cimento amianto, alumínio, plastico e ferro galvanizado</v>
          </cell>
          <cell r="C9" t="str">
            <v>M2</v>
          </cell>
          <cell r="D9">
            <v>1.0871999999999999</v>
          </cell>
        </row>
        <row r="10">
          <cell r="A10" t="str">
            <v>001.01.00060</v>
          </cell>
          <cell r="B10" t="str">
            <v>Demolição de madeiramento de telhado constituído por tesouras (telha de barro)</v>
          </cell>
          <cell r="C10" t="str">
            <v>M2</v>
          </cell>
          <cell r="D10">
            <v>3.9278</v>
          </cell>
        </row>
        <row r="11">
          <cell r="A11" t="str">
            <v>001.01.00080</v>
          </cell>
          <cell r="B11" t="str">
            <v>Demolição de madeiramento de telhado constituído por tesouras (telha de cimento aminato e alumínio)</v>
          </cell>
          <cell r="C11" t="str">
            <v>M2</v>
          </cell>
          <cell r="D11">
            <v>3.3856999999999999</v>
          </cell>
        </row>
        <row r="12">
          <cell r="A12" t="str">
            <v>001.01.00100</v>
          </cell>
          <cell r="B12" t="str">
            <v>Demolição de madeiramento de telhado tipo pontaletados (telhas de barro)</v>
          </cell>
          <cell r="C12" t="str">
            <v>M2</v>
          </cell>
          <cell r="D12">
            <v>2.9251</v>
          </cell>
        </row>
        <row r="13">
          <cell r="A13" t="str">
            <v>001.01.00120</v>
          </cell>
          <cell r="B13" t="str">
            <v>Demolição de madeiramento de telhado tipo pontaletados (telhas de cimento aminato ou alumínio)</v>
          </cell>
          <cell r="C13" t="str">
            <v>M2</v>
          </cell>
          <cell r="D13">
            <v>2.9251</v>
          </cell>
        </row>
        <row r="14">
          <cell r="A14" t="str">
            <v>001.01.00130</v>
          </cell>
          <cell r="B14" t="str">
            <v>Demolição de Ripamento em Cobertura Barro ou Cerâmica</v>
          </cell>
          <cell r="C14" t="str">
            <v>m2</v>
          </cell>
          <cell r="D14">
            <v>0.19040000000000001</v>
          </cell>
        </row>
        <row r="15">
          <cell r="A15" t="str">
            <v>001.01.00140</v>
          </cell>
          <cell r="B15" t="str">
            <v>Demolição de estrutura de ferro  para  telhados</v>
          </cell>
          <cell r="C15" t="str">
            <v>M2</v>
          </cell>
          <cell r="D15">
            <v>8.0597999999999992</v>
          </cell>
        </row>
        <row r="16">
          <cell r="A16" t="str">
            <v>001.01.00160</v>
          </cell>
          <cell r="B16" t="str">
            <v>Retirada de cobertura de madeira - caibros e vigas</v>
          </cell>
          <cell r="C16" t="str">
            <v>ML</v>
          </cell>
          <cell r="D16">
            <v>0.20039999999999999</v>
          </cell>
        </row>
        <row r="17">
          <cell r="A17" t="str">
            <v>001.01.00180</v>
          </cell>
          <cell r="B17" t="str">
            <v>Retirada de cobertura de madeira - ripas</v>
          </cell>
          <cell r="C17" t="str">
            <v>ML</v>
          </cell>
          <cell r="D17">
            <v>0.1002</v>
          </cell>
        </row>
        <row r="18">
          <cell r="A18" t="str">
            <v>001.01.00200</v>
          </cell>
          <cell r="B18" t="str">
            <v>Retirada de cobertura em telhas de barro s/aproveitamento das cumeeiras e espigões</v>
          </cell>
          <cell r="C18" t="str">
            <v>UN</v>
          </cell>
          <cell r="D18">
            <v>0.27660000000000001</v>
          </cell>
        </row>
        <row r="19">
          <cell r="A19" t="str">
            <v>001.01.00220</v>
          </cell>
          <cell r="B19" t="str">
            <v>Retirada de cobertura em telhas de cimento aminato, alumínio, plástico ou ferro galvanizado</v>
          </cell>
          <cell r="C19" t="str">
            <v>UN</v>
          </cell>
          <cell r="D19">
            <v>3.6886000000000001</v>
          </cell>
        </row>
        <row r="20">
          <cell r="A20" t="str">
            <v>001.01.00240</v>
          </cell>
          <cell r="B20" t="str">
            <v>Retirada de cobertura em telhas cerãmicas ( plan , colonial , francesa , etc. )</v>
          </cell>
          <cell r="C20" t="str">
            <v>M2</v>
          </cell>
          <cell r="D20">
            <v>2.4449999999999998</v>
          </cell>
        </row>
        <row r="21">
          <cell r="A21" t="str">
            <v>001.01.00260</v>
          </cell>
          <cell r="B21" t="str">
            <v>Retirada de cobertura em telhas de cimento aminato, alumínio, plástico e c.g.</v>
          </cell>
          <cell r="C21" t="str">
            <v>M2</v>
          </cell>
          <cell r="D21">
            <v>1.3028999999999999</v>
          </cell>
        </row>
        <row r="22">
          <cell r="A22" t="str">
            <v>001.01.00280</v>
          </cell>
          <cell r="B22" t="str">
            <v>Retirada de madeiramento de telhado constituído por tesouras (telha de barro)</v>
          </cell>
          <cell r="C22" t="str">
            <v>M2</v>
          </cell>
          <cell r="D22">
            <v>3.0061</v>
          </cell>
        </row>
        <row r="23">
          <cell r="A23" t="str">
            <v>001.01.00300</v>
          </cell>
          <cell r="B23" t="str">
            <v>Retirada de madeiramento de telhado constituído por tesouras (telha de cimento amianto ou alumínio)</v>
          </cell>
          <cell r="C23" t="str">
            <v>M2</v>
          </cell>
          <cell r="D23">
            <v>2.5051000000000001</v>
          </cell>
        </row>
        <row r="24">
          <cell r="A24" t="str">
            <v>001.01.00320</v>
          </cell>
          <cell r="B24" t="str">
            <v>Retirada de madeiramento de telhado tipo pontaletados (telhas de barro)</v>
          </cell>
          <cell r="C24" t="str">
            <v>M2</v>
          </cell>
          <cell r="D24">
            <v>2.004</v>
          </cell>
        </row>
        <row r="25">
          <cell r="A25" t="str">
            <v>001.01.00340</v>
          </cell>
          <cell r="B25" t="str">
            <v>Retirada de madeiramento de telhado tipo pontaletados (telhas de cimento amianto ou alumínio)</v>
          </cell>
          <cell r="C25" t="str">
            <v>M2</v>
          </cell>
          <cell r="D25">
            <v>1.8036000000000001</v>
          </cell>
        </row>
        <row r="26">
          <cell r="A26" t="str">
            <v>001.01.00360</v>
          </cell>
          <cell r="B26" t="str">
            <v>Retirada de calhas e rufos metálicos</v>
          </cell>
          <cell r="C26" t="str">
            <v>M2</v>
          </cell>
          <cell r="D26">
            <v>3.0522</v>
          </cell>
        </row>
        <row r="27">
          <cell r="A27" t="str">
            <v>001.01.00380</v>
          </cell>
          <cell r="B27" t="str">
            <v>Demolição de revestimento de argamassa de cal e areia (inclusive emboço)</v>
          </cell>
          <cell r="C27" t="str">
            <v>M2</v>
          </cell>
          <cell r="D27">
            <v>1.9035</v>
          </cell>
        </row>
        <row r="28">
          <cell r="A28" t="str">
            <v>001.01.00400</v>
          </cell>
          <cell r="B28" t="str">
            <v>Demolição de revestimento de argamassa mista (inclusive emboço)</v>
          </cell>
          <cell r="C28" t="str">
            <v>M2</v>
          </cell>
          <cell r="D28">
            <v>2.8553000000000002</v>
          </cell>
        </row>
        <row r="29">
          <cell r="A29" t="str">
            <v>001.01.00420</v>
          </cell>
          <cell r="B29" t="str">
            <v>Demolição de revestimento de argamassa de cimento e areia (inclusive emboço)</v>
          </cell>
          <cell r="C29" t="str">
            <v>M2</v>
          </cell>
          <cell r="D29">
            <v>7.3181000000000003</v>
          </cell>
        </row>
        <row r="30">
          <cell r="A30" t="str">
            <v>001.01.00440</v>
          </cell>
          <cell r="B30" t="str">
            <v>Demolição de azulejos pastilas ladrilhos cerâmicos ou base de gres (inclusive emboço)</v>
          </cell>
          <cell r="C30" t="str">
            <v>M2</v>
          </cell>
          <cell r="D30">
            <v>7.0641999999999996</v>
          </cell>
        </row>
        <row r="31">
          <cell r="A31" t="str">
            <v>001.01.00460</v>
          </cell>
          <cell r="B31" t="str">
            <v>Demolição de mármore, pedra ou granito (inclusive emboço)</v>
          </cell>
          <cell r="C31" t="str">
            <v>M2</v>
          </cell>
          <cell r="D31">
            <v>7.0641999999999996</v>
          </cell>
        </row>
        <row r="32">
          <cell r="A32" t="str">
            <v>001.01.00480</v>
          </cell>
          <cell r="B32" t="str">
            <v>Demolição de quadro negro</v>
          </cell>
          <cell r="C32" t="str">
            <v>M2</v>
          </cell>
          <cell r="D32">
            <v>7.0641999999999996</v>
          </cell>
        </row>
        <row r="33">
          <cell r="A33" t="str">
            <v>001.01.00500</v>
          </cell>
          <cell r="B33" t="str">
            <v>Retirada de revestimento com mármore, pedra ou granito (inclusive emboço)</v>
          </cell>
          <cell r="C33" t="str">
            <v>M2</v>
          </cell>
          <cell r="D33">
            <v>6.5143000000000004</v>
          </cell>
        </row>
        <row r="34">
          <cell r="A34" t="str">
            <v>001.01.00520</v>
          </cell>
          <cell r="B34" t="str">
            <v>Demolição de forro de estuque (inclusive entarugamento de madeira)</v>
          </cell>
          <cell r="C34" t="str">
            <v>M2</v>
          </cell>
          <cell r="D34">
            <v>2.0588000000000002</v>
          </cell>
        </row>
        <row r="35">
          <cell r="A35" t="str">
            <v>001.01.00540</v>
          </cell>
          <cell r="B35" t="str">
            <v>Demolição de forro de madeira ou de gesso (incluso entarugamento)</v>
          </cell>
          <cell r="C35" t="str">
            <v>M2</v>
          </cell>
          <cell r="D35">
            <v>1.7394000000000001</v>
          </cell>
        </row>
        <row r="36">
          <cell r="A36" t="str">
            <v>001.01.00560</v>
          </cell>
          <cell r="B36" t="str">
            <v>Demolição somente das tábuas ou chapas de madeira ou de gesso</v>
          </cell>
          <cell r="C36" t="str">
            <v>M2</v>
          </cell>
          <cell r="D36">
            <v>2.6091000000000002</v>
          </cell>
        </row>
        <row r="37">
          <cell r="A37" t="str">
            <v>001.01.00580</v>
          </cell>
          <cell r="B37" t="str">
            <v>Demolição de lambris de madeira inclusive entarugamento</v>
          </cell>
          <cell r="C37" t="str">
            <v>M2</v>
          </cell>
          <cell r="D37">
            <v>7.0641999999999996</v>
          </cell>
        </row>
        <row r="38">
          <cell r="A38" t="str">
            <v>001.01.00600</v>
          </cell>
          <cell r="B38" t="str">
            <v>Demolição somente de chapas ou placas de lambris ou madeira</v>
          </cell>
          <cell r="C38" t="str">
            <v>M2</v>
          </cell>
          <cell r="D38">
            <v>4.3993000000000002</v>
          </cell>
        </row>
        <row r="39">
          <cell r="A39" t="str">
            <v>001.01.00620</v>
          </cell>
          <cell r="B39" t="str">
            <v>Retirada de todo o forro inclusive vigas e sarrafos</v>
          </cell>
          <cell r="C39" t="str">
            <v>M2</v>
          </cell>
          <cell r="D39">
            <v>9.2608999999999995</v>
          </cell>
        </row>
        <row r="40">
          <cell r="A40" t="str">
            <v>001.01.00640</v>
          </cell>
          <cell r="B40" t="str">
            <v>Retirada de todos os lambris inclusive caibros e sarrafos</v>
          </cell>
          <cell r="C40" t="str">
            <v>M2</v>
          </cell>
          <cell r="D40">
            <v>9.2608999999999995</v>
          </cell>
        </row>
        <row r="41">
          <cell r="A41" t="str">
            <v>001.01.00660</v>
          </cell>
          <cell r="B41" t="str">
            <v>Demolição de alvenaria de tijolos maciços</v>
          </cell>
          <cell r="C41" t="str">
            <v>M3</v>
          </cell>
          <cell r="D41">
            <v>17.935300000000002</v>
          </cell>
        </row>
        <row r="42">
          <cell r="A42" t="str">
            <v>001.01.00680</v>
          </cell>
          <cell r="B42" t="str">
            <v>Retirada de alvenaria de tijolos maciços</v>
          </cell>
          <cell r="C42" t="str">
            <v>M3</v>
          </cell>
          <cell r="D42">
            <v>33.967100000000002</v>
          </cell>
        </row>
        <row r="43">
          <cell r="A43" t="str">
            <v>001.01.00700</v>
          </cell>
          <cell r="B43" t="str">
            <v>Demolição de alvenaria de tijolos cerâmicos</v>
          </cell>
          <cell r="C43" t="str">
            <v>M3</v>
          </cell>
          <cell r="D43">
            <v>13.045400000000001</v>
          </cell>
        </row>
        <row r="44">
          <cell r="A44" t="str">
            <v>001.01.00720</v>
          </cell>
          <cell r="B44" t="str">
            <v>Demolição de alvenaria de blocos de concreto</v>
          </cell>
          <cell r="C44" t="str">
            <v>M3</v>
          </cell>
          <cell r="D44">
            <v>13.045400000000001</v>
          </cell>
        </row>
        <row r="45">
          <cell r="A45" t="str">
            <v>001.01.00740</v>
          </cell>
          <cell r="B45" t="str">
            <v>Retirada de alvenaria de blocos de concreto</v>
          </cell>
          <cell r="C45" t="str">
            <v>M3</v>
          </cell>
          <cell r="D45">
            <v>26.090800000000002</v>
          </cell>
        </row>
        <row r="46">
          <cell r="A46" t="str">
            <v>001.01.00760</v>
          </cell>
          <cell r="B46" t="str">
            <v>Demolição de alvenaria de pedra</v>
          </cell>
          <cell r="C46" t="str">
            <v>M3</v>
          </cell>
          <cell r="D46">
            <v>33.1633</v>
          </cell>
        </row>
        <row r="47">
          <cell r="A47" t="str">
            <v>001.01.00780</v>
          </cell>
          <cell r="B47" t="str">
            <v>Retirada de alvenaria de pedra</v>
          </cell>
          <cell r="C47" t="str">
            <v>M3</v>
          </cell>
          <cell r="D47">
            <v>37.511800000000001</v>
          </cell>
        </row>
        <row r="48">
          <cell r="A48" t="str">
            <v>001.01.00800</v>
          </cell>
          <cell r="B48" t="str">
            <v>Demolição de alvenaria de placas de concreto celular</v>
          </cell>
          <cell r="C48" t="str">
            <v>M3</v>
          </cell>
          <cell r="D48">
            <v>7.6139999999999999</v>
          </cell>
        </row>
        <row r="49">
          <cell r="A49" t="str">
            <v>001.01.00820</v>
          </cell>
          <cell r="B49" t="str">
            <v>Retirada de alvenaria de placas de concreto celular</v>
          </cell>
          <cell r="C49" t="str">
            <v>M3</v>
          </cell>
          <cell r="D49">
            <v>13.028600000000001</v>
          </cell>
        </row>
        <row r="50">
          <cell r="A50" t="str">
            <v>001.01.00840</v>
          </cell>
          <cell r="B50" t="str">
            <v>Demolição de alvenaria de adobo</v>
          </cell>
          <cell r="C50" t="str">
            <v>M3</v>
          </cell>
          <cell r="D50">
            <v>19.035</v>
          </cell>
        </row>
        <row r="51">
          <cell r="A51" t="str">
            <v>001.01.00860</v>
          </cell>
          <cell r="B51" t="str">
            <v>Demolição de elemento vazado</v>
          </cell>
          <cell r="C51" t="str">
            <v>M2</v>
          </cell>
          <cell r="D51">
            <v>24.4664</v>
          </cell>
        </row>
        <row r="52">
          <cell r="A52" t="str">
            <v>001.01.00880</v>
          </cell>
          <cell r="B52" t="str">
            <v>Demolição inclusive entarugamento de paredes divisórias de tábuas e chapas</v>
          </cell>
          <cell r="C52" t="str">
            <v>M2</v>
          </cell>
          <cell r="D52">
            <v>3.8069999999999999</v>
          </cell>
        </row>
        <row r="53">
          <cell r="A53" t="str">
            <v>001.01.00900</v>
          </cell>
          <cell r="B53" t="str">
            <v>Demolição apenas das tábuas ou chapas das paredes divisórias</v>
          </cell>
          <cell r="C53" t="str">
            <v>M2</v>
          </cell>
          <cell r="D53">
            <v>2.6648999999999998</v>
          </cell>
        </row>
        <row r="54">
          <cell r="A54" t="str">
            <v>001.01.00920</v>
          </cell>
          <cell r="B54" t="str">
            <v>Retirada de divisória tipo naval</v>
          </cell>
          <cell r="C54" t="str">
            <v>m2</v>
          </cell>
          <cell r="D54">
            <v>1.5227999999999999</v>
          </cell>
        </row>
        <row r="55">
          <cell r="A55" t="str">
            <v>001.01.00940</v>
          </cell>
          <cell r="B55" t="str">
            <v>Demolição de alvenaria de fundação de tijolos maciços inclusive escavações necessárias</v>
          </cell>
          <cell r="C55" t="str">
            <v>M3</v>
          </cell>
          <cell r="D55">
            <v>67.934200000000004</v>
          </cell>
        </row>
        <row r="56">
          <cell r="A56" t="str">
            <v>001.01.00960</v>
          </cell>
          <cell r="B56" t="str">
            <v>Demolição de alvenaria de fundações de pedra</v>
          </cell>
          <cell r="C56" t="str">
            <v>M3</v>
          </cell>
          <cell r="D56">
            <v>34.262999999999998</v>
          </cell>
        </row>
        <row r="57">
          <cell r="A57" t="str">
            <v>001.01.00980</v>
          </cell>
          <cell r="B57" t="str">
            <v>Demolição de concreto simples em fundação</v>
          </cell>
          <cell r="C57" t="str">
            <v>M3</v>
          </cell>
          <cell r="D57">
            <v>58.915799999999997</v>
          </cell>
        </row>
        <row r="58">
          <cell r="A58" t="str">
            <v>001.01.01000</v>
          </cell>
          <cell r="B58" t="str">
            <v>Demolição de concreto armado em fundações</v>
          </cell>
          <cell r="C58" t="str">
            <v>M3</v>
          </cell>
          <cell r="D58">
            <v>150.42070000000001</v>
          </cell>
        </row>
        <row r="59">
          <cell r="A59" t="str">
            <v>001.01.01020</v>
          </cell>
          <cell r="B59" t="str">
            <v>Demolição de concreto simples acima do embasamento</v>
          </cell>
          <cell r="C59" t="str">
            <v>M3</v>
          </cell>
          <cell r="D59">
            <v>48.915999999999997</v>
          </cell>
        </row>
        <row r="60">
          <cell r="A60" t="str">
            <v>001.01.01040</v>
          </cell>
          <cell r="B60" t="str">
            <v>Demolição de concreto armado acima do embasamento</v>
          </cell>
          <cell r="C60" t="str">
            <v>M3</v>
          </cell>
          <cell r="D60">
            <v>135.1079</v>
          </cell>
        </row>
        <row r="61">
          <cell r="A61" t="str">
            <v>001.01.01042</v>
          </cell>
          <cell r="B61" t="str">
            <v>Rasgo em piso de concreto simples 7.00 x 7.00 cm para passagem de tubulação, utilizando máquina corta piso manual com disco diamantado</v>
          </cell>
          <cell r="C61" t="str">
            <v>ml</v>
          </cell>
          <cell r="D61">
            <v>3.4912999999999998</v>
          </cell>
        </row>
        <row r="62">
          <cell r="A62" t="str">
            <v>001.01.01045</v>
          </cell>
          <cell r="B62" t="str">
            <v>Rasgo em piso de concreto simples 10.00 x 7.00 cm para passagem de tubulação, utilizando máquina corta piso manual com disco diamantado</v>
          </cell>
          <cell r="C62" t="str">
            <v>ml</v>
          </cell>
          <cell r="D62">
            <v>4.4429999999999996</v>
          </cell>
        </row>
        <row r="63">
          <cell r="A63" t="str">
            <v>001.01.01050</v>
          </cell>
          <cell r="B63" t="str">
            <v>Rasgo em piso de concreto simples 15.00 x 7.00 cm para passagem de tubulação, utilizando máquina corta piso manual com disco diamantado</v>
          </cell>
          <cell r="C63" t="str">
            <v>ml</v>
          </cell>
          <cell r="D63">
            <v>6.3464999999999998</v>
          </cell>
        </row>
        <row r="64">
          <cell r="A64" t="str">
            <v>001.01.01060</v>
          </cell>
          <cell r="B64" t="str">
            <v>Demolição de assoalhos de tábuas incl.rodapés e cordões</v>
          </cell>
          <cell r="C64" t="str">
            <v>M2</v>
          </cell>
          <cell r="D64">
            <v>6.8522999999999996</v>
          </cell>
        </row>
        <row r="65">
          <cell r="A65" t="str">
            <v>001.01.01080</v>
          </cell>
          <cell r="B65" t="str">
            <v>Demolição de assoalhos de tábuas apenas das tábuas</v>
          </cell>
          <cell r="C65" t="str">
            <v>M2</v>
          </cell>
          <cell r="D65">
            <v>2.7408999999999999</v>
          </cell>
        </row>
        <row r="66">
          <cell r="A66" t="str">
            <v>001.01.01100</v>
          </cell>
          <cell r="B66" t="str">
            <v>Retirada de todo piso assoalho de tábuas inclusive vigamento de peróba</v>
          </cell>
          <cell r="C66" t="str">
            <v>M2</v>
          </cell>
          <cell r="D66">
            <v>11.176299999999999</v>
          </cell>
        </row>
        <row r="67">
          <cell r="A67" t="str">
            <v>001.01.01120</v>
          </cell>
          <cell r="B67" t="str">
            <v>Demolição de pisos de tacos madeira inclusive argamassa de assentamento</v>
          </cell>
          <cell r="C67" t="str">
            <v>M2</v>
          </cell>
          <cell r="D67">
            <v>8.3957999999999995</v>
          </cell>
        </row>
        <row r="68">
          <cell r="A68" t="str">
            <v>001.01.01140</v>
          </cell>
          <cell r="B68" t="str">
            <v>Retirada de pisos de tacos madeira inclusive argamassa de assentamento</v>
          </cell>
          <cell r="C68" t="str">
            <v>M2</v>
          </cell>
          <cell r="D68">
            <v>10.020200000000001</v>
          </cell>
        </row>
        <row r="69">
          <cell r="A69" t="str">
            <v>001.01.01160</v>
          </cell>
          <cell r="B69" t="str">
            <v>Demolição de rodapé de madeira</v>
          </cell>
          <cell r="C69" t="str">
            <v>ML</v>
          </cell>
          <cell r="D69">
            <v>0.30459999999999998</v>
          </cell>
        </row>
        <row r="70">
          <cell r="A70" t="str">
            <v>001.01.01180</v>
          </cell>
          <cell r="B70" t="str">
            <v>Retirada de rodapé de madeira</v>
          </cell>
          <cell r="C70" t="str">
            <v>ML</v>
          </cell>
          <cell r="D70">
            <v>0.48730000000000001</v>
          </cell>
        </row>
        <row r="71">
          <cell r="A71" t="str">
            <v>001.01.01200</v>
          </cell>
          <cell r="B71" t="str">
            <v>Demolição de pisos de ladrilhos em geral</v>
          </cell>
          <cell r="C71" t="str">
            <v>M2</v>
          </cell>
          <cell r="D71">
            <v>3.0438999999999998</v>
          </cell>
        </row>
        <row r="72">
          <cell r="A72" t="str">
            <v>001.01.01220</v>
          </cell>
          <cell r="B72" t="str">
            <v>Demolição de ladrilhos em geral sobre base ou lastro de concreto</v>
          </cell>
          <cell r="C72" t="str">
            <v>M2</v>
          </cell>
          <cell r="D72">
            <v>6.0877999999999997</v>
          </cell>
        </row>
        <row r="73">
          <cell r="A73" t="str">
            <v>001.01.01240</v>
          </cell>
          <cell r="B73" t="str">
            <v>Demolição de pisos de granilite ou cimentado</v>
          </cell>
          <cell r="C73" t="str">
            <v>M2</v>
          </cell>
          <cell r="D73">
            <v>1.1307</v>
          </cell>
        </row>
        <row r="74">
          <cell r="A74" t="str">
            <v>001.01.01260</v>
          </cell>
          <cell r="B74" t="str">
            <v>Retirada de pavimentação em paralelepípedo</v>
          </cell>
          <cell r="C74" t="str">
            <v>M2</v>
          </cell>
          <cell r="D74">
            <v>3.4788000000000001</v>
          </cell>
        </row>
        <row r="75">
          <cell r="A75" t="str">
            <v>001.01.01280</v>
          </cell>
          <cell r="B75" t="str">
            <v>Demolição de pavimentação asfáltica p/processo manual</v>
          </cell>
          <cell r="C75" t="str">
            <v>M2</v>
          </cell>
          <cell r="D75">
            <v>5.7104999999999997</v>
          </cell>
        </row>
        <row r="76">
          <cell r="A76" t="str">
            <v>001.01.01300</v>
          </cell>
          <cell r="B76" t="str">
            <v>Demolição de pisos cimentados sobre base ou lastro concreto</v>
          </cell>
          <cell r="C76" t="str">
            <v>M2</v>
          </cell>
          <cell r="D76">
            <v>5.6529999999999996</v>
          </cell>
        </row>
        <row r="77">
          <cell r="A77" t="str">
            <v>001.01.01320</v>
          </cell>
          <cell r="B77" t="str">
            <v>Demolição de lastro de concreto</v>
          </cell>
          <cell r="C77" t="str">
            <v>M2</v>
          </cell>
          <cell r="D77">
            <v>3.0438999999999998</v>
          </cell>
        </row>
        <row r="78">
          <cell r="A78" t="str">
            <v>001.01.01340</v>
          </cell>
          <cell r="B78" t="str">
            <v>Retirada de vidros inteiros</v>
          </cell>
          <cell r="C78" t="str">
            <v>M2</v>
          </cell>
          <cell r="D78">
            <v>2.3028</v>
          </cell>
        </row>
        <row r="79">
          <cell r="A79" t="str">
            <v>001.01.01360</v>
          </cell>
          <cell r="B79" t="str">
            <v>Retirada de esquadrias de madeira inclusive batente</v>
          </cell>
          <cell r="C79" t="str">
            <v>M2</v>
          </cell>
          <cell r="D79">
            <v>3.4788000000000001</v>
          </cell>
        </row>
        <row r="80">
          <cell r="A80" t="str">
            <v>001.01.01380</v>
          </cell>
          <cell r="B80" t="str">
            <v>Retirada de esquadrias metálicas</v>
          </cell>
          <cell r="C80" t="str">
            <v>M2</v>
          </cell>
          <cell r="D80">
            <v>4.5599999999999996</v>
          </cell>
        </row>
        <row r="81">
          <cell r="A81" t="str">
            <v>001.01.01400</v>
          </cell>
          <cell r="B81" t="str">
            <v>Retirada de fechaduras</v>
          </cell>
          <cell r="C81" t="str">
            <v>UN</v>
          </cell>
          <cell r="D81">
            <v>2.3028</v>
          </cell>
        </row>
        <row r="82">
          <cell r="A82" t="str">
            <v>001.01.01420</v>
          </cell>
          <cell r="B82" t="str">
            <v>Retirada de esquadria de madeira, somente as folhas</v>
          </cell>
          <cell r="C82" t="str">
            <v>M2</v>
          </cell>
          <cell r="D82">
            <v>1.5441</v>
          </cell>
        </row>
        <row r="83">
          <cell r="A83" t="str">
            <v>001.01.01440</v>
          </cell>
          <cell r="B83" t="str">
            <v>Retirada de aparelhos de louça ou ferro sanitário</v>
          </cell>
          <cell r="C83" t="str">
            <v>UN</v>
          </cell>
          <cell r="D83">
            <v>8.3524999999999991</v>
          </cell>
        </row>
        <row r="84">
          <cell r="A84" t="str">
            <v>001.01.01460</v>
          </cell>
          <cell r="B84" t="str">
            <v>Retirada de caixa dágua pré fabricada</v>
          </cell>
          <cell r="C84" t="str">
            <v>UN</v>
          </cell>
          <cell r="D84">
            <v>13.9208</v>
          </cell>
        </row>
        <row r="85">
          <cell r="A85" t="str">
            <v>001.01.01480</v>
          </cell>
          <cell r="B85" t="str">
            <v>Demolição de tubulação de ferro galvanizado até 2 pol</v>
          </cell>
          <cell r="C85" t="str">
            <v>ML</v>
          </cell>
          <cell r="D85">
            <v>1.6705000000000001</v>
          </cell>
        </row>
        <row r="86">
          <cell r="A86" t="str">
            <v>001.01.01500</v>
          </cell>
          <cell r="B86" t="str">
            <v>Demolição de tubulação de ferro galvanizado acima de 2 pol</v>
          </cell>
          <cell r="C86" t="str">
            <v>ML</v>
          </cell>
          <cell r="D86">
            <v>2.7841999999999998</v>
          </cell>
        </row>
        <row r="87">
          <cell r="A87" t="str">
            <v>001.01.01520</v>
          </cell>
          <cell r="B87" t="str">
            <v>Retirada de tubo de ferro galvanizado até 2 pol</v>
          </cell>
          <cell r="C87" t="str">
            <v>ML</v>
          </cell>
          <cell r="D87">
            <v>2.7841999999999998</v>
          </cell>
        </row>
        <row r="88">
          <cell r="A88" t="str">
            <v>001.01.01540</v>
          </cell>
          <cell r="B88" t="str">
            <v>Retirada de tubo de ferro galvanizado acima de 2 pol</v>
          </cell>
          <cell r="C88" t="str">
            <v>ML</v>
          </cell>
          <cell r="D88">
            <v>3.3410000000000002</v>
          </cell>
        </row>
        <row r="89">
          <cell r="A89" t="str">
            <v>001.01.01560</v>
          </cell>
          <cell r="B89" t="str">
            <v>Demolição de tubo de f.f.ate 3 pol</v>
          </cell>
          <cell r="C89" t="str">
            <v>ML</v>
          </cell>
          <cell r="D89">
            <v>1.6705000000000001</v>
          </cell>
        </row>
        <row r="90">
          <cell r="A90" t="str">
            <v>001.01.01580</v>
          </cell>
          <cell r="B90" t="str">
            <v>Demolição de tubo de f.f.acima 3 pol</v>
          </cell>
          <cell r="C90" t="str">
            <v>ML</v>
          </cell>
          <cell r="D90">
            <v>2.7841999999999998</v>
          </cell>
        </row>
        <row r="91">
          <cell r="A91" t="str">
            <v>001.01.01600</v>
          </cell>
          <cell r="B91" t="str">
            <v>Retirada de tubo de f.f.ate 3 pol</v>
          </cell>
          <cell r="C91" t="str">
            <v>ML</v>
          </cell>
          <cell r="D91">
            <v>2.7841999999999998</v>
          </cell>
        </row>
        <row r="92">
          <cell r="A92" t="str">
            <v>001.01.01620</v>
          </cell>
          <cell r="B92" t="str">
            <v>Retirada de tubo de f.f.acima de 3 pol</v>
          </cell>
          <cell r="C92" t="str">
            <v>ML</v>
          </cell>
          <cell r="D92">
            <v>3.3410000000000002</v>
          </cell>
        </row>
        <row r="93">
          <cell r="A93" t="str">
            <v>001.01.01640</v>
          </cell>
          <cell r="B93" t="str">
            <v>Demolição de tubo de barro ou c.a.ate 3 pol</v>
          </cell>
          <cell r="C93" t="str">
            <v>ML</v>
          </cell>
          <cell r="D93">
            <v>1.1136999999999999</v>
          </cell>
        </row>
        <row r="94">
          <cell r="A94" t="str">
            <v>001.01.01660</v>
          </cell>
          <cell r="B94" t="str">
            <v>Demolição de tubo de barro ou c.a.acima de 3 pol</v>
          </cell>
          <cell r="C94" t="str">
            <v>ML</v>
          </cell>
          <cell r="D94">
            <v>1.6705000000000001</v>
          </cell>
        </row>
        <row r="95">
          <cell r="A95" t="str">
            <v>001.01.01680</v>
          </cell>
          <cell r="B95" t="str">
            <v>Retirada de tubos de barro ou cimento amianto até 3 pol</v>
          </cell>
          <cell r="C95" t="str">
            <v>ML</v>
          </cell>
          <cell r="D95">
            <v>3.3410000000000002</v>
          </cell>
        </row>
        <row r="96">
          <cell r="A96" t="str">
            <v>001.01.01700</v>
          </cell>
          <cell r="B96" t="str">
            <v>Retirada de tubos de barro ou cimento amianto acima de 3 pol</v>
          </cell>
          <cell r="C96" t="str">
            <v>ML</v>
          </cell>
          <cell r="D96">
            <v>3.8978000000000002</v>
          </cell>
        </row>
        <row r="97">
          <cell r="A97" t="str">
            <v>001.01.01720</v>
          </cell>
          <cell r="B97" t="str">
            <v>Retirada de registro ate 2 pol</v>
          </cell>
          <cell r="C97" t="str">
            <v>UN</v>
          </cell>
          <cell r="D97">
            <v>6.1250999999999998</v>
          </cell>
        </row>
        <row r="98">
          <cell r="A98" t="str">
            <v>001.01.01740</v>
          </cell>
          <cell r="B98" t="str">
            <v>Retirada de calhas e condutores</v>
          </cell>
          <cell r="C98" t="str">
            <v>ML</v>
          </cell>
          <cell r="D98">
            <v>1.2209000000000001</v>
          </cell>
        </row>
        <row r="99">
          <cell r="A99" t="str">
            <v>001.01.01760</v>
          </cell>
          <cell r="B99" t="str">
            <v>Execução de desentupimento de esgoto</v>
          </cell>
          <cell r="C99" t="str">
            <v>ML</v>
          </cell>
          <cell r="D99">
            <v>2.0348000000000002</v>
          </cell>
        </row>
        <row r="100">
          <cell r="A100" t="str">
            <v>001.01.01780</v>
          </cell>
          <cell r="B100" t="str">
            <v>Retirada de caixa de descarga</v>
          </cell>
          <cell r="C100" t="str">
            <v>UN</v>
          </cell>
          <cell r="D100">
            <v>5.3921999999999999</v>
          </cell>
        </row>
        <row r="101">
          <cell r="A101" t="str">
            <v>001.01.01800</v>
          </cell>
          <cell r="B101" t="str">
            <v>Retirada de bancadas, balcões ou pias (aço,granilite,ardósia,etc)</v>
          </cell>
          <cell r="C101" t="str">
            <v>M2</v>
          </cell>
          <cell r="D101">
            <v>9.2216000000000005</v>
          </cell>
        </row>
        <row r="102">
          <cell r="A102" t="str">
            <v>001.01.01820</v>
          </cell>
          <cell r="B102" t="str">
            <v>Demolição de quadro de luz e força</v>
          </cell>
          <cell r="C102" t="str">
            <v>UN</v>
          </cell>
          <cell r="D102">
            <v>13.9208</v>
          </cell>
        </row>
        <row r="103">
          <cell r="A103" t="str">
            <v>001.01.01840</v>
          </cell>
          <cell r="B103" t="str">
            <v>Retirada de quadro de luz e força</v>
          </cell>
          <cell r="C103" t="str">
            <v>UN</v>
          </cell>
          <cell r="D103">
            <v>19.489100000000001</v>
          </cell>
        </row>
        <row r="104">
          <cell r="A104" t="str">
            <v>001.01.01860</v>
          </cell>
          <cell r="B104" t="str">
            <v>Retirada de aparelhos incandecentes</v>
          </cell>
          <cell r="C104" t="str">
            <v>UN</v>
          </cell>
          <cell r="D104">
            <v>0.55679999999999996</v>
          </cell>
        </row>
        <row r="105">
          <cell r="A105" t="str">
            <v>001.01.01880</v>
          </cell>
          <cell r="B105" t="str">
            <v>Retirada de aparelhos fluorescentes</v>
          </cell>
          <cell r="C105" t="str">
            <v>UN</v>
          </cell>
          <cell r="D105">
            <v>2.2273000000000001</v>
          </cell>
        </row>
        <row r="106">
          <cell r="A106" t="str">
            <v>001.01.01900</v>
          </cell>
          <cell r="B106" t="str">
            <v>Demolição de tubulação elétrica ate 2.00 pol</v>
          </cell>
          <cell r="C106" t="str">
            <v>ML</v>
          </cell>
          <cell r="D106">
            <v>1.6705000000000001</v>
          </cell>
        </row>
        <row r="107">
          <cell r="A107" t="str">
            <v>001.01.01920</v>
          </cell>
          <cell r="B107" t="str">
            <v>Demolição de tubulação elétrica acima de 2.00 pol</v>
          </cell>
          <cell r="C107" t="str">
            <v>ML</v>
          </cell>
          <cell r="D107">
            <v>2.7841999999999998</v>
          </cell>
        </row>
        <row r="108">
          <cell r="A108" t="str">
            <v>001.01.01940</v>
          </cell>
          <cell r="B108" t="str">
            <v>Retirada de fiação (até cabo n.2 awg)</v>
          </cell>
          <cell r="C108" t="str">
            <v>ML</v>
          </cell>
          <cell r="D108">
            <v>0.1114</v>
          </cell>
        </row>
        <row r="109">
          <cell r="A109" t="str">
            <v>001.01.01960</v>
          </cell>
          <cell r="B109" t="str">
            <v>Retirada de fiação (do cabo 1/0 ate 4/0 awg)</v>
          </cell>
          <cell r="C109" t="str">
            <v>ML</v>
          </cell>
          <cell r="D109">
            <v>0.22270000000000001</v>
          </cell>
        </row>
        <row r="110">
          <cell r="A110" t="str">
            <v>001.01.01980</v>
          </cell>
          <cell r="B110" t="str">
            <v>Retirada de interruptores, tomadas, campainhas, etc. (inclusive, condutores e caixas)</v>
          </cell>
          <cell r="C110" t="str">
            <v>UN</v>
          </cell>
          <cell r="D110">
            <v>0.1114</v>
          </cell>
        </row>
        <row r="111">
          <cell r="A111" t="str">
            <v>001.01.02000</v>
          </cell>
          <cell r="B111" t="str">
            <v>Retirada de postes de madeira ou concreto ate 11.00 m</v>
          </cell>
          <cell r="C111" t="str">
            <v>UN</v>
          </cell>
          <cell r="D111">
            <v>17.455300000000001</v>
          </cell>
        </row>
        <row r="112">
          <cell r="A112" t="str">
            <v>001.01.02020</v>
          </cell>
          <cell r="B112" t="str">
            <v>Retirada de arruelas</v>
          </cell>
          <cell r="C112" t="str">
            <v>UN</v>
          </cell>
          <cell r="D112">
            <v>0.1114</v>
          </cell>
        </row>
        <row r="113">
          <cell r="A113" t="str">
            <v>001.01.02040</v>
          </cell>
          <cell r="B113" t="str">
            <v>Retirada de cruzeta de madeira</v>
          </cell>
          <cell r="C113" t="str">
            <v>UN</v>
          </cell>
          <cell r="D113">
            <v>0.27839999999999998</v>
          </cell>
        </row>
        <row r="114">
          <cell r="A114" t="str">
            <v>001.01.02060</v>
          </cell>
          <cell r="B114" t="str">
            <v>Retirada de isoladores</v>
          </cell>
          <cell r="C114" t="str">
            <v>UN</v>
          </cell>
          <cell r="D114">
            <v>0.55679999999999996</v>
          </cell>
        </row>
        <row r="115">
          <cell r="A115" t="str">
            <v>001.01.02080</v>
          </cell>
          <cell r="B115" t="str">
            <v>Retirada de mão francesa</v>
          </cell>
          <cell r="C115" t="str">
            <v>UN</v>
          </cell>
          <cell r="D115">
            <v>0.55679999999999996</v>
          </cell>
        </row>
        <row r="116">
          <cell r="A116" t="str">
            <v>001.01.02100</v>
          </cell>
          <cell r="B116" t="str">
            <v>Retirada de parafuso máquina ou francês</v>
          </cell>
          <cell r="C116" t="str">
            <v>UN</v>
          </cell>
          <cell r="D116">
            <v>0.55679999999999996</v>
          </cell>
        </row>
        <row r="117">
          <cell r="A117" t="str">
            <v>001.01.02120</v>
          </cell>
          <cell r="B117" t="str">
            <v>Retirada de pino p/isolador de 15 kv</v>
          </cell>
          <cell r="C117" t="str">
            <v>UN</v>
          </cell>
          <cell r="D117">
            <v>0.83520000000000005</v>
          </cell>
        </row>
        <row r="118">
          <cell r="A118" t="str">
            <v>001.01.02140</v>
          </cell>
          <cell r="B118" t="str">
            <v>Retirada de disjuntor monofásico, bifásico ou trifásico de 15 a até 200 a</v>
          </cell>
          <cell r="C118" t="str">
            <v>UN</v>
          </cell>
          <cell r="D118">
            <v>1.0174000000000001</v>
          </cell>
        </row>
        <row r="119">
          <cell r="A119" t="str">
            <v>001.01.02160</v>
          </cell>
          <cell r="B119" t="str">
            <v>Retirada de chave trifásica com fusíveis de 30a até 200a</v>
          </cell>
          <cell r="C119" t="str">
            <v>UN</v>
          </cell>
          <cell r="D119">
            <v>3.0522</v>
          </cell>
        </row>
        <row r="120">
          <cell r="A120" t="str">
            <v>001.01.02180</v>
          </cell>
          <cell r="B120" t="str">
            <v>Retirada de ventilador de teto completo</v>
          </cell>
          <cell r="C120" t="str">
            <v>UN</v>
          </cell>
          <cell r="D120">
            <v>1.526</v>
          </cell>
        </row>
        <row r="121">
          <cell r="A121" t="str">
            <v>001.01.02200</v>
          </cell>
          <cell r="B121" t="str">
            <v>Retirada de refletor com lâmpada</v>
          </cell>
          <cell r="C121" t="str">
            <v>UN</v>
          </cell>
          <cell r="D121">
            <v>1.526</v>
          </cell>
        </row>
        <row r="122">
          <cell r="A122" t="str">
            <v>001.01.02220</v>
          </cell>
          <cell r="B122" t="str">
            <v>Remanejamento de fancoils</v>
          </cell>
          <cell r="C122" t="str">
            <v>UN</v>
          </cell>
          <cell r="D122">
            <v>80.161600000000007</v>
          </cell>
        </row>
        <row r="123">
          <cell r="A123" t="str">
            <v>001.01.02240</v>
          </cell>
          <cell r="B123" t="str">
            <v>Retirada c/ remoção de transformador de at/bt-15 kv 75 a 150 kva</v>
          </cell>
          <cell r="C123" t="str">
            <v>UN</v>
          </cell>
          <cell r="D123">
            <v>199.11799999999999</v>
          </cell>
        </row>
        <row r="124">
          <cell r="A124" t="str">
            <v>001.01.02260</v>
          </cell>
          <cell r="B124" t="str">
            <v>Retirada com remoção de grupo motor-gerador de 60 a 250 kva</v>
          </cell>
          <cell r="C124" t="str">
            <v>UN</v>
          </cell>
          <cell r="D124">
            <v>199.11799999999999</v>
          </cell>
        </row>
        <row r="125">
          <cell r="A125" t="str">
            <v>001.01.02280</v>
          </cell>
          <cell r="B125" t="str">
            <v>Remoção de pintura a cal</v>
          </cell>
          <cell r="C125" t="str">
            <v>M2</v>
          </cell>
          <cell r="D125">
            <v>0.81220000000000003</v>
          </cell>
        </row>
        <row r="126">
          <cell r="A126" t="str">
            <v>001.01.02300</v>
          </cell>
          <cell r="B126" t="str">
            <v>Remoção de pintura a gesso cola ou base de látex (pva)</v>
          </cell>
          <cell r="C126" t="str">
            <v>M2</v>
          </cell>
          <cell r="D126">
            <v>1.0829</v>
          </cell>
        </row>
        <row r="127">
          <cell r="A127" t="str">
            <v>001.01.02320</v>
          </cell>
          <cell r="B127" t="str">
            <v>Remoção de pintura a óleo esmalte verniz ou grafite</v>
          </cell>
          <cell r="C127" t="str">
            <v>M2</v>
          </cell>
          <cell r="D127">
            <v>2.0588000000000002</v>
          </cell>
        </row>
        <row r="128">
          <cell r="A128" t="str">
            <v>001.01.02340</v>
          </cell>
          <cell r="B128" t="str">
            <v>Raspagem e lixamento de pintura a óleo esmalte verniz ou grafite</v>
          </cell>
          <cell r="C128" t="str">
            <v>M2</v>
          </cell>
          <cell r="D128">
            <v>1.5441</v>
          </cell>
        </row>
        <row r="129">
          <cell r="A129" t="str">
            <v>001.02</v>
          </cell>
          <cell r="B129" t="str">
            <v>SERVIÇOS PRELIMINARES</v>
          </cell>
          <cell r="D129">
            <v>3235.6857</v>
          </cell>
        </row>
        <row r="130">
          <cell r="A130" t="str">
            <v>001.02.00020</v>
          </cell>
          <cell r="B130" t="str">
            <v>Execução de Corte e destocamento inclusive remoção de árvore de pequeno porte com diâmetro até 15 cm</v>
          </cell>
          <cell r="C130" t="str">
            <v>un</v>
          </cell>
          <cell r="D130">
            <v>19.833600000000001</v>
          </cell>
        </row>
        <row r="131">
          <cell r="A131" t="str">
            <v>001.02.00040</v>
          </cell>
          <cell r="B131" t="str">
            <v>Execução de Corte e destocamento inclusive remoção de árvore de médio porte com diâmetro até 25 cm</v>
          </cell>
          <cell r="C131" t="str">
            <v>UN</v>
          </cell>
          <cell r="D131">
            <v>25.9434</v>
          </cell>
        </row>
        <row r="132">
          <cell r="A132" t="str">
            <v>001.02.00060</v>
          </cell>
          <cell r="B132" t="str">
            <v>Execução de Corte e destocamento de árvore de grande porte com diâmetro médio de 50 cm</v>
          </cell>
          <cell r="C132" t="str">
            <v>un</v>
          </cell>
          <cell r="D132">
            <v>115.05800000000001</v>
          </cell>
        </row>
        <row r="133">
          <cell r="A133" t="str">
            <v>001.02.00080</v>
          </cell>
          <cell r="B133" t="str">
            <v>Execução de Roçado em capoeirão c/empilhamento e queima de resíduos</v>
          </cell>
          <cell r="C133" t="str">
            <v>M2</v>
          </cell>
          <cell r="D133">
            <v>0.27450000000000002</v>
          </cell>
        </row>
        <row r="134">
          <cell r="A134" t="str">
            <v>001.02.00100</v>
          </cell>
          <cell r="B134" t="str">
            <v>Execução de Capinação de terreno inclusive retirada (bota fora)</v>
          </cell>
          <cell r="C134" t="str">
            <v>M2</v>
          </cell>
          <cell r="D134">
            <v>0.38069999999999998</v>
          </cell>
        </row>
        <row r="135">
          <cell r="A135" t="str">
            <v>001.02.00120</v>
          </cell>
          <cell r="B135" t="str">
            <v>Execução de Limpeza do terreno c/ retirada dos entulhos e queima dos mesmos</v>
          </cell>
          <cell r="C135" t="str">
            <v>M2</v>
          </cell>
          <cell r="D135">
            <v>0.30459999999999998</v>
          </cell>
        </row>
        <row r="136">
          <cell r="A136" t="str">
            <v>001.02.00160</v>
          </cell>
          <cell r="B136" t="str">
            <v>Fornecimento e Instalação de Tapume em chapa de madeira compensada 6.00 mm de espessura</v>
          </cell>
          <cell r="C136" t="str">
            <v>m2</v>
          </cell>
          <cell r="D136">
            <v>17.754799999999999</v>
          </cell>
        </row>
        <row r="137">
          <cell r="A137" t="str">
            <v>001.02.00180</v>
          </cell>
          <cell r="B137" t="str">
            <v>Fornecimento e Instalação de Tapume em Chapa Metálica e Fixado em Pilar de Madeira, com Parafusos Auto-Atarrachante,conf. det. SINFRA ( 8 Reaproveitamentos)</v>
          </cell>
          <cell r="C137" t="str">
            <v>ml</v>
          </cell>
          <cell r="D137">
            <v>20.6296</v>
          </cell>
        </row>
        <row r="138">
          <cell r="A138" t="str">
            <v>001.02.00200</v>
          </cell>
          <cell r="B138" t="str">
            <v>Execução de barracão de obra para alojamento</v>
          </cell>
          <cell r="C138" t="str">
            <v>m2</v>
          </cell>
          <cell r="D138">
            <v>65.298699999999997</v>
          </cell>
        </row>
        <row r="139">
          <cell r="A139" t="str">
            <v>001.02.00220</v>
          </cell>
          <cell r="B139" t="str">
            <v>Execução de barracão de obra para depósito ou refeitório</v>
          </cell>
          <cell r="C139" t="str">
            <v>m2</v>
          </cell>
          <cell r="D139">
            <v>62.970100000000002</v>
          </cell>
        </row>
        <row r="140">
          <cell r="A140" t="str">
            <v>001.02.00310</v>
          </cell>
          <cell r="B140" t="str">
            <v>Instalações Provisórias em Estrutura Metálica Tipo Conteiner (Almoxarifado, Depósito, Escritório, Ferramentaria, etc.) dim. 1.50x1.80x3.00 mts</v>
          </cell>
          <cell r="C140" t="str">
            <v>mês</v>
          </cell>
          <cell r="D140">
            <v>180</v>
          </cell>
        </row>
        <row r="141">
          <cell r="A141" t="str">
            <v>001.02.00320</v>
          </cell>
          <cell r="B141" t="str">
            <v>Execução de instalação provisória de água e esgoto</v>
          </cell>
          <cell r="C141" t="str">
            <v>UN</v>
          </cell>
          <cell r="D141">
            <v>769.67160000000001</v>
          </cell>
        </row>
        <row r="142">
          <cell r="A142" t="str">
            <v>001.02.00340</v>
          </cell>
          <cell r="B142" t="str">
            <v>Execução de instalação provisória de luz e força</v>
          </cell>
          <cell r="C142" t="str">
            <v>UN</v>
          </cell>
          <cell r="D142">
            <v>866.22799999999995</v>
          </cell>
        </row>
        <row r="143">
          <cell r="A143" t="str">
            <v>001.02.00380</v>
          </cell>
          <cell r="B143" t="str">
            <v>Fornecimento e instalação de placa de obra,de 5,00x3,00m,conforme detalhe da seet</v>
          </cell>
          <cell r="C143" t="str">
            <v>UN</v>
          </cell>
          <cell r="D143">
            <v>1009.9981</v>
          </cell>
        </row>
        <row r="144">
          <cell r="A144" t="str">
            <v>001.02.00400</v>
          </cell>
          <cell r="B144" t="str">
            <v>Fornecimento e instalação de placa de obra</v>
          </cell>
          <cell r="C144" t="str">
            <v>M2</v>
          </cell>
          <cell r="D144">
            <v>73.5017</v>
          </cell>
        </row>
        <row r="145">
          <cell r="A145" t="str">
            <v>001.02.00420</v>
          </cell>
          <cell r="B145" t="str">
            <v>Execução de locação da obra c/aparelhos topográficos p/medição considerar as faces externas das paredes</v>
          </cell>
          <cell r="C145" t="str">
            <v>M2</v>
          </cell>
          <cell r="D145">
            <v>1.2089000000000001</v>
          </cell>
        </row>
        <row r="146">
          <cell r="A146" t="str">
            <v>001.02.00440</v>
          </cell>
          <cell r="B146" t="str">
            <v>Execução de locação da obra c/tábuas corridas p/medição considerar as faces externas das paredes</v>
          </cell>
          <cell r="C146" t="str">
            <v>M2</v>
          </cell>
          <cell r="D146">
            <v>2.7069999999999999</v>
          </cell>
        </row>
        <row r="147">
          <cell r="A147" t="str">
            <v>001.02.00460</v>
          </cell>
          <cell r="B147" t="str">
            <v>Locação de linhas estaqueadas de 20 em 20 m para construção de muro, sem nivelamento</v>
          </cell>
          <cell r="C147" t="str">
            <v>ml</v>
          </cell>
          <cell r="D147">
            <v>1.5085999999999999</v>
          </cell>
        </row>
        <row r="148">
          <cell r="A148" t="str">
            <v>001.02.00480</v>
          </cell>
          <cell r="B148" t="str">
            <v>Locação de linhas estaqueadas de 20 em 20 m para construção de muro, com nivelamento</v>
          </cell>
          <cell r="C148" t="str">
            <v>ml</v>
          </cell>
          <cell r="D148">
            <v>2.4138000000000002</v>
          </cell>
        </row>
        <row r="149">
          <cell r="A149" t="str">
            <v>001.03</v>
          </cell>
          <cell r="B149" t="str">
            <v>MOVIMENTO DE TERRA</v>
          </cell>
          <cell r="D149">
            <v>268.12540000000001</v>
          </cell>
        </row>
        <row r="150">
          <cell r="A150" t="str">
            <v>001.03.00020</v>
          </cell>
          <cell r="B150" t="str">
            <v>Escavação manual de vala profund. até 2 mts em solo de 1ª categoria -   qualquer que seja o teor de umidade que apresente</v>
          </cell>
          <cell r="C150" t="str">
            <v>m3</v>
          </cell>
          <cell r="D150">
            <v>15.228</v>
          </cell>
        </row>
        <row r="151">
          <cell r="A151" t="str">
            <v>001.03.00030</v>
          </cell>
          <cell r="B151" t="str">
            <v>Escavação manual de vala profund. de 2 a 4 mts em solo de 1ª categoria -  qualquer que seja o teor de umidade que apresente</v>
          </cell>
          <cell r="C151" t="str">
            <v>m3</v>
          </cell>
          <cell r="D151">
            <v>17.131499999999999</v>
          </cell>
        </row>
        <row r="152">
          <cell r="A152" t="str">
            <v>001.03.00040</v>
          </cell>
          <cell r="B152" t="str">
            <v>Escavação manual em terra compacta ate 1,50m em material de primeira catergoria</v>
          </cell>
          <cell r="C152" t="str">
            <v>M3</v>
          </cell>
          <cell r="D152">
            <v>10.659599999999999</v>
          </cell>
        </row>
        <row r="153">
          <cell r="A153" t="str">
            <v>001.03.00060</v>
          </cell>
          <cell r="B153" t="str">
            <v>Escavação manual em terra compacta de 1,50 ate 4,00 m</v>
          </cell>
          <cell r="C153" t="str">
            <v>M3</v>
          </cell>
          <cell r="D153">
            <v>19.035</v>
          </cell>
        </row>
        <row r="154">
          <cell r="A154" t="str">
            <v>001.03.00080</v>
          </cell>
          <cell r="B154" t="str">
            <v>Escavação manual em terra dura ate 1,50m de profundidade</v>
          </cell>
          <cell r="C154" t="str">
            <v>M3</v>
          </cell>
          <cell r="D154">
            <v>13.7052</v>
          </cell>
        </row>
        <row r="155">
          <cell r="A155" t="str">
            <v>001.03.00100</v>
          </cell>
          <cell r="B155" t="str">
            <v>Escavação manual em terra dura de 1,50 a 4,00m de profundidade</v>
          </cell>
          <cell r="C155" t="str">
            <v>M3</v>
          </cell>
          <cell r="D155">
            <v>22.841999999999999</v>
          </cell>
        </row>
        <row r="156">
          <cell r="A156" t="str">
            <v>001.03.00110</v>
          </cell>
          <cell r="B156" t="str">
            <v>Reaterro manual de valas c/o proprio material escavado incl.serviços de apiloamento com masso de 30 kg</v>
          </cell>
          <cell r="C156" t="str">
            <v>m3</v>
          </cell>
          <cell r="D156">
            <v>7.4237000000000002</v>
          </cell>
        </row>
        <row r="157">
          <cell r="A157" t="str">
            <v>001.03.00120</v>
          </cell>
          <cell r="B157" t="str">
            <v>Reaterro manual de valas c/o proprio material escavado incl.serviços de apiloamento com masso de 30 kg a 60 kg</v>
          </cell>
          <cell r="C157" t="str">
            <v>m3</v>
          </cell>
          <cell r="D157">
            <v>8.1851000000000003</v>
          </cell>
        </row>
        <row r="158">
          <cell r="A158" t="str">
            <v>001.03.00130</v>
          </cell>
          <cell r="B158" t="str">
            <v>Reaterro Mecanizado de Vala Empregando Compactador  de Placa Vibratória Movido à Diesel VPY 1750</v>
          </cell>
          <cell r="C158" t="str">
            <v>m3</v>
          </cell>
          <cell r="D158">
            <v>1.2639</v>
          </cell>
        </row>
        <row r="159">
          <cell r="A159" t="str">
            <v>001.03.00140</v>
          </cell>
          <cell r="B159" t="str">
            <v>Aterro interno entre baldrames em camada de 20 cm, utilizando compactador mecânico (tipo sapo mecânico), incluindo transporte e espalhamento do material</v>
          </cell>
          <cell r="C159" t="str">
            <v>m3</v>
          </cell>
          <cell r="D159">
            <v>15.5708</v>
          </cell>
        </row>
        <row r="160">
          <cell r="A160" t="str">
            <v>001.03.00200</v>
          </cell>
          <cell r="B160" t="str">
            <v>Apiloamento de fundo de valas ou cavas com masso ate 30 kg</v>
          </cell>
          <cell r="C160" t="str">
            <v>M2</v>
          </cell>
          <cell r="D160">
            <v>4.3780999999999999</v>
          </cell>
        </row>
        <row r="161">
          <cell r="A161" t="str">
            <v>001.03.00220</v>
          </cell>
          <cell r="B161" t="str">
            <v>Apiloamento de fundo de valas ou cavas com masso de 30 a 60 kg</v>
          </cell>
          <cell r="C161" t="str">
            <v>M2</v>
          </cell>
          <cell r="D161">
            <v>6.4718999999999998</v>
          </cell>
        </row>
        <row r="162">
          <cell r="A162" t="str">
            <v>001.03.00240</v>
          </cell>
          <cell r="B162" t="str">
            <v>Espalhamento manual de terra descarregada</v>
          </cell>
          <cell r="C162" t="str">
            <v>m3</v>
          </cell>
          <cell r="D162">
            <v>1.5227999999999999</v>
          </cell>
        </row>
        <row r="163">
          <cell r="A163" t="str">
            <v>001.03.00280</v>
          </cell>
          <cell r="B163" t="str">
            <v>Aquisição de material para aterro (material de base ou subbase)</v>
          </cell>
          <cell r="C163" t="str">
            <v>m3</v>
          </cell>
          <cell r="D163">
            <v>7.03</v>
          </cell>
        </row>
        <row r="164">
          <cell r="A164" t="str">
            <v>001.03.00300</v>
          </cell>
          <cell r="B164" t="str">
            <v>Escavação manual a céu aberto para tubulões</v>
          </cell>
          <cell r="C164" t="str">
            <v>M3</v>
          </cell>
          <cell r="D164">
            <v>67.300799999999995</v>
          </cell>
        </row>
        <row r="165">
          <cell r="A165" t="str">
            <v>001.03.00310</v>
          </cell>
          <cell r="B165" t="str">
            <v>Escavação Mecanizada Com Perfuratriz com Diâmetro Médio de Perfuração de 80 cm</v>
          </cell>
          <cell r="C165" t="str">
            <v>ml</v>
          </cell>
          <cell r="D165">
            <v>8.5</v>
          </cell>
        </row>
        <row r="166">
          <cell r="A166" t="str">
            <v>001.03.00340</v>
          </cell>
          <cell r="B166" t="str">
            <v>Movimento de terra c/ corte e aterro compensado e c/ volume de corte excedente compensado manual em terreno mole</v>
          </cell>
          <cell r="C166" t="str">
            <v>M3</v>
          </cell>
          <cell r="D166">
            <v>9.5175000000000001</v>
          </cell>
        </row>
        <row r="167">
          <cell r="A167" t="str">
            <v>001.03.00360</v>
          </cell>
          <cell r="B167" t="str">
            <v>Movimento de terra c/ corte e aterro compensado e c/ volume de corte excedente compensado manual em terreno duro</v>
          </cell>
          <cell r="C167" t="str">
            <v>M3</v>
          </cell>
          <cell r="D167">
            <v>11.420999999999999</v>
          </cell>
        </row>
        <row r="168">
          <cell r="A168" t="str">
            <v>001.03.00380</v>
          </cell>
          <cell r="B168" t="str">
            <v>Movimento de terra c/ corte e aterro compensado e c/ volume de aterro por empréstimo volume compensado manual em terreno mole</v>
          </cell>
          <cell r="C168" t="str">
            <v>M3</v>
          </cell>
          <cell r="D168">
            <v>9.5175000000000001</v>
          </cell>
        </row>
        <row r="169">
          <cell r="A169" t="str">
            <v>001.03.00400</v>
          </cell>
          <cell r="B169" t="str">
            <v>Movimento de terra c/ corte e aterro compensado e c/ volume de aterro por empréstimo volume compensado manual em terreno duro</v>
          </cell>
          <cell r="C169" t="str">
            <v>M3</v>
          </cell>
          <cell r="D169">
            <v>11.420999999999999</v>
          </cell>
        </row>
        <row r="170">
          <cell r="A170" t="str">
            <v>001.04</v>
          </cell>
          <cell r="B170" t="str">
            <v>FUNDAÇÕES</v>
          </cell>
          <cell r="D170">
            <v>6408.5231000000003</v>
          </cell>
        </row>
        <row r="171">
          <cell r="A171" t="str">
            <v>001.04.00020</v>
          </cell>
          <cell r="B171" t="str">
            <v>Fornecimento, Lançamento e Aplicação de Lastro de Concreto c/ betoneira em fundações 1:5:10 c/167 kg cim/m3</v>
          </cell>
          <cell r="C171" t="str">
            <v>m3</v>
          </cell>
          <cell r="D171">
            <v>156.33449999999999</v>
          </cell>
        </row>
        <row r="172">
          <cell r="A172" t="str">
            <v>001.04.00105</v>
          </cell>
          <cell r="B172" t="str">
            <v>Fornecimento, confecção, transporte e aplicação de concreto 10 Mpa (241 kgcimento/m3),em fundações, virado na obra, composto por cimento portland CP 32 F, areia lavada tipo média a grossa, seixo rolado, e equipamentos.</v>
          </cell>
          <cell r="C172" t="str">
            <v>m3</v>
          </cell>
          <cell r="D172">
            <v>170.2595</v>
          </cell>
        </row>
        <row r="173">
          <cell r="A173" t="str">
            <v>001.04.00106</v>
          </cell>
          <cell r="B173" t="str">
            <v>Fornecimento, confecção, transporte e aplicação de concreto 13,5 Mpa (268 kgcimento/m3) em fundações, virado na obra, composto por cimento portland CP 32 F, areia lavada tipo média a grossa, seixo rolado, e equipamentos.</v>
          </cell>
          <cell r="C173" t="str">
            <v>m3</v>
          </cell>
          <cell r="D173">
            <v>177.58349999999999</v>
          </cell>
        </row>
        <row r="174">
          <cell r="A174" t="str">
            <v>001.04.00107</v>
          </cell>
          <cell r="B174" t="str">
            <v>Fornecimento, confecção, transporte e aplicação de concreto 15 Mpa (280 kgcimento/m3),em fundações, virado na obra, composto por cimento portland CP 32 F, areia lavada tipo média a grossa, seixo rolado, e equipamentos.</v>
          </cell>
          <cell r="C174" t="str">
            <v>m3</v>
          </cell>
          <cell r="D174">
            <v>174.21950000000001</v>
          </cell>
        </row>
        <row r="175">
          <cell r="A175" t="str">
            <v>001.04.00108</v>
          </cell>
          <cell r="B175" t="str">
            <v>Fornecimento, confecção, transporte e aplicação de concreto 18 Mpa (305 kgcimento/m3) em fundações, virado na obra, composto por cimento portland CP 32 F, areia lavada tipo média a grossa, seixo rolado, e equipamentos.</v>
          </cell>
          <cell r="C175" t="str">
            <v>m3</v>
          </cell>
          <cell r="D175">
            <v>187.62350000000001</v>
          </cell>
        </row>
        <row r="176">
          <cell r="A176" t="str">
            <v>001.04.00109</v>
          </cell>
          <cell r="B176" t="str">
            <v>Fornecimento, confecção, transporte e aplicação de concreto 20 Mpa (322 kgcimento/m3) em fundações, virado na obra, composto por cimento portland CP 32 F, areia lavada tipo média a grossa, seixo rolado, e equipamentos.</v>
          </cell>
          <cell r="C176" t="str">
            <v>m3</v>
          </cell>
          <cell r="D176">
            <v>201.55289999999999</v>
          </cell>
        </row>
        <row r="177">
          <cell r="A177" t="str">
            <v>001.04.00110</v>
          </cell>
          <cell r="B177" t="str">
            <v>Fornecimento, confecção, transporte e aplicação de concreto 21 Mpa (331 kgcimento/m3) em fundações, virado na obra, composto por cimento portland CP 32 F, areia lavada tipo média a grossa, seixo rolado, e equipamentos.</v>
          </cell>
          <cell r="C177" t="str">
            <v>m3</v>
          </cell>
          <cell r="D177">
            <v>188.06649999999999</v>
          </cell>
        </row>
        <row r="178">
          <cell r="A178" t="str">
            <v>001.04.00111</v>
          </cell>
          <cell r="B178" t="str">
            <v>Fornecimento, confecção, transporte e aplicação de concreto 25 Mpa (367 kgcimento/m3) em fundações, virado na obra, composto por cimento portland CP 32 F, areia lavada tipo média a grossa, seixo rolado, e equipamentos.</v>
          </cell>
          <cell r="C178" t="str">
            <v>m3</v>
          </cell>
          <cell r="D178">
            <v>197.83949999999999</v>
          </cell>
        </row>
        <row r="179">
          <cell r="A179" t="str">
            <v>001.04.00205</v>
          </cell>
          <cell r="B179" t="str">
            <v>Fornecimento, confecção, transporte e aplicação de concreto 10 Mpa (241 kgcimento/m3),em fundações, virado na obra, composto por cimento portland CP 32 F, areia lavada tipo média a grossa, pedra granitica britada, e equipamentos.</v>
          </cell>
          <cell r="C179" t="str">
            <v>m3</v>
          </cell>
          <cell r="D179">
            <v>179.58090000000001</v>
          </cell>
        </row>
        <row r="180">
          <cell r="A180" t="str">
            <v>001.04.00206</v>
          </cell>
          <cell r="B180" t="str">
            <v>Fornecimento, confecção, transporte e aplicação de concreto 13,5 Mpa (268 kgcimento/m3) em fundações, virado na obra, composto por cimento portland CP 32 F, areia lavada tipo média a grossa, pedra granitica britada, e equipamentos.</v>
          </cell>
          <cell r="C180" t="str">
            <v>m3</v>
          </cell>
          <cell r="D180">
            <v>186.9049</v>
          </cell>
        </row>
        <row r="181">
          <cell r="A181" t="str">
            <v>001.04.00207</v>
          </cell>
          <cell r="B181" t="str">
            <v>Fornecimento, confecção, transporte e aplicação de concreto 15 Mpa (280 kgcimento/m3),em fundações, virado na obra, composto por cimento portland CP 32 F, areia lavada tipo média a grossa, pedra granitica britada, e equipamentos.</v>
          </cell>
          <cell r="C181" t="str">
            <v>m3</v>
          </cell>
          <cell r="D181">
            <v>190.1549</v>
          </cell>
        </row>
        <row r="182">
          <cell r="A182" t="str">
            <v>001.04.00208</v>
          </cell>
          <cell r="B182" t="str">
            <v>Fornecimento, confecção, transporte e aplicação de concreto 18 Mpa (305 kgcimento/m3) em fundações, virado na obra, composto por cimento portland CP 32 F, areia lavada tipo média a grossa, pedra granitica britada, e equipamentos.</v>
          </cell>
          <cell r="C182" t="str">
            <v>m3</v>
          </cell>
          <cell r="D182">
            <v>196.94489999999999</v>
          </cell>
        </row>
        <row r="183">
          <cell r="A183" t="str">
            <v>001.04.00209</v>
          </cell>
          <cell r="B183" t="str">
            <v>Fornecimento, confecção, transporte e aplicação de concreto 20 Mpa (322 kgcimento/m3) em fundações, virado na obra, composto por cimento portland CP 32 F, areia lavada tipo média a grossa, pedra granitica britada, e equipamentos.</v>
          </cell>
          <cell r="C183" t="str">
            <v>m3</v>
          </cell>
          <cell r="D183">
            <v>201.55289999999999</v>
          </cell>
        </row>
        <row r="184">
          <cell r="A184" t="str">
            <v>001.04.00210</v>
          </cell>
          <cell r="B184" t="str">
            <v>Fornecimento, confecção, transporte e aplicação de concreto 21 Mpa (331 kgcimento/m3) em fundações, virado na obra, composto por cimento portland CP 32 F, areia lavada tipo média a grossa, pedra granitica britada, e equipamentos.</v>
          </cell>
          <cell r="C184" t="str">
            <v>m3</v>
          </cell>
          <cell r="D184">
            <v>204.00190000000001</v>
          </cell>
        </row>
        <row r="185">
          <cell r="A185" t="str">
            <v>001.04.00211</v>
          </cell>
          <cell r="B185" t="str">
            <v>Fornecimento, confecção, transporte e aplicação de concreto 25 Mpa (367 kgcimento/m3) em fundações, virado na obra, composto por cimento portland CP 32 F, areia lavada tipo média a grossa, pedra granitica britada, e equipamentos.</v>
          </cell>
          <cell r="C185" t="str">
            <v>m3</v>
          </cell>
          <cell r="D185">
            <v>221.38890000000001</v>
          </cell>
        </row>
        <row r="186">
          <cell r="A186" t="str">
            <v>001.04.00220</v>
          </cell>
          <cell r="B186" t="str">
            <v>Fornecimento, Transporte, Lançamento e Aplicação de Concreto usinado em fundação Fck= 13,5 Mpa</v>
          </cell>
          <cell r="C186" t="str">
            <v>m3</v>
          </cell>
          <cell r="D186">
            <v>219.32470000000001</v>
          </cell>
        </row>
        <row r="187">
          <cell r="A187" t="str">
            <v>001.04.00240</v>
          </cell>
          <cell r="B187" t="str">
            <v>Fornecimento, Transporte, Lançamento e Aplicação de Concreto usinado em fundação, Fck=15 mpa</v>
          </cell>
          <cell r="C187" t="str">
            <v>m3</v>
          </cell>
          <cell r="D187">
            <v>230.87469999999999</v>
          </cell>
        </row>
        <row r="188">
          <cell r="A188" t="str">
            <v>001.04.00260</v>
          </cell>
          <cell r="B188" t="str">
            <v>Fornecimento, Transporte, Lançamento e Aplicação de Concreto usinado em fundação Fck= 18 Mpa</v>
          </cell>
          <cell r="C188" t="str">
            <v>m3</v>
          </cell>
          <cell r="D188">
            <v>236.12469999999999</v>
          </cell>
        </row>
        <row r="189">
          <cell r="A189" t="str">
            <v>001.04.00280</v>
          </cell>
          <cell r="B189" t="str">
            <v>Fornecimento, Transporte, Lançamento e Aplicação de Concreto usinado em fundação Fck= 20 mpa</v>
          </cell>
          <cell r="C189" t="str">
            <v>m3</v>
          </cell>
          <cell r="D189">
            <v>249.7747</v>
          </cell>
        </row>
        <row r="190">
          <cell r="A190" t="str">
            <v>001.04.00290</v>
          </cell>
          <cell r="B190" t="str">
            <v>Fornecimento, Transporte, Lançamento e Aplicação de Concreto usinado em fundação Fck= 25 mpa</v>
          </cell>
          <cell r="C190" t="str">
            <v>m3</v>
          </cell>
          <cell r="D190">
            <v>260.2747</v>
          </cell>
        </row>
        <row r="191">
          <cell r="A191" t="str">
            <v>001.04.00300</v>
          </cell>
          <cell r="B191" t="str">
            <v>Forma inclusive desforma comum de tábua para fundações sem reaproveitamento</v>
          </cell>
          <cell r="C191" t="str">
            <v>M2</v>
          </cell>
          <cell r="D191">
            <v>33.5563</v>
          </cell>
        </row>
        <row r="192">
          <cell r="A192" t="str">
            <v>001.04.00320</v>
          </cell>
          <cell r="B192" t="str">
            <v>Forma inclusive desforma comum de tábua para fundações c/ 01 reaproveitamento</v>
          </cell>
          <cell r="C192" t="str">
            <v>M2</v>
          </cell>
          <cell r="D192">
            <v>21.167300000000001</v>
          </cell>
        </row>
        <row r="193">
          <cell r="A193" t="str">
            <v>001.04.00340</v>
          </cell>
          <cell r="B193" t="str">
            <v>Forma inclusive desforma comum de tábua para fundações c/ 02 reaproveitamentos</v>
          </cell>
          <cell r="C193" t="str">
            <v>m2</v>
          </cell>
          <cell r="D193">
            <v>17.304300000000001</v>
          </cell>
        </row>
        <row r="194">
          <cell r="A194" t="str">
            <v>001.04.00360</v>
          </cell>
          <cell r="B194" t="str">
            <v>Forma inclusive desforma comum de tábua para fundações c/ 03 reaproveitamentos</v>
          </cell>
          <cell r="C194" t="str">
            <v>m2</v>
          </cell>
          <cell r="D194">
            <v>15.972799999999999</v>
          </cell>
        </row>
        <row r="195">
          <cell r="A195" t="str">
            <v>001.04.00365</v>
          </cell>
          <cell r="B195" t="str">
            <v>Forma inclusive desforma comum de tábua para fundações c/ 04 reaproveitamentos</v>
          </cell>
          <cell r="C195" t="str">
            <v>m2</v>
          </cell>
          <cell r="D195">
            <v>15.2928</v>
          </cell>
        </row>
        <row r="196">
          <cell r="A196" t="str">
            <v>001.04.00400</v>
          </cell>
          <cell r="B196" t="str">
            <v>Fornecimento e Aplicação de Aço CA 50</v>
          </cell>
          <cell r="C196" t="str">
            <v>KG</v>
          </cell>
          <cell r="D196">
            <v>4.6759000000000004</v>
          </cell>
        </row>
        <row r="197">
          <cell r="A197" t="str">
            <v>001.04.00420</v>
          </cell>
          <cell r="B197" t="str">
            <v>Fornecimento e Aplicação de Aço CA - 60</v>
          </cell>
          <cell r="C197" t="str">
            <v>KG</v>
          </cell>
          <cell r="D197">
            <v>5.2900999999999998</v>
          </cell>
        </row>
        <row r="198">
          <cell r="A198" t="str">
            <v>001.04.00440</v>
          </cell>
          <cell r="B198" t="str">
            <v>Concreto ciclópico com 30% de pedra de mão traço 1:4:8</v>
          </cell>
          <cell r="C198" t="str">
            <v>M3</v>
          </cell>
          <cell r="D198">
            <v>160.297</v>
          </cell>
        </row>
        <row r="199">
          <cell r="A199" t="str">
            <v>001.04.00460</v>
          </cell>
          <cell r="B199" t="str">
            <v>Concreto ciclópico com 30% de pedra de mão traço 1:3:6</v>
          </cell>
          <cell r="C199" t="str">
            <v>M3</v>
          </cell>
          <cell r="D199">
            <v>169.07249999999999</v>
          </cell>
        </row>
        <row r="200">
          <cell r="A200" t="str">
            <v>001.04.00480</v>
          </cell>
          <cell r="B200" t="str">
            <v>Execução de Alvenaria de fundação e embasamento em tijolo maciço assente c/  o traço 1:4:12, cimento, cal e areia</v>
          </cell>
          <cell r="C200" t="str">
            <v>M3</v>
          </cell>
          <cell r="D200">
            <v>169.40549999999999</v>
          </cell>
        </row>
        <row r="201">
          <cell r="A201" t="str">
            <v>001.04.00500</v>
          </cell>
          <cell r="B201" t="str">
            <v>Execução de Alvenaria de fundação e embasamento em tijolo maciço assente c/ o traço 1:3, cimento e areia</v>
          </cell>
          <cell r="C201" t="str">
            <v>M3</v>
          </cell>
          <cell r="D201">
            <v>224.51480000000001</v>
          </cell>
        </row>
        <row r="202">
          <cell r="A202" t="str">
            <v>001.04.00520</v>
          </cell>
          <cell r="B202" t="str">
            <v>Execução de Alvenaria de fundação e embasamento em tijolo maciço assente c/ o traço 1:4 cimento e areia</v>
          </cell>
          <cell r="C202" t="str">
            <v>M3</v>
          </cell>
          <cell r="D202">
            <v>216.3278</v>
          </cell>
        </row>
        <row r="203">
          <cell r="A203" t="str">
            <v>001.04.00540</v>
          </cell>
          <cell r="B203" t="str">
            <v>Execução de Alvenaria de fundação e embasamento em tijolo maciço assente c/ o traço 1:5 cimento e areia</v>
          </cell>
          <cell r="C203" t="str">
            <v>M3</v>
          </cell>
          <cell r="D203">
            <v>211.26150000000001</v>
          </cell>
        </row>
        <row r="204">
          <cell r="A204" t="str">
            <v>001.04.00560</v>
          </cell>
          <cell r="B204" t="str">
            <v>Execução de Alvenaria de fundação e embasamento em tijolo maiciço assente c/ argamassa 1:3 c/adição de vedacit a 2 kg p/saco de cimento</v>
          </cell>
          <cell r="C204" t="str">
            <v>M3</v>
          </cell>
          <cell r="D204">
            <v>236.77549999999999</v>
          </cell>
        </row>
        <row r="205">
          <cell r="A205" t="str">
            <v>001.04.00580</v>
          </cell>
          <cell r="B205" t="str">
            <v>Execução de Alvenaria de tijolo comum em espelho p/ cinta de fundação (forma), assente c/ argamassa de cimento e areia 1:3</v>
          </cell>
          <cell r="C205" t="str">
            <v>M2</v>
          </cell>
          <cell r="D205">
            <v>15.642200000000001</v>
          </cell>
        </row>
        <row r="206">
          <cell r="A206" t="str">
            <v>001.04.00600</v>
          </cell>
          <cell r="B206" t="str">
            <v>Execução de Alvenaria de tijolo comum em espelho p/ cinta de fundação (forma), assente c/ argamassa de cimento e areia 1:4</v>
          </cell>
          <cell r="C206" t="str">
            <v>M2</v>
          </cell>
          <cell r="D206">
            <v>15.440200000000001</v>
          </cell>
        </row>
        <row r="207">
          <cell r="A207" t="str">
            <v>001.04.00620</v>
          </cell>
          <cell r="B207" t="str">
            <v>Confecção e lançamento de concreto em tubulão a céu aberto empregando concreto fck 150 mpa</v>
          </cell>
          <cell r="C207" t="str">
            <v>M3</v>
          </cell>
          <cell r="D207">
            <v>207.76410000000001</v>
          </cell>
        </row>
        <row r="208">
          <cell r="A208" t="str">
            <v>001.04.00640</v>
          </cell>
          <cell r="B208" t="str">
            <v>Confecção e lançamento de concreto em tubulão a céu aberto empregando concreto pré-misturado fck 15 mpa</v>
          </cell>
          <cell r="C208" t="str">
            <v>M3</v>
          </cell>
          <cell r="D208">
            <v>228.97120000000001</v>
          </cell>
        </row>
        <row r="209">
          <cell r="A209" t="str">
            <v>001.04.00660</v>
          </cell>
          <cell r="B209" t="str">
            <v>Execução de Broca de concreto armado no traço 1:3:6 até 4 m profundidade e c/ diâmetro 20 cm (escavação manual)</v>
          </cell>
          <cell r="C209" t="str">
            <v>ml</v>
          </cell>
          <cell r="D209">
            <v>15.726100000000001</v>
          </cell>
        </row>
        <row r="210">
          <cell r="A210" t="str">
            <v>001.04.00680</v>
          </cell>
          <cell r="B210" t="str">
            <v>Execução de Broca de concreto armado no traço 1:3:6 até 4 m profundidade e c/ diâmetro 25 cm (escavação manual)</v>
          </cell>
          <cell r="C210" t="str">
            <v>ml</v>
          </cell>
          <cell r="D210">
            <v>23.283100000000001</v>
          </cell>
        </row>
        <row r="211">
          <cell r="A211" t="str">
            <v>001.04.00700</v>
          </cell>
          <cell r="B211" t="str">
            <v>Execução de Broca de concreto armado no traço 1:3:6 até 4 m profundidade e c/ diâmetro 30 cm (escavação manual)</v>
          </cell>
          <cell r="C211" t="str">
            <v>ml</v>
          </cell>
          <cell r="D211">
            <v>32.720700000000001</v>
          </cell>
        </row>
        <row r="212">
          <cell r="A212" t="str">
            <v>001.04.00720</v>
          </cell>
          <cell r="B212" t="str">
            <v>Execução de Broca de concreto armado no traço 1:3:6 de 4 m até 6 m de profundidade e c/ diâmetro 25 cm (escavação manual)</v>
          </cell>
          <cell r="C212" t="str">
            <v>ml</v>
          </cell>
          <cell r="D212">
            <v>25.244</v>
          </cell>
        </row>
        <row r="213">
          <cell r="A213" t="str">
            <v>001.04.00740</v>
          </cell>
          <cell r="B213" t="str">
            <v>Execução de Broca de concreto armado no traço 1:3:6 de 4 m até 6 m de profundidade e c/ diâmetro 30 cm (escavação manual)</v>
          </cell>
          <cell r="C213" t="str">
            <v>ml</v>
          </cell>
          <cell r="D213">
            <v>36.314799999999998</v>
          </cell>
        </row>
        <row r="214">
          <cell r="A214" t="str">
            <v>001.04.00760</v>
          </cell>
          <cell r="B214" t="str">
            <v>Fornecimento e Cravação de estaca de concreto fck=15 mpa moldada no local diâmetro 25 cm tipo """"straus""""</v>
          </cell>
          <cell r="C214" t="str">
            <v>M</v>
          </cell>
          <cell r="D214">
            <v>40.098199999999999</v>
          </cell>
        </row>
        <row r="215">
          <cell r="A215" t="str">
            <v>001.04.00780</v>
          </cell>
          <cell r="B215" t="str">
            <v>Fornecimento e Cravação de estaca de concreto fck=15 mpa moldada no local diâmetro 32 cm tipo """"straus""""</v>
          </cell>
          <cell r="C215" t="str">
            <v>M</v>
          </cell>
          <cell r="D215">
            <v>58.744199999999999</v>
          </cell>
        </row>
        <row r="216">
          <cell r="A216" t="str">
            <v>001.04.00790</v>
          </cell>
          <cell r="B216" t="str">
            <v>Fornecimento e Cravação de Estaca de Concreto Pré Moldada Dim. 17.50 x 17.50 cm - 20 T</v>
          </cell>
          <cell r="C216" t="str">
            <v>ml</v>
          </cell>
          <cell r="D216">
            <v>30.5</v>
          </cell>
        </row>
        <row r="217">
          <cell r="A217" t="str">
            <v>001.04.00800</v>
          </cell>
          <cell r="B217" t="str">
            <v>Fornecimento e Cravação de Estaca de Concreto Pré-Moldada Dim (26,5x26,5)cm - 30 T</v>
          </cell>
          <cell r="C217" t="str">
            <v>ml</v>
          </cell>
          <cell r="D217">
            <v>49.4</v>
          </cell>
        </row>
        <row r="218">
          <cell r="A218" t="str">
            <v>001.04.00820</v>
          </cell>
          <cell r="B218" t="str">
            <v>Fornecimento e Instalação de emenda em estaca pré-moldada de concreto</v>
          </cell>
          <cell r="C218" t="str">
            <v>UN</v>
          </cell>
          <cell r="D218">
            <v>20</v>
          </cell>
        </row>
        <row r="219">
          <cell r="A219" t="str">
            <v>001.04.00840</v>
          </cell>
          <cell r="B219" t="str">
            <v>Lastro de brita granítica apiloado manualmente</v>
          </cell>
          <cell r="C219" t="str">
            <v>m3</v>
          </cell>
          <cell r="D219">
            <v>46.764000000000003</v>
          </cell>
        </row>
        <row r="220">
          <cell r="A220" t="str">
            <v>001.04.00860</v>
          </cell>
          <cell r="B220" t="str">
            <v>Lastro de areia média a grossa apiloado manualmente</v>
          </cell>
          <cell r="C220" t="str">
            <v>m3</v>
          </cell>
          <cell r="D220">
            <v>30.614000000000001</v>
          </cell>
        </row>
        <row r="221">
          <cell r="A221" t="str">
            <v>001.05</v>
          </cell>
          <cell r="B221" t="str">
            <v>ESTRUTURA</v>
          </cell>
          <cell r="D221">
            <v>5099.8338000000003</v>
          </cell>
        </row>
        <row r="222">
          <cell r="A222" t="str">
            <v>001.05.00020</v>
          </cell>
          <cell r="B222" t="str">
            <v>Fornecimento, confecção, transporte e aplicação de concreto 15 Mpa (280 kgcimento/m3),em estrutura, virado na obra, composto por cimento portland CP 32 F, areia lavada tipo média a grossa, seixo rolado, e equipamentos.</v>
          </cell>
          <cell r="C222" t="str">
            <v>m3</v>
          </cell>
          <cell r="D222">
            <v>176.6679</v>
          </cell>
        </row>
        <row r="223">
          <cell r="A223" t="str">
            <v>001.05.00021</v>
          </cell>
          <cell r="B223" t="str">
            <v>Fornecimento, confecção, transporte e aplicação de concreto 18 Mpa (305 kgcimento/m3) em estrutura, virado na obra, composto por cimento portland CP 32 F, areia lavada tipo média a grossa, seixo rolado, e equipamentos.</v>
          </cell>
          <cell r="C223" t="str">
            <v>m3</v>
          </cell>
          <cell r="D223">
            <v>183.4579</v>
          </cell>
        </row>
        <row r="224">
          <cell r="A224" t="str">
            <v>001.05.00022</v>
          </cell>
          <cell r="B224" t="str">
            <v>Fornecimento, confecção, transporte e aplicação de concreto 20 Mpa (322 kgcimento/m3) em estrutura, virado na obra, composto por cimento portland CP 32 F, areia lavada tipo média a grossa, seixo rolado, e equipamentos.</v>
          </cell>
          <cell r="C224" t="str">
            <v>m3</v>
          </cell>
          <cell r="D224">
            <v>197.38730000000001</v>
          </cell>
        </row>
        <row r="225">
          <cell r="A225" t="str">
            <v>001.05.00023</v>
          </cell>
          <cell r="B225" t="str">
            <v>Fornecimento, confecção, transporte e aplicação de concreto 21 Mpa (331 kgcimento/m3) em estrutura, virado na obra, composto por cimento portland CP 32 F, areia lavada tipo média a grossa, seixo rolado, e equipamentos.</v>
          </cell>
          <cell r="C225" t="str">
            <v>m3</v>
          </cell>
          <cell r="D225">
            <v>190.51490000000001</v>
          </cell>
        </row>
        <row r="226">
          <cell r="A226" t="str">
            <v>001.05.00024</v>
          </cell>
          <cell r="B226" t="str">
            <v>Fornecimento, confecção, transporte e aplicação de concreto 25 Mpa (367 kgcimento/m3) em estrutura, virado na obra, composto por cimento portland CP 32 F, areia lavada tipo média a grossa, seixo rolado, e equipamentos.</v>
          </cell>
          <cell r="C226" t="str">
            <v>m3</v>
          </cell>
          <cell r="D226">
            <v>200.28790000000001</v>
          </cell>
        </row>
        <row r="227">
          <cell r="A227" t="str">
            <v>001.05.00030</v>
          </cell>
          <cell r="B227" t="str">
            <v>Fornecimento, confecção, transporte e aplicação de concreto 15 Mpa (280 kgcimento/m3),em estrutura, virado na obra, composto por cimento portland CP 32 F, areia lavada tipo média a grossa, pedra granitica britada, e equipamentos.</v>
          </cell>
          <cell r="C227" t="str">
            <v>m3</v>
          </cell>
          <cell r="D227">
            <v>185.98929999999999</v>
          </cell>
        </row>
        <row r="228">
          <cell r="A228" t="str">
            <v>001.05.00031</v>
          </cell>
          <cell r="B228" t="str">
            <v>Fornecimento, confecção, transporte e aplicação de concreto 18 Mpa (305 kgcimento/m3) em estrutura, virado na obra, composto por cimento portland CP 32 F, areia lavada tipo média a grossa, pedra granitica britada, e equipamentos.</v>
          </cell>
          <cell r="C228" t="str">
            <v>m3</v>
          </cell>
          <cell r="D228">
            <v>192.77930000000001</v>
          </cell>
        </row>
        <row r="229">
          <cell r="A229" t="str">
            <v>001.05.00032</v>
          </cell>
          <cell r="B229" t="str">
            <v>Fornecimento, confecção, transporte e aplicação de concreto 20 Mpa (322 kgcimento/m3) em estrutura, virado na obra, composto por cimento portland CP 32 F, areia lavada tipo média a grossa, pedra granitica britada, e equipamentos.</v>
          </cell>
          <cell r="C229" t="str">
            <v>m3</v>
          </cell>
          <cell r="D229">
            <v>197.38730000000001</v>
          </cell>
        </row>
        <row r="230">
          <cell r="A230" t="str">
            <v>001.05.00033</v>
          </cell>
          <cell r="B230" t="str">
            <v>Fornecimento, confecção, transporte e aplicação de concreto 21 Mpa (322 kgcimento/m3) em estrutura, virado na obra, composto por cimento portland CP 32 F, areia lavada tipo média a grossa, pedra granitica britada, e equipamentos.</v>
          </cell>
          <cell r="C230" t="str">
            <v>m3</v>
          </cell>
          <cell r="D230">
            <v>199.83629999999999</v>
          </cell>
        </row>
        <row r="231">
          <cell r="A231" t="str">
            <v>001.05.00034</v>
          </cell>
          <cell r="B231" t="str">
            <v>Fornecimento, confecção, transporte e aplicação de concreto 25 Mpa (367 kgcimento/m3) em estrutura, virado na obra, composto por cimento portland CP 32 F, areia lavada tipo média a grossa, pedra granitica britada, e equipamentos.</v>
          </cell>
          <cell r="C231" t="str">
            <v>m3</v>
          </cell>
          <cell r="D231">
            <v>217.22329999999999</v>
          </cell>
        </row>
        <row r="232">
          <cell r="A232" t="str">
            <v>001.05.00140</v>
          </cell>
          <cell r="B232" t="str">
            <v>Fornecimento, Transporte, Lançamento, Adensamento e Acabamento Manual de Concreto Usinado Fck= 13,50 Mpa, em Estrutura.</v>
          </cell>
          <cell r="C232" t="str">
            <v>m3</v>
          </cell>
          <cell r="D232">
            <v>215.1591</v>
          </cell>
        </row>
        <row r="233">
          <cell r="A233" t="str">
            <v>001.05.00160</v>
          </cell>
          <cell r="B233" t="str">
            <v>Fornecimento, Transporte, Lançamento, Adensamento e Acabamento Manual de Concreto Usinado Fck= 15 Mpa, em Estrutura.</v>
          </cell>
          <cell r="C233" t="str">
            <v>m3</v>
          </cell>
          <cell r="D233">
            <v>226.70910000000001</v>
          </cell>
        </row>
        <row r="234">
          <cell r="A234" t="str">
            <v>001.05.00180</v>
          </cell>
          <cell r="B234" t="str">
            <v>Fornecimento, Transporte, Lançamento, Adensamento e Acabamento Manual de Concreto Usinado Fck= 18 Mpa, em Estrutura.</v>
          </cell>
          <cell r="C234" t="str">
            <v>m3</v>
          </cell>
          <cell r="D234">
            <v>231.95910000000001</v>
          </cell>
        </row>
        <row r="235">
          <cell r="A235" t="str">
            <v>001.05.00200</v>
          </cell>
          <cell r="B235" t="str">
            <v>Fornecimento, Transporte, Lançamento, Adensamento e Acabamento Manual de Concreto Usinado Fck= 20 Mpa, em Estrutura.</v>
          </cell>
          <cell r="C235" t="str">
            <v>m3</v>
          </cell>
          <cell r="D235">
            <v>245.60910000000001</v>
          </cell>
        </row>
        <row r="236">
          <cell r="A236" t="str">
            <v>001.05.00220</v>
          </cell>
          <cell r="B236" t="str">
            <v>Fornecimento, Transporte, Lançamento, Adensamento e Acabamento Manual de Concreto Usinado Fck= 25 Mpa, em Estrutura.</v>
          </cell>
          <cell r="C236" t="str">
            <v>m3</v>
          </cell>
          <cell r="D236">
            <v>256.10910000000001</v>
          </cell>
        </row>
        <row r="237">
          <cell r="A237" t="str">
            <v>001.05.00230</v>
          </cell>
          <cell r="B237" t="str">
            <v>Fornecimento e Aplicação de Concreto em Estrutura Fck= 13,50 Mpa (não está incluso o bombeamento)</v>
          </cell>
          <cell r="C237" t="str">
            <v>m3</v>
          </cell>
          <cell r="D237">
            <v>198.78899999999999</v>
          </cell>
        </row>
        <row r="238">
          <cell r="A238" t="str">
            <v>001.05.00231</v>
          </cell>
          <cell r="B238" t="str">
            <v>Fornecimento e Aplicação de Concreto em Estrutura Fck= 15 Mpa (não está incluso o bombeamento)</v>
          </cell>
          <cell r="C238" t="str">
            <v>m3</v>
          </cell>
          <cell r="D238">
            <v>210.339</v>
          </cell>
        </row>
        <row r="239">
          <cell r="A239" t="str">
            <v>001.05.00232</v>
          </cell>
          <cell r="B239" t="str">
            <v>Fornecimento e Aplicação de Concreto em Estrutura Fck= 18 Mpa (não está incluso o bombeamento)</v>
          </cell>
          <cell r="C239" t="str">
            <v>m3</v>
          </cell>
          <cell r="D239">
            <v>215.589</v>
          </cell>
        </row>
        <row r="240">
          <cell r="A240" t="str">
            <v>001.05.00233</v>
          </cell>
          <cell r="B240" t="str">
            <v>Fornecimento e Aplicação de Concreto em Estrutura Fck= 20 Mpa (não está incluso o bombeamento)</v>
          </cell>
          <cell r="C240" t="str">
            <v>m3</v>
          </cell>
          <cell r="D240">
            <v>229.239</v>
          </cell>
        </row>
        <row r="241">
          <cell r="A241" t="str">
            <v>001.05.00234</v>
          </cell>
          <cell r="B241" t="str">
            <v>Fornecimento e Aplicação de Concreto em Estrutura Fck= 25 Mpa (não está incluso o bombeamento)</v>
          </cell>
          <cell r="C241" t="str">
            <v>m3</v>
          </cell>
          <cell r="D241">
            <v>239.739</v>
          </cell>
        </row>
        <row r="242">
          <cell r="A242" t="str">
            <v>001.05.00235</v>
          </cell>
          <cell r="B242" t="str">
            <v>Serviço de Bombeamento de Concreto em Estrutura</v>
          </cell>
          <cell r="C242" t="str">
            <v>m3</v>
          </cell>
          <cell r="D242">
            <v>20</v>
          </cell>
        </row>
        <row r="243">
          <cell r="A243" t="str">
            <v>001.05.00260</v>
          </cell>
          <cell r="B243" t="str">
            <v>Fornecimento e Aplicação de Aço  CA 50 em estrutura</v>
          </cell>
          <cell r="C243" t="str">
            <v>KG</v>
          </cell>
          <cell r="D243">
            <v>4.6759000000000004</v>
          </cell>
        </row>
        <row r="244">
          <cell r="A244" t="str">
            <v>001.05.00280</v>
          </cell>
          <cell r="B244" t="str">
            <v>Fornecimento e Aplicação de Aço CA 60 em estrutura</v>
          </cell>
          <cell r="C244" t="str">
            <v>KG</v>
          </cell>
          <cell r="D244">
            <v>5.2900999999999998</v>
          </cell>
        </row>
        <row r="245">
          <cell r="A245" t="str">
            <v>001.05.00300</v>
          </cell>
          <cell r="B245" t="str">
            <v>Fornecimento e Aplicação de Aço em tela soldada 4.20 mm com malha 15x15 cm - Q 92</v>
          </cell>
          <cell r="C245" t="str">
            <v>m2</v>
          </cell>
          <cell r="D245">
            <v>9.0431000000000008</v>
          </cell>
        </row>
        <row r="246">
          <cell r="A246" t="str">
            <v>001.05.00320</v>
          </cell>
          <cell r="B246" t="str">
            <v>Confecção e Montagem de Forma incl. desforma comum de tábua  sem reaproveitamento</v>
          </cell>
          <cell r="C246" t="str">
            <v>M2</v>
          </cell>
          <cell r="D246">
            <v>43.644599999999997</v>
          </cell>
        </row>
        <row r="247">
          <cell r="A247" t="str">
            <v>001.05.00340</v>
          </cell>
          <cell r="B247" t="str">
            <v>Confecção e Montagem de Forma incl. desforma comum de tábua com 01 reaproveitamento</v>
          </cell>
          <cell r="C247" t="str">
            <v>M2</v>
          </cell>
          <cell r="D247">
            <v>26.484300000000001</v>
          </cell>
        </row>
        <row r="248">
          <cell r="A248" t="str">
            <v>001.05.00360</v>
          </cell>
          <cell r="B248" t="str">
            <v>Confecção e Montagem de Forma incl. desforma comum de tábua com 02 reaproveitamentos</v>
          </cell>
          <cell r="C248" t="str">
            <v>m2</v>
          </cell>
          <cell r="D248">
            <v>21.256499999999999</v>
          </cell>
        </row>
        <row r="249">
          <cell r="A249" t="str">
            <v>001.05.00365</v>
          </cell>
          <cell r="B249" t="str">
            <v>Confecção e Montagem de Forma incl. desforma comum de tábua  com 03 reaproveitamentos</v>
          </cell>
          <cell r="C249" t="str">
            <v>m2</v>
          </cell>
          <cell r="D249">
            <v>17.490200000000002</v>
          </cell>
        </row>
        <row r="250">
          <cell r="A250" t="str">
            <v>001.05.00370</v>
          </cell>
          <cell r="B250" t="str">
            <v>Confecção e Montagem de Forma incl. desforma comum de tábua  com 04 reaproveitamentos</v>
          </cell>
          <cell r="C250" t="str">
            <v>m2</v>
          </cell>
          <cell r="D250">
            <v>15.7019</v>
          </cell>
        </row>
        <row r="251">
          <cell r="A251" t="str">
            <v>001.05.00420</v>
          </cell>
          <cell r="B251" t="str">
            <v>Confecção e Montagem de Forma especial em chapa de madeira compensada do tipo resinada c/ 12 mm de espessura sem reaproveitamento</v>
          </cell>
          <cell r="C251" t="str">
            <v>M2</v>
          </cell>
          <cell r="D251">
            <v>42.938099999999999</v>
          </cell>
        </row>
        <row r="252">
          <cell r="A252" t="str">
            <v>001.05.00440</v>
          </cell>
          <cell r="B252" t="str">
            <v>Confecção e Montagem de Forma especial em chapa de madeira compensada do tipo resinada c/ 12 mm de espessura com 01 reaproveitamento</v>
          </cell>
          <cell r="C252" t="str">
            <v>M2</v>
          </cell>
          <cell r="D252">
            <v>36.784999999999997</v>
          </cell>
        </row>
        <row r="253">
          <cell r="A253" t="str">
            <v>001.05.00460</v>
          </cell>
          <cell r="B253" t="str">
            <v>Confecção e Montagem de Forma especial em chapa de madeira compensada do tipo resinada c/ 12 mm de espessura com 02 reaproveitamento</v>
          </cell>
          <cell r="C253" t="str">
            <v>m2</v>
          </cell>
          <cell r="D253">
            <v>31.637499999999999</v>
          </cell>
        </row>
        <row r="254">
          <cell r="A254" t="str">
            <v>001.05.00480</v>
          </cell>
          <cell r="B254" t="str">
            <v>Confecção e Montagem de Forma especial em chapa de madeira compensada do tipo plastificada c/ 12 mm de espessura sem reaproveitamento</v>
          </cell>
          <cell r="C254" t="str">
            <v>M2</v>
          </cell>
          <cell r="D254">
            <v>54.3521</v>
          </cell>
        </row>
        <row r="255">
          <cell r="A255" t="str">
            <v>001.05.00500</v>
          </cell>
          <cell r="B255" t="str">
            <v>Confecção e Montagem de Forma especial em chapa de madeira compensada do tipo plastificada c/ 12 mm de espessura com 01 reaproveitamento</v>
          </cell>
          <cell r="C255" t="str">
            <v>M2</v>
          </cell>
          <cell r="D255">
            <v>42.829000000000001</v>
          </cell>
        </row>
        <row r="256">
          <cell r="A256" t="str">
            <v>001.05.00520</v>
          </cell>
          <cell r="B256" t="str">
            <v>Confecção e Montagem de Forma especial em chapa de madeira compensada do tipo plastificada c/ 12 mm de espessura com 02 reaproveitamento</v>
          </cell>
          <cell r="C256" t="str">
            <v>M2</v>
          </cell>
          <cell r="D256">
            <v>34.566899999999997</v>
          </cell>
        </row>
        <row r="257">
          <cell r="A257" t="str">
            <v>001.05.00540</v>
          </cell>
          <cell r="B257" t="str">
            <v>Confecção e Montagem de Forma especial em chapa de madeira compensada do tipo plastificada c/ 12 mm de espessura com 03 reaproveitamento</v>
          </cell>
          <cell r="C257" t="str">
            <v>M2</v>
          </cell>
          <cell r="D257">
            <v>29.206600000000002</v>
          </cell>
        </row>
        <row r="258">
          <cell r="A258" t="str">
            <v>001.05.00560</v>
          </cell>
          <cell r="B258" t="str">
            <v>Confecção e Montagem de Forma especial em chapa de madeira compensada do tipo plastificada c/ 12 mm de espessura com 04 reaproveitamento</v>
          </cell>
          <cell r="C258" t="str">
            <v>M2</v>
          </cell>
          <cell r="D258">
            <v>25.8553</v>
          </cell>
        </row>
        <row r="259">
          <cell r="A259" t="str">
            <v>001.05.00660</v>
          </cell>
          <cell r="B259" t="str">
            <v>Execução de Laje pré-fabricada para forro espacamento entre vigas de 41cm a espessura da lajota de 8.00 cm e capeamento de 2.00 cm, incl tela soldada CA 60 4.20 mm 15 x 15 cm</v>
          </cell>
          <cell r="C259" t="str">
            <v>m2</v>
          </cell>
          <cell r="D259">
            <v>40.811</v>
          </cell>
        </row>
        <row r="260">
          <cell r="A260" t="str">
            <v>001.05.00680</v>
          </cell>
          <cell r="B260" t="str">
            <v>Execução de Laje pré-fabricada para piso espaçamento entre vigas de 41 cm a espessura da lajota de 8.00 cm e capeamento de 4.00 cm, incl tela soldada CA 60 4.20 mm 15 x 15 cm</v>
          </cell>
          <cell r="C260" t="str">
            <v>m2</v>
          </cell>
          <cell r="D260">
            <v>45.497900000000001</v>
          </cell>
        </row>
        <row r="261">
          <cell r="A261" t="str">
            <v>001.05.00720</v>
          </cell>
          <cell r="B261" t="str">
            <v>Execução de pilar tipo sanduíche de madeira 6x12 cm, entarugado c/ madeira através de parafusos</v>
          </cell>
          <cell r="C261" t="str">
            <v>ml</v>
          </cell>
          <cell r="D261">
            <v>20.256599999999999</v>
          </cell>
        </row>
        <row r="262">
          <cell r="A262" t="str">
            <v>001.05.00820</v>
          </cell>
          <cell r="B262" t="str">
            <v>Fornecimento e Execução de Grauteamento de Estrutura de Concreto Pré Moldado traço 1:3 incl. SuperPlastificante</v>
          </cell>
          <cell r="C262" t="str">
            <v>m3</v>
          </cell>
          <cell r="D262">
            <v>320.73930000000001</v>
          </cell>
        </row>
        <row r="263">
          <cell r="A263" t="str">
            <v>001.06</v>
          </cell>
          <cell r="B263" t="str">
            <v>IMPERMEABILIZAÇÕES E TRATAMENTOS</v>
          </cell>
          <cell r="D263">
            <v>134.8614</v>
          </cell>
        </row>
        <row r="264">
          <cell r="A264" t="str">
            <v>001.06.00020</v>
          </cell>
          <cell r="B264" t="str">
            <v>Execução de descupinização</v>
          </cell>
          <cell r="C264" t="str">
            <v>M2</v>
          </cell>
          <cell r="D264">
            <v>0.83</v>
          </cell>
        </row>
        <row r="265">
          <cell r="A265" t="str">
            <v>001.06.00040</v>
          </cell>
          <cell r="B265" t="str">
            <v>Execução de imunização de madeiramento de cobertura ou forro de madeira com aplicação de pentox claro a uma demão</v>
          </cell>
          <cell r="C265" t="str">
            <v>M2</v>
          </cell>
          <cell r="D265">
            <v>1.6774</v>
          </cell>
        </row>
        <row r="266">
          <cell r="A266" t="str">
            <v>001.06.00060</v>
          </cell>
          <cell r="B266" t="str">
            <v>Execução de pintura c/neutrol 45 c/ 02 demãos</v>
          </cell>
          <cell r="C266" t="str">
            <v>M2</v>
          </cell>
          <cell r="D266">
            <v>4.4787999999999997</v>
          </cell>
        </row>
        <row r="267">
          <cell r="A267" t="str">
            <v>001.06.00080</v>
          </cell>
          <cell r="B267" t="str">
            <v>Fornecimento e Instalação de Lona Plástica Preta ( Encerado)</v>
          </cell>
          <cell r="C267" t="str">
            <v>M2</v>
          </cell>
          <cell r="D267">
            <v>0.59719999999999995</v>
          </cell>
        </row>
        <row r="268">
          <cell r="A268" t="str">
            <v>001.06.00100</v>
          </cell>
          <cell r="B268" t="str">
            <v>Fornecimento e Instalação de Manta Tipo Bidim, com as seguintes características: permissividade de 120 l/s/m2; permeabilidade normal 4x10(-1) e resistência a tração na ruptura 425 N</v>
          </cell>
          <cell r="C268" t="str">
            <v>M2</v>
          </cell>
          <cell r="D268">
            <v>3.0371999999999999</v>
          </cell>
        </row>
        <row r="269">
          <cell r="A269" t="str">
            <v>001.06.00120</v>
          </cell>
          <cell r="B269" t="str">
            <v>Fornecimento e Instalação de Manta Tipo Bidim, com as seguintes características: permissividade de 100 l/s/m2; permeabilidade normal 4x10(-1) e resistência a tração na ruptura 750 N</v>
          </cell>
          <cell r="C269" t="str">
            <v>M2</v>
          </cell>
          <cell r="D269">
            <v>4.4127000000000001</v>
          </cell>
        </row>
        <row r="270">
          <cell r="A270" t="str">
            <v>001.06.00130</v>
          </cell>
          <cell r="B270" t="str">
            <v>Fornecimento e Aplicação de Nata de Cimento na proporção de 5 kg de cimento por m2</v>
          </cell>
          <cell r="C270" t="str">
            <v>m2</v>
          </cell>
          <cell r="D270">
            <v>1.8307</v>
          </cell>
        </row>
        <row r="271">
          <cell r="A271" t="str">
            <v>001.06.00135</v>
          </cell>
          <cell r="B271" t="str">
            <v>Fornecimento e Aplicação de chapisco de aderência c/argamassa de cimento e areia traço 1:3 e= 5 mm, incl. adesivo de alto desempenho para argamassas e chapisco.</v>
          </cell>
          <cell r="C271" t="str">
            <v>m2</v>
          </cell>
          <cell r="D271">
            <v>4.2747000000000002</v>
          </cell>
        </row>
        <row r="272">
          <cell r="A272" t="str">
            <v>001.06.00140</v>
          </cell>
          <cell r="B272" t="str">
            <v>Execução de regularização de laje com argamassa de cimento e areia 1:4 com cimento, espessura média igual a 3.00 cm, incl aplicação de nata de cimento para preparo de superficie.</v>
          </cell>
          <cell r="C272" t="str">
            <v>m2</v>
          </cell>
          <cell r="D272">
            <v>8.4360999999999997</v>
          </cell>
        </row>
        <row r="273">
          <cell r="A273" t="str">
            <v>001.06.00160</v>
          </cell>
          <cell r="B273" t="str">
            <v>Execução de proteção mecânica com argamassa de cimento e areia 1:3,espessura 2.00 cm</v>
          </cell>
          <cell r="C273" t="str">
            <v>m2</v>
          </cell>
          <cell r="D273">
            <v>6.0629</v>
          </cell>
        </row>
        <row r="274">
          <cell r="A274" t="str">
            <v>001.06.00200</v>
          </cell>
          <cell r="B274" t="str">
            <v>Execução de impermeabilização c/argamassa de cimento e areia 1:4 a 2.00 cm espessura c/ adição de 140 g/m2 de impermeabilizante, aplicação em parede como revestimento.</v>
          </cell>
          <cell r="C274" t="str">
            <v>m2</v>
          </cell>
          <cell r="D274">
            <v>14.679600000000001</v>
          </cell>
        </row>
        <row r="275">
          <cell r="A275" t="str">
            <v>001.06.00220</v>
          </cell>
          <cell r="B275" t="str">
            <v>Execução de impermeabilização c/argamassa de cimento e areia 1:3 a 2.50 cm espessura c/ adição de 185 g/m2 de impermeabilizante, para impermeabilização de Reservatórios.</v>
          </cell>
          <cell r="C275" t="str">
            <v>m2</v>
          </cell>
          <cell r="D275">
            <v>15.3651</v>
          </cell>
        </row>
        <row r="276">
          <cell r="A276" t="str">
            <v>001.06.00240</v>
          </cell>
          <cell r="B276" t="str">
            <v>Fornecimento e Aplicação de Impermeabilizante Cristalizante Sobre Superfície Perfeitamente Regularizada</v>
          </cell>
          <cell r="C276" t="str">
            <v>m2</v>
          </cell>
          <cell r="D276">
            <v>6.7892999999999999</v>
          </cell>
        </row>
        <row r="277">
          <cell r="A277" t="str">
            <v>001.06.00300</v>
          </cell>
          <cell r="B277" t="str">
            <v>Execução de impermeabilização de laje de cobertura com utilização de manta asfáltica poliéster 3.00 mm</v>
          </cell>
          <cell r="C277" t="str">
            <v>M2</v>
          </cell>
          <cell r="D277">
            <v>26.46</v>
          </cell>
        </row>
        <row r="278">
          <cell r="A278" t="str">
            <v>001.06.00320</v>
          </cell>
          <cell r="B278" t="str">
            <v>Execução de impermeabilização de laje de cobertura com utilização de manta asfáltica poliéster 4.00 mm</v>
          </cell>
          <cell r="C278" t="str">
            <v>M2</v>
          </cell>
          <cell r="D278">
            <v>28.497</v>
          </cell>
        </row>
        <row r="279">
          <cell r="A279" t="str">
            <v>001.06.00340</v>
          </cell>
          <cell r="B279" t="str">
            <v>Fornecimento e Aplicação de Isopor e = 5,00 cm, conf. Det. Sinfra n.01</v>
          </cell>
          <cell r="C279" t="str">
            <v>M2</v>
          </cell>
          <cell r="D279">
            <v>7.4326999999999996</v>
          </cell>
        </row>
        <row r="280">
          <cell r="A280" t="str">
            <v>001.07</v>
          </cell>
          <cell r="B280" t="str">
            <v>ALVENARIA</v>
          </cell>
          <cell r="D280">
            <v>1844.6894</v>
          </cell>
        </row>
        <row r="281">
          <cell r="A281" t="str">
            <v>001.07.00020</v>
          </cell>
          <cell r="B281" t="str">
            <v>Execução de alvenaria de elevação de tijolo maciço assente c/ argamassa de cimento e areia no traço 1:3 de 1/4 vez</v>
          </cell>
          <cell r="C281" t="str">
            <v>M2</v>
          </cell>
          <cell r="D281">
            <v>16.777699999999999</v>
          </cell>
        </row>
        <row r="282">
          <cell r="A282" t="str">
            <v>001.07.00040</v>
          </cell>
          <cell r="B282" t="str">
            <v>Execução de alvenaria de elevação de tijolo maciço assente c/ argamassa de cimento e areia no traço 1:3 de 1/2 vez</v>
          </cell>
          <cell r="C282" t="str">
            <v>M2</v>
          </cell>
          <cell r="D282">
            <v>31.524699999999999</v>
          </cell>
        </row>
        <row r="283">
          <cell r="A283" t="str">
            <v>001.07.00060</v>
          </cell>
          <cell r="B283" t="str">
            <v>Execução de alvenaria de elevação de tijolo maciço assente c/ argamassa de cimento e areia no traço 1:3 de 1 vez</v>
          </cell>
          <cell r="C283" t="str">
            <v>M2</v>
          </cell>
          <cell r="D283">
            <v>55.713500000000003</v>
          </cell>
        </row>
        <row r="284">
          <cell r="A284" t="str">
            <v>001.07.00080</v>
          </cell>
          <cell r="B284" t="str">
            <v>Execução de alvenaria de elevação de tijolo maciço assente c/ argamassa de cal e areia no traço de 1:4 de 1/4 vez</v>
          </cell>
          <cell r="C284" t="str">
            <v>M2</v>
          </cell>
          <cell r="D284">
            <v>14.9764</v>
          </cell>
        </row>
        <row r="285">
          <cell r="A285" t="str">
            <v>001.07.00100</v>
          </cell>
          <cell r="B285" t="str">
            <v>Execução de alvenaria de elevação de tijolo maciço assente c/ argamassa de cal e areia no traço de 1:4 de 1/2 vez</v>
          </cell>
          <cell r="C285" t="str">
            <v>M2</v>
          </cell>
          <cell r="D285">
            <v>27.887599999999999</v>
          </cell>
        </row>
        <row r="286">
          <cell r="A286" t="str">
            <v>001.07.00120</v>
          </cell>
          <cell r="B286" t="str">
            <v>Execução de alvenaria de elevação de tijolo maciço assente c/ argamassa de cal e areia no traço de 1:4 de 1 vez</v>
          </cell>
          <cell r="C286" t="str">
            <v>M2</v>
          </cell>
          <cell r="D286">
            <v>50.272199999999998</v>
          </cell>
        </row>
        <row r="287">
          <cell r="A287" t="str">
            <v>001.07.00140</v>
          </cell>
          <cell r="B287" t="str">
            <v>Execução de alvenaria de tijolo maciço assente c/ argamassa de cimento e areia no traço 1:4 de 1/4 vez</v>
          </cell>
          <cell r="C287" t="str">
            <v>M2</v>
          </cell>
          <cell r="D287">
            <v>17.266100000000002</v>
          </cell>
        </row>
        <row r="288">
          <cell r="A288" t="str">
            <v>001.07.00160</v>
          </cell>
          <cell r="B288" t="str">
            <v>Execução de alvenaria de tijolo maciço assente c/ argamassa de cimento e areia no traço 1:4 de 1/2 vez</v>
          </cell>
          <cell r="C288" t="str">
            <v>M2</v>
          </cell>
          <cell r="D288">
            <v>29.367699999999999</v>
          </cell>
        </row>
        <row r="289">
          <cell r="A289" t="str">
            <v>001.07.00180</v>
          </cell>
          <cell r="B289" t="str">
            <v>Execução de alvenaria de tijolo maciço assente c/ argamassa de cimento e areia no traço 1:4 de 1 vez</v>
          </cell>
          <cell r="C289" t="str">
            <v>M2</v>
          </cell>
          <cell r="D289">
            <v>54.098999999999997</v>
          </cell>
        </row>
        <row r="290">
          <cell r="A290" t="str">
            <v>001.07.00200</v>
          </cell>
          <cell r="B290" t="str">
            <v>Execução de alvenaria de elevação c/ tijolo maciço assente c/ argamassa mista de cimento cal e areia no traço 1:2:8 de de 1/4 vez</v>
          </cell>
          <cell r="C290" t="str">
            <v>M2</v>
          </cell>
          <cell r="D290">
            <v>15.995900000000001</v>
          </cell>
        </row>
        <row r="291">
          <cell r="A291" t="str">
            <v>001.07.00220</v>
          </cell>
          <cell r="B291" t="str">
            <v>Execução de alvenaria de elevação c/ tijolo maciço assente c/ argamassa mista de cimento cal e areia no traço 1:2:8 de de 1/2 vez</v>
          </cell>
          <cell r="C291" t="str">
            <v>M2</v>
          </cell>
          <cell r="D291">
            <v>30.2836</v>
          </cell>
        </row>
        <row r="292">
          <cell r="A292" t="str">
            <v>001.07.00240</v>
          </cell>
          <cell r="B292" t="str">
            <v>Execução de alvenaria de elevação c/ tijolo maciço assente c/ argamassa mista de cimento cal e areia no traço 1:2:8 de de 1 vez</v>
          </cell>
          <cell r="C292" t="str">
            <v>M2</v>
          </cell>
          <cell r="D292">
            <v>53.873100000000001</v>
          </cell>
        </row>
        <row r="293">
          <cell r="A293" t="str">
            <v>001.07.00260</v>
          </cell>
          <cell r="B293" t="str">
            <v>Execução de alvenaria de elevação de tijolo maciço assente c/ argamassa mista 1:4:12 de 1/2 vez</v>
          </cell>
          <cell r="C293" t="str">
            <v>M2</v>
          </cell>
          <cell r="D293">
            <v>26.956700000000001</v>
          </cell>
        </row>
        <row r="294">
          <cell r="A294" t="str">
            <v>001.07.00280</v>
          </cell>
          <cell r="B294" t="str">
            <v>Execução de alvenaria de elevação de tijolo maciço assente c/ argamassa mista 1:4:12 de 1 vez</v>
          </cell>
          <cell r="C294" t="str">
            <v>M2</v>
          </cell>
          <cell r="D294">
            <v>49.000100000000003</v>
          </cell>
        </row>
        <row r="295">
          <cell r="A295" t="str">
            <v>001.07.00300</v>
          </cell>
          <cell r="B295" t="str">
            <v>Execução de alvenaria de elevação de tijolo maciço assente c/ argamassa mista 1:4:12 de 1.5 vez</v>
          </cell>
          <cell r="C295" t="str">
            <v>M2</v>
          </cell>
          <cell r="D295">
            <v>67.3352</v>
          </cell>
        </row>
        <row r="296">
          <cell r="A296" t="str">
            <v>001.07.00340</v>
          </cell>
          <cell r="B296" t="str">
            <v>Execução de alvenaria de elevação c/ tijolo cerâmico 9x19x19 assente c/ argamassa mista 1:2:8 de 1/2 vez</v>
          </cell>
          <cell r="C296" t="str">
            <v>m2</v>
          </cell>
          <cell r="D296">
            <v>11.666499999999999</v>
          </cell>
        </row>
        <row r="297">
          <cell r="A297" t="str">
            <v>001.07.00360</v>
          </cell>
          <cell r="B297" t="str">
            <v>Execução de alvenaria de elevação c/ tijolo cerâmico 9x19x19 assente c/ argamassa mista 1:2:8 de 1 vez</v>
          </cell>
          <cell r="C297" t="str">
            <v>m2</v>
          </cell>
          <cell r="D297">
            <v>23.483000000000001</v>
          </cell>
        </row>
        <row r="298">
          <cell r="A298" t="str">
            <v>001.07.00420</v>
          </cell>
          <cell r="B298" t="str">
            <v>Execução de alvenaria aparente de tijolo cerâmico c/ 18 ou 21 furos (dim. 6.00x10.00x21.00 cm) assente c/ argamassa de cimento e areia no traço 1:2:8 de 1/2 vez</v>
          </cell>
          <cell r="C298" t="str">
            <v>m2</v>
          </cell>
          <cell r="D298">
            <v>37.906599999999997</v>
          </cell>
        </row>
        <row r="299">
          <cell r="A299" t="str">
            <v>001.07.00440</v>
          </cell>
          <cell r="B299" t="str">
            <v>Execução de alvenaria aparente de tijolo cerâmico c/ 18 ou 21 furos (dim. 6.00x10.00x21.00 cm) assente c/ argamassa de cimento e areia no traço 1:2:8 de 1 vez</v>
          </cell>
          <cell r="C299" t="str">
            <v>m2</v>
          </cell>
          <cell r="D299">
            <v>81.045699999999997</v>
          </cell>
        </row>
        <row r="300">
          <cell r="A300" t="str">
            <v>001.07.00540</v>
          </cell>
          <cell r="B300" t="str">
            <v>Execução de elemento vazado de cerâmica assente c/ argamassa de cimento e areia peneirada no traço 1:3</v>
          </cell>
          <cell r="C300" t="str">
            <v>m2</v>
          </cell>
          <cell r="D300">
            <v>27.084700000000002</v>
          </cell>
        </row>
        <row r="301">
          <cell r="A301" t="str">
            <v>001.07.00550</v>
          </cell>
          <cell r="B301" t="str">
            <v>Alvenaria de vedação com bloco cerâmico furado dim. 9x19x28, com juntas de 20 mm com argamassa mista de cimento, cal hidratada e areia sem peneirar no traço 1:2:9</v>
          </cell>
          <cell r="C301" t="str">
            <v>m2</v>
          </cell>
          <cell r="D301">
            <v>12.625400000000001</v>
          </cell>
        </row>
        <row r="302">
          <cell r="A302" t="str">
            <v>001.07.00551</v>
          </cell>
          <cell r="B302" t="str">
            <v>Alvenaria de vedação com bloco cerâmico furado dim.12x19x28, com juntas de 20 mm com argamassa mista de cimento, cal hidratada e areia sem peneirar no traço 1:2:9</v>
          </cell>
          <cell r="C302" t="str">
            <v>m2</v>
          </cell>
          <cell r="D302">
            <v>15.767799999999999</v>
          </cell>
        </row>
        <row r="303">
          <cell r="A303" t="str">
            <v>001.07.00552</v>
          </cell>
          <cell r="B303" t="str">
            <v>Alvenaria de vedação com bloco cerâmico furado dim.14x19x28, com juntas de 20 mm com argamassa mista de cimento, cal hidratada e areia sem peneirar no traço 1:2:9</v>
          </cell>
          <cell r="C303" t="str">
            <v>m2</v>
          </cell>
          <cell r="D303">
            <v>20.5151</v>
          </cell>
        </row>
        <row r="304">
          <cell r="A304" t="str">
            <v>001.07.00560</v>
          </cell>
          <cell r="B304" t="str">
            <v>Alvenaria de Vedação Com Bloco de Concreto, Juntas de 10 mm Com Argamassa Mista de Cimento, Cal Hidratada e Areia Sem Peneirar no traço 1:0,50:8 dim. 11,50x19x39 cm</v>
          </cell>
          <cell r="C304" t="str">
            <v>M2</v>
          </cell>
          <cell r="D304">
            <v>15.852</v>
          </cell>
        </row>
        <row r="305">
          <cell r="A305" t="str">
            <v>001.07.00580</v>
          </cell>
          <cell r="B305" t="str">
            <v>Alvenaria de Vedação Com Bloco de Concreto, Juntas de 10 mm Com Argamassa Mista de Cimento, Cal Hidratada e Areia Sem Peneirar no traço 1:0,50:8 dim. 14x19x39 cm</v>
          </cell>
          <cell r="C305" t="str">
            <v>M2</v>
          </cell>
          <cell r="D305">
            <v>20.927600000000002</v>
          </cell>
        </row>
        <row r="306">
          <cell r="A306" t="str">
            <v>001.07.00600</v>
          </cell>
          <cell r="B306" t="str">
            <v>Alvenaria de Vedação Com Bloco de Concreto, Juntas de 10 mm Com Argamassa Mista de Cimento, Cal Hidratada e Areia Sem Peneirar no traço 1:0,50:8 dim. 19x19x39 cm</v>
          </cell>
          <cell r="C306" t="str">
            <v>M2</v>
          </cell>
          <cell r="D306">
            <v>25.4863</v>
          </cell>
        </row>
        <row r="307">
          <cell r="A307" t="str">
            <v>001.07.00620</v>
          </cell>
          <cell r="B307" t="str">
            <v>Alvenaria Estrutural Com Bloco de Concreto, Juntas de 10 mm Com Argamassa Mista de Cimento, Cal Hidratada e Areia Sem Peneirar no traço 1:0,25:6 dim. 14x19x39 cm</v>
          </cell>
          <cell r="C307" t="str">
            <v>M2</v>
          </cell>
          <cell r="D307">
            <v>22.66</v>
          </cell>
        </row>
        <row r="308">
          <cell r="A308" t="str">
            <v>001.07.00640</v>
          </cell>
          <cell r="B308" t="str">
            <v>Alvenaria Estrutural Com Bloco de Concreto, Juntas de 10 mm Com Argamassa Mista de Cimento, Cal Hidratada e Areia Sem Peneirar no traço 1:0,25:6 dim. 19x19x39 cm</v>
          </cell>
          <cell r="C308" t="str">
            <v>M2</v>
          </cell>
          <cell r="D308">
            <v>29.4238</v>
          </cell>
        </row>
        <row r="309">
          <cell r="A309" t="str">
            <v>001.07.00710</v>
          </cell>
          <cell r="B309" t="str">
            <v>Execucao de escada com degraus de tijolo macico, asente com massa forte, inclusive revestimento dos espelhos e pisos</v>
          </cell>
          <cell r="C309" t="str">
            <v>m3</v>
          </cell>
          <cell r="D309">
            <v>241.85810000000001</v>
          </cell>
        </row>
        <row r="310">
          <cell r="A310" t="str">
            <v>001.07.00720</v>
          </cell>
          <cell r="B310" t="str">
            <v>Reparo de trincas ou rachaduras em alvenaria de tijolo com ferros transversais e posteriormente refazer o acabamento conforme revestimento existente</v>
          </cell>
          <cell r="C310" t="str">
            <v>M</v>
          </cell>
          <cell r="D310">
            <v>8.8058999999999994</v>
          </cell>
        </row>
        <row r="311">
          <cell r="A311" t="str">
            <v>001.07.00790</v>
          </cell>
          <cell r="B311" t="str">
            <v>Fornecimento e instalação de caixa de concreto pré-moldado para ar condicionado de 7.000 btu</v>
          </cell>
          <cell r="C311" t="str">
            <v>un</v>
          </cell>
          <cell r="D311">
            <v>50.443199999999997</v>
          </cell>
        </row>
        <row r="312">
          <cell r="A312" t="str">
            <v>001.07.00792</v>
          </cell>
          <cell r="B312" t="str">
            <v>Fornecimento e instalação de caixa de concreto pré-moldado para ar condicionado de 10.000 btu</v>
          </cell>
          <cell r="C312" t="str">
            <v>un</v>
          </cell>
          <cell r="D312">
            <v>54.443199999999997</v>
          </cell>
        </row>
        <row r="313">
          <cell r="A313" t="str">
            <v>001.07.00794</v>
          </cell>
          <cell r="B313" t="str">
            <v>Fornecimento e instalação de caixa de concreto pré-moldado para ar condicionado de 20.000 btu</v>
          </cell>
          <cell r="C313" t="str">
            <v>un</v>
          </cell>
          <cell r="D313">
            <v>68.443200000000004</v>
          </cell>
        </row>
        <row r="314">
          <cell r="A314" t="str">
            <v>001.07.00800</v>
          </cell>
          <cell r="B314" t="str">
            <v>Verga, contra-verga ou pilar de concreto armado, incluindo concreto, forma e ferragem com concreto 13,5 mpa (300kg. cim/m3)</v>
          </cell>
          <cell r="C314" t="str">
            <v>M3</v>
          </cell>
          <cell r="D314">
            <v>534.92179999999996</v>
          </cell>
        </row>
        <row r="315">
          <cell r="A315" t="str">
            <v>001.08</v>
          </cell>
          <cell r="B315" t="str">
            <v>COBERTURA</v>
          </cell>
          <cell r="D315">
            <v>1176.3939</v>
          </cell>
        </row>
        <row r="316">
          <cell r="A316" t="str">
            <v>001.08.00005</v>
          </cell>
          <cell r="B316" t="str">
            <v>Estrutura metálica para cobertura, com especificações mínimas: perfil aço dobrado, laminado e chaparia ASTM A 36, eletrodo E6013, especificação AWS. incl. montagem e fundo anti corrosão a base de cromato de zinco</v>
          </cell>
          <cell r="C316" t="str">
            <v>kg</v>
          </cell>
          <cell r="D316">
            <v>5.625</v>
          </cell>
        </row>
        <row r="317">
          <cell r="A317" t="str">
            <v>001.08.00010</v>
          </cell>
          <cell r="B317" t="str">
            <v>Estrutura de madeira para telha de cerâmica ou de concreto, pontaletada sobre laje ou parede</v>
          </cell>
          <cell r="C317" t="str">
            <v>m2</v>
          </cell>
          <cell r="D317">
            <v>25.268599999999999</v>
          </cell>
        </row>
        <row r="318">
          <cell r="A318" t="str">
            <v>001.08.00015</v>
          </cell>
          <cell r="B318" t="str">
            <v>Estrutura de madeira para telha de fibrocimento, alumínio ou aço zincado pontaletada sobre laje ou parede</v>
          </cell>
          <cell r="C318" t="str">
            <v>m2</v>
          </cell>
          <cell r="D318">
            <v>7.6664000000000003</v>
          </cell>
        </row>
        <row r="319">
          <cell r="A319" t="str">
            <v>001.08.00080</v>
          </cell>
          <cell r="B319" t="str">
            <v>Estrutura de madeira para telhado, c/ distância entre tesouras 4.00 m, 02 águas, p/ cobertura c/ chapa ondulada de c.a. ou alumínio, com 10 m de vão</v>
          </cell>
          <cell r="C319" t="str">
            <v>m2</v>
          </cell>
          <cell r="D319">
            <v>20.342400000000001</v>
          </cell>
        </row>
        <row r="320">
          <cell r="A320" t="str">
            <v>001.08.00100</v>
          </cell>
          <cell r="B320" t="str">
            <v>Estrutura de madeira para telhado, c/ distância entre tesouras 4.00 m, 02 águas, p/ cobertura c/ chapa ondulada de c.a. ou alumínio, com 15 m de vão</v>
          </cell>
          <cell r="C320" t="str">
            <v>m2</v>
          </cell>
          <cell r="D320">
            <v>24.297899999999998</v>
          </cell>
        </row>
        <row r="321">
          <cell r="A321" t="str">
            <v>001.08.00120</v>
          </cell>
          <cell r="B321" t="str">
            <v>Estrutura de madeira para telhado, c/ distância entre tesouras 4.00 m, 02 águas, p/ cobertura c/ chapa ondulada de c.a. ou alumínio, com 20 m de vão</v>
          </cell>
          <cell r="C321" t="str">
            <v>m2</v>
          </cell>
          <cell r="D321">
            <v>30.482700000000001</v>
          </cell>
        </row>
        <row r="322">
          <cell r="A322" t="str">
            <v>001.08.00140</v>
          </cell>
          <cell r="B322" t="str">
            <v>Estrutura de madeira para telhado, c/ distância entre tesouras 4.00 m, 04 águas p/ cobertura c/ chapas onduladas de c.a ou alumínio, com 10 m de vao</v>
          </cell>
          <cell r="C322" t="str">
            <v>m2</v>
          </cell>
          <cell r="D322">
            <v>23.178999999999998</v>
          </cell>
        </row>
        <row r="323">
          <cell r="A323" t="str">
            <v>001.08.00160</v>
          </cell>
          <cell r="B323" t="str">
            <v>Execução de estrutura de madeira para telhado, c/ distância entre tesouras 4.00 m, 04 águas p/ cobertura c/ chapas onduladas de c.a ou alumínio, com 15 m de vao</v>
          </cell>
          <cell r="C323" t="str">
            <v>m2</v>
          </cell>
          <cell r="D323">
            <v>26.8645</v>
          </cell>
        </row>
        <row r="324">
          <cell r="A324" t="str">
            <v>001.08.00180</v>
          </cell>
          <cell r="B324" t="str">
            <v>Execução de estrutura de madeira para telhado, c/ distância entre tesouras 4.00 m, 04 águas p/ cobertura c/ chapas onduladas de c.a ou alumínio, com 20 m de vao</v>
          </cell>
          <cell r="C324" t="str">
            <v>m2</v>
          </cell>
          <cell r="D324">
            <v>35.208199999999998</v>
          </cell>
        </row>
        <row r="325">
          <cell r="A325" t="str">
            <v>001.08.00200</v>
          </cell>
          <cell r="B325" t="str">
            <v>Estrutura de Madeira  comum para telhado, constituído de tesouras (6x12 e 6x16 cm), terças (6x12 e 6x16 cm), caibros(5 x 6cm), ripas (1 x 5 cm) e contraventamentos p/ cobertura com telha de barro ou cerâmica de 3 a 7 m de vão</v>
          </cell>
          <cell r="C325" t="str">
            <v>m2</v>
          </cell>
          <cell r="D325">
            <v>27.703399999999998</v>
          </cell>
        </row>
        <row r="326">
          <cell r="A326" t="str">
            <v>001.08.00205</v>
          </cell>
          <cell r="B326" t="str">
            <v>Estrutura de Madeira comum para telhado, constituído de tesouras (6x12 e 6x16 cm), terças (6x12 e 6x16 cm), caibros(5 x 6cm), ripas (1 x 5 cm) e contraventamentos p/ cobertura com telha de barro ou cerâmica de 7 a 10 m de vão</v>
          </cell>
          <cell r="C326" t="str">
            <v>m2</v>
          </cell>
          <cell r="D326">
            <v>31.499500000000001</v>
          </cell>
        </row>
        <row r="327">
          <cell r="A327" t="str">
            <v>001.08.00210</v>
          </cell>
          <cell r="B327" t="str">
            <v>Estrutura de Madeira comum para telhado, constituído de tesouras (6x12 e 6x16 cm), terças (6x12 e 6x16 cm), caibros(5 x 6cm), ripas (1 x 5 cm) e contraventamentos p/ cobertura com telha de barro ou cerâmica de 10 a 13 m de vão</v>
          </cell>
          <cell r="C327" t="str">
            <v>m2</v>
          </cell>
          <cell r="D327">
            <v>35.7776</v>
          </cell>
        </row>
        <row r="328">
          <cell r="A328" t="str">
            <v>001.08.00240</v>
          </cell>
          <cell r="B328" t="str">
            <v>Estrutura de madeira para  telhas canalete 90 ou 43</v>
          </cell>
          <cell r="C328" t="str">
            <v>m2</v>
          </cell>
          <cell r="D328">
            <v>7.5975000000000001</v>
          </cell>
        </row>
        <row r="329">
          <cell r="A329" t="str">
            <v>001.08.00260</v>
          </cell>
          <cell r="B329" t="str">
            <v>Execução de estrutura de madeira para casa popular em telha ceramica</v>
          </cell>
          <cell r="C329" t="str">
            <v>m2</v>
          </cell>
          <cell r="D329">
            <v>15.370100000000001</v>
          </cell>
        </row>
        <row r="330">
          <cell r="A330" t="str">
            <v>001.08.00270</v>
          </cell>
          <cell r="B330" t="str">
            <v>Execução de Cobertura com telha cerâmica tipo ""plan"", inclinação 35%</v>
          </cell>
          <cell r="C330" t="str">
            <v>m2</v>
          </cell>
          <cell r="D330">
            <v>20.971499999999999</v>
          </cell>
        </row>
        <row r="331">
          <cell r="A331" t="str">
            <v>001.08.00275</v>
          </cell>
          <cell r="B331" t="str">
            <v>Execução de Cobertura com telha ceramica tipo portuguesa, inclinação 35%</v>
          </cell>
          <cell r="C331" t="str">
            <v>m2</v>
          </cell>
          <cell r="D331">
            <v>16.964300000000001</v>
          </cell>
        </row>
        <row r="332">
          <cell r="A332" t="str">
            <v>001.08.00280</v>
          </cell>
          <cell r="B332" t="str">
            <v>Execução de Cobertura com telha cerâmica tipo colonial, inclinação 35%</v>
          </cell>
          <cell r="C332" t="str">
            <v>m2</v>
          </cell>
          <cell r="D332">
            <v>26.0471</v>
          </cell>
        </row>
        <row r="333">
          <cell r="A333" t="str">
            <v>001.08.00285</v>
          </cell>
          <cell r="B333" t="str">
            <v>Execução de Cobertura com telha cerâmica tipo romana inclinação 35%</v>
          </cell>
          <cell r="C333" t="str">
            <v>m2</v>
          </cell>
          <cell r="D333">
            <v>16.5443</v>
          </cell>
        </row>
        <row r="334">
          <cell r="A334" t="str">
            <v>001.08.00290</v>
          </cell>
          <cell r="B334" t="str">
            <v>Execução de Cobertura com telha cerâmica tipo tipo francesa, inclinação 35%</v>
          </cell>
          <cell r="C334" t="str">
            <v>m2</v>
          </cell>
          <cell r="D334">
            <v>16.908300000000001</v>
          </cell>
        </row>
        <row r="335">
          <cell r="A335" t="str">
            <v>001.08.00300</v>
          </cell>
          <cell r="B335" t="str">
            <v>Fornecimento de Instalação de Cobertura com chapas onduladas de cimento amianto altura 24 mm, largura útil 450 mm, largura nominal  500 mm, de 4 mm de espessura, inclinação 27%</v>
          </cell>
          <cell r="C335" t="str">
            <v>m2</v>
          </cell>
          <cell r="D335">
            <v>5.5359999999999996</v>
          </cell>
        </row>
        <row r="336">
          <cell r="A336" t="str">
            <v>001.08.00305</v>
          </cell>
          <cell r="B336" t="str">
            <v>Fornecimento e Instalação de Cobertura com chapas onduladas de cimento amianto, altura 125 mm, largura útil 1.020 mm e largura nominal 1.064 mm, de 5 mm de espessura, inclinação 27%</v>
          </cell>
          <cell r="C336" t="str">
            <v>m2</v>
          </cell>
          <cell r="D336">
            <v>15.379</v>
          </cell>
        </row>
        <row r="337">
          <cell r="A337" t="str">
            <v>001.08.00310</v>
          </cell>
          <cell r="B337" t="str">
            <v>Fornecimento e Instalação de Cobertura com chapas onduladas de cimento amianto, altura 125 mm, largura útil 1.020 mm e largura nominal 1.064 mm, de 6 mm de espessura, inclinação 27%</v>
          </cell>
          <cell r="C337" t="str">
            <v>m2</v>
          </cell>
          <cell r="D337">
            <v>18.0379</v>
          </cell>
        </row>
        <row r="338">
          <cell r="A338" t="str">
            <v>001.08.00315</v>
          </cell>
          <cell r="B338" t="str">
            <v>Fornecimento e Instalação de Cobertura de cimento amianto, perfil trapezoidal,altura 181 mm, largura útil 490 mm, largura nominal 521 mm, de 8 mm de espessura, inclinação 3%</v>
          </cell>
          <cell r="C338" t="str">
            <v>m2</v>
          </cell>
          <cell r="D338">
            <v>22.775600000000001</v>
          </cell>
        </row>
        <row r="339">
          <cell r="A339" t="str">
            <v>001.08.00320</v>
          </cell>
          <cell r="B339" t="str">
            <v>Fornecimento e Instalação de Cobertura com telhas onduladas de poliester c/reforço de fibra de vidro</v>
          </cell>
          <cell r="C339" t="str">
            <v>m2</v>
          </cell>
          <cell r="D339">
            <v>29.275400000000001</v>
          </cell>
        </row>
        <row r="340">
          <cell r="A340" t="str">
            <v>001.08.00325</v>
          </cell>
          <cell r="B340" t="str">
            <v>Fornecimento e Instalação de Cobertura com telha de aço galvanizado zincado trapezoidal, trapézio alto ou baixo, com 0.43mm de espessura, incl.10%, fixada com hastes de ferro galvanizado tipo gancho, arruela de borracha e parafuso</v>
          </cell>
          <cell r="C340" t="str">
            <v>m2</v>
          </cell>
          <cell r="D340">
            <v>30.491099999999999</v>
          </cell>
        </row>
        <row r="341">
          <cell r="A341" t="str">
            <v>001.08.00330</v>
          </cell>
          <cell r="B341" t="str">
            <v>Fornecimento e Instalação de Cobertura com telha trapezoidal de aço pré-pintada eletrostaticamente em uma face, e=0,43 mm, inclinação 10%, fixada com hastes de ferro galvanizado tipo gancho, arruela de borracha e parafuso</v>
          </cell>
          <cell r="C341" t="str">
            <v>m2</v>
          </cell>
          <cell r="D341">
            <v>35.6661</v>
          </cell>
        </row>
        <row r="342">
          <cell r="A342" t="str">
            <v>001.08.00335</v>
          </cell>
          <cell r="B342" t="str">
            <v>Fornecimento e Instalação de Cobertura com telha trapezoidal de aço pré-pintada eletrostaticamente em duas faces, e=0,43 mm, inclinação 10%, fixada com hastes de ferro galvanizado tipo gancho, arruela de borracha e parafuso</v>
          </cell>
          <cell r="C342" t="str">
            <v>m2</v>
          </cell>
          <cell r="D342">
            <v>42.106099999999998</v>
          </cell>
        </row>
        <row r="343">
          <cell r="A343" t="str">
            <v>001.08.00401</v>
          </cell>
          <cell r="B343" t="str">
            <v>Execução de Cumeeira para telha de barro tipo francesa</v>
          </cell>
          <cell r="C343" t="str">
            <v>ML</v>
          </cell>
          <cell r="D343">
            <v>9.5657999999999994</v>
          </cell>
        </row>
        <row r="344">
          <cell r="A344" t="str">
            <v>001.08.00421</v>
          </cell>
          <cell r="B344" t="str">
            <v>Execução de Cumeeira para telha de barro tipo paulista ou colonial</v>
          </cell>
          <cell r="C344" t="str">
            <v>ML</v>
          </cell>
          <cell r="D344">
            <v>9.5657999999999994</v>
          </cell>
        </row>
        <row r="345">
          <cell r="A345" t="str">
            <v>001.08.00441</v>
          </cell>
          <cell r="B345" t="str">
            <v>Execução de Cumeeira para telha tipo romana</v>
          </cell>
          <cell r="C345" t="str">
            <v>ML</v>
          </cell>
          <cell r="D345">
            <v>8.9657999999999998</v>
          </cell>
        </row>
        <row r="346">
          <cell r="A346" t="str">
            <v>001.08.00561</v>
          </cell>
          <cell r="B346" t="str">
            <v>Fornecimento e Instalação de Cumeeira de cimento amianto normal p/telhas onduladas</v>
          </cell>
          <cell r="C346" t="str">
            <v>ML</v>
          </cell>
          <cell r="D346">
            <v>27.003799999999998</v>
          </cell>
        </row>
        <row r="347">
          <cell r="A347" t="str">
            <v>001.08.00581</v>
          </cell>
          <cell r="B347" t="str">
            <v>Fornecimento e Instalação de Cumeeira de cimento amianto universal p/telhas onduladas</v>
          </cell>
          <cell r="C347" t="str">
            <v>ML</v>
          </cell>
          <cell r="D347">
            <v>31.194800000000001</v>
          </cell>
        </row>
        <row r="348">
          <cell r="A348" t="str">
            <v>001.08.00601</v>
          </cell>
          <cell r="B348" t="str">
            <v>Fornecimento e Instalação de Cumeeira de cimento amianto para canalete 90</v>
          </cell>
          <cell r="C348" t="str">
            <v>ML</v>
          </cell>
          <cell r="D348">
            <v>30.819400000000002</v>
          </cell>
        </row>
        <row r="349">
          <cell r="A349" t="str">
            <v>001.08.00621</v>
          </cell>
          <cell r="B349" t="str">
            <v>Fornecimento e Instalação de Cumeeira de cimento amianto p/canalete 49</v>
          </cell>
          <cell r="C349" t="str">
            <v>ML</v>
          </cell>
          <cell r="D349">
            <v>30.819400000000002</v>
          </cell>
        </row>
        <row r="350">
          <cell r="A350" t="str">
            <v>001.08.00641</v>
          </cell>
          <cell r="B350" t="str">
            <v>Fornecimento e Instalação de Cumeeira de cimento amianto p/ telha vogatex</v>
          </cell>
          <cell r="C350" t="str">
            <v>ML</v>
          </cell>
          <cell r="D350">
            <v>7.2525000000000004</v>
          </cell>
        </row>
        <row r="351">
          <cell r="A351" t="str">
            <v>001.08.00661</v>
          </cell>
          <cell r="B351" t="str">
            <v>Fornecimento e Instalação de Tampão de cimento aminato para canalete 90 (723x215) mm</v>
          </cell>
          <cell r="C351" t="str">
            <v>UN</v>
          </cell>
          <cell r="D351">
            <v>20.029399999999999</v>
          </cell>
        </row>
        <row r="352">
          <cell r="A352" t="str">
            <v>001.08.00681</v>
          </cell>
          <cell r="B352" t="str">
            <v>Fornecimento e Instalação de Tampão de cimento amianto para cobertura c/canalete 49</v>
          </cell>
          <cell r="C352" t="str">
            <v>M2</v>
          </cell>
          <cell r="D352">
            <v>35.700200000000002</v>
          </cell>
        </row>
        <row r="353">
          <cell r="A353" t="str">
            <v>001.08.00701</v>
          </cell>
          <cell r="B353" t="str">
            <v>Fornecimento e Instalação de Tampão de cimento amianto para cobertura c/canalete 90</v>
          </cell>
          <cell r="C353" t="str">
            <v>M2</v>
          </cell>
          <cell r="D353">
            <v>51.2102</v>
          </cell>
        </row>
        <row r="354">
          <cell r="A354" t="str">
            <v>001.08.00800</v>
          </cell>
          <cell r="B354" t="str">
            <v>Fornecimento e Instalação de calha ou rufo na chapa n.26 com desenvolvimento de 25.00 cm</v>
          </cell>
          <cell r="C354" t="str">
            <v>ML</v>
          </cell>
          <cell r="D354">
            <v>12.5</v>
          </cell>
        </row>
        <row r="355">
          <cell r="A355" t="str">
            <v>001.08.00805</v>
          </cell>
          <cell r="B355" t="str">
            <v>Fornecimento e Instalação de calha ou rufo na chapa n.26 com desenvolvimento de 40.00 cm</v>
          </cell>
          <cell r="C355" t="str">
            <v>ML</v>
          </cell>
          <cell r="D355">
            <v>20</v>
          </cell>
        </row>
        <row r="356">
          <cell r="A356" t="str">
            <v>001.08.00810</v>
          </cell>
          <cell r="B356" t="str">
            <v>Fornecimento e Instalação de calha ou rufo na chapa n.24 com desenvolvimento de 25.00 cm</v>
          </cell>
          <cell r="C356" t="str">
            <v>ML</v>
          </cell>
          <cell r="D356">
            <v>13.75</v>
          </cell>
        </row>
        <row r="357">
          <cell r="A357" t="str">
            <v>001.08.00815</v>
          </cell>
          <cell r="B357" t="str">
            <v>Fornecimento e Instalação de calha ou rufo na chapa n.24 com desenvolvimento de 30.00 cm</v>
          </cell>
          <cell r="C357" t="str">
            <v>ML</v>
          </cell>
          <cell r="D357">
            <v>16.5</v>
          </cell>
        </row>
        <row r="358">
          <cell r="A358" t="str">
            <v>001.08.00820</v>
          </cell>
          <cell r="B358" t="str">
            <v>Fornecimento e Instalação de calha ou rufo na chapa n.24 com desenvolvimento de 50.00 cm</v>
          </cell>
          <cell r="C358" t="str">
            <v>ML</v>
          </cell>
          <cell r="D358">
            <v>27.5</v>
          </cell>
        </row>
        <row r="359">
          <cell r="A359" t="str">
            <v>001.08.00825</v>
          </cell>
          <cell r="B359" t="str">
            <v>Fornecimento e Instalação de calha ou rufo na chapa n.24 com desenvolvimento de 120.00 cm</v>
          </cell>
          <cell r="C359" t="str">
            <v>ML</v>
          </cell>
          <cell r="D359">
            <v>66</v>
          </cell>
        </row>
        <row r="360">
          <cell r="A360" t="str">
            <v>001.08.00830</v>
          </cell>
          <cell r="B360" t="str">
            <v>Fornecimento e Instalação de condutor na chapa n.26</v>
          </cell>
          <cell r="C360" t="str">
            <v>ML</v>
          </cell>
          <cell r="D360">
            <v>20</v>
          </cell>
        </row>
        <row r="361">
          <cell r="A361" t="str">
            <v>001.08.00835</v>
          </cell>
          <cell r="B361" t="str">
            <v>Fornecimento e Instalação de condutor na chapa n.24</v>
          </cell>
          <cell r="C361" t="str">
            <v>ML</v>
          </cell>
          <cell r="D361">
            <v>22</v>
          </cell>
        </row>
        <row r="362">
          <cell r="A362" t="str">
            <v>001.08.01181</v>
          </cell>
          <cell r="B362" t="str">
            <v>Fornecimento e Instalação de Cumeeira lisa de aluminio pré-pintada - perkron</v>
          </cell>
          <cell r="C362" t="str">
            <v>ML</v>
          </cell>
          <cell r="D362">
            <v>20.704000000000001</v>
          </cell>
        </row>
        <row r="363">
          <cell r="A363" t="str">
            <v>001.08.01261</v>
          </cell>
          <cell r="B363" t="str">
            <v>Fornecimento e Instalação de Tubo de pvc para águas pluviais inclusive braçadeira para fixação 100 mm</v>
          </cell>
          <cell r="C363" t="str">
            <v>ML</v>
          </cell>
          <cell r="D363">
            <v>12.404400000000001</v>
          </cell>
        </row>
        <row r="364">
          <cell r="A364" t="str">
            <v>001.08.01281</v>
          </cell>
          <cell r="B364" t="str">
            <v>Fornecimento e Instalação de Curva de pvc 90º diâm.100 mm</v>
          </cell>
          <cell r="C364" t="str">
            <v>un</v>
          </cell>
          <cell r="D364">
            <v>13.850899999999999</v>
          </cell>
        </row>
        <row r="365">
          <cell r="A365" t="str">
            <v>001.08.01301</v>
          </cell>
          <cell r="B365" t="str">
            <v>Fornecimento e Instalação de Ralo seco vertical em ferro fundido diâm.100 mm</v>
          </cell>
          <cell r="C365" t="str">
            <v>UN</v>
          </cell>
          <cell r="D365">
            <v>12.534800000000001</v>
          </cell>
        </row>
        <row r="366">
          <cell r="A366" t="str">
            <v>001.08.01361</v>
          </cell>
          <cell r="B366" t="str">
            <v>Fornecimento e instalação de Acabamento de beiral com tabua trabalhada, tratada e envernizada 1"""" x 10""""</v>
          </cell>
          <cell r="C366" t="str">
            <v>ML</v>
          </cell>
          <cell r="D366">
            <v>10.306100000000001</v>
          </cell>
        </row>
        <row r="367">
          <cell r="A367" t="str">
            <v>001.08.01381</v>
          </cell>
          <cell r="B367" t="str">
            <v>Execução de Reparo de cobertura -  emboçamento da última fiada de telhas cerâmicas, empregando argamassa mista de cimento, cal e areia no traço 1:2:8</v>
          </cell>
          <cell r="C367" t="str">
            <v>ML</v>
          </cell>
          <cell r="D367">
            <v>3.4887000000000001</v>
          </cell>
        </row>
        <row r="368">
          <cell r="A368" t="str">
            <v>001.08.01401</v>
          </cell>
          <cell r="B368" t="str">
            <v>Execução de Reparo de cobertura -  revisão de cobertura de telhas cerâmicas com tomada de  goteiras</v>
          </cell>
          <cell r="C368" t="str">
            <v>M2</v>
          </cell>
          <cell r="D368">
            <v>0.46110000000000001</v>
          </cell>
        </row>
        <row r="369">
          <cell r="A369" t="str">
            <v>001.08.01440</v>
          </cell>
          <cell r="B369" t="str">
            <v>Execução de Reparo de cobertura - substituição de ripa de peróba</v>
          </cell>
          <cell r="C369" t="str">
            <v>m2</v>
          </cell>
          <cell r="D369">
            <v>2.6128</v>
          </cell>
        </row>
        <row r="370">
          <cell r="A370" t="str">
            <v>001.08.01441</v>
          </cell>
          <cell r="B370" t="str">
            <v>Execução de Reparo de cobertura - substituição de caibros de peróba</v>
          </cell>
          <cell r="C370" t="str">
            <v>ML</v>
          </cell>
          <cell r="D370">
            <v>3.2985000000000002</v>
          </cell>
        </row>
        <row r="371">
          <cell r="A371" t="str">
            <v>001.08.01461</v>
          </cell>
          <cell r="B371" t="str">
            <v>Execução de Reparo de cobertura - substituição de vigas de peróba 6x12 cm</v>
          </cell>
          <cell r="C371" t="str">
            <v>ML</v>
          </cell>
          <cell r="D371">
            <v>9.8161000000000005</v>
          </cell>
        </row>
        <row r="372">
          <cell r="A372" t="str">
            <v>001.08.01481</v>
          </cell>
          <cell r="B372" t="str">
            <v>Execução de Reparo de cobertura - substituição de vigas de peróba 6x16 cm</v>
          </cell>
          <cell r="C372" t="str">
            <v>ML</v>
          </cell>
          <cell r="D372">
            <v>10.3172</v>
          </cell>
        </row>
        <row r="373">
          <cell r="A373" t="str">
            <v>001.08.01501</v>
          </cell>
          <cell r="B373" t="str">
            <v>Execução de Reparo de cobertura - substituição de telha cerâmica tipo francesa</v>
          </cell>
          <cell r="C373" t="str">
            <v>UN</v>
          </cell>
          <cell r="D373">
            <v>0.96889999999999998</v>
          </cell>
        </row>
        <row r="374">
          <cell r="A374" t="str">
            <v>001.08.01521</v>
          </cell>
          <cell r="B374" t="str">
            <v>Execução de Reparo de cobertura - substituição de telha cerâmica tipo colonial</v>
          </cell>
          <cell r="C374" t="str">
            <v>UN</v>
          </cell>
          <cell r="D374">
            <v>0.89890000000000003</v>
          </cell>
        </row>
        <row r="375">
          <cell r="A375" t="str">
            <v>001.08.01541</v>
          </cell>
          <cell r="B375" t="str">
            <v>Execução de Reparo de cobertura - substituição de telha cerâmica tipo plan</v>
          </cell>
          <cell r="C375" t="str">
            <v>UN</v>
          </cell>
          <cell r="D375">
            <v>0.76890000000000003</v>
          </cell>
        </row>
        <row r="376">
          <cell r="A376" t="str">
            <v>001.09</v>
          </cell>
          <cell r="B376" t="str">
            <v>ESQUADRIAS</v>
          </cell>
          <cell r="D376">
            <v>17702.920600000001</v>
          </cell>
        </row>
        <row r="377">
          <cell r="A377" t="str">
            <v>001.09.00020</v>
          </cell>
          <cell r="B377" t="str">
            <v>Fornecimento e Instalação de Porta metálica de abrir em chapa dobrada n 18</v>
          </cell>
          <cell r="C377" t="str">
            <v>M2</v>
          </cell>
          <cell r="D377">
            <v>248.29320000000001</v>
          </cell>
        </row>
        <row r="378">
          <cell r="A378" t="str">
            <v>001.09.00040</v>
          </cell>
          <cell r="B378" t="str">
            <v>Fornecimento e Instalação de Porta metálica de abrir em metalón</v>
          </cell>
          <cell r="C378" t="str">
            <v>M2</v>
          </cell>
          <cell r="D378">
            <v>148.44319999999999</v>
          </cell>
        </row>
        <row r="379">
          <cell r="A379" t="str">
            <v>001.09.00060</v>
          </cell>
          <cell r="B379" t="str">
            <v>Fornecimento e Instalação de Porta metálica de abrir em perfil metálico (cantoneiras e tees)</v>
          </cell>
          <cell r="C379" t="str">
            <v>M2</v>
          </cell>
          <cell r="D379">
            <v>161.44319999999999</v>
          </cell>
        </row>
        <row r="380">
          <cell r="A380" t="str">
            <v>001.09.00080</v>
          </cell>
          <cell r="B380" t="str">
            <v>Fornecimento e Instalação de Porta metálica de correr em chapa dobrada n 18</v>
          </cell>
          <cell r="C380" t="str">
            <v>M2</v>
          </cell>
          <cell r="D380">
            <v>161.44319999999999</v>
          </cell>
        </row>
        <row r="381">
          <cell r="A381" t="str">
            <v>001.09.00100</v>
          </cell>
          <cell r="B381" t="str">
            <v>Fornecimento e instalação de Porta metálica de correr em metalón</v>
          </cell>
          <cell r="C381" t="str">
            <v>M2</v>
          </cell>
          <cell r="D381">
            <v>183.44319999999999</v>
          </cell>
        </row>
        <row r="382">
          <cell r="A382" t="str">
            <v>001.09.00120</v>
          </cell>
          <cell r="B382" t="str">
            <v>Fornecimento e Instalação de Porta metálica de correr em perfil metálico (cantoneiras e tees)</v>
          </cell>
          <cell r="C382" t="str">
            <v>M2</v>
          </cell>
          <cell r="D382">
            <v>168.44319999999999</v>
          </cell>
        </row>
        <row r="383">
          <cell r="A383" t="str">
            <v>001.09.00140</v>
          </cell>
          <cell r="B383" t="str">
            <v>Fornecimento e Instalaçao de Porta metálica de de abrir em metalón com janela acoplada</v>
          </cell>
          <cell r="C383" t="str">
            <v>M2</v>
          </cell>
          <cell r="D383">
            <v>100.9432</v>
          </cell>
        </row>
        <row r="384">
          <cell r="A384" t="str">
            <v>001.09.00160</v>
          </cell>
          <cell r="B384" t="str">
            <v>Fornecimento e Instalação de Porta metálica de ( 2,00 x 2,60 ) m - 2 fls de abrir c/ vidro</v>
          </cell>
          <cell r="C384" t="str">
            <v>UN</v>
          </cell>
          <cell r="D384">
            <v>768.81600000000003</v>
          </cell>
        </row>
        <row r="385">
          <cell r="A385" t="str">
            <v>001.09.00180</v>
          </cell>
          <cell r="B385" t="str">
            <v>Porta metálica de enrolar em chapa de aço ondulada</v>
          </cell>
          <cell r="C385" t="str">
            <v>M2</v>
          </cell>
          <cell r="D385">
            <v>88.012</v>
          </cell>
        </row>
        <row r="386">
          <cell r="A386" t="str">
            <v>001.09.00200</v>
          </cell>
          <cell r="B386" t="str">
            <v>Janela metálica basculante em chapa dobrada n 18</v>
          </cell>
          <cell r="C386" t="str">
            <v>M2</v>
          </cell>
          <cell r="D386">
            <v>229.2216</v>
          </cell>
        </row>
        <row r="387">
          <cell r="A387" t="str">
            <v>001.09.00220</v>
          </cell>
          <cell r="B387" t="str">
            <v>Janela metálica basculante em metalón</v>
          </cell>
          <cell r="C387" t="str">
            <v>M2</v>
          </cell>
          <cell r="D387">
            <v>166.16159999999999</v>
          </cell>
        </row>
        <row r="388">
          <cell r="A388" t="str">
            <v>001.09.00240</v>
          </cell>
          <cell r="B388" t="str">
            <v>Janela metálica basculante em perfil metálico (cantoneiras e tees)</v>
          </cell>
          <cell r="C388" t="str">
            <v>M2</v>
          </cell>
          <cell r="D388">
            <v>166.16159999999999</v>
          </cell>
        </row>
        <row r="389">
          <cell r="A389" t="str">
            <v>001.09.00260</v>
          </cell>
          <cell r="B389" t="str">
            <v>Janela metálica de correr em chapa de aço  dobrada n 18</v>
          </cell>
          <cell r="C389" t="str">
            <v>M2</v>
          </cell>
          <cell r="D389">
            <v>194.2216</v>
          </cell>
        </row>
        <row r="390">
          <cell r="A390" t="str">
            <v>001.09.00280</v>
          </cell>
          <cell r="B390" t="str">
            <v>Janela metálica de correr em metalón</v>
          </cell>
          <cell r="C390" t="str">
            <v>M2</v>
          </cell>
          <cell r="D390">
            <v>156.9881</v>
          </cell>
        </row>
        <row r="391">
          <cell r="A391" t="str">
            <v>001.09.00300</v>
          </cell>
          <cell r="B391" t="str">
            <v>Janela metálica de correr em perfis metálicos (cantoneiras e tees)</v>
          </cell>
          <cell r="C391" t="str">
            <v>M2</v>
          </cell>
          <cell r="D391">
            <v>164.2216</v>
          </cell>
        </row>
        <row r="392">
          <cell r="A392" t="str">
            <v>001.09.00320</v>
          </cell>
          <cell r="B392" t="str">
            <v>Janela metálica maximar em chapa dobrada n 18</v>
          </cell>
          <cell r="C392" t="str">
            <v>M2</v>
          </cell>
          <cell r="D392">
            <v>171.9881</v>
          </cell>
        </row>
        <row r="393">
          <cell r="A393" t="str">
            <v>001.09.00340</v>
          </cell>
          <cell r="B393" t="str">
            <v>Janela metálica maximar em metalón</v>
          </cell>
          <cell r="C393" t="str">
            <v>M2</v>
          </cell>
          <cell r="D393">
            <v>171.9881</v>
          </cell>
        </row>
        <row r="394">
          <cell r="A394" t="str">
            <v>001.09.00360</v>
          </cell>
          <cell r="B394" t="str">
            <v>Janela metálica maximar em perfis metálicos (cantoneiras e tees)</v>
          </cell>
          <cell r="C394" t="str">
            <v>M2</v>
          </cell>
          <cell r="D394">
            <v>180.9881</v>
          </cell>
        </row>
        <row r="395">
          <cell r="A395" t="str">
            <v>001.09.00380</v>
          </cell>
          <cell r="B395" t="str">
            <v>Janela metálica veneziana em metalon</v>
          </cell>
          <cell r="C395" t="str">
            <v>M2</v>
          </cell>
          <cell r="D395">
            <v>141.9881</v>
          </cell>
        </row>
        <row r="396">
          <cell r="A396" t="str">
            <v>001.09.00400</v>
          </cell>
          <cell r="B396" t="str">
            <v>Janela metálica fixa para vidro em chapa dobrada</v>
          </cell>
          <cell r="C396" t="str">
            <v>M2</v>
          </cell>
          <cell r="D396">
            <v>196.9881</v>
          </cell>
        </row>
        <row r="397">
          <cell r="A397" t="str">
            <v>001.09.00440</v>
          </cell>
          <cell r="B397" t="str">
            <v>Janela metálica tipo grade de ferro de 1/2 pol. espaçados a cada 15 cm incl. tela de arame sobreposta, j3-120x50 cm</v>
          </cell>
          <cell r="C397" t="str">
            <v>UN</v>
          </cell>
          <cell r="D397">
            <v>253.99090000000001</v>
          </cell>
        </row>
        <row r="398">
          <cell r="A398" t="str">
            <v>001.09.00460</v>
          </cell>
          <cell r="B398" t="str">
            <v>Janela metálica de chapa dobrada n.18 tipo grade fixa inclusive ferragens e tela mosquiteiro</v>
          </cell>
          <cell r="C398" t="str">
            <v>M2</v>
          </cell>
          <cell r="D398">
            <v>141.7216</v>
          </cell>
        </row>
        <row r="399">
          <cell r="A399" t="str">
            <v>001.09.00480</v>
          </cell>
          <cell r="B399" t="str">
            <v>Janela metálica de correr em metalón com tela</v>
          </cell>
          <cell r="C399" t="str">
            <v>M2</v>
          </cell>
          <cell r="D399">
            <v>158.83240000000001</v>
          </cell>
        </row>
        <row r="400">
          <cell r="A400" t="str">
            <v>001.09.00500</v>
          </cell>
          <cell r="B400" t="str">
            <v>Portão metálico tipo grade em ferro de 1/2 pol espaçados a cada 15 cm conf. modelo, p5-90x210 cm</v>
          </cell>
          <cell r="C400" t="str">
            <v>UN</v>
          </cell>
          <cell r="D400">
            <v>327.63900000000001</v>
          </cell>
        </row>
        <row r="401">
          <cell r="A401" t="str">
            <v>001.09.00510</v>
          </cell>
          <cell r="B401" t="str">
            <v>Portão de Correr em Chapa Corrugada N.18, Conf. Det. SINFRA N.06</v>
          </cell>
          <cell r="C401" t="str">
            <v>m2</v>
          </cell>
          <cell r="D401">
            <v>210.41220000000001</v>
          </cell>
        </row>
        <row r="402">
          <cell r="A402" t="str">
            <v>001.09.00520</v>
          </cell>
          <cell r="B402" t="str">
            <v>Gradil  de ferro metalón 20x20 mm</v>
          </cell>
          <cell r="C402" t="str">
            <v>M2</v>
          </cell>
          <cell r="D402">
            <v>78.488200000000006</v>
          </cell>
        </row>
        <row r="403">
          <cell r="A403" t="str">
            <v>001.09.00530</v>
          </cell>
          <cell r="B403" t="str">
            <v>Fornecimento e Instalação de Gradil em Módulos Fixos, conf. det. SINFRA/ FEMA - Entrada do Parque Mãe Bonifácia</v>
          </cell>
          <cell r="C403" t="str">
            <v>ml</v>
          </cell>
          <cell r="D403">
            <v>233.9051</v>
          </cell>
        </row>
        <row r="404">
          <cell r="A404" t="str">
            <v>001.09.00540</v>
          </cell>
          <cell r="B404" t="str">
            <v>Portão de ferro metalon  30x20mm</v>
          </cell>
          <cell r="C404" t="str">
            <v>M2</v>
          </cell>
          <cell r="D404">
            <v>54.642400000000002</v>
          </cell>
        </row>
        <row r="405">
          <cell r="A405" t="str">
            <v>001.09.00560</v>
          </cell>
          <cell r="B405" t="str">
            <v>Grades de proteção - chapa 2 x 1 cm</v>
          </cell>
          <cell r="C405" t="str">
            <v>M2</v>
          </cell>
          <cell r="D405">
            <v>69.721599999999995</v>
          </cell>
        </row>
        <row r="406">
          <cell r="A406" t="str">
            <v>001.09.00580</v>
          </cell>
          <cell r="B406" t="str">
            <v>Portão metálico em chapa dobrada com fechamento em chapa lisa, inclusive ferragens</v>
          </cell>
          <cell r="C406" t="str">
            <v>M2</v>
          </cell>
          <cell r="D406">
            <v>88.421599999999998</v>
          </cell>
        </row>
        <row r="407">
          <cell r="A407" t="str">
            <v>001.09.00600</v>
          </cell>
          <cell r="B407" t="str">
            <v>Corrimão metálico de ferro ( 3 x 2 cm ) h=0,80m</v>
          </cell>
          <cell r="C407" t="str">
            <v>ML</v>
          </cell>
          <cell r="D407">
            <v>59.221600000000002</v>
          </cell>
        </row>
        <row r="408">
          <cell r="A408" t="str">
            <v>001.09.00620</v>
          </cell>
          <cell r="B408" t="str">
            <v>Portão metálico em chapa lisa vincada c/ requadro em perfil de ferro simples, inclusive ferragens e fechadura</v>
          </cell>
          <cell r="C408" t="str">
            <v>M2</v>
          </cell>
          <cell r="D408">
            <v>103.83240000000001</v>
          </cell>
        </row>
        <row r="409">
          <cell r="A409" t="str">
            <v>001.09.00640</v>
          </cell>
          <cell r="B409" t="str">
            <v>Alçapão metálico em chapa galvanizada</v>
          </cell>
          <cell r="C409" t="str">
            <v>M2</v>
          </cell>
          <cell r="D409">
            <v>248.29320000000001</v>
          </cell>
        </row>
        <row r="410">
          <cell r="A410" t="str">
            <v>001.09.00660</v>
          </cell>
          <cell r="B410" t="str">
            <v>Fornecimento e Instalação de Batente ou guarnição metálica para vão de ( 0,80 x 2,10 ) m</v>
          </cell>
          <cell r="C410" t="str">
            <v>UN</v>
          </cell>
          <cell r="D410">
            <v>61.488100000000003</v>
          </cell>
        </row>
        <row r="411">
          <cell r="A411" t="str">
            <v>001.09.00680</v>
          </cell>
          <cell r="B411" t="str">
            <v>Fornecimento e Instalação de Batente ou guarnição metálica para vão de ( 1,20 x 2,10 ) m</v>
          </cell>
          <cell r="C411" t="str">
            <v>UN</v>
          </cell>
          <cell r="D411">
            <v>66.370199999999997</v>
          </cell>
        </row>
        <row r="412">
          <cell r="A412" t="str">
            <v>001.09.00700</v>
          </cell>
          <cell r="B412" t="str">
            <v>Fornecimento e Instalação de Batente ou guarnição metálica para vão de ( 1,50 x 2,10 ) m</v>
          </cell>
          <cell r="C412" t="str">
            <v>UN</v>
          </cell>
          <cell r="D412">
            <v>70.2624</v>
          </cell>
        </row>
        <row r="413">
          <cell r="A413" t="str">
            <v>001.09.00720</v>
          </cell>
          <cell r="B413" t="str">
            <v>Fornecimento e Instalação de Batente ou guarnição metálica para vão de ( 1,80 x 2,10 ) m</v>
          </cell>
          <cell r="C413" t="str">
            <v>UN</v>
          </cell>
          <cell r="D413">
            <v>74.154600000000002</v>
          </cell>
        </row>
        <row r="414">
          <cell r="A414" t="str">
            <v>001.09.00740</v>
          </cell>
          <cell r="B414" t="str">
            <v>Fornecimento e Instalação de Porta  de ferro em perfil metálico - 0,80x2,10m - padrão comercial</v>
          </cell>
          <cell r="C414" t="str">
            <v>UN</v>
          </cell>
          <cell r="D414">
            <v>117.1932</v>
          </cell>
        </row>
        <row r="415">
          <cell r="A415" t="str">
            <v>001.09.00760</v>
          </cell>
          <cell r="B415" t="str">
            <v>Fornecimento e Instalação de Porta  de ferro em perfis metalicos - 0,70x2,10m - padrão comercial</v>
          </cell>
          <cell r="C415" t="str">
            <v>UN</v>
          </cell>
          <cell r="D415">
            <v>117.1932</v>
          </cell>
        </row>
        <row r="416">
          <cell r="A416" t="str">
            <v>001.09.00770</v>
          </cell>
          <cell r="B416" t="str">
            <v>Fornecimento e Instalação de Porta  de ferro em perfil metálico - 0,60x2,10m - padrão comercial</v>
          </cell>
          <cell r="C416" t="str">
            <v>un</v>
          </cell>
          <cell r="D416">
            <v>132.35319999999999</v>
          </cell>
        </row>
        <row r="417">
          <cell r="A417" t="str">
            <v>001.09.00780</v>
          </cell>
          <cell r="B417" t="str">
            <v>Fornecimento e Instalação de Porta de Ferro de Correr Em Perfil Metálico Tipo Mosaico Quadriculado, 4 Folhas, Dim. 2.00 x 2.13 Req. 13 Chapa 22 - Padrão Comercial</v>
          </cell>
          <cell r="C417" t="str">
            <v>m2</v>
          </cell>
          <cell r="D417">
            <v>241.3716</v>
          </cell>
        </row>
        <row r="418">
          <cell r="A418" t="str">
            <v>001.09.00790</v>
          </cell>
          <cell r="B418" t="str">
            <v>Fornecimento e Instalação de Porta de ferro tipo veneziana - 0,80x2,10m - padrão comercial</v>
          </cell>
          <cell r="C418" t="str">
            <v>un</v>
          </cell>
          <cell r="D418">
            <v>132.35319999999999</v>
          </cell>
        </row>
        <row r="419">
          <cell r="A419" t="str">
            <v>001.09.00800</v>
          </cell>
          <cell r="B419" t="str">
            <v>Fornecimento e Instalação de Porta de ferro tipo veneziana - 0,70x2,10m - padrão comercial</v>
          </cell>
          <cell r="C419" t="str">
            <v>UN</v>
          </cell>
          <cell r="D419">
            <v>132.35319999999999</v>
          </cell>
        </row>
        <row r="420">
          <cell r="A420" t="str">
            <v>001.09.00805</v>
          </cell>
          <cell r="B420" t="str">
            <v>Fornecimento e Instalação de Porta de ferro tipo veneziana - 0,60x2,10m - padrão comercial</v>
          </cell>
          <cell r="C420" t="str">
            <v>un</v>
          </cell>
          <cell r="D420">
            <v>132.35319999999999</v>
          </cell>
        </row>
        <row r="421">
          <cell r="A421" t="str">
            <v>001.09.00820</v>
          </cell>
          <cell r="B421" t="str">
            <v>Fornecimento e Instalação de Janela de ferro em perfis metálicos - basculante com grade - padrão comercial</v>
          </cell>
          <cell r="C421" t="str">
            <v>M2</v>
          </cell>
          <cell r="D421">
            <v>229.2216</v>
          </cell>
        </row>
        <row r="422">
          <cell r="A422" t="str">
            <v>001.09.00825</v>
          </cell>
          <cell r="B422" t="str">
            <v>Fornecimento e Instalação de Janela Tipo Vitro Basculante com Grade Xadrez 0.40 x 0.40 cm, batente e = 12 cm chapa 22 - Padrão Comercial</v>
          </cell>
          <cell r="C422" t="str">
            <v>m2</v>
          </cell>
          <cell r="D422">
            <v>166.3862</v>
          </cell>
        </row>
        <row r="423">
          <cell r="A423" t="str">
            <v>001.09.00826</v>
          </cell>
          <cell r="B423" t="str">
            <v>Fornecimento e Instalação de Janela Tipo Vitro Basculante com Grade Xadrez 0.40 x 0.60 cm Batente e = 12 cm Chapa 22 - Padrão Comercial</v>
          </cell>
          <cell r="C423" t="str">
            <v>m2</v>
          </cell>
          <cell r="D423">
            <v>166.3862</v>
          </cell>
        </row>
        <row r="424">
          <cell r="A424" t="str">
            <v>001.09.00830</v>
          </cell>
          <cell r="B424" t="str">
            <v>Fornecimento e Instalação de Janela Tipo Vitro Maxim-ar 1.00 x 0.60 m c/ Grade Xadrez, Batente E = 12 cm, Chapa 22  - Padrão Comercial</v>
          </cell>
          <cell r="C424" t="str">
            <v>m2</v>
          </cell>
          <cell r="D424">
            <v>214.61619999999999</v>
          </cell>
        </row>
        <row r="425">
          <cell r="A425" t="str">
            <v>001.09.00840</v>
          </cell>
          <cell r="B425" t="str">
            <v>Fornecimento e Instalação de Janela de ferro em perfis metálicos - de correr com grade  - padrão comercial</v>
          </cell>
          <cell r="C425" t="str">
            <v>m2</v>
          </cell>
          <cell r="D425">
            <v>156.9881</v>
          </cell>
        </row>
        <row r="426">
          <cell r="A426" t="str">
            <v>001.09.00845</v>
          </cell>
          <cell r="B426" t="str">
            <v>Fornecimento e Instalação de Janela Tipo Vitro de Correr com Caixilho Fixo 1.20 x 1.00 m c/ Grade, Batente E = 12 cm, Chapa 22 4 Folhas - Padrão Comercial</v>
          </cell>
          <cell r="C426" t="str">
            <v>m2</v>
          </cell>
          <cell r="D426">
            <v>128.71619999999999</v>
          </cell>
        </row>
        <row r="427">
          <cell r="A427" t="str">
            <v>001.09.00846</v>
          </cell>
          <cell r="B427" t="str">
            <v>Fornecimento e Instalação de Janela Tipo Vitro de Correr com Caixilho Fixo 1.50 x 1.00 m c/ Grade, Batente E = 12 cm, Chapa 22 4 Folhas - Padrão Comercial</v>
          </cell>
          <cell r="C427" t="str">
            <v>m2</v>
          </cell>
          <cell r="D427">
            <v>118.58620000000001</v>
          </cell>
        </row>
        <row r="428">
          <cell r="A428" t="str">
            <v>001.09.00848</v>
          </cell>
          <cell r="B428" t="str">
            <v>Fornecimento e Instalação de Janela Tipo Vitro de Correr com Caixilho Fixo 2.00 x 1.00 m s/ Grade, Batente e= 12 cm Chapa 22, 4 Folhas - Padrão Comercial</v>
          </cell>
          <cell r="C428" t="str">
            <v>m2</v>
          </cell>
          <cell r="D428">
            <v>113.1362</v>
          </cell>
        </row>
        <row r="429">
          <cell r="A429" t="str">
            <v>001.09.00850</v>
          </cell>
          <cell r="B429" t="str">
            <v>Fornecimento e Instalação de Janela Tipo Vitro de Correr com Caixilho Fixo 1.50 x 1.20 m c/ Grade, Batente E = 12 cm, Chapa 22 4 Folhas - Padrão Comercial</v>
          </cell>
          <cell r="C429" t="str">
            <v>m2</v>
          </cell>
          <cell r="D429">
            <v>110.7362</v>
          </cell>
        </row>
        <row r="430">
          <cell r="A430" t="str">
            <v>001.09.00860</v>
          </cell>
          <cell r="B430" t="str">
            <v>Fornecimento e Instalação de Janela metálica tipo veneziana de correr com grade - padrão comercial</v>
          </cell>
          <cell r="C430" t="str">
            <v>m2</v>
          </cell>
          <cell r="D430">
            <v>156.9881</v>
          </cell>
        </row>
        <row r="431">
          <cell r="A431" t="str">
            <v>001.09.00900</v>
          </cell>
          <cell r="B431" t="str">
            <v>Fornecimento e Instalação de Porta Padrão Popular (sem defeitos), Tipo Solidor, Dimensão 60 x 210 cm, incl. Portal de Cedrinho Fixado Com Espuma de Poliuretano, Alisar de Cedrinho, Dobradiça de Ferro Zincado 31/2"" x 21/2"",</v>
          </cell>
          <cell r="C431" t="str">
            <v>CJ</v>
          </cell>
          <cell r="D431">
            <v>112.01260000000001</v>
          </cell>
        </row>
        <row r="432">
          <cell r="A432" t="str">
            <v>001.09.00920</v>
          </cell>
          <cell r="B432" t="str">
            <v>Fornecimento e Instalação de Porta Padrão Popular (sem defeitos), Tipo Solidor, Dimensão 70 x 210 cm, incl. Portal de Cedrinho Fixado Com Espuma de Poliuretano, Alisar de Cedrinho, Dobradiça de Ferro Zincado 31/2"" x 21/2"",</v>
          </cell>
          <cell r="C432" t="str">
            <v>CJ</v>
          </cell>
          <cell r="D432">
            <v>112.01260000000001</v>
          </cell>
        </row>
        <row r="433">
          <cell r="A433" t="str">
            <v>001.09.00940</v>
          </cell>
          <cell r="B433" t="str">
            <v>Fornecimento e Instalação de Porta Padrão Popular (sem defeitos), Tipo Solidor, Dimensão 80 x 210 cm, incl. Portal de Cedrinho Fixado Com Espuma de Poliuretano, Alisar de Cedrinho, Dobradiça de Ferro Zincado 31/2"" x 21/2"",</v>
          </cell>
          <cell r="C433" t="str">
            <v>CJ</v>
          </cell>
          <cell r="D433">
            <v>112.01260000000001</v>
          </cell>
        </row>
        <row r="434">
          <cell r="A434" t="str">
            <v>001.09.00960</v>
          </cell>
          <cell r="B434" t="str">
            <v>Fornecimento e Instalação de Porta Tipo Solidor, Angelim, Prensada, Semi Oca, Laminada Para Pintura, Dim. 60 x 210 cm, incl. Portal de Angelim e=3.50cm, Fixado C/ Espuma de Poliuretano, Alisar de Angelim l=6.00cm, Dobradiça de Ferro Niquel. 31/2"" x 21/</v>
          </cell>
          <cell r="C434" t="str">
            <v>CJ</v>
          </cell>
          <cell r="D434">
            <v>205.89259999999999</v>
          </cell>
        </row>
        <row r="435">
          <cell r="A435" t="str">
            <v>001.09.00980</v>
          </cell>
          <cell r="B435" t="str">
            <v>Fornecimento e Instalação de Porta Tipo Solidor, Angelim, Prensada, Semi Oca, Laminada Para Pintura, Dim. 60 x 210 cm, incl. Portal de Angelim e=3.50cm, Fixado C/ Espuma de Poliuretano, Alisar de Angelim l=6.00cm, Dobradiça de Ferro Niquel. 31/2"" x 21/</v>
          </cell>
          <cell r="C435" t="str">
            <v>CJ</v>
          </cell>
          <cell r="D435">
            <v>205.89259999999999</v>
          </cell>
        </row>
        <row r="436">
          <cell r="A436" t="str">
            <v>001.09.01000</v>
          </cell>
          <cell r="B436" t="str">
            <v>Fornecimento e Instalação de Porta Tipo Solidor, Angelim, Prensada, Semi Oca, Laminada Para Pintura, Dim. 60 x 210 cm, incl. Portal de Angelim e=3.50cm, Fixado C/ Espuma de Poliuretano, Alisar de Angelim l=6.00cm, Dobradiça de Ferro Niquel. 31/2"" x 21/</v>
          </cell>
          <cell r="C436" t="str">
            <v>CJ</v>
          </cell>
          <cell r="D436">
            <v>205.89259999999999</v>
          </cell>
        </row>
        <row r="437">
          <cell r="A437" t="str">
            <v>001.09.01010</v>
          </cell>
          <cell r="B437" t="str">
            <v>Fornecimento e Instalação de Porta Tipo Solidor, Angelim, Prensada, Semi Oca, Laminada Para Pintura, Dim. 90 x 210 cm, incl. Portal de Angelim e=3.50cm, Fixado C/ Espuma de Poliuretano, Alisar de Angelim l=6.00cm, Dobradiça de Ferro Niquel. 31/2"" x 21/</v>
          </cell>
          <cell r="C437" t="str">
            <v>CJ</v>
          </cell>
          <cell r="D437">
            <v>205.89259999999999</v>
          </cell>
        </row>
        <row r="438">
          <cell r="A438" t="str">
            <v>001.09.01020</v>
          </cell>
          <cell r="B438" t="str">
            <v>Fornecimento e Instalação de Porta Tipo Solidor, Angelim, Prensada, Encabeçada,Semi Oca, Laminada Para Envernizamento, Dim. 60 x 210 cm, incl. Portal de Angelim e=3.50cm, Fixado C/ Espuma de Poliuretano, Alisar de Angelim l=6.00cm, Dobradiça 31/2""x21/2</v>
          </cell>
          <cell r="C438" t="str">
            <v>CJ</v>
          </cell>
          <cell r="D438">
            <v>230.9126</v>
          </cell>
        </row>
        <row r="439">
          <cell r="A439" t="str">
            <v>001.09.01040</v>
          </cell>
          <cell r="B439" t="str">
            <v>Fornecimento e Instalação de Porta Tipo Solidor, Angelim, Prensada, Encabeçada,Semi Oca, Laminada Para Envernizamento, Dim. 70 x 210 cm, incl. Portal de Angelim e=3.50cm, Fixado C/ Espuma de Poliuretano, Alisar de Angelim l=6.00cm, Dobradiça 31/2""x21/2</v>
          </cell>
          <cell r="C439" t="str">
            <v>CJ</v>
          </cell>
          <cell r="D439">
            <v>230.9126</v>
          </cell>
        </row>
        <row r="440">
          <cell r="A440" t="str">
            <v>001.09.01060</v>
          </cell>
          <cell r="B440" t="str">
            <v>Fornecimento e Instalação de Porta Tipo Solidor, Angelim, Prensada, Encabeçada,Semi Oca, Laminada Para Envernizamento, Dim. 80 x 210 cm, incl. Portal de Angelim e=3.50cm, Fixado C/ Espuma de Poliuretano, Alisar de Angelim l=6.00cm, Dobradiça 31/2""x21/2</v>
          </cell>
          <cell r="C440" t="str">
            <v>CJ</v>
          </cell>
          <cell r="D440">
            <v>230.9126</v>
          </cell>
        </row>
        <row r="441">
          <cell r="A441" t="str">
            <v>001.09.01070</v>
          </cell>
          <cell r="B441" t="str">
            <v>Fornecimento e Instalação de Porta Tipo Solidor, Angelim, Prensada, Encabeçada,Semi Oca, Laminada Para Envernizamento, Dim. 90 x 210 cm, incl. Portal de Angelim e=3.50cm, Fixado C/ Espuma de Poliuretano, Alisar de Angelim l=6.00cm, Dobradiça 31/2""x21/2</v>
          </cell>
          <cell r="C441" t="str">
            <v>CJ</v>
          </cell>
          <cell r="D441">
            <v>230.9126</v>
          </cell>
        </row>
        <row r="442">
          <cell r="A442" t="str">
            <v>001.09.01080</v>
          </cell>
          <cell r="B442" t="str">
            <v>Fornecimento e Instalação de Porta Tipo Solidor,Itaúba, Prensada, Encabeçada,Semi Oca, Laminada Para Envernizamento, Dim. 60 x 210 cm, incl. Portal de Itaúba e=3.50cm, Fixado C/ Espuma de Poliuretano, Alisar de Itaúba l=6.00cm, Dobradiça de 31/2""x21/2</v>
          </cell>
          <cell r="C442" t="str">
            <v>CJ</v>
          </cell>
          <cell r="D442">
            <v>237.99260000000001</v>
          </cell>
        </row>
        <row r="443">
          <cell r="A443" t="str">
            <v>001.09.01100</v>
          </cell>
          <cell r="B443" t="str">
            <v>Fornecimento e Instalação de Porta Tipo Solidor,Itaúba, Prensada, Encabeçada,Semi Oca, Laminada Para Envernizamento, Dim. 70 x 210 cm, incl. Portal de Itaúba e=3.50cm, Fixado C/ Espuma de Poliuretano, Alisar de Itaúba l=6.00cm, Dobradiça de 31/2""x21/2"</v>
          </cell>
          <cell r="C443" t="str">
            <v>CJ</v>
          </cell>
          <cell r="D443">
            <v>237.99260000000001</v>
          </cell>
        </row>
        <row r="444">
          <cell r="A444" t="str">
            <v>001.09.01120</v>
          </cell>
          <cell r="B444" t="str">
            <v>Fornecimento e Instalação de Porta Tipo Solidor,Itaúba, Prensada, Encabeçada,Semi Oca, Laminada Para Envernizamento, Dim. 80 x 210 cm, incl. Portal de Itaúba e=3.50cm, Fixado C/ Espuma de Poliuretano, Alisar de Itaúba l=6.00cm, Dobradiça de 31/2""x21/2"</v>
          </cell>
          <cell r="C444" t="str">
            <v>CJ</v>
          </cell>
          <cell r="D444">
            <v>226.30260000000001</v>
          </cell>
        </row>
        <row r="445">
          <cell r="A445" t="str">
            <v>001.09.01130</v>
          </cell>
          <cell r="B445" t="str">
            <v>Fornecimento e Instalação de Porta Tipo Solidor,Itaúba, Prensada, Encabeçada,Semi Oca, Laminada Para Envernizamento, Dim. 90 x 210 cm, incl. Portal de Itaúba e=3.50cm, Fixado C/ Espuma de Poliuretano, Alisar de Itaúba l=6.00cm, Dobradiça de 31/2""x21/2"</v>
          </cell>
          <cell r="C445" t="str">
            <v>CJ</v>
          </cell>
          <cell r="D445">
            <v>226.30260000000001</v>
          </cell>
        </row>
        <row r="446">
          <cell r="A446" t="str">
            <v>001.09.01290</v>
          </cell>
          <cell r="B446" t="str">
            <v>Fornecimento e Instalação de Porta Tipo Solidor, Angelim, Prensada, Semi Oca, Laminada e Formicada TX PP30 0.8 mm, Dim. 60 x 210 cm, incl. Portal de Angelim e=3.50cm, Fix. Espuma de Poliur., Alisar de Angelim l=6.00cm, Dobr. de Ferro Niquel. 31/2"" x 21</v>
          </cell>
          <cell r="C446" t="str">
            <v>un</v>
          </cell>
          <cell r="D446">
            <v>308.86610000000002</v>
          </cell>
        </row>
        <row r="447">
          <cell r="A447" t="str">
            <v>001.09.01291</v>
          </cell>
          <cell r="B447" t="str">
            <v>Fornecimento e Instalação de Porta Tipo Solidor, Angelim, Prensada, Semi Oca, Laminada e Formicada TX PP30 0.8 mm, Dim. 70 x 210 cm, incl. Portal de Angelim e=3.50cm, Fix. Espuma de Poliur., Alisar de Angelim l=6.00cm, Dobr. de Ferro Niquel. 31/2"" x 21</v>
          </cell>
          <cell r="C447" t="str">
            <v>un</v>
          </cell>
          <cell r="D447">
            <v>332.24610000000001</v>
          </cell>
        </row>
        <row r="448">
          <cell r="A448" t="str">
            <v>001.09.01292</v>
          </cell>
          <cell r="B448" t="str">
            <v>Fornecimento e Instalação de Porta Tipo Solidor, Angelim, Prensada, Semi Oca, Laminada e Formicada TX PP30 0.8 mm, Dim. 80 x 210 cm, incl. Portal de Angelim e=3.50cm, Fix. Espuma de Poliur., Alisar de Angelim l=6.00cm, Dobr. de Ferro Niquel. 31/2"" x 21</v>
          </cell>
          <cell r="C448" t="str">
            <v>un</v>
          </cell>
          <cell r="D448">
            <v>332.24610000000001</v>
          </cell>
        </row>
        <row r="449">
          <cell r="A449" t="str">
            <v>001.09.01293</v>
          </cell>
          <cell r="B449" t="str">
            <v>Fornecimento e Instalação de Porta Tipo Solidor, Angelim, Prensada, Semi Oca, Laminada e Formicada TX PP30 0.8 mm, Dim. 90 x 210 cm, incl. Portal de Angelim e=3.50cm, Fix. Espuma de Poliur., Alisar de Angelim l=6.00cm, Dobr. de Ferro Niquel. 31/2"" x 21</v>
          </cell>
          <cell r="C449" t="str">
            <v>un</v>
          </cell>
          <cell r="D449">
            <v>332.24610000000001</v>
          </cell>
        </row>
        <row r="450">
          <cell r="A450" t="str">
            <v>001.09.01420</v>
          </cell>
          <cell r="B450" t="str">
            <v>Fechadura c/ chave central, maçaneta tipo copo, conjunto completo p/portas de entrada</v>
          </cell>
          <cell r="C450" t="str">
            <v>UN</v>
          </cell>
          <cell r="D450">
            <v>23.020199999999999</v>
          </cell>
        </row>
        <row r="451">
          <cell r="A451" t="str">
            <v>001.09.01440</v>
          </cell>
          <cell r="B451" t="str">
            <v>Fechadura c/ chave central, maçaneta tipo copo, conjunto completo p/portas de comunicacao</v>
          </cell>
          <cell r="C451" t="str">
            <v>UN</v>
          </cell>
          <cell r="D451">
            <v>18.860199999999999</v>
          </cell>
        </row>
        <row r="452">
          <cell r="A452" t="str">
            <v>001.09.01460</v>
          </cell>
          <cell r="B452" t="str">
            <v>Fechadura c/ chave central, maçaneta tipo copo, conjunto completo p/portas de banheiro</v>
          </cell>
          <cell r="C452" t="str">
            <v>UN</v>
          </cell>
          <cell r="D452">
            <v>18.860199999999999</v>
          </cell>
        </row>
        <row r="453">
          <cell r="A453" t="str">
            <v>001.09.02300</v>
          </cell>
          <cell r="B453" t="str">
            <v>Tela metálica tipo mosquiteiro fixado em ferro cantoneira de abas iguais de 1/2""""x1/8""""</v>
          </cell>
          <cell r="C453" t="str">
            <v>M2</v>
          </cell>
          <cell r="D453">
            <v>33.885399999999997</v>
          </cell>
        </row>
        <row r="454">
          <cell r="A454" t="str">
            <v>001.09.02320</v>
          </cell>
          <cell r="B454" t="str">
            <v>Tela metálica tipo mosquiteiro fixado em ferro cantoneira de abas iguais de 1""""x3/16""""</v>
          </cell>
          <cell r="C454" t="str">
            <v>M2</v>
          </cell>
          <cell r="D454">
            <v>59.985399999999998</v>
          </cell>
        </row>
        <row r="455">
          <cell r="A455" t="str">
            <v>001.09.02325</v>
          </cell>
          <cell r="B455" t="str">
            <v>Fornecimento e Instalação de Chapa de Ferro Preta Lisa e= 3 mm Conf. Det. 26 A SEJUSP</v>
          </cell>
          <cell r="C455" t="str">
            <v>m2</v>
          </cell>
          <cell r="D455">
            <v>128.08510000000001</v>
          </cell>
        </row>
        <row r="456">
          <cell r="A456" t="str">
            <v>001.09.02327</v>
          </cell>
          <cell r="B456" t="str">
            <v>Fornecimento e Instalação de Chapa de Ferro Preta Lisa e= 8 mm Conf. Det. 26 C SEJUSP</v>
          </cell>
          <cell r="C456" t="str">
            <v>m2</v>
          </cell>
          <cell r="D456">
            <v>339.98250000000002</v>
          </cell>
        </row>
        <row r="457">
          <cell r="A457" t="str">
            <v>001.09.02330</v>
          </cell>
          <cell r="B457" t="str">
            <v>Fornecimento e Instalação de Porta Para Cadeia ou Presídio 0.80 x 2.10 em grade 7/8"" e barra chata 1 1/2"" x 5/16"" Conf. Det. 05 SINFRA</v>
          </cell>
          <cell r="C457" t="str">
            <v>m2</v>
          </cell>
          <cell r="D457">
            <v>227.84440000000001</v>
          </cell>
        </row>
        <row r="458">
          <cell r="A458" t="str">
            <v>001.09.02335</v>
          </cell>
          <cell r="B458" t="str">
            <v>Fornecimento e Instalação de Porta Metálica C/ Passa Prato Conf. Det. 05 SEJUSP</v>
          </cell>
          <cell r="C458" t="str">
            <v>m2</v>
          </cell>
          <cell r="D458">
            <v>356.19459999999998</v>
          </cell>
        </row>
        <row r="459">
          <cell r="A459" t="str">
            <v>001.09.02336</v>
          </cell>
          <cell r="B459" t="str">
            <v>Fornecimento e Instalação de Porta Metálica S/ Passa Prato Conf. Det. 05 A SEJUSP</v>
          </cell>
          <cell r="C459" t="str">
            <v>m2</v>
          </cell>
          <cell r="D459">
            <v>278.31799999999998</v>
          </cell>
        </row>
        <row r="460">
          <cell r="A460" t="str">
            <v>001.09.02337</v>
          </cell>
          <cell r="B460" t="str">
            <v>Fornecimento e Instalação de Porta Metálica C/ Chapa Metálica Sobre Toda a Porta Conf. Det. 05 B  SEJUSP</v>
          </cell>
          <cell r="C460" t="str">
            <v>m2</v>
          </cell>
          <cell r="D460">
            <v>426.10849999999999</v>
          </cell>
        </row>
        <row r="461">
          <cell r="A461" t="str">
            <v>001.09.02338</v>
          </cell>
          <cell r="B461" t="str">
            <v>Fornecimento e Instalação de Conjunto de Grade Conf. Det. 08 SEJUSP</v>
          </cell>
          <cell r="C461" t="str">
            <v>m2</v>
          </cell>
          <cell r="D461">
            <v>130.26499999999999</v>
          </cell>
        </row>
        <row r="462">
          <cell r="A462" t="str">
            <v>001.09.02340</v>
          </cell>
          <cell r="B462" t="str">
            <v>Fornecimento e Instalação de Grade Metálica Conf. Det. 09 A SEJUSP</v>
          </cell>
          <cell r="C462" t="str">
            <v>m2</v>
          </cell>
          <cell r="D462">
            <v>191.0461</v>
          </cell>
        </row>
        <row r="463">
          <cell r="A463" t="str">
            <v>001.09.02345</v>
          </cell>
          <cell r="B463" t="str">
            <v>Fornecimento e Instalação de Porta Metálica C/ Chapa Metálica Sobre Toda a Porta Conf. Det. 23  SEJUSP</v>
          </cell>
          <cell r="C463" t="str">
            <v>m2</v>
          </cell>
          <cell r="D463">
            <v>380.67520000000002</v>
          </cell>
        </row>
        <row r="464">
          <cell r="A464" t="str">
            <v>001.09.02346</v>
          </cell>
          <cell r="B464" t="str">
            <v>Fornecimento e Instalação de Porta Metálica S/ Chapa Metálica Conf. Det. 23 A  SEJUSP</v>
          </cell>
          <cell r="C464" t="str">
            <v>m2</v>
          </cell>
          <cell r="D464">
            <v>297.05579999999998</v>
          </cell>
        </row>
        <row r="465">
          <cell r="A465" t="str">
            <v>001.09.02350</v>
          </cell>
          <cell r="B465" t="str">
            <v>Fornecimento e Instalação de Visor Conf. Det. 30 SEJUSP</v>
          </cell>
          <cell r="C465" t="str">
            <v>un</v>
          </cell>
          <cell r="D465">
            <v>210.67439999999999</v>
          </cell>
        </row>
        <row r="466">
          <cell r="A466" t="str">
            <v>001.09.02360</v>
          </cell>
          <cell r="B466" t="str">
            <v>Fornecimento e Instalação de Tranca Tipo Comum Conf. Det. 41 SEJUSP</v>
          </cell>
          <cell r="C466" t="str">
            <v>un</v>
          </cell>
          <cell r="D466">
            <v>122.6871</v>
          </cell>
        </row>
        <row r="467">
          <cell r="A467" t="str">
            <v>001.09.02365</v>
          </cell>
          <cell r="B467" t="str">
            <v>Fornecimento e Instalação de Grade Metálica Conf. Det. 45 B SEJUSP</v>
          </cell>
          <cell r="C467" t="str">
            <v>m2</v>
          </cell>
          <cell r="D467">
            <v>246.3074</v>
          </cell>
        </row>
        <row r="468">
          <cell r="A468" t="str">
            <v>001.09.02370</v>
          </cell>
          <cell r="B468" t="str">
            <v>Batente de madeira 15 x 15 cm para porta e janela</v>
          </cell>
          <cell r="C468" t="str">
            <v>m</v>
          </cell>
          <cell r="D468">
            <v>20.7333</v>
          </cell>
        </row>
        <row r="469">
          <cell r="A469" t="str">
            <v>001.09.02380</v>
          </cell>
          <cell r="B469" t="str">
            <v>Batente de madeira 3,5 x 14,5 cm para portas e janelas</v>
          </cell>
          <cell r="C469" t="str">
            <v>M</v>
          </cell>
          <cell r="D469">
            <v>8.0296000000000003</v>
          </cell>
        </row>
        <row r="470">
          <cell r="A470" t="str">
            <v>001.09.02400</v>
          </cell>
          <cell r="B470" t="str">
            <v>Reparo em esquadria - substituição de folhas de porta/janelas de madeira tipo almofadada</v>
          </cell>
          <cell r="C470" t="str">
            <v>M2</v>
          </cell>
          <cell r="D470">
            <v>42.630299999999998</v>
          </cell>
        </row>
        <row r="471">
          <cell r="A471" t="str">
            <v>001.09.02420</v>
          </cell>
          <cell r="B471" t="str">
            <v>Reparo em esquadria - substituição de batente de madeira</v>
          </cell>
          <cell r="C471" t="str">
            <v>M</v>
          </cell>
          <cell r="D471">
            <v>17.7865</v>
          </cell>
        </row>
        <row r="472">
          <cell r="A472" t="str">
            <v>001.09.02440</v>
          </cell>
          <cell r="B472" t="str">
            <v>Reparo em esquadria - substituição de folha de porta de madeira tipo solidor, inclusive dobradiças, -(0,60x1,80)m</v>
          </cell>
          <cell r="C472" t="str">
            <v>UN</v>
          </cell>
          <cell r="D472">
            <v>50.916499999999999</v>
          </cell>
        </row>
        <row r="473">
          <cell r="A473" t="str">
            <v>001.09.02460</v>
          </cell>
          <cell r="B473" t="str">
            <v>Reparo em esquadria - substituição de folha de porta de madeira tipo solidor, inclusive dobradiças, -(0,60x2,10)m</v>
          </cell>
          <cell r="C473" t="str">
            <v>UN</v>
          </cell>
          <cell r="D473">
            <v>54.606499999999997</v>
          </cell>
        </row>
        <row r="474">
          <cell r="A474" t="str">
            <v>001.09.02480</v>
          </cell>
          <cell r="B474" t="str">
            <v>Reparo em esquadria - substituição de folha de porta de madeira tipo solidor, inclusive dobradiças, -(0,70x2,10)m</v>
          </cell>
          <cell r="C474" t="str">
            <v>UN</v>
          </cell>
          <cell r="D474">
            <v>54.606499999999997</v>
          </cell>
        </row>
        <row r="475">
          <cell r="A475" t="str">
            <v>001.09.02500</v>
          </cell>
          <cell r="B475" t="str">
            <v>Reparo em esquadria - substituição de folha de porta de madeira tipo solidor, inclusive dobradiças, -(0,80x2,10)m</v>
          </cell>
          <cell r="C475" t="str">
            <v>UN</v>
          </cell>
          <cell r="D475">
            <v>54.606499999999997</v>
          </cell>
        </row>
        <row r="476">
          <cell r="A476" t="str">
            <v>001.09.02520</v>
          </cell>
          <cell r="B476" t="str">
            <v>Reparo em esquadria - substituição de folha de porta de madeira tipo solidor, inclusive dobradiças, -(0,90x2,10)m</v>
          </cell>
          <cell r="C476" t="str">
            <v>UN</v>
          </cell>
          <cell r="D476">
            <v>92.606499999999997</v>
          </cell>
        </row>
        <row r="477">
          <cell r="A477" t="str">
            <v>001.09.02540</v>
          </cell>
          <cell r="B477" t="str">
            <v>Reparo em esquadria - substituição de folha de madeira almofadada, inclusive dobradiças-(0,60x2,10)m</v>
          </cell>
          <cell r="C477" t="str">
            <v>UN</v>
          </cell>
          <cell r="D477">
            <v>73.606499999999997</v>
          </cell>
        </row>
        <row r="478">
          <cell r="A478" t="str">
            <v>001.09.02560</v>
          </cell>
          <cell r="B478" t="str">
            <v>Reparo em esquadria - substituição de folha de madeira almofadada, inclusive dobradiças-(0,70x2,10)m</v>
          </cell>
          <cell r="C478" t="str">
            <v>UN</v>
          </cell>
          <cell r="D478">
            <v>73.606499999999997</v>
          </cell>
        </row>
        <row r="479">
          <cell r="A479" t="str">
            <v>001.09.02580</v>
          </cell>
          <cell r="B479" t="str">
            <v>Reparo em esquadria - substituição de folha de madeira almofadada, inclusive dobradiças-(0,80x2,10)m</v>
          </cell>
          <cell r="C479" t="str">
            <v>UN</v>
          </cell>
          <cell r="D479">
            <v>73.606499999999997</v>
          </cell>
        </row>
        <row r="480">
          <cell r="A480" t="str">
            <v>001.09.02600</v>
          </cell>
          <cell r="B480" t="str">
            <v>Reparo em esquadria - substituição de folha de madeira almofadada, inclusive dobradiças-(0,90x2,10)m</v>
          </cell>
          <cell r="C480" t="str">
            <v>UN</v>
          </cell>
          <cell r="D480">
            <v>87.606499999999997</v>
          </cell>
        </row>
        <row r="481">
          <cell r="A481" t="str">
            <v>001.09.02620</v>
          </cell>
          <cell r="B481" t="str">
            <v>Reparo em esquadria - substituição de batente de peroba, inclusive guarnições -vão de (0,60x2,10)m</v>
          </cell>
          <cell r="C481" t="str">
            <v>JG</v>
          </cell>
          <cell r="D481">
            <v>98.226600000000005</v>
          </cell>
        </row>
        <row r="482">
          <cell r="A482" t="str">
            <v>001.09.02640</v>
          </cell>
          <cell r="B482" t="str">
            <v>Reparo em esquadria - substituição de batente de peroba, inclusive guarnições -vão de (0,70x2,10)m</v>
          </cell>
          <cell r="C482" t="str">
            <v>JG</v>
          </cell>
          <cell r="D482">
            <v>96.892099999999999</v>
          </cell>
        </row>
        <row r="483">
          <cell r="A483" t="str">
            <v>001.09.02660</v>
          </cell>
          <cell r="B483" t="str">
            <v>Reparo em esquadria - substituição de batente de peroba, inclusive guarnições -vão de (0,80x2,10)m</v>
          </cell>
          <cell r="C483" t="str">
            <v>JG</v>
          </cell>
          <cell r="D483">
            <v>108.9226</v>
          </cell>
        </row>
        <row r="484">
          <cell r="A484" t="str">
            <v>001.09.02800</v>
          </cell>
          <cell r="B484" t="str">
            <v>Reparo em Grades e Portões - substituição de ferro CA 25 1/2""</v>
          </cell>
          <cell r="C484" t="str">
            <v>ml</v>
          </cell>
          <cell r="D484">
            <v>4.0110999999999999</v>
          </cell>
        </row>
        <row r="485">
          <cell r="A485" t="str">
            <v>001.09.02820</v>
          </cell>
          <cell r="B485" t="str">
            <v>Reparo em Grades e Portões - substituição de ferro CA 25 7/8""</v>
          </cell>
          <cell r="C485" t="str">
            <v>ml</v>
          </cell>
          <cell r="D485">
            <v>13.7584</v>
          </cell>
        </row>
        <row r="486">
          <cell r="A486" t="str">
            <v>001.09.02840</v>
          </cell>
          <cell r="B486" t="str">
            <v>Reparo em Alambrados e Portões - substituição de tubo de ferro em chapa preta diam.2"" chapa 13</v>
          </cell>
          <cell r="C486" t="str">
            <v>ml</v>
          </cell>
          <cell r="D486">
            <v>16.174800000000001</v>
          </cell>
        </row>
        <row r="487">
          <cell r="A487" t="str">
            <v>001.09.02860</v>
          </cell>
          <cell r="B487" t="str">
            <v>Reparo em Alambrados e Portões - substituição de tela de alambrado galvanizado malha 2"" fio dw12</v>
          </cell>
          <cell r="C487" t="str">
            <v>m2</v>
          </cell>
          <cell r="D487">
            <v>14.151400000000001</v>
          </cell>
        </row>
        <row r="488">
          <cell r="A488" t="str">
            <v>001.10</v>
          </cell>
          <cell r="B488" t="str">
            <v>REVESTIMENTO</v>
          </cell>
          <cell r="D488">
            <v>329.01499999999999</v>
          </cell>
        </row>
        <row r="489">
          <cell r="A489" t="str">
            <v>001.10.00020</v>
          </cell>
          <cell r="B489" t="str">
            <v>Chapisco de aderência c/argamassa de cimento e areia traço 1:3 e= 5 mm</v>
          </cell>
          <cell r="C489" t="str">
            <v>m2</v>
          </cell>
          <cell r="D489">
            <v>1.9576</v>
          </cell>
        </row>
        <row r="490">
          <cell r="A490" t="str">
            <v>001.10.00040</v>
          </cell>
          <cell r="B490" t="str">
            <v>Chapisco de acab.c/argam.de cimento e pedrisco traço 1:4  e= 7 mm</v>
          </cell>
          <cell r="C490" t="str">
            <v>m2</v>
          </cell>
          <cell r="D490">
            <v>2.9297</v>
          </cell>
        </row>
        <row r="491">
          <cell r="A491" t="str">
            <v>001.10.00100</v>
          </cell>
          <cell r="B491" t="str">
            <v>Reboco paulista usando argamassa mista de cimento cal e areia no traço 1:2:8 com 20 mm de espessura</v>
          </cell>
          <cell r="C491" t="str">
            <v>m2</v>
          </cell>
          <cell r="D491">
            <v>7.8211000000000004</v>
          </cell>
        </row>
        <row r="492">
          <cell r="A492" t="str">
            <v>001.10.00110</v>
          </cell>
          <cell r="B492" t="str">
            <v>Reboco paulista usando argamassa mista de cimento cal e areia no traço 1:2:9 com 20 mm de espessura</v>
          </cell>
          <cell r="C492" t="str">
            <v>m2</v>
          </cell>
          <cell r="D492">
            <v>7.6371000000000002</v>
          </cell>
        </row>
        <row r="493">
          <cell r="A493" t="str">
            <v>001.10.00120</v>
          </cell>
          <cell r="B493" t="str">
            <v>Reboco c/ argamassa de cal em pasta e areia fina peneirada no traço 1:2 (espessura 0.5 cm)</v>
          </cell>
          <cell r="C493" t="str">
            <v>m2</v>
          </cell>
          <cell r="D493">
            <v>3.6324999999999998</v>
          </cell>
        </row>
        <row r="494">
          <cell r="A494" t="str">
            <v>001.10.00170</v>
          </cell>
          <cell r="B494" t="str">
            <v>Revestimento c/ argamassa de barita e = 1O mm</v>
          </cell>
          <cell r="C494" t="str">
            <v>m2</v>
          </cell>
          <cell r="D494">
            <v>42.392600000000002</v>
          </cell>
        </row>
        <row r="495">
          <cell r="A495" t="str">
            <v>001.10.00180</v>
          </cell>
          <cell r="B495" t="str">
            <v>Reboco barra lisa com argamassa de cimento e areia 1:1.5 com impermeabilizante inclusive emboço de cimento e areia 1:4</v>
          </cell>
          <cell r="C495" t="str">
            <v>M2</v>
          </cell>
          <cell r="D495">
            <v>17.493600000000001</v>
          </cell>
        </row>
        <row r="496">
          <cell r="A496" t="str">
            <v>001.10.00200</v>
          </cell>
          <cell r="B496" t="str">
            <v>Barra lisa c/ acabamento em nata de cimento comum c/ desempenadeira de aço sobre emboço de cimento e areia 1:4</v>
          </cell>
          <cell r="C496" t="str">
            <v>m2</v>
          </cell>
          <cell r="D496">
            <v>12.008100000000001</v>
          </cell>
        </row>
        <row r="497">
          <cell r="A497" t="str">
            <v>001.10.00220</v>
          </cell>
          <cell r="B497" t="str">
            <v>Barra lisa c/ acabamento em nata de cimento comum c/ desempenadeira de aço sobre emboço de cimento e areia 1:4:8</v>
          </cell>
          <cell r="C497" t="str">
            <v>m2</v>
          </cell>
          <cell r="D497">
            <v>11.581300000000001</v>
          </cell>
        </row>
        <row r="498">
          <cell r="A498" t="str">
            <v>001.10.00240</v>
          </cell>
          <cell r="B498" t="str">
            <v>Barra lisa c/ acabamento em nata de cimento branco c/ desempenadeira de aço sobre emboço de cimento e areia 1:4</v>
          </cell>
          <cell r="C498" t="str">
            <v>m2</v>
          </cell>
          <cell r="D498">
            <v>14.0441</v>
          </cell>
        </row>
        <row r="499">
          <cell r="A499" t="str">
            <v>001.10.00260</v>
          </cell>
          <cell r="B499" t="str">
            <v>Barra lisa c/ acabamento em nata de cimento comum c/ desempenadeira de aço sobre emboço de cimento e areia 1:4:8</v>
          </cell>
          <cell r="C499" t="str">
            <v>m2</v>
          </cell>
          <cell r="D499">
            <v>11.581300000000001</v>
          </cell>
        </row>
        <row r="500">
          <cell r="A500" t="str">
            <v>001.10.00280</v>
          </cell>
          <cell r="B500" t="str">
            <v>Revestimento com azulejo branco (dimensão mínima 150x150 mm, espessura mínima 4 mm) empregando argamassa pré fabricada de cimento colante (a prumo ), incl rejuntamento</v>
          </cell>
          <cell r="C500" t="str">
            <v>m2</v>
          </cell>
          <cell r="D500">
            <v>22.776800000000001</v>
          </cell>
        </row>
        <row r="501">
          <cell r="A501" t="str">
            <v>001.10.00300</v>
          </cell>
          <cell r="B501" t="str">
            <v>Revestimento com azulejo decorado (dimensão mínima 150x150 mm, espessura mínima 4 mm) empregando argamassa pré fabricada de cimento colante (a prumo ), incl rejuntamento</v>
          </cell>
          <cell r="C501" t="str">
            <v>m2</v>
          </cell>
          <cell r="D501">
            <v>19.9938</v>
          </cell>
        </row>
        <row r="502">
          <cell r="A502" t="str">
            <v>001.10.00320</v>
          </cell>
          <cell r="B502" t="str">
            <v>Revestimento Com Piso Parede (dimensão mínima 300x300 mm, espessura mínima 6 mm) Empregando Argamassa Pré Fabricada de Cimento Colante, incl Rejuntamento</v>
          </cell>
          <cell r="C502" t="str">
            <v>m2</v>
          </cell>
          <cell r="D502">
            <v>19.991800000000001</v>
          </cell>
        </row>
        <row r="503">
          <cell r="A503" t="str">
            <v>001.10.00330</v>
          </cell>
          <cell r="B503" t="str">
            <v>Fornecimento e Assentamento de Pastilha de Porcelana (dimensão mínima 100x100 mm, espessura mínima 8 mm), Assentada Com Argamassa Pré- Fabricada de Cimento Colante, Incl. Rejuntamento</v>
          </cell>
          <cell r="C503" t="str">
            <v>m2</v>
          </cell>
          <cell r="D503">
            <v>47.176099999999998</v>
          </cell>
        </row>
        <row r="504">
          <cell r="A504" t="str">
            <v>001.10.00560</v>
          </cell>
          <cell r="B504" t="str">
            <v>Revestimento c/ carpete 8 mm sobre parede</v>
          </cell>
          <cell r="C504" t="str">
            <v>M2</v>
          </cell>
          <cell r="D504">
            <v>24.803599999999999</v>
          </cell>
        </row>
        <row r="505">
          <cell r="A505" t="str">
            <v>001.10.00580</v>
          </cell>
          <cell r="B505" t="str">
            <v>Revestimento de paredes com laminado melaminico colado (formiplac texturizado)</v>
          </cell>
          <cell r="C505" t="str">
            <v>m2</v>
          </cell>
          <cell r="D505">
            <v>23.991599999999998</v>
          </cell>
        </row>
        <row r="506">
          <cell r="A506" t="str">
            <v>001.10.00660</v>
          </cell>
          <cell r="B506" t="str">
            <v>Faixas decorativas para portas e janelas, 10 cm de largura, em argamassa mista de cimento cal e areia</v>
          </cell>
          <cell r="C506" t="str">
            <v>M</v>
          </cell>
          <cell r="D506">
            <v>4.1908000000000003</v>
          </cell>
        </row>
        <row r="507">
          <cell r="A507" t="str">
            <v>001.10.00680</v>
          </cell>
          <cell r="B507" t="str">
            <v>Fornecimento e Assentamento de Faixa Cerâmica Decorada Para Cozinha e Banheiro</v>
          </cell>
          <cell r="C507" t="str">
            <v>ml</v>
          </cell>
          <cell r="D507">
            <v>13.7346</v>
          </cell>
        </row>
        <row r="508">
          <cell r="A508" t="str">
            <v>001.10.00740</v>
          </cell>
          <cell r="B508" t="str">
            <v>Correção de trincas em paredes, usando ferro de 1/4"""" e argamassa de cimento e areia 1:3</v>
          </cell>
          <cell r="C508" t="str">
            <v>M</v>
          </cell>
          <cell r="D508">
            <v>19.276900000000001</v>
          </cell>
        </row>
        <row r="509">
          <cell r="A509" t="str">
            <v>001.11</v>
          </cell>
          <cell r="B509" t="str">
            <v>PISOS RODAPÉS SOLEIRAS E PEITORIS</v>
          </cell>
          <cell r="D509">
            <v>1236.8943999999999</v>
          </cell>
        </row>
        <row r="510">
          <cell r="A510" t="str">
            <v>001.11.00010</v>
          </cell>
          <cell r="B510" t="str">
            <v>Preparo e apiloamento do local destinado a receber o piso, incl. carga e transporte manual de material de caixão de empréstimo para complementação do que faltar.</v>
          </cell>
          <cell r="C510" t="str">
            <v>m2</v>
          </cell>
          <cell r="D510">
            <v>5.9009</v>
          </cell>
        </row>
        <row r="511">
          <cell r="A511" t="str">
            <v>001.11.00015</v>
          </cell>
          <cell r="B511" t="str">
            <v>Fornecimento e Execução de Picoteamento de Piso Para Aplicação de Argamassa de Regularização em Pisos Pré Exitentes</v>
          </cell>
          <cell r="C511" t="str">
            <v>m2</v>
          </cell>
          <cell r="D511">
            <v>1.3325</v>
          </cell>
        </row>
        <row r="512">
          <cell r="A512" t="str">
            <v>001.11.00040</v>
          </cell>
          <cell r="B512" t="str">
            <v>Regularização de laje ou lastro de concreto com argamassa de cimento e areia no traço 1:3, procedendo-se da seguinte maneira: umidecer abundantemente o contrapiso, aplicar nata de agua e cimento e finalmente a aplicar da argamassa de regularização.</v>
          </cell>
          <cell r="C512" t="str">
            <v>m3</v>
          </cell>
          <cell r="D512">
            <v>283.80529999999999</v>
          </cell>
        </row>
        <row r="513">
          <cell r="A513" t="str">
            <v>001.11.00050</v>
          </cell>
          <cell r="B513" t="str">
            <v>Contrapiso de concreto não estrutural Fck=13,5 Mpa, preparado com régua de alumínio e desempenadeira de madeira, perfeitamente nivelado, pronto para receber o piso, esp.= 6.00 cm</v>
          </cell>
          <cell r="C513" t="str">
            <v>m2</v>
          </cell>
          <cell r="D513">
            <v>16.967300000000002</v>
          </cell>
        </row>
        <row r="514">
          <cell r="A514" t="str">
            <v>001.11.00060</v>
          </cell>
          <cell r="B514" t="str">
            <v>Calçada em concreto Fck=13,5 Mpa no traco 1:3:6 com junta de dilatação de madeira 1.2 cm de espessura formando quadro 2.0 x 2.0 m com 6.0 cm de espessura, preparado com régua de alumínio e desempenadeira de madeira, perfeitamente nivelado.</v>
          </cell>
          <cell r="C514" t="str">
            <v>m2</v>
          </cell>
          <cell r="D514">
            <v>19.508099999999999</v>
          </cell>
        </row>
        <row r="515">
          <cell r="A515" t="str">
            <v>001.11.00080</v>
          </cell>
          <cell r="B515" t="str">
            <v>Calçada em concreto Fck=13,5 Mpa, no traço 1:3:6 com junta de dilatação seca, formando quadro de 2.00x2.00 m, com 6 cm de espessura, preparado com régua de alumínio e desempenadeira de madeira, perfeitamente nivelado.</v>
          </cell>
          <cell r="C515" t="str">
            <v>m2</v>
          </cell>
          <cell r="D515">
            <v>19.508099999999999</v>
          </cell>
        </row>
        <row r="516">
          <cell r="A516" t="str">
            <v>001.11.00100</v>
          </cell>
          <cell r="B516" t="str">
            <v>Calçada em Concreto Usinado 13,50 Mpa, Com Junta de Dilatação de Ripa de Madeira de 1.20 cm de Espessura formando Quadro 1.50 x 1.50 m, sendo a espessura de e= 5.00 cm, preparado com régua de alumínio e desempenadeira de madeira, perfeitamente nivelado.</v>
          </cell>
          <cell r="C516" t="str">
            <v>m2</v>
          </cell>
          <cell r="D516">
            <v>20.432700000000001</v>
          </cell>
        </row>
        <row r="517">
          <cell r="A517" t="str">
            <v>001.11.00110</v>
          </cell>
          <cell r="B517" t="str">
            <v>Calçada em Concreto Usinado 13,50 Mpa, Com Junta de Dilatação de Ripa de Madeira de 1.20 cm de Espessura formando Quadro 1.50 x 1.50 m, sendo a espessura de e=7.00 cm, preparado com régua de alumínio e desempenadeira de madeira, perfeitamente nivelado.</v>
          </cell>
          <cell r="C517" t="str">
            <v>m2</v>
          </cell>
          <cell r="D517">
            <v>25.315899999999999</v>
          </cell>
        </row>
        <row r="518">
          <cell r="A518" t="str">
            <v>001.11.00180</v>
          </cell>
          <cell r="B518" t="str">
            <v>Cimentado liso queimado c/espessura de 1.5 cm c/argamassa de cimento e areia no traço 1:3, procedendo-se da seguinte maneira: umidecer abundantemente o contrapiso, aplicar nata de agua e cimento e finalmente a aplicar da argamassa de acabamento.</v>
          </cell>
          <cell r="C518" t="str">
            <v>m2</v>
          </cell>
          <cell r="D518">
            <v>6.6917999999999997</v>
          </cell>
        </row>
        <row r="519">
          <cell r="A519" t="str">
            <v>001.11.00200</v>
          </cell>
          <cell r="B519" t="str">
            <v>Cimentado liso queimado c/espessura de 2 cm usando argamassa de cimento e areia 1:3 c/ juntas plásticas de 19 mm formando quadros de 2.00 x 2.00 m,umidecer abundantemente o contrapiso, aplicar nata de agua e cimento e finalmente a aplicar a argamassa.</v>
          </cell>
          <cell r="C519" t="str">
            <v>m2</v>
          </cell>
          <cell r="D519">
            <v>10.9033</v>
          </cell>
        </row>
        <row r="520">
          <cell r="A520" t="str">
            <v>001.11.00280</v>
          </cell>
          <cell r="B520" t="str">
            <v>Cimentado liso queimado c/ po xadrez e=1.5 cm c/argamassa de cimento e areia no traço 1:3, umidecer abundantemente o contrapiso, aplicar nata de agua e cimento e finalmente a aplicar a argamassa.</v>
          </cell>
          <cell r="C520" t="str">
            <v>m2</v>
          </cell>
          <cell r="D520">
            <v>7.5258000000000003</v>
          </cell>
        </row>
        <row r="521">
          <cell r="A521" t="str">
            <v>001.11.00310</v>
          </cell>
          <cell r="B521" t="str">
            <v>Revestimento com Piso Cerâmico Esmaltado (dimensão mínima 300x300mm, espessura mínima 8 mm), PI 02, Assentado Com Argamassa Colante Uso Interno, incl. rejuntamento.</v>
          </cell>
          <cell r="C521" t="str">
            <v>m2</v>
          </cell>
          <cell r="D521">
            <v>19.514099999999999</v>
          </cell>
        </row>
        <row r="522">
          <cell r="A522" t="str">
            <v>001.11.00311</v>
          </cell>
          <cell r="B522" t="str">
            <v>Revestimento com Piso Cerâmico Esmaltado (dimensão mínima 300x300mm, espessura mínima 8 mm), PI 03, Assentado Com Argamassa Colante Uso Interno, incl. rejuntamento</v>
          </cell>
          <cell r="C522" t="str">
            <v>m2</v>
          </cell>
          <cell r="D522">
            <v>19.514099999999999</v>
          </cell>
        </row>
        <row r="523">
          <cell r="A523" t="str">
            <v>001.11.00312</v>
          </cell>
          <cell r="B523" t="str">
            <v>Revestimento com Piso Cerâmico Esmaltado (dimensão mínima 300x300mm, espessura mínima 8 mm), PI 04, Assentado Com Argamassa Colante Uso Interno, incl. rejuntamento</v>
          </cell>
          <cell r="C523" t="str">
            <v>m2</v>
          </cell>
          <cell r="D523">
            <v>19.514099999999999</v>
          </cell>
        </row>
        <row r="524">
          <cell r="A524" t="str">
            <v>001.11.00313</v>
          </cell>
          <cell r="B524" t="str">
            <v>Revestimento com Piso Cerâmico Esmaltado (dimensão mínima 300x300mm, espessura mínima 8 mm), PI 05, Assentado Com Argamassa Colante Uso Interno, incl. rejuntamento</v>
          </cell>
          <cell r="C524" t="str">
            <v>m2</v>
          </cell>
          <cell r="D524">
            <v>19.514099999999999</v>
          </cell>
        </row>
        <row r="525">
          <cell r="A525" t="str">
            <v>001.11.00321</v>
          </cell>
          <cell r="B525" t="str">
            <v>Revestimento de pisos e lajotas cerâmicas 30x30 cm assente c/argamassa de cimento e areia 1:4</v>
          </cell>
          <cell r="C525" t="str">
            <v>M2</v>
          </cell>
          <cell r="D525">
            <v>21.881699999999999</v>
          </cell>
        </row>
        <row r="526">
          <cell r="A526" t="str">
            <v>001.11.00341</v>
          </cell>
          <cell r="B526" t="str">
            <v>Assentamento de ladrilho hidráulico cor natural do cimento, assente com argamassa mista de cimento, cal e areia traço 1:4 adição 100 kg cimento</v>
          </cell>
          <cell r="C526" t="str">
            <v>m2</v>
          </cell>
          <cell r="D526">
            <v>34.721200000000003</v>
          </cell>
        </row>
        <row r="527">
          <cell r="A527" t="str">
            <v>001.11.00342</v>
          </cell>
          <cell r="B527" t="str">
            <v>Assentamento de ladrilho hidráulico cor única, assente com argamassa mista de cimento, cal e areia traço 1:4 adição 100 kg cimento</v>
          </cell>
          <cell r="C527" t="str">
            <v>m2</v>
          </cell>
          <cell r="D527">
            <v>36.921199999999999</v>
          </cell>
        </row>
        <row r="528">
          <cell r="A528" t="str">
            <v>001.11.00343</v>
          </cell>
          <cell r="B528" t="str">
            <v>Assentamento de ladrilho hidráulico tipo Cuiabá, assente com argamassa mista de cimento, cal e areia traço 1:4 adição 100 kg cimento</v>
          </cell>
          <cell r="C528" t="str">
            <v>m2</v>
          </cell>
          <cell r="D528">
            <v>38.0212</v>
          </cell>
        </row>
        <row r="529">
          <cell r="A529" t="str">
            <v>001.11.00344</v>
          </cell>
          <cell r="B529" t="str">
            <v>Assentamento de ladrilho hidráulico tipo Copacabana, assente com argamassa mista de cimento, cal e areia traço 1:4 adição 100 kg cimento</v>
          </cell>
          <cell r="C529" t="str">
            <v>m2</v>
          </cell>
          <cell r="D529">
            <v>43.5212</v>
          </cell>
        </row>
        <row r="530">
          <cell r="A530" t="str">
            <v>001.11.00461</v>
          </cell>
          <cell r="B530" t="str">
            <v>Revestimento de piso em granilite fundido no local formando quadros de 2.00 m2 de área ( no máximo) com junta plastica colorida e faixa perimétrica de 30 cm na cor preta fazendo meia cana, aplicação de 2 demãos de resina acrilica</v>
          </cell>
          <cell r="C530" t="str">
            <v>m2</v>
          </cell>
          <cell r="D530">
            <v>16.6541</v>
          </cell>
        </row>
        <row r="531">
          <cell r="A531" t="str">
            <v>001.11.00481</v>
          </cell>
          <cell r="B531" t="str">
            <v>Assentamento de junta plástica de dilatacao p/pisos de 19 mm</v>
          </cell>
          <cell r="C531" t="str">
            <v>ML</v>
          </cell>
          <cell r="D531">
            <v>1.6704000000000001</v>
          </cell>
        </row>
        <row r="532">
          <cell r="A532" t="str">
            <v>001.11.00581</v>
          </cell>
          <cell r="B532" t="str">
            <v>Revestimento de piso em ardosia natural 40x40cm cor preta tipo on com resinex</v>
          </cell>
          <cell r="C532" t="str">
            <v>M2</v>
          </cell>
          <cell r="D532">
            <v>26.732700000000001</v>
          </cell>
        </row>
        <row r="533">
          <cell r="A533" t="str">
            <v>001.11.00601</v>
          </cell>
          <cell r="B533" t="str">
            <v>Revestimento de paviflex sobre lastro ou laje regularizada, assentado com cola especial de 2.00 mm de espessura</v>
          </cell>
          <cell r="C533" t="str">
            <v>M2</v>
          </cell>
          <cell r="D533">
            <v>40.183599999999998</v>
          </cell>
        </row>
        <row r="534">
          <cell r="A534" t="str">
            <v>001.11.00621</v>
          </cell>
          <cell r="B534" t="str">
            <v>Revestimento de paviflex sobre lastro ou laje regularizada, assentado com cola especial de 3.20 mm de espessura</v>
          </cell>
          <cell r="C534" t="str">
            <v>M2</v>
          </cell>
          <cell r="D534">
            <v>68.533600000000007</v>
          </cell>
        </row>
        <row r="535">
          <cell r="A535" t="str">
            <v>001.11.00641</v>
          </cell>
          <cell r="B535" t="str">
            <v>Revestimento de paviflex sobre lastro ou laje regularizada, assentado com cola especial de 1.60 mm de espessura</v>
          </cell>
          <cell r="C535" t="str">
            <v>M2</v>
          </cell>
          <cell r="D535">
            <v>32.833599999999997</v>
          </cell>
        </row>
        <row r="536">
          <cell r="A536" t="str">
            <v>001.11.00681</v>
          </cell>
          <cell r="B536" t="str">
            <v>Revestimento da escada (degrau e espelho) c/ ardósia preta tipo on c/ resinex</v>
          </cell>
          <cell r="C536" t="str">
            <v>M2</v>
          </cell>
          <cell r="D536">
            <v>30.999199999999998</v>
          </cell>
        </row>
        <row r="537">
          <cell r="A537" t="str">
            <v>001.11.00701</v>
          </cell>
          <cell r="B537" t="str">
            <v>Execução de Piso em Concreto Usinado Armado Fck=15 Mpa, espessura do concreto e=15, incluso lastro de brita espessura e= 5 cm, e tela soldada Q 92 de 15 x 15 cm , diam do aço 4.20 mm2, acabamento do piso sem elementos mecânicos</v>
          </cell>
          <cell r="C537" t="str">
            <v>m2</v>
          </cell>
          <cell r="D537">
            <v>42.729100000000003</v>
          </cell>
        </row>
        <row r="538">
          <cell r="A538" t="str">
            <v>001.11.00721</v>
          </cell>
          <cell r="B538" t="str">
            <v>Assentamento de rodapé de cimentado usando argamassa de cimento e areia 1:3 com altura de 10 cm, simples</v>
          </cell>
          <cell r="C538" t="str">
            <v>ML</v>
          </cell>
          <cell r="D538">
            <v>5.4762000000000004</v>
          </cell>
        </row>
        <row r="539">
          <cell r="A539" t="str">
            <v>001.11.00741</v>
          </cell>
          <cell r="B539" t="str">
            <v>Assentamento de rodapé de cimentado usando argamassa de cimento e areia 1:3 com altura de 10 cm, de cor</v>
          </cell>
          <cell r="C539" t="str">
            <v>ML</v>
          </cell>
          <cell r="D539">
            <v>6.3990999999999998</v>
          </cell>
        </row>
        <row r="540">
          <cell r="A540" t="str">
            <v>001.11.00761</v>
          </cell>
          <cell r="B540" t="str">
            <v>Assentamento de rodapés para pisos em ceramica 30x30</v>
          </cell>
          <cell r="C540" t="str">
            <v>ML</v>
          </cell>
          <cell r="D540">
            <v>5.4912999999999998</v>
          </cell>
        </row>
        <row r="541">
          <cell r="A541" t="str">
            <v>001.11.00781</v>
          </cell>
          <cell r="B541" t="str">
            <v>Assentamento de rodapés de de madeira de 10 cm de altura</v>
          </cell>
          <cell r="C541" t="str">
            <v>ML</v>
          </cell>
          <cell r="D541">
            <v>7.4458000000000002</v>
          </cell>
        </row>
        <row r="542">
          <cell r="A542" t="str">
            <v>001.11.00821</v>
          </cell>
          <cell r="B542" t="str">
            <v>Assentamento de mármore c/10 cm de altura e 2.00 cm de espessura</v>
          </cell>
          <cell r="C542" t="str">
            <v>ML</v>
          </cell>
          <cell r="D542">
            <v>19.636099999999999</v>
          </cell>
        </row>
        <row r="543">
          <cell r="A543" t="str">
            <v>001.11.00841</v>
          </cell>
          <cell r="B543" t="str">
            <v>Assentamento de rodapé de cerâmica empregando pasta de argamassa de cimento colante</v>
          </cell>
          <cell r="C543" t="str">
            <v>ML</v>
          </cell>
          <cell r="D543">
            <v>2.1575000000000002</v>
          </cell>
        </row>
        <row r="544">
          <cell r="A544" t="str">
            <v>001.11.00861</v>
          </cell>
          <cell r="B544" t="str">
            <v>Assentamento de paviflex c/9 cm de altura assente com cola especial</v>
          </cell>
          <cell r="C544" t="str">
            <v>ML</v>
          </cell>
          <cell r="D544">
            <v>4.3353999999999999</v>
          </cell>
        </row>
        <row r="545">
          <cell r="A545" t="str">
            <v>001.11.00901</v>
          </cell>
          <cell r="B545" t="str">
            <v>Assentamento de rodapé de madeira de peróba 7x1.5 cm fixados c/tacos de peróba previamente chumbados na alvenaria c/ espaçamento max. de 2.00x2.00 m</v>
          </cell>
          <cell r="C545" t="str">
            <v>ML</v>
          </cell>
          <cell r="D545">
            <v>22.854800000000001</v>
          </cell>
        </row>
        <row r="546">
          <cell r="A546" t="str">
            <v>001.11.00921</v>
          </cell>
          <cell r="B546" t="str">
            <v>Assentamento de rodapé de ardósia natural</v>
          </cell>
          <cell r="C546" t="str">
            <v>ML</v>
          </cell>
          <cell r="D546">
            <v>7.9911000000000003</v>
          </cell>
        </row>
        <row r="547">
          <cell r="A547" t="str">
            <v>001.11.00941</v>
          </cell>
          <cell r="B547" t="str">
            <v>Assentamento de rodapé de granito na cor verde ubatuba com 7 cm de espessura</v>
          </cell>
          <cell r="C547" t="str">
            <v>ML</v>
          </cell>
          <cell r="D547">
            <v>19.324100000000001</v>
          </cell>
        </row>
        <row r="548">
          <cell r="A548" t="str">
            <v>001.11.00961</v>
          </cell>
          <cell r="B548" t="str">
            <v>Assentamento de rodapé de de lajota colonial</v>
          </cell>
          <cell r="C548" t="str">
            <v>ML</v>
          </cell>
          <cell r="D548">
            <v>8.1670999999999996</v>
          </cell>
        </row>
        <row r="549">
          <cell r="A549" t="str">
            <v>001.11.00981</v>
          </cell>
          <cell r="B549" t="str">
            <v>Assentamento de soleiras externas c/ pingadeira ou ressalto penetrando 2.50 cm de c/ lado da alvenaria assentado c/ aragam. de cimento e areia no traço 1:4, de mármore branco marfim 3.00 cm</v>
          </cell>
          <cell r="C549" t="str">
            <v>ML</v>
          </cell>
          <cell r="D549">
            <v>21.161999999999999</v>
          </cell>
        </row>
        <row r="550">
          <cell r="A550" t="str">
            <v>001.11.01001</v>
          </cell>
          <cell r="B550" t="str">
            <v>Assentamento de soleiras externas c/ pingadeira ou ressalto penetrando 2.50 cm de c/ lado da alvenaria assentado c/ aragam. de cimento e areia no traço 1:4, de granilite</v>
          </cell>
          <cell r="C550" t="str">
            <v>ML</v>
          </cell>
          <cell r="D550">
            <v>6.5724</v>
          </cell>
        </row>
        <row r="551">
          <cell r="A551" t="str">
            <v>001.11.01021</v>
          </cell>
          <cell r="B551" t="str">
            <v>Assentamento de soleira interna de 0.15 m de mármore branco marfim 3.00 cmassente c/ argamassa de cimento e areia 1:4 m</v>
          </cell>
          <cell r="C551" t="str">
            <v>ML</v>
          </cell>
          <cell r="D551">
            <v>20.3873</v>
          </cell>
        </row>
        <row r="552">
          <cell r="A552" t="str">
            <v>001.11.01041</v>
          </cell>
          <cell r="B552" t="str">
            <v>Assentamento de soleira interna de 0.15 m de granilite  assente c/ argamassa de cimento e areia 1:4 m</v>
          </cell>
          <cell r="C552" t="str">
            <v>ML</v>
          </cell>
          <cell r="D552">
            <v>7.1898</v>
          </cell>
        </row>
        <row r="553">
          <cell r="A553" t="str">
            <v>001.11.01061</v>
          </cell>
          <cell r="B553" t="str">
            <v>Assentamento de soleira interna de 0.15 m de ardósia ,assente c/ argamassa de cimento e areia no traço 1:4</v>
          </cell>
          <cell r="C553" t="str">
            <v>ML</v>
          </cell>
          <cell r="D553">
            <v>11.455299999999999</v>
          </cell>
        </row>
        <row r="554">
          <cell r="A554" t="str">
            <v>001.11.01081</v>
          </cell>
          <cell r="B554" t="str">
            <v>Assentamento de soleira de granito l=0,15m e=2cm</v>
          </cell>
          <cell r="C554" t="str">
            <v>UN</v>
          </cell>
          <cell r="D554">
            <v>23.486999999999998</v>
          </cell>
        </row>
        <row r="555">
          <cell r="A555" t="str">
            <v>001.11.01101</v>
          </cell>
          <cell r="B555" t="str">
            <v>Assentamento de soleira de granito na cor verde ubatuba l=15 cm</v>
          </cell>
          <cell r="C555" t="str">
            <v>ML</v>
          </cell>
          <cell r="D555">
            <v>40.587000000000003</v>
          </cell>
        </row>
        <row r="556">
          <cell r="A556" t="str">
            <v>001.11.01121</v>
          </cell>
          <cell r="B556" t="str">
            <v>Assentamento de peitoril de mármore branco espessura 3.00 cm, assente com argamassa de cimento e areia traço 1:4</v>
          </cell>
          <cell r="C556" t="str">
            <v>ML</v>
          </cell>
          <cell r="D556">
            <v>17.907399999999999</v>
          </cell>
        </row>
        <row r="557">
          <cell r="A557" t="str">
            <v>001.11.01141</v>
          </cell>
          <cell r="B557" t="str">
            <v>Assentamento de peitoril de granilite espessura 2.50 cm, assente com argamassa de cimento e areia traço 1:4</v>
          </cell>
          <cell r="C557" t="str">
            <v>ML</v>
          </cell>
          <cell r="D557">
            <v>8.5264000000000006</v>
          </cell>
        </row>
        <row r="558">
          <cell r="A558" t="str">
            <v>001.11.01161</v>
          </cell>
          <cell r="B558" t="str">
            <v>Assentamento de peitoril de ardósia polida  espessura 3.00 cm, assente com argamassa de cimento e areia traço 1:4</v>
          </cell>
          <cell r="C558" t="str">
            <v>ml</v>
          </cell>
          <cell r="D558">
            <v>14.244999999999999</v>
          </cell>
        </row>
        <row r="559">
          <cell r="A559" t="str">
            <v>001.11.01181</v>
          </cell>
          <cell r="B559" t="str">
            <v>Assentamento de peitoril interno de mármore branco espessura 2.00 cm, assentes com argamassa de cimento e areia 1:4</v>
          </cell>
          <cell r="C559" t="str">
            <v>ML</v>
          </cell>
          <cell r="D559">
            <v>18.947700000000001</v>
          </cell>
        </row>
        <row r="560">
          <cell r="A560" t="str">
            <v>001.11.01201</v>
          </cell>
          <cell r="B560" t="str">
            <v>Assentamento de peitoril interno de granilite espessura 2.50 cm, assentes com argamassa de cimento e areia 1:4</v>
          </cell>
          <cell r="C560" t="str">
            <v>ML</v>
          </cell>
          <cell r="D560">
            <v>5.7976999999999999</v>
          </cell>
        </row>
        <row r="561">
          <cell r="A561" t="str">
            <v>001.12</v>
          </cell>
          <cell r="B561" t="str">
            <v>FORROS E DIVISÓRIAS</v>
          </cell>
          <cell r="D561">
            <v>1101.4413</v>
          </cell>
        </row>
        <row r="562">
          <cell r="A562" t="str">
            <v>001.12.00020</v>
          </cell>
          <cell r="B562" t="str">
            <v>Forro de tábuas de cedrinho 10.00x1.00 cm aplicados em sarrafos 10x2.5 cm espacados de 50x50 cm</v>
          </cell>
          <cell r="C562" t="str">
            <v>M2</v>
          </cell>
          <cell r="D562">
            <v>28.898499999999999</v>
          </cell>
        </row>
        <row r="563">
          <cell r="A563" t="str">
            <v>001.12.00040</v>
          </cell>
          <cell r="B563" t="str">
            <v>Forro de tábuas de cedrinho 10.00x1.00 cm aplicados em caibros de 5x6 cm espaçados de 50x50 cm</v>
          </cell>
          <cell r="C563" t="str">
            <v>M2</v>
          </cell>
          <cell r="D563">
            <v>29.525500000000001</v>
          </cell>
        </row>
        <row r="564">
          <cell r="A564" t="str">
            <v>001.12.00100</v>
          </cell>
          <cell r="B564" t="str">
            <v>Cimalha de cedrinho</v>
          </cell>
          <cell r="C564" t="str">
            <v>ML</v>
          </cell>
          <cell r="D564">
            <v>2.3441000000000001</v>
          </cell>
        </row>
        <row r="565">
          <cell r="A565" t="str">
            <v>001.12.00140</v>
          </cell>
          <cell r="B565" t="str">
            <v>Forro de gesso 60x60 cm liso fixado diretamente na estrutura por meio de arame galvanizado</v>
          </cell>
          <cell r="C565" t="str">
            <v>m2</v>
          </cell>
          <cell r="D565">
            <v>17.436599999999999</v>
          </cell>
        </row>
        <row r="566">
          <cell r="A566" t="str">
            <v>001.12.00150</v>
          </cell>
          <cell r="B566" t="str">
            <v>Forro Em Gesso Acartonado com Painel FGA  incl. assessórios</v>
          </cell>
          <cell r="C566" t="str">
            <v>m2</v>
          </cell>
          <cell r="D566">
            <v>31.337399999999999</v>
          </cell>
        </row>
        <row r="567">
          <cell r="A567" t="str">
            <v>001.12.00155</v>
          </cell>
          <cell r="B567" t="str">
            <v>Forro Em Gesso Acartonado com Painel FGE  incl. assessórios</v>
          </cell>
          <cell r="C567" t="str">
            <v>m2</v>
          </cell>
          <cell r="D567">
            <v>35.223300000000002</v>
          </cell>
        </row>
        <row r="568">
          <cell r="A568" t="str">
            <v>001.12.00160</v>
          </cell>
          <cell r="B568" t="str">
            <v>Fornecimento e Instalação de Moldura em Gesso h=7 cm</v>
          </cell>
          <cell r="C568" t="str">
            <v>m</v>
          </cell>
          <cell r="D568">
            <v>7</v>
          </cell>
        </row>
        <row r="569">
          <cell r="A569" t="str">
            <v>001.12.00180</v>
          </cell>
          <cell r="B569" t="str">
            <v>Sanca de gesso l=1,20 m</v>
          </cell>
          <cell r="C569" t="str">
            <v>ML</v>
          </cell>
          <cell r="D569">
            <v>25</v>
          </cell>
        </row>
        <row r="570">
          <cell r="A570" t="str">
            <v>001.12.00200</v>
          </cell>
          <cell r="B570" t="str">
            <v>Sanca de gesso l=0,30m</v>
          </cell>
          <cell r="C570" t="str">
            <v>ML</v>
          </cell>
          <cell r="D570">
            <v>9</v>
          </cell>
        </row>
        <row r="571">
          <cell r="A571" t="str">
            <v>001.12.00320</v>
          </cell>
          <cell r="B571" t="str">
            <v>Fornecimento e Instalação de Forro de pvc branco 200 mm, incl. estrutura para fixação em metalon galvanizado e rodaforro</v>
          </cell>
          <cell r="C571" t="str">
            <v>m2</v>
          </cell>
          <cell r="D571">
            <v>29</v>
          </cell>
        </row>
        <row r="572">
          <cell r="A572" t="str">
            <v>001.12.00360</v>
          </cell>
          <cell r="B572" t="str">
            <v>Substituição de tábuas p/forro de cedrinho</v>
          </cell>
          <cell r="C572" t="str">
            <v>M2</v>
          </cell>
          <cell r="D572">
            <v>18.536999999999999</v>
          </cell>
        </row>
        <row r="573">
          <cell r="A573" t="str">
            <v>001.12.00380</v>
          </cell>
          <cell r="B573" t="str">
            <v>Repregamento de forro de madeira</v>
          </cell>
          <cell r="C573" t="str">
            <v>M2</v>
          </cell>
          <cell r="D573">
            <v>1.2952999999999999</v>
          </cell>
        </row>
        <row r="574">
          <cell r="A574" t="str">
            <v>001.12.00600</v>
          </cell>
          <cell r="B574" t="str">
            <v>Fornecimento e instalação de divisória de granilite para sanitários assentada com argamassa de cimento e areia 1:3</v>
          </cell>
          <cell r="C574" t="str">
            <v>m2</v>
          </cell>
          <cell r="D574">
            <v>118.28060000000001</v>
          </cell>
        </row>
        <row r="575">
          <cell r="A575" t="str">
            <v>001.12.00700</v>
          </cell>
          <cell r="B575" t="str">
            <v>Fornecimento e instalação de divisória p/ banheiro em ardosia polida natural c/ resinex</v>
          </cell>
          <cell r="C575" t="str">
            <v>m2</v>
          </cell>
          <cell r="D575">
            <v>109.6836</v>
          </cell>
        </row>
        <row r="576">
          <cell r="A576" t="str">
            <v>001.12.00800</v>
          </cell>
          <cell r="B576" t="str">
            <v>Fornecimento e instalação de divisória p/ banheiro em granito polido, assente com argamassa,  na cor cinza.</v>
          </cell>
          <cell r="C576" t="str">
            <v>m2</v>
          </cell>
          <cell r="D576">
            <v>156.2336</v>
          </cell>
        </row>
        <row r="577">
          <cell r="A577" t="str">
            <v>001.12.00900</v>
          </cell>
          <cell r="B577" t="str">
            <v>Fornecimento e instalação de divisória naval stander padrão bege com perfis de aço na cor preto , cinza ou branco</v>
          </cell>
          <cell r="C577" t="str">
            <v>m2</v>
          </cell>
          <cell r="D577">
            <v>42.383400000000002</v>
          </cell>
        </row>
        <row r="578">
          <cell r="A578" t="str">
            <v>001.12.00920</v>
          </cell>
          <cell r="B578" t="str">
            <v>Fornecimento e instalação de porta de divisória  incl.montante , fechadura e dobradiças, divisória naval stander branco, cinza ou areia jundiai  com perfis de aço na cor preto, branco e cinza</v>
          </cell>
          <cell r="C578" t="str">
            <v>cj</v>
          </cell>
          <cell r="D578">
            <v>126.0202</v>
          </cell>
        </row>
        <row r="579">
          <cell r="A579" t="str">
            <v>001.12.00940</v>
          </cell>
          <cell r="B579" t="str">
            <v>Fornecimento e instalação de divisória naval stander padrão branco, cinza ou areia jundiai, perfis de aço na cor preta e bandeira em vidro</v>
          </cell>
          <cell r="C579" t="str">
            <v>m2</v>
          </cell>
          <cell r="D579">
            <v>56.060600000000001</v>
          </cell>
        </row>
        <row r="580">
          <cell r="A580" t="str">
            <v>001.12.00960</v>
          </cell>
          <cell r="B580" t="str">
            <v>Fornecimento e instalação de porta de divisória  incl.montante , fechadura e dobradiças, divisória naval stander branco, cinza ou areia jundiai  com perfis de aço na cor preto, branco e cinza</v>
          </cell>
          <cell r="C580" t="str">
            <v>cj</v>
          </cell>
          <cell r="D580">
            <v>126.0202</v>
          </cell>
        </row>
        <row r="581">
          <cell r="A581" t="str">
            <v>001.12.00980</v>
          </cell>
          <cell r="B581" t="str">
            <v>Fornecimento e instalação de ferragens para porta de divisória</v>
          </cell>
          <cell r="C581" t="str">
            <v>un</v>
          </cell>
          <cell r="D581">
            <v>71.010099999999994</v>
          </cell>
        </row>
        <row r="582">
          <cell r="A582" t="str">
            <v>001.12.01000</v>
          </cell>
          <cell r="B582" t="str">
            <v>Parede Em Gesso Acartonado Revestida nas Duas Faces com Painel FGE sendo Montante e Guia 75, incl. parafuso GN 25, Massa e Fita .</v>
          </cell>
          <cell r="C582" t="str">
            <v>m2</v>
          </cell>
          <cell r="D582">
            <v>61.151299999999999</v>
          </cell>
        </row>
        <row r="583">
          <cell r="A583" t="str">
            <v>001.13</v>
          </cell>
          <cell r="B583" t="str">
            <v>VIDROS</v>
          </cell>
          <cell r="D583">
            <v>2710.9706000000001</v>
          </cell>
        </row>
        <row r="584">
          <cell r="A584" t="str">
            <v>001.13.00020</v>
          </cell>
          <cell r="B584" t="str">
            <v>Fornecimento e Instalação de Vidro liso incolor espessura 3.00 mm</v>
          </cell>
          <cell r="C584" t="str">
            <v>m2</v>
          </cell>
          <cell r="D584">
            <v>42</v>
          </cell>
        </row>
        <row r="585">
          <cell r="A585" t="str">
            <v>001.13.00040</v>
          </cell>
          <cell r="B585" t="str">
            <v>Fornecimento e Instalação de Vidro liso incolor espessura 4.00 mm</v>
          </cell>
          <cell r="C585" t="str">
            <v>m2</v>
          </cell>
          <cell r="D585">
            <v>58</v>
          </cell>
        </row>
        <row r="586">
          <cell r="A586" t="str">
            <v>001.13.00060</v>
          </cell>
          <cell r="B586" t="str">
            <v>Fornecimento e Instalação de Vidro liso incolor espessura 5.00 mm</v>
          </cell>
          <cell r="C586" t="str">
            <v>m2</v>
          </cell>
          <cell r="D586">
            <v>75</v>
          </cell>
        </row>
        <row r="587">
          <cell r="A587" t="str">
            <v>001.13.00080</v>
          </cell>
          <cell r="B587" t="str">
            <v>Fornecimento e Instalação de Vidro liso incolor espessura 6.00 mm</v>
          </cell>
          <cell r="C587" t="str">
            <v>m2</v>
          </cell>
          <cell r="D587">
            <v>85</v>
          </cell>
        </row>
        <row r="588">
          <cell r="A588" t="str">
            <v>001.13.00081</v>
          </cell>
          <cell r="B588" t="str">
            <v>Fornecimento e Instalação de Vidro liso incolor espessura 8.00 mm</v>
          </cell>
          <cell r="C588" t="str">
            <v>m2</v>
          </cell>
          <cell r="D588">
            <v>100</v>
          </cell>
        </row>
        <row r="589">
          <cell r="A589" t="str">
            <v>001.13.00082</v>
          </cell>
          <cell r="B589" t="str">
            <v>Fornecimento e Instalação de Vidro liso incolor espessura 10.00 mm</v>
          </cell>
          <cell r="C589" t="str">
            <v>m2</v>
          </cell>
          <cell r="D589">
            <v>145</v>
          </cell>
        </row>
        <row r="590">
          <cell r="A590" t="str">
            <v>001.13.00100</v>
          </cell>
          <cell r="B590" t="str">
            <v>Fornecimento e Instalação de Vidro martelado espessura 3.00 mm</v>
          </cell>
          <cell r="C590" t="str">
            <v>m2</v>
          </cell>
          <cell r="D590">
            <v>42</v>
          </cell>
        </row>
        <row r="591">
          <cell r="A591" t="str">
            <v>001.13.00120</v>
          </cell>
          <cell r="B591" t="str">
            <v>Fornecimento e Instalação de Vidro canelado comum espessura 4.00 mm</v>
          </cell>
          <cell r="C591" t="str">
            <v>m2</v>
          </cell>
          <cell r="D591">
            <v>42</v>
          </cell>
        </row>
        <row r="592">
          <cell r="A592" t="str">
            <v>001.13.00140</v>
          </cell>
          <cell r="B592" t="str">
            <v>Fornecimento e Instalação de Vidro liso fumê cinza espessura 4.00 mm</v>
          </cell>
          <cell r="C592" t="str">
            <v>m2</v>
          </cell>
          <cell r="D592">
            <v>85</v>
          </cell>
        </row>
        <row r="593">
          <cell r="A593" t="str">
            <v>001.13.00160</v>
          </cell>
          <cell r="B593" t="str">
            <v>Fornecimento e Instalação de Vidro liso fumê cinza espessura 5.00 mm</v>
          </cell>
          <cell r="C593" t="str">
            <v>m2</v>
          </cell>
          <cell r="D593">
            <v>100</v>
          </cell>
        </row>
        <row r="594">
          <cell r="A594" t="str">
            <v>001.13.00170</v>
          </cell>
          <cell r="B594" t="str">
            <v>Fornecimento e Instalação de Vidro liso cinza fumê espessura 6.00 mm</v>
          </cell>
          <cell r="C594" t="str">
            <v>m2</v>
          </cell>
          <cell r="D594">
            <v>115</v>
          </cell>
        </row>
        <row r="595">
          <cell r="A595" t="str">
            <v>001.13.00175</v>
          </cell>
          <cell r="B595" t="str">
            <v>Fornecimento e Instalação de Vidro liso cinza fumê espessura 8.00 mm</v>
          </cell>
          <cell r="C595" t="str">
            <v>m2</v>
          </cell>
          <cell r="D595">
            <v>155</v>
          </cell>
        </row>
        <row r="596">
          <cell r="A596" t="str">
            <v>001.13.00180</v>
          </cell>
          <cell r="B596" t="str">
            <v>Fornecimento e Instalação de Vidro liso fumê cinza espessura 10.00 mm</v>
          </cell>
          <cell r="C596" t="str">
            <v>m2</v>
          </cell>
          <cell r="D596">
            <v>195</v>
          </cell>
        </row>
        <row r="597">
          <cell r="A597" t="str">
            <v>001.13.00300</v>
          </cell>
          <cell r="B597" t="str">
            <v>Fornecimento e Instalação de Vidro liso incolor termperado espessura 6.00 mm</v>
          </cell>
          <cell r="C597" t="str">
            <v>m2</v>
          </cell>
          <cell r="D597">
            <v>115</v>
          </cell>
        </row>
        <row r="598">
          <cell r="A598" t="str">
            <v>001.13.00320</v>
          </cell>
          <cell r="B598" t="str">
            <v>Fornecimento e Instalação de Vidro liso incolor termperado espessura 8.00 mm</v>
          </cell>
          <cell r="C598" t="str">
            <v>m2</v>
          </cell>
          <cell r="D598">
            <v>140</v>
          </cell>
        </row>
        <row r="599">
          <cell r="A599" t="str">
            <v>001.13.00340</v>
          </cell>
          <cell r="B599" t="str">
            <v>Fornecimento e Instalação de Vidro liso incolor termperado espessura 10.00 mm</v>
          </cell>
          <cell r="C599" t="str">
            <v>m2</v>
          </cell>
          <cell r="D599">
            <v>170</v>
          </cell>
        </row>
        <row r="600">
          <cell r="A600" t="str">
            <v>001.13.00400</v>
          </cell>
          <cell r="B600" t="str">
            <v>Fornecimento e Instalação de Vidro liso cinza fumê temperado espessura 6 mm</v>
          </cell>
          <cell r="C600" t="str">
            <v>m2</v>
          </cell>
          <cell r="D600">
            <v>145</v>
          </cell>
        </row>
        <row r="601">
          <cell r="A601" t="str">
            <v>001.13.00420</v>
          </cell>
          <cell r="B601" t="str">
            <v>Fornecimento e Instalação de Vidro liso cinza fumê temperado espessura 8 mm</v>
          </cell>
          <cell r="C601" t="str">
            <v>m2</v>
          </cell>
          <cell r="D601">
            <v>190</v>
          </cell>
        </row>
        <row r="602">
          <cell r="A602" t="str">
            <v>001.13.00440</v>
          </cell>
          <cell r="B602" t="str">
            <v>Fornecimento e Instalação de Vidro liso cinza fumê temperado espessura 10 mm</v>
          </cell>
          <cell r="C602" t="str">
            <v>m2</v>
          </cell>
          <cell r="D602">
            <v>225</v>
          </cell>
        </row>
        <row r="603">
          <cell r="A603" t="str">
            <v>001.13.00500</v>
          </cell>
          <cell r="B603" t="str">
            <v>Fornecimento e Instalação de Perfil ""U"" Cavalão</v>
          </cell>
          <cell r="C603" t="str">
            <v>ml</v>
          </cell>
          <cell r="D603">
            <v>8.6859999999999999</v>
          </cell>
        </row>
        <row r="604">
          <cell r="A604" t="str">
            <v>001.13.00520</v>
          </cell>
          <cell r="B604" t="str">
            <v>Fornecimento e Instalação de Dobradiça Inferior Para Porta de Vidro</v>
          </cell>
          <cell r="C604" t="str">
            <v>un</v>
          </cell>
          <cell r="D604">
            <v>53.412599999999998</v>
          </cell>
        </row>
        <row r="605">
          <cell r="A605" t="str">
            <v>001.13.00540</v>
          </cell>
          <cell r="B605" t="str">
            <v>Fornecimento e Instalação de Dobradiça Superior Para Porta de Vidro</v>
          </cell>
          <cell r="C605" t="str">
            <v>un</v>
          </cell>
          <cell r="D605">
            <v>53.412599999999998</v>
          </cell>
        </row>
        <row r="606">
          <cell r="A606" t="str">
            <v>001.13.00560</v>
          </cell>
          <cell r="B606" t="str">
            <v>Fornecimento e Instalação de Trinco Para Piso em Porta de Vidro</v>
          </cell>
          <cell r="C606" t="str">
            <v>un</v>
          </cell>
          <cell r="D606">
            <v>62.6342</v>
          </cell>
        </row>
        <row r="607">
          <cell r="A607" t="str">
            <v>001.13.00580</v>
          </cell>
          <cell r="B607" t="str">
            <v>Fornecimento e Instalação de Fechadura e  Contra Fechadura Para Porta de Vidro</v>
          </cell>
          <cell r="C607" t="str">
            <v>cj</v>
          </cell>
          <cell r="D607">
            <v>93.412599999999998</v>
          </cell>
        </row>
        <row r="608">
          <cell r="A608" t="str">
            <v>001.13.00600</v>
          </cell>
          <cell r="B608" t="str">
            <v>Fornecimento e Instalação de Puxador de Madeira Para Porta de Vidro</v>
          </cell>
          <cell r="C608" t="str">
            <v>cj</v>
          </cell>
          <cell r="D608">
            <v>43.412599999999998</v>
          </cell>
        </row>
        <row r="609">
          <cell r="A609" t="str">
            <v>001.13.00800</v>
          </cell>
          <cell r="B609" t="str">
            <v>Fornecimento e instalação de box para banheiro em perfil de alumínio e acrílico cinza, incl.toalheiro</v>
          </cell>
          <cell r="C609" t="str">
            <v>m2</v>
          </cell>
          <cell r="D609">
            <v>86</v>
          </cell>
        </row>
        <row r="610">
          <cell r="A610" t="str">
            <v>001.13.00820</v>
          </cell>
          <cell r="B610" t="str">
            <v>Fornecimento e instalação de box para banheiro em perfil de alumínio com acrílico fumê,cristal ou ouro velho, incl. toalheiro</v>
          </cell>
          <cell r="C610" t="str">
            <v>m2</v>
          </cell>
          <cell r="D610">
            <v>86</v>
          </cell>
        </row>
        <row r="611">
          <cell r="A611" t="str">
            <v>001.14</v>
          </cell>
          <cell r="B611" t="str">
            <v>PINTURA</v>
          </cell>
          <cell r="D611">
            <v>567.21900000000005</v>
          </cell>
        </row>
        <row r="612">
          <cell r="A612" t="str">
            <v>001.14.00020</v>
          </cell>
          <cell r="B612" t="str">
            <v>Caiação em paredes e tetos à 03 demãos</v>
          </cell>
          <cell r="C612" t="str">
            <v>m2</v>
          </cell>
          <cell r="D612">
            <v>0.82599999999999996</v>
          </cell>
        </row>
        <row r="613">
          <cell r="A613" t="str">
            <v>001.14.00045</v>
          </cell>
          <cell r="B613" t="str">
            <v>Emassamento de Parede Interna ou Forro Com Massa Corrida à Base de PVA  1ª Linha com Duas Demãos</v>
          </cell>
          <cell r="C613" t="str">
            <v>m2</v>
          </cell>
          <cell r="D613">
            <v>3.2052999999999998</v>
          </cell>
        </row>
        <row r="614">
          <cell r="A614" t="str">
            <v>001.14.00047</v>
          </cell>
          <cell r="B614" t="str">
            <v>Emassamento de Parede Interna, Externa ou Forro Com Massa Corrida  Acrílica  1ª Linha com Duas Demãos</v>
          </cell>
          <cell r="C614" t="str">
            <v>m2</v>
          </cell>
          <cell r="D614">
            <v>5.8514999999999997</v>
          </cell>
        </row>
        <row r="615">
          <cell r="A615" t="str">
            <v>001.14.00048</v>
          </cell>
          <cell r="B615" t="str">
            <v>Pintura Em Selador Acrilico (1ª Linha ) Sobre Superfície Rebocada, duas demãos, aplicado a rolo de lã</v>
          </cell>
          <cell r="C615" t="str">
            <v>m2</v>
          </cell>
          <cell r="D615">
            <v>2.0775999999999999</v>
          </cell>
        </row>
        <row r="616">
          <cell r="A616" t="str">
            <v>001.14.00050</v>
          </cell>
          <cell r="B616" t="str">
            <v>Pintura Em Látex PVA (1ª Linha Renner ou Suvinil) Sobre Superfície Perfeitamente Emassada, duas demãos</v>
          </cell>
          <cell r="C616" t="str">
            <v>m2</v>
          </cell>
          <cell r="D616">
            <v>2.9777999999999998</v>
          </cell>
        </row>
        <row r="617">
          <cell r="A617" t="str">
            <v>001.14.00080</v>
          </cell>
          <cell r="B617" t="str">
            <v>Pintura Em Látex PVA (1ª Linha Renner ou Suvinil) em superfície rebocada executada como segue: limpeza e lixamento preliminar , uma demão de selador(, duas demãos de tinta de acabamento</v>
          </cell>
          <cell r="C617" t="str">
            <v>m2</v>
          </cell>
          <cell r="D617">
            <v>4.4993999999999996</v>
          </cell>
        </row>
        <row r="618">
          <cell r="A618" t="str">
            <v>001.14.00100</v>
          </cell>
          <cell r="B618" t="str">
            <v>Pintura Látex Acrílica (1ª Linha Renner ou Suvinil) Sobre Superfície Perfeitamente Emassada, duas demãos</v>
          </cell>
          <cell r="C618" t="str">
            <v>m2</v>
          </cell>
          <cell r="D618">
            <v>3.1438999999999999</v>
          </cell>
        </row>
        <row r="619">
          <cell r="A619" t="str">
            <v>001.14.00120</v>
          </cell>
          <cell r="B619" t="str">
            <v>Pintura Látex Acrílico(1ª Linha Renner ou Suvinil) em superfície rebocada executada como segue: limpeza e lixamento preliminar, uma demão de selador acrílico e duas demãos de tinta de acabamento</v>
          </cell>
          <cell r="C619" t="str">
            <v>m2</v>
          </cell>
          <cell r="D619">
            <v>4.6654999999999998</v>
          </cell>
        </row>
        <row r="620">
          <cell r="A620" t="str">
            <v>001.14.00140</v>
          </cell>
          <cell r="B620" t="str">
            <v>Textura Acrílica (1ªLinha) em Parede Externa ou Interna, incl. Aplicação de Fundo Preparador de Superfície Base Solvente</v>
          </cell>
          <cell r="C620" t="str">
            <v>m2</v>
          </cell>
          <cell r="D620">
            <v>7.2527999999999997</v>
          </cell>
        </row>
        <row r="621">
          <cell r="A621" t="str">
            <v>001.14.00180</v>
          </cell>
          <cell r="B621" t="str">
            <v>Pintura em esquadria de ferro inclusive lixamento uma demão de zarcão, correções de imperfeições e 02 demãos de tinta base de grafite</v>
          </cell>
          <cell r="C621" t="str">
            <v>M2</v>
          </cell>
          <cell r="D621">
            <v>11.182399999999999</v>
          </cell>
        </row>
        <row r="622">
          <cell r="A622" t="str">
            <v>001.14.00200</v>
          </cell>
          <cell r="B622" t="str">
            <v>Pintura em esquadria de ferro inclusive lixamento uma demão de zarcão, correções de imperfeições e 02 demãos de tinta base de esmalte</v>
          </cell>
          <cell r="C622" t="str">
            <v>M2</v>
          </cell>
          <cell r="D622">
            <v>10.8704</v>
          </cell>
        </row>
        <row r="623">
          <cell r="A623" t="str">
            <v>001.14.00220</v>
          </cell>
          <cell r="B623" t="str">
            <v>Pintura em esquadria de ferro inclusive lixamento uma demão de zarcão, correções de imperfeições e 02 demãos de tinta base de alimínio</v>
          </cell>
          <cell r="C623" t="str">
            <v>M2</v>
          </cell>
          <cell r="D623">
            <v>10.8704</v>
          </cell>
        </row>
        <row r="624">
          <cell r="A624" t="str">
            <v>001.14.00240</v>
          </cell>
          <cell r="B624" t="str">
            <v>Pintura em esquadria de ferro inclusive lixamento uma demão de zarcão, correções de imperfeições e 02 demãos de tinta base de óleo</v>
          </cell>
          <cell r="C624" t="str">
            <v>M2</v>
          </cell>
          <cell r="D624">
            <v>10.8704</v>
          </cell>
        </row>
        <row r="625">
          <cell r="A625" t="str">
            <v>001.14.00260</v>
          </cell>
          <cell r="B625" t="str">
            <v>Pintura a esmalte em esquadrias de madeira com massa corrida</v>
          </cell>
          <cell r="C625" t="str">
            <v>M2</v>
          </cell>
          <cell r="D625">
            <v>12.101699999999999</v>
          </cell>
        </row>
        <row r="626">
          <cell r="A626" t="str">
            <v>001.14.00280</v>
          </cell>
          <cell r="B626" t="str">
            <v>Pintura a esmalte em esquadria de madeira sem massa corrida aplicada a 2 ou 3 demãos após os lixamentos preliminares</v>
          </cell>
          <cell r="C626" t="str">
            <v>M2</v>
          </cell>
          <cell r="D626">
            <v>8.1027000000000005</v>
          </cell>
        </row>
        <row r="627">
          <cell r="A627" t="str">
            <v>001.14.00300</v>
          </cell>
          <cell r="B627" t="str">
            <v>Pintura a esmalte com massa corrida em rodpés de madeira à 3 demãos aos após lixamento preliminar</v>
          </cell>
          <cell r="C627" t="str">
            <v>ML</v>
          </cell>
          <cell r="D627">
            <v>2.4598</v>
          </cell>
        </row>
        <row r="628">
          <cell r="A628" t="str">
            <v>001.14.00320</v>
          </cell>
          <cell r="B628" t="str">
            <v>Pintura à esmalte em forro de madeira à duas demãos em superfície lixada aparelhada e amassada</v>
          </cell>
          <cell r="C628" t="str">
            <v>M2</v>
          </cell>
          <cell r="D628">
            <v>11.655099999999999</v>
          </cell>
        </row>
        <row r="629">
          <cell r="A629" t="str">
            <v>001.14.00340</v>
          </cell>
          <cell r="B629" t="str">
            <v>Pintura em estrutura metálica com grafite incl. limpeza com escova de aço e duas demãos de zarcão</v>
          </cell>
          <cell r="C629" t="str">
            <v>M2</v>
          </cell>
          <cell r="D629">
            <v>5.1429</v>
          </cell>
        </row>
        <row r="630">
          <cell r="A630" t="str">
            <v>001.14.00360</v>
          </cell>
          <cell r="B630" t="str">
            <v>Pintura em estrutura metálica com alumínio incl. limpeza com escova de aço e duas demãos de zarcão</v>
          </cell>
          <cell r="C630" t="str">
            <v>M2</v>
          </cell>
          <cell r="D630">
            <v>5.1429</v>
          </cell>
        </row>
        <row r="631">
          <cell r="A631" t="str">
            <v>001.14.00380</v>
          </cell>
          <cell r="B631" t="str">
            <v>Pintura em estrutura metálica com esmalte incl. limpeza com escova de aço e duas demãos de zarcão</v>
          </cell>
          <cell r="C631" t="str">
            <v>M2</v>
          </cell>
          <cell r="D631">
            <v>5.1429</v>
          </cell>
        </row>
        <row r="632">
          <cell r="A632" t="str">
            <v>001.14.00400</v>
          </cell>
          <cell r="B632" t="str">
            <v>Pintura em cobertura metálica zincada inclusive limpeza das superfícies (interna e externa) na face interna.uma demão de tinta base (cromato de zinco) e duas demãos de tinta de acabamento de base sintética,</v>
          </cell>
          <cell r="C632" t="str">
            <v>M2</v>
          </cell>
          <cell r="D632">
            <v>6.2830000000000004</v>
          </cell>
        </row>
        <row r="633">
          <cell r="A633" t="str">
            <v>001.14.00420</v>
          </cell>
          <cell r="B633" t="str">
            <v>Pintura em cobertura metálica zincada inclusive limpeza das superfícies (interna e externa) na face externa aplicação de emulsão asfáltica a frio na espessura aproximadamente de 1.00 mm, uma demão de acabamento com tinta base de asfalto</v>
          </cell>
          <cell r="C633" t="str">
            <v>M2</v>
          </cell>
          <cell r="D633">
            <v>13.9017</v>
          </cell>
        </row>
        <row r="634">
          <cell r="A634" t="str">
            <v>001.14.00500</v>
          </cell>
          <cell r="B634" t="str">
            <v>Pintura em paredes internas com esmalte incl 02 demaos de massa corrida pva</v>
          </cell>
          <cell r="C634" t="str">
            <v>m2</v>
          </cell>
          <cell r="D634">
            <v>9.0042000000000009</v>
          </cell>
        </row>
        <row r="635">
          <cell r="A635" t="str">
            <v>001.14.00520</v>
          </cell>
          <cell r="B635" t="str">
            <v>Pintura em paredes internas com esmalte e com retoque de  massa corrida</v>
          </cell>
          <cell r="C635" t="str">
            <v>m2</v>
          </cell>
          <cell r="D635">
            <v>6.5228000000000002</v>
          </cell>
        </row>
        <row r="636">
          <cell r="A636" t="str">
            <v>001.14.00540</v>
          </cell>
          <cell r="B636" t="str">
            <v>Pintura interan a óleo em paredes com massa corrida executada da seguinte forma: lixamento preliminar a seco com lixa n.1 e limpeza do pó resultante, aparelhamento com 01 demão de líquido base (impermeabilizante) aplicado a trincha ou pincel</v>
          </cell>
          <cell r="C636" t="str">
            <v>M2</v>
          </cell>
          <cell r="D636">
            <v>12.253399999999999</v>
          </cell>
        </row>
        <row r="637">
          <cell r="A637" t="str">
            <v>001.14.00560</v>
          </cell>
          <cell r="B637" t="str">
            <v>Pintura à óleo em paredes internas, duas demãos, sem massa corrida executada da seguinte forma: lixamento preliminar a seco com lixa n.1 e limpeza do pó resultante - aparelhamento 01 demão com líquidobase (impermeabilizante) - 02 ou 03 demãos</v>
          </cell>
          <cell r="C637" t="str">
            <v>M2</v>
          </cell>
          <cell r="D637">
            <v>6.5228000000000002</v>
          </cell>
        </row>
        <row r="638">
          <cell r="A638" t="str">
            <v>001.14.00580</v>
          </cell>
          <cell r="B638" t="str">
            <v>Pintura a óleo em esquadrias de madeira c/massa corrida</v>
          </cell>
          <cell r="C638" t="str">
            <v>M2</v>
          </cell>
          <cell r="D638">
            <v>10.767300000000001</v>
          </cell>
        </row>
        <row r="639">
          <cell r="A639" t="str">
            <v>001.14.00600</v>
          </cell>
          <cell r="B639" t="str">
            <v>Pintura em porta de madeira com tinta a óleo renner ou similar</v>
          </cell>
          <cell r="C639" t="str">
            <v>M2</v>
          </cell>
          <cell r="D639">
            <v>7.2358000000000002</v>
          </cell>
        </row>
        <row r="640">
          <cell r="A640" t="str">
            <v>001.14.00620</v>
          </cell>
          <cell r="B640" t="str">
            <v>Pintura à óleo em rodapés de madeira à duas demãos após lixamento preliminar com retoques de massa para vedação de juntas, orifícios e outros defeitos</v>
          </cell>
          <cell r="C640" t="str">
            <v>ML</v>
          </cell>
          <cell r="D640">
            <v>1.4215</v>
          </cell>
        </row>
        <row r="641">
          <cell r="A641" t="str">
            <v>001.14.00640</v>
          </cell>
          <cell r="B641" t="str">
            <v>Pintura externa à óleo em madeira (portões, cerca, etc) à 03 demãos s/ aparelhamento e emassamento prévio</v>
          </cell>
          <cell r="C641" t="str">
            <v>M2</v>
          </cell>
          <cell r="D641">
            <v>7.2100999999999997</v>
          </cell>
        </row>
        <row r="642">
          <cell r="A642" t="str">
            <v>001.14.00660</v>
          </cell>
          <cell r="B642" t="str">
            <v>Pintura à óleo em madeiramento aparente (galpões, passadiços e beirais) a 3 demãos sem aparelhamento e emassamento prévio</v>
          </cell>
          <cell r="C642" t="str">
            <v>M2</v>
          </cell>
          <cell r="D642">
            <v>5.1166</v>
          </cell>
        </row>
        <row r="643">
          <cell r="A643" t="str">
            <v>001.14.00680</v>
          </cell>
          <cell r="B643" t="str">
            <v>Pintura externa c/ verniz plástico a base de poliuretano (verniz de barco) aplicado à 3 demãos sobre esquadrias e peça de madeira expostas ao tempo convenientemente intercalado entre as demãos</v>
          </cell>
          <cell r="C643" t="str">
            <v>M2</v>
          </cell>
          <cell r="D643">
            <v>6.3780999999999999</v>
          </cell>
        </row>
        <row r="644">
          <cell r="A644" t="str">
            <v>001.14.00700</v>
          </cell>
          <cell r="B644" t="str">
            <v>Pintura envernizamento de alvenaria aparente inclusive a preparação da superfície em 02 demãos</v>
          </cell>
          <cell r="C644" t="str">
            <v>M2</v>
          </cell>
          <cell r="D644">
            <v>6.2975000000000003</v>
          </cell>
        </row>
        <row r="645">
          <cell r="A645" t="str">
            <v>001.14.00720</v>
          </cell>
          <cell r="B645" t="str">
            <v>Pintura com verniz acrílico sobre paredes de concreto aplicado à duas demãos</v>
          </cell>
          <cell r="C645" t="str">
            <v>M2</v>
          </cell>
          <cell r="D645">
            <v>4.5688000000000004</v>
          </cell>
        </row>
        <row r="646">
          <cell r="A646" t="str">
            <v>001.14.00740</v>
          </cell>
          <cell r="B646" t="str">
            <v>Envernizamento interno em esquadrias ou forro de madeira executador da seguinte forma:lixamento e limpeza preliminar, correção de defeitos com massa incolor seguido de lixamento, duas demãos de verniz de  aparelho e lixamento e 02 demãos de verniz</v>
          </cell>
          <cell r="C646" t="str">
            <v>m2</v>
          </cell>
          <cell r="D646">
            <v>6.9675000000000002</v>
          </cell>
        </row>
        <row r="647">
          <cell r="A647" t="str">
            <v>001.14.00780</v>
          </cell>
          <cell r="B647" t="str">
            <v>Pintura - envernizamento de rodapés de madeira lixada e aparelhada com retoque de massa para correção de juntas e orifícios, verniz e acabamento aplicado em duas demãos a pincel</v>
          </cell>
          <cell r="C647" t="str">
            <v>M2</v>
          </cell>
          <cell r="D647">
            <v>1.3131999999999999</v>
          </cell>
        </row>
        <row r="648">
          <cell r="A648" t="str">
            <v>001.14.00800</v>
          </cell>
          <cell r="B648" t="str">
            <v>Pintura - envernizamento de rodapés de madeira lixada e aparelhada com retoque de massa para correção de juntas e orifícios, verniz e acabamento aplicado em duas demãos a boneca</v>
          </cell>
          <cell r="C648" t="str">
            <v>M2</v>
          </cell>
          <cell r="D648">
            <v>1.4215</v>
          </cell>
        </row>
        <row r="649">
          <cell r="A649" t="str">
            <v>001.14.00820</v>
          </cell>
          <cell r="B649" t="str">
            <v>Enceramento de madeira à boneca (portas, lambris, painéis  divisões) recomendada apenas para madeiras nobres como imbuia, caviúna, perobinha do campo, jacarandá, etc. e executado como segue: limpeza e lixamento preliminar, obturação de orifíc</v>
          </cell>
          <cell r="C649" t="str">
            <v>M2</v>
          </cell>
          <cell r="D649">
            <v>6.3494999999999999</v>
          </cell>
        </row>
        <row r="650">
          <cell r="A650" t="str">
            <v>001.14.00840</v>
          </cell>
          <cell r="B650" t="str">
            <v>Pintura externa em madeira aparente c/ líquido imunizante aplicado à brocha, pistola ou por imersão de acordo com as especificações  do fabricante</v>
          </cell>
          <cell r="C650" t="str">
            <v>M2</v>
          </cell>
          <cell r="D650">
            <v>1.6244000000000001</v>
          </cell>
        </row>
        <row r="651">
          <cell r="A651" t="str">
            <v>001.14.00860</v>
          </cell>
          <cell r="B651" t="str">
            <v>Pintura c/nata de cimento</v>
          </cell>
          <cell r="C651" t="str">
            <v>M2</v>
          </cell>
          <cell r="D651">
            <v>1.9872000000000001</v>
          </cell>
        </row>
        <row r="652">
          <cell r="A652" t="str">
            <v>001.14.00880</v>
          </cell>
          <cell r="B652" t="str">
            <v>Pintura novacor piso</v>
          </cell>
          <cell r="C652" t="str">
            <v>M2</v>
          </cell>
          <cell r="D652">
            <v>3.8085</v>
          </cell>
        </row>
        <row r="653">
          <cell r="A653" t="str">
            <v>001.14.00885</v>
          </cell>
          <cell r="B653" t="str">
            <v>Pintura de marcação da quadra de esportes c/tinta especial (conf.especificação da cbd) inclusive preparo da superfície (larg. 5.00 cm)</v>
          </cell>
          <cell r="C653" t="str">
            <v>ml</v>
          </cell>
          <cell r="D653">
            <v>4.2210000000000001</v>
          </cell>
        </row>
        <row r="654">
          <cell r="A654" t="str">
            <v>001.14.00890</v>
          </cell>
          <cell r="B654" t="str">
            <v>Pintura de marcação do campo de futebol a cal inclusive preparação do terreno largura 10 cm (conf. especif.do dop)</v>
          </cell>
          <cell r="C654" t="str">
            <v>ml</v>
          </cell>
          <cell r="D654">
            <v>3.1065</v>
          </cell>
        </row>
        <row r="655">
          <cell r="A655" t="str">
            <v>001.14.00895</v>
          </cell>
          <cell r="B655" t="str">
            <v>Demarcação de faixa com tinta acrílica especial - largura 10.00 cm</v>
          </cell>
          <cell r="C655" t="str">
            <v>ml</v>
          </cell>
          <cell r="D655">
            <v>5.4360999999999997</v>
          </cell>
        </row>
        <row r="656">
          <cell r="A656" t="str">
            <v>001.14.00900</v>
          </cell>
          <cell r="B656" t="str">
            <v>Resina aplicada a duas demaos em pisos diversos</v>
          </cell>
          <cell r="C656" t="str">
            <v>M2</v>
          </cell>
          <cell r="D656">
            <v>1.9628000000000001</v>
          </cell>
        </row>
        <row r="657">
          <cell r="A657" t="str">
            <v>001.14.00920</v>
          </cell>
          <cell r="B657" t="str">
            <v>Raspagem, lixamento e aplicacao de sinteco fosco e semi-fosco</v>
          </cell>
          <cell r="C657" t="str">
            <v>M2</v>
          </cell>
          <cell r="D657">
            <v>6.0039999999999996</v>
          </cell>
        </row>
        <row r="658">
          <cell r="A658" t="str">
            <v>001.14.00940</v>
          </cell>
          <cell r="B658" t="str">
            <v>Pintura em concreto aparente com silicone aplicado a duas demãos</v>
          </cell>
          <cell r="C658" t="str">
            <v>m2</v>
          </cell>
          <cell r="D658">
            <v>5.9654999999999996</v>
          </cell>
        </row>
        <row r="659">
          <cell r="A659" t="str">
            <v>001.14.00960</v>
          </cell>
          <cell r="B659" t="str">
            <v>Pintura do nome do estado e da atividade</v>
          </cell>
          <cell r="C659" t="str">
            <v>UN</v>
          </cell>
          <cell r="D659">
            <v>188.68</v>
          </cell>
        </row>
        <row r="660">
          <cell r="A660" t="str">
            <v>001.14.00990</v>
          </cell>
          <cell r="B660" t="str">
            <v>Pintura Epóxi em Piso a Duas Demãos Sobre Superfície Rebocada, incl Limpeza da superfície</v>
          </cell>
          <cell r="C660" t="str">
            <v>m2</v>
          </cell>
          <cell r="D660">
            <v>9.5902999999999992</v>
          </cell>
        </row>
        <row r="661">
          <cell r="A661" t="str">
            <v>001.14.00995</v>
          </cell>
          <cell r="B661" t="str">
            <v>Pintura Epóxi em Piscina ou Área Molhada à Duas Demãos Sobre Superfície Rebocada, incl preparação da superfície</v>
          </cell>
          <cell r="C661" t="str">
            <v>m2</v>
          </cell>
          <cell r="D661">
            <v>11.5015</v>
          </cell>
        </row>
        <row r="662">
          <cell r="A662" t="str">
            <v>001.14.00996</v>
          </cell>
          <cell r="B662" t="str">
            <v>Demarcação de Faixa Com Tinta Epóxi em Pisos, à Duas Demãos, Incl. Preparo da Superfície</v>
          </cell>
          <cell r="C662" t="str">
            <v>ml</v>
          </cell>
          <cell r="D662">
            <v>4.1375999999999999</v>
          </cell>
        </row>
        <row r="663">
          <cell r="A663" t="str">
            <v>001.14.00997</v>
          </cell>
          <cell r="B663" t="str">
            <v>Demarcação de Faixa Com Tinta Epóxi em Piscinas ou Áreas Molhadas, à Duas Demãos, Incl. Preparo da Superfície</v>
          </cell>
          <cell r="C663" t="str">
            <v>ml</v>
          </cell>
          <cell r="D663">
            <v>4.1375999999999999</v>
          </cell>
        </row>
        <row r="664">
          <cell r="A664" t="str">
            <v>001.14.01020</v>
          </cell>
          <cell r="B664" t="str">
            <v>Pintura de conservação de parede ou teto sem retoque de massa,com látex pva(1ª Linha Renner ou Suvinil) à uma demão, incl. aplicação fundo preparador base solvente</v>
          </cell>
          <cell r="C664" t="str">
            <v>m2</v>
          </cell>
          <cell r="D664">
            <v>3.2517999999999998</v>
          </cell>
        </row>
        <row r="665">
          <cell r="A665" t="str">
            <v>001.14.01040</v>
          </cell>
          <cell r="B665" t="str">
            <v>Pintura de conservação de parede ou teto sem retoque de massa,com látex pva(1ª Linha Renner ou Suvinil)  a duas demãos, incl.  aplicação fundo preparador base solvente</v>
          </cell>
          <cell r="C665" t="str">
            <v>m2</v>
          </cell>
          <cell r="D665">
            <v>4.0791000000000004</v>
          </cell>
        </row>
        <row r="666">
          <cell r="A666" t="str">
            <v>001.14.01060</v>
          </cell>
          <cell r="B666" t="str">
            <v>Pintura de conservação de parede ou teto sem retoque de massa,com tinta a oleo  à uma demão, incl. aplicação fundo preparador base solvente</v>
          </cell>
          <cell r="C666" t="str">
            <v>m2</v>
          </cell>
          <cell r="D666">
            <v>3.8188</v>
          </cell>
        </row>
        <row r="667">
          <cell r="A667" t="str">
            <v>001.14.01080</v>
          </cell>
          <cell r="B667" t="str">
            <v>Pintura de conservação de parede ou teto sem retoque de massa,com tinta a oleo a duas demãos, incl. aplicação fundo preparador base solvente</v>
          </cell>
          <cell r="C667" t="str">
            <v>m2</v>
          </cell>
          <cell r="D667">
            <v>5.5712000000000002</v>
          </cell>
        </row>
        <row r="668">
          <cell r="A668" t="str">
            <v>001.14.01100</v>
          </cell>
          <cell r="B668" t="str">
            <v>Pintura de conservação de parede ou teto sem retoque de massa,com tinta látex acrilico(1ª Linha Renner ou Suvinil) à uma demão, incl. aplicação fundo preparador base solvente</v>
          </cell>
          <cell r="C668" t="str">
            <v>m2</v>
          </cell>
          <cell r="D668">
            <v>3.3854000000000002</v>
          </cell>
        </row>
        <row r="669">
          <cell r="A669" t="str">
            <v>001.14.01120</v>
          </cell>
          <cell r="B669" t="str">
            <v>Pintura de conservação de parede ou teto sem retoque de massa,com tinta látex acrilico(1ª Linha Renner ou Suvinil) a duas demãos, incl. aplicação fundo preparador base solvente</v>
          </cell>
          <cell r="C669" t="str">
            <v>m2</v>
          </cell>
          <cell r="D669">
            <v>4.2451999999999996</v>
          </cell>
        </row>
        <row r="670">
          <cell r="A670" t="str">
            <v>001.14.01140</v>
          </cell>
          <cell r="B670" t="str">
            <v>Pintura de conservação em parede ou teto com retoque de massa, com látex pva(1ª Linha Renner ou Suvinil)  à duas demãos, incl. aplicação fundo preparador base solvente</v>
          </cell>
          <cell r="C670" t="str">
            <v>m2</v>
          </cell>
          <cell r="D670">
            <v>5.0374999999999996</v>
          </cell>
        </row>
        <row r="671">
          <cell r="A671" t="str">
            <v>001.14.01160</v>
          </cell>
          <cell r="B671" t="str">
            <v>Pintura de conservação em parede ou teto com retoque de massa, com tinta a óleo  à duas demãos incl. aplicação fundo preparador base solvente</v>
          </cell>
          <cell r="C671" t="str">
            <v>m2</v>
          </cell>
          <cell r="D671">
            <v>6.0312000000000001</v>
          </cell>
        </row>
        <row r="672">
          <cell r="A672" t="str">
            <v>001.14.01180</v>
          </cell>
          <cell r="B672" t="str">
            <v>Pintura de conservação em parede ou teto com retoque de massa, com tinta latéx acrilílico(1ª Linha Renner ou Suvinil) à duas demãos, incl. aplicação fundo preparador base solvente</v>
          </cell>
          <cell r="C672" t="str">
            <v>m2</v>
          </cell>
          <cell r="D672">
            <v>5.2035999999999998</v>
          </cell>
        </row>
        <row r="673">
          <cell r="A673" t="str">
            <v>001.14.01200</v>
          </cell>
          <cell r="B673" t="str">
            <v>Pintura de conservação em esquadria metálica com tinta a oleo à uma demão com retoque da pintura de base (zarcão ou grafite)</v>
          </cell>
          <cell r="C673" t="str">
            <v>M2</v>
          </cell>
          <cell r="D673">
            <v>3.3538000000000001</v>
          </cell>
        </row>
        <row r="674">
          <cell r="A674" t="str">
            <v>001.14.01220</v>
          </cell>
          <cell r="B674" t="str">
            <v>Pintura de conservação em esquadria metálica com tinta a oleo a duas demãos com retoque da pintura de base (zarcão ou grafite)</v>
          </cell>
          <cell r="C674" t="str">
            <v>M2</v>
          </cell>
          <cell r="D674">
            <v>5.1830999999999996</v>
          </cell>
        </row>
        <row r="675">
          <cell r="A675" t="str">
            <v>001.14.01240</v>
          </cell>
          <cell r="B675" t="str">
            <v>Pintura de conservação em esquadria metálica com tinta grafite à uma demão com retoque da pintura de base (zarcão ou grafite)</v>
          </cell>
          <cell r="C675" t="str">
            <v>M2</v>
          </cell>
          <cell r="D675">
            <v>3.5670000000000002</v>
          </cell>
        </row>
        <row r="676">
          <cell r="A676" t="str">
            <v>001.14.01260</v>
          </cell>
          <cell r="B676" t="str">
            <v>Pintura de conservação em esquadria metálica com tinta grafite a duas demãos com retoque da pintura de base (zarcão ou grafite)</v>
          </cell>
          <cell r="C676" t="str">
            <v>M2</v>
          </cell>
          <cell r="D676">
            <v>5.5922999999999998</v>
          </cell>
        </row>
        <row r="677">
          <cell r="A677" t="str">
            <v>001.14.01280</v>
          </cell>
          <cell r="B677" t="str">
            <v>Pintura de conservação em esquadria metálica com tinta esmalte à uma demão com retoque da pintura de base (zarcão ou grafite)</v>
          </cell>
          <cell r="C677" t="str">
            <v>M2</v>
          </cell>
          <cell r="D677">
            <v>3.5670000000000002</v>
          </cell>
        </row>
        <row r="678">
          <cell r="A678" t="str">
            <v>001.14.01300</v>
          </cell>
          <cell r="B678" t="str">
            <v>Pintura de conservação em esquadria metálica com tinta esmalte a duas demãos com retoque da pintura de base (zarcão ou grafite)</v>
          </cell>
          <cell r="C678" t="str">
            <v>M2</v>
          </cell>
          <cell r="D678">
            <v>5.5922999999999998</v>
          </cell>
        </row>
        <row r="679">
          <cell r="A679" t="str">
            <v>001.15</v>
          </cell>
          <cell r="B679" t="str">
            <v>SERVIÇOS COMPLEMENTARES</v>
          </cell>
          <cell r="D679">
            <v>12847.773999999999</v>
          </cell>
        </row>
        <row r="680">
          <cell r="A680" t="str">
            <v>001.15.00020</v>
          </cell>
          <cell r="B680" t="str">
            <v>Fornecimento de quadro negro conforme detalhe do dop de 4.00x1.20m executado na obra. após chapisco prévio será executado o emboço com argamassa 1:4:8 e reboco com argamassa 1:2 ;12 de granulação fina com superfície cuidadosamente desempenada. pintura p</v>
          </cell>
          <cell r="C680" t="str">
            <v>UN</v>
          </cell>
          <cell r="D680">
            <v>118.06019999999999</v>
          </cell>
        </row>
        <row r="681">
          <cell r="A681" t="str">
            <v>001.15.00040</v>
          </cell>
          <cell r="B681" t="str">
            <v>Fornecimento de quadro negro conforme detalhe do dop de 4.00x1.20 m executado na obra, a 80 cm do piso acabado. após chapisco prévio será executado o emboço 1:4:8 e reboco com argamassa 1:4:12 de granulação fina com a superfície cuidadosamente desempena</v>
          </cell>
          <cell r="C681" t="str">
            <v>UN</v>
          </cell>
          <cell r="D681">
            <v>110.9093</v>
          </cell>
        </row>
        <row r="682">
          <cell r="A682" t="str">
            <v>001.15.00060</v>
          </cell>
          <cell r="B682" t="str">
            <v>Recuperação de quadro negro com retoque de massa (base de óleo) lixamento e polimento com lixa de água e pintura com duas demãos de tinta verde opaca especial</v>
          </cell>
          <cell r="C682" t="str">
            <v>UN</v>
          </cell>
          <cell r="D682">
            <v>52.200299999999999</v>
          </cell>
        </row>
        <row r="683">
          <cell r="A683" t="str">
            <v>001.15.00080</v>
          </cell>
          <cell r="B683" t="str">
            <v>Fornecimento e instalação de quadro negro de madeira compensada 6 mm de espessura incl.moldura e porta giz</v>
          </cell>
          <cell r="C683" t="str">
            <v>M2</v>
          </cell>
          <cell r="D683">
            <v>39.831699999999998</v>
          </cell>
        </row>
        <row r="684">
          <cell r="A684" t="str">
            <v>001.15.00100</v>
          </cell>
          <cell r="B684" t="str">
            <v>Fornecimento e instalação de porta giz de madeira c/guarnição</v>
          </cell>
          <cell r="C684" t="str">
            <v>ML</v>
          </cell>
          <cell r="D684">
            <v>3.6802000000000001</v>
          </cell>
        </row>
        <row r="685">
          <cell r="A685" t="str">
            <v>001.15.00120</v>
          </cell>
          <cell r="B685" t="str">
            <v>Fornecimento e instalação de placa de inauguração para grupo escolar (25.00x40.00) cm</v>
          </cell>
          <cell r="C685" t="str">
            <v>UN</v>
          </cell>
          <cell r="D685">
            <v>154.75360000000001</v>
          </cell>
        </row>
        <row r="686">
          <cell r="A686" t="str">
            <v>001.15.00140</v>
          </cell>
          <cell r="B686" t="str">
            <v>Fornecimento e instalação de placa de inauguração para cadeias públicas (36.50x47.00) cm</v>
          </cell>
          <cell r="C686" t="str">
            <v>UN</v>
          </cell>
          <cell r="D686">
            <v>204.75360000000001</v>
          </cell>
        </row>
        <row r="687">
          <cell r="A687" t="str">
            <v>001.15.00160</v>
          </cell>
          <cell r="B687" t="str">
            <v>Fornecimento e instalação de placa de inauguração p/ escritório regional urbano da prodeagro - 25x40cm</v>
          </cell>
          <cell r="C687" t="str">
            <v>UN</v>
          </cell>
          <cell r="D687">
            <v>1354.7536</v>
          </cell>
        </row>
        <row r="688">
          <cell r="A688" t="str">
            <v>001.15.00180</v>
          </cell>
          <cell r="B688" t="str">
            <v>Fornecimento e instalação de placa de inauguração em alumínio fundido 65.00x75.00cm</v>
          </cell>
          <cell r="C688" t="str">
            <v>UN</v>
          </cell>
          <cell r="D688">
            <v>403.83240000000001</v>
          </cell>
        </row>
        <row r="689">
          <cell r="A689" t="str">
            <v>001.15.00220</v>
          </cell>
          <cell r="B689" t="str">
            <v>Fornecimento e instalação de mastro p/bandeira em poste cônico inclusive pintura e pertences altura livre 5.00 m</v>
          </cell>
          <cell r="C689" t="str">
            <v>UN</v>
          </cell>
          <cell r="D689">
            <v>202.20920000000001</v>
          </cell>
        </row>
        <row r="690">
          <cell r="A690" t="str">
            <v>001.15.00240</v>
          </cell>
          <cell r="B690" t="str">
            <v>Fornecimento e instalação de mastro p/bandeira em cano galvanizado diâmetro 3 pol inclusive pintura e pertences altura livre 5 m</v>
          </cell>
          <cell r="C690" t="str">
            <v>UN</v>
          </cell>
          <cell r="D690">
            <v>371.83190000000002</v>
          </cell>
        </row>
        <row r="691">
          <cell r="A691" t="str">
            <v>001.15.00260</v>
          </cell>
          <cell r="B691" t="str">
            <v>Fornecimento e instalação de mastro p/bandeira constituído de 3 postes de cano galvanizado diâmetro 3 pol conforme detalhe do dop</v>
          </cell>
          <cell r="C691" t="str">
            <v>CJ</v>
          </cell>
          <cell r="D691">
            <v>1926.1723</v>
          </cell>
        </row>
        <row r="692">
          <cell r="A692" t="str">
            <v>001.15.00280</v>
          </cell>
          <cell r="B692" t="str">
            <v>Fornecimento e instalação de trave p/futebol de salão incluindo pintura, rede de nylon conforme detalhe dop</v>
          </cell>
          <cell r="C692" t="str">
            <v>CJ</v>
          </cell>
          <cell r="D692">
            <v>733.02239999999995</v>
          </cell>
        </row>
        <row r="693">
          <cell r="A693" t="str">
            <v>001.15.00320</v>
          </cell>
          <cell r="B693" t="str">
            <v>Fornecimento e instalação de suporte p/tabela de basquete em treliçado inclusive pilares de concreto armado (aparente), fundação, pintura (treliças) conforme det. do dop</v>
          </cell>
          <cell r="C693" t="str">
            <v>UN</v>
          </cell>
          <cell r="D693">
            <v>2321.2620000000002</v>
          </cell>
        </row>
        <row r="694">
          <cell r="A694" t="str">
            <v>001.15.00360</v>
          </cell>
          <cell r="B694" t="str">
            <v>Fornecimento e instalação de suporte p/voley em cano galvanizado diâmetro 3 pol inclusive pintura dos mastros, catraca, rede e demais pertences ( 02 postes)</v>
          </cell>
          <cell r="C694" t="str">
            <v>CJ</v>
          </cell>
          <cell r="D694">
            <v>454.94439999999997</v>
          </cell>
        </row>
        <row r="695">
          <cell r="A695" t="str">
            <v>001.15.00370</v>
          </cell>
          <cell r="B695" t="str">
            <v>Execução de Arquibancada Com 03 degraus em Estrutura Mista de Concreto Armado e Alvenaria, Conf. Det. SINFRA</v>
          </cell>
          <cell r="C695" t="str">
            <v>ml</v>
          </cell>
          <cell r="D695">
            <v>1287.9147</v>
          </cell>
        </row>
        <row r="696">
          <cell r="A696" t="str">
            <v>001.15.00720</v>
          </cell>
          <cell r="B696" t="str">
            <v>Fornecimento e instalação de bancada seca em ardósia polida  1.50 x 0.80</v>
          </cell>
          <cell r="C696" t="str">
            <v>UN</v>
          </cell>
          <cell r="D696">
            <v>180.38390000000001</v>
          </cell>
        </row>
        <row r="697">
          <cell r="A697" t="str">
            <v>001.15.00760</v>
          </cell>
          <cell r="B697" t="str">
            <v>Fornecimento e instalação de bancada seca em granito polido</v>
          </cell>
          <cell r="C697" t="str">
            <v>M2</v>
          </cell>
          <cell r="D697">
            <v>213.06979999999999</v>
          </cell>
        </row>
        <row r="698">
          <cell r="A698" t="str">
            <v>001.15.00860</v>
          </cell>
          <cell r="B698" t="str">
            <v>Fornecimento e assentamento de revestimento externo com retalhos de pedra de mao</v>
          </cell>
          <cell r="C698" t="str">
            <v>M2</v>
          </cell>
          <cell r="D698">
            <v>10.0808</v>
          </cell>
        </row>
        <row r="699">
          <cell r="A699" t="str">
            <v>001.15.00940</v>
          </cell>
          <cell r="B699" t="str">
            <v>Fornecimento e instalação de armário sob pia em fórmica</v>
          </cell>
          <cell r="C699" t="str">
            <v>M2</v>
          </cell>
          <cell r="D699">
            <v>225</v>
          </cell>
        </row>
        <row r="700">
          <cell r="A700" t="str">
            <v>001.15.00960</v>
          </cell>
          <cell r="B700" t="str">
            <v>Fornecimento e instalação de armário em madeira aparente aparelhada e tratada</v>
          </cell>
          <cell r="C700" t="str">
            <v>M2</v>
          </cell>
          <cell r="D700">
            <v>114.4205</v>
          </cell>
        </row>
        <row r="701">
          <cell r="A701" t="str">
            <v>001.15.00980</v>
          </cell>
          <cell r="B701" t="str">
            <v>Fornecimento e instalação de armário em alvenaria com prateleiras de madeira aparelhada (2,40x0,60x3,00)m</v>
          </cell>
          <cell r="C701" t="str">
            <v>UN</v>
          </cell>
          <cell r="D701">
            <v>287.95139999999998</v>
          </cell>
        </row>
        <row r="702">
          <cell r="A702" t="str">
            <v>001.15.01000</v>
          </cell>
          <cell r="B702" t="str">
            <v>Fornecimento e instalação de balcão de madeira conf. projeto 12.20 x 0.60 x 1.00 m</v>
          </cell>
          <cell r="C702" t="str">
            <v>UN</v>
          </cell>
          <cell r="D702">
            <v>969.9</v>
          </cell>
        </row>
        <row r="703">
          <cell r="A703" t="str">
            <v>001.15.01080</v>
          </cell>
          <cell r="B703" t="str">
            <v>Fornecimento e instalação de exaustor elétrico com d=50cm 1cv</v>
          </cell>
          <cell r="C703" t="str">
            <v>UN</v>
          </cell>
          <cell r="D703">
            <v>161.83240000000001</v>
          </cell>
        </row>
        <row r="704">
          <cell r="A704" t="str">
            <v>001.15.01140</v>
          </cell>
          <cell r="B704" t="str">
            <v>Fornecimento e instalação de mola p/ porta tipo vai-vem</v>
          </cell>
          <cell r="C704" t="str">
            <v>UN</v>
          </cell>
          <cell r="D704">
            <v>33.307000000000002</v>
          </cell>
        </row>
        <row r="705">
          <cell r="A705" t="str">
            <v>001.15.01220</v>
          </cell>
          <cell r="B705" t="str">
            <v>Fornecimento e instalação  de banca ou tampo de ardósia natural cor preta tipo on c/ resinex</v>
          </cell>
          <cell r="C705" t="str">
            <v>M2</v>
          </cell>
          <cell r="D705">
            <v>109.943</v>
          </cell>
        </row>
        <row r="706">
          <cell r="A706" t="str">
            <v>001.15.01240</v>
          </cell>
          <cell r="B706" t="str">
            <v>Fornecimento e instalação de banca ou tampo em ardósia polida esp. 3cm</v>
          </cell>
          <cell r="C706" t="str">
            <v>M2</v>
          </cell>
          <cell r="D706">
            <v>108.2216</v>
          </cell>
        </row>
        <row r="707">
          <cell r="A707" t="str">
            <v>001.15.01320</v>
          </cell>
          <cell r="B707" t="str">
            <v>Fornecimento e instalação de portão em cano galvanizado 2 pol e tela galvanizada malha 2cm</v>
          </cell>
          <cell r="C707" t="str">
            <v>M2</v>
          </cell>
          <cell r="D707">
            <v>100.0842</v>
          </cell>
        </row>
        <row r="708">
          <cell r="A708" t="str">
            <v>001.15.01400</v>
          </cell>
          <cell r="B708" t="str">
            <v>Fornecimento e instalação de bancada, tampo ou balcão em granito cinza polido, espessura 2.00 cm</v>
          </cell>
          <cell r="C708" t="str">
            <v>M2</v>
          </cell>
          <cell r="D708">
            <v>135.2216</v>
          </cell>
        </row>
        <row r="709">
          <cell r="A709" t="str">
            <v>001.15.01460</v>
          </cell>
          <cell r="B709" t="str">
            <v>Fornecimento e instalação de caixa de concreto pré-moldado para ar condicionado de 10.000 btu</v>
          </cell>
          <cell r="C709" t="str">
            <v>UN</v>
          </cell>
          <cell r="D709">
            <v>54.443199999999997</v>
          </cell>
        </row>
        <row r="710">
          <cell r="A710" t="str">
            <v>001.15.01560</v>
          </cell>
          <cell r="B710" t="str">
            <v>Fornecimento e instalação de bancada em granito cinza polido l=0,60m sobre alvenaria revestida de azulejo branco, exceto cubas (quantificada e orçada na parte hidráulica)</v>
          </cell>
          <cell r="C710" t="str">
            <v>ML</v>
          </cell>
          <cell r="D710">
            <v>140.9074</v>
          </cell>
        </row>
        <row r="711">
          <cell r="A711" t="str">
            <v>001.15.01600</v>
          </cell>
          <cell r="B711" t="str">
            <v>Fornecimento e instalação de balcão de atendimento em madeira l=0,40m e=0,05m apoiado sobre alvenaria aparente de tijolo cerâmico de 21 furos, inclusive passagem pelo balcão</v>
          </cell>
          <cell r="C711" t="str">
            <v>M</v>
          </cell>
          <cell r="D711">
            <v>108.1168</v>
          </cell>
        </row>
        <row r="712">
          <cell r="A712" t="str">
            <v>001.15.01620</v>
          </cell>
          <cell r="B712" t="str">
            <v>Fornecimento e instalação de corrimao em tubo galvanizado 1"""" chumbado no piso h=1,00m pintado com tinta à óleo 02 demãos</v>
          </cell>
          <cell r="C712" t="str">
            <v>M</v>
          </cell>
          <cell r="D712">
            <v>55.084299999999999</v>
          </cell>
        </row>
        <row r="713">
          <cell r="A713" t="str">
            <v>001.15.01640</v>
          </cell>
          <cell r="B713" t="str">
            <v>Fornecimento e instalação de corrimão em tubo galvanizado 2"""" chumbado no piso h=1.00 m pintado com tinta à óleo 02 demãos</v>
          </cell>
          <cell r="C713" t="str">
            <v>ML</v>
          </cell>
          <cell r="D713">
            <v>99.674300000000002</v>
          </cell>
        </row>
        <row r="714">
          <cell r="A714" t="str">
            <v>***</v>
          </cell>
          <cell r="B714" t="str">
            <v>Fornecimento e instalação de quadro negro, abaulado, c=5.00 m, h=1.30 m, apoiado em pedra de ardósia com moldura em madeira, conforme detalhe</v>
          </cell>
          <cell r="C714" t="str">
            <v>un</v>
          </cell>
          <cell r="D714">
            <v>541.83000000000004</v>
          </cell>
        </row>
        <row r="715">
          <cell r="A715" t="str">
            <v>001.16</v>
          </cell>
          <cell r="B715" t="str">
            <v>URBANIZAÇÃO</v>
          </cell>
          <cell r="D715">
            <v>2312.7172</v>
          </cell>
        </row>
        <row r="716">
          <cell r="A716" t="str">
            <v>001.16.00241</v>
          </cell>
          <cell r="B716" t="str">
            <v>Fornecimento e Plantio de Agave Comum (pequena), com manutenção por 60 dias com irrigação, pulverização, poda e substituição de mudas mortas</v>
          </cell>
          <cell r="C716" t="str">
            <v>un</v>
          </cell>
          <cell r="D716">
            <v>7.3754</v>
          </cell>
        </row>
        <row r="717">
          <cell r="A717" t="str">
            <v>001.16.00242</v>
          </cell>
          <cell r="B717" t="str">
            <v>Fornecimento e Plantio de Agave Comum (média), com manutenção por 60 dias com irrigação, pulverização, poda e substituição de mudas mortas</v>
          </cell>
          <cell r="C717" t="str">
            <v>un</v>
          </cell>
          <cell r="D717">
            <v>14.278</v>
          </cell>
        </row>
        <row r="718">
          <cell r="A718" t="str">
            <v>001.16.00243</v>
          </cell>
          <cell r="B718" t="str">
            <v>Fornecimento e Plantio de Agave Comum (grande), com manutenção por 60 dias com irrigação, pulverização, poda e substituição de mudas mortas</v>
          </cell>
          <cell r="C718" t="str">
            <v>un</v>
          </cell>
          <cell r="D718">
            <v>20.0794</v>
          </cell>
        </row>
        <row r="719">
          <cell r="A719" t="str">
            <v>001.16.00244</v>
          </cell>
          <cell r="B719" t="str">
            <v>Fornecimento e Plantio de Areca (pequena), com manutenção por 60 dias com irrigação, pulverização, poda e substituição de mudas mortas</v>
          </cell>
          <cell r="C719" t="str">
            <v>un</v>
          </cell>
          <cell r="D719">
            <v>10.375400000000001</v>
          </cell>
        </row>
        <row r="720">
          <cell r="A720" t="str">
            <v>001.16.00245</v>
          </cell>
          <cell r="B720" t="str">
            <v>Fornecimento e Plantio de Areca (média), com manutenção por 60 dias com irrigação, pulverização, poda e substituição de mudas mortas</v>
          </cell>
          <cell r="C720" t="str">
            <v>un</v>
          </cell>
          <cell r="D720">
            <v>19.277999999999999</v>
          </cell>
        </row>
        <row r="721">
          <cell r="A721" t="str">
            <v>001.16.00246</v>
          </cell>
          <cell r="B721" t="str">
            <v>Fornecimento e Plantio de Areca (grande), com manutenção por 60 dias com irrigação, pulverização, poda e substituição de mudas mortas</v>
          </cell>
          <cell r="C721" t="str">
            <v>un</v>
          </cell>
          <cell r="D721">
            <v>30.0794</v>
          </cell>
        </row>
        <row r="722">
          <cell r="A722" t="str">
            <v>001.16.00247</v>
          </cell>
          <cell r="B722" t="str">
            <v>Fornecimento e Plantio de Bauhínia Rosa (pequeno), com manutenção por 60 dias com irrigação, pulverização, poda e substituição de mudas mortas</v>
          </cell>
          <cell r="C722" t="str">
            <v>un</v>
          </cell>
          <cell r="D722">
            <v>6.0031999999999996</v>
          </cell>
        </row>
        <row r="723">
          <cell r="A723" t="str">
            <v>001.16.00248</v>
          </cell>
          <cell r="B723" t="str">
            <v>Fornecimento e Plantio de Bauhínia Rosa (médio), com manutenção por 60 dias com irrigação, pulverização, poda e substituição de mudas mortas</v>
          </cell>
          <cell r="C723" t="str">
            <v>un</v>
          </cell>
          <cell r="D723">
            <v>17.375399999999999</v>
          </cell>
        </row>
        <row r="724">
          <cell r="A724" t="str">
            <v>001.16.00249</v>
          </cell>
          <cell r="B724" t="str">
            <v>Fornecimento e Plantio de Bahuínia Rosa (grande), com manutenção por 60 dias com irrigação, pulverização, poda e substituição de mudas mortas</v>
          </cell>
          <cell r="C724" t="str">
            <v>un</v>
          </cell>
          <cell r="D724">
            <v>31.7027</v>
          </cell>
        </row>
        <row r="725">
          <cell r="A725" t="str">
            <v>001.16.00250</v>
          </cell>
          <cell r="B725" t="str">
            <v>Fornecimento e Plantio de Biri, com manutenção por 60 dias com irrigação, pulverização, poda e substituição de mudas mortas</v>
          </cell>
          <cell r="C725" t="str">
            <v>un</v>
          </cell>
          <cell r="D725">
            <v>7.5031999999999996</v>
          </cell>
        </row>
        <row r="726">
          <cell r="A726" t="str">
            <v>001.16.00251</v>
          </cell>
          <cell r="B726" t="str">
            <v>Fornecimento e Plantio de Chuva de Ouro (pequena), com manutenção por 60 dias com irrigação, pulverização, poda e substituição de mudas mortas</v>
          </cell>
          <cell r="C726" t="str">
            <v>un</v>
          </cell>
          <cell r="D726">
            <v>7.5031999999999996</v>
          </cell>
        </row>
        <row r="727">
          <cell r="A727" t="str">
            <v>001.16.00252</v>
          </cell>
          <cell r="B727" t="str">
            <v>Fornecimento e Plantio de Chuva de Ouro (média), com manutenção por 60 dias com irrigação, pulverização, poda e substituição de mudas mortas</v>
          </cell>
          <cell r="C727" t="str">
            <v>un</v>
          </cell>
          <cell r="D727">
            <v>13.3637</v>
          </cell>
        </row>
        <row r="728">
          <cell r="A728" t="str">
            <v>001.16.00253</v>
          </cell>
          <cell r="B728" t="str">
            <v>Fornecimento e Plantio de Chuva de Ouro (grande), com manutenção por 60 dias com irrigação, pulverização, poda e substituição de mudas mortas</v>
          </cell>
          <cell r="C728" t="str">
            <v>un</v>
          </cell>
          <cell r="D728">
            <v>17.375399999999999</v>
          </cell>
        </row>
        <row r="729">
          <cell r="A729" t="str">
            <v>001.16.00254</v>
          </cell>
          <cell r="B729" t="str">
            <v>Fornecimento e Plantio de Croton (pequena), com manutenção por 60 dias com irrigação, pulverização, poda e substituição de mudas mortas</v>
          </cell>
          <cell r="C729" t="str">
            <v>un</v>
          </cell>
          <cell r="D729">
            <v>3.5032000000000001</v>
          </cell>
        </row>
        <row r="730">
          <cell r="A730" t="str">
            <v>001.16.00255</v>
          </cell>
          <cell r="B730" t="str">
            <v>Fornecimento e Plantio de Croton (média), com manutenção por 60 dias com irrigação, pulverização, poda e substituição de mudas mortas</v>
          </cell>
          <cell r="C730" t="str">
            <v>un</v>
          </cell>
          <cell r="D730">
            <v>5.3636999999999997</v>
          </cell>
        </row>
        <row r="731">
          <cell r="A731" t="str">
            <v>001.16.00256</v>
          </cell>
          <cell r="B731" t="str">
            <v>Fornecimento e Plantio de Croton (grande), com manutenção por 60 dias com irrigação, pulverização, poda e substituição de mudas mortas</v>
          </cell>
          <cell r="C731" t="str">
            <v>un</v>
          </cell>
          <cell r="D731">
            <v>10.375400000000001</v>
          </cell>
        </row>
        <row r="732">
          <cell r="A732" t="str">
            <v>001.16.00257</v>
          </cell>
          <cell r="B732" t="str">
            <v>Fornecimento e Plantio de Dracena Marginata (pequena), com manutenção por 60 dias com irrigação, pulverização, poda e substituição de mudas mortas</v>
          </cell>
          <cell r="C732" t="str">
            <v>un</v>
          </cell>
          <cell r="D732">
            <v>8.8754000000000008</v>
          </cell>
        </row>
        <row r="733">
          <cell r="A733" t="str">
            <v>001.16.00258</v>
          </cell>
          <cell r="B733" t="str">
            <v>Fornecimento e Plantio de Dracena Marginata (média), com manutenção por 60 dias com irrigação, pulverização, poda e substituição de mudas mortas</v>
          </cell>
          <cell r="C733" t="str">
            <v>un</v>
          </cell>
          <cell r="D733">
            <v>17.375399999999999</v>
          </cell>
        </row>
        <row r="734">
          <cell r="A734" t="str">
            <v>001.16.00259</v>
          </cell>
          <cell r="B734" t="str">
            <v>Fornecimento e Plantio de Dracena Marginata (grande), com manutenção por 60 dias com irrigação, pulverização, poda e substituição de mudas mortas</v>
          </cell>
          <cell r="C734" t="str">
            <v>un</v>
          </cell>
          <cell r="D734">
            <v>29.277999999999999</v>
          </cell>
        </row>
        <row r="735">
          <cell r="A735" t="str">
            <v>001.16.00260</v>
          </cell>
          <cell r="B735" t="str">
            <v>Fornecimento e Plantio de Era Forrageira, com manutenção por 60 dias com irrigação, pulverização, poda e substituição de mudas mortas</v>
          </cell>
          <cell r="C735" t="str">
            <v>un</v>
          </cell>
          <cell r="D735">
            <v>2.0032000000000001</v>
          </cell>
        </row>
        <row r="736">
          <cell r="A736" t="str">
            <v>001.16.00261</v>
          </cell>
          <cell r="B736" t="str">
            <v>Fornecimento e Plantio de Eretrina (média), com manutenção por 60 dias com irrigação, pulverização, poda e substituição de mudas mortas</v>
          </cell>
          <cell r="C736" t="str">
            <v>un</v>
          </cell>
          <cell r="D736">
            <v>16.363700000000001</v>
          </cell>
        </row>
        <row r="737">
          <cell r="A737" t="str">
            <v>001.16.00262</v>
          </cell>
          <cell r="B737" t="str">
            <v>Fornecimento e Plantio de Hemigrafis Forrageira , com manutenção por 60 dias com irrigação, pulverização, poda e substituição de mudas mortas</v>
          </cell>
          <cell r="C737" t="str">
            <v>un</v>
          </cell>
          <cell r="D737">
            <v>1.5032000000000001</v>
          </cell>
        </row>
        <row r="738">
          <cell r="A738" t="str">
            <v>001.16.00263</v>
          </cell>
          <cell r="B738" t="str">
            <v>Fornecimento e Plantio de Hibisco Bicolor (pequena), com manutenção por 60 dias com irrigação, pulverização, poda e substituição de mudas mortas</v>
          </cell>
          <cell r="C738" t="str">
            <v>un</v>
          </cell>
          <cell r="D738">
            <v>3.5032000000000001</v>
          </cell>
        </row>
        <row r="739">
          <cell r="A739" t="str">
            <v>001.16.00264</v>
          </cell>
          <cell r="B739" t="str">
            <v>Fornecimento e Plantio de Hibisco Bicolor (média), com manutenção por 60 dias com irrigação, pulverização, poda e substituição de mudas mortas</v>
          </cell>
          <cell r="C739" t="str">
            <v>un</v>
          </cell>
          <cell r="D739">
            <v>5.3636999999999997</v>
          </cell>
        </row>
        <row r="740">
          <cell r="A740" t="str">
            <v>001.16.00265</v>
          </cell>
          <cell r="B740" t="str">
            <v>Fornecimento e Plantio de Hibisco Bicolor (grande), com manutenção por 60 dias com irrigação, pulverização, poda e substituição de mudas mortas</v>
          </cell>
          <cell r="C740" t="str">
            <v>un</v>
          </cell>
          <cell r="D740">
            <v>10.375400000000001</v>
          </cell>
        </row>
        <row r="741">
          <cell r="A741" t="str">
            <v>001.16.00266</v>
          </cell>
          <cell r="B741" t="str">
            <v>Fornecimento e Plantio de Ipê Amarelo (pequeno), com manutenção por 60 dias com irrigação, pulverização, poda e substituição de mudas mortas</v>
          </cell>
          <cell r="C741" t="str">
            <v>un</v>
          </cell>
          <cell r="D741">
            <v>9.3636999999999997</v>
          </cell>
        </row>
        <row r="742">
          <cell r="A742" t="str">
            <v>001.16.00267</v>
          </cell>
          <cell r="B742" t="str">
            <v>Fornecimento e Plantio de Ipê Amarelo (médio), com manutenção por 60 dias com irrigação, pulverização, poda e substituição de mudas mortas</v>
          </cell>
          <cell r="C742" t="str">
            <v>un</v>
          </cell>
          <cell r="D742">
            <v>14.375400000000001</v>
          </cell>
        </row>
        <row r="743">
          <cell r="A743" t="str">
            <v>001.16.00268</v>
          </cell>
          <cell r="B743" t="str">
            <v>Fornecimento e Plantio de Ipê Amarelo (grande), com manutenção por 60 dias com irrigação, pulverização, poda e substituição de mudas mortas</v>
          </cell>
          <cell r="C743" t="str">
            <v>un</v>
          </cell>
          <cell r="D743">
            <v>25.0794</v>
          </cell>
        </row>
        <row r="744">
          <cell r="A744" t="str">
            <v>001.16.00269</v>
          </cell>
          <cell r="B744" t="str">
            <v>Fornecimento e Plantio de Ipê Rosa (pequeno), com manutenção por 60 dias com irrigação, pulverização, poda e substituição de mudas mortas</v>
          </cell>
          <cell r="C744" t="str">
            <v>un</v>
          </cell>
          <cell r="D744">
            <v>10.375400000000001</v>
          </cell>
        </row>
        <row r="745">
          <cell r="A745" t="str">
            <v>001.16.00270</v>
          </cell>
          <cell r="B745" t="str">
            <v>Fornecimento e Plantio de Ipê Rosa (médio), com manutenção por 60 dias com irrigação, pulverização, poda e substituição de mudas mortas</v>
          </cell>
          <cell r="C745" t="str">
            <v>un</v>
          </cell>
          <cell r="D745">
            <v>16.277999999999999</v>
          </cell>
        </row>
        <row r="746">
          <cell r="A746" t="str">
            <v>001.16.00271</v>
          </cell>
          <cell r="B746" t="str">
            <v>Fornecimento e Plantio de Ipê Rosa (grande), com manutenção por 60 dias com irrigação, pulverização, poda e substituição de mudas mortas</v>
          </cell>
          <cell r="C746" t="str">
            <v>un</v>
          </cell>
          <cell r="D746">
            <v>24.406700000000001</v>
          </cell>
        </row>
        <row r="747">
          <cell r="A747" t="str">
            <v>001.16.00272</v>
          </cell>
          <cell r="B747" t="str">
            <v>Fornecimento e Plantio de Ipê Roxo (pequeno), com manutenção por 60 dias com irrigação, pulverização, poda e substituição de mudas mortas</v>
          </cell>
          <cell r="C747" t="str">
            <v>un</v>
          </cell>
          <cell r="D747">
            <v>10.375400000000001</v>
          </cell>
        </row>
        <row r="748">
          <cell r="A748" t="str">
            <v>001.16.00273</v>
          </cell>
          <cell r="B748" t="str">
            <v>Fornecimento e Plantio de Ipê Roxo (médio), com manutenção por 60 dias com irrigação, pulverização, poda e substituição de mudas mortas</v>
          </cell>
          <cell r="C748" t="str">
            <v>un</v>
          </cell>
          <cell r="D748">
            <v>17.0794</v>
          </cell>
        </row>
        <row r="749">
          <cell r="A749" t="str">
            <v>001.16.00274</v>
          </cell>
          <cell r="B749" t="str">
            <v>Fornecimento e Plantio de Ipê Roxo (grande), com manutenção por 60 dias com irrigação, pulverização, poda e substituição de mudas mortas</v>
          </cell>
          <cell r="C749" t="str">
            <v>un</v>
          </cell>
          <cell r="D749">
            <v>25.0794</v>
          </cell>
        </row>
        <row r="750">
          <cell r="A750" t="str">
            <v>001.16.00275</v>
          </cell>
          <cell r="B750" t="str">
            <v>Fornecimento e Plantio de Ixória Híbrida Amarela (pequena), com manutenção por 60 dias com irrigação, pulverização, poda e substituição de mudas mortas</v>
          </cell>
          <cell r="C750" t="str">
            <v>un</v>
          </cell>
          <cell r="D750">
            <v>3.5032000000000001</v>
          </cell>
        </row>
        <row r="751">
          <cell r="A751" t="str">
            <v>001.16.00276</v>
          </cell>
          <cell r="B751" t="str">
            <v>Fornecimento e Plantio de Ixória Híbrida Amarela (média), com manutenção por 60 dias com irrigação, pulverização, poda e substituição de mudas mortas</v>
          </cell>
          <cell r="C751" t="str">
            <v>un</v>
          </cell>
          <cell r="D751">
            <v>5.3636999999999997</v>
          </cell>
        </row>
        <row r="752">
          <cell r="A752" t="str">
            <v>001.16.00277</v>
          </cell>
          <cell r="B752" t="str">
            <v>Fornecimento e Plantio de Ixória Híbrida Amarela (grande), com manutenção por 60 dias com irrigação, pulverização, poda e substituição de mudas mortas</v>
          </cell>
          <cell r="C752" t="str">
            <v>un</v>
          </cell>
          <cell r="D752">
            <v>9.3636999999999997</v>
          </cell>
        </row>
        <row r="753">
          <cell r="A753" t="str">
            <v>001.16.00278</v>
          </cell>
          <cell r="B753" t="str">
            <v>Fornecimento e Plantio de Ixória Híbrida Vermelha (pequena), com manutenção por 60 dias com irrigação, pulverização, poda e substituição de mudas mortas</v>
          </cell>
          <cell r="C753" t="str">
            <v>un</v>
          </cell>
          <cell r="D753">
            <v>3.5032000000000001</v>
          </cell>
        </row>
        <row r="754">
          <cell r="A754" t="str">
            <v>001.16.00279</v>
          </cell>
          <cell r="B754" t="str">
            <v>Fornecimento e Plantio de Ixória Híbrida Vermelha (média), com manutenção por 60 dias com irrigação, pulverização, poda e substituição de mudas mortas</v>
          </cell>
          <cell r="C754" t="str">
            <v>un</v>
          </cell>
          <cell r="D754">
            <v>5.3636999999999997</v>
          </cell>
        </row>
        <row r="755">
          <cell r="A755" t="str">
            <v>001.16.00280</v>
          </cell>
          <cell r="B755" t="str">
            <v>Fornecimento e Plantio de Ixória Híbrida Vermelha (grande), com manutenção por 60 dias com irrigação, pulverização, poda e substituição de mudas mortas</v>
          </cell>
          <cell r="C755" t="str">
            <v>un</v>
          </cell>
          <cell r="D755">
            <v>9.3636999999999997</v>
          </cell>
        </row>
        <row r="756">
          <cell r="A756" t="str">
            <v>001.16.00281</v>
          </cell>
          <cell r="B756" t="str">
            <v>Fornecimento e Plantio de Jacarandá Mimoso (pequeno), com manutenção por 60 dias com irrigação, pulverização, poda e substituição de mudas mortas</v>
          </cell>
          <cell r="C756" t="str">
            <v>un</v>
          </cell>
          <cell r="D756">
            <v>4.8636999999999997</v>
          </cell>
        </row>
        <row r="757">
          <cell r="A757" t="str">
            <v>001.16.00282</v>
          </cell>
          <cell r="B757" t="str">
            <v>Fornecimento e Plantio de Jacarandá Mimoso (médio), com manutenção por 60 dias com irrigação, pulverização, poda e substituição de mudas mortas</v>
          </cell>
          <cell r="C757" t="str">
            <v>un</v>
          </cell>
          <cell r="D757">
            <v>16.277999999999999</v>
          </cell>
        </row>
        <row r="758">
          <cell r="A758" t="str">
            <v>001.16.00283</v>
          </cell>
          <cell r="B758" t="str">
            <v>Fornecimento e Plantio de Jacarandá Mimoso (grande), com manutenção por 60 dias com irrigação, pulverização, poda e substituição de mudas mortas</v>
          </cell>
          <cell r="C758" t="str">
            <v>un</v>
          </cell>
          <cell r="D758">
            <v>23.0794</v>
          </cell>
        </row>
        <row r="759">
          <cell r="A759" t="str">
            <v>001.16.00284</v>
          </cell>
          <cell r="B759" t="str">
            <v>Fornecimento e Plantio de Mini Flamboyant (pequena), com manutenção por 60 dias com irrigação, pulverização, poda e substituição de mudas mortas</v>
          </cell>
          <cell r="C759" t="str">
            <v>un</v>
          </cell>
          <cell r="D759">
            <v>4.8636999999999997</v>
          </cell>
        </row>
        <row r="760">
          <cell r="A760" t="str">
            <v>001.16.00285</v>
          </cell>
          <cell r="B760" t="str">
            <v>Fornecimento e Plantio de Mini Flamboyant (média), com manutenção por 60 dias com irrigação, pulverização, poda e substituição de mudas mortas</v>
          </cell>
          <cell r="C760" t="str">
            <v>un</v>
          </cell>
          <cell r="D760">
            <v>7.3754</v>
          </cell>
        </row>
        <row r="761">
          <cell r="A761" t="str">
            <v>001.16.00286</v>
          </cell>
          <cell r="B761" t="str">
            <v>Fornecimento e Plantio de Mini Ixória (pequena), com manutenção por 60 dias com irrigação, pulverização, poda e substituição de mudas mortas</v>
          </cell>
          <cell r="C761" t="str">
            <v>un</v>
          </cell>
          <cell r="D761">
            <v>1.6032</v>
          </cell>
        </row>
        <row r="762">
          <cell r="A762" t="str">
            <v>001.16.00287</v>
          </cell>
          <cell r="B762" t="str">
            <v>Fornecimento e Plantio de Mini Ixória (média), com manutenção por 60 dias com irrigação, pulverização, poda e substituição de mudas mortas</v>
          </cell>
          <cell r="C762" t="str">
            <v>un</v>
          </cell>
          <cell r="D762">
            <v>4.3636999999999997</v>
          </cell>
        </row>
        <row r="763">
          <cell r="A763" t="str">
            <v>001.16.00288</v>
          </cell>
          <cell r="B763" t="str">
            <v>Fornecimento e Plantio de Mini Ixória (grande), com manutenção por 60 dias com irrigação, pulverização, poda e substituição de mudas mortas</v>
          </cell>
          <cell r="C763" t="str">
            <v>un</v>
          </cell>
          <cell r="D763">
            <v>7.3754</v>
          </cell>
        </row>
        <row r="764">
          <cell r="A764" t="str">
            <v>001.16.00289</v>
          </cell>
          <cell r="B764" t="str">
            <v>Fornecimento e Plantio de Musaendra (pequena), com manutenção por 60 dias com irrigação, pulverização, poda e substituição de mudas mortas</v>
          </cell>
          <cell r="C764" t="str">
            <v>un</v>
          </cell>
          <cell r="D764">
            <v>5.3636999999999997</v>
          </cell>
        </row>
        <row r="765">
          <cell r="A765" t="str">
            <v>001.16.00290</v>
          </cell>
          <cell r="B765" t="str">
            <v>Fornecimento e Plantio de Musaendra (média), com manutenção por 60 dias com irrigação, pulverização, poda e substituição de mudas mortas</v>
          </cell>
          <cell r="C765" t="str">
            <v>un</v>
          </cell>
          <cell r="D765">
            <v>12.278</v>
          </cell>
        </row>
        <row r="766">
          <cell r="A766" t="str">
            <v>001.16.00291</v>
          </cell>
          <cell r="B766" t="str">
            <v>Fornecimento e Plantio de Oiti (pequena), com manutenção por 60 dias com irrigação, pulverização, poda e substituição de mudas mortas</v>
          </cell>
          <cell r="C766" t="str">
            <v>un</v>
          </cell>
          <cell r="D766">
            <v>10.0794</v>
          </cell>
        </row>
        <row r="767">
          <cell r="A767" t="str">
            <v>001.16.00292</v>
          </cell>
          <cell r="B767" t="str">
            <v>Fornecimento e Plantio de Oiti (média), com manutenção por 60 dias com irrigação, pulverização, poda e substituição de mudas mortas</v>
          </cell>
          <cell r="C767" t="str">
            <v>un</v>
          </cell>
          <cell r="D767">
            <v>22.4833</v>
          </cell>
        </row>
        <row r="768">
          <cell r="A768" t="str">
            <v>001.16.00293</v>
          </cell>
          <cell r="B768" t="str">
            <v>Fornecimento e Plantio de Oiti (grande), com manutenção por 60 dias com irrigação, pulverização, poda e substituição de mudas mortas</v>
          </cell>
          <cell r="C768" t="str">
            <v>un</v>
          </cell>
          <cell r="D768">
            <v>39.588700000000003</v>
          </cell>
        </row>
        <row r="769">
          <cell r="A769" t="str">
            <v>001.16.00294</v>
          </cell>
          <cell r="B769" t="str">
            <v>Fornecimento e Plantio de Paineira (grande), com manutenção por 60 dias com irrigação, pulverização, poda e substituição de mudas mortas</v>
          </cell>
          <cell r="C769" t="str">
            <v>un</v>
          </cell>
          <cell r="D769">
            <v>32.4833</v>
          </cell>
        </row>
        <row r="770">
          <cell r="A770" t="str">
            <v>001.16.00295</v>
          </cell>
          <cell r="B770" t="str">
            <v>Fornecimento e Plantio de Palmeira Fênix ( 2.00 mts), com manutenção por 60 dias com irrigação, pulverização, poda e substituição de mudas mortas</v>
          </cell>
          <cell r="C770" t="str">
            <v>un</v>
          </cell>
          <cell r="D770">
            <v>32.4833</v>
          </cell>
        </row>
        <row r="771">
          <cell r="A771" t="str">
            <v>001.16.00296</v>
          </cell>
          <cell r="B771" t="str">
            <v>Fornecimento e Plantio de Palmeira Fênix ( 3.00 mts), com manutenção por 60 dias com irrigação, pulverização, poda e substituição de mudas mortas</v>
          </cell>
          <cell r="C771" t="str">
            <v>un</v>
          </cell>
          <cell r="D771">
            <v>54.588700000000003</v>
          </cell>
        </row>
        <row r="772">
          <cell r="A772" t="str">
            <v>001.16.00297</v>
          </cell>
          <cell r="B772" t="str">
            <v>Fornecimento e Plantio de Palmeira Fênix ( 4.00 mts), com manutenção por 60 dias com irrigação, pulverização, poda e substituição de mudas mortas</v>
          </cell>
          <cell r="C772" t="str">
            <v>un</v>
          </cell>
          <cell r="D772">
            <v>77.793999999999997</v>
          </cell>
        </row>
        <row r="773">
          <cell r="A773" t="str">
            <v>001.16.00298</v>
          </cell>
          <cell r="B773" t="str">
            <v>Fornecimento e Plantio de Palmeira Fênix ( 4.50 mts), com manutenção por 60 dias com irrigação, pulverização, poda e substituição de mudas mortas</v>
          </cell>
          <cell r="C773" t="str">
            <v>un</v>
          </cell>
          <cell r="D773">
            <v>109.39660000000001</v>
          </cell>
        </row>
        <row r="774">
          <cell r="A774" t="str">
            <v>001.16.00299</v>
          </cell>
          <cell r="B774" t="str">
            <v>Fornecimento e Plantio de Palmeira Imperial ( 1.20 mts), com manutenção por 60 dias com irrigação, pulverização, poda e substituição de mudas mortas</v>
          </cell>
          <cell r="C774" t="str">
            <v>un</v>
          </cell>
          <cell r="D774">
            <v>20.0794</v>
          </cell>
        </row>
        <row r="775">
          <cell r="A775" t="str">
            <v>001.16.00300</v>
          </cell>
          <cell r="B775" t="str">
            <v>Fornecimento e Plantio de Palmeira Imperial ( 2.00 mts), com manutenção por 60 dias com irrigação, pulverização, poda e substituição de mudas mortas</v>
          </cell>
          <cell r="C775" t="str">
            <v>un</v>
          </cell>
          <cell r="D775">
            <v>47.4833</v>
          </cell>
        </row>
        <row r="776">
          <cell r="A776" t="str">
            <v>001.16.00301</v>
          </cell>
          <cell r="B776" t="str">
            <v>Fornecimento e Plantio de Palmeira Imperial ( 3.00 mts), com manutenção por 60 dias com irrigação, pulverização, poda e substituição de mudas mortas</v>
          </cell>
          <cell r="C776" t="str">
            <v>un</v>
          </cell>
          <cell r="D776">
            <v>84.588700000000003</v>
          </cell>
        </row>
        <row r="777">
          <cell r="A777" t="str">
            <v>001.16.00302</v>
          </cell>
          <cell r="B777" t="str">
            <v>Fornecimento e Plantio de Palmeira Jerivá ( 2.00 mts), com manutenção por 60 dias com irrigação, pulverização, poda e substituição de mudas mortas</v>
          </cell>
          <cell r="C777" t="str">
            <v>un</v>
          </cell>
          <cell r="D777">
            <v>42.4833</v>
          </cell>
        </row>
        <row r="778">
          <cell r="A778" t="str">
            <v>001.16.00303</v>
          </cell>
          <cell r="B778" t="str">
            <v>Fornecimento e Plantio de Palmeira Jerivá (3.00 mts), com manutenção por 60 dias com irrigação, pulverização, poda e substituição de mudas mortas</v>
          </cell>
          <cell r="C778" t="str">
            <v>un</v>
          </cell>
          <cell r="D778">
            <v>59.588700000000003</v>
          </cell>
        </row>
        <row r="779">
          <cell r="A779" t="str">
            <v>001.16.00304</v>
          </cell>
          <cell r="B779" t="str">
            <v>Fornecimento e Plantio de Palmeira Jerivá (4.00 mts), com manutenção por 60 dias com irrigação, pulverização, poda e substituição de mudas mortas</v>
          </cell>
          <cell r="C779" t="str">
            <v>un</v>
          </cell>
          <cell r="D779">
            <v>77.793999999999997</v>
          </cell>
        </row>
        <row r="780">
          <cell r="A780" t="str">
            <v>001.16.00305</v>
          </cell>
          <cell r="B780" t="str">
            <v>Fornecimento e Plantio de Palmeira Jerivá (4.50 mts), com manutenção por 60 dias com irrigação, pulverização, poda e substituição de mudas mortas</v>
          </cell>
          <cell r="C780" t="str">
            <v>un</v>
          </cell>
          <cell r="D780">
            <v>98.7239</v>
          </cell>
        </row>
        <row r="781">
          <cell r="A781" t="str">
            <v>001.16.00306</v>
          </cell>
          <cell r="B781" t="str">
            <v>Fornecimento e Plantio de Papirus do Egito (pequeno), com manutenção por 60 dias com irrigação, pulverização, poda e substituição de mudas mortas</v>
          </cell>
          <cell r="C781" t="str">
            <v>un</v>
          </cell>
          <cell r="D781">
            <v>4.0031999999999996</v>
          </cell>
        </row>
        <row r="782">
          <cell r="A782" t="str">
            <v>001.16.00307</v>
          </cell>
          <cell r="B782" t="str">
            <v>Fornecimento e Plantio de Papirus do Egito (médio), com manutenção por 60 dias com irrigação, pulverização, poda e substituição de mudas mortas</v>
          </cell>
          <cell r="C782" t="str">
            <v>un</v>
          </cell>
          <cell r="D782">
            <v>4.0031999999999996</v>
          </cell>
        </row>
        <row r="783">
          <cell r="A783" t="str">
            <v>001.16.00308</v>
          </cell>
          <cell r="B783" t="str">
            <v>Fornecimento e Plantio de Pau Brasil (média), com manutenção por 60 dias com irrigação, pulverização, poda e substituição de mudas mortas</v>
          </cell>
          <cell r="C783" t="str">
            <v>un</v>
          </cell>
          <cell r="D783">
            <v>19.277999999999999</v>
          </cell>
        </row>
        <row r="784">
          <cell r="A784" t="str">
            <v>001.16.00309</v>
          </cell>
          <cell r="B784" t="str">
            <v>Fornecimento e Plantio de Pau Ferro (pequeno), com manutenção por 60 dias com irrigação, pulverização, poda e substituição de mudas mortas</v>
          </cell>
          <cell r="C784" t="str">
            <v>un</v>
          </cell>
          <cell r="D784">
            <v>6.3636999999999997</v>
          </cell>
        </row>
        <row r="785">
          <cell r="A785" t="str">
            <v>001.16.00310</v>
          </cell>
          <cell r="B785" t="str">
            <v>Fornecimento e Plantio de Pau Ferro (médio), com manutenção por 60 dias com irrigação, pulverização, poda e substituição de mudas mortas</v>
          </cell>
          <cell r="C785" t="str">
            <v>un</v>
          </cell>
          <cell r="D785">
            <v>6.3636999999999997</v>
          </cell>
        </row>
        <row r="786">
          <cell r="A786" t="str">
            <v>001.16.00311</v>
          </cell>
          <cell r="B786" t="str">
            <v>Fornecimento e Plantio de Pingo de Ouro (pequeno), com manutenção por 60 dias com irrigação, pulverização, poda e substituição de mudas mortas</v>
          </cell>
          <cell r="C786" t="str">
            <v>un</v>
          </cell>
          <cell r="D786">
            <v>1.5032000000000001</v>
          </cell>
        </row>
        <row r="787">
          <cell r="A787" t="str">
            <v>001.16.00312</v>
          </cell>
          <cell r="B787" t="str">
            <v>Fornecimento e Plantio de Pingo de Ouro (média), com manutenção por 60 dias com irrigação, pulverização, poda e substituição de mudas mortas</v>
          </cell>
          <cell r="C787" t="str">
            <v>un</v>
          </cell>
          <cell r="D787">
            <v>2.5032000000000001</v>
          </cell>
        </row>
        <row r="788">
          <cell r="A788" t="str">
            <v>001.16.00313</v>
          </cell>
          <cell r="B788" t="str">
            <v>Fornecimento e Plantio de Pingo de Ouro (grande), com manutenção por 60 dias com irrigação, pulverização, poda e substituição de mudas mortas</v>
          </cell>
          <cell r="C788" t="str">
            <v>un</v>
          </cell>
          <cell r="D788">
            <v>4.3636999999999997</v>
          </cell>
        </row>
        <row r="789">
          <cell r="A789" t="str">
            <v>001.16.00314</v>
          </cell>
          <cell r="B789" t="str">
            <v>Fornecimento e Plantio de Sansão do Campo (pequeno), com manutenção por 60 dias com irrigação, pulverização, poda e substituição de mudas mortas</v>
          </cell>
          <cell r="C789" t="str">
            <v>un</v>
          </cell>
          <cell r="D789">
            <v>1.4032</v>
          </cell>
        </row>
        <row r="790">
          <cell r="A790" t="str">
            <v>001.16.00320</v>
          </cell>
          <cell r="B790" t="str">
            <v>Grade de proteção para árvores h = 2.00 m</v>
          </cell>
          <cell r="C790" t="str">
            <v>un</v>
          </cell>
          <cell r="D790">
            <v>33.894199999999998</v>
          </cell>
        </row>
        <row r="791">
          <cell r="A791" t="str">
            <v>001.16.00321</v>
          </cell>
          <cell r="B791" t="str">
            <v>Fornecimento e espalhamento de terra vegetal</v>
          </cell>
          <cell r="C791" t="str">
            <v>m3</v>
          </cell>
          <cell r="D791">
            <v>70.227999999999994</v>
          </cell>
        </row>
        <row r="792">
          <cell r="A792" t="str">
            <v>001.16.00322</v>
          </cell>
          <cell r="B792" t="str">
            <v>Grama em Sementes - Plantio Manual de Semente de Grama incl. Irrigação de Área, Frequência 1 Vez Por Semana Pelo Período de 30 dias</v>
          </cell>
          <cell r="C792" t="str">
            <v>m2</v>
          </cell>
          <cell r="D792">
            <v>0.62280000000000002</v>
          </cell>
        </row>
        <row r="793">
          <cell r="A793" t="str">
            <v>001.16.00323</v>
          </cell>
          <cell r="B793" t="str">
            <v>Grama em mudas tipo (forquilha ou estrela) com manutenção por 60 dias  com irrigação diária, pulverização, adubação e substiuição de mudas mortas</v>
          </cell>
          <cell r="C793" t="str">
            <v>m2</v>
          </cell>
          <cell r="D793">
            <v>2.5028000000000001</v>
          </cell>
        </row>
        <row r="794">
          <cell r="A794" t="str">
            <v>001.16.00325</v>
          </cell>
          <cell r="B794" t="str">
            <v>Grama em placas com manutenção por 60 dias com irrigação diária, pulverização, adubação e substituição de mudas mortas</v>
          </cell>
          <cell r="C794" t="str">
            <v>m2</v>
          </cell>
          <cell r="D794">
            <v>4.5937999999999999</v>
          </cell>
        </row>
        <row r="795">
          <cell r="A795" t="str">
            <v>001.16.00337</v>
          </cell>
          <cell r="B795" t="str">
            <v>Cascalho lavado p/passeio</v>
          </cell>
          <cell r="C795" t="str">
            <v>m3</v>
          </cell>
          <cell r="D795">
            <v>36.814</v>
          </cell>
        </row>
        <row r="796">
          <cell r="A796" t="str">
            <v>001.16.00640</v>
          </cell>
          <cell r="B796" t="str">
            <v>Brita na área interna do prédio</v>
          </cell>
          <cell r="C796" t="str">
            <v>M3</v>
          </cell>
          <cell r="D796">
            <v>44.918399999999998</v>
          </cell>
        </row>
        <row r="797">
          <cell r="A797" t="str">
            <v>001.16.00660</v>
          </cell>
          <cell r="B797" t="str">
            <v>Brita na área interna do prédio - branca - (fins decorativos)</v>
          </cell>
          <cell r="C797" t="str">
            <v>M3</v>
          </cell>
          <cell r="D797">
            <v>49.228000000000002</v>
          </cell>
        </row>
        <row r="798">
          <cell r="A798" t="str">
            <v>001.16.00680</v>
          </cell>
          <cell r="B798" t="str">
            <v>Brita na área interna do prédio - escurinha - (fins decorativos)</v>
          </cell>
          <cell r="C798" t="str">
            <v>M3</v>
          </cell>
          <cell r="D798">
            <v>49.228000000000002</v>
          </cell>
        </row>
        <row r="799">
          <cell r="A799" t="str">
            <v>001.16.00760</v>
          </cell>
          <cell r="B799" t="str">
            <v>Execução de alambrado em tubo de ferro Galvanizado 2.1/2"" chapa 13 formando quadro de 3.00x3.00m e tela galvanizada fio 12 malha 2"" fixado com arame galvanizado n.14</v>
          </cell>
          <cell r="C799" t="str">
            <v>m2</v>
          </cell>
          <cell r="D799">
            <v>50.365400000000001</v>
          </cell>
        </row>
        <row r="800">
          <cell r="A800" t="str">
            <v>001.16.00770</v>
          </cell>
          <cell r="B800" t="str">
            <v>Alambrado c/ Tela Arame Galv. Losangular fio 12, malha 2"", altura da tela 1.50 m, fix. em pilarete de concreto pré moldado h= 2.60 m, espaçados a cada 2.50 m, com reforço arame galv. n.10, incl.mureta de alvenaria h=0.50 m chapiscada, rebocada e caiada</v>
          </cell>
          <cell r="C800" t="str">
            <v>ml</v>
          </cell>
          <cell r="D800">
            <v>69.436300000000003</v>
          </cell>
        </row>
        <row r="801">
          <cell r="A801" t="str">
            <v>001.16.00775</v>
          </cell>
          <cell r="B801" t="str">
            <v>Alambrado c/ Tela Arame Galv. Soldada 150x50 fio 12, altura da tela 1.50 m, fix. em pilarete de concreto pré moldado h= 2.80 m, espaçados a cada 2.50 m, com reforço arame galv. n.10, incl.mureta de alvenaria h=0.50 m chapiscada, rebocada e caiada</v>
          </cell>
          <cell r="C801" t="str">
            <v>ml</v>
          </cell>
          <cell r="D801">
            <v>76.352900000000005</v>
          </cell>
        </row>
        <row r="802">
          <cell r="A802" t="str">
            <v>001.16.00776</v>
          </cell>
          <cell r="B802" t="str">
            <v>Fornecimento e Instalação de Portão em Tubo Galvanizado 2"" e Tela Galvanizada Malha 2"", incl. Ferragens</v>
          </cell>
          <cell r="C802" t="str">
            <v>m2</v>
          </cell>
          <cell r="D802">
            <v>100.0842</v>
          </cell>
        </row>
        <row r="803">
          <cell r="A803" t="str">
            <v>001.16.00777</v>
          </cell>
          <cell r="B803" t="str">
            <v>Fornecimento e Instalação de Portão em Tubo Galvanizado 2"" em Tela Galvanizada Malha 2"", incl. Ferragens dim. 0.80 x 2.10 m Conf. Det. 04 SINFRA</v>
          </cell>
          <cell r="C803" t="str">
            <v>m2</v>
          </cell>
          <cell r="D803">
            <v>120.17749999999999</v>
          </cell>
        </row>
        <row r="804">
          <cell r="A804" t="str">
            <v>001.16.00778</v>
          </cell>
          <cell r="B804" t="str">
            <v>Pavimentação c/ lajotas pré-moldadas de concreto sextavado ( bloquete). deverão observar as mesmas especificações de ítens anteriores no que se refere a assentamento e rejuntamento. espessura de 5 cm para calcadas</v>
          </cell>
          <cell r="C804" t="str">
            <v>m2</v>
          </cell>
          <cell r="D804">
            <v>22.2544</v>
          </cell>
        </row>
        <row r="805">
          <cell r="A805" t="str">
            <v>001.16.00779</v>
          </cell>
          <cell r="B805" t="str">
            <v>Pavimentação c/ lajotas pré-moldadas de concreto sextavado ( bloquete). deverão observar as mesmas especificações de ítens anteriores no que se refere a assentamento e rejuntamento. espessura de 10 cm para tráfego</v>
          </cell>
          <cell r="C805" t="str">
            <v>m2</v>
          </cell>
          <cell r="D805">
            <v>32.5959</v>
          </cell>
        </row>
        <row r="806">
          <cell r="A806" t="str">
            <v>001.16.00880</v>
          </cell>
          <cell r="B806" t="str">
            <v>Fornecimento e assentamento de paralelepípedo</v>
          </cell>
          <cell r="C806" t="str">
            <v>m2</v>
          </cell>
          <cell r="D806">
            <v>27.15</v>
          </cell>
        </row>
        <row r="807">
          <cell r="A807" t="str">
            <v>001.16.00981</v>
          </cell>
          <cell r="B807" t="str">
            <v>Guias de concreto pré-moldados (concreto 300kg cimento/m3) de seção 15x30 cm (espessura 12.00 cm no topo)  o serviço inclui a abertura das valas, assentamento e rejuntamento das guias</v>
          </cell>
          <cell r="C807" t="str">
            <v>ml</v>
          </cell>
          <cell r="D807">
            <v>18.142399999999999</v>
          </cell>
        </row>
        <row r="808">
          <cell r="A808" t="str">
            <v>001.16.00982</v>
          </cell>
          <cell r="B808" t="str">
            <v>Guias curvas de concreto pré-moldados (concreto 300kg cimento/m3) de seção 15x30 cm (espessura 12.00 cm no topo)  o serviço inclui a abertura das valas, assentamento e rejuntamento das guias</v>
          </cell>
          <cell r="C808" t="str">
            <v>ml</v>
          </cell>
          <cell r="D808">
            <v>18.024899999999999</v>
          </cell>
        </row>
        <row r="809">
          <cell r="A809" t="str">
            <v>001.16.00984</v>
          </cell>
          <cell r="B809" t="str">
            <v>Sarjeta de concreto (300kg cim/m3) fundido no local seção 40.00 x 8.00 cm, o serviço inclui a abertura de vala, assentamento e rejuntamento</v>
          </cell>
          <cell r="C809" t="str">
            <v>ml</v>
          </cell>
          <cell r="D809">
            <v>16.5931</v>
          </cell>
        </row>
        <row r="810">
          <cell r="A810" t="str">
            <v>001.16.00985</v>
          </cell>
          <cell r="B810" t="str">
            <v>Retirada e reassentamento de meio-fio</v>
          </cell>
          <cell r="C810" t="str">
            <v>m</v>
          </cell>
          <cell r="D810">
            <v>17.592400000000001</v>
          </cell>
        </row>
        <row r="811">
          <cell r="A811" t="str">
            <v>001.17</v>
          </cell>
          <cell r="B811" t="str">
            <v>INSTALAÇÕES ELÉTRICAS - BAIXA TENSÃO</v>
          </cell>
          <cell r="D811">
            <v>40234.390099999997</v>
          </cell>
        </row>
        <row r="812">
          <cell r="A812" t="str">
            <v>001.17.00002</v>
          </cell>
          <cell r="B812" t="str">
            <v>Abertura e enchimento de rasgos na alvenaria para passagem de canalização diâmetro 1/2 à 1 pol</v>
          </cell>
          <cell r="C812" t="str">
            <v>ML</v>
          </cell>
          <cell r="D812">
            <v>2.0531000000000001</v>
          </cell>
        </row>
        <row r="813">
          <cell r="A813" t="str">
            <v>001.17.00004</v>
          </cell>
          <cell r="B813" t="str">
            <v>Abertura e enchimento de rasgos na alvenaria para passagem de canalização diâmetro 1 1/4 à 2 pol</v>
          </cell>
          <cell r="C813" t="str">
            <v>ML</v>
          </cell>
          <cell r="D813">
            <v>2.7353999999999998</v>
          </cell>
        </row>
        <row r="814">
          <cell r="A814" t="str">
            <v>001.17.00006</v>
          </cell>
          <cell r="B814" t="str">
            <v>Abertura e enchimento de rasgos na alvenaria para passagem de canalização diâmetro 2.5 à 4 pol</v>
          </cell>
          <cell r="C814" t="str">
            <v>ML</v>
          </cell>
          <cell r="D814">
            <v>3.8428</v>
          </cell>
        </row>
        <row r="815">
          <cell r="A815" t="str">
            <v>001.17.00010</v>
          </cell>
          <cell r="B815" t="str">
            <v>Abertura e enchimento de rasgos no concreto para passagem de canalização diâmetro de 1/2 à 1 pol</v>
          </cell>
          <cell r="C815" t="str">
            <v>ML</v>
          </cell>
          <cell r="D815">
            <v>4.4991000000000003</v>
          </cell>
        </row>
        <row r="816">
          <cell r="A816" t="str">
            <v>001.17.00020</v>
          </cell>
          <cell r="B816" t="str">
            <v>Envelope de concreto Fck=13,50 Mpa, para proteção de tubos enterrados, incl. escavação, acerto de vala e lançamento de concreto</v>
          </cell>
          <cell r="C816" t="str">
            <v>M3</v>
          </cell>
          <cell r="D816">
            <v>192.8115</v>
          </cell>
        </row>
        <row r="817">
          <cell r="A817" t="str">
            <v>001.17.00040</v>
          </cell>
          <cell r="B817" t="str">
            <v>Fornecimento e instalação de Padrão Monofásico Em Aço Galvanizado h= 5.00 mts Aéreo 40 A """"CP"""" s/ eletroduto - Conjunto completo incl aterramento</v>
          </cell>
          <cell r="C817" t="str">
            <v>UN</v>
          </cell>
          <cell r="D817">
            <v>228.0378</v>
          </cell>
        </row>
        <row r="818">
          <cell r="A818" t="str">
            <v>001.17.00060</v>
          </cell>
          <cell r="B818" t="str">
            <v>Fornecimento e instalação de Padrão Monofásico Em Aço Galvanizado h= 7.00 mts Aéreo 40 A """"CP"""" s/ eletroduto - Conjunto completo incl aterramento</v>
          </cell>
          <cell r="C818" t="str">
            <v>UN</v>
          </cell>
          <cell r="D818">
            <v>266.49779999999998</v>
          </cell>
        </row>
        <row r="819">
          <cell r="A819" t="str">
            <v>001.17.00080</v>
          </cell>
          <cell r="B819" t="str">
            <v>Fornecimento e Instalação de Padrão Bifásico  Em Aço Galvanizado h= 7.00 mts Aéreo 60 A """"CP"""" s/ eletroduto - Conjunto completo incl aterramento</v>
          </cell>
          <cell r="C819" t="str">
            <v>UN</v>
          </cell>
          <cell r="D819">
            <v>305.90170000000001</v>
          </cell>
        </row>
        <row r="820">
          <cell r="A820" t="str">
            <v>001.17.00100</v>
          </cell>
          <cell r="B820" t="str">
            <v>Fornecimento e instalação de Padrão Trifásico  Em Aço Galvanizado h= 7.00 mts Aéreo 60 A """"CP"""" s/ eletroduto - Conjunto completo incl aterramento</v>
          </cell>
          <cell r="C820" t="str">
            <v>UN</v>
          </cell>
          <cell r="D820">
            <v>629.08119999999997</v>
          </cell>
        </row>
        <row r="821">
          <cell r="A821" t="str">
            <v>001.17.00120</v>
          </cell>
          <cell r="B821" t="str">
            <v>Fornecimento e instalação de Padrão Trifásico  Em Aço Galvanizado h= 7.00 mts Aéreo 100 A """"CP"""" s/ eletroduto - Conjunto completo incl aterramento</v>
          </cell>
          <cell r="C821" t="str">
            <v>UN</v>
          </cell>
          <cell r="D821">
            <v>836.77120000000002</v>
          </cell>
        </row>
        <row r="822">
          <cell r="A822" t="str">
            <v>001.17.00140</v>
          </cell>
          <cell r="B822" t="str">
            <v>Fornecimento e instalação de Padrão Trifásico  Em Aço Galvanizado h= 7.00 mts Aéreo 125 A """"CP"""" s/ eletroduto, DJ T 04 - Conjunto completo incl aterramento</v>
          </cell>
          <cell r="C822" t="str">
            <v>CJ</v>
          </cell>
          <cell r="D822">
            <v>1771.3912</v>
          </cell>
        </row>
        <row r="823">
          <cell r="A823" t="str">
            <v>001.17.00160</v>
          </cell>
          <cell r="B823" t="str">
            <v>Fornecimento e instalação de Caixa Padrão """"CP"""" P/ Medidor Monofásico, Bifásico e Trifásico - Baixa Tensão</v>
          </cell>
          <cell r="C823" t="str">
            <v>UN</v>
          </cell>
          <cell r="D823">
            <v>46.717799999999997</v>
          </cell>
        </row>
        <row r="824">
          <cell r="A824" t="str">
            <v>001.17.00180</v>
          </cell>
          <cell r="B824" t="str">
            <v>Fornecimento e instalação de Caixa Padrão """"FP"""" P/ Medidor Bifásico e Trifásico - Baixa Tensão</v>
          </cell>
          <cell r="C824" t="str">
            <v>UN</v>
          </cell>
          <cell r="D824">
            <v>95.237799999999993</v>
          </cell>
        </row>
        <row r="825">
          <cell r="A825" t="str">
            <v>001.17.00200</v>
          </cell>
          <cell r="B825" t="str">
            <v>Fornecimento e instalação de Caixa Padrão """"FM"""" P/ Medidor Monofásico - Baixa Tensão</v>
          </cell>
          <cell r="C825" t="str">
            <v>UN</v>
          </cell>
          <cell r="D825">
            <v>81.090900000000005</v>
          </cell>
        </row>
        <row r="826">
          <cell r="A826" t="str">
            <v>001.17.00220</v>
          </cell>
          <cell r="B826" t="str">
            <v>Fornecimento e instalação de Isolador Roldana de Plástico C/ Parafuso P/ Fixar em Madeira de 1/2 pol.</v>
          </cell>
          <cell r="C826" t="str">
            <v>UN</v>
          </cell>
          <cell r="D826">
            <v>0.54479999999999995</v>
          </cell>
        </row>
        <row r="827">
          <cell r="A827" t="str">
            <v>001.17.00240</v>
          </cell>
          <cell r="B827" t="str">
            <v>Fornecimento e instalação de Isolador Roldana de Plástico C/ Parafuso P/ Fixar em Madeira de 3/4 pol.</v>
          </cell>
          <cell r="C827" t="str">
            <v>UN</v>
          </cell>
          <cell r="D827">
            <v>0.56679999999999997</v>
          </cell>
        </row>
        <row r="828">
          <cell r="A828" t="str">
            <v>001.17.00250</v>
          </cell>
          <cell r="B828" t="str">
            <v>Fornecimento e Instalação de Isolador Roldana de Porcelana 72x72 C/ Parafuso P/ Fixar Em Madeira</v>
          </cell>
          <cell r="C828" t="str">
            <v>UN</v>
          </cell>
          <cell r="D828">
            <v>2.4375</v>
          </cell>
        </row>
        <row r="829">
          <cell r="A829" t="str">
            <v>001.17.00260</v>
          </cell>
          <cell r="B829" t="str">
            <v>Fornecimento e instalação de Mangueira  Polietileno Marron  Linha Popular Diâmetro 1/2 Pol X 2,0 mm</v>
          </cell>
          <cell r="C829" t="str">
            <v>M</v>
          </cell>
          <cell r="D829">
            <v>1.0469999999999999</v>
          </cell>
        </row>
        <row r="830">
          <cell r="A830" t="str">
            <v>001.17.00280</v>
          </cell>
          <cell r="B830" t="str">
            <v>Fornecimento e instalação de Mangueira  Polietileno Marron  Linha Popular Diâmetro 3/4 Pol X 2,5 mm</v>
          </cell>
          <cell r="C830" t="str">
            <v>M</v>
          </cell>
          <cell r="D830">
            <v>1.304</v>
          </cell>
        </row>
        <row r="831">
          <cell r="A831" t="str">
            <v>001.17.00300</v>
          </cell>
          <cell r="B831" t="str">
            <v>Fornecimento e instalação de Mangueira  Polietileno Marron  Linha Popular Diâmetro 1 Pol X 2,5 mm</v>
          </cell>
          <cell r="C831" t="str">
            <v>M</v>
          </cell>
          <cell r="D831">
            <v>1.5761000000000001</v>
          </cell>
        </row>
        <row r="832">
          <cell r="A832" t="str">
            <v>001.17.00320</v>
          </cell>
          <cell r="B832" t="str">
            <v>Fornecimento e instalação de canaleta de pvc 110x20x2.200 mm ref. 300 46 sistema """"""""x"""""""" da pial</v>
          </cell>
          <cell r="C832" t="str">
            <v>UN</v>
          </cell>
          <cell r="D832">
            <v>5.7478999999999996</v>
          </cell>
        </row>
        <row r="833">
          <cell r="A833" t="str">
            <v>001.17.00340</v>
          </cell>
          <cell r="B833" t="str">
            <v>Fornecimento e instalação de eletroduto flexível  1/2"""""""" (20mm) corrugado de pvc</v>
          </cell>
          <cell r="C833" t="str">
            <v>M</v>
          </cell>
          <cell r="D833">
            <v>1.5539000000000001</v>
          </cell>
        </row>
        <row r="834">
          <cell r="A834" t="str">
            <v>001.17.00360</v>
          </cell>
          <cell r="B834" t="str">
            <v>Fornecimento e instalação de eletroduto flexível  3/4"""""""" (25mm) corrugado de pvc</v>
          </cell>
          <cell r="C834" t="str">
            <v>M</v>
          </cell>
          <cell r="D834">
            <v>1.9313</v>
          </cell>
        </row>
        <row r="835">
          <cell r="A835" t="str">
            <v>001.17.00380</v>
          </cell>
          <cell r="B835" t="str">
            <v>Fornecimento e instalação de eletroduto flexível  1"""""""" (32mm) corrugado de pvc</v>
          </cell>
          <cell r="C835" t="str">
            <v>M</v>
          </cell>
          <cell r="D835">
            <v>3.2338</v>
          </cell>
        </row>
        <row r="836">
          <cell r="A836" t="str">
            <v>001.17.00400</v>
          </cell>
          <cell r="B836" t="str">
            <v>Fornecimento e instalação de Caixa Retang. De Ferro  de Embutir C/Furos De 1/2 pol e 3/4pol 4x2pol</v>
          </cell>
          <cell r="C836" t="str">
            <v>UN</v>
          </cell>
          <cell r="D836">
            <v>3.0249000000000001</v>
          </cell>
        </row>
        <row r="837">
          <cell r="A837" t="str">
            <v>001.17.00440</v>
          </cell>
          <cell r="B837" t="str">
            <v>Fornecimento e instalação de Caixa Retang. De Ferro  de Embutir C/Furos De 1/2 pol e 3/4pol 4x4pol</v>
          </cell>
          <cell r="C837" t="str">
            <v>UN</v>
          </cell>
          <cell r="D837">
            <v>3.8159000000000001</v>
          </cell>
        </row>
        <row r="838">
          <cell r="A838" t="str">
            <v>001.17.00460</v>
          </cell>
          <cell r="B838" t="str">
            <v>Fornecimento e instalação de Caixa Retang. De Ferro  de Embutir C/Furos De 1/2 pol e 3/4pol 3x3pol</v>
          </cell>
          <cell r="C838" t="str">
            <v>UN</v>
          </cell>
          <cell r="D838">
            <v>3.3249</v>
          </cell>
        </row>
        <row r="839">
          <cell r="A839" t="str">
            <v>001.17.00480</v>
          </cell>
          <cell r="B839" t="str">
            <v>Fornecimento e instalação de Caixa  Octog. De Ferro de Embutir Fundo Movel C/Furos 1/2 pol e3/4pol 4x4 pol - FMD</v>
          </cell>
          <cell r="C839" t="str">
            <v>UN</v>
          </cell>
          <cell r="D839">
            <v>4.2039</v>
          </cell>
        </row>
        <row r="840">
          <cell r="A840" t="str">
            <v>001.17.00510</v>
          </cell>
          <cell r="B840" t="str">
            <v>Fornecimento e instalação de Caixa De Ligação P/Piso Em Liga De Alumínio 4x2pol</v>
          </cell>
          <cell r="C840" t="str">
            <v>UN</v>
          </cell>
          <cell r="D840">
            <v>8.4628999999999994</v>
          </cell>
        </row>
        <row r="841">
          <cell r="A841" t="str">
            <v>001.17.00540</v>
          </cell>
          <cell r="B841" t="str">
            <v>Fornecimento e instalação de fio de cobre seção 1.50 mm2, com isolamento para 750 v, com caract. não propagante ao fogo e auto extinguível, pirastic ou similar.</v>
          </cell>
          <cell r="C841" t="str">
            <v>ML</v>
          </cell>
          <cell r="D841">
            <v>0.61150000000000004</v>
          </cell>
        </row>
        <row r="842">
          <cell r="A842" t="str">
            <v>001.17.00560</v>
          </cell>
          <cell r="B842" t="str">
            <v>Fornecimento e instalação de fio de cobre seção 2.50 mm2, com isolamento para 750 v, com caract. não propagante ao fogo e auto extinguível, pirastic ou similar.</v>
          </cell>
          <cell r="C842" t="str">
            <v>ML</v>
          </cell>
          <cell r="D842">
            <v>0.71350000000000002</v>
          </cell>
        </row>
        <row r="843">
          <cell r="A843" t="str">
            <v>001.17.00580</v>
          </cell>
          <cell r="B843" t="str">
            <v>Fornecimento e instalação de fio de cobre seção 4.00 mm2, com isolamento para 750 v, com caract. não propagante ao fogo e auto extinguível, pirastic ou similar.</v>
          </cell>
          <cell r="C843" t="str">
            <v>ML</v>
          </cell>
          <cell r="D843">
            <v>1.3251999999999999</v>
          </cell>
        </row>
        <row r="844">
          <cell r="A844" t="str">
            <v>001.17.00600</v>
          </cell>
          <cell r="B844" t="str">
            <v>Fornecimento e instalação de fio de cobre seção 6.00 mm2, com isolamento para 750 v, com caract. não propagante ao fogo e auto extinguível, pirastic ou similar.</v>
          </cell>
          <cell r="C844" t="str">
            <v>ML</v>
          </cell>
          <cell r="D844">
            <v>1.8349</v>
          </cell>
        </row>
        <row r="845">
          <cell r="A845" t="str">
            <v>001.17.00620</v>
          </cell>
          <cell r="B845" t="str">
            <v>Fornecimento e instalação de fio de cobre seção 10.00 mm2, com isolamento para 750 v, com caract. não propagante ao fogo e auto extinguível, pirastic ou similar.</v>
          </cell>
          <cell r="C845" t="str">
            <v>ML</v>
          </cell>
          <cell r="D845">
            <v>3.0064000000000002</v>
          </cell>
        </row>
        <row r="846">
          <cell r="A846" t="str">
            <v>001.17.00640</v>
          </cell>
          <cell r="B846" t="str">
            <v>Fornecimento e instalação de cabo de cobre seção 2.50 mm2, com isolamento para 750 v, com caract. não propagante ao fogo e auto extinguível, pirastic flex ou similar.</v>
          </cell>
          <cell r="C846" t="str">
            <v>ML</v>
          </cell>
          <cell r="D846">
            <v>0.86650000000000005</v>
          </cell>
        </row>
        <row r="847">
          <cell r="A847" t="str">
            <v>001.17.00660</v>
          </cell>
          <cell r="B847" t="str">
            <v>Fornecimento e instalação de cabo de cobre seção 4.00 mm2, com isolamento para 750 v, com caract. não propagante ao fogo e auto extinguível, pirastic flex ou similar.</v>
          </cell>
          <cell r="C847" t="str">
            <v>ML</v>
          </cell>
          <cell r="D847">
            <v>1.4782</v>
          </cell>
        </row>
        <row r="848">
          <cell r="A848" t="str">
            <v>001.17.00680</v>
          </cell>
          <cell r="B848" t="str">
            <v>Fornecimento e instalação de cabo de cobre seção 6.00 mm2, com isolamento para 750 v, com caract. não propagante ao fogo e auto extinguível, pirastic flex ou similar.</v>
          </cell>
          <cell r="C848" t="str">
            <v>ML</v>
          </cell>
          <cell r="D848">
            <v>2.0388999999999999</v>
          </cell>
        </row>
        <row r="849">
          <cell r="A849" t="str">
            <v>001.17.00700</v>
          </cell>
          <cell r="B849" t="str">
            <v>Fornecimento e instalação de cabo de cobre seção 10.00 mm2, com isolamento para 750 v, com caract. não propagante ao fogo e auto extinguível, pirastic ou similar.</v>
          </cell>
          <cell r="C849" t="str">
            <v>ML</v>
          </cell>
          <cell r="D849">
            <v>3.7713999999999999</v>
          </cell>
        </row>
        <row r="850">
          <cell r="A850" t="str">
            <v>001.17.00720</v>
          </cell>
          <cell r="B850" t="str">
            <v>Fornecimento e instalação de cabo de cobre seção 16.00 mm2, com isolamento para 750 v, com caract. não propagante ao fogo e auto extinguível, pirastic ou similar.</v>
          </cell>
          <cell r="C850" t="str">
            <v>ML</v>
          </cell>
          <cell r="D850">
            <v>4.9938000000000002</v>
          </cell>
        </row>
        <row r="851">
          <cell r="A851" t="str">
            <v>001.17.00740</v>
          </cell>
          <cell r="B851" t="str">
            <v>Fornecimento e instalação de cabo de cobre seção 25.00 mm2, com isolamento para 750 v, com caract. não propagante ao fogo e auto extinguível, pirastic ou similar.</v>
          </cell>
          <cell r="C851" t="str">
            <v>ML</v>
          </cell>
          <cell r="D851">
            <v>8.0535999999999994</v>
          </cell>
        </row>
        <row r="852">
          <cell r="A852" t="str">
            <v>001.17.00760</v>
          </cell>
          <cell r="B852" t="str">
            <v>Fornecimento e instalação de cabo de cobre seção 35.00 mm2, com isolamento para 750 v, com caract. não propagante ao fogo e auto extinguível, pirastic ou similar.</v>
          </cell>
          <cell r="C852" t="str">
            <v>ML</v>
          </cell>
          <cell r="D852">
            <v>10.704499999999999</v>
          </cell>
        </row>
        <row r="853">
          <cell r="A853" t="str">
            <v>001.17.00780</v>
          </cell>
          <cell r="B853" t="str">
            <v>Fornecimento e instalação de cabo de cobre seção 50.00 mm2, com isolamento para 750 v, com caract. não propagante ao fogo e auto extinguível, pirastic ou similar.</v>
          </cell>
          <cell r="C853" t="str">
            <v>ML</v>
          </cell>
          <cell r="D853">
            <v>14.883900000000001</v>
          </cell>
        </row>
        <row r="854">
          <cell r="A854" t="str">
            <v>001.17.00800</v>
          </cell>
          <cell r="B854" t="str">
            <v>Fornecimento e instalação de cabo de cobre seção 70.00 mm2, com isolamento para 750 v, com caract. não propagante ao fogo e auto extinguível, pirastic ou similar.</v>
          </cell>
          <cell r="C854" t="str">
            <v>ML</v>
          </cell>
          <cell r="D854">
            <v>20.595099999999999</v>
          </cell>
        </row>
        <row r="855">
          <cell r="A855" t="str">
            <v>001.17.00820</v>
          </cell>
          <cell r="B855" t="str">
            <v>Fornecimento e instalação de cabo de cobre seção 95.00 mm2, com isolamento para 750 v, com caract. não propagante ao fogo e auto extinguível, pirastic ou similar.</v>
          </cell>
          <cell r="C855" t="str">
            <v>ML</v>
          </cell>
          <cell r="D855">
            <v>26.4086</v>
          </cell>
        </row>
        <row r="856">
          <cell r="A856" t="str">
            <v>001.17.00840</v>
          </cell>
          <cell r="B856" t="str">
            <v>Fornecimento e instalação de cabo de cobre seção 120.00 mm2, com isolamento para 750 v, com caract. não propagante ao fogo e auto extinguível, pirastic ou similar.</v>
          </cell>
          <cell r="C856" t="str">
            <v>ML</v>
          </cell>
          <cell r="D856">
            <v>33.341999999999999</v>
          </cell>
        </row>
        <row r="857">
          <cell r="A857" t="str">
            <v>001.17.00860</v>
          </cell>
          <cell r="B857" t="str">
            <v>Fornecimento e instalação de cabo de cobre seção 150.00 mm2, com isolamento para 750 v, com caract. não propagante ao fogo e auto extinguível, pirastic ou similar.</v>
          </cell>
          <cell r="C857" t="str">
            <v>ML</v>
          </cell>
          <cell r="D857">
            <v>40.428100000000001</v>
          </cell>
        </row>
        <row r="858">
          <cell r="A858" t="str">
            <v>001.17.00880</v>
          </cell>
          <cell r="B858" t="str">
            <v>Fornecimento e instalação de cabo de cobre seção 185.00 mm2, com isolamento para 750 v, com caract. não propagante ao fogo e auto extinguível, pirastic ou similar.</v>
          </cell>
          <cell r="C858" t="str">
            <v>ML</v>
          </cell>
          <cell r="D858">
            <v>51.388599999999997</v>
          </cell>
        </row>
        <row r="859">
          <cell r="A859" t="str">
            <v>001.17.00900</v>
          </cell>
          <cell r="B859" t="str">
            <v>Fornecimento e instalação de cabo de cobre seção 240.00 mm2, com isolamento para 750 v, com caract. não propagante ao fogo e auto extinguível, pirastic ou similar.</v>
          </cell>
          <cell r="C859" t="str">
            <v>ML</v>
          </cell>
          <cell r="D859">
            <v>67.194000000000003</v>
          </cell>
        </row>
        <row r="860">
          <cell r="A860" t="str">
            <v>001.17.00920</v>
          </cell>
          <cell r="B860" t="str">
            <v>Fornecimento e instalação de cabo de cobre seção 300.00 mm2, com isolamento para 750 v, com caract. não propagante ao fogo e auto extinguível, pirastic ou similar.</v>
          </cell>
          <cell r="C860" t="str">
            <v>ML</v>
          </cell>
          <cell r="D860">
            <v>86.567899999999995</v>
          </cell>
        </row>
        <row r="861">
          <cell r="A861" t="str">
            <v>001.17.00940</v>
          </cell>
          <cell r="B861" t="str">
            <v>Fornecimento e instalação de cabo de cobre seção 400.00 mm2, com isolamento para 750 v, com caract. não propagante ao fogo e auto extinguível, pirastic ou similar.</v>
          </cell>
          <cell r="C861" t="str">
            <v>ML</v>
          </cell>
          <cell r="D861">
            <v>128.47980000000001</v>
          </cell>
        </row>
        <row r="862">
          <cell r="A862" t="str">
            <v>001.17.00960</v>
          </cell>
          <cell r="B862" t="str">
            <v>Fornecimento e instalação de cabo de cobre seção 500.00 mm2, com isolamento para 750 v, com caract. não propagante ao fogo e auto extinguível, pirastic ou similar.</v>
          </cell>
          <cell r="C862" t="str">
            <v>ML</v>
          </cell>
          <cell r="D862">
            <v>132.3663</v>
          </cell>
        </row>
        <row r="863">
          <cell r="A863" t="str">
            <v>001.17.00980</v>
          </cell>
          <cell r="B863" t="str">
            <v>Fornecimento e instalação de cabo de cobre seção 2x2.50 mm2, com isolamento para 0.60 /1.00 Kv, com caract. não propagante ao fogo e auto extinguível, sintenax ou similar.</v>
          </cell>
          <cell r="C863" t="str">
            <v>ML</v>
          </cell>
          <cell r="D863">
            <v>2.3454999999999999</v>
          </cell>
        </row>
        <row r="864">
          <cell r="A864" t="str">
            <v>001.17.01000</v>
          </cell>
          <cell r="B864" t="str">
            <v>Fornecimento e instalação de cabo de cobre seção 2x4.00 mm2, com isolamento para 0.60 /1.00 Kv, com caract. não propagante ao fogo e auto extinguível, sintenax ou similar.</v>
          </cell>
          <cell r="C864" t="str">
            <v>ML</v>
          </cell>
          <cell r="D864">
            <v>3.5691999999999999</v>
          </cell>
        </row>
        <row r="865">
          <cell r="A865" t="str">
            <v>001.17.01020</v>
          </cell>
          <cell r="B865" t="str">
            <v>Fornecimento e instalação de cabo de cobre seção 2x6.00 mm2, com isolamento para 0.60 /1.00 Kv, com caract. não propagante ao fogo e auto extinguível, sintenax ou similar.</v>
          </cell>
          <cell r="C865" t="str">
            <v>ML</v>
          </cell>
          <cell r="D865">
            <v>5.2519</v>
          </cell>
        </row>
        <row r="866">
          <cell r="A866" t="str">
            <v>001.17.01040</v>
          </cell>
          <cell r="B866" t="str">
            <v>Fornecimento e instalação de cabo de cobre seção 2x10.00 mm2, com isolamento para 0.60 /1.00 Kv, com caract. não propagante ao fogo e auto extinguível, sintenax ou similar.</v>
          </cell>
          <cell r="C866" t="str">
            <v>ML</v>
          </cell>
          <cell r="D866">
            <v>8.5654000000000003</v>
          </cell>
        </row>
        <row r="867">
          <cell r="A867" t="str">
            <v>001.17.01060</v>
          </cell>
          <cell r="B867" t="str">
            <v>Fornecimento e instalação de cabo de cobre seção 3x2.50 mm2, com isolamento para 0.60 /1.00 Kv, com caract. não propagante ao fogo e auto extinguível, sintenax ou similar.</v>
          </cell>
          <cell r="C867" t="str">
            <v>ML</v>
          </cell>
          <cell r="D867">
            <v>3.1615000000000002</v>
          </cell>
        </row>
        <row r="868">
          <cell r="A868" t="str">
            <v>001.17.01080</v>
          </cell>
          <cell r="B868" t="str">
            <v>Fornecimento e instalação de cabo de cobre seção 3x4.00 mm2, com isolamento para 0.60 /1.00 Kv, com caract. não propagante ao fogo e auto extinguível, sintenax ou similar.</v>
          </cell>
          <cell r="C868" t="str">
            <v>ML</v>
          </cell>
          <cell r="D868">
            <v>4.7422000000000004</v>
          </cell>
        </row>
        <row r="869">
          <cell r="A869" t="str">
            <v>001.17.01100</v>
          </cell>
          <cell r="B869" t="str">
            <v>Fornecimento e instalação de cabo de cobre seção 3x6.00 mm2, com isolamento para 0.60 /1.00 Kv, com caract. não propagante ao fogo e auto extinguível, sintenax ou similar.</v>
          </cell>
          <cell r="C869" t="str">
            <v>ML</v>
          </cell>
          <cell r="D869">
            <v>6.5269000000000004</v>
          </cell>
        </row>
        <row r="870">
          <cell r="A870" t="str">
            <v>001.17.01120</v>
          </cell>
          <cell r="B870" t="str">
            <v>Fornecimento e instalação de cabo de cobre seção 3x10.00 mm2, com isolamento para 0.60 /1.00 Kv, com caract. não propagante ao fogo e auto extinguível, sintenax ou similar.</v>
          </cell>
          <cell r="C870" t="str">
            <v>ML</v>
          </cell>
          <cell r="D870">
            <v>11.2174</v>
          </cell>
        </row>
        <row r="871">
          <cell r="A871" t="str">
            <v>001.17.01140</v>
          </cell>
          <cell r="B871" t="str">
            <v>Fornecimento e instalação de cabos de cobre seção 4.00 mm2,para tensão de 1000 volts formado por condutor de fio de cobre isolado com material de característica não propagante ao fogo</v>
          </cell>
          <cell r="C871" t="str">
            <v>ML</v>
          </cell>
          <cell r="D871">
            <v>1.9363999999999999</v>
          </cell>
        </row>
        <row r="872">
          <cell r="A872" t="str">
            <v>001.17.01160</v>
          </cell>
          <cell r="B872" t="str">
            <v>Fornecimento e instalação de cabos de cobre seção 6.00 mm2,para tensão de 1000 volts formado por condutor de fio de cobre isolado com material de característica não propagante ao fogo</v>
          </cell>
          <cell r="C872" t="str">
            <v>ML</v>
          </cell>
          <cell r="D872">
            <v>2.5855999999999999</v>
          </cell>
        </row>
        <row r="873">
          <cell r="A873" t="str">
            <v>001.17.01180</v>
          </cell>
          <cell r="B873" t="str">
            <v>Fornecimento e instalação de cabos de cobre seção 10.00 mm2,para tensão de 1000 volts formado por condutor de fio de cobre isolado com material de característica não propagante ao fogo</v>
          </cell>
          <cell r="C873" t="str">
            <v>ML</v>
          </cell>
          <cell r="D873">
            <v>3.6796000000000002</v>
          </cell>
        </row>
        <row r="874">
          <cell r="A874" t="str">
            <v>001.17.01200</v>
          </cell>
          <cell r="B874" t="str">
            <v>Fornecimento e instalação de cabos de cobre seção 16.00 mm2,para tensão de 1000 volts formado por condutor de fio de cobre isolado com material de característica não propagante ao fogo</v>
          </cell>
          <cell r="C874" t="str">
            <v>ML</v>
          </cell>
          <cell r="D874">
            <v>5.5650000000000004</v>
          </cell>
        </row>
        <row r="875">
          <cell r="A875" t="str">
            <v>001.17.01220</v>
          </cell>
          <cell r="B875" t="str">
            <v>Fornecimento e instalação de cabos de cobre seção 25.00 mm2,para tensão de 1000 volts formado por condutor de fio de cobre isolado com material de característica não propagante ao fogo</v>
          </cell>
          <cell r="C875" t="str">
            <v>ML</v>
          </cell>
          <cell r="D875">
            <v>8.3596000000000004</v>
          </cell>
        </row>
        <row r="876">
          <cell r="A876" t="str">
            <v>001.17.01240</v>
          </cell>
          <cell r="B876" t="str">
            <v>Fornecimento e instalação de cabos de cobre seção 35.00 mm2,para tensão de 1000 volts formado por condutor de fio de cobre isolado com material de característica não propagante ao fogo</v>
          </cell>
          <cell r="C876" t="str">
            <v>ML</v>
          </cell>
          <cell r="D876">
            <v>10.2149</v>
          </cell>
        </row>
        <row r="877">
          <cell r="A877" t="str">
            <v>001.17.01260</v>
          </cell>
          <cell r="B877" t="str">
            <v>Fornecimento e instalação de cabos de cobre seção 50.00 mm2,para tensão de 1000 volts formado por condutor de fio de cobre isolado com material de característica não propagante ao fogo</v>
          </cell>
          <cell r="C877" t="str">
            <v>ML</v>
          </cell>
          <cell r="D877">
            <v>16.5669</v>
          </cell>
        </row>
        <row r="878">
          <cell r="A878" t="str">
            <v>001.17.01280</v>
          </cell>
          <cell r="B878" t="str">
            <v>Fornecimento e instalação de cabos de cobre seção 70.00 mm2,para tensão de 1000 volts formado por condutor de fio de cobre isolado com material de característica não propagante ao fogo</v>
          </cell>
          <cell r="C878" t="str">
            <v>ML</v>
          </cell>
          <cell r="D878">
            <v>18.7591</v>
          </cell>
        </row>
        <row r="879">
          <cell r="A879" t="str">
            <v>001.17.01300</v>
          </cell>
          <cell r="B879" t="str">
            <v>Fornecimento e instalação de cabos de cobre seção 95.00 mm2,para tensão de 1000 volts formado por condutor de fio de cobre isolado com material de característica não propagante ao fogo</v>
          </cell>
          <cell r="C879" t="str">
            <v>ML</v>
          </cell>
          <cell r="D879">
            <v>25.0928</v>
          </cell>
        </row>
        <row r="880">
          <cell r="A880" t="str">
            <v>001.17.01320</v>
          </cell>
          <cell r="B880" t="str">
            <v>Fornecimento e instalação de cabos de cobre seção 120.00 mm2,para tensão de 1000 volts formado por condutor de fio de cobre isolado com material de característica não propagante ao fogo 2</v>
          </cell>
          <cell r="C880" t="str">
            <v>ML</v>
          </cell>
          <cell r="D880">
            <v>31.516200000000001</v>
          </cell>
        </row>
        <row r="881">
          <cell r="A881" t="str">
            <v>001.17.01340</v>
          </cell>
          <cell r="B881" t="str">
            <v>Fornecimento e instalação de cabos de cobre seção 150 mm2,para tensão de 1000 volts formado por condutor de fio de cobre isolado com material de característica não propagante ao fogo</v>
          </cell>
          <cell r="C881" t="str">
            <v>ML</v>
          </cell>
          <cell r="D881">
            <v>38.112699999999997</v>
          </cell>
        </row>
        <row r="882">
          <cell r="A882" t="str">
            <v>001.17.01360</v>
          </cell>
          <cell r="B882" t="str">
            <v>Fornecimento e instalação de cabos de cobre seção 185 mm2,para tensão de 1000 volts formado por condutor de fio de cobre isolado com material de característica não propagante ao fogo</v>
          </cell>
          <cell r="C882" t="str">
            <v>ML</v>
          </cell>
          <cell r="D882">
            <v>48.614199999999997</v>
          </cell>
        </row>
        <row r="883">
          <cell r="A883" t="str">
            <v>001.17.01380</v>
          </cell>
          <cell r="B883" t="str">
            <v>Fornecimento e instalação de cabos de cobre seção 240 mm2,para tensão de 1000 volts formado por condutor de fio de cobre isolado com material de característica não propagante ao fogo</v>
          </cell>
          <cell r="C883" t="str">
            <v>ML</v>
          </cell>
          <cell r="D883">
            <v>62.348999999999997</v>
          </cell>
        </row>
        <row r="884">
          <cell r="A884" t="str">
            <v>001.17.01400</v>
          </cell>
          <cell r="B884" t="str">
            <v>Fornecimento e instalação de cabos de seção 300 mm2,para tensão de 1000 volts formado por condutor de fio de cobre isolado com material de característica não propagante ao fogo</v>
          </cell>
          <cell r="C884" t="str">
            <v>ML</v>
          </cell>
          <cell r="D884">
            <v>79.631900000000002</v>
          </cell>
        </row>
        <row r="885">
          <cell r="A885" t="str">
            <v>001.17.01420</v>
          </cell>
          <cell r="B885" t="str">
            <v>Fornecimento e instalação de cabo de cobre seção 25 mm2,com isolamento de 15 kv</v>
          </cell>
          <cell r="C885" t="str">
            <v>ML</v>
          </cell>
          <cell r="D885">
            <v>37.429600000000001</v>
          </cell>
        </row>
        <row r="886">
          <cell r="A886" t="str">
            <v>001.17.01440</v>
          </cell>
          <cell r="B886" t="str">
            <v>Fornecimento e instalação de eletroduto de pvc 1 1/4"""""""" corrugado tipo kanaflex</v>
          </cell>
          <cell r="C886" t="str">
            <v>ML</v>
          </cell>
          <cell r="D886">
            <v>4.6773999999999996</v>
          </cell>
        </row>
        <row r="887">
          <cell r="A887" t="str">
            <v>001.17.01460</v>
          </cell>
          <cell r="B887" t="str">
            <v>Fornecimento e instalação de eletroduto de pvc 1 1/2"""""""" corrugado tipo kanaflex</v>
          </cell>
          <cell r="C887" t="str">
            <v>ML</v>
          </cell>
          <cell r="D887">
            <v>5.5545999999999998</v>
          </cell>
        </row>
        <row r="888">
          <cell r="A888" t="str">
            <v>001.17.01500</v>
          </cell>
          <cell r="B888" t="str">
            <v>Fornecimento e instalação de eletroduto rígido de ferro galvanizado  1/2"""" c/ rosca nas duas pontas em barra de 3 metros - Médio</v>
          </cell>
          <cell r="C888" t="str">
            <v>UN</v>
          </cell>
          <cell r="D888">
            <v>19.233899999999998</v>
          </cell>
        </row>
        <row r="889">
          <cell r="A889" t="str">
            <v>001.17.01520</v>
          </cell>
          <cell r="B889" t="str">
            <v>Fornecimento e instalação de eletroduto rígido de ferro galvanizado  3/4"""" c/ rosca nas duas pontas em barra de 3 metros - Médio</v>
          </cell>
          <cell r="C889" t="str">
            <v>UN</v>
          </cell>
          <cell r="D889">
            <v>22.9299</v>
          </cell>
        </row>
        <row r="890">
          <cell r="A890" t="str">
            <v>001.17.01540</v>
          </cell>
          <cell r="B890" t="str">
            <v>Fornecimento e instalação de eletroduto rígido de ferro galvanizado 1"""" c/ rosca nas duas pontas em barra de 3 metros - Médio</v>
          </cell>
          <cell r="C890" t="str">
            <v>UN</v>
          </cell>
          <cell r="D890">
            <v>26.741399999999999</v>
          </cell>
        </row>
        <row r="891">
          <cell r="A891" t="str">
            <v>001.17.01560</v>
          </cell>
          <cell r="B891" t="str">
            <v>Fornecimento e instalação de eletroduto rígido de ferro galvanizado 1 1/4"""" c/ rosca nas duas pontas em barra de 3 metros - Médio</v>
          </cell>
          <cell r="C891" t="str">
            <v>UN</v>
          </cell>
          <cell r="D891">
            <v>37.051299999999998</v>
          </cell>
        </row>
        <row r="892">
          <cell r="A892" t="str">
            <v>001.17.01580</v>
          </cell>
          <cell r="B892" t="str">
            <v>Fornecimento e instalação de eletroduto rígido de ferro galvanizado 1 1/2"""" c/ rosca nas duas pontas em barra de 3 metros - Médio</v>
          </cell>
          <cell r="C892" t="str">
            <v>UN</v>
          </cell>
          <cell r="D892">
            <v>49.987299999999998</v>
          </cell>
        </row>
        <row r="893">
          <cell r="A893" t="str">
            <v>001.17.01600</v>
          </cell>
          <cell r="B893" t="str">
            <v>Fornecimento e instalação de eletroduto rígido de ferro galvanizado 2"""" c/ rosca nas duas pontas em barra de 3 metros - Médio</v>
          </cell>
          <cell r="C893" t="str">
            <v>UN</v>
          </cell>
          <cell r="D893">
            <v>66.619299999999996</v>
          </cell>
        </row>
        <row r="894">
          <cell r="A894" t="str">
            <v>001.17.01620</v>
          </cell>
          <cell r="B894" t="str">
            <v>Fornecimento e instalação de eletroduto rígido de ferro galvanizado 2 1/2"""" c/ rosca nas duas pontas em barra de 3 metros - Médio</v>
          </cell>
          <cell r="C894" t="str">
            <v>UN</v>
          </cell>
          <cell r="D894">
            <v>69.936300000000003</v>
          </cell>
        </row>
        <row r="895">
          <cell r="A895" t="str">
            <v>001.17.01640</v>
          </cell>
          <cell r="B895" t="str">
            <v>Fornecimento e instalação de eletroduto rígido de ferro galvanizado 3"""" c/ rosca nas duas pontas em barra de 3 metros - Médio</v>
          </cell>
          <cell r="C895" t="str">
            <v>UN</v>
          </cell>
          <cell r="D895">
            <v>117.46980000000001</v>
          </cell>
        </row>
        <row r="896">
          <cell r="A896" t="str">
            <v>001.17.01660</v>
          </cell>
          <cell r="B896" t="str">
            <v>Fornecimento e instalação de eletroduto rígido de ferro galvanizado 4"""" c/ rosca nas duas pontas em barra de 3 metros - Médio</v>
          </cell>
          <cell r="C896" t="str">
            <v>UN</v>
          </cell>
          <cell r="D896">
            <v>149.5788</v>
          </cell>
        </row>
        <row r="897">
          <cell r="A897" t="str">
            <v>001.17.01680</v>
          </cell>
          <cell r="B897" t="str">
            <v>Fornecimento e instalação de eletroduto de pvc  1/2"""""""" roscável anti-chama em barra de 3 m</v>
          </cell>
          <cell r="C897" t="str">
            <v>UN</v>
          </cell>
          <cell r="D897">
            <v>5.6475999999999997</v>
          </cell>
        </row>
        <row r="898">
          <cell r="A898" t="str">
            <v>001.17.01700</v>
          </cell>
          <cell r="B898" t="str">
            <v>Fornecimento e instalação de eletroduto de pvc  3/4"""""""" roscável anti-chama em barra de 3 m</v>
          </cell>
          <cell r="C898" t="str">
            <v>UN</v>
          </cell>
          <cell r="D898">
            <v>6.4875999999999996</v>
          </cell>
        </row>
        <row r="899">
          <cell r="A899" t="str">
            <v>001.17.01720</v>
          </cell>
          <cell r="B899" t="str">
            <v>Fornecimento e instalação de eletroduto de pvc  1"""""""" roscável anti-chama em barra de 3 m</v>
          </cell>
          <cell r="C899" t="str">
            <v>UN</v>
          </cell>
          <cell r="D899">
            <v>8.5876000000000001</v>
          </cell>
        </row>
        <row r="900">
          <cell r="A900" t="str">
            <v>001.17.01740</v>
          </cell>
          <cell r="B900" t="str">
            <v>Fornecimento e instalação de eletroduto de pvc  1 1/4"""""""" roscável anti-chama em barra de 3 m</v>
          </cell>
          <cell r="C900" t="str">
            <v>UN</v>
          </cell>
          <cell r="D900">
            <v>12.9339</v>
          </cell>
        </row>
        <row r="901">
          <cell r="A901" t="str">
            <v>001.17.01760</v>
          </cell>
          <cell r="B901" t="str">
            <v>Fornecimento e instalação de eletroduto de pvc  1 1/2"""""""" roscável anti-chama em barra de 3 m</v>
          </cell>
          <cell r="C901" t="str">
            <v>UN</v>
          </cell>
          <cell r="D901">
            <v>14.4039</v>
          </cell>
        </row>
        <row r="902">
          <cell r="A902" t="str">
            <v>001.17.01780</v>
          </cell>
          <cell r="B902" t="str">
            <v>Fornecimento e instalação de eletroduto de pvc  2"""""""" roscável anti-chama em barra de 3 m</v>
          </cell>
          <cell r="C902" t="str">
            <v>UN</v>
          </cell>
          <cell r="D902">
            <v>18.498899999999999</v>
          </cell>
        </row>
        <row r="903">
          <cell r="A903" t="str">
            <v>001.17.01800</v>
          </cell>
          <cell r="B903" t="str">
            <v>Fornecimento e instalação de eletroduto de pvc  2 1/2"""""""" roscável anti-chama em barra de 3 m</v>
          </cell>
          <cell r="C903" t="str">
            <v>UN</v>
          </cell>
          <cell r="D903">
            <v>31.560199999999998</v>
          </cell>
        </row>
        <row r="904">
          <cell r="A904" t="str">
            <v>001.17.01820</v>
          </cell>
          <cell r="B904" t="str">
            <v>Fornecimento e instalação de eletroduto de pvc  3"""""""" roscável anti-chama em barra de 3 m</v>
          </cell>
          <cell r="C904" t="str">
            <v>UN</v>
          </cell>
          <cell r="D904">
            <v>33.240200000000002</v>
          </cell>
        </row>
        <row r="905">
          <cell r="A905" t="str">
            <v>001.17.01840</v>
          </cell>
          <cell r="B905" t="str">
            <v>Fornecimento e instalação de eletroduto de pvc  4"""""""" roscável anti-chama em barra de 3 m</v>
          </cell>
          <cell r="C905" t="str">
            <v>UN</v>
          </cell>
          <cell r="D905">
            <v>41.955199999999998</v>
          </cell>
        </row>
        <row r="906">
          <cell r="A906" t="str">
            <v>001.17.01850</v>
          </cell>
          <cell r="B906" t="str">
            <v>Fornecimento e instalação de conjunto bucha e arruela 1/2"""" de pvc para eletroduto roscável</v>
          </cell>
          <cell r="C906" t="str">
            <v>CJ</v>
          </cell>
          <cell r="D906">
            <v>0.4975</v>
          </cell>
        </row>
        <row r="907">
          <cell r="A907" t="str">
            <v>001.17.01860</v>
          </cell>
          <cell r="B907" t="str">
            <v>Fornecimento e instalação de conjunto bucha e arruela 3/4"""""""" de pvc para eletroduto roscáve</v>
          </cell>
          <cell r="C907" t="str">
            <v>CJ</v>
          </cell>
          <cell r="D907">
            <v>0.52749999999999997</v>
          </cell>
        </row>
        <row r="908">
          <cell r="A908" t="str">
            <v>001.17.01880</v>
          </cell>
          <cell r="B908" t="str">
            <v>Fornecimento e instalação de conjunto bucha e arruela 1"""""""" de pvc para eletroduto roscável</v>
          </cell>
          <cell r="C908" t="str">
            <v>CJ</v>
          </cell>
          <cell r="D908">
            <v>0.6875</v>
          </cell>
        </row>
        <row r="909">
          <cell r="A909" t="str">
            <v>001.17.01900</v>
          </cell>
          <cell r="B909" t="str">
            <v>Fornecimento e instalação de conjunto bucha e arruela 1 1/4"""""""" de pvc para eletroduto roscável</v>
          </cell>
          <cell r="C909" t="str">
            <v>CJ</v>
          </cell>
          <cell r="D909">
            <v>1.2450000000000001</v>
          </cell>
        </row>
        <row r="910">
          <cell r="A910" t="str">
            <v>001.17.01920</v>
          </cell>
          <cell r="B910" t="str">
            <v>Fornecimento e instalação de conjunto bucha e arruela 1 1/2"""""""",de pvc para eletroduto roscável</v>
          </cell>
          <cell r="C910" t="str">
            <v>CJ</v>
          </cell>
          <cell r="D910">
            <v>1.425</v>
          </cell>
        </row>
        <row r="911">
          <cell r="A911" t="str">
            <v>001.17.01940</v>
          </cell>
          <cell r="B911" t="str">
            <v>Fornecimento e instalação de conjunto bucha e arruela 2"""""""", de pvc para eletroduto roscável</v>
          </cell>
          <cell r="C911" t="str">
            <v>CJ</v>
          </cell>
          <cell r="D911">
            <v>1.915</v>
          </cell>
        </row>
        <row r="912">
          <cell r="A912" t="str">
            <v>001.17.01960</v>
          </cell>
          <cell r="B912" t="str">
            <v>Fornecimento e instalação de conjunto bucha e arruela 2 1/2"""""""", de pvc para eletroduto roscável</v>
          </cell>
          <cell r="C912" t="str">
            <v>CJ</v>
          </cell>
          <cell r="D912">
            <v>3.3275000000000001</v>
          </cell>
        </row>
        <row r="913">
          <cell r="A913" t="str">
            <v>001.17.01980</v>
          </cell>
          <cell r="B913" t="str">
            <v>Fornecimento e instalação de conjunto bucha e arruela 3"""""""", de pvc para eletroduto roscável</v>
          </cell>
          <cell r="C913" t="str">
            <v>CJ</v>
          </cell>
          <cell r="D913">
            <v>3.9775</v>
          </cell>
        </row>
        <row r="914">
          <cell r="A914" t="str">
            <v>001.17.02000</v>
          </cell>
          <cell r="B914" t="str">
            <v>Fornecimento e instalação de conjunto bucha e arruela 4"""""""" de pvc para eletroduto roscável</v>
          </cell>
          <cell r="C914" t="str">
            <v>CJ</v>
          </cell>
          <cell r="D914">
            <v>5.3075000000000001</v>
          </cell>
        </row>
        <row r="915">
          <cell r="A915" t="str">
            <v>001.17.02020</v>
          </cell>
          <cell r="B915" t="str">
            <v>Fornecimento e instalação de curva 90º de pvc 1/2"""""""" para eletroduto roscável</v>
          </cell>
          <cell r="C915" t="str">
            <v>UN</v>
          </cell>
          <cell r="D915">
            <v>1.3501000000000001</v>
          </cell>
        </row>
        <row r="916">
          <cell r="A916" t="str">
            <v>001.17.02040</v>
          </cell>
          <cell r="B916" t="str">
            <v>Fornecimento e instalação de curva 90º de pvc 3/4"""""""" para eletroduto roscável</v>
          </cell>
          <cell r="C916" t="str">
            <v>UN</v>
          </cell>
          <cell r="D916">
            <v>1.7375</v>
          </cell>
        </row>
        <row r="917">
          <cell r="A917" t="str">
            <v>001.17.02060</v>
          </cell>
          <cell r="B917" t="str">
            <v>Fornecimento e instalação de curva 90º de pvc 1"""""""" para eletroduto roscável</v>
          </cell>
          <cell r="C917" t="str">
            <v>UN</v>
          </cell>
          <cell r="D917">
            <v>2.2374999999999998</v>
          </cell>
        </row>
        <row r="918">
          <cell r="A918" t="str">
            <v>001.17.02080</v>
          </cell>
          <cell r="B918" t="str">
            <v>Fornecimento e instalação de curva 90º de pvc 1 1/4"""""""" para eletroduto roscável</v>
          </cell>
          <cell r="C918" t="str">
            <v>UN</v>
          </cell>
          <cell r="D918">
            <v>2.9249999999999998</v>
          </cell>
        </row>
        <row r="919">
          <cell r="A919" t="str">
            <v>001.17.02100</v>
          </cell>
          <cell r="B919" t="str">
            <v>Fornecimento e instalação de curva 90º de pvc 1 1/2"""""""" para eletroduto roscável</v>
          </cell>
          <cell r="C919" t="str">
            <v>UN</v>
          </cell>
          <cell r="D919">
            <v>3.3250000000000002</v>
          </cell>
        </row>
        <row r="920">
          <cell r="A920" t="str">
            <v>001.17.02120</v>
          </cell>
          <cell r="B920" t="str">
            <v>Fornecimento e instalação de curva 90º de pvc 2"""""""" para eletroduto roscável</v>
          </cell>
          <cell r="C920" t="str">
            <v>UN</v>
          </cell>
          <cell r="D920">
            <v>4.625</v>
          </cell>
        </row>
        <row r="921">
          <cell r="A921" t="str">
            <v>001.17.02140</v>
          </cell>
          <cell r="B921" t="str">
            <v>Fornecimento e instalação de curva 90º de pvc 2 1/2"""""""" para eletroduto roscável</v>
          </cell>
          <cell r="C921" t="str">
            <v>UN</v>
          </cell>
          <cell r="D921">
            <v>8.8063000000000002</v>
          </cell>
        </row>
        <row r="922">
          <cell r="A922" t="str">
            <v>001.17.02160</v>
          </cell>
          <cell r="B922" t="str">
            <v>Fornecimento e instalação de curva 90º de pvc 3"""""""" para eletroduto roscável</v>
          </cell>
          <cell r="C922" t="str">
            <v>UN</v>
          </cell>
          <cell r="D922">
            <v>9.0062999999999995</v>
          </cell>
        </row>
        <row r="923">
          <cell r="A923" t="str">
            <v>001.17.02180</v>
          </cell>
          <cell r="B923" t="str">
            <v>Fornecimento e instalação de curva 90º de pvc 4"""""""" para eletroduto roscável</v>
          </cell>
          <cell r="C923" t="str">
            <v>UN</v>
          </cell>
          <cell r="D923">
            <v>16.906300000000002</v>
          </cell>
        </row>
        <row r="924">
          <cell r="A924" t="str">
            <v>001.17.02200</v>
          </cell>
          <cell r="B924" t="str">
            <v>Fornecimento e instalação de curva 135° de pvc 3/4"""""""" para eletroduto roscável</v>
          </cell>
          <cell r="C924" t="str">
            <v>UN</v>
          </cell>
          <cell r="D924">
            <v>2.1375000000000002</v>
          </cell>
        </row>
        <row r="925">
          <cell r="A925" t="str">
            <v>001.17.02220</v>
          </cell>
          <cell r="B925" t="str">
            <v>Fornecimento e instalação de curva 135° de pvc 1"""""""" para eletroduto roscável</v>
          </cell>
          <cell r="C925" t="str">
            <v>UN</v>
          </cell>
          <cell r="D925">
            <v>3.4575</v>
          </cell>
        </row>
        <row r="926">
          <cell r="A926" t="str">
            <v>001.17.02240</v>
          </cell>
          <cell r="B926" t="str">
            <v>Fornecimento e instalação de curva 135° de pvc 1 1/4"""""""" para eletroduto roscável</v>
          </cell>
          <cell r="C926" t="str">
            <v>UN</v>
          </cell>
          <cell r="D926">
            <v>7.3250000000000002</v>
          </cell>
        </row>
        <row r="927">
          <cell r="A927" t="str">
            <v>001.17.02260</v>
          </cell>
          <cell r="B927" t="str">
            <v>Fornecimento e instalação de curva 135° de pvc 1 1/2"""""""" para eletroduto roscável</v>
          </cell>
          <cell r="C927" t="str">
            <v>UN</v>
          </cell>
          <cell r="D927">
            <v>9.625</v>
          </cell>
        </row>
        <row r="928">
          <cell r="A928" t="str">
            <v>001.17.02280</v>
          </cell>
          <cell r="B928" t="str">
            <v>Fornecimento e instalação de curva 135° de pvc 2"""""""" para eletroduto roscável</v>
          </cell>
          <cell r="C928" t="str">
            <v>UN</v>
          </cell>
          <cell r="D928">
            <v>13.625</v>
          </cell>
        </row>
        <row r="929">
          <cell r="A929" t="str">
            <v>001.17.02300</v>
          </cell>
          <cell r="B929" t="str">
            <v>Fornecimento e instalação de luva pvc 1/2"""""""" p/ eletroduto roscável</v>
          </cell>
          <cell r="C929" t="str">
            <v>UN</v>
          </cell>
          <cell r="D929">
            <v>0.76880000000000004</v>
          </cell>
        </row>
        <row r="930">
          <cell r="A930" t="str">
            <v>001.17.02320</v>
          </cell>
          <cell r="B930" t="str">
            <v>Fornecimento e instalação de luva pvc 3/4"""""""" p/ eletroduto roscável</v>
          </cell>
          <cell r="C930" t="str">
            <v>UN</v>
          </cell>
          <cell r="D930">
            <v>0.86880000000000002</v>
          </cell>
        </row>
        <row r="931">
          <cell r="A931" t="str">
            <v>001.17.02340</v>
          </cell>
          <cell r="B931" t="str">
            <v>Fornecimento e instalação de luva pvc 1"""""""" p/ eletruduto roscável</v>
          </cell>
          <cell r="C931" t="str">
            <v>UN</v>
          </cell>
          <cell r="D931">
            <v>1.0688</v>
          </cell>
        </row>
        <row r="932">
          <cell r="A932" t="str">
            <v>001.17.02360</v>
          </cell>
          <cell r="B932" t="str">
            <v>Fornecimento e instalação de luva pvc 1 1/4"""""""" p/ eletroduto roscável</v>
          </cell>
          <cell r="C932" t="str">
            <v>UN</v>
          </cell>
          <cell r="D932">
            <v>1.4562999999999999</v>
          </cell>
        </row>
        <row r="933">
          <cell r="A933" t="str">
            <v>001.17.02380</v>
          </cell>
          <cell r="B933" t="str">
            <v>Fornecimento e instalação de luva pvc 1 1/2"""""""" p/ eletroduto roscável</v>
          </cell>
          <cell r="C933" t="str">
            <v>UN</v>
          </cell>
          <cell r="D933">
            <v>1.6563000000000001</v>
          </cell>
        </row>
        <row r="934">
          <cell r="A934" t="str">
            <v>001.17.02400</v>
          </cell>
          <cell r="B934" t="str">
            <v>Fornecimento e instalação de luva pvc 2"""""""" p/ eletroduto roscável</v>
          </cell>
          <cell r="C934" t="str">
            <v>UN</v>
          </cell>
          <cell r="D934">
            <v>2.5063</v>
          </cell>
        </row>
        <row r="935">
          <cell r="A935" t="str">
            <v>001.17.02420</v>
          </cell>
          <cell r="B935" t="str">
            <v>Fornecimento e instalação de luva pvc 2 1/2"""""""" p/ eletroduto roscável</v>
          </cell>
          <cell r="C935" t="str">
            <v>UN</v>
          </cell>
          <cell r="D935">
            <v>6.0575000000000001</v>
          </cell>
        </row>
        <row r="936">
          <cell r="A936" t="str">
            <v>001.17.02440</v>
          </cell>
          <cell r="B936" t="str">
            <v>Fornecimento e instalação de luva pvc 3"""""""" p/ eletroduto roscável</v>
          </cell>
          <cell r="C936" t="str">
            <v>UN</v>
          </cell>
          <cell r="D936">
            <v>6.1375000000000002</v>
          </cell>
        </row>
        <row r="937">
          <cell r="A937" t="str">
            <v>001.17.02460</v>
          </cell>
          <cell r="B937" t="str">
            <v>Fornecimento e instalação de luva pvc 4"""""""" p/ eletroduto roscável</v>
          </cell>
          <cell r="C937" t="str">
            <v>UN</v>
          </cell>
          <cell r="D937">
            <v>14.9375</v>
          </cell>
        </row>
        <row r="938">
          <cell r="A938" t="str">
            <v>001.17.02480</v>
          </cell>
          <cell r="B938" t="str">
            <v>Fornecimento e instalação de braçadeira 3/4"""""""" p/ eletroduto</v>
          </cell>
          <cell r="C938" t="str">
            <v>UN</v>
          </cell>
          <cell r="D938">
            <v>1.5174000000000001</v>
          </cell>
        </row>
        <row r="939">
          <cell r="A939" t="str">
            <v>001.17.02500</v>
          </cell>
          <cell r="B939" t="str">
            <v>Fornecimento e instalação de braçadeira 1"""""""" p/ eletroduto</v>
          </cell>
          <cell r="C939" t="str">
            <v>UN</v>
          </cell>
          <cell r="D939">
            <v>2.0760000000000001</v>
          </cell>
        </row>
        <row r="940">
          <cell r="A940" t="str">
            <v>001.17.02520</v>
          </cell>
          <cell r="B940" t="str">
            <v>Fornecimento e instalação de braçadeira 1/2"""""""" p/ eletroduto</v>
          </cell>
          <cell r="C940" t="str">
            <v>UN</v>
          </cell>
          <cell r="D940">
            <v>1.0873999999999999</v>
          </cell>
        </row>
        <row r="941">
          <cell r="A941" t="str">
            <v>001.17.02540</v>
          </cell>
          <cell r="B941" t="str">
            <v>Fornecimento e instalação de braçadeira 2"""""""" p/ eletroduto</v>
          </cell>
          <cell r="C941" t="str">
            <v>UN</v>
          </cell>
          <cell r="D941">
            <v>3.4148000000000001</v>
          </cell>
        </row>
        <row r="942">
          <cell r="A942" t="str">
            <v>001.17.02560</v>
          </cell>
          <cell r="B942" t="str">
            <v>Fornecimento e instalação de braçadeira p/ eletroduto tipo unha de pvc, c/01 parafuso de d=25 mm (3/4"""""""")</v>
          </cell>
          <cell r="C942" t="str">
            <v>UN</v>
          </cell>
          <cell r="D942">
            <v>1.5174000000000001</v>
          </cell>
        </row>
        <row r="943">
          <cell r="A943" t="str">
            <v>001.17.02580</v>
          </cell>
          <cell r="B943" t="str">
            <v>Fornecimento e instalação de curva de ferro galvanizado de 135º diâm. 4""""""""</v>
          </cell>
          <cell r="C943" t="str">
            <v>UN</v>
          </cell>
          <cell r="D943">
            <v>82.183000000000007</v>
          </cell>
        </row>
        <row r="944">
          <cell r="A944" t="str">
            <v>001.17.02600</v>
          </cell>
          <cell r="B944" t="str">
            <v>Fornecimento e instalação de curva de ferro galvanizado de 135º diâm. 3""""""""</v>
          </cell>
          <cell r="C944" t="str">
            <v>UN</v>
          </cell>
          <cell r="D944">
            <v>47.240900000000003</v>
          </cell>
        </row>
        <row r="945">
          <cell r="A945" t="str">
            <v>001.17.02620</v>
          </cell>
          <cell r="B945" t="str">
            <v>Fornecimento e instalação de curva de ferro galvanizado de 135º diâm. 2 1/2""""""""</v>
          </cell>
          <cell r="C945" t="str">
            <v>UN</v>
          </cell>
          <cell r="D945">
            <v>35.663899999999998</v>
          </cell>
        </row>
        <row r="946">
          <cell r="A946" t="str">
            <v>001.17.02640</v>
          </cell>
          <cell r="B946" t="str">
            <v>Fornecimento e instalação de curva de ferro galvanizado de 135º diâm. 2""""""""</v>
          </cell>
          <cell r="C946" t="str">
            <v>UN</v>
          </cell>
          <cell r="D946">
            <v>23.131699999999999</v>
          </cell>
        </row>
        <row r="947">
          <cell r="A947" t="str">
            <v>001.17.02660</v>
          </cell>
          <cell r="B947" t="str">
            <v>Fornecimento e instalação de curva de ferro galvanizado de 135º diâm. 1 1/2""""""""</v>
          </cell>
          <cell r="C947" t="str">
            <v>UN</v>
          </cell>
          <cell r="D947">
            <v>15.5609</v>
          </cell>
        </row>
        <row r="948">
          <cell r="A948" t="str">
            <v>001.17.02680</v>
          </cell>
          <cell r="B948" t="str">
            <v>Fornecimento e instalação de curva de ferro galvanizado de 135º diâm. 1 1/4'</v>
          </cell>
          <cell r="C948" t="str">
            <v>UN</v>
          </cell>
          <cell r="D948">
            <v>8.7721999999999998</v>
          </cell>
        </row>
        <row r="949">
          <cell r="A949" t="str">
            <v>001.17.02700</v>
          </cell>
          <cell r="B949" t="str">
            <v>Fornecimento e instalação de curva de ferro galvanizado de 135º diâm. 1""""""""</v>
          </cell>
          <cell r="C949" t="str">
            <v>UN</v>
          </cell>
          <cell r="D949">
            <v>5.2544000000000004</v>
          </cell>
        </row>
        <row r="950">
          <cell r="A950" t="str">
            <v>001.17.02720</v>
          </cell>
          <cell r="B950" t="str">
            <v>Fornecimento e instalação de curva de ferro galvanizado de 135º diâm. 3/4'</v>
          </cell>
          <cell r="C950" t="str">
            <v>UN</v>
          </cell>
          <cell r="D950">
            <v>3.3826000000000001</v>
          </cell>
        </row>
        <row r="951">
          <cell r="A951" t="str">
            <v>001.17.02740</v>
          </cell>
          <cell r="B951" t="str">
            <v>Fornecimento e instalação de curva de ferro galvanizado de 90º diâm. 3""""""""</v>
          </cell>
          <cell r="C951" t="str">
            <v>UN</v>
          </cell>
          <cell r="D951">
            <v>48.075099999999999</v>
          </cell>
        </row>
        <row r="952">
          <cell r="A952" t="str">
            <v>001.17.02760</v>
          </cell>
          <cell r="B952" t="str">
            <v>Fornecimento e instalação de curva de ferro galvanizado de 90º diâm. 2 1/2""""""""</v>
          </cell>
          <cell r="C952" t="str">
            <v>UN</v>
          </cell>
          <cell r="D952">
            <v>23.665099999999999</v>
          </cell>
        </row>
        <row r="953">
          <cell r="A953" t="str">
            <v>001.17.02780</v>
          </cell>
          <cell r="B953" t="str">
            <v>Fornecimento e instalação de curva de ferro galvanizado de 90º diâm. 2""""""""</v>
          </cell>
          <cell r="C953" t="str">
            <v>UN</v>
          </cell>
          <cell r="D953">
            <v>18.676300000000001</v>
          </cell>
        </row>
        <row r="954">
          <cell r="A954" t="str">
            <v>001.17.02800</v>
          </cell>
          <cell r="B954" t="str">
            <v>Fornecimento e instalação de curva de ferro galvanizado de 90º diâm. 1 1/2""""""""</v>
          </cell>
          <cell r="C954" t="str">
            <v>UN</v>
          </cell>
          <cell r="D954">
            <v>10.206300000000001</v>
          </cell>
        </row>
        <row r="955">
          <cell r="A955" t="str">
            <v>001.17.02820</v>
          </cell>
          <cell r="B955" t="str">
            <v>Fornecimento e instalação de curva de ferro galvanizado de 90º diâm. 1 1/4""""""""</v>
          </cell>
          <cell r="C955" t="str">
            <v>UN</v>
          </cell>
          <cell r="D955">
            <v>8.1163000000000007</v>
          </cell>
        </row>
        <row r="956">
          <cell r="A956" t="str">
            <v>001.17.02840</v>
          </cell>
          <cell r="B956" t="str">
            <v>Fornecimento e instalação de curva de ferro galvanizado de 90º diâm. 1""""""""</v>
          </cell>
          <cell r="C956" t="str">
            <v>UN</v>
          </cell>
          <cell r="D956">
            <v>4.3475000000000001</v>
          </cell>
        </row>
        <row r="957">
          <cell r="A957" t="str">
            <v>001.17.02860</v>
          </cell>
          <cell r="B957" t="str">
            <v>Fornecimento e instalação de curva de ferro galvanizado de 90º diâm. 3/4""""""""</v>
          </cell>
          <cell r="C957" t="str">
            <v>UN</v>
          </cell>
          <cell r="D957">
            <v>3.4674999999999998</v>
          </cell>
        </row>
        <row r="958">
          <cell r="A958" t="str">
            <v>001.17.02880</v>
          </cell>
          <cell r="B958" t="str">
            <v>Fornecimento e instalação de curva de ferro galvanizado de 90º diâm. 1/2""""""""</v>
          </cell>
          <cell r="C958" t="str">
            <v>UN</v>
          </cell>
          <cell r="D958">
            <v>2.8075000000000001</v>
          </cell>
        </row>
        <row r="959">
          <cell r="A959" t="str">
            <v>001.17.02940</v>
          </cell>
          <cell r="B959" t="str">
            <v>Fornecimento e instalação de luva de ferro galvanizado  1/2""""""""</v>
          </cell>
          <cell r="C959" t="str">
            <v>UN</v>
          </cell>
          <cell r="D959">
            <v>1.4588000000000001</v>
          </cell>
        </row>
        <row r="960">
          <cell r="A960" t="str">
            <v>001.17.02960</v>
          </cell>
          <cell r="B960" t="str">
            <v>Fornecimento e instalação de luva de ferro galvanizado  3/4""""""""</v>
          </cell>
          <cell r="C960" t="str">
            <v>UN</v>
          </cell>
          <cell r="D960">
            <v>1.5688</v>
          </cell>
        </row>
        <row r="961">
          <cell r="A961" t="str">
            <v>001.17.02980</v>
          </cell>
          <cell r="B961" t="str">
            <v>Fornecimento e instalação de luva de ferro galvanizado  1""""""""</v>
          </cell>
          <cell r="C961" t="str">
            <v>UN</v>
          </cell>
          <cell r="D961">
            <v>1.8988</v>
          </cell>
        </row>
        <row r="962">
          <cell r="A962" t="str">
            <v>001.17.03000</v>
          </cell>
          <cell r="B962" t="str">
            <v>Fornecimento e instalação de luva de ferro galvanizado  1 1/4""""""""</v>
          </cell>
          <cell r="C962" t="str">
            <v>UN</v>
          </cell>
          <cell r="D962">
            <v>2.9662999999999999</v>
          </cell>
        </row>
        <row r="963">
          <cell r="A963" t="str">
            <v>001.17.03020</v>
          </cell>
          <cell r="B963" t="str">
            <v>Fornecimento e instalação de luva de ferro galvanizado  1 1/2</v>
          </cell>
          <cell r="C963" t="str">
            <v>UN</v>
          </cell>
          <cell r="D963">
            <v>3.5163000000000002</v>
          </cell>
        </row>
        <row r="964">
          <cell r="A964" t="str">
            <v>001.17.03040</v>
          </cell>
          <cell r="B964" t="str">
            <v>Fornecimento e instalação de luva de ferro galvanizado  2""""""""</v>
          </cell>
          <cell r="C964" t="str">
            <v>UN</v>
          </cell>
          <cell r="D964">
            <v>5.8262999999999998</v>
          </cell>
        </row>
        <row r="965">
          <cell r="A965" t="str">
            <v>001.17.03060</v>
          </cell>
          <cell r="B965" t="str">
            <v>Fornecimento e instalação de luva de ferro galvanizado  2 1/2""""""""</v>
          </cell>
          <cell r="C965" t="str">
            <v>UN</v>
          </cell>
          <cell r="D965">
            <v>5.8174999999999999</v>
          </cell>
        </row>
        <row r="966">
          <cell r="A966" t="str">
            <v>001.17.03080</v>
          </cell>
          <cell r="B966" t="str">
            <v>Fornecimento e instalação de luva de ferro galvanizado  3""""""""</v>
          </cell>
          <cell r="C966" t="str">
            <v>UN</v>
          </cell>
          <cell r="D966">
            <v>7.7575000000000003</v>
          </cell>
        </row>
        <row r="967">
          <cell r="A967" t="str">
            <v>001.17.03100</v>
          </cell>
          <cell r="B967" t="str">
            <v>Fornecimento e instalação de luva de ferro galvanizado  4""""""""</v>
          </cell>
          <cell r="C967" t="str">
            <v>UN</v>
          </cell>
          <cell r="D967">
            <v>10.8375</v>
          </cell>
        </row>
        <row r="968">
          <cell r="A968" t="str">
            <v>001.17.03103</v>
          </cell>
          <cell r="B968" t="str">
            <v>Fornecimento e Instalação de Bucha e Arruela D.1/2 pol p/ Eletroduto - Alumínio</v>
          </cell>
          <cell r="C968" t="str">
            <v>UN</v>
          </cell>
          <cell r="D968">
            <v>0.57350000000000001</v>
          </cell>
        </row>
        <row r="969">
          <cell r="A969" t="str">
            <v>001.17.03104</v>
          </cell>
          <cell r="B969" t="str">
            <v>Fornecimento e Instalação de Bucha e Arruela D.3/4pol p/ Eletroduto - Alumínio</v>
          </cell>
          <cell r="C969" t="str">
            <v>UN</v>
          </cell>
          <cell r="D969">
            <v>0.60750000000000004</v>
          </cell>
        </row>
        <row r="970">
          <cell r="A970" t="str">
            <v>001.17.03105</v>
          </cell>
          <cell r="B970" t="str">
            <v>Fornecimento e Instalação de Bucha e Arruela D.1pol p/ Eletroduto - Alumínio</v>
          </cell>
          <cell r="C970" t="str">
            <v>UN</v>
          </cell>
          <cell r="D970">
            <v>0.84750000000000003</v>
          </cell>
        </row>
        <row r="971">
          <cell r="A971" t="str">
            <v>001.17.03106</v>
          </cell>
          <cell r="B971" t="str">
            <v>Fornecimento e Instalação de Bucha e Arruela D 1.5pol p/ Eletroduto - Alumínio</v>
          </cell>
          <cell r="C971" t="str">
            <v>UN</v>
          </cell>
          <cell r="D971">
            <v>1.5149999999999999</v>
          </cell>
        </row>
        <row r="972">
          <cell r="A972" t="str">
            <v>001.17.03107</v>
          </cell>
          <cell r="B972" t="str">
            <v>Fornecimento e Instalação de Bucha e Arruela D.2pol p/ Eletroduto - Alumínio</v>
          </cell>
          <cell r="C972" t="str">
            <v>UN</v>
          </cell>
          <cell r="D972">
            <v>2.0550000000000002</v>
          </cell>
        </row>
        <row r="973">
          <cell r="A973" t="str">
            <v>001.17.03108</v>
          </cell>
          <cell r="B973" t="str">
            <v>Fornecimento e Instalação de Bucha e Arruela D.2.5pol p/ Eletroduto - Alumínio</v>
          </cell>
          <cell r="C973" t="str">
            <v>UN</v>
          </cell>
          <cell r="D973">
            <v>3.7174999999999998</v>
          </cell>
        </row>
        <row r="974">
          <cell r="A974" t="str">
            <v>001.17.03109</v>
          </cell>
          <cell r="B974" t="str">
            <v>Fornecimento e Instalação de Bucha e Arruela D.3pol p/ Eletroduto - Alumínio</v>
          </cell>
          <cell r="C974" t="str">
            <v>UN</v>
          </cell>
          <cell r="D974">
            <v>4.0575000000000001</v>
          </cell>
        </row>
        <row r="975">
          <cell r="A975" t="str">
            <v>001.17.03110</v>
          </cell>
          <cell r="B975" t="str">
            <v>Fornecimento e Instalação de Bucha e Arruela D.4pol p/ Eletroduto - Alumínio</v>
          </cell>
          <cell r="C975" t="str">
            <v>UN</v>
          </cell>
          <cell r="D975">
            <v>6.4574999999999996</v>
          </cell>
        </row>
        <row r="976">
          <cell r="A976" t="str">
            <v>001.17.03115</v>
          </cell>
          <cell r="B976" t="str">
            <v>Fornecimento e Instalação de Condulete de Alumínio Tipo """"C"""", S/ Tampa, 1/2""""</v>
          </cell>
          <cell r="C976" t="str">
            <v>UN</v>
          </cell>
          <cell r="D976">
            <v>5.7950999999999997</v>
          </cell>
        </row>
        <row r="977">
          <cell r="A977" t="str">
            <v>001.17.03117</v>
          </cell>
          <cell r="B977" t="str">
            <v>Fornecimento e Instalação de Condulete de Alumínio Tipo """"C"""", S/ Tampa, 3/4""""</v>
          </cell>
          <cell r="C977" t="str">
            <v>UN</v>
          </cell>
          <cell r="D977">
            <v>5.7950999999999997</v>
          </cell>
        </row>
        <row r="978">
          <cell r="A978" t="str">
            <v>001.17.03119</v>
          </cell>
          <cell r="B978" t="str">
            <v>Fornecimento e Instalação de Condulete de Alumínio Tipo """"C"""", S/ Tampa, 1""""</v>
          </cell>
          <cell r="C978" t="str">
            <v>UN</v>
          </cell>
          <cell r="D978">
            <v>8.5251000000000001</v>
          </cell>
        </row>
        <row r="979">
          <cell r="A979" t="str">
            <v>001.17.03121</v>
          </cell>
          <cell r="B979" t="str">
            <v>Fornecimento e Instalação de Condulete de Alumínio Tipo """"C"""", C/ Tampa, 1 1/4""""</v>
          </cell>
          <cell r="C979" t="str">
            <v>UN</v>
          </cell>
          <cell r="D979">
            <v>14.661300000000001</v>
          </cell>
        </row>
        <row r="980">
          <cell r="A980" t="str">
            <v>001.17.03123</v>
          </cell>
          <cell r="B980" t="str">
            <v>Fornecimento e Instalação de Condulete de Alumínio Tipo """"C"""", C/ Tampa, 1 1/2""""</v>
          </cell>
          <cell r="C980" t="str">
            <v>UN</v>
          </cell>
          <cell r="D980">
            <v>19.691299999999998</v>
          </cell>
        </row>
        <row r="981">
          <cell r="A981" t="str">
            <v>001.17.03125</v>
          </cell>
          <cell r="B981" t="str">
            <v>Fornecimento e Instalação de Condulete de Alumínio Tipo """"C"""", C/ Tampa, 2""""</v>
          </cell>
          <cell r="C981" t="str">
            <v>UN</v>
          </cell>
          <cell r="D981">
            <v>27.211300000000001</v>
          </cell>
        </row>
        <row r="982">
          <cell r="A982" t="str">
            <v>001.17.03127</v>
          </cell>
          <cell r="B982" t="str">
            <v>Fornecimento e Instalação de Condulete de Alumínio Tipo """"C"""", C/ Tampa, 2  1/2""""</v>
          </cell>
          <cell r="C982" t="str">
            <v>UN</v>
          </cell>
          <cell r="D982">
            <v>55.011299999999999</v>
          </cell>
        </row>
        <row r="983">
          <cell r="A983" t="str">
            <v>001.17.03129</v>
          </cell>
          <cell r="B983" t="str">
            <v>Fornecimento e Instalação de Condulete de Alumínio Tipo """"E"""", S/ Tampa, 1/2""""</v>
          </cell>
          <cell r="C983" t="str">
            <v>UN</v>
          </cell>
          <cell r="D983">
            <v>5.4451000000000001</v>
          </cell>
        </row>
        <row r="984">
          <cell r="A984" t="str">
            <v>001.17.03131</v>
          </cell>
          <cell r="B984" t="str">
            <v>Fornecimento e Instalação de Condulete de Alumínio Tipo """"E"""", S/ Tampa, 3/4""""</v>
          </cell>
          <cell r="C984" t="str">
            <v>UN</v>
          </cell>
          <cell r="D984">
            <v>5.4451000000000001</v>
          </cell>
        </row>
        <row r="985">
          <cell r="A985" t="str">
            <v>001.17.03133</v>
          </cell>
          <cell r="B985" t="str">
            <v>Fornecimento e Instalação de Condulete de Alumínio Tipo """"E"""", S/ Tampa, 1""""</v>
          </cell>
          <cell r="C985" t="str">
            <v>UN</v>
          </cell>
          <cell r="D985">
            <v>7.5951000000000004</v>
          </cell>
        </row>
        <row r="986">
          <cell r="A986" t="str">
            <v>001.17.03135</v>
          </cell>
          <cell r="B986" t="str">
            <v>Fornecimento e Instalação de Condulete de Alumínio Tipo """"E"""", C/ Tampa, 1 1/4""""</v>
          </cell>
          <cell r="C986" t="str">
            <v>UN</v>
          </cell>
          <cell r="D986">
            <v>13.6313</v>
          </cell>
        </row>
        <row r="987">
          <cell r="A987" t="str">
            <v>001.17.03137</v>
          </cell>
          <cell r="B987" t="str">
            <v>Fornecimento e Instalação de Condulete de Alumínio Tipo """"E"""", C/ Tampa, 1 1/2""""</v>
          </cell>
          <cell r="C987" t="str">
            <v>UN</v>
          </cell>
          <cell r="D987">
            <v>18.641300000000001</v>
          </cell>
        </row>
        <row r="988">
          <cell r="A988" t="str">
            <v>001.17.03139</v>
          </cell>
          <cell r="B988" t="str">
            <v>Fornecimento e Instalação de Condulete de Alumínio Tipo """"E"""", C/ Tampa, 2""""</v>
          </cell>
          <cell r="C988" t="str">
            <v>UN</v>
          </cell>
          <cell r="D988">
            <v>26.311299999999999</v>
          </cell>
        </row>
        <row r="989">
          <cell r="A989" t="str">
            <v>001.17.03141</v>
          </cell>
          <cell r="B989" t="str">
            <v>Fornecimento e Instalação de Condulete de Alumínio Tipo """"E"""", C/ Tampa, 2  1/2""""</v>
          </cell>
          <cell r="C989" t="str">
            <v>UN</v>
          </cell>
          <cell r="D989">
            <v>55.011299999999999</v>
          </cell>
        </row>
        <row r="990">
          <cell r="A990" t="str">
            <v>001.17.03143</v>
          </cell>
          <cell r="B990" t="str">
            <v>Fornecimento e Instalação de Condulete de Alumínio Tipo """"LL"""",""""LB"""", """"LR"""", S/ Tampa, 1/2""""</v>
          </cell>
          <cell r="C990" t="str">
            <v>UN</v>
          </cell>
          <cell r="D990">
            <v>5.7950999999999997</v>
          </cell>
        </row>
        <row r="991">
          <cell r="A991" t="str">
            <v>001.17.03145</v>
          </cell>
          <cell r="B991" t="str">
            <v>Fornecimento e Instalação de Condulete de Alumínio Tipo """"LL"""",""""LB"""", """"LR"""", S/ Tampa, 3/4""""</v>
          </cell>
          <cell r="C991" t="str">
            <v>UN</v>
          </cell>
          <cell r="D991">
            <v>5.7950999999999997</v>
          </cell>
        </row>
        <row r="992">
          <cell r="A992" t="str">
            <v>001.17.03147</v>
          </cell>
          <cell r="B992" t="str">
            <v>Fornecimento e Instalação de Condulete de Alumínio Tipo  """"LL"""",""""LB"""", """"LR"""", S/ Tampa, 1""""</v>
          </cell>
          <cell r="C992" t="str">
            <v>UN</v>
          </cell>
          <cell r="D992">
            <v>8.5251000000000001</v>
          </cell>
        </row>
        <row r="993">
          <cell r="A993" t="str">
            <v>001.17.03149</v>
          </cell>
          <cell r="B993" t="str">
            <v>Fornecimento e Instalação de Condulete de Alumínio Tipo """"LL"""",""""LB"""", """"LR"""", C/ Tampa, 1 1/4""""</v>
          </cell>
          <cell r="C993" t="str">
            <v>UN</v>
          </cell>
          <cell r="D993">
            <v>14.661300000000001</v>
          </cell>
        </row>
        <row r="994">
          <cell r="A994" t="str">
            <v>001.17.03151</v>
          </cell>
          <cell r="B994" t="str">
            <v>Fornecimento e Instalação de Condulete de Alumínio Tipo  """"LL"""",""""LB"""", """"LR"""", C/ Tampa, 1 1/2""""</v>
          </cell>
          <cell r="C994" t="str">
            <v>UN</v>
          </cell>
          <cell r="D994">
            <v>19.691299999999998</v>
          </cell>
        </row>
        <row r="995">
          <cell r="A995" t="str">
            <v>001.17.03153</v>
          </cell>
          <cell r="B995" t="str">
            <v>Fornecimento e Instalação de Condulete de Alumínio Tipo  """"LL"""",""""LB"""", """"LR"""", C/ Tampa, 2""""</v>
          </cell>
          <cell r="C995" t="str">
            <v>UN</v>
          </cell>
          <cell r="D995">
            <v>27.211300000000001</v>
          </cell>
        </row>
        <row r="996">
          <cell r="A996" t="str">
            <v>001.17.03155</v>
          </cell>
          <cell r="B996" t="str">
            <v>Fornecimento e Instalação de Condulete de Alumínio Tipo  """"LL"""",""""LB"""", """"LR"""", C/ Tampa, 2  1/2""""</v>
          </cell>
          <cell r="C996" t="str">
            <v>UN</v>
          </cell>
          <cell r="D996">
            <v>55.271299999999997</v>
          </cell>
        </row>
        <row r="997">
          <cell r="A997" t="str">
            <v>001.17.03157</v>
          </cell>
          <cell r="B997" t="str">
            <v>Fornecimento e Instalação de Condulete de Alumínio Tipo """"TB"""", S/ Tampa, 1/2""""</v>
          </cell>
          <cell r="C997" t="str">
            <v>UN</v>
          </cell>
          <cell r="D997">
            <v>6.4939</v>
          </cell>
        </row>
        <row r="998">
          <cell r="A998" t="str">
            <v>001.17.03159</v>
          </cell>
          <cell r="B998" t="str">
            <v>Fornecimento e Instalação de Condulete de Alumínio Tipo """"TB"""", S/ Tampa, 3/4""""</v>
          </cell>
          <cell r="C998" t="str">
            <v>UN</v>
          </cell>
          <cell r="D998">
            <v>6.4939</v>
          </cell>
        </row>
        <row r="999">
          <cell r="A999" t="str">
            <v>001.17.03161</v>
          </cell>
          <cell r="B999" t="str">
            <v>Fornecimento e Instalação de Condulete de Alumínio Tipo """"TB"""", S/ Tampa, 1""""</v>
          </cell>
          <cell r="C999" t="str">
            <v>UN</v>
          </cell>
          <cell r="D999">
            <v>9.5439000000000007</v>
          </cell>
        </row>
        <row r="1000">
          <cell r="A1000" t="str">
            <v>001.17.03163</v>
          </cell>
          <cell r="B1000" t="str">
            <v>Fornecimento e Instalação de Condulete de Alumínio Tipo """"TB"""", C/ Tampa, 1 1/4""""</v>
          </cell>
          <cell r="C1000" t="str">
            <v>UN</v>
          </cell>
          <cell r="D1000">
            <v>16.330100000000002</v>
          </cell>
        </row>
        <row r="1001">
          <cell r="A1001" t="str">
            <v>001.17.03165</v>
          </cell>
          <cell r="B1001" t="str">
            <v>Fornecimento e Instalação de Condulete de Alumínio Tipo """"TB"""", C/ Tampa, 1 1/2""""</v>
          </cell>
          <cell r="C1001" t="str">
            <v>UN</v>
          </cell>
          <cell r="D1001">
            <v>22.030100000000001</v>
          </cell>
        </row>
        <row r="1002">
          <cell r="A1002" t="str">
            <v>001.17.03166</v>
          </cell>
          <cell r="B1002" t="str">
            <v>Fornecimento e Instalação de Condulete de Alumínio Tipo """"TB"""", C/ Tampa, 2""""</v>
          </cell>
          <cell r="C1002" t="str">
            <v>UN</v>
          </cell>
          <cell r="D1002">
            <v>29.5501</v>
          </cell>
        </row>
        <row r="1003">
          <cell r="A1003" t="str">
            <v>001.17.03167</v>
          </cell>
          <cell r="B1003" t="str">
            <v>Fornecimento e Instalação de Condulete de Alumínio Tipo """"TB"""", C/ Tampa, 2  1/2""""</v>
          </cell>
          <cell r="C1003" t="str">
            <v>UN</v>
          </cell>
          <cell r="D1003">
            <v>59.510100000000001</v>
          </cell>
        </row>
        <row r="1004">
          <cell r="A1004" t="str">
            <v>001.17.03168</v>
          </cell>
          <cell r="B1004" t="str">
            <v>Fornecimento e Instalação de Condulete de Alumínio Tipo """"X"""", S/ Tampa, 1/2""""</v>
          </cell>
          <cell r="C1004" t="str">
            <v>UN</v>
          </cell>
          <cell r="D1004">
            <v>6.3350999999999997</v>
          </cell>
        </row>
        <row r="1005">
          <cell r="A1005" t="str">
            <v>001.17.03169</v>
          </cell>
          <cell r="B1005" t="str">
            <v>Fornecimento e Instalação de Condulete de Alumínio Tipo """"X"""", S/ Tampa, 3/4""""</v>
          </cell>
          <cell r="C1005" t="str">
            <v>UN</v>
          </cell>
          <cell r="D1005">
            <v>6.3350999999999997</v>
          </cell>
        </row>
        <row r="1006">
          <cell r="A1006" t="str">
            <v>001.17.03170</v>
          </cell>
          <cell r="B1006" t="str">
            <v>Fornecimento e Instalação de Condulete de Alumínio Tipo """"X"""", S/ Tampa, 1""""</v>
          </cell>
          <cell r="C1006" t="str">
            <v>UN</v>
          </cell>
          <cell r="D1006">
            <v>9.3651</v>
          </cell>
        </row>
        <row r="1007">
          <cell r="A1007" t="str">
            <v>001.17.03171</v>
          </cell>
          <cell r="B1007" t="str">
            <v>Fornecimento e Instalação de Condulete de Alumínio Tipo """"X"""", C/ Tampa, 1 1/4""""</v>
          </cell>
          <cell r="C1007" t="str">
            <v>UN</v>
          </cell>
          <cell r="D1007">
            <v>16.421299999999999</v>
          </cell>
        </row>
        <row r="1008">
          <cell r="A1008" t="str">
            <v>001.17.03172</v>
          </cell>
          <cell r="B1008" t="str">
            <v>Fornecimento e Instalação de Condulete de Alumínio Tipo """"X"""", C/ Tampa, 1 1/2""""</v>
          </cell>
          <cell r="C1008" t="str">
            <v>UN</v>
          </cell>
          <cell r="D1008">
            <v>23.3813</v>
          </cell>
        </row>
        <row r="1009">
          <cell r="A1009" t="str">
            <v>001.17.03173</v>
          </cell>
          <cell r="B1009" t="str">
            <v>Fornecimento e Instalação de Condulete de Alumínio Tipo """"X"""", C/ Tampa, 2""""</v>
          </cell>
          <cell r="C1009" t="str">
            <v>UN</v>
          </cell>
          <cell r="D1009">
            <v>31.321300000000001</v>
          </cell>
        </row>
        <row r="1010">
          <cell r="A1010" t="str">
            <v>001.17.03174</v>
          </cell>
          <cell r="B1010" t="str">
            <v>Fornecimento e Instalação de Condulete de Alumínio Tipo """"X"""", C/ Tampa, 2  1/2""""</v>
          </cell>
          <cell r="C1010" t="str">
            <v>UN</v>
          </cell>
          <cell r="D1010">
            <v>59.0413</v>
          </cell>
        </row>
        <row r="1011">
          <cell r="A1011" t="str">
            <v>001.17.03175</v>
          </cell>
          <cell r="B1011" t="str">
            <v>Fornecimento e Instalação de Tampa de Alumínio 1/2"""" e 3/4"""" 1 P</v>
          </cell>
          <cell r="C1011" t="str">
            <v>UN</v>
          </cell>
          <cell r="D1011">
            <v>1.7963</v>
          </cell>
        </row>
        <row r="1012">
          <cell r="A1012" t="str">
            <v>001.17.03176</v>
          </cell>
          <cell r="B1012" t="str">
            <v>Fornecimento e Instalação de Tampa de Alumínio 1/2"""" e 3/4"""" 1 P Red.</v>
          </cell>
          <cell r="C1012" t="str">
            <v>UN</v>
          </cell>
          <cell r="D1012">
            <v>1.7963</v>
          </cell>
        </row>
        <row r="1013">
          <cell r="A1013" t="str">
            <v>001.17.03177</v>
          </cell>
          <cell r="B1013" t="str">
            <v>Fornecimento e Instalação de Tampa de Alumínio 1/2"""" e 3/4"""" 1 P RJ 45</v>
          </cell>
          <cell r="C1013" t="str">
            <v>UN</v>
          </cell>
          <cell r="D1013">
            <v>1.7963</v>
          </cell>
        </row>
        <row r="1014">
          <cell r="A1014" t="str">
            <v>001.17.03178</v>
          </cell>
          <cell r="B1014" t="str">
            <v>Fornecimento e Instalação de Tampa de Alumínio 1/2"""" e 3/4"""" 2 P</v>
          </cell>
          <cell r="C1014" t="str">
            <v>UN</v>
          </cell>
          <cell r="D1014">
            <v>1.7963</v>
          </cell>
        </row>
        <row r="1015">
          <cell r="A1015" t="str">
            <v>001.17.03179</v>
          </cell>
          <cell r="B1015" t="str">
            <v>Fornecimento e Instalação de Tampa de Alumínio 1/2"""" e 3/4"""" 2 P Sep.</v>
          </cell>
          <cell r="C1015" t="str">
            <v>UN</v>
          </cell>
          <cell r="D1015">
            <v>1.7963</v>
          </cell>
        </row>
        <row r="1016">
          <cell r="A1016" t="str">
            <v>001.17.03181</v>
          </cell>
          <cell r="B1016" t="str">
            <v>Fornecimento e Instalação de Tampa de Alumínio 1/2"""" e 3/4"""" 2 P RJ 45</v>
          </cell>
          <cell r="C1016" t="str">
            <v>UN</v>
          </cell>
          <cell r="D1016">
            <v>1.7963</v>
          </cell>
        </row>
        <row r="1017">
          <cell r="A1017" t="str">
            <v>001.17.03183</v>
          </cell>
          <cell r="B1017" t="str">
            <v>Fornecimento e Instalação de Tampa de Alumínio 1/2"""" e 3/4"""" 3 P</v>
          </cell>
          <cell r="C1017" t="str">
            <v>UN</v>
          </cell>
          <cell r="D1017">
            <v>1.7963</v>
          </cell>
        </row>
        <row r="1018">
          <cell r="A1018" t="str">
            <v>001.17.03185</v>
          </cell>
          <cell r="B1018" t="str">
            <v>Fornecimento e Instalação de Tampa de Alumínio 1/2"""" e 3/4"""" Cega</v>
          </cell>
          <cell r="C1018" t="str">
            <v>UN</v>
          </cell>
          <cell r="D1018">
            <v>1.7963</v>
          </cell>
        </row>
        <row r="1019">
          <cell r="A1019" t="str">
            <v>001.17.03187</v>
          </cell>
          <cell r="B1019" t="str">
            <v>Fornecimento e Instalação de Tampa de Alumínio 1"""" 1 P</v>
          </cell>
          <cell r="C1019" t="str">
            <v>UN</v>
          </cell>
          <cell r="D1019">
            <v>2.2763</v>
          </cell>
        </row>
        <row r="1020">
          <cell r="A1020" t="str">
            <v>001.17.03189</v>
          </cell>
          <cell r="B1020" t="str">
            <v>Fornecimento e Instalação de Tampa de Alumínio 1"""" 1 P Red.</v>
          </cell>
          <cell r="C1020" t="str">
            <v>UN</v>
          </cell>
          <cell r="D1020">
            <v>2.2763</v>
          </cell>
        </row>
        <row r="1021">
          <cell r="A1021" t="str">
            <v>001.17.03191</v>
          </cell>
          <cell r="B1021" t="str">
            <v>Fornecimento e Instalação de Tampa de Alumínio 1"""" 1 P RJ 45</v>
          </cell>
          <cell r="C1021" t="str">
            <v>UN</v>
          </cell>
          <cell r="D1021">
            <v>2.2763</v>
          </cell>
        </row>
        <row r="1022">
          <cell r="A1022" t="str">
            <v>001.17.03193</v>
          </cell>
          <cell r="B1022" t="str">
            <v>Fornecimento e Instalação de Tampa de Alumínio 1"""" 2 P</v>
          </cell>
          <cell r="C1022" t="str">
            <v>UN</v>
          </cell>
          <cell r="D1022">
            <v>2.2763</v>
          </cell>
        </row>
        <row r="1023">
          <cell r="A1023" t="str">
            <v>001.17.03195</v>
          </cell>
          <cell r="B1023" t="str">
            <v>Fornecimento e Instalação de Tampa de Alumínio 1"""" 2 P Sep.</v>
          </cell>
          <cell r="C1023" t="str">
            <v>UN</v>
          </cell>
          <cell r="D1023">
            <v>2.2763</v>
          </cell>
        </row>
        <row r="1024">
          <cell r="A1024" t="str">
            <v>001.17.03197</v>
          </cell>
          <cell r="B1024" t="str">
            <v>Fornecimento e Instalação de Tampa de Alumínio 1"""" 2 P RJ 45</v>
          </cell>
          <cell r="C1024" t="str">
            <v>UN</v>
          </cell>
          <cell r="D1024">
            <v>2.2763</v>
          </cell>
        </row>
        <row r="1025">
          <cell r="A1025" t="str">
            <v>001.17.03199</v>
          </cell>
          <cell r="B1025" t="str">
            <v>Fornecimento e Instalação de Tampa de Alumínio 1"""" 3 P</v>
          </cell>
          <cell r="C1025" t="str">
            <v>UN</v>
          </cell>
          <cell r="D1025">
            <v>2.2763</v>
          </cell>
        </row>
        <row r="1026">
          <cell r="A1026" t="str">
            <v>001.17.03201</v>
          </cell>
          <cell r="B1026" t="str">
            <v>Fornecimento e Instalação de Tampa de Alumínio 1"""" Cega</v>
          </cell>
          <cell r="C1026" t="str">
            <v>UN</v>
          </cell>
          <cell r="D1026">
            <v>2.2763</v>
          </cell>
        </row>
        <row r="1027">
          <cell r="A1027" t="str">
            <v>001.17.03600</v>
          </cell>
          <cell r="B1027" t="str">
            <v>Fornecimento e instalação de caixa metálica com tampa parafusada de Embutir de 20.00x20.00x10.00 cm</v>
          </cell>
          <cell r="C1027" t="str">
            <v>UN</v>
          </cell>
          <cell r="D1027">
            <v>27.677399999999999</v>
          </cell>
        </row>
        <row r="1028">
          <cell r="A1028" t="str">
            <v>001.17.03620</v>
          </cell>
          <cell r="B1028" t="str">
            <v>Fornecimento e instalação de caixa metálica com tampa parafusada de Embutir de 25.00x25.00x12.00 cm</v>
          </cell>
          <cell r="C1028" t="str">
            <v>UN</v>
          </cell>
          <cell r="D1028">
            <v>34.0961</v>
          </cell>
        </row>
        <row r="1029">
          <cell r="A1029" t="str">
            <v>001.17.03640</v>
          </cell>
          <cell r="B1029" t="str">
            <v>Fornecimento e instalação de caixa metálica com tampa parafusada de Embutir 30.00x30.00x15.00 cm</v>
          </cell>
          <cell r="C1029" t="str">
            <v>UN</v>
          </cell>
          <cell r="D1029">
            <v>47.6509</v>
          </cell>
        </row>
        <row r="1030">
          <cell r="A1030" t="str">
            <v>001.17.03660</v>
          </cell>
          <cell r="B1030" t="str">
            <v>Fornecimento e instalação de caixa metálica com tampa parafusada de Embutir 40.00x40.00x15.00 cm</v>
          </cell>
          <cell r="C1030" t="str">
            <v>UN</v>
          </cell>
          <cell r="D1030">
            <v>71.347800000000007</v>
          </cell>
        </row>
        <row r="1031">
          <cell r="A1031" t="str">
            <v>001.17.03680</v>
          </cell>
          <cell r="B1031" t="str">
            <v>Fornecimento e instalação de caixa metálica com tampa parafusada de Embutir 50.00x50.00x15.00 cm</v>
          </cell>
          <cell r="C1031" t="str">
            <v>UN</v>
          </cell>
          <cell r="D1031">
            <v>91.437799999999996</v>
          </cell>
        </row>
        <row r="1032">
          <cell r="A1032" t="str">
            <v>001.17.03820</v>
          </cell>
          <cell r="B1032" t="str">
            <v>Fornecimento e instalação de Quadro Metálico De  80 x 60 x 25 cm C/Porta P/ Comando</v>
          </cell>
          <cell r="C1032" t="str">
            <v>UN</v>
          </cell>
          <cell r="D1032">
            <v>285.25560000000002</v>
          </cell>
        </row>
        <row r="1033">
          <cell r="A1033" t="str">
            <v>001.17.03840</v>
          </cell>
          <cell r="B1033" t="str">
            <v>Fornecimento e instalação de Quadro Metálico De  60x 60x20 cm C/Porta P/ Comando</v>
          </cell>
          <cell r="C1033" t="str">
            <v>UN</v>
          </cell>
          <cell r="D1033">
            <v>290.11869999999999</v>
          </cell>
        </row>
        <row r="1034">
          <cell r="A1034" t="str">
            <v>001.17.03850</v>
          </cell>
          <cell r="B1034" t="str">
            <v>Fornecimento e instalação de Quadro De Distribuicao P/ 01- 03 Circuitos De Sobrepor, Pvc, Eletromar ou Mesmo Padrão</v>
          </cell>
          <cell r="C1034" t="str">
            <v>UN</v>
          </cell>
          <cell r="D1034">
            <v>33.127800000000001</v>
          </cell>
        </row>
        <row r="1035">
          <cell r="A1035" t="str">
            <v>001.17.03855</v>
          </cell>
          <cell r="B1035" t="str">
            <v>Fornecimento e instalação de Quadro De Distribuicao P/ 04 - 06 Circuitos De Sobrepor, Pvc, Eletromar ou Mesmo Padrão</v>
          </cell>
          <cell r="C1035" t="str">
            <v>UN</v>
          </cell>
          <cell r="D1035">
            <v>42.2378</v>
          </cell>
        </row>
        <row r="1036">
          <cell r="A1036" t="str">
            <v>001.17.03860</v>
          </cell>
          <cell r="B1036" t="str">
            <v>Fornecimento e instalação de Quadro De Dist Embutir Metálico Com Porta P/ 06 Circuitos</v>
          </cell>
          <cell r="C1036" t="str">
            <v>UN</v>
          </cell>
          <cell r="D1036">
            <v>36.1678</v>
          </cell>
        </row>
        <row r="1037">
          <cell r="A1037" t="str">
            <v>001.17.03880</v>
          </cell>
          <cell r="B1037" t="str">
            <v>Fornecimento e instalação de Quadro De Dist Embutir Metálico Com Porta P/ 12 Circuitos</v>
          </cell>
          <cell r="C1037" t="str">
            <v>UN</v>
          </cell>
          <cell r="D1037">
            <v>46.957799999999999</v>
          </cell>
        </row>
        <row r="1038">
          <cell r="A1038" t="str">
            <v>001.17.03900</v>
          </cell>
          <cell r="B1038" t="str">
            <v>Fornecimento e instalação de Quadro De Dist Embutir Metálico Com Porta P/ 18 Circuitos</v>
          </cell>
          <cell r="C1038" t="str">
            <v>UN</v>
          </cell>
          <cell r="D1038">
            <v>85.844800000000006</v>
          </cell>
        </row>
        <row r="1039">
          <cell r="A1039" t="str">
            <v>001.17.03920</v>
          </cell>
          <cell r="B1039" t="str">
            <v>Fornecimento e instalação de Quadro De Dist Tripolar Embutir C/ Barramento Com Porta 20 Circuitos 100 A</v>
          </cell>
          <cell r="C1039" t="str">
            <v>UN</v>
          </cell>
          <cell r="D1039">
            <v>134.12479999999999</v>
          </cell>
        </row>
        <row r="1040">
          <cell r="A1040" t="str">
            <v>001.17.03980</v>
          </cell>
          <cell r="B1040" t="str">
            <v>Fornecimento e instalação de Quadro De Dist Tripolar Embutir C/ Barramento Com Porta 24 Circuitos 100 A</v>
          </cell>
          <cell r="C1040" t="str">
            <v>UN</v>
          </cell>
          <cell r="D1040">
            <v>183.55170000000001</v>
          </cell>
        </row>
        <row r="1041">
          <cell r="A1041" t="str">
            <v>001.17.04000</v>
          </cell>
          <cell r="B1041" t="str">
            <v>Fornecimento e instalação de Quadro De Dist Tripolar Embutir C/ Barramento Com Porta 40 Circuitos 100 A</v>
          </cell>
          <cell r="C1041" t="str">
            <v>UN</v>
          </cell>
          <cell r="D1041">
            <v>418.18869999999998</v>
          </cell>
        </row>
        <row r="1042">
          <cell r="A1042" t="str">
            <v>001.17.04020</v>
          </cell>
          <cell r="B1042" t="str">
            <v>Fornecimento e instalação de Quadro De Dist Tripolar Embutir C/ Barramento Com Porta 50 Circuitos 100 A</v>
          </cell>
          <cell r="C1042" t="str">
            <v>UN</v>
          </cell>
          <cell r="D1042">
            <v>570.69560000000001</v>
          </cell>
        </row>
        <row r="1043">
          <cell r="A1043" t="str">
            <v>001.17.04060</v>
          </cell>
          <cell r="B1043" t="str">
            <v>Fornecimento e instalação de Quadro De Dist Tripolar Embutir C/ Barramento Com Porta 32 Circuitos 100 A</v>
          </cell>
          <cell r="C1043" t="str">
            <v>UN</v>
          </cell>
          <cell r="D1043">
            <v>197.90170000000001</v>
          </cell>
        </row>
        <row r="1044">
          <cell r="A1044" t="str">
            <v>001.17.04200</v>
          </cell>
          <cell r="B1044" t="str">
            <v>Fornecimento e Instalação de Disjuntor monofásico EL 10A da marca Eletromar ou Mesmo Padrão (UL)</v>
          </cell>
          <cell r="C1044" t="str">
            <v>UN</v>
          </cell>
          <cell r="D1044">
            <v>6.3827999999999996</v>
          </cell>
        </row>
        <row r="1045">
          <cell r="A1045" t="str">
            <v>001.17.04202</v>
          </cell>
          <cell r="B1045" t="str">
            <v>Fornecimento e Instalação de Disjuntor monofásico EL 15A da marca Eletromar ou Mesmo Padrão (UL)</v>
          </cell>
          <cell r="C1045" t="str">
            <v>UN</v>
          </cell>
          <cell r="D1045">
            <v>6.5027999999999997</v>
          </cell>
        </row>
        <row r="1046">
          <cell r="A1046" t="str">
            <v>001.17.04203</v>
          </cell>
          <cell r="B1046" t="str">
            <v>Fornecimento e Instalação de Disjuntor monofásico EL 20A da marca Eletromar ou Mesmo Padrão (UL)</v>
          </cell>
          <cell r="C1046" t="str">
            <v>UN</v>
          </cell>
          <cell r="D1046">
            <v>6.4518000000000004</v>
          </cell>
        </row>
        <row r="1047">
          <cell r="A1047" t="str">
            <v>001.17.04204</v>
          </cell>
          <cell r="B1047" t="str">
            <v>Fornecimento e Instalação de Disjuntor monofásico EL 25A da marca Eletromar ou Mesmo Padrão (UL)</v>
          </cell>
          <cell r="C1047" t="str">
            <v>UN</v>
          </cell>
          <cell r="D1047">
            <v>6.4518000000000004</v>
          </cell>
        </row>
        <row r="1048">
          <cell r="A1048" t="str">
            <v>001.17.04205</v>
          </cell>
          <cell r="B1048" t="str">
            <v>Fornecimento e Instalação de Disjuntor monofásico EL 30A da marca Eletromar ou Mesmo Padrão (UL)</v>
          </cell>
          <cell r="C1048" t="str">
            <v>UN</v>
          </cell>
          <cell r="D1048">
            <v>6.4428000000000001</v>
          </cell>
        </row>
        <row r="1049">
          <cell r="A1049" t="str">
            <v>001.17.04206</v>
          </cell>
          <cell r="B1049" t="str">
            <v>Fornecimento e Instalação de Disjuntor monofásico EL 35A da marca Eletromar ou Mesmo Padrão (UL)</v>
          </cell>
          <cell r="C1049" t="str">
            <v>UN</v>
          </cell>
          <cell r="D1049">
            <v>9.8287999999999993</v>
          </cell>
        </row>
        <row r="1050">
          <cell r="A1050" t="str">
            <v>001.17.04207</v>
          </cell>
          <cell r="B1050" t="str">
            <v>Fornecimento e Instalação de Disjuntor monofásico EL 40A da marca Eletromar ou Mesmo Padrão (UL)</v>
          </cell>
          <cell r="C1050" t="str">
            <v>UN</v>
          </cell>
          <cell r="D1050">
            <v>9.7338000000000005</v>
          </cell>
        </row>
        <row r="1051">
          <cell r="A1051" t="str">
            <v>001.17.04208</v>
          </cell>
          <cell r="B1051" t="str">
            <v>Fornecimento e Instalação de Disjuntor monofásico EL 50A da marca Eletromar ou Mesmo Padrão (UL)</v>
          </cell>
          <cell r="C1051" t="str">
            <v>UN</v>
          </cell>
          <cell r="D1051">
            <v>9.0527999999999995</v>
          </cell>
        </row>
        <row r="1052">
          <cell r="A1052" t="str">
            <v>001.17.04210</v>
          </cell>
          <cell r="B1052" t="str">
            <v>Fornecimento e Instalação de Disjuntor monofásico EL 60A da marca Eletromar ou Mesmo Padrão (UL)</v>
          </cell>
          <cell r="C1052" t="str">
            <v>UN</v>
          </cell>
          <cell r="D1052">
            <v>14.152799999999999</v>
          </cell>
        </row>
        <row r="1053">
          <cell r="A1053" t="str">
            <v>001.17.04212</v>
          </cell>
          <cell r="B1053" t="str">
            <v>Fornecimento e Instalação de Disjuntor monofásico EL 70A da marca Eletromar ou Mesmo Padrão (UL)</v>
          </cell>
          <cell r="C1053" t="str">
            <v>UN</v>
          </cell>
          <cell r="D1053">
            <v>14.152799999999999</v>
          </cell>
        </row>
        <row r="1054">
          <cell r="A1054" t="str">
            <v>001.17.04214</v>
          </cell>
          <cell r="B1054" t="str">
            <v>Fornecimento e Instalação de Disjuntor bifásico EL 10A da marca Eletromar ou Mesmo Padrão (UL)</v>
          </cell>
          <cell r="C1054" t="str">
            <v>UN</v>
          </cell>
          <cell r="D1054">
            <v>32.344799999999999</v>
          </cell>
        </row>
        <row r="1055">
          <cell r="A1055" t="str">
            <v>001.17.04216</v>
          </cell>
          <cell r="B1055" t="str">
            <v>Fornecimento e Instalação de Disjuntor bifásico EL 15A da marca Eletromar ou Mesmo Padrão (UL)</v>
          </cell>
          <cell r="C1055" t="str">
            <v>UN</v>
          </cell>
          <cell r="D1055">
            <v>30.945799999999998</v>
          </cell>
        </row>
        <row r="1056">
          <cell r="A1056" t="str">
            <v>001.17.04218</v>
          </cell>
          <cell r="B1056" t="str">
            <v>Fornecimento e Instalação de Disjuntor bifásico EL 20A da marca Eletromar ou Mesmo Padrão (UL)</v>
          </cell>
          <cell r="C1056" t="str">
            <v>UN</v>
          </cell>
          <cell r="D1056">
            <v>30.945799999999998</v>
          </cell>
        </row>
        <row r="1057">
          <cell r="A1057" t="str">
            <v>001.17.04220</v>
          </cell>
          <cell r="B1057" t="str">
            <v>Fornecimento e Instalação de Disjuntor bifásico EL 25A da marca Eletromar ou Mesmo Padrão (UL)</v>
          </cell>
          <cell r="C1057" t="str">
            <v>UN</v>
          </cell>
          <cell r="D1057">
            <v>30.945799999999998</v>
          </cell>
        </row>
        <row r="1058">
          <cell r="A1058" t="str">
            <v>001.17.04222</v>
          </cell>
          <cell r="B1058" t="str">
            <v>Fornecimento e Instalação de Disjuntor bifásico EL 30A da marca Eletromar ou Mesmo Padrão (UL)</v>
          </cell>
          <cell r="C1058" t="str">
            <v>UN</v>
          </cell>
          <cell r="D1058">
            <v>30.945799999999998</v>
          </cell>
        </row>
        <row r="1059">
          <cell r="A1059" t="str">
            <v>001.17.04224</v>
          </cell>
          <cell r="B1059" t="str">
            <v>Fornecimento e Instalação de Disjuntor bifásico EL 35A da marca Eletromar ou Mesmo Padrão (UL)</v>
          </cell>
          <cell r="C1059" t="str">
            <v>UN</v>
          </cell>
          <cell r="D1059">
            <v>32.344799999999999</v>
          </cell>
        </row>
        <row r="1060">
          <cell r="A1060" t="str">
            <v>001.17.04226</v>
          </cell>
          <cell r="B1060" t="str">
            <v>Fornecimento e Instalação de Disjuntor bifásico EL 40A da marca Eletromar ou Mesmo Padrão (UL)</v>
          </cell>
          <cell r="C1060" t="str">
            <v>UN</v>
          </cell>
          <cell r="D1060">
            <v>32.344799999999999</v>
          </cell>
        </row>
        <row r="1061">
          <cell r="A1061" t="str">
            <v>001.17.04228</v>
          </cell>
          <cell r="B1061" t="str">
            <v>Fornecimento e Instalação de Disjuntor bifásico EL 50A da marca Eletromar ou Mesmo Padrão (UL))</v>
          </cell>
          <cell r="C1061" t="str">
            <v>UN</v>
          </cell>
          <cell r="D1061">
            <v>32.344799999999999</v>
          </cell>
        </row>
        <row r="1062">
          <cell r="A1062" t="str">
            <v>001.17.04230</v>
          </cell>
          <cell r="B1062" t="str">
            <v>Fornecimento e Instalação de Disjuntor bifásico EL 60A da marca Eletromar ou Mesmo Padrão (UL)</v>
          </cell>
          <cell r="C1062" t="str">
            <v>UN</v>
          </cell>
          <cell r="D1062">
            <v>46.3628</v>
          </cell>
        </row>
        <row r="1063">
          <cell r="A1063" t="str">
            <v>001.17.04231</v>
          </cell>
          <cell r="B1063" t="str">
            <v>Fornecimento e Instalação de Disjuntor bifásico EL 70A da marca Eletromar ou Mesmo Padrão (UL)</v>
          </cell>
          <cell r="C1063" t="str">
            <v>UN</v>
          </cell>
          <cell r="D1063">
            <v>47.0608</v>
          </cell>
        </row>
        <row r="1064">
          <cell r="A1064" t="str">
            <v>001.17.04232</v>
          </cell>
          <cell r="B1064" t="str">
            <v>Fornecimento e Instalação de Disjuntor bifásico EL 90A da marca Eletromar ou Mesmo Padrão (UL)</v>
          </cell>
          <cell r="C1064" t="str">
            <v>UN</v>
          </cell>
          <cell r="D1064">
            <v>47.0608</v>
          </cell>
        </row>
        <row r="1065">
          <cell r="A1065" t="str">
            <v>001.17.04233</v>
          </cell>
          <cell r="B1065" t="str">
            <v>Fornecimento e Instalação de Disjuntor bifásico EL 100A da marca Eletromar ou Mesmo Padrão (UL)</v>
          </cell>
          <cell r="C1065" t="str">
            <v>UN</v>
          </cell>
          <cell r="D1065">
            <v>46.3628</v>
          </cell>
        </row>
        <row r="1066">
          <cell r="A1066" t="str">
            <v>001.17.04234</v>
          </cell>
          <cell r="B1066" t="str">
            <v>Fornecimento e Instalação de Disjuntor trifásico EL 10A  C da marca Eletromar ou Mesmo Padrão (UL)</v>
          </cell>
          <cell r="C1066" t="str">
            <v>UN</v>
          </cell>
          <cell r="D1066">
            <v>37.5886</v>
          </cell>
        </row>
        <row r="1067">
          <cell r="A1067" t="str">
            <v>001.17.04235</v>
          </cell>
          <cell r="B1067" t="str">
            <v>Fornecimento e Instalação de Disjuntor trifásico EL 15A  C da marca Eletromar ou Mesmo Padrão (UL)</v>
          </cell>
          <cell r="C1067" t="str">
            <v>UN</v>
          </cell>
          <cell r="D1067">
            <v>38.156599999999997</v>
          </cell>
        </row>
        <row r="1068">
          <cell r="A1068" t="str">
            <v>001.17.04236</v>
          </cell>
          <cell r="B1068" t="str">
            <v>Fornecimento e Instalação de Disjuntor trifásico EL 20A  C da marca Eletromar ou Mesmo Padrão (UL)</v>
          </cell>
          <cell r="C1068" t="str">
            <v>UN</v>
          </cell>
          <cell r="D1068">
            <v>36.9026</v>
          </cell>
        </row>
        <row r="1069">
          <cell r="A1069" t="str">
            <v>001.17.04237</v>
          </cell>
          <cell r="B1069" t="str">
            <v>Fornecimento e Instalação de Disjuntor trifásico EL 25A  C da marca Eletromar ou Mesmo Padrão (UL)</v>
          </cell>
          <cell r="C1069" t="str">
            <v>UN</v>
          </cell>
          <cell r="D1069">
            <v>37.0396</v>
          </cell>
        </row>
        <row r="1070">
          <cell r="A1070" t="str">
            <v>001.17.04238</v>
          </cell>
          <cell r="B1070" t="str">
            <v>Fornecimento e Instalação de Disjuntor trifásico EL 30A  C da marca Eletromar ou Mesmo Padrão (UL)</v>
          </cell>
          <cell r="C1070" t="str">
            <v>UN</v>
          </cell>
          <cell r="D1070">
            <v>37.459600000000002</v>
          </cell>
        </row>
        <row r="1071">
          <cell r="A1071" t="str">
            <v>001.17.04239</v>
          </cell>
          <cell r="B1071" t="str">
            <v>Fornecimento e Instalação de Disjuntor trifásico EL 35A  C da marca Eletromar ou Mesmo Padrão (UL)</v>
          </cell>
          <cell r="C1071" t="str">
            <v>UN</v>
          </cell>
          <cell r="D1071">
            <v>36.9026</v>
          </cell>
        </row>
        <row r="1072">
          <cell r="A1072" t="str">
            <v>001.17.04240</v>
          </cell>
          <cell r="B1072" t="str">
            <v>Fornecimento e Instalação de Disjuntor trifásico EL 40A  C da marca Eletromar ou Mesmo Padrão (UL)</v>
          </cell>
          <cell r="C1072" t="str">
            <v>UN</v>
          </cell>
          <cell r="D1072">
            <v>38.098599999999998</v>
          </cell>
        </row>
        <row r="1073">
          <cell r="A1073" t="str">
            <v>001.17.04241</v>
          </cell>
          <cell r="B1073" t="str">
            <v>Fornecimento e Instalação de Disjuntor trifásico EL 50A  C da marca Eletromar ou Mesmo Padrão (UL)</v>
          </cell>
          <cell r="C1073" t="str">
            <v>UN</v>
          </cell>
          <cell r="D1073">
            <v>38.818600000000004</v>
          </cell>
        </row>
        <row r="1074">
          <cell r="A1074" t="str">
            <v>001.17.04242</v>
          </cell>
          <cell r="B1074" t="str">
            <v>Fornecimento e Instalação de Disjuntor trifásico EL 60A  C da marca Eletromar ou Mesmo Padrão (UL)</v>
          </cell>
          <cell r="C1074" t="str">
            <v>UN</v>
          </cell>
          <cell r="D1074">
            <v>56.241599999999998</v>
          </cell>
        </row>
        <row r="1075">
          <cell r="A1075" t="str">
            <v>001.17.04243</v>
          </cell>
          <cell r="B1075" t="str">
            <v>Fornecimento e Instalação de Disjuntor trifásico EL 70A  C da marca Eletromar ou Mesmo Padrão (UL)</v>
          </cell>
          <cell r="C1075" t="str">
            <v>UN</v>
          </cell>
          <cell r="D1075">
            <v>56.241599999999998</v>
          </cell>
        </row>
        <row r="1076">
          <cell r="A1076" t="str">
            <v>001.17.04244</v>
          </cell>
          <cell r="B1076" t="str">
            <v>Fornecimento e Instalação de Disjuntor trifásico EL 90A  C da marca Eletromar ou Mesmo Padrão (UL)</v>
          </cell>
          <cell r="C1076" t="str">
            <v>UN</v>
          </cell>
          <cell r="D1076">
            <v>56.241599999999998</v>
          </cell>
        </row>
        <row r="1077">
          <cell r="A1077" t="str">
            <v>001.17.04245</v>
          </cell>
          <cell r="B1077" t="str">
            <v>Fornecimento e Instalação de Disjuntor trifásico EL 100A  C da marca Eletromar ou Mesmo Padrão (UL)</v>
          </cell>
          <cell r="C1077" t="str">
            <v>UN</v>
          </cell>
          <cell r="D1077">
            <v>56.241599999999998</v>
          </cell>
        </row>
        <row r="1078">
          <cell r="A1078" t="str">
            <v>001.17.04246</v>
          </cell>
          <cell r="B1078" t="str">
            <v>Fornecimento e Instalação de Disjuntor trifásico EL 120A  CA da marca Eletromar ou Mesmo Padrão (UL)</v>
          </cell>
          <cell r="C1078" t="str">
            <v>UN</v>
          </cell>
          <cell r="D1078">
            <v>168.3416</v>
          </cell>
        </row>
        <row r="1079">
          <cell r="A1079" t="str">
            <v>001.17.04247</v>
          </cell>
          <cell r="B1079" t="str">
            <v>Fornecimento e Instalação de Disjuntor trifásico EL 125A  CA da marca Eletromar ou Mesmo Padrão (UL)</v>
          </cell>
          <cell r="C1079" t="str">
            <v>UN</v>
          </cell>
          <cell r="D1079">
            <v>166.66159999999999</v>
          </cell>
        </row>
        <row r="1080">
          <cell r="A1080" t="str">
            <v>001.17.04248</v>
          </cell>
          <cell r="B1080" t="str">
            <v>Fornecimento e Instalação de Disjuntor trifásico EL 150A  CA da marca Eletromar ou Mesmo Padrão (UL)</v>
          </cell>
          <cell r="C1080" t="str">
            <v>UN</v>
          </cell>
          <cell r="D1080">
            <v>157.05160000000001</v>
          </cell>
        </row>
        <row r="1081">
          <cell r="A1081" t="str">
            <v>001.17.04249</v>
          </cell>
          <cell r="B1081" t="str">
            <v>Fornecimento e Instalação de Disjuntor trifásico EL 175A  CA da marca Eletromar ou Mesmo Padrão (UL)</v>
          </cell>
          <cell r="C1081" t="str">
            <v>UN</v>
          </cell>
          <cell r="D1081">
            <v>157.05160000000001</v>
          </cell>
        </row>
        <row r="1082">
          <cell r="A1082" t="str">
            <v>001.17.04250</v>
          </cell>
          <cell r="B1082" t="str">
            <v>Fornecimento e Instalação de Disjuntor trifásico EL 200A  CA da marca Eletromar ou Mesmo Padrão (UL)</v>
          </cell>
          <cell r="C1082" t="str">
            <v>UN</v>
          </cell>
          <cell r="D1082">
            <v>157.05160000000001</v>
          </cell>
        </row>
        <row r="1083">
          <cell r="A1083" t="str">
            <v>001.17.04251</v>
          </cell>
          <cell r="B1083" t="str">
            <v>Fornecimento e Instalação de Disjuntor trifásico EL 225A  CA da marca Eletromar ou Mesmo Padrão (UL)</v>
          </cell>
          <cell r="C1083" t="str">
            <v>UN</v>
          </cell>
          <cell r="D1083">
            <v>166.66159999999999</v>
          </cell>
        </row>
        <row r="1084">
          <cell r="A1084" t="str">
            <v>001.17.04252</v>
          </cell>
          <cell r="B1084" t="str">
            <v>Fornecimento e Instalação de Disjuntor trifásico EL 250A  CA da marca Eletromar ou Mesmo Padrão (UL)</v>
          </cell>
          <cell r="C1084" t="str">
            <v>UN</v>
          </cell>
          <cell r="D1084">
            <v>435.9076</v>
          </cell>
        </row>
        <row r="1085">
          <cell r="A1085" t="str">
            <v>001.17.04253</v>
          </cell>
          <cell r="B1085" t="str">
            <v>Fornecimento e Instalação de Disjuntor trifásico EL 300A  KI da marca Eletromar ou Mesmo Padrão (UL)</v>
          </cell>
          <cell r="C1085" t="str">
            <v>UN</v>
          </cell>
          <cell r="D1085">
            <v>1739.0686000000001</v>
          </cell>
        </row>
        <row r="1086">
          <cell r="A1086" t="str">
            <v>001.17.04254</v>
          </cell>
          <cell r="B1086" t="str">
            <v>Fornecimento e Instalação de Disjuntor trifásico EL 350A  KI da marca Eletromar ou Mesmo Padrão (UL)</v>
          </cell>
          <cell r="C1086" t="str">
            <v>UN</v>
          </cell>
          <cell r="D1086">
            <v>1739.0686000000001</v>
          </cell>
        </row>
        <row r="1087">
          <cell r="A1087" t="str">
            <v>001.17.04255</v>
          </cell>
          <cell r="B1087" t="str">
            <v>Fornecimento e Instalação de Disjuntor trifásico EL 400A  KI da marca Eletromar ou Mesmo Padrão (UL)</v>
          </cell>
          <cell r="C1087" t="str">
            <v>UN</v>
          </cell>
          <cell r="D1087">
            <v>1657.1786</v>
          </cell>
        </row>
        <row r="1088">
          <cell r="A1088" t="str">
            <v>001.17.04256</v>
          </cell>
          <cell r="B1088" t="str">
            <v>Fornecimento e Instalação de Disjuntor trifásico EL 500A  LI da marca Eletromar ou Mesmo Padrão (UL)</v>
          </cell>
          <cell r="C1088" t="str">
            <v>UN</v>
          </cell>
          <cell r="D1088">
            <v>2994.7356</v>
          </cell>
        </row>
        <row r="1089">
          <cell r="A1089" t="str">
            <v>001.17.04257</v>
          </cell>
          <cell r="B1089" t="str">
            <v>Fornecimento e Instalação de Disjuntor trifásico EL 600A  LI da marca Eletromar ou Mesmo Padrão (UL)</v>
          </cell>
          <cell r="C1089" t="str">
            <v>UN</v>
          </cell>
          <cell r="D1089">
            <v>2994.7356</v>
          </cell>
        </row>
        <row r="1090">
          <cell r="A1090" t="str">
            <v>001.17.04258</v>
          </cell>
          <cell r="B1090" t="str">
            <v>Fornecimento e Instalação de Disjuntor trifásico EL 630A  LI da marca Eletromar ou Mesmo Padrão (UL)</v>
          </cell>
          <cell r="C1090" t="str">
            <v>UN</v>
          </cell>
          <cell r="D1090">
            <v>2994.7356</v>
          </cell>
        </row>
        <row r="1091">
          <cell r="A1091" t="str">
            <v>001.17.04259</v>
          </cell>
          <cell r="B1091" t="str">
            <v>Fornecimento e Instalação de Disjuntor trifásico EL 700A  LI da marca Eletromar ou Mesmo Padrão (UL)</v>
          </cell>
          <cell r="C1091" t="str">
            <v>UN</v>
          </cell>
          <cell r="D1091">
            <v>5358.4516000000003</v>
          </cell>
        </row>
        <row r="1092">
          <cell r="A1092" t="str">
            <v>001.17.04260</v>
          </cell>
          <cell r="B1092" t="str">
            <v>Fornecimento e Instalação de Disjuntor trifásico EL 800A  LI da marca Eletromar ou Mesmo Padrão (UL)</v>
          </cell>
          <cell r="C1092" t="str">
            <v>UN</v>
          </cell>
          <cell r="D1092">
            <v>5358.4516000000003</v>
          </cell>
        </row>
        <row r="1093">
          <cell r="A1093" t="str">
            <v>001.17.04261</v>
          </cell>
          <cell r="B1093" t="str">
            <v>Fornecimento e Instalação de Disjuntor mini monopolar 6A B da marca Siemens ou Mesmo Padrão (DIN)</v>
          </cell>
          <cell r="C1093" t="str">
            <v>UN</v>
          </cell>
          <cell r="D1093">
            <v>24.9558</v>
          </cell>
        </row>
        <row r="1094">
          <cell r="A1094" t="str">
            <v>001.17.04263</v>
          </cell>
          <cell r="B1094" t="str">
            <v>Fornecimento e Instalação de Disjuntor mini monopolar 25A B da marca Siemens ou Mesmo Padrão (DIN)</v>
          </cell>
          <cell r="C1094" t="str">
            <v>UN</v>
          </cell>
          <cell r="D1094">
            <v>8.4428000000000001</v>
          </cell>
        </row>
        <row r="1095">
          <cell r="A1095" t="str">
            <v>001.17.04265</v>
          </cell>
          <cell r="B1095" t="str">
            <v>Fornecimento e Instalação de Disjuntor mini monopolar 32A B da marca Siemens ou Mesmo Padrão (DIN)</v>
          </cell>
          <cell r="C1095" t="str">
            <v>UN</v>
          </cell>
          <cell r="D1095">
            <v>8.5578000000000003</v>
          </cell>
        </row>
        <row r="1096">
          <cell r="A1096" t="str">
            <v>001.17.04267</v>
          </cell>
          <cell r="B1096" t="str">
            <v>Fornecimento e Instalação de Disjuntor mini bipolar 6A C da marca Siemens ou Mesmo Padrão (DIN)</v>
          </cell>
          <cell r="C1096" t="str">
            <v>UN</v>
          </cell>
          <cell r="D1096">
            <v>97.156800000000004</v>
          </cell>
        </row>
        <row r="1097">
          <cell r="A1097" t="str">
            <v>001.17.04269</v>
          </cell>
          <cell r="B1097" t="str">
            <v>Fornecimento e Instalação de Disjuntor mini bipolar 10A C da marca Siemens ou Mesmo Padrão (DIN)</v>
          </cell>
          <cell r="C1097" t="str">
            <v>UN</v>
          </cell>
          <cell r="D1097">
            <v>54.020800000000001</v>
          </cell>
        </row>
        <row r="1098">
          <cell r="A1098" t="str">
            <v>001.17.04271</v>
          </cell>
          <cell r="B1098" t="str">
            <v>Fornecimento e Instalação de Disjuntor mini bipolar 16A C da marca Siemens ou Mesmo Padrão (DIN)</v>
          </cell>
          <cell r="C1098" t="str">
            <v>UN</v>
          </cell>
          <cell r="D1098">
            <v>53.877800000000001</v>
          </cell>
        </row>
        <row r="1099">
          <cell r="A1099" t="str">
            <v>001.17.04273</v>
          </cell>
          <cell r="B1099" t="str">
            <v>Fornecimento e Instalação de Disjuntor mini bipolar 20A C da marca Siemens ou Mesmo Padrão (DIN)</v>
          </cell>
          <cell r="C1099" t="str">
            <v>UN</v>
          </cell>
          <cell r="D1099">
            <v>54.020800000000001</v>
          </cell>
        </row>
        <row r="1100">
          <cell r="A1100" t="str">
            <v>001.17.04275</v>
          </cell>
          <cell r="B1100" t="str">
            <v>Fornecimento e Instalação de Disjuntor mini bipolar 32A C da marca Siemens ou Mesmo Padrão (DIN)</v>
          </cell>
          <cell r="C1100" t="str">
            <v>UN</v>
          </cell>
          <cell r="D1100">
            <v>54.020800000000001</v>
          </cell>
        </row>
        <row r="1101">
          <cell r="A1101" t="str">
            <v>001.17.04277</v>
          </cell>
          <cell r="B1101" t="str">
            <v>Fornecimento e Instalação de Disjuntor mini bipolar 63A C da marca Siemens ou Mesmo Padrão (DIN)</v>
          </cell>
          <cell r="C1101" t="str">
            <v>UN</v>
          </cell>
          <cell r="D1101">
            <v>75.750799999999998</v>
          </cell>
        </row>
        <row r="1102">
          <cell r="A1102" t="str">
            <v>001.17.04279</v>
          </cell>
          <cell r="B1102" t="str">
            <v>Fornecimento e Instalação de Disjuntor mini bipolar 80A C da marca Siemens ou Mesmo Padrão (DIN)</v>
          </cell>
          <cell r="C1102" t="str">
            <v>UN</v>
          </cell>
          <cell r="D1102">
            <v>75.750799999999998</v>
          </cell>
        </row>
        <row r="1103">
          <cell r="A1103" t="str">
            <v>001.17.04281</v>
          </cell>
          <cell r="B1103" t="str">
            <v>Fornecimento e Instalação de Disjuntor mini bipolar 2A C da marca Siemens ou Mesmo Padrão (DIN)</v>
          </cell>
          <cell r="C1103" t="str">
            <v>UN</v>
          </cell>
          <cell r="D1103">
            <v>97.156800000000004</v>
          </cell>
        </row>
        <row r="1104">
          <cell r="A1104" t="str">
            <v>001.17.04283</v>
          </cell>
          <cell r="B1104" t="str">
            <v>Fornecimento e Instalação de Disjuntor mini tripolar G 13A C da marca Siemens ou Mesmo Padrão (DIN)</v>
          </cell>
          <cell r="C1104" t="str">
            <v>UN</v>
          </cell>
          <cell r="D1104">
            <v>60.380600000000001</v>
          </cell>
        </row>
        <row r="1105">
          <cell r="A1105" t="str">
            <v>001.17.04285</v>
          </cell>
          <cell r="B1105" t="str">
            <v>Fornecimento e Instalação de Disjuntor mini tripolar G 25A C da marca Siemens ou Mesmo Padrão (DIN)</v>
          </cell>
          <cell r="C1105" t="str">
            <v>UN</v>
          </cell>
          <cell r="D1105">
            <v>60.380600000000001</v>
          </cell>
        </row>
        <row r="1106">
          <cell r="A1106" t="str">
            <v>001.17.04287</v>
          </cell>
          <cell r="B1106" t="str">
            <v>Fornecimento e Instalação de Disjuntor mini tripolar G 32A C da marca Siemens ou Mesmo Padrão (DIN)</v>
          </cell>
          <cell r="C1106" t="str">
            <v>UN</v>
          </cell>
          <cell r="D1106">
            <v>60.380600000000001</v>
          </cell>
        </row>
        <row r="1107">
          <cell r="A1107" t="str">
            <v>001.17.04289</v>
          </cell>
          <cell r="B1107" t="str">
            <v>Fornecimento e Instalação de Disjuntor mini tripolar G 40A C da marca Siemens ou Mesmo Padrão (DIN)</v>
          </cell>
          <cell r="C1107" t="str">
            <v>UN</v>
          </cell>
          <cell r="D1107">
            <v>60.380600000000001</v>
          </cell>
        </row>
        <row r="1108">
          <cell r="A1108" t="str">
            <v>001.17.04291</v>
          </cell>
          <cell r="B1108" t="str">
            <v>Fornecimento e Instalação de Disjuntor mini tripolar G 70A C da marca Siemens ou Mesmo Padrão (DIN)</v>
          </cell>
          <cell r="C1108" t="str">
            <v>UN</v>
          </cell>
          <cell r="D1108">
            <v>86.239599999999996</v>
          </cell>
        </row>
        <row r="1109">
          <cell r="A1109" t="str">
            <v>001.17.04293</v>
          </cell>
          <cell r="B1109" t="str">
            <v>Fornecimento e Instalação de Disjuntor mini tripolar G 80A C da marca Siemens ou Mesmo Padrão (DIN)</v>
          </cell>
          <cell r="C1109" t="str">
            <v>UN</v>
          </cell>
          <cell r="D1109">
            <v>86.239599999999996</v>
          </cell>
        </row>
        <row r="1110">
          <cell r="A1110" t="str">
            <v>001.17.04300</v>
          </cell>
          <cell r="B1110" t="str">
            <v>Fornecimento e Instalação de Interruptor Simples de embutir 1 tecla 10 A - 250V com espelho para caixa 4x2"""""""", Linha Popular</v>
          </cell>
          <cell r="C1110" t="str">
            <v>CJ</v>
          </cell>
          <cell r="D1110">
            <v>4.8750999999999998</v>
          </cell>
        </row>
        <row r="1111">
          <cell r="A1111" t="str">
            <v>001.17.04302</v>
          </cell>
          <cell r="B1111" t="str">
            <v>Fornecimento e Instalação de Interruptor Simples de Embutir 2 teclas 10 A - 250V com espelho para caixa 4x2"""""""", Linha Popular</v>
          </cell>
          <cell r="C1111" t="str">
            <v>CJ</v>
          </cell>
          <cell r="D1111">
            <v>7.0251000000000001</v>
          </cell>
        </row>
        <row r="1112">
          <cell r="A1112" t="str">
            <v>001.17.04304</v>
          </cell>
          <cell r="B1112" t="str">
            <v>Fornecimento e Instalação de Interruptor Simples de Embutir 3 teclas 10 A - 250V com espelho para caixa 4x2"""""""", Linha Popular</v>
          </cell>
          <cell r="C1112" t="str">
            <v>CJ</v>
          </cell>
          <cell r="D1112">
            <v>9.1651000000000007</v>
          </cell>
        </row>
        <row r="1113">
          <cell r="A1113" t="str">
            <v>001.17.04310</v>
          </cell>
          <cell r="B1113" t="str">
            <v>Fornecimento e Instalação de Interruptor Paralelo de Embutir 1 tecla 10 A - 250V com espelho para caixa 4x2"""""""", Linha Popular</v>
          </cell>
          <cell r="C1113" t="str">
            <v>CJ</v>
          </cell>
          <cell r="D1113">
            <v>5.6051000000000002</v>
          </cell>
        </row>
        <row r="1114">
          <cell r="A1114" t="str">
            <v>001.17.04312</v>
          </cell>
          <cell r="B1114" t="str">
            <v>Fornecimento e Instalação de Interruptor Paralelo de Embutir 2 teclas 10 A - 250V com espelho para caixa 4x2"""""""", Linha Popular</v>
          </cell>
          <cell r="C1114" t="str">
            <v>CJ</v>
          </cell>
          <cell r="D1114">
            <v>8.4750999999999994</v>
          </cell>
        </row>
        <row r="1115">
          <cell r="A1115" t="str">
            <v>001.17.04314</v>
          </cell>
          <cell r="B1115" t="str">
            <v>Fornecimento e Instalação de Interruptor Paralelo 3 teclas de Embutir 10 A - 250V com espelho para caixa 4x2"""""""", Linha Popular</v>
          </cell>
          <cell r="C1115" t="str">
            <v>CJ</v>
          </cell>
          <cell r="D1115">
            <v>11.805099999999999</v>
          </cell>
        </row>
        <row r="1116">
          <cell r="A1116" t="str">
            <v>001.17.04316</v>
          </cell>
          <cell r="B1116" t="str">
            <v>Fornecimento e Instalação de Conjunto de Interruptor Simples e Tomada 2P universal de Embutir 10 A - 250V com espelho para caixa 4x2"""""""", Linha Popular</v>
          </cell>
          <cell r="C1116" t="str">
            <v>CJ</v>
          </cell>
          <cell r="D1116">
            <v>7.2651000000000003</v>
          </cell>
        </row>
        <row r="1117">
          <cell r="A1117" t="str">
            <v>001.17.04320</v>
          </cell>
          <cell r="B1117" t="str">
            <v>Fornecimento e Instalação de Conjunto de Interruptor Paralelo e Tomada 2P universal de Embutir 10 A - 250V com espelho para caixa 4x2"""""""", Linha Popular</v>
          </cell>
          <cell r="C1117" t="str">
            <v>CJ</v>
          </cell>
          <cell r="D1117">
            <v>8.0650999999999993</v>
          </cell>
        </row>
        <row r="1118">
          <cell r="A1118" t="str">
            <v>001.17.04324</v>
          </cell>
          <cell r="B1118" t="str">
            <v>Fornecimento e Instalação de Interruptor Bipolar de Embutir 25 A - 250V com espelho para caixa 4x2"""""""", Linha Popular</v>
          </cell>
          <cell r="C1118" t="str">
            <v>CJ</v>
          </cell>
          <cell r="D1118">
            <v>35.7851</v>
          </cell>
        </row>
        <row r="1119">
          <cell r="A1119" t="str">
            <v>001.17.04326</v>
          </cell>
          <cell r="B1119" t="str">
            <v>Fornecimento e Instalação de Tomada  2P universal de Embutir 10 A - 250V com espelho para caixa 4x2"""""""", Linha Popular</v>
          </cell>
          <cell r="C1119" t="str">
            <v>CJ</v>
          </cell>
          <cell r="D1119">
            <v>4.8750999999999998</v>
          </cell>
        </row>
        <row r="1120">
          <cell r="A1120" t="str">
            <v>001.17.04328</v>
          </cell>
          <cell r="B1120" t="str">
            <v>Fornecimento e Instalação de Tomada  2P+T universal de Embutir 10 A - 250V com espelho para caixa 4x2"""""""", Linha Popular</v>
          </cell>
          <cell r="C1120" t="str">
            <v>CJ</v>
          </cell>
          <cell r="D1120">
            <v>6.4250999999999996</v>
          </cell>
        </row>
        <row r="1121">
          <cell r="A1121" t="str">
            <v>001.17.04330</v>
          </cell>
          <cell r="B1121" t="str">
            <v>Fornecimento e Instalação de Tomada  2P+T universal de Embutir 15 A - 250V para informática com espelho para caixa 4x2"""""""", Linha Popular</v>
          </cell>
          <cell r="C1121" t="str">
            <v>CJ</v>
          </cell>
          <cell r="D1121">
            <v>6.4250999999999996</v>
          </cell>
        </row>
        <row r="1122">
          <cell r="A1122" t="str">
            <v>001.17.04332</v>
          </cell>
          <cell r="B1122" t="str">
            <v>Fornecimento e Instalação de Tomada 3P de Embutir 20 A - 250V para Ar Condicionado, Linha Popular</v>
          </cell>
          <cell r="C1122" t="str">
            <v>CJ</v>
          </cell>
          <cell r="D1122">
            <v>6.5050999999999997</v>
          </cell>
        </row>
        <row r="1123">
          <cell r="A1123" t="str">
            <v>001.17.04338</v>
          </cell>
          <cell r="B1123" t="str">
            <v>Fornecimento e Instalação de Tomada  2P+T universal 15 A - 250V para informática de Embutir no piso com espelho para latão em caixa 4x2"""""""", Linha Popular</v>
          </cell>
          <cell r="C1123" t="str">
            <v>CJ</v>
          </cell>
          <cell r="D1123">
            <v>17.275099999999998</v>
          </cell>
        </row>
        <row r="1124">
          <cell r="A1124" t="str">
            <v>001.17.04346</v>
          </cell>
          <cell r="B1124" t="str">
            <v>Interruptor Simples de embutir 1 tecla 10 A - 250V com espelho para caixa 4x2"""""""", Linha Pratis ou Mesmo Padrão</v>
          </cell>
          <cell r="C1124" t="str">
            <v>CJ</v>
          </cell>
          <cell r="D1124">
            <v>5.6951000000000001</v>
          </cell>
        </row>
        <row r="1125">
          <cell r="A1125" t="str">
            <v>001.17.04440</v>
          </cell>
          <cell r="B1125" t="str">
            <v>Fornecimento e instalação de conjunto arstrop com tomada bipolar mais polo terra e disjuntor termomagnético Bipolar de 30A/250v para embutir UL, em caixa metálica de 4"""" x 4"""" x 2""""</v>
          </cell>
          <cell r="C1125" t="str">
            <v>CJ</v>
          </cell>
          <cell r="D1125">
            <v>66.710400000000007</v>
          </cell>
        </row>
        <row r="1126">
          <cell r="A1126" t="str">
            <v>001.17.04480</v>
          </cell>
          <cell r="B1126" t="str">
            <v>Fornecimento e instalação de conjunto arstop para computador com disjuntor bipolar de 10A/250v e tomada 2P+T em caixa de 10 x 10 x 5 cm, cor marfim</v>
          </cell>
          <cell r="C1126" t="str">
            <v>CJ</v>
          </cell>
          <cell r="D1126">
            <v>36.090400000000002</v>
          </cell>
        </row>
        <row r="1127">
          <cell r="A1127" t="str">
            <v>001.17.05440</v>
          </cell>
          <cell r="B1127" t="str">
            <v>Fornecimento e instalação de campainha de timbre tipo residencial 50/60hz para embutir com caixa metálica 4""""""""x2""""""""</v>
          </cell>
          <cell r="C1127" t="str">
            <v>CJ</v>
          </cell>
          <cell r="D1127">
            <v>17.657599999999999</v>
          </cell>
        </row>
        <row r="1128">
          <cell r="A1128" t="str">
            <v>001.17.05460</v>
          </cell>
          <cell r="B1128" t="str">
            <v>Fornecimento e instalação de campainha de timbre tipo residencial 50/60hz para embutir sem caixa metálica 4""""""""x2""""""""</v>
          </cell>
          <cell r="C1128" t="str">
            <v>UN</v>
          </cell>
          <cell r="D1128">
            <v>15.4504</v>
          </cell>
        </row>
        <row r="1129">
          <cell r="A1129" t="str">
            <v>001.17.05480</v>
          </cell>
          <cell r="B1129" t="str">
            <v>Fornecimento e instalação de campainha de alta potência 50/60hz 110 v com timbre de diâm. 150.00mm 100db</v>
          </cell>
          <cell r="C1129" t="str">
            <v>UN</v>
          </cell>
          <cell r="D1129">
            <v>160.1044</v>
          </cell>
        </row>
        <row r="1130">
          <cell r="A1130" t="str">
            <v>001.17.05500</v>
          </cell>
          <cell r="B1130" t="str">
            <v>Fornecimento e instalação de campainha de alta potência 50/60hz 110 v com timbre de diâm. 250.00mm 104db</v>
          </cell>
          <cell r="C1130" t="str">
            <v>UN</v>
          </cell>
          <cell r="D1130">
            <v>217.1044</v>
          </cell>
        </row>
        <row r="1131">
          <cell r="A1131" t="str">
            <v>001.17.05520</v>
          </cell>
          <cell r="B1131" t="str">
            <v>Fornecimento e instalação de ventilador de teto c/rot em sentido dir/inverso c/4 pas de Madeira 60hz 110v c/ interuptor tipo reostado p/2 setores e com capacitor</v>
          </cell>
          <cell r="C1131" t="str">
            <v>CJ</v>
          </cell>
          <cell r="D1131">
            <v>136.4348</v>
          </cell>
        </row>
        <row r="1132">
          <cell r="A1132" t="str">
            <v>001.17.05602</v>
          </cell>
          <cell r="B1132" t="str">
            <v>Fornecimento e instalação de luminária tipo calha industrial e comercial com lâmpada fluorescente 2 x 20w, reator alto fator de potência partida rápida e acessórios</v>
          </cell>
          <cell r="C1132" t="str">
            <v>CJ</v>
          </cell>
          <cell r="D1132">
            <v>49.6113</v>
          </cell>
        </row>
        <row r="1133">
          <cell r="A1133" t="str">
            <v>001.17.05604</v>
          </cell>
          <cell r="B1133" t="str">
            <v>Fornecimento e instalação de luminária tipo calha industrial e comercial com lâmpada fluorescente 2 x 40w, reator alto fator de potência partida rápida e acessórios</v>
          </cell>
          <cell r="C1133" t="str">
            <v>CJ</v>
          </cell>
          <cell r="D1133">
            <v>54.011299999999999</v>
          </cell>
        </row>
        <row r="1134">
          <cell r="A1134" t="str">
            <v>001.17.05606</v>
          </cell>
          <cell r="B1134" t="str">
            <v>Fornecimento e instalação de luminária tipo arandela em ferro pintado para uso externo com lâmapada incandescente 1x60w/127v (Tipo Tartaruga)</v>
          </cell>
          <cell r="C1134" t="str">
            <v>CJ</v>
          </cell>
          <cell r="D1134">
            <v>21.4391</v>
          </cell>
        </row>
        <row r="1135">
          <cell r="A1135" t="str">
            <v>001.17.05608</v>
          </cell>
          <cell r="B1135" t="str">
            <v>Fornecimento e instalação de luminária bloco autônomo de iluminação de emergência com 2 projetores</v>
          </cell>
          <cell r="C1135" t="str">
            <v>UN</v>
          </cell>
          <cell r="D1135">
            <v>153.58699999999999</v>
          </cell>
        </row>
        <row r="1136">
          <cell r="A1136" t="str">
            <v>001.17.05620</v>
          </cell>
          <cell r="B1136" t="str">
            <v>Fornecimento e instalação de chuveiro elétrico Maxi-Banho 2500w-110/220v</v>
          </cell>
          <cell r="C1136" t="str">
            <v>CJ</v>
          </cell>
          <cell r="D1136">
            <v>32.261800000000001</v>
          </cell>
        </row>
        <row r="1137">
          <cell r="A1137" t="str">
            <v>001.17.05660</v>
          </cell>
          <cell r="B1137" t="str">
            <v>Fornecimento e instalação de baquelite s/ chave p/ lâmpada incandescente</v>
          </cell>
          <cell r="C1137" t="str">
            <v>UN</v>
          </cell>
          <cell r="D1137">
            <v>1.9875</v>
          </cell>
        </row>
        <row r="1138">
          <cell r="A1138" t="str">
            <v>001.17.05680</v>
          </cell>
          <cell r="B1138" t="str">
            <v>Fornecimento e instalação de baquelite c/ chave p/ lâmpada incandescente</v>
          </cell>
          <cell r="C1138" t="str">
            <v>UN</v>
          </cell>
          <cell r="D1138">
            <v>2.9375</v>
          </cell>
        </row>
        <row r="1139">
          <cell r="A1139" t="str">
            <v>001.17.05700</v>
          </cell>
          <cell r="B1139" t="str">
            <v>Fornecimento e instalação de soquete p/ lâmpada fluorescente</v>
          </cell>
          <cell r="C1139" t="str">
            <v>UN</v>
          </cell>
          <cell r="D1139">
            <v>1.1301000000000001</v>
          </cell>
        </row>
        <row r="1140">
          <cell r="A1140" t="str">
            <v>001.17.05740</v>
          </cell>
          <cell r="B1140" t="str">
            <v>Fornecimento e instalação de Soquete De Porcelana P/ Lâmpada Comum  E 27</v>
          </cell>
          <cell r="C1140" t="str">
            <v>UN</v>
          </cell>
          <cell r="D1140">
            <v>3.3273999999999999</v>
          </cell>
        </row>
        <row r="1141">
          <cell r="A1141" t="str">
            <v>001.17.05760</v>
          </cell>
          <cell r="B1141" t="str">
            <v>Fornecimento e instalação de Soquete De Porcelana P/ Lâmpada Comum  E 40</v>
          </cell>
          <cell r="C1141" t="str">
            <v>UN</v>
          </cell>
          <cell r="D1141">
            <v>7.5263</v>
          </cell>
        </row>
        <row r="1142">
          <cell r="A1142" t="str">
            <v>001.17.05780</v>
          </cell>
          <cell r="B1142" t="str">
            <v>Fornecimento e instalação de lâmpada vapor de sódio 250w</v>
          </cell>
          <cell r="C1142" t="str">
            <v>UN</v>
          </cell>
          <cell r="D1142">
            <v>32.656300000000002</v>
          </cell>
        </row>
        <row r="1143">
          <cell r="A1143" t="str">
            <v>001.17.05800</v>
          </cell>
          <cell r="B1143" t="str">
            <v>Fornecimento e instalação de lâmpada fluorescente pl com reator - 25w/127v</v>
          </cell>
          <cell r="C1143" t="str">
            <v>UN</v>
          </cell>
          <cell r="D1143">
            <v>13.1663</v>
          </cell>
        </row>
        <row r="1144">
          <cell r="A1144" t="str">
            <v>001.17.05820</v>
          </cell>
          <cell r="B1144" t="str">
            <v>Fornecimento e instalação de lâmpada mista 160w/220v</v>
          </cell>
          <cell r="C1144" t="str">
            <v>UN</v>
          </cell>
          <cell r="D1144">
            <v>9.1163000000000007</v>
          </cell>
        </row>
        <row r="1145">
          <cell r="A1145" t="str">
            <v>001.17.05840</v>
          </cell>
          <cell r="B1145" t="str">
            <v>Fornecimento e instalação de lâmpada mista 250w/220v</v>
          </cell>
          <cell r="C1145" t="str">
            <v>UN</v>
          </cell>
          <cell r="D1145">
            <v>12.6563</v>
          </cell>
        </row>
        <row r="1146">
          <cell r="A1146" t="str">
            <v>001.17.05860</v>
          </cell>
          <cell r="B1146" t="str">
            <v>Fornecimento e instalação de lâmpada mista 500w/220v</v>
          </cell>
          <cell r="C1146" t="str">
            <v>UN</v>
          </cell>
          <cell r="D1146">
            <v>28.0063</v>
          </cell>
        </row>
        <row r="1147">
          <cell r="A1147" t="str">
            <v>001.17.05880</v>
          </cell>
          <cell r="B1147" t="str">
            <v>Fornecimento e instalação de lâmpada hospitalar p/ sala cirurgica """"""""seyalitica"""""""" 250w/220v</v>
          </cell>
          <cell r="C1147" t="str">
            <v>UN</v>
          </cell>
          <cell r="D1147">
            <v>83.666300000000007</v>
          </cell>
        </row>
        <row r="1148">
          <cell r="A1148" t="str">
            <v>001.17.05900</v>
          </cell>
          <cell r="B1148" t="str">
            <v>Fornecimento e instalação de lâmpada a vapor de mercúrio de alta pressão 400 w</v>
          </cell>
          <cell r="C1148" t="str">
            <v>UN</v>
          </cell>
          <cell r="D1148">
            <v>30.656300000000002</v>
          </cell>
        </row>
        <row r="1149">
          <cell r="A1149" t="str">
            <v>001.17.05920</v>
          </cell>
          <cell r="B1149" t="str">
            <v>Fornecimento e instalação de lâmpada incandescente 60 w</v>
          </cell>
          <cell r="C1149" t="str">
            <v>UN</v>
          </cell>
          <cell r="D1149">
            <v>1.5063</v>
          </cell>
        </row>
        <row r="1150">
          <cell r="A1150" t="str">
            <v>001.17.05940</v>
          </cell>
          <cell r="B1150" t="str">
            <v>Fornecimento e instalação de lâmpada incandescente 100 w</v>
          </cell>
          <cell r="C1150" t="str">
            <v>UN</v>
          </cell>
          <cell r="D1150">
            <v>1.8463000000000001</v>
          </cell>
        </row>
        <row r="1151">
          <cell r="A1151" t="str">
            <v>001.17.05960</v>
          </cell>
          <cell r="B1151" t="str">
            <v>Fornecimento e instalação de lâmpada incandescente 150 w</v>
          </cell>
          <cell r="C1151" t="str">
            <v>UN</v>
          </cell>
          <cell r="D1151">
            <v>2.3963000000000001</v>
          </cell>
        </row>
        <row r="1152">
          <cell r="A1152" t="str">
            <v>001.17.05980</v>
          </cell>
          <cell r="B1152" t="str">
            <v>Fornecimento e instalação de lâmpada incandescente 200 w</v>
          </cell>
          <cell r="C1152" t="str">
            <v>UN</v>
          </cell>
          <cell r="D1152">
            <v>2.8763000000000001</v>
          </cell>
        </row>
        <row r="1153">
          <cell r="A1153" t="str">
            <v>001.17.06000</v>
          </cell>
          <cell r="B1153" t="str">
            <v>Fornecimento e instalação de lâmpada incandescente 20 w</v>
          </cell>
          <cell r="C1153" t="str">
            <v>UN</v>
          </cell>
          <cell r="D1153">
            <v>3.6362999999999999</v>
          </cell>
        </row>
        <row r="1154">
          <cell r="A1154" t="str">
            <v>001.17.06020</v>
          </cell>
          <cell r="B1154" t="str">
            <v>Fornecimento e instalação de lâmpada incandescente 40 w</v>
          </cell>
          <cell r="C1154" t="str">
            <v>UN</v>
          </cell>
          <cell r="D1154">
            <v>3.6362999999999999</v>
          </cell>
        </row>
        <row r="1155">
          <cell r="A1155" t="str">
            <v>001.17.06080</v>
          </cell>
          <cell r="B1155" t="str">
            <v>Fornecimento e instalação de reator convencional 20w</v>
          </cell>
          <cell r="C1155" t="str">
            <v>UN</v>
          </cell>
          <cell r="D1155">
            <v>7.4062999999999999</v>
          </cell>
        </row>
        <row r="1156">
          <cell r="A1156" t="str">
            <v>001.17.06100</v>
          </cell>
          <cell r="B1156" t="str">
            <v>Fornecimento e instalação de reator convencional 40w</v>
          </cell>
          <cell r="C1156" t="str">
            <v>UN</v>
          </cell>
          <cell r="D1156">
            <v>13.5863</v>
          </cell>
        </row>
        <row r="1157">
          <cell r="A1157" t="str">
            <v>001.17.06160</v>
          </cell>
          <cell r="B1157" t="str">
            <v>Fornecimento e instalação de reator rvm para lampada vapor de mercurio 250 w</v>
          </cell>
          <cell r="C1157" t="str">
            <v>UN</v>
          </cell>
          <cell r="D1157">
            <v>45.296300000000002</v>
          </cell>
        </row>
        <row r="1158">
          <cell r="A1158" t="str">
            <v>001.17.06180</v>
          </cell>
          <cell r="B1158" t="str">
            <v>Fornecimento e instalação de reator rvm 400b26 da philips</v>
          </cell>
          <cell r="C1158" t="str">
            <v>UN</v>
          </cell>
          <cell r="D1158">
            <v>51.346299999999999</v>
          </cell>
        </row>
        <row r="1159">
          <cell r="A1159" t="str">
            <v>001.17.06200</v>
          </cell>
          <cell r="B1159" t="str">
            <v>Fornecimento e instalação de reator simples partida rápida 20w/110v</v>
          </cell>
          <cell r="C1159" t="str">
            <v>UN</v>
          </cell>
          <cell r="D1159">
            <v>17.684799999999999</v>
          </cell>
        </row>
        <row r="1160">
          <cell r="A1160" t="str">
            <v>001.17.06220</v>
          </cell>
          <cell r="B1160" t="str">
            <v>Fornecimento e instalação de reator simples partida rápida 40w/110v</v>
          </cell>
          <cell r="C1160" t="str">
            <v>UN</v>
          </cell>
          <cell r="D1160">
            <v>17.406300000000002</v>
          </cell>
        </row>
        <row r="1161">
          <cell r="A1161" t="str">
            <v>001.17.06240</v>
          </cell>
          <cell r="B1161" t="str">
            <v>Fornecimento e instalação de reator duplo partida rápida 20w/110v</v>
          </cell>
          <cell r="C1161" t="str">
            <v>UN</v>
          </cell>
          <cell r="D1161">
            <v>27.0139</v>
          </cell>
        </row>
        <row r="1162">
          <cell r="A1162" t="str">
            <v>001.17.06260</v>
          </cell>
          <cell r="B1162" t="str">
            <v>Fornecimento e instalação de reator duplo partida rápida 40w/110v para lampada fluorescente</v>
          </cell>
          <cell r="C1162" t="str">
            <v>UN</v>
          </cell>
          <cell r="D1162">
            <v>28.343900000000001</v>
          </cell>
        </row>
        <row r="1163">
          <cell r="A1163" t="str">
            <v>001.17.06280</v>
          </cell>
          <cell r="B1163" t="str">
            <v>Fornecimento e instalação de reator simples partida rápida 20w/220v</v>
          </cell>
          <cell r="C1163" t="str">
            <v>UN</v>
          </cell>
          <cell r="D1163">
            <v>16.8063</v>
          </cell>
        </row>
        <row r="1164">
          <cell r="A1164" t="str">
            <v>001.17.06300</v>
          </cell>
          <cell r="B1164" t="str">
            <v>Fornecimento e instalaçao de reator simples partida rápida 40w/220v</v>
          </cell>
          <cell r="C1164" t="str">
            <v>UN</v>
          </cell>
          <cell r="D1164">
            <v>17.096299999999999</v>
          </cell>
        </row>
        <row r="1165">
          <cell r="A1165" t="str">
            <v>001.17.06320</v>
          </cell>
          <cell r="B1165" t="str">
            <v>Fornecimento e instalação de reator duplo partida rápida 20w/220v</v>
          </cell>
          <cell r="C1165" t="str">
            <v>UN</v>
          </cell>
          <cell r="D1165">
            <v>27.9239</v>
          </cell>
        </row>
        <row r="1166">
          <cell r="A1166" t="str">
            <v>001.17.06340</v>
          </cell>
          <cell r="B1166" t="str">
            <v>Fornecimento e instalação de reator duplo partida rápida 40w/220v</v>
          </cell>
          <cell r="C1166" t="str">
            <v>UN</v>
          </cell>
          <cell r="D1166">
            <v>27.9239</v>
          </cell>
        </row>
        <row r="1167">
          <cell r="A1167" t="str">
            <v>001.17.06350</v>
          </cell>
          <cell r="B1167" t="str">
            <v>Fornecimento e instalação de  rolo de fita isolante plástica, de 20.00 m</v>
          </cell>
          <cell r="C1167" t="str">
            <v>UN</v>
          </cell>
          <cell r="D1167">
            <v>12.693300000000001</v>
          </cell>
        </row>
        <row r="1168">
          <cell r="A1168" t="str">
            <v>001.17.06355</v>
          </cell>
          <cell r="B1168" t="str">
            <v>Fornecimento e instalação de  rolo de fita isolante plástica, de 10.00 m</v>
          </cell>
          <cell r="C1168" t="str">
            <v>UN</v>
          </cell>
          <cell r="D1168">
            <v>12.1243</v>
          </cell>
        </row>
        <row r="1169">
          <cell r="A1169" t="str">
            <v>001.17.06360</v>
          </cell>
          <cell r="B1169" t="str">
            <v>Fornecimento e instalação de  rolo de fita isolante plástica, de 05.00 m</v>
          </cell>
          <cell r="C1169" t="str">
            <v>UN</v>
          </cell>
          <cell r="D1169">
            <v>5.7667000000000002</v>
          </cell>
        </row>
        <row r="1170">
          <cell r="A1170" t="str">
            <v>001.17.06365</v>
          </cell>
          <cell r="B1170" t="str">
            <v>Fornecimento e instalação de rolo de fita isolante de alta fusão, de 10.00 m</v>
          </cell>
          <cell r="C1170" t="str">
            <v>UN</v>
          </cell>
          <cell r="D1170">
            <v>20.225300000000001</v>
          </cell>
        </row>
        <row r="1171">
          <cell r="A1171" t="str">
            <v>001.18</v>
          </cell>
          <cell r="B1171" t="str">
            <v>INSTALAÇÕES ELÉTRICAS - LÓGICA E TELEFONIA</v>
          </cell>
          <cell r="D1171">
            <v>3704.7485999999999</v>
          </cell>
        </row>
        <row r="1172">
          <cell r="A1172" t="str">
            <v>001.18.00020</v>
          </cell>
          <cell r="B1172" t="str">
            <v>Fornecimento e instalação de fio para telefone 2x22 awg</v>
          </cell>
          <cell r="C1172" t="str">
            <v>M</v>
          </cell>
          <cell r="D1172">
            <v>0.92349999999999999</v>
          </cell>
        </row>
        <row r="1173">
          <cell r="A1173" t="str">
            <v>001.18.00040</v>
          </cell>
          <cell r="B1173" t="str">
            <v>Fornecimento e instalação de cabo tipo UTP , categoria 5 E Azul</v>
          </cell>
          <cell r="C1173" t="str">
            <v>M</v>
          </cell>
          <cell r="D1173">
            <v>1.3346</v>
          </cell>
        </row>
        <row r="1174">
          <cell r="A1174" t="str">
            <v>001.18.00080</v>
          </cell>
          <cell r="B1174" t="str">
            <v>Fornecimento e instalação de terminal rj-45</v>
          </cell>
          <cell r="C1174" t="str">
            <v>UN</v>
          </cell>
          <cell r="D1174">
            <v>2.8348</v>
          </cell>
        </row>
        <row r="1175">
          <cell r="A1175" t="str">
            <v>001.18.00100</v>
          </cell>
          <cell r="B1175" t="str">
            <v>Fornecimento e instalação de tomada tipo rj45</v>
          </cell>
          <cell r="C1175" t="str">
            <v>UN</v>
          </cell>
          <cell r="D1175">
            <v>11.8522</v>
          </cell>
        </row>
        <row r="1176">
          <cell r="A1176" t="str">
            <v>001.18.00101</v>
          </cell>
          <cell r="B1176" t="str">
            <v>Fornecimento e Instalação de Bandeja  Normal 19''X1UX290 MM Bege ou Preto</v>
          </cell>
          <cell r="C1176" t="str">
            <v>un</v>
          </cell>
          <cell r="D1176">
            <v>62.450600000000001</v>
          </cell>
        </row>
        <row r="1177">
          <cell r="A1177" t="str">
            <v>001.18.00102</v>
          </cell>
          <cell r="B1177" t="str">
            <v>Certificação De Ponto</v>
          </cell>
          <cell r="C1177" t="str">
            <v>un</v>
          </cell>
          <cell r="D1177">
            <v>25</v>
          </cell>
        </row>
        <row r="1178">
          <cell r="A1178" t="str">
            <v>001.18.00103</v>
          </cell>
          <cell r="B1178" t="str">
            <v>Fornecimento e Instalação de Conector RJ45 Femea Cat. 5E - Bege ou Preto</v>
          </cell>
          <cell r="C1178" t="str">
            <v>un</v>
          </cell>
          <cell r="D1178">
            <v>20.0839</v>
          </cell>
        </row>
        <row r="1179">
          <cell r="A1179" t="str">
            <v>001.18.00104</v>
          </cell>
          <cell r="B1179" t="str">
            <v>Fornecimento e Instalação de Guia De Cabo Fechado Horizontal 1U Bege ou Preto</v>
          </cell>
          <cell r="C1179" t="str">
            <v>un</v>
          </cell>
          <cell r="D1179">
            <v>28.5502</v>
          </cell>
        </row>
        <row r="1180">
          <cell r="A1180" t="str">
            <v>001.18.00105</v>
          </cell>
          <cell r="B1180" t="str">
            <v>Fornecimento e Instalação de Kit De Identificação Elétrica Anilha + Fita</v>
          </cell>
          <cell r="C1180" t="str">
            <v>CJ</v>
          </cell>
          <cell r="D1180">
            <v>3.2063000000000001</v>
          </cell>
        </row>
        <row r="1181">
          <cell r="A1181" t="str">
            <v>001.18.00106</v>
          </cell>
          <cell r="B1181" t="str">
            <v>Fornecimento e Instalação de Kit De Identificação Lógica ( Anilha + Fita)</v>
          </cell>
          <cell r="C1181" t="str">
            <v>CJ</v>
          </cell>
          <cell r="D1181">
            <v>3.2063000000000001</v>
          </cell>
        </row>
        <row r="1182">
          <cell r="A1182" t="str">
            <v>001.18.00107</v>
          </cell>
          <cell r="B1182" t="str">
            <v>Fornecimento e Instalação de Painel Frontal 19''X1U Bege ou Preto</v>
          </cell>
          <cell r="C1182" t="str">
            <v>un</v>
          </cell>
          <cell r="D1182">
            <v>15.2102</v>
          </cell>
        </row>
        <row r="1183">
          <cell r="A1183" t="str">
            <v>001.18.00108</v>
          </cell>
          <cell r="B1183" t="str">
            <v>Fornecimento e Instalação de Patch Cord  CAT. 5E RIGIDO 2.5M C/ CAPA</v>
          </cell>
          <cell r="C1183" t="str">
            <v>un</v>
          </cell>
          <cell r="D1183">
            <v>11.6814</v>
          </cell>
        </row>
        <row r="1184">
          <cell r="A1184" t="str">
            <v>001.18.00109</v>
          </cell>
          <cell r="B1184" t="str">
            <v>Fornecimento e Instalação de Patch Cord Cat. 5E Flex. 1.5M  Azul S/ Capa</v>
          </cell>
          <cell r="C1184" t="str">
            <v>un</v>
          </cell>
          <cell r="D1184">
            <v>11.381399999999999</v>
          </cell>
        </row>
        <row r="1185">
          <cell r="A1185" t="str">
            <v>001.18.00110</v>
          </cell>
          <cell r="B1185" t="str">
            <v>Fornecimento e Instalação de Patch Painel 24 Portas Categoria 5E</v>
          </cell>
          <cell r="C1185" t="str">
            <v>un</v>
          </cell>
          <cell r="D1185">
            <v>518.56119999999999</v>
          </cell>
        </row>
        <row r="1186">
          <cell r="A1186" t="str">
            <v>001.18.00111</v>
          </cell>
          <cell r="B1186" t="str">
            <v>Fornecimento e Instalação de Porca Gaiola 5MM Fechado Com 02 Ventilador</v>
          </cell>
          <cell r="C1186" t="str">
            <v>un</v>
          </cell>
          <cell r="D1186">
            <v>1.9175</v>
          </cell>
        </row>
        <row r="1187">
          <cell r="A1187" t="str">
            <v>001.18.00112</v>
          </cell>
          <cell r="B1187" t="str">
            <v>Fornecimento e Instalação de Rack 19''X12UX550MM Fechado Com 02 Ventilador</v>
          </cell>
          <cell r="C1187" t="str">
            <v>un</v>
          </cell>
          <cell r="D1187">
            <v>857.90239999999994</v>
          </cell>
        </row>
        <row r="1188">
          <cell r="A1188" t="str">
            <v>001.18.00113</v>
          </cell>
          <cell r="B1188" t="str">
            <v>Fornecimento e Instalação de Régua 19'' Com 6 Tomadas 2P+T</v>
          </cell>
          <cell r="C1188" t="str">
            <v>un</v>
          </cell>
          <cell r="D1188">
            <v>87.990200000000002</v>
          </cell>
        </row>
        <row r="1189">
          <cell r="A1189" t="str">
            <v>001.18.00114</v>
          </cell>
          <cell r="B1189" t="str">
            <v>Fornecimento e Instalação de Switch 24P AT - FS724I 10/100</v>
          </cell>
          <cell r="C1189" t="str">
            <v>un</v>
          </cell>
          <cell r="D1189">
            <v>1089.0812000000001</v>
          </cell>
        </row>
        <row r="1190">
          <cell r="A1190" t="str">
            <v>001.18.00117</v>
          </cell>
          <cell r="B1190" t="str">
            <v>Fornecimento e Instalação de Tampa Encaixe  50 x 50 x 300 mm</v>
          </cell>
          <cell r="C1190" t="str">
            <v>br</v>
          </cell>
          <cell r="D1190">
            <v>10.8339</v>
          </cell>
        </row>
        <row r="1191">
          <cell r="A1191" t="str">
            <v>001.18.00118</v>
          </cell>
          <cell r="B1191" t="str">
            <v>Fornecimento e Instalação de Calha Lisa 50 x 50 x 300 mm Tipo U</v>
          </cell>
          <cell r="C1191" t="str">
            <v>br</v>
          </cell>
          <cell r="D1191">
            <v>43.610599999999998</v>
          </cell>
        </row>
        <row r="1192">
          <cell r="A1192" t="str">
            <v>001.18.00120</v>
          </cell>
          <cell r="B1192" t="str">
            <v>Fornecimento e Instalação de Tomada para Telefone tipo Telebrás de Embutir com espelho para caixa 4x2"", Linha Popular</v>
          </cell>
          <cell r="C1192" t="str">
            <v>CJ</v>
          </cell>
          <cell r="D1192">
            <v>6.2751000000000001</v>
          </cell>
        </row>
        <row r="1193">
          <cell r="A1193" t="str">
            <v>001.18.00121</v>
          </cell>
          <cell r="B1193" t="str">
            <v>Fornecimento e Instalação de Tomada para Telefone RJ 11 de Embutir com espelho para caixa 4x2"", Linha Popular</v>
          </cell>
          <cell r="C1193" t="str">
            <v>CJ</v>
          </cell>
          <cell r="D1193">
            <v>5.8350999999999997</v>
          </cell>
        </row>
        <row r="1194">
          <cell r="A1194" t="str">
            <v>001.18.00122</v>
          </cell>
          <cell r="B1194" t="str">
            <v>Fornecimento e Instalação de Tomada para Rede de Informática RJ 45 de Embutir com espelho para caixa 4x2"", Linha Popular</v>
          </cell>
          <cell r="C1194" t="str">
            <v>CJ</v>
          </cell>
          <cell r="D1194">
            <v>21.145099999999999</v>
          </cell>
        </row>
        <row r="1195">
          <cell r="A1195" t="str">
            <v>001.18.00123</v>
          </cell>
          <cell r="B1195" t="str">
            <v>Fornecimento e Instalação de Tomada para Rede de Informática com 2 RJ 45 de Embutir com espelho para caixa 4x4"", Linha Popular</v>
          </cell>
          <cell r="C1195" t="str">
            <v>CJ</v>
          </cell>
          <cell r="D1195">
            <v>2.8751000000000002</v>
          </cell>
        </row>
        <row r="1196">
          <cell r="A1196" t="str">
            <v>001.18.00124</v>
          </cell>
          <cell r="B1196" t="str">
            <v>Fornecimento e Instalação de Tomada para Telefone tipo Telebrás de Embutir para piso com espelho em latão para caixa 4x2""</v>
          </cell>
          <cell r="C1196" t="str">
            <v>CJ</v>
          </cell>
          <cell r="D1196">
            <v>18.145099999999999</v>
          </cell>
        </row>
        <row r="1197">
          <cell r="A1197" t="str">
            <v>001.18.00125</v>
          </cell>
          <cell r="B1197" t="str">
            <v>Fornecimento e Instalação de Tomada para Telefone RJ 11 de Embutir para piso com espelho em latão para caixa 4x2""</v>
          </cell>
          <cell r="C1197" t="str">
            <v>CJ</v>
          </cell>
          <cell r="D1197">
            <v>12.495100000000001</v>
          </cell>
        </row>
        <row r="1198">
          <cell r="A1198" t="str">
            <v>001.18.00127</v>
          </cell>
          <cell r="B1198" t="str">
            <v>Fornecimento e Instalação de Tomada para Rede de Informática RJ 45 de Embutir para piso com espelho para latão em caixa 4x2""</v>
          </cell>
          <cell r="C1198" t="str">
            <v>CJ</v>
          </cell>
          <cell r="D1198">
            <v>11.6251</v>
          </cell>
        </row>
        <row r="1199">
          <cell r="A1199" t="str">
            <v>001.18.00128</v>
          </cell>
          <cell r="B1199" t="str">
            <v>Fornecimento e Instalação de Tomada para Rede de Informática com 2 RJ 45 de Embutir para piso com espelho em latão para caixa 4x2""</v>
          </cell>
          <cell r="C1199" t="str">
            <v>CJ</v>
          </cell>
          <cell r="D1199">
            <v>8.1051000000000002</v>
          </cell>
        </row>
        <row r="1200">
          <cell r="A1200" t="str">
            <v>001.18.00201</v>
          </cell>
          <cell r="B1200" t="str">
            <v>Fornecimento e instalação de caixa metálica p/ telefone n.1 10.00x10.00x5.00 cm</v>
          </cell>
          <cell r="C1200" t="str">
            <v>UN</v>
          </cell>
          <cell r="D1200">
            <v>1.726</v>
          </cell>
        </row>
        <row r="1201">
          <cell r="A1201" t="str">
            <v>001.18.00221</v>
          </cell>
          <cell r="B1201" t="str">
            <v>Fornecimento e instalação de caixa metálica p/ telefone n.2 20.00x20.00x12.00 cm</v>
          </cell>
          <cell r="C1201" t="str">
            <v>UN</v>
          </cell>
          <cell r="D1201">
            <v>32.087400000000002</v>
          </cell>
        </row>
        <row r="1202">
          <cell r="A1202" t="str">
            <v>001.18.00241</v>
          </cell>
          <cell r="B1202" t="str">
            <v>Fornecimento e instalação de caixa metálica p/ telefone n.3 40.00x40.00x12.00 cm</v>
          </cell>
          <cell r="C1202" t="str">
            <v>UN</v>
          </cell>
          <cell r="D1202">
            <v>65.377799999999993</v>
          </cell>
        </row>
        <row r="1203">
          <cell r="A1203" t="str">
            <v>001.18.00261</v>
          </cell>
          <cell r="B1203" t="str">
            <v>Fornecimento e instalação de caixa metálica p/ telefone n.4 60.00x60.00x12.00 cm</v>
          </cell>
          <cell r="C1203" t="str">
            <v>UN</v>
          </cell>
          <cell r="D1203">
            <v>113.2948</v>
          </cell>
        </row>
        <row r="1204">
          <cell r="A1204" t="str">
            <v>001.18.00281</v>
          </cell>
          <cell r="B1204" t="str">
            <v>Fornecimento e instalação de caixa metálica p/ telefone n.5 80.00x80.00x12.00 cm</v>
          </cell>
          <cell r="C1204" t="str">
            <v>UN</v>
          </cell>
          <cell r="D1204">
            <v>198.24379999999999</v>
          </cell>
        </row>
        <row r="1205">
          <cell r="A1205" t="str">
            <v>001.18.00301</v>
          </cell>
          <cell r="B1205" t="str">
            <v>Fornecimento e instalação de caixa metálica p/ telefone n.6 120.00x120.00x12.00 cm</v>
          </cell>
          <cell r="C1205" t="str">
            <v>UN</v>
          </cell>
          <cell r="D1205">
            <v>399.90559999999999</v>
          </cell>
        </row>
        <row r="1206">
          <cell r="A1206" t="str">
            <v>001.18.00321</v>
          </cell>
          <cell r="B1206" t="str">
            <v>Execução de caixa de entrada em alvenaria c/ tampa metálica conf. padrão telemat r1 (60x35x50)cm</v>
          </cell>
          <cell r="C1206" t="str">
            <v>UN</v>
          </cell>
          <cell r="D1206">
            <v>0</v>
          </cell>
        </row>
        <row r="1207">
          <cell r="A1207" t="str">
            <v>001.18.00341</v>
          </cell>
          <cell r="B1207" t="str">
            <v>Execução de caixa de entrada em alvenaria c/ tampa metálica conf. padrão telemat r2 (107x52x50) cm</v>
          </cell>
          <cell r="C1207" t="str">
            <v>UN</v>
          </cell>
          <cell r="D1207">
            <v>0</v>
          </cell>
        </row>
        <row r="1208">
          <cell r="A1208" t="str">
            <v>001.19</v>
          </cell>
          <cell r="B1208" t="str">
            <v>INSTALAÇÕES ELÉTRICAS - PREVENÇÃO CONTRA DESCARGAS ATMOSFÉRICAS E INCÊNDIO</v>
          </cell>
          <cell r="D1208">
            <v>3654.4434999999999</v>
          </cell>
        </row>
        <row r="1209">
          <cell r="A1209" t="str">
            <v>001.19.00120</v>
          </cell>
          <cell r="B1209" t="str">
            <v>Fornecimento e Instalação de Cabo de cobre nú seção 10.00 mm2</v>
          </cell>
          <cell r="C1209" t="str">
            <v>ml</v>
          </cell>
          <cell r="D1209">
            <v>4.0815000000000001</v>
          </cell>
        </row>
        <row r="1210">
          <cell r="A1210" t="str">
            <v>001.19.00140</v>
          </cell>
          <cell r="B1210" t="str">
            <v>Fornecimento e Instalação de Cabo de cobre nú seção 16.00 mm2</v>
          </cell>
          <cell r="C1210" t="str">
            <v>ml</v>
          </cell>
          <cell r="D1210">
            <v>6.4927000000000001</v>
          </cell>
        </row>
        <row r="1211">
          <cell r="A1211" t="str">
            <v>001.19.00160</v>
          </cell>
          <cell r="B1211" t="str">
            <v>Fornecimento e Instalação de Cabo de cobre nú seção 25.00 mm2</v>
          </cell>
          <cell r="C1211" t="str">
            <v>ml</v>
          </cell>
          <cell r="D1211">
            <v>6.4927000000000001</v>
          </cell>
        </row>
        <row r="1212">
          <cell r="A1212" t="str">
            <v>001.19.00165</v>
          </cell>
          <cell r="B1212" t="str">
            <v>Fornecimento e Instalação de Cabo de cobre nú seção 35.00 mm2</v>
          </cell>
          <cell r="C1212" t="str">
            <v>ml</v>
          </cell>
          <cell r="D1212">
            <v>8.6486999999999998</v>
          </cell>
        </row>
        <row r="1213">
          <cell r="A1213" t="str">
            <v>001.19.00166</v>
          </cell>
          <cell r="B1213" t="str">
            <v>Fornecimento e Instalação de Cabo de cobre nú seção 50.00 mm2</v>
          </cell>
          <cell r="C1213" t="str">
            <v>ml</v>
          </cell>
          <cell r="D1213">
            <v>13.034700000000001</v>
          </cell>
        </row>
        <row r="1214">
          <cell r="A1214" t="str">
            <v>001.19.00170</v>
          </cell>
          <cell r="B1214" t="str">
            <v>Fornecimento e Instalação de Cabo de cobre nú seção 70.00 mm2</v>
          </cell>
          <cell r="C1214" t="str">
            <v>ml</v>
          </cell>
          <cell r="D1214">
            <v>16.818899999999999</v>
          </cell>
        </row>
        <row r="1215">
          <cell r="A1215" t="str">
            <v>001.19.00180</v>
          </cell>
          <cell r="B1215" t="str">
            <v>Fornecimento e Instalação de Cabo de cobre nú seção 95.00 mm2</v>
          </cell>
          <cell r="C1215" t="str">
            <v>ml</v>
          </cell>
          <cell r="D1215">
            <v>22.8918</v>
          </cell>
        </row>
        <row r="1216">
          <cell r="A1216" t="str">
            <v>001.19.01200</v>
          </cell>
          <cell r="B1216" t="str">
            <v>Fornecimento e Instalação de Relee fotoelétrico para comando automático de iluminação 110V/220V, incl. Base</v>
          </cell>
          <cell r="C1216" t="str">
            <v>un</v>
          </cell>
          <cell r="D1216">
            <v>23.947700000000001</v>
          </cell>
        </row>
        <row r="1217">
          <cell r="A1217" t="str">
            <v>001.19.01300</v>
          </cell>
          <cell r="B1217" t="str">
            <v>Execução de caixa de concreto 40x40x60cm com tampa de concreto armado</v>
          </cell>
          <cell r="C1217" t="str">
            <v>UN</v>
          </cell>
          <cell r="D1217">
            <v>49.377099999999999</v>
          </cell>
        </row>
        <row r="1218">
          <cell r="A1218" t="str">
            <v>001.19.01340</v>
          </cell>
          <cell r="B1218" t="str">
            <v>Fornecimento e Instalação de Solda Exotérmica 25</v>
          </cell>
          <cell r="C1218" t="str">
            <v>un</v>
          </cell>
          <cell r="D1218">
            <v>6.7877000000000001</v>
          </cell>
        </row>
        <row r="1219">
          <cell r="A1219" t="str">
            <v>001.19.01360</v>
          </cell>
          <cell r="B1219" t="str">
            <v>Fornecimento e Instalação de Solda Exotérmica 32</v>
          </cell>
          <cell r="C1219" t="str">
            <v>un</v>
          </cell>
          <cell r="D1219">
            <v>7.3876999999999997</v>
          </cell>
        </row>
        <row r="1220">
          <cell r="A1220" t="str">
            <v>001.19.01380</v>
          </cell>
          <cell r="B1220" t="str">
            <v>Fornecimento e Instalação de Solda Exotérmica 45</v>
          </cell>
          <cell r="C1220" t="str">
            <v>un</v>
          </cell>
          <cell r="D1220">
            <v>7.7877000000000001</v>
          </cell>
        </row>
        <row r="1221">
          <cell r="A1221" t="str">
            <v>001.19.01400</v>
          </cell>
          <cell r="B1221" t="str">
            <v>Fornecimento e Instalação de Solda Exotérmica 65</v>
          </cell>
          <cell r="C1221" t="str">
            <v>un</v>
          </cell>
          <cell r="D1221">
            <v>8.1876999999999995</v>
          </cell>
        </row>
        <row r="1222">
          <cell r="A1222" t="str">
            <v>001.19.01420</v>
          </cell>
          <cell r="B1222" t="str">
            <v>Fornecimento e Instalação de Solda Exotérmica 90</v>
          </cell>
          <cell r="C1222" t="str">
            <v>un</v>
          </cell>
          <cell r="D1222">
            <v>9.2876999999999992</v>
          </cell>
        </row>
        <row r="1223">
          <cell r="A1223" t="str">
            <v>001.19.01440</v>
          </cell>
          <cell r="B1223" t="str">
            <v>Fornecimento e Instalação de Solda Exotérmica 115</v>
          </cell>
          <cell r="C1223" t="str">
            <v>un</v>
          </cell>
          <cell r="D1223">
            <v>10.1877</v>
          </cell>
        </row>
        <row r="1224">
          <cell r="A1224" t="str">
            <v>001.19.01460</v>
          </cell>
          <cell r="B1224" t="str">
            <v>Fornecimento e Instalação de Solda Exotérmica 150</v>
          </cell>
          <cell r="C1224" t="str">
            <v>un</v>
          </cell>
          <cell r="D1224">
            <v>11.387700000000001</v>
          </cell>
        </row>
        <row r="1225">
          <cell r="A1225" t="str">
            <v>001.19.01480</v>
          </cell>
          <cell r="B1225" t="str">
            <v>Fornecimento e Instalação de Solda Exotérmica 200</v>
          </cell>
          <cell r="C1225" t="str">
            <v>un</v>
          </cell>
          <cell r="D1225">
            <v>13.0877</v>
          </cell>
        </row>
        <row r="1226">
          <cell r="A1226" t="str">
            <v>001.19.02000</v>
          </cell>
          <cell r="B1226" t="str">
            <v>Fornecimento E Instalação De Captor Tipo Franklin - Latão Niquelado De 300mm 1 Descida</v>
          </cell>
          <cell r="C1226" t="str">
            <v>un</v>
          </cell>
          <cell r="D1226">
            <v>28.450199999999999</v>
          </cell>
        </row>
        <row r="1227">
          <cell r="A1227" t="str">
            <v>001.19.02020</v>
          </cell>
          <cell r="B1227" t="str">
            <v>Fornecimento E Instalação De Captor Tipo Franklin - Latão Niquelado De 350mm 1 Descida</v>
          </cell>
          <cell r="C1227" t="str">
            <v>un</v>
          </cell>
          <cell r="D1227">
            <v>53.720199999999998</v>
          </cell>
        </row>
        <row r="1228">
          <cell r="A1228" t="str">
            <v>001.19.02040</v>
          </cell>
          <cell r="B1228" t="str">
            <v>Fornecimento E Instalação De Captor Tipo Franklin - Latão Niquelado De 300 Mm 2 Descidas</v>
          </cell>
          <cell r="C1228" t="str">
            <v>un</v>
          </cell>
          <cell r="D1228">
            <v>36.970199999999998</v>
          </cell>
        </row>
        <row r="1229">
          <cell r="A1229" t="str">
            <v>001.19.02060</v>
          </cell>
          <cell r="B1229" t="str">
            <v>Fornecimento E Instalação De Captor Tipo Franklin - Latão Niquelado De 350 Mm 2 Descidas</v>
          </cell>
          <cell r="C1229" t="str">
            <v>un</v>
          </cell>
          <cell r="D1229">
            <v>57.190199999999997</v>
          </cell>
        </row>
        <row r="1230">
          <cell r="A1230" t="str">
            <v>001.19.02080</v>
          </cell>
          <cell r="B1230" t="str">
            <v>Fornecimento E Instalação De Captor Tipo Franklin - Inox De 300 Mm 1 Descida</v>
          </cell>
          <cell r="C1230" t="str">
            <v>un</v>
          </cell>
          <cell r="D1230">
            <v>85.720200000000006</v>
          </cell>
        </row>
        <row r="1231">
          <cell r="A1231" t="str">
            <v>001.19.02100</v>
          </cell>
          <cell r="B1231" t="str">
            <v>Fornecimento E Instalação De Captor Tipo Franklin - Inox De 300 Mm 2 Descidas</v>
          </cell>
          <cell r="C1231" t="str">
            <v>un</v>
          </cell>
          <cell r="D1231">
            <v>97.920199999999994</v>
          </cell>
        </row>
        <row r="1232">
          <cell r="A1232" t="str">
            <v>001.19.02120</v>
          </cell>
          <cell r="B1232" t="str">
            <v>Fornecimento E Instalação De Terminais Aéreos - Fixação Horizontal De 300 Mm S/ Abraçadeira</v>
          </cell>
          <cell r="C1232" t="str">
            <v>un</v>
          </cell>
          <cell r="D1232">
            <v>6.8788999999999998</v>
          </cell>
        </row>
        <row r="1233">
          <cell r="A1233" t="str">
            <v>001.19.02140</v>
          </cell>
          <cell r="B1233" t="str">
            <v>Fornecimento E Instalação De Terminais Aéreos - Fixação Horizontal De 300 Mm C/ Abraçadeira</v>
          </cell>
          <cell r="C1233" t="str">
            <v>un</v>
          </cell>
          <cell r="D1233">
            <v>7.9889000000000001</v>
          </cell>
        </row>
        <row r="1234">
          <cell r="A1234" t="str">
            <v>001.19.02160</v>
          </cell>
          <cell r="B1234" t="str">
            <v>Fornecimento E Instalação De Terminais Aéreos - Fixação Horizontal De 600 Mm S/ Abraçadeira</v>
          </cell>
          <cell r="C1234" t="str">
            <v>un</v>
          </cell>
          <cell r="D1234">
            <v>8.0488999999999997</v>
          </cell>
        </row>
        <row r="1235">
          <cell r="A1235" t="str">
            <v>001.19.02180</v>
          </cell>
          <cell r="B1235" t="str">
            <v>Fornecimento e Instalação de Terminais aéreos - Fixação Horizontal de 600 mm C/ Abraçadeira</v>
          </cell>
          <cell r="C1235" t="str">
            <v>un</v>
          </cell>
          <cell r="D1235">
            <v>9.1288999999999998</v>
          </cell>
        </row>
        <row r="1236">
          <cell r="A1236" t="str">
            <v>001.19.02200</v>
          </cell>
          <cell r="B1236" t="str">
            <v>Fornecimento E Instalação De Terminais Aéreos - Fixação Vertical De 300 Mm S/ Abraçadeira</v>
          </cell>
          <cell r="C1236" t="str">
            <v>un</v>
          </cell>
          <cell r="D1236">
            <v>6.8788999999999998</v>
          </cell>
        </row>
        <row r="1237">
          <cell r="A1237" t="str">
            <v>001.19.02220</v>
          </cell>
          <cell r="B1237" t="str">
            <v>Fornecimento e Instalação de Terminais Aéreos -Fixação Vertical de 300 mm C/ Abraçadeira</v>
          </cell>
          <cell r="C1237" t="str">
            <v>un</v>
          </cell>
          <cell r="D1237">
            <v>7.9889000000000001</v>
          </cell>
        </row>
        <row r="1238">
          <cell r="A1238" t="str">
            <v>001.19.02240</v>
          </cell>
          <cell r="B1238" t="str">
            <v>Fornecimento E Instalação De Terminais Aéreos - Fixação Vertical De 600 Mm S/ Abraçadeira</v>
          </cell>
          <cell r="C1238" t="str">
            <v>un</v>
          </cell>
          <cell r="D1238">
            <v>8.0488999999999997</v>
          </cell>
        </row>
        <row r="1239">
          <cell r="A1239" t="str">
            <v>001.19.02260</v>
          </cell>
          <cell r="B1239" t="str">
            <v>Fornecimento E Instalação De Treminais Aéreos - Fixação Vertical De 600 Mm C/ Abraçadeira</v>
          </cell>
          <cell r="C1239" t="str">
            <v>un</v>
          </cell>
          <cell r="D1239">
            <v>9.1288999999999998</v>
          </cell>
        </row>
        <row r="1240">
          <cell r="A1240" t="str">
            <v>001.19.02280</v>
          </cell>
          <cell r="B1240" t="str">
            <v>Fornecimento E Instalção De Isolador De Uso Geral - Fixação Horizontal Simples</v>
          </cell>
          <cell r="C1240" t="str">
            <v>un</v>
          </cell>
          <cell r="D1240">
            <v>5.5701000000000001</v>
          </cell>
        </row>
        <row r="1241">
          <cell r="A1241" t="str">
            <v>001.19.02300</v>
          </cell>
          <cell r="B1241" t="str">
            <v>Fornecimento E Instalação De Isolador De Uso Geral - Fixação Horizontal Simples C/ 100 Mm</v>
          </cell>
          <cell r="C1241" t="str">
            <v>un</v>
          </cell>
          <cell r="D1241">
            <v>4.7500999999999998</v>
          </cell>
        </row>
        <row r="1242">
          <cell r="A1242" t="str">
            <v>001.19.02320</v>
          </cell>
          <cell r="B1242" t="str">
            <v>Fornecimento E Instalação De Isolador De Uso Geral - Fixação Horizontal Reforçado</v>
          </cell>
          <cell r="C1242" t="str">
            <v>un</v>
          </cell>
          <cell r="D1242">
            <v>5.3101000000000003</v>
          </cell>
        </row>
        <row r="1243">
          <cell r="A1243" t="str">
            <v>001.19.02340</v>
          </cell>
          <cell r="B1243" t="str">
            <v>Fornecimento E Instalação De Isolador De Uso Geral - Fixação Horizontal  Reforçado C/ 100 Mm</v>
          </cell>
          <cell r="C1243" t="str">
            <v>un</v>
          </cell>
          <cell r="D1243">
            <v>6.4100999999999999</v>
          </cell>
        </row>
        <row r="1244">
          <cell r="A1244" t="str">
            <v>001.19.02360</v>
          </cell>
          <cell r="B1244" t="str">
            <v>Fornecimento e Instalação de Isolador de Uso Geral - Fixação em 90º Reforçado 90º</v>
          </cell>
          <cell r="C1244" t="str">
            <v>un</v>
          </cell>
          <cell r="D1244">
            <v>9.4100999999999999</v>
          </cell>
        </row>
        <row r="1245">
          <cell r="A1245" t="str">
            <v>001.19.02380</v>
          </cell>
          <cell r="B1245" t="str">
            <v>Fornecimento E Instalação De Isolador De Uso Geral - Fixação Em 90º Reforçado 90º C/ 100 Mm</v>
          </cell>
          <cell r="C1245" t="str">
            <v>un</v>
          </cell>
          <cell r="D1245">
            <v>9.4100999999999999</v>
          </cell>
        </row>
        <row r="1246">
          <cell r="A1246" t="str">
            <v>001.19.02400</v>
          </cell>
          <cell r="B1246" t="str">
            <v>Fornecimento E Instalação De Mastro H De 2,00 M X 1. 1/2''</v>
          </cell>
          <cell r="C1246" t="str">
            <v>un</v>
          </cell>
          <cell r="D1246">
            <v>45.065199999999997</v>
          </cell>
        </row>
        <row r="1247">
          <cell r="A1247" t="str">
            <v>001.19.02420</v>
          </cell>
          <cell r="B1247" t="str">
            <v>Fornecimento E Instalação De Mastro H De 3,00m X 1. 1/2''</v>
          </cell>
          <cell r="C1247" t="str">
            <v>un</v>
          </cell>
          <cell r="D1247">
            <v>64.845200000000006</v>
          </cell>
        </row>
        <row r="1248">
          <cell r="A1248" t="str">
            <v>001.19.02440</v>
          </cell>
          <cell r="B1248" t="str">
            <v>Fornecimento E Instalação De Mastro H De 4,00 M X 1. 1/2''</v>
          </cell>
          <cell r="C1248" t="str">
            <v>un</v>
          </cell>
          <cell r="D1248">
            <v>88.975200000000001</v>
          </cell>
        </row>
        <row r="1249">
          <cell r="A1249" t="str">
            <v>001.19.02460</v>
          </cell>
          <cell r="B1249" t="str">
            <v>Fornecimento E Instalação de Mastro H de 5,00 m x 1. 1/2''</v>
          </cell>
          <cell r="C1249" t="str">
            <v>un</v>
          </cell>
          <cell r="D1249">
            <v>104.4252</v>
          </cell>
        </row>
        <row r="1250">
          <cell r="A1250" t="str">
            <v>001.19.02480</v>
          </cell>
          <cell r="B1250" t="str">
            <v>Fornecimento E Instalação De Mastro H De 6,00 M X 1. 1/2''</v>
          </cell>
          <cell r="C1250" t="str">
            <v>un</v>
          </cell>
          <cell r="D1250">
            <v>124.0752</v>
          </cell>
        </row>
        <row r="1251">
          <cell r="A1251" t="str">
            <v>001.19.02500</v>
          </cell>
          <cell r="B1251" t="str">
            <v>Fornecimento E Instalação De Mastro H De 2,00 M X 2''</v>
          </cell>
          <cell r="C1251" t="str">
            <v>un</v>
          </cell>
          <cell r="D1251">
            <v>54.0152</v>
          </cell>
        </row>
        <row r="1252">
          <cell r="A1252" t="str">
            <v>001.19.02520</v>
          </cell>
          <cell r="B1252" t="str">
            <v>Fornecimento E Instalação De Mastro H De 3,00 M X 2''</v>
          </cell>
          <cell r="C1252" t="str">
            <v>un</v>
          </cell>
          <cell r="D1252">
            <v>77.845200000000006</v>
          </cell>
        </row>
        <row r="1253">
          <cell r="A1253" t="str">
            <v>001.19.02540</v>
          </cell>
          <cell r="B1253" t="str">
            <v>Fornecimento E Instalação De Masto H De 4,00 M X 2''</v>
          </cell>
          <cell r="C1253" t="str">
            <v>un</v>
          </cell>
          <cell r="D1253">
            <v>103.5652</v>
          </cell>
        </row>
        <row r="1254">
          <cell r="A1254" t="str">
            <v>001.19.02560</v>
          </cell>
          <cell r="B1254" t="str">
            <v>Fornecimento E Instalação De Mastro H De 5,00 M X 2''</v>
          </cell>
          <cell r="C1254" t="str">
            <v>un</v>
          </cell>
          <cell r="D1254">
            <v>126.23520000000001</v>
          </cell>
        </row>
        <row r="1255">
          <cell r="A1255" t="str">
            <v>001.19.02580</v>
          </cell>
          <cell r="B1255" t="str">
            <v>Fornecimento E Instalação De Mastro H De 6,00 M X 2''</v>
          </cell>
          <cell r="C1255" t="str">
            <v>un</v>
          </cell>
          <cell r="D1255">
            <v>150.0752</v>
          </cell>
        </row>
        <row r="1256">
          <cell r="A1256" t="str">
            <v>001.19.02600</v>
          </cell>
          <cell r="B1256" t="str">
            <v>Fornecimento E Instalação De Mastro Telescópico H De 5,00 M X 1. 1/2'' E 2''</v>
          </cell>
          <cell r="C1256" t="str">
            <v>un</v>
          </cell>
          <cell r="D1256">
            <v>159.3152</v>
          </cell>
        </row>
        <row r="1257">
          <cell r="A1257" t="str">
            <v>001.19.02620</v>
          </cell>
          <cell r="B1257" t="str">
            <v>Fornecimento E Instalação De Mastro Telescópico H De 7,00 M X 1. 1/2'' E 2''</v>
          </cell>
          <cell r="C1257" t="str">
            <v>un</v>
          </cell>
          <cell r="D1257">
            <v>220.84520000000001</v>
          </cell>
        </row>
        <row r="1258">
          <cell r="A1258" t="str">
            <v>001.19.02640</v>
          </cell>
          <cell r="B1258" t="str">
            <v>Fornecimento E Instalação De Mastro Telescópico H De 9,00 M X 1. 1/2'' E 2''</v>
          </cell>
          <cell r="C1258" t="str">
            <v>un</v>
          </cell>
          <cell r="D1258">
            <v>281.51519999999999</v>
          </cell>
        </row>
        <row r="1259">
          <cell r="A1259" t="str">
            <v>001.19.02660</v>
          </cell>
          <cell r="B1259" t="str">
            <v>Fornecimento E Instalação De Isolador P/ Mastro - Simples 1 Descida De 3/4''</v>
          </cell>
          <cell r="C1259" t="str">
            <v>un</v>
          </cell>
          <cell r="D1259">
            <v>6.6101000000000001</v>
          </cell>
        </row>
        <row r="1260">
          <cell r="A1260" t="str">
            <v>001.19.02680</v>
          </cell>
          <cell r="B1260" t="str">
            <v>Fornecimento E Instalação De Isolador P/ Mastro - Simples 1 Descida De 1''</v>
          </cell>
          <cell r="C1260" t="str">
            <v>un</v>
          </cell>
          <cell r="D1260">
            <v>6.7401</v>
          </cell>
        </row>
        <row r="1261">
          <cell r="A1261" t="str">
            <v>001.19.02700</v>
          </cell>
          <cell r="B1261" t="str">
            <v>Fornecimento E Instalação De Isolador P/ Mastro - Simples 1 Descida De 1. 1/4''</v>
          </cell>
          <cell r="C1261" t="str">
            <v>un</v>
          </cell>
          <cell r="D1261">
            <v>7.2201000000000004</v>
          </cell>
        </row>
        <row r="1262">
          <cell r="A1262" t="str">
            <v>001.19.02720</v>
          </cell>
          <cell r="B1262" t="str">
            <v>Fornecimento E Instalação De Isolador P/ Mastro - Simples 1 Descida De 1. 1/2''</v>
          </cell>
          <cell r="C1262" t="str">
            <v>un</v>
          </cell>
          <cell r="D1262">
            <v>7.3601000000000001</v>
          </cell>
        </row>
        <row r="1263">
          <cell r="A1263" t="str">
            <v>001.19.02740</v>
          </cell>
          <cell r="B1263" t="str">
            <v>Fornecimento E Instalação De Isolador P/ Mastro - Simples 1 Descida De 2''</v>
          </cell>
          <cell r="C1263" t="str">
            <v>un</v>
          </cell>
          <cell r="D1263">
            <v>7.5900999999999996</v>
          </cell>
        </row>
        <row r="1264">
          <cell r="A1264" t="str">
            <v>001.19.02760</v>
          </cell>
          <cell r="B1264" t="str">
            <v>Fornecimento E Instalação De Isolador P/ Mastro - Simples 2 Descidas De 3/4''</v>
          </cell>
          <cell r="C1264" t="str">
            <v>un</v>
          </cell>
          <cell r="D1264">
            <v>7.1300999999999997</v>
          </cell>
        </row>
        <row r="1265">
          <cell r="A1265" t="str">
            <v>001.19.02780</v>
          </cell>
          <cell r="B1265" t="str">
            <v>Fornecimento E Instalação De Isolador P/ Mastro - Simples 2 Descidas De 1''</v>
          </cell>
          <cell r="C1265" t="str">
            <v>un</v>
          </cell>
          <cell r="D1265">
            <v>7.2900999999999998</v>
          </cell>
        </row>
        <row r="1266">
          <cell r="A1266" t="str">
            <v>001.19.02800</v>
          </cell>
          <cell r="B1266" t="str">
            <v>Fornecimento E Instalação De Isolador P/ Mastro - Simples 2 Descidas De 1. 1/4''</v>
          </cell>
          <cell r="C1266" t="str">
            <v>un</v>
          </cell>
          <cell r="D1266">
            <v>7.9100999999999999</v>
          </cell>
        </row>
        <row r="1267">
          <cell r="A1267" t="str">
            <v>001.19.02820</v>
          </cell>
          <cell r="B1267" t="str">
            <v>Fornecimento E Instalação De Isolador P/ Mastro - Simples 2 Descidas De 1. 1/2''</v>
          </cell>
          <cell r="C1267" t="str">
            <v>un</v>
          </cell>
          <cell r="D1267">
            <v>8.4300999999999995</v>
          </cell>
        </row>
        <row r="1268">
          <cell r="A1268" t="str">
            <v>001.19.02840</v>
          </cell>
          <cell r="B1268" t="str">
            <v>Fornecimento E Instalação De Isolador P/ Mastro - Simples 2 Descidas De 2''</v>
          </cell>
          <cell r="C1268" t="str">
            <v>un</v>
          </cell>
          <cell r="D1268">
            <v>8.7500999999999998</v>
          </cell>
        </row>
        <row r="1269">
          <cell r="A1269" t="str">
            <v>001.19.02860</v>
          </cell>
          <cell r="B1269" t="str">
            <v>Fornecimento E Instalação De Isolador P/ Mastro - Reforçado 1 Descida De 3/4''</v>
          </cell>
          <cell r="C1269" t="str">
            <v>un</v>
          </cell>
          <cell r="D1269">
            <v>8.5900999999999996</v>
          </cell>
        </row>
        <row r="1270">
          <cell r="A1270" t="str">
            <v>001.19.02880</v>
          </cell>
          <cell r="B1270" t="str">
            <v>Fornecimento E Instalação De Isolador P/ Mastro - Reforçado 1 Descida De 1''</v>
          </cell>
          <cell r="C1270" t="str">
            <v>un</v>
          </cell>
          <cell r="D1270">
            <v>8.5900999999999996</v>
          </cell>
        </row>
        <row r="1271">
          <cell r="A1271" t="str">
            <v>001.19.02900</v>
          </cell>
          <cell r="B1271" t="str">
            <v>Fornecimento E Instalação De Isolador P/ Mastro - Reforçado 1 Descida De 1. 1/4''</v>
          </cell>
          <cell r="C1271" t="str">
            <v>un</v>
          </cell>
          <cell r="D1271">
            <v>9.0100999999999996</v>
          </cell>
        </row>
        <row r="1272">
          <cell r="A1272" t="str">
            <v>001.19.02920</v>
          </cell>
          <cell r="B1272" t="str">
            <v>Fornecimento E Instalação De Isolador P/ Mastro - Reforçado 1 Descida De 1. 1/2''</v>
          </cell>
          <cell r="C1272" t="str">
            <v>un</v>
          </cell>
          <cell r="D1272">
            <v>9.7500999999999998</v>
          </cell>
        </row>
        <row r="1273">
          <cell r="A1273" t="str">
            <v>001.19.02940</v>
          </cell>
          <cell r="B1273" t="str">
            <v>Fornecimento E Instalação De Isolador P/ Mastro - Reforçado 1 Descida De 2''</v>
          </cell>
          <cell r="C1273" t="str">
            <v>un</v>
          </cell>
          <cell r="D1273">
            <v>10.4001</v>
          </cell>
        </row>
        <row r="1274">
          <cell r="A1274" t="str">
            <v>001.19.02960</v>
          </cell>
          <cell r="B1274" t="str">
            <v>Fornecimento E Instalação De Isolador P/ Mastro - Reforçado 2 Descidas De 3/4''</v>
          </cell>
          <cell r="C1274" t="str">
            <v>un</v>
          </cell>
          <cell r="D1274">
            <v>9.5300999999999991</v>
          </cell>
        </row>
        <row r="1275">
          <cell r="A1275" t="str">
            <v>001.19.02980</v>
          </cell>
          <cell r="B1275" t="str">
            <v>Fornecimento E Instalação De Isolador P/ Mastro - Reforçado 2 Descidas De 1''</v>
          </cell>
          <cell r="C1275" t="str">
            <v>un</v>
          </cell>
          <cell r="D1275">
            <v>9.5300999999999991</v>
          </cell>
        </row>
        <row r="1276">
          <cell r="A1276" t="str">
            <v>001.19.03000</v>
          </cell>
          <cell r="B1276" t="str">
            <v>Fornecimento E Instalação De Isolador P/ Mastro - Reforçado 2 Descidas De 1. 1/4''</v>
          </cell>
          <cell r="C1276" t="str">
            <v>un</v>
          </cell>
          <cell r="D1276">
            <v>9.7301000000000002</v>
          </cell>
        </row>
        <row r="1277">
          <cell r="A1277" t="str">
            <v>001.19.03020</v>
          </cell>
          <cell r="B1277" t="str">
            <v>Fornecimento E Instalação De Isolador P/ Mastro - Reforçado 2 Descidas De 1. 1/2''</v>
          </cell>
          <cell r="C1277" t="str">
            <v>un</v>
          </cell>
          <cell r="D1277">
            <v>10.2201</v>
          </cell>
        </row>
        <row r="1278">
          <cell r="A1278" t="str">
            <v>001.19.03040</v>
          </cell>
          <cell r="B1278" t="str">
            <v>Fornecimento E Instalação De Isolador P/ Mastro - Reforçado 2 Descidas De 2''</v>
          </cell>
          <cell r="C1278" t="str">
            <v>un</v>
          </cell>
          <cell r="D1278">
            <v>10.690099999999999</v>
          </cell>
        </row>
        <row r="1279">
          <cell r="A1279" t="str">
            <v>001.19.03060</v>
          </cell>
          <cell r="B1279" t="str">
            <v>Fornecimento E Instalação De Fixadores P/ Mastro - Base P/ Mastro H De 1. ¹/²''</v>
          </cell>
          <cell r="C1279" t="str">
            <v>un</v>
          </cell>
          <cell r="D1279">
            <v>34.003</v>
          </cell>
        </row>
        <row r="1280">
          <cell r="A1280" t="str">
            <v>001.19.03080</v>
          </cell>
          <cell r="B1280" t="str">
            <v>Fornecimento E Instalação De Fixadores P/ Mastro - Base P/ Mastro H De 2''</v>
          </cell>
          <cell r="C1280" t="str">
            <v>un</v>
          </cell>
          <cell r="D1280">
            <v>34.863</v>
          </cell>
        </row>
        <row r="1281">
          <cell r="A1281" t="str">
            <v>001.19.03100</v>
          </cell>
          <cell r="B1281" t="str">
            <v>Fornecimento E Instalação De Conectores De Uso Geral - Emenda E Medição P/ Cabo Até Ø50mm² 2P</v>
          </cell>
          <cell r="C1281" t="str">
            <v>un</v>
          </cell>
          <cell r="D1281">
            <v>9.5326000000000004</v>
          </cell>
        </row>
        <row r="1282">
          <cell r="A1282" t="str">
            <v>001.19.03120</v>
          </cell>
          <cell r="B1282" t="str">
            <v>Fornecimento E Instalação De Conectores De Uso Geral - Emenda E Medição P/ Cabo Até Ø120mm² 2P</v>
          </cell>
          <cell r="C1282" t="str">
            <v>un</v>
          </cell>
          <cell r="D1282">
            <v>13.8826</v>
          </cell>
        </row>
        <row r="1283">
          <cell r="A1283" t="str">
            <v>001.19.03140</v>
          </cell>
          <cell r="B1283" t="str">
            <v>Fornecimento E Instalação De Conector De Uso Geral - Emenda E Medição P/ Cabo Até  Ø50mm² 4P</v>
          </cell>
          <cell r="C1283" t="str">
            <v>un</v>
          </cell>
          <cell r="D1283">
            <v>16.772600000000001</v>
          </cell>
        </row>
        <row r="1284">
          <cell r="A1284" t="str">
            <v>001.19.03160</v>
          </cell>
          <cell r="B1284" t="str">
            <v>Fornecimento E Instalação De Conector De Uso Geral - Emenda E Medição P/ Cabo Até Ø 120 Mm² 4P</v>
          </cell>
          <cell r="C1284" t="str">
            <v>un</v>
          </cell>
          <cell r="D1284">
            <v>23.7926</v>
          </cell>
        </row>
        <row r="1285">
          <cell r="A1285" t="str">
            <v>001.19.03180</v>
          </cell>
          <cell r="B1285" t="str">
            <v>Fornecimento E Instalação De Conector De Uso Geral - Split Bolt P/ Cabo Ø 16mm²</v>
          </cell>
          <cell r="C1285" t="str">
            <v>un</v>
          </cell>
          <cell r="D1285">
            <v>5.5625999999999998</v>
          </cell>
        </row>
        <row r="1286">
          <cell r="A1286" t="str">
            <v>001.19.03200</v>
          </cell>
          <cell r="B1286" t="str">
            <v>Fornecimento E Instalação De Conector De Uso Geral - Split Bolt P/ Cabo Ø 25 Mm²</v>
          </cell>
          <cell r="C1286" t="str">
            <v>un</v>
          </cell>
          <cell r="D1286">
            <v>5.8525999999999998</v>
          </cell>
        </row>
        <row r="1287">
          <cell r="A1287" t="str">
            <v>001.19.03220</v>
          </cell>
          <cell r="B1287" t="str">
            <v>Fornecimento E Instalação De Conector De Uso Geral - Split Bolt P/ Cabo Ø 35 Mm²</v>
          </cell>
          <cell r="C1287" t="str">
            <v>un</v>
          </cell>
          <cell r="D1287">
            <v>6.4226000000000001</v>
          </cell>
        </row>
        <row r="1288">
          <cell r="A1288" t="str">
            <v>001.19.03240</v>
          </cell>
          <cell r="B1288" t="str">
            <v>Fornecimento E Instalação De Conector De Uso Gera - Split Bolt P/ Cabo Ø 50 Mm²</v>
          </cell>
          <cell r="C1288" t="str">
            <v>un</v>
          </cell>
          <cell r="D1288">
            <v>7.2926000000000002</v>
          </cell>
        </row>
        <row r="1289">
          <cell r="A1289" t="str">
            <v>001.19.03260</v>
          </cell>
          <cell r="B1289" t="str">
            <v>Fornecimento E Instalação De Conector De Uso Geral - Split Bolt P/ Cabo Ø 70 Mm²</v>
          </cell>
          <cell r="C1289" t="str">
            <v>un</v>
          </cell>
          <cell r="D1289">
            <v>9.0226000000000006</v>
          </cell>
        </row>
        <row r="1290">
          <cell r="A1290" t="str">
            <v>001.19.03280</v>
          </cell>
          <cell r="B1290" t="str">
            <v>Fornecimento E Instalação De Conector De Uso Geral - Split Bolt P/ Cabo Até Ø 70 Mm²</v>
          </cell>
          <cell r="C1290" t="str">
            <v>un</v>
          </cell>
          <cell r="D1290">
            <v>11.332599999999999</v>
          </cell>
        </row>
        <row r="1291">
          <cell r="A1291" t="str">
            <v>001.19.03300</v>
          </cell>
          <cell r="B1291" t="str">
            <v>Fornecimento E Instalação De Conector De Uso Geral - Split Bolt C/ Pino E Porca P/ Cabo Ø 16 Mm²</v>
          </cell>
          <cell r="C1291" t="str">
            <v>un</v>
          </cell>
          <cell r="D1291">
            <v>7.2926000000000002</v>
          </cell>
        </row>
        <row r="1292">
          <cell r="A1292" t="str">
            <v>001.19.03320</v>
          </cell>
          <cell r="B1292" t="str">
            <v>Fornecimento E Instalação De Conector De Uso Geral - Split Bolt C/ Pino E Porca P/ Cabo Ø 25 Mm²</v>
          </cell>
          <cell r="C1292" t="str">
            <v>un</v>
          </cell>
          <cell r="D1292">
            <v>6.8625999999999996</v>
          </cell>
        </row>
        <row r="1293">
          <cell r="A1293" t="str">
            <v>001.19.03340</v>
          </cell>
          <cell r="B1293" t="str">
            <v>Fornecimento E Instalação De Conector De Uso Geral - Split Bolt C/ Pino E Porca P/ Cabo Ø 35 Mm²</v>
          </cell>
          <cell r="C1293" t="str">
            <v>un</v>
          </cell>
          <cell r="D1293">
            <v>7.3026</v>
          </cell>
        </row>
        <row r="1294">
          <cell r="A1294" t="str">
            <v>001.19.03360</v>
          </cell>
          <cell r="B1294" t="str">
            <v>Fornecimento E Instalação De Conector De Uso Geral - Split Bolt C/ Pino E Porca P/ Cabo Ø 50 Mm²</v>
          </cell>
          <cell r="C1294" t="str">
            <v>un</v>
          </cell>
          <cell r="D1294">
            <v>8.2726000000000006</v>
          </cell>
        </row>
        <row r="1295">
          <cell r="A1295" t="str">
            <v>001.19.03380</v>
          </cell>
          <cell r="B1295" t="str">
            <v>Fornecimento E Instalação De Conector De Uso Geral - Split Bolt C/ Pino E Porca P/ Cabo Ø 70 Mm²</v>
          </cell>
          <cell r="C1295" t="str">
            <v>un</v>
          </cell>
          <cell r="D1295">
            <v>11.442600000000001</v>
          </cell>
        </row>
        <row r="1296">
          <cell r="A1296" t="str">
            <v>001.19.03400</v>
          </cell>
          <cell r="B1296" t="str">
            <v>Fornecimento E Instalação De Conector De Uso Geral - Terminal De Pressão C/ Passagem Frontal P/ Cabo Ø 16 Mm²</v>
          </cell>
          <cell r="C1296" t="str">
            <v>un</v>
          </cell>
          <cell r="D1296">
            <v>10.4626</v>
          </cell>
        </row>
        <row r="1297">
          <cell r="A1297" t="str">
            <v>001.19.03420</v>
          </cell>
          <cell r="B1297" t="str">
            <v>Fornecimento E Instalação De Conector De Uso Gera - Terminal De Pressão C/ Passagem Frontal P/ Cabo Ø 25 Mm²</v>
          </cell>
          <cell r="C1297" t="str">
            <v>un</v>
          </cell>
          <cell r="D1297">
            <v>4.7926000000000002</v>
          </cell>
        </row>
        <row r="1298">
          <cell r="A1298" t="str">
            <v>001.19.03440</v>
          </cell>
          <cell r="B1298" t="str">
            <v>Fornecimento E Instalação De Conector De Uso Geral - Terminal De Pressão C/ Passagem Frontal P/ Cabo Ø 35 Mm²</v>
          </cell>
          <cell r="C1298" t="str">
            <v>un</v>
          </cell>
          <cell r="D1298">
            <v>5.0826000000000002</v>
          </cell>
        </row>
        <row r="1299">
          <cell r="A1299" t="str">
            <v>001.19.03460</v>
          </cell>
          <cell r="B1299" t="str">
            <v>Fornecimento E Instalação De Conector De Uso Geral - Terminal De Pressão C/ Passagem Frontal P/ Cabo Ø 50 Mm²</v>
          </cell>
          <cell r="C1299" t="str">
            <v>un</v>
          </cell>
          <cell r="D1299">
            <v>5.4626000000000001</v>
          </cell>
        </row>
        <row r="1300">
          <cell r="A1300" t="str">
            <v>001.19.03480</v>
          </cell>
          <cell r="B1300" t="str">
            <v>Fornecimento E Instalação De Conector De Uso Geral - Terminal De Pressão C/ Passagem Frontal P/ Cabo Ø 70 Mm²</v>
          </cell>
          <cell r="C1300" t="str">
            <v>un</v>
          </cell>
          <cell r="D1300">
            <v>6.1125999999999996</v>
          </cell>
        </row>
        <row r="1301">
          <cell r="A1301" t="str">
            <v>001.19.03500</v>
          </cell>
          <cell r="B1301" t="str">
            <v>Fornecimento E Instalação De Conector De Uso Geral - Terminal De Pressão C/ Passagem Lateral P/ Cabo Ø 16 Mm²</v>
          </cell>
          <cell r="C1301" t="str">
            <v>un</v>
          </cell>
          <cell r="D1301">
            <v>7.5125999999999999</v>
          </cell>
        </row>
        <row r="1302">
          <cell r="A1302" t="str">
            <v>001.19.03520</v>
          </cell>
          <cell r="B1302" t="str">
            <v>Fornecimento E Instalação De Conector De Uso Geral - Terminal De Pressão C/ Passagem Lateral P/ Cabo Ø 25 Mm²</v>
          </cell>
          <cell r="C1302" t="str">
            <v>un</v>
          </cell>
          <cell r="D1302">
            <v>7.5125999999999999</v>
          </cell>
        </row>
        <row r="1303">
          <cell r="A1303" t="str">
            <v>001.19.03540</v>
          </cell>
          <cell r="B1303" t="str">
            <v>Fornecimento E Instalação De Conector De Uso Geral - Terminal De Pressão C/ Passagem Lateral P/ Cabo Ø 35 Mm²</v>
          </cell>
          <cell r="C1303" t="str">
            <v>un</v>
          </cell>
          <cell r="D1303">
            <v>7.5125999999999999</v>
          </cell>
        </row>
        <row r="1304">
          <cell r="A1304" t="str">
            <v>001.19.03560</v>
          </cell>
          <cell r="B1304" t="str">
            <v>Fornecimento E Instalação De Conector De Uso Geral - Terminal De Pressão C/ Passagem Lateral P/ Cabo Ø 50 Mm²</v>
          </cell>
          <cell r="C1304" t="str">
            <v>un</v>
          </cell>
          <cell r="D1304">
            <v>10.762600000000001</v>
          </cell>
        </row>
        <row r="1305">
          <cell r="A1305" t="str">
            <v>001.19.03580</v>
          </cell>
          <cell r="B1305" t="str">
            <v>Fornecimento E Instalação De Conector De Uso Geral - Terminal De Pressão C/ Passagem Lateral P/ Cabo Ø 70 Mm²</v>
          </cell>
          <cell r="C1305" t="str">
            <v>un</v>
          </cell>
          <cell r="D1305">
            <v>10.762600000000001</v>
          </cell>
        </row>
        <row r="1306">
          <cell r="A1306" t="str">
            <v>001.19.03600</v>
          </cell>
          <cell r="B1306" t="str">
            <v>Fornecimento E Instalação De Conector De Uso Geral - Tensionador P/ Cabo Cobre Até Ø95 Mm²</v>
          </cell>
          <cell r="C1306" t="str">
            <v>un</v>
          </cell>
          <cell r="D1306">
            <v>9.2826000000000004</v>
          </cell>
        </row>
        <row r="1307">
          <cell r="A1307" t="str">
            <v>001.19.03620</v>
          </cell>
          <cell r="B1307" t="str">
            <v>Fornecimento E Instalação De Conector De Uso Geral - Terminal De Pressão C/ 4 Parafusos P/ Cabo Ø 16/35 Mm²</v>
          </cell>
          <cell r="C1307" t="str">
            <v>un</v>
          </cell>
          <cell r="D1307">
            <v>10.4626</v>
          </cell>
        </row>
        <row r="1308">
          <cell r="A1308" t="str">
            <v>001.19.03640</v>
          </cell>
          <cell r="B1308" t="str">
            <v>Fornecimento E Instalação De Conector De Uso Geral - Terminal De Pressão C/ 4 Parafusos P/ Cabo Ø35/70 Mm²</v>
          </cell>
          <cell r="C1308" t="str">
            <v>un</v>
          </cell>
          <cell r="D1308">
            <v>13.5726</v>
          </cell>
        </row>
        <row r="1309">
          <cell r="A1309" t="str">
            <v>001.19.03660</v>
          </cell>
          <cell r="B1309" t="str">
            <v>Fornecimento E Instalação De Conector De Uso Geral - Terminal Tipo X De Latão P/ Cabo Até Ø50 Mm²</v>
          </cell>
          <cell r="C1309" t="str">
            <v>un</v>
          </cell>
          <cell r="D1309">
            <v>8.0126000000000008</v>
          </cell>
        </row>
        <row r="1310">
          <cell r="A1310" t="str">
            <v>001.19.03680</v>
          </cell>
          <cell r="B1310" t="str">
            <v>Fornecimento E Instalação De Conector De Uso Geral - Abraçadeira Tipo Ômega P/ Cabo Ø 16 Mm²</v>
          </cell>
          <cell r="C1310" t="str">
            <v>un</v>
          </cell>
          <cell r="D1310">
            <v>5.9325999999999999</v>
          </cell>
        </row>
        <row r="1311">
          <cell r="A1311" t="str">
            <v>001.19.03700</v>
          </cell>
          <cell r="B1311" t="str">
            <v>Fornecimento E Instalação De Conector De Uso Geral - Abraçadeira Tipo Ômega P/ Cabo Ø35 Mm²</v>
          </cell>
          <cell r="C1311" t="str">
            <v>un</v>
          </cell>
          <cell r="D1311">
            <v>5.9325999999999999</v>
          </cell>
        </row>
        <row r="1312">
          <cell r="A1312" t="str">
            <v>001.19.03720</v>
          </cell>
          <cell r="B1312" t="str">
            <v>Fornecimento e instalação de componentes de fixação - chapa de fixação tipo unha</v>
          </cell>
          <cell r="C1312" t="str">
            <v>un</v>
          </cell>
          <cell r="D1312">
            <v>2.9350999999999998</v>
          </cell>
        </row>
        <row r="1313">
          <cell r="A1313" t="str">
            <v>001.19.03740</v>
          </cell>
          <cell r="B1313" t="str">
            <v>Fornecimento E Instalação De Componentes De Fixação - Abraçadeira 3 Estais P/ Mastro De 1. ¹/²''</v>
          </cell>
          <cell r="C1313" t="str">
            <v>un</v>
          </cell>
          <cell r="D1313">
            <v>5.9250999999999996</v>
          </cell>
        </row>
        <row r="1314">
          <cell r="A1314" t="str">
            <v>001.19.03760</v>
          </cell>
          <cell r="B1314" t="str">
            <v>Fornecimento E Instalação De Componentes De Fixação - Abraçadeira 3 Estais  P/ Mastro 2''</v>
          </cell>
          <cell r="C1314" t="str">
            <v>un</v>
          </cell>
          <cell r="D1314">
            <v>5.9250999999999996</v>
          </cell>
        </row>
        <row r="1315">
          <cell r="A1315" t="str">
            <v>001.19.03780</v>
          </cell>
          <cell r="B1315" t="str">
            <v>Fornecimento E Instalação De Componentes De Fixação - Abraçadeira 4 Estais P/ Mastro De 1. ¹/²''</v>
          </cell>
          <cell r="C1315" t="str">
            <v>un</v>
          </cell>
          <cell r="D1315">
            <v>7.1451000000000002</v>
          </cell>
        </row>
        <row r="1316">
          <cell r="A1316" t="str">
            <v>001.19.03800</v>
          </cell>
          <cell r="B1316" t="str">
            <v>Fornecimento E Instalação De Componentes De Fixação - Abraçadeira 4 Estais P/ Mastro De 2''</v>
          </cell>
          <cell r="C1316" t="str">
            <v>un</v>
          </cell>
          <cell r="D1316">
            <v>7.1451000000000002</v>
          </cell>
        </row>
        <row r="1317">
          <cell r="A1317" t="str">
            <v>001.19.03820</v>
          </cell>
          <cell r="B1317" t="str">
            <v>Fornecimento E Instalação De Componentes De Fixação - Fixador De Estais P/ Tubo</v>
          </cell>
          <cell r="C1317" t="str">
            <v>un</v>
          </cell>
          <cell r="D1317">
            <v>3.6551</v>
          </cell>
        </row>
        <row r="1318">
          <cell r="A1318" t="str">
            <v>001.19.03840</v>
          </cell>
          <cell r="B1318" t="str">
            <v>Fornecimento E Instalação De Componentes De Fixação - Fixador De Estais P/ Cabo</v>
          </cell>
          <cell r="C1318" t="str">
            <v>un</v>
          </cell>
          <cell r="D1318">
            <v>3.1751</v>
          </cell>
        </row>
        <row r="1319">
          <cell r="A1319" t="str">
            <v>001.19.03860</v>
          </cell>
          <cell r="B1319" t="str">
            <v>Fornecimento E Instalação De Componentes De Fixação - Manilha De 1/4''</v>
          </cell>
          <cell r="C1319" t="str">
            <v>un</v>
          </cell>
          <cell r="D1319">
            <v>9.4451000000000001</v>
          </cell>
        </row>
        <row r="1320">
          <cell r="A1320" t="str">
            <v>001.19.03880</v>
          </cell>
          <cell r="B1320" t="str">
            <v>Fornecimento E Instalação De Componentes De Fixação - Esticador P/ Cabo De Aço De 3/16''</v>
          </cell>
          <cell r="C1320" t="str">
            <v>un</v>
          </cell>
          <cell r="D1320">
            <v>7.6551</v>
          </cell>
        </row>
        <row r="1321">
          <cell r="A1321" t="str">
            <v>001.19.03900</v>
          </cell>
          <cell r="B1321" t="str">
            <v>Fornecimento E Instalação De Componentes De Fixação - Esticador P/ Cabo De Aço De 1/4''</v>
          </cell>
          <cell r="C1321" t="str">
            <v>un</v>
          </cell>
          <cell r="D1321">
            <v>8.8551000000000002</v>
          </cell>
        </row>
        <row r="1322">
          <cell r="A1322" t="str">
            <v>001.19.03920</v>
          </cell>
          <cell r="B1322" t="str">
            <v>Fornecimento E Instalação De Componentes De Fixação - Sapatilha De 3/16''</v>
          </cell>
          <cell r="C1322" t="str">
            <v>un</v>
          </cell>
          <cell r="D1322">
            <v>3.0750999999999999</v>
          </cell>
        </row>
        <row r="1323">
          <cell r="A1323" t="str">
            <v>001.19.03940</v>
          </cell>
          <cell r="B1323" t="str">
            <v>Fornecimento E Instalação De Componentes De Fixação - Sapatilha De 1/4''</v>
          </cell>
          <cell r="C1323" t="str">
            <v>un</v>
          </cell>
          <cell r="D1323">
            <v>3.4051</v>
          </cell>
        </row>
        <row r="1324">
          <cell r="A1324" t="str">
            <v>001.19.03960</v>
          </cell>
          <cell r="B1324" t="str">
            <v>Fornecimeto E Instalação De Componentes De Fixação - Grampo Crosby De 3/16''</v>
          </cell>
          <cell r="C1324" t="str">
            <v>un</v>
          </cell>
          <cell r="D1324">
            <v>3.0251000000000001</v>
          </cell>
        </row>
        <row r="1325">
          <cell r="A1325" t="str">
            <v>001.19.03980</v>
          </cell>
          <cell r="B1325" t="str">
            <v>Fornecimento E Instalação De Componentes De Fixação - Grampo Crosby De 1/4''</v>
          </cell>
          <cell r="C1325" t="str">
            <v>un</v>
          </cell>
          <cell r="D1325">
            <v>3.0750999999999999</v>
          </cell>
        </row>
        <row r="1326">
          <cell r="A1326" t="str">
            <v>001.19.04000</v>
          </cell>
          <cell r="B1326" t="str">
            <v>Fornecimento E Instalação De Componentes De Fixação - Abraçadeira Tipo ""D"" C/ Cunha De 3/4''</v>
          </cell>
          <cell r="C1326" t="str">
            <v>un</v>
          </cell>
          <cell r="D1326">
            <v>2.6751</v>
          </cell>
        </row>
        <row r="1327">
          <cell r="A1327" t="str">
            <v>001.19.04020</v>
          </cell>
          <cell r="B1327" t="str">
            <v>Fornecimento  Instalação De Componentes De Fixação - Abraçadeira Tipo ""D"" C/ Cunha De 1''</v>
          </cell>
          <cell r="C1327" t="str">
            <v>un</v>
          </cell>
          <cell r="D1327">
            <v>2.8451</v>
          </cell>
        </row>
        <row r="1328">
          <cell r="A1328" t="str">
            <v>001.19.04040</v>
          </cell>
          <cell r="B1328" t="str">
            <v>Fornecimento E Instalação De Componentes De Fixação - Abraçadeira Tipo ""D"" C/ Cunha De 1.¹/4''</v>
          </cell>
          <cell r="C1328" t="str">
            <v>un</v>
          </cell>
          <cell r="D1328">
            <v>3.4950999999999999</v>
          </cell>
        </row>
        <row r="1329">
          <cell r="A1329" t="str">
            <v>001.19.04060</v>
          </cell>
          <cell r="B1329" t="str">
            <v>Fornecimento E Instalação De Componentes De Fixação - Abraçadeira Tipo ""D"" C/ Cunha De 1.¹/²''</v>
          </cell>
          <cell r="C1329" t="str">
            <v>un</v>
          </cell>
          <cell r="D1329">
            <v>3.4950999999999999</v>
          </cell>
        </row>
        <row r="1330">
          <cell r="A1330" t="str">
            <v>001.19.04080</v>
          </cell>
          <cell r="B1330" t="str">
            <v>Fornecimento E Instalação De Componentes De Fixação - Abraçadeira Tipo ""D"" C/ Cunha De 2''</v>
          </cell>
          <cell r="C1330" t="str">
            <v>un</v>
          </cell>
          <cell r="D1330">
            <v>3.7951000000000001</v>
          </cell>
        </row>
        <row r="1331">
          <cell r="A1331" t="str">
            <v>001.19.04100</v>
          </cell>
          <cell r="B1331" t="str">
            <v>Fornecimento E Instalação De Componentes De Fixação - Parafuso Sextavado C/ Bucha De Pvc Rosca Sob. 1/4'' X 1. ¹/²'' DZ</v>
          </cell>
          <cell r="C1331" t="str">
            <v>ct</v>
          </cell>
          <cell r="D1331">
            <v>2.1650999999999998</v>
          </cell>
        </row>
        <row r="1332">
          <cell r="A1332" t="str">
            <v>001.19.04120</v>
          </cell>
          <cell r="B1332" t="str">
            <v>Fornecimento E Instalação De Componentes De Fixação - Parafuso Sextavado C/ Bucha De Pvc Rosca Sob. 5/16'' X 1. ¹/²''DZ</v>
          </cell>
          <cell r="C1332" t="str">
            <v>ct</v>
          </cell>
          <cell r="D1332">
            <v>2.2951000000000001</v>
          </cell>
        </row>
        <row r="1333">
          <cell r="A1333" t="str">
            <v>001.19.04140</v>
          </cell>
          <cell r="B1333" t="str">
            <v>Fornecimento E Instalação De Componentes De Fixação - Parafuso Sextavado C/ Bucha De Pvc Rosca Sob. 5/16'' X 2'' DZ</v>
          </cell>
          <cell r="C1333" t="str">
            <v>ct</v>
          </cell>
          <cell r="D1333">
            <v>2.3351000000000002</v>
          </cell>
        </row>
        <row r="1334">
          <cell r="A1334" t="str">
            <v>001.19.04160</v>
          </cell>
          <cell r="B1334" t="str">
            <v>Fornecimento E Instalação De Conj. De Contraventegem Com Cabo P/ Mastro 1. ¹/²''</v>
          </cell>
          <cell r="C1334" t="str">
            <v>cj</v>
          </cell>
          <cell r="D1334">
            <v>109.0183</v>
          </cell>
        </row>
        <row r="1335">
          <cell r="A1335" t="str">
            <v>001.19.04180</v>
          </cell>
          <cell r="B1335" t="str">
            <v>Fornecimento E Instalação De Conj. De Contraventagem Com Cabo P/ Mastro 2''</v>
          </cell>
          <cell r="C1335" t="str">
            <v>cj</v>
          </cell>
          <cell r="D1335">
            <v>109.2383</v>
          </cell>
        </row>
        <row r="1336">
          <cell r="A1336" t="str">
            <v>001.19.04200</v>
          </cell>
          <cell r="B1336" t="str">
            <v>Fornecimento E Instalação De Componentes P/ Aterramento - Conector Cabo/Haste Tipo Olhal Reforçado 3/4''</v>
          </cell>
          <cell r="C1336" t="str">
            <v>un</v>
          </cell>
          <cell r="D1336">
            <v>5.9263000000000003</v>
          </cell>
        </row>
        <row r="1337">
          <cell r="A1337" t="str">
            <v>001.19.04220</v>
          </cell>
          <cell r="B1337" t="str">
            <v>Fornecimento E Instalação De Componentes P/ Aterramento - Conector Cabo/Haste Tipo Olhal Reforçado 5/8''</v>
          </cell>
          <cell r="C1337" t="str">
            <v>un</v>
          </cell>
          <cell r="D1337">
            <v>4.6763000000000003</v>
          </cell>
        </row>
        <row r="1338">
          <cell r="A1338" t="str">
            <v>001.19.04240</v>
          </cell>
          <cell r="B1338" t="str">
            <v>Fornecimento E Instalação De Componentes P/ Aterramento Cabo/Haste Tipo Olhal Leve 5/8''</v>
          </cell>
          <cell r="C1338" t="str">
            <v>un</v>
          </cell>
          <cell r="D1338">
            <v>8.3163</v>
          </cell>
        </row>
        <row r="1339">
          <cell r="A1339" t="str">
            <v>001.19.04260</v>
          </cell>
          <cell r="B1339" t="str">
            <v>Fornecimento E Instalação De Componentes P/ Aterramento - Luva De Emenda P/ Haste De 5/8''</v>
          </cell>
          <cell r="C1339" t="str">
            <v>un</v>
          </cell>
          <cell r="D1339">
            <v>7.7563000000000004</v>
          </cell>
        </row>
        <row r="1340">
          <cell r="A1340" t="str">
            <v>001.19.04280</v>
          </cell>
          <cell r="B1340" t="str">
            <v>Fornecimento E Instalação De Componentes P/ Aterramento - Luva De Emenda P/ Haste De 3/4''</v>
          </cell>
          <cell r="C1340" t="str">
            <v>un</v>
          </cell>
          <cell r="D1340">
            <v>7.7563000000000004</v>
          </cell>
        </row>
        <row r="1341">
          <cell r="A1341" t="str">
            <v>001.19.04300</v>
          </cell>
          <cell r="B1341" t="str">
            <v>Fornecimento e Instalação de Componentes  p/ Aterramento - Conector Cabo/Haste Tipo Grampo</v>
          </cell>
          <cell r="C1341" t="str">
            <v>un</v>
          </cell>
          <cell r="D1341">
            <v>4.6763000000000003</v>
          </cell>
        </row>
        <row r="1342">
          <cell r="A1342" t="str">
            <v>001.19.04320</v>
          </cell>
          <cell r="B1342" t="str">
            <v>Fornecimento E Inwstalação De Componentes P/ Aterramento - Haste Aterramento AC De 5/8'' X 2,40m</v>
          </cell>
          <cell r="C1342" t="str">
            <v>un</v>
          </cell>
          <cell r="D1342">
            <v>32.567700000000002</v>
          </cell>
        </row>
        <row r="1343">
          <cell r="A1343" t="str">
            <v>001.19.04340</v>
          </cell>
          <cell r="B1343" t="str">
            <v>Fornecimento E Instalação De Componentes P/ Aterramento - Haste Aterramento  AC De 5/8'' X 3,00 M</v>
          </cell>
          <cell r="C1343" t="str">
            <v>un</v>
          </cell>
          <cell r="D1343">
            <v>38.967700000000001</v>
          </cell>
        </row>
        <row r="1344">
          <cell r="A1344" t="str">
            <v>001.19.04360</v>
          </cell>
          <cell r="B1344" t="str">
            <v>Fornecimento E Instalação De Componentes P/ Aterramento - Haste Aterramento AC De 3/4'' X 2,40 M</v>
          </cell>
          <cell r="C1344" t="str">
            <v>un</v>
          </cell>
          <cell r="D1344">
            <v>43.447699999999998</v>
          </cell>
        </row>
        <row r="1345">
          <cell r="A1345" t="str">
            <v>001.19.04380</v>
          </cell>
          <cell r="B1345" t="str">
            <v>Fornecimento E Instalação De Componentes P/ Aterramento - Haste Aterramento AC De 3/4'' X 300 M</v>
          </cell>
          <cell r="C1345" t="str">
            <v>un</v>
          </cell>
          <cell r="D1345">
            <v>52.9377</v>
          </cell>
        </row>
        <row r="1346">
          <cell r="A1346" t="str">
            <v>001.19.04400</v>
          </cell>
          <cell r="B1346" t="str">
            <v>Forecimento E Instalação De Componentes P/ Aterramento - Haste Aterramento BC De 5/8'' X 2,40 M</v>
          </cell>
          <cell r="C1346" t="str">
            <v>un</v>
          </cell>
          <cell r="D1346">
            <v>20.247699999999998</v>
          </cell>
        </row>
        <row r="1347">
          <cell r="A1347" t="str">
            <v>001.19.04420</v>
          </cell>
          <cell r="B1347" t="str">
            <v>Fornecimento E Instalação De Componentes P/ Aterramento - Haste Aterramento BC De 5/8'' X 3,00 M</v>
          </cell>
          <cell r="C1347" t="str">
            <v>un</v>
          </cell>
          <cell r="D1347">
            <v>29.607700000000001</v>
          </cell>
        </row>
        <row r="1348">
          <cell r="A1348" t="str">
            <v>001.19.04440</v>
          </cell>
          <cell r="B1348" t="str">
            <v>Fornecimento E Instalação De Componentes P/ Aterramento - Haste Aterramento BC De 3/4'' X 2,40 M</v>
          </cell>
          <cell r="C1348" t="str">
            <v>un</v>
          </cell>
          <cell r="D1348">
            <v>36.6877</v>
          </cell>
        </row>
        <row r="1349">
          <cell r="A1349" t="str">
            <v>001.19.04460</v>
          </cell>
          <cell r="B1349" t="str">
            <v>Fornecimento E Instalação De Componentes P/ Aterramento - Haste Aterramento BC De 3/4'' X 3,00 M</v>
          </cell>
          <cell r="C1349" t="str">
            <v>un</v>
          </cell>
          <cell r="D1349">
            <v>39.9377</v>
          </cell>
        </row>
        <row r="1350">
          <cell r="A1350" t="str">
            <v>001.19.04480</v>
          </cell>
          <cell r="B1350" t="str">
            <v>Fornecimento E Instalação De Sinalizadores - Aparelhos Sinalizadores Simples S/ Célula</v>
          </cell>
          <cell r="C1350" t="str">
            <v>un</v>
          </cell>
          <cell r="D1350">
            <v>22.027699999999999</v>
          </cell>
        </row>
        <row r="1351">
          <cell r="A1351" t="str">
            <v>001.19.04500</v>
          </cell>
          <cell r="B1351" t="str">
            <v>Fornecimento E Instalação De Sinalizadores - Aparelhos Sinalizadores Simples C/ Célula</v>
          </cell>
          <cell r="C1351" t="str">
            <v>un</v>
          </cell>
          <cell r="D1351">
            <v>35.887700000000002</v>
          </cell>
        </row>
        <row r="1352">
          <cell r="A1352" t="str">
            <v>001.19.04520</v>
          </cell>
          <cell r="B1352" t="str">
            <v>Fornecimento E Instalação De Sinalizadores - Aparelhos Sinalizadores Duplo S/ Célula</v>
          </cell>
          <cell r="C1352" t="str">
            <v>un</v>
          </cell>
          <cell r="D1352">
            <v>41.237699999999997</v>
          </cell>
        </row>
        <row r="1353">
          <cell r="A1353" t="str">
            <v>001.19.04540</v>
          </cell>
          <cell r="B1353" t="str">
            <v>Fornecimento E Instalação De Sinalizadores - Aparelhos Sinalizadores Duplo C/ Célula</v>
          </cell>
          <cell r="C1353" t="str">
            <v>un</v>
          </cell>
          <cell r="D1353">
            <v>74.887699999999995</v>
          </cell>
        </row>
        <row r="1354">
          <cell r="A1354" t="str">
            <v>001.19.04560</v>
          </cell>
          <cell r="B1354" t="str">
            <v>Fornecimento E Instalação De Abraçadeira P/ Sinalizador De 1. ¹/²''</v>
          </cell>
          <cell r="C1354" t="str">
            <v>un</v>
          </cell>
          <cell r="D1354">
            <v>5.4851000000000001</v>
          </cell>
        </row>
        <row r="1355">
          <cell r="A1355" t="str">
            <v>001.19.04580</v>
          </cell>
          <cell r="B1355" t="str">
            <v>Fornecimento E Instalação De Abraçadeira P/ Sinalizador De 2''</v>
          </cell>
          <cell r="C1355" t="str">
            <v>un</v>
          </cell>
          <cell r="D1355">
            <v>5.6250999999999998</v>
          </cell>
        </row>
        <row r="1356">
          <cell r="A1356" t="str">
            <v>001.20</v>
          </cell>
          <cell r="B1356" t="str">
            <v>INSTALAÇÕES ELÉTRICAS - EQUIPAMENTOS</v>
          </cell>
          <cell r="D1356">
            <v>73781.902000000002</v>
          </cell>
        </row>
        <row r="1357">
          <cell r="A1357" t="str">
            <v>001.20.00020</v>
          </cell>
          <cell r="B1357" t="str">
            <v>Conjunto motor bomba centrífuga trifásica 50 a 60 hz para sucção até 6m pot. 1/2 hp</v>
          </cell>
          <cell r="C1357" t="str">
            <v>CJ</v>
          </cell>
          <cell r="D1357">
            <v>288.70030000000003</v>
          </cell>
        </row>
        <row r="1358">
          <cell r="A1358" t="str">
            <v>001.20.00040</v>
          </cell>
          <cell r="B1358" t="str">
            <v>Conjunto motor bomba centrífuga trifásica 50 a 60 hz para sucção até 6m pot. 3/4 hp</v>
          </cell>
          <cell r="C1358" t="str">
            <v>CJ</v>
          </cell>
          <cell r="D1358">
            <v>299.70030000000003</v>
          </cell>
        </row>
        <row r="1359">
          <cell r="A1359" t="str">
            <v>001.20.00060</v>
          </cell>
          <cell r="B1359" t="str">
            <v>Conjunto motor bomba centrífuga trifásica 50 a 60 hz para sucção até 6m pot. 1 hp</v>
          </cell>
          <cell r="C1359" t="str">
            <v>CJ</v>
          </cell>
          <cell r="D1359">
            <v>389.57139999999998</v>
          </cell>
        </row>
        <row r="1360">
          <cell r="A1360" t="str">
            <v>001.20.00080</v>
          </cell>
          <cell r="B1360" t="str">
            <v>Conjunto motor bomba centrífuga trifásica 50 a 60 hz para sucção até 6m pot. 1 1/2"""""""" hp</v>
          </cell>
          <cell r="C1360" t="str">
            <v>CJ</v>
          </cell>
          <cell r="D1360">
            <v>466.57139999999998</v>
          </cell>
        </row>
        <row r="1361">
          <cell r="A1361" t="str">
            <v>001.20.00100</v>
          </cell>
          <cell r="B1361" t="str">
            <v>Conjunto motor bomba centrífuga trifásica 50 a 60 hz para sucção até 6m pot. 2"""""""" hp</v>
          </cell>
          <cell r="C1361" t="str">
            <v>CJ</v>
          </cell>
          <cell r="D1361">
            <v>499.4425</v>
          </cell>
        </row>
        <row r="1362">
          <cell r="A1362" t="str">
            <v>001.20.00120</v>
          </cell>
          <cell r="B1362" t="str">
            <v>Conjunto motor bomba centrifuga monoestagio com bocais flangeados - cf-7 mark ou similar - 03 cv</v>
          </cell>
          <cell r="C1362" t="str">
            <v>UN</v>
          </cell>
          <cell r="D1362">
            <v>276.4425</v>
          </cell>
        </row>
        <row r="1363">
          <cell r="A1363" t="str">
            <v>001.20.00140</v>
          </cell>
          <cell r="B1363" t="str">
            <v>Fornecimento e Instalação de Ar Condicionado Tipo Split 9 000 BTUS, Linha Tempstar ou Mesmo Padrão</v>
          </cell>
          <cell r="C1363" t="str">
            <v>CJ</v>
          </cell>
          <cell r="D1363">
            <v>2150</v>
          </cell>
        </row>
        <row r="1364">
          <cell r="A1364" t="str">
            <v>001.20.00160</v>
          </cell>
          <cell r="B1364" t="str">
            <v>Fornecimento e Instalação de Ar Condicionado Tipo Split 12 000 BTUS, Linha Tempstar ou Mesmo Padrão</v>
          </cell>
          <cell r="C1364" t="str">
            <v>CJ</v>
          </cell>
          <cell r="D1364">
            <v>2520</v>
          </cell>
        </row>
        <row r="1365">
          <cell r="A1365" t="str">
            <v>001.20.00165</v>
          </cell>
          <cell r="B1365" t="str">
            <v>Fornecimento e Instalação de Ar Condicionado Tipo Split 18 000 BTUS, Linha Tempstar ou Mesmo Padrão</v>
          </cell>
          <cell r="C1365" t="str">
            <v>CJ</v>
          </cell>
          <cell r="D1365">
            <v>2960</v>
          </cell>
        </row>
        <row r="1366">
          <cell r="A1366" t="str">
            <v>001.20.00170</v>
          </cell>
          <cell r="B1366" t="str">
            <v>Fornecimento e Instalação de Ar Condicionado Tipo Split 22 000 BTUS, Linha Tempstar ou Mesmo Padrão</v>
          </cell>
          <cell r="C1366" t="str">
            <v>CJ</v>
          </cell>
          <cell r="D1366">
            <v>4090</v>
          </cell>
        </row>
        <row r="1367">
          <cell r="A1367" t="str">
            <v>001.20.00175</v>
          </cell>
          <cell r="B1367" t="str">
            <v>Fornecimento e Instalação de Ar Condicionado Tipo Split 36 000 BTUS, Linha Tempstar ou Mesmo Padrão</v>
          </cell>
          <cell r="C1367" t="str">
            <v>CJ</v>
          </cell>
          <cell r="D1367">
            <v>5960</v>
          </cell>
        </row>
        <row r="1368">
          <cell r="A1368" t="str">
            <v>001.20.00180</v>
          </cell>
          <cell r="B1368" t="str">
            <v>Fornecimento e Instalação de Ar Condicionado Tipo Split 48 000 BTUS, Linha Tempstar ou Mesmo Padrão</v>
          </cell>
          <cell r="C1368" t="str">
            <v>CJ</v>
          </cell>
          <cell r="D1368">
            <v>7000</v>
          </cell>
        </row>
        <row r="1369">
          <cell r="A1369" t="str">
            <v>001.20.00200</v>
          </cell>
          <cell r="B1369" t="str">
            <v>Fornecimento e Instalação de Ar Condicionado Tipo Split 60 000 BTUS, Linha Tempstar ou Mesmo Padrão</v>
          </cell>
          <cell r="C1369" t="str">
            <v>CJ</v>
          </cell>
          <cell r="D1369">
            <v>7630</v>
          </cell>
        </row>
        <row r="1370">
          <cell r="A1370" t="str">
            <v>001.20.00220</v>
          </cell>
          <cell r="B1370" t="str">
            <v>Fornecimento e Instalação de Ar Condicionado Tipo Split 7 000 BTUS, Linha Silence ou Mesmo Padrão</v>
          </cell>
          <cell r="C1370" t="str">
            <v>CJ</v>
          </cell>
          <cell r="D1370">
            <v>2205</v>
          </cell>
        </row>
        <row r="1371">
          <cell r="A1371" t="str">
            <v>001.20.00240</v>
          </cell>
          <cell r="B1371" t="str">
            <v>Fornecimento e Instalação de Ar Condicionado Tipo Split 9 000 BTUS, Linha Silence ou Mesmo Padrão</v>
          </cell>
          <cell r="C1371" t="str">
            <v>CJ</v>
          </cell>
          <cell r="D1371">
            <v>2510</v>
          </cell>
        </row>
        <row r="1372">
          <cell r="A1372" t="str">
            <v>001.20.00260</v>
          </cell>
          <cell r="B1372" t="str">
            <v>Fornecimento e Instalação de Ar Condicionado Tipo Split 12 000 BTUS, Linha Silence ou Mesmo Padrão</v>
          </cell>
          <cell r="C1372" t="str">
            <v>CJ</v>
          </cell>
          <cell r="D1372">
            <v>2980</v>
          </cell>
        </row>
        <row r="1373">
          <cell r="A1373" t="str">
            <v>001.20.00265</v>
          </cell>
          <cell r="B1373" t="str">
            <v>Fornecimento e Instalação de Ar Condicionado Tipo Split 18 000 BTUS, Linha Silence ou Mesmo Padrão</v>
          </cell>
          <cell r="C1373" t="str">
            <v>CJ</v>
          </cell>
          <cell r="D1373">
            <v>4000</v>
          </cell>
        </row>
        <row r="1374">
          <cell r="A1374" t="str">
            <v>001.20.00270</v>
          </cell>
          <cell r="B1374" t="str">
            <v>Fornecimento e Instalação de Ar Condicionado Tipo Split 24 000 BTUS, Linha Silence ou Mesmo Padrão</v>
          </cell>
          <cell r="C1374" t="str">
            <v>CJ</v>
          </cell>
          <cell r="D1374">
            <v>4420</v>
          </cell>
        </row>
        <row r="1375">
          <cell r="A1375" t="str">
            <v>001.20.00275</v>
          </cell>
          <cell r="B1375" t="str">
            <v>Fornecimento e Instalação de Ar Condicionado Tipo Split 36 000 BTUS, Linha Modernitá ou Mesmo Padrão</v>
          </cell>
          <cell r="C1375" t="str">
            <v>CJ</v>
          </cell>
          <cell r="D1375">
            <v>6250</v>
          </cell>
        </row>
        <row r="1376">
          <cell r="A1376" t="str">
            <v>001.20.00280</v>
          </cell>
          <cell r="B1376" t="str">
            <v>Fornecimento e Instalação de Ar Condicionado Tipo Split 48 000 BTUS, Linha Silence ou Mesmo Padrão</v>
          </cell>
          <cell r="C1376" t="str">
            <v>CJ</v>
          </cell>
          <cell r="D1376">
            <v>8000</v>
          </cell>
        </row>
        <row r="1377">
          <cell r="A1377" t="str">
            <v>001.20.00300</v>
          </cell>
          <cell r="B1377" t="str">
            <v>Fornecimento e Instalação de Ar Condicionado Tipo Split 60 000 BTUS, Linha Silence ou Mesmo Padrão</v>
          </cell>
          <cell r="C1377" t="str">
            <v>CJ</v>
          </cell>
          <cell r="D1377">
            <v>8700</v>
          </cell>
        </row>
        <row r="1378">
          <cell r="A1378" t="str">
            <v>001.20.00320</v>
          </cell>
          <cell r="B1378" t="str">
            <v>Fornecimento e Instalação de Rede Figorígena (Tubo de Cobre 3/8"" e 1/4""; Cabo PP 4x1.50; Isolante Térmico em Espuma Para Tubulação 5/8"" e Fita Aluminizada) Para Aparelho Ar Cond. Split até 10.000 BTU'S</v>
          </cell>
          <cell r="C1378" t="str">
            <v>ml</v>
          </cell>
          <cell r="D1378">
            <v>30.718499999999999</v>
          </cell>
        </row>
        <row r="1379">
          <cell r="A1379" t="str">
            <v>001.20.00340</v>
          </cell>
          <cell r="B1379" t="str">
            <v>Fornecimento e Instalação de Rede Figorígena (Tubo de Cobre 1/2"" e 1/4""; Cabo PP 4x1.50; Isolante Térmico em Espuma Para Tubulação 3/4"" e Fita Aluminizada) Para Aparelho Ar Cond. Split de 12.000 BTU'S</v>
          </cell>
          <cell r="C1379" t="str">
            <v>ml</v>
          </cell>
          <cell r="D1379">
            <v>31.688700000000001</v>
          </cell>
        </row>
        <row r="1380">
          <cell r="A1380" t="str">
            <v>001.20.00360</v>
          </cell>
          <cell r="B1380" t="str">
            <v>Fornecimento e Instalação de Rede Figorígena (Tubo de Cobre 3/8"" e 5/8""; Cabo PP 4x1.50; Isolante Térmico em Espuma Para Tubulação 7/8"" e Fita Aluminizada) Para Aparelho Ar Cond. Split de 24.000 BTU'S</v>
          </cell>
          <cell r="C1380" t="str">
            <v>ml</v>
          </cell>
          <cell r="D1380">
            <v>38.580199999999998</v>
          </cell>
        </row>
        <row r="1381">
          <cell r="A1381" t="str">
            <v>001.20.00380</v>
          </cell>
          <cell r="B1381" t="str">
            <v>Fornecimento e Instalação de Rede Figorígena (Tubo de Cobre 1/2"" e 7/8""; Cabo PP 4x1.50; Isolante Térmico em Espuma Para Tubulação 1"" e Fita Aluminizada) Para Aparelho Ar Cond. Split de 48.000 BTU'S</v>
          </cell>
          <cell r="C1381" t="str">
            <v>ml</v>
          </cell>
          <cell r="D1381">
            <v>42.743099999999998</v>
          </cell>
        </row>
        <row r="1382">
          <cell r="A1382" t="str">
            <v>001.20.00400</v>
          </cell>
          <cell r="B1382" t="str">
            <v>Fornecimento e Instalação de Rede Figorígena (Tubo de Cobre 1/2"" e 7/8""; Cabo PP 4x1.50; Isolante Térmico em Espuma Para Tubulação 1"" e Fita Aluminizada) Para Aparelho Ar Cond. Split de 60.000 BTU'S</v>
          </cell>
          <cell r="C1382" t="str">
            <v>ml</v>
          </cell>
          <cell r="D1382">
            <v>42.743099999999998</v>
          </cell>
        </row>
        <row r="1383">
          <cell r="A1383" t="str">
            <v>001.21</v>
          </cell>
          <cell r="B1383" t="str">
            <v>INSTALAÇÕES ELÉTRICAS - CAIXAS DE INSPEÇÃO E PASSAGEM</v>
          </cell>
          <cell r="D1383">
            <v>1816.068</v>
          </cell>
        </row>
        <row r="1384">
          <cell r="A1384" t="str">
            <v>001.21.00020</v>
          </cell>
          <cell r="B1384" t="str">
            <v>Execução de caixa de passagem de concreto de 5 cm espessura e tampa de concreto impermeabilizada de 30.00 x 30.00 x 30.00 cm</v>
          </cell>
          <cell r="C1384" t="str">
            <v>CJ</v>
          </cell>
          <cell r="D1384">
            <v>29.3675</v>
          </cell>
        </row>
        <row r="1385">
          <cell r="A1385" t="str">
            <v>001.21.00040</v>
          </cell>
          <cell r="B1385" t="str">
            <v>Execução de caixa de passagem de concreto de 5 cm espessura e tampa de concreto impermeabilizada de 30.00 x 30.00 x 40.00 cm</v>
          </cell>
          <cell r="C1385" t="str">
            <v>CJ</v>
          </cell>
          <cell r="D1385">
            <v>33.421199999999999</v>
          </cell>
        </row>
        <row r="1386">
          <cell r="A1386" t="str">
            <v>001.21.00060</v>
          </cell>
          <cell r="B1386" t="str">
            <v>Execução de caixa de passagem de concreto de 5 cm espessura e tampa de concreto impermeabilizada de 40.00 x 40.00 x 40.00 cm</v>
          </cell>
          <cell r="C1386" t="str">
            <v>CJ</v>
          </cell>
          <cell r="D1386">
            <v>49.469099999999997</v>
          </cell>
        </row>
        <row r="1387">
          <cell r="A1387" t="str">
            <v>001.21.00080</v>
          </cell>
          <cell r="B1387" t="str">
            <v>Execução de caixa de passagem de concreto de 5 cm espessura e tampa de concreto impermeabilizada de 40.00 x 40.00 x 50.00 cm</v>
          </cell>
          <cell r="C1387" t="str">
            <v>CJ</v>
          </cell>
          <cell r="D1387">
            <v>56.373899999999999</v>
          </cell>
        </row>
        <row r="1388">
          <cell r="A1388" t="str">
            <v>001.21.00100</v>
          </cell>
          <cell r="B1388" t="str">
            <v>Execução de caixa de passagem de concreto de 5 cm espessura e tampa de concreto impermeabilizada de 50.00 x 50.00 x 50.00 cm</v>
          </cell>
          <cell r="C1388" t="str">
            <v>CJ</v>
          </cell>
          <cell r="D1388">
            <v>74.656300000000002</v>
          </cell>
        </row>
        <row r="1389">
          <cell r="A1389" t="str">
            <v>001.21.00120</v>
          </cell>
          <cell r="B1389" t="str">
            <v>Execução de caixa de passagem de concreto de 5 cm espessura e tampa de concreto impermeabilizada de 50.00 x 50.00 x 60.00 cm</v>
          </cell>
          <cell r="C1389" t="str">
            <v>CJ</v>
          </cell>
          <cell r="D1389">
            <v>83.427599999999998</v>
          </cell>
        </row>
        <row r="1390">
          <cell r="A1390" t="str">
            <v>001.21.00140</v>
          </cell>
          <cell r="B1390" t="str">
            <v>Execução de caixa de passagem de concreto de 5 cm espessura e tampa de concreto impermeabilizada de 60.00 x 60.00 x 60.00 cm</v>
          </cell>
          <cell r="C1390" t="str">
            <v>CJ</v>
          </cell>
          <cell r="D1390">
            <v>105.6909</v>
          </cell>
        </row>
        <row r="1391">
          <cell r="A1391" t="str">
            <v>001.21.00160</v>
          </cell>
          <cell r="B1391" t="str">
            <v>Execução de caixa de passagem de concreto de 5 cm espessura e tampa de concreto impermeabilizada de 80.00 x 80.00 x 80.00 cm</v>
          </cell>
          <cell r="C1391" t="str">
            <v>CJ</v>
          </cell>
          <cell r="D1391">
            <v>184.7371</v>
          </cell>
        </row>
        <row r="1392">
          <cell r="A1392" t="str">
            <v>001.21.00180</v>
          </cell>
          <cell r="B1392" t="str">
            <v>Execução de caixa de passagem de concreto de 5 cm espessura e tampa de concreto impermeabilizada de 80.00 x 80.00 x 100.00 cm</v>
          </cell>
          <cell r="C1392" t="str">
            <v>CJ</v>
          </cell>
          <cell r="D1392">
            <v>214.36359999999999</v>
          </cell>
        </row>
        <row r="1393">
          <cell r="A1393" t="str">
            <v>001.21.00200</v>
          </cell>
          <cell r="B1393" t="str">
            <v>Execução de caixa de passagem de alvenaria de 1/2 vez c/ tampa de concreto impermeabilizada 30.00 x 30.00 x 30.00 cm</v>
          </cell>
          <cell r="C1393" t="str">
            <v>CJ</v>
          </cell>
          <cell r="D1393">
            <v>42.596299999999999</v>
          </cell>
        </row>
        <row r="1394">
          <cell r="A1394" t="str">
            <v>001.21.00220</v>
          </cell>
          <cell r="B1394" t="str">
            <v>Execução de caixa de passagem de alvenaria de 1/2 vez c/ tampa de concreto impermeabilizada 30.00 x 30.00 x 40.00 cm</v>
          </cell>
          <cell r="C1394" t="str">
            <v>CJ</v>
          </cell>
          <cell r="D1394">
            <v>49.892099999999999</v>
          </cell>
        </row>
        <row r="1395">
          <cell r="A1395" t="str">
            <v>001.21.00240</v>
          </cell>
          <cell r="B1395" t="str">
            <v>Execução de caixa de passagem de alvenaria de 1/2 vez c/ tampa de concreto impermeabilizada 40.00 x 40.00 x 40.00 cm</v>
          </cell>
          <cell r="C1395" t="str">
            <v>CJ</v>
          </cell>
          <cell r="D1395">
            <v>62.007599999999996</v>
          </cell>
        </row>
        <row r="1396">
          <cell r="A1396" t="str">
            <v>001.21.00260</v>
          </cell>
          <cell r="B1396" t="str">
            <v>Execução de caixa de passagem de alvenaria de 1/2 vez c/ tampa de concreto impermeabilizada 40.00 x 40.00 x 50.00 cm</v>
          </cell>
          <cell r="C1396" t="str">
            <v>CJ</v>
          </cell>
          <cell r="D1396">
            <v>73.315600000000003</v>
          </cell>
        </row>
        <row r="1397">
          <cell r="A1397" t="str">
            <v>001.21.00280</v>
          </cell>
          <cell r="B1397" t="str">
            <v>Execução de caixa de passagem de alvenaria de 1/2 vez c/ tampa de concreto impermeabiliada 50.00 x 50.00 x 50.00 cm</v>
          </cell>
          <cell r="C1397" t="str">
            <v>CJ</v>
          </cell>
          <cell r="D1397">
            <v>90.509</v>
          </cell>
        </row>
        <row r="1398">
          <cell r="A1398" t="str">
            <v>001.21.00300</v>
          </cell>
          <cell r="B1398" t="str">
            <v>Exeucução de caixa de passagem de alvenaria de 1/2 vez c/ tampa de concreto impermeabilizada 50.00 x 50.00 x 60.0 cm</v>
          </cell>
          <cell r="C1398" t="str">
            <v>CJ</v>
          </cell>
          <cell r="D1398">
            <v>100.90900000000001</v>
          </cell>
        </row>
        <row r="1399">
          <cell r="A1399" t="str">
            <v>001.21.00320</v>
          </cell>
          <cell r="B1399" t="str">
            <v>Execuçãoo de caixa de passagem de alvenaria de 1/2 vez c/ tampa de concreto impermeabilizada 60.00 x 60.00 x 60.00 cm</v>
          </cell>
          <cell r="C1399" t="str">
            <v>CJ</v>
          </cell>
          <cell r="D1399">
            <v>123.2679</v>
          </cell>
        </row>
        <row r="1400">
          <cell r="A1400" t="str">
            <v>001.21.00340</v>
          </cell>
          <cell r="B1400" t="str">
            <v>Execução de caixa de passagem de alvenaria de 1/2 vez c/ tampa de concreto impermeabilizada 80.00 x 80.00 x 80.00 cm</v>
          </cell>
          <cell r="C1400" t="str">
            <v>CJ</v>
          </cell>
          <cell r="D1400">
            <v>202.98230000000001</v>
          </cell>
        </row>
        <row r="1401">
          <cell r="A1401" t="str">
            <v>001.21.00360</v>
          </cell>
          <cell r="B1401" t="str">
            <v>Execução de caixa de passagem de alvenaria de 1/2 vez c/ tampa de concreto impermeabilizada 80.00 x 80.00 x 100.00 cm</v>
          </cell>
          <cell r="C1401" t="str">
            <v>CJ</v>
          </cell>
          <cell r="D1401">
            <v>239.08099999999999</v>
          </cell>
        </row>
        <row r="1402">
          <cell r="A1402" t="str">
            <v>001.22</v>
          </cell>
          <cell r="B1402" t="str">
            <v>INSTALAÇÕES ELÉTRICAS - ALTA TENSÃO</v>
          </cell>
          <cell r="D1402">
            <v>102058.2659</v>
          </cell>
        </row>
        <row r="1403">
          <cell r="A1403" t="str">
            <v>001.22.00020</v>
          </cell>
          <cell r="B1403" t="str">
            <v>Fornecimento e Instalação de Fusível NH 63 A, 500 V</v>
          </cell>
          <cell r="C1403" t="str">
            <v>UN</v>
          </cell>
          <cell r="D1403">
            <v>14.727399999999999</v>
          </cell>
        </row>
        <row r="1404">
          <cell r="A1404" t="str">
            <v>001.22.00040</v>
          </cell>
          <cell r="B1404" t="str">
            <v>Fornecimento e Instalação de Fusível NH 80 A, 500 V</v>
          </cell>
          <cell r="C1404" t="str">
            <v>UN</v>
          </cell>
          <cell r="D1404">
            <v>5.1574</v>
          </cell>
        </row>
        <row r="1405">
          <cell r="A1405" t="str">
            <v>001.22.00060</v>
          </cell>
          <cell r="B1405" t="str">
            <v>Fornecimento e Instalação de Fusível NH 100 A, 500 V</v>
          </cell>
          <cell r="C1405" t="str">
            <v>UN</v>
          </cell>
          <cell r="D1405">
            <v>14.727399999999999</v>
          </cell>
        </row>
        <row r="1406">
          <cell r="A1406" t="str">
            <v>001.22.00080</v>
          </cell>
          <cell r="B1406" t="str">
            <v>Fornecimento e Instalação de Fusível NH 160 A, 500 V</v>
          </cell>
          <cell r="C1406" t="str">
            <v>UN</v>
          </cell>
          <cell r="D1406">
            <v>14.727399999999999</v>
          </cell>
        </row>
        <row r="1407">
          <cell r="A1407" t="str">
            <v>001.22.00100</v>
          </cell>
          <cell r="B1407" t="str">
            <v>Fornecimento e Instalação de Fusível NH 200 A, 500 V</v>
          </cell>
          <cell r="C1407" t="str">
            <v>UN</v>
          </cell>
          <cell r="D1407">
            <v>31.236000000000001</v>
          </cell>
        </row>
        <row r="1408">
          <cell r="A1408" t="str">
            <v>001.22.00120</v>
          </cell>
          <cell r="B1408" t="str">
            <v>Fornecimento e Instalação de Fusível NH 315 A, 500 V</v>
          </cell>
          <cell r="C1408" t="str">
            <v>UN</v>
          </cell>
          <cell r="D1408">
            <v>45.926000000000002</v>
          </cell>
        </row>
        <row r="1409">
          <cell r="A1409" t="str">
            <v>001.22.00140</v>
          </cell>
          <cell r="B1409" t="str">
            <v>Fornecimento e Instalação de Fusível NH 400 A, 500 V</v>
          </cell>
          <cell r="C1409" t="str">
            <v>UN</v>
          </cell>
          <cell r="D1409">
            <v>20.795999999999999</v>
          </cell>
        </row>
        <row r="1410">
          <cell r="A1410" t="str">
            <v>001.22.00160</v>
          </cell>
          <cell r="B1410" t="str">
            <v>Fornecimento e Instalação de Fusível NH 630 A, 500 V</v>
          </cell>
          <cell r="C1410" t="str">
            <v>UN</v>
          </cell>
          <cell r="D1410">
            <v>29.936</v>
          </cell>
        </row>
        <row r="1411">
          <cell r="A1411" t="str">
            <v>001.22.00180</v>
          </cell>
          <cell r="B1411" t="str">
            <v>Fornecimento e instalação de chave blindada triplar 3x125amp/500v</v>
          </cell>
          <cell r="C1411" t="str">
            <v>CJ</v>
          </cell>
          <cell r="D1411">
            <v>322.31909999999999</v>
          </cell>
        </row>
        <row r="1412">
          <cell r="A1412" t="str">
            <v>001.22.00190</v>
          </cell>
          <cell r="B1412" t="str">
            <v>Execução de mureta em alvenaria de 1.5 vez  de tijolo assente com argamassa mista 1:2:8 cimento cal hidratada e areia inclusive fundação em concreto ciclópico no traço 1:3;6 revestimento rústico e caiação - para instalação de medidor de luz e força</v>
          </cell>
          <cell r="C1412" t="str">
            <v>m2</v>
          </cell>
          <cell r="D1412">
            <v>142.69110000000001</v>
          </cell>
        </row>
        <row r="1413">
          <cell r="A1413" t="str">
            <v>001.22.00200</v>
          </cell>
          <cell r="B1413" t="str">
            <v>Fornecimento e instalação de placa de advertência com os dizeres ""perigo de morte alta tensão""</v>
          </cell>
          <cell r="C1413" t="str">
            <v>PC</v>
          </cell>
          <cell r="D1413">
            <v>36.087000000000003</v>
          </cell>
        </row>
        <row r="1414">
          <cell r="A1414" t="str">
            <v>001.22.00220</v>
          </cell>
          <cell r="B1414" t="str">
            <v>Fornecimento e instalação de arame de aço galvanizado nº 14bwg (27 2g/m)</v>
          </cell>
          <cell r="C1414" t="str">
            <v>KG</v>
          </cell>
          <cell r="D1414">
            <v>8.3422000000000001</v>
          </cell>
        </row>
        <row r="1415">
          <cell r="A1415" t="str">
            <v>001.22.00240</v>
          </cell>
          <cell r="B1415" t="str">
            <v>Fornecimento e instalação de cabo de aço 6.4mm 1/4""</v>
          </cell>
          <cell r="C1415" t="str">
            <v>ML</v>
          </cell>
          <cell r="D1415">
            <v>2.5790000000000002</v>
          </cell>
        </row>
        <row r="1416">
          <cell r="A1416" t="str">
            <v>001.22.00260</v>
          </cell>
          <cell r="B1416" t="str">
            <v>Esticador galvanizado de diâm. 1/2""</v>
          </cell>
          <cell r="C1416" t="str">
            <v>UN</v>
          </cell>
          <cell r="D1416">
            <v>13.026</v>
          </cell>
        </row>
        <row r="1417">
          <cell r="A1417" t="str">
            <v>001.22.00280</v>
          </cell>
          <cell r="B1417" t="str">
            <v>Fornecimento e instalação de sapatilha para cabo de aço ate 3/8</v>
          </cell>
          <cell r="C1417" t="str">
            <v>UN</v>
          </cell>
          <cell r="D1417">
            <v>1.5673999999999999</v>
          </cell>
        </row>
        <row r="1418">
          <cell r="A1418" t="str">
            <v>001.22.00300</v>
          </cell>
          <cell r="B1418" t="str">
            <v>Fornecimento e instalação de fita de alumínio para proteção de 1 x 10 mm</v>
          </cell>
          <cell r="C1418" t="str">
            <v>KG</v>
          </cell>
          <cell r="D1418">
            <v>34.2209</v>
          </cell>
        </row>
        <row r="1419">
          <cell r="A1419" t="str">
            <v>001.22.00320</v>
          </cell>
          <cell r="B1419" t="str">
            <v>Fornecimento e instalação de arruela redonda para parafuso diam. 16.00 mm (5/8"""")</v>
          </cell>
          <cell r="C1419" t="str">
            <v>UN</v>
          </cell>
          <cell r="D1419">
            <v>0.78869999999999996</v>
          </cell>
        </row>
        <row r="1420">
          <cell r="A1420" t="str">
            <v>001.22.00340</v>
          </cell>
          <cell r="B1420" t="str">
            <v>Fornecimento e instalação de porca quadrada para parafuso diâmetro 16.00mm</v>
          </cell>
          <cell r="C1420" t="str">
            <v>UN</v>
          </cell>
          <cell r="D1420">
            <v>1.2174</v>
          </cell>
        </row>
        <row r="1421">
          <cell r="A1421" t="str">
            <v>001.22.00360</v>
          </cell>
          <cell r="B1421" t="str">
            <v>Fornecimento e instalação de Cabo de Alumínio Nú 2 CAA AWG SPARROW</v>
          </cell>
          <cell r="C1421" t="str">
            <v>KG</v>
          </cell>
          <cell r="D1421">
            <v>16.043700000000001</v>
          </cell>
        </row>
        <row r="1422">
          <cell r="A1422" t="str">
            <v>001.22.00380</v>
          </cell>
          <cell r="B1422" t="str">
            <v>Fornecimento e Instalação de Cabo de Alumínio Multiplexado 3 x 1 x 35 mm2 + 35 mm2 - Fase CA, Isolamento com XLPE e Neutro Nú CAL</v>
          </cell>
          <cell r="C1422" t="str">
            <v>ML</v>
          </cell>
          <cell r="D1422">
            <v>12.3843</v>
          </cell>
        </row>
        <row r="1423">
          <cell r="A1423" t="str">
            <v>001.22.00400</v>
          </cell>
          <cell r="B1423" t="str">
            <v>Fornecimento e Instalação de Cabo de Alumínio Multiplexado 3 x 1 x 70 mm2 + 70 mm2 - Fase CA, Isolamento com XLPE e Neutro Nú CAL</v>
          </cell>
          <cell r="C1423" t="str">
            <v>ML</v>
          </cell>
          <cell r="D1423">
            <v>21.6357</v>
          </cell>
        </row>
        <row r="1424">
          <cell r="A1424" t="str">
            <v>001.22.00420</v>
          </cell>
          <cell r="B1424" t="str">
            <v>Fornecimento e Instalação de Cabo de Alumínio Multiplexado 3 x 1 x 120 mm2 + 70 mm2 - Fase CA, Isolamento com XLPE e Neutro Nú CAL</v>
          </cell>
          <cell r="C1424" t="str">
            <v>ML</v>
          </cell>
          <cell r="D1424">
            <v>32.845500000000001</v>
          </cell>
        </row>
        <row r="1425">
          <cell r="A1425" t="str">
            <v>001.22.00440</v>
          </cell>
          <cell r="B1425" t="str">
            <v>Fornecimento e instalação de Cruzeta de Concreto 90 x 90 x 2000 mm - 250 daN - Retangular</v>
          </cell>
          <cell r="C1425" t="str">
            <v>UN</v>
          </cell>
          <cell r="D1425">
            <v>63.160200000000003</v>
          </cell>
        </row>
        <row r="1426">
          <cell r="A1426" t="str">
            <v>001.22.00460</v>
          </cell>
          <cell r="B1426" t="str">
            <v>Fornecimento e Instalação de Mão Francesa Plana 3/16"""" x 32 x 619 mm</v>
          </cell>
          <cell r="C1426" t="str">
            <v>UN</v>
          </cell>
          <cell r="D1426">
            <v>7.4939</v>
          </cell>
        </row>
        <row r="1427">
          <cell r="A1427" t="str">
            <v>001.22.00480</v>
          </cell>
          <cell r="B1427" t="str">
            <v>Fornecimento e Instalação de Olhal Para Parafuso de Diam.16mm</v>
          </cell>
          <cell r="C1427" t="str">
            <v>UN</v>
          </cell>
          <cell r="D1427">
            <v>8.6938999999999993</v>
          </cell>
        </row>
        <row r="1428">
          <cell r="A1428" t="str">
            <v>001.22.00500</v>
          </cell>
          <cell r="B1428" t="str">
            <v>Fornecimento e Instalação de Isolador de Disco de 154.00 mm (6"""")</v>
          </cell>
          <cell r="C1428" t="str">
            <v>UN</v>
          </cell>
          <cell r="D1428">
            <v>25.343900000000001</v>
          </cell>
        </row>
        <row r="1429">
          <cell r="A1429" t="str">
            <v>001.22.00520</v>
          </cell>
          <cell r="B1429" t="str">
            <v>Fornecimento e instalação de Isolador de Pilar 15.00 Kv - 110 Kv</v>
          </cell>
          <cell r="C1429" t="str">
            <v>UN</v>
          </cell>
          <cell r="D1429">
            <v>59.335299999999997</v>
          </cell>
        </row>
        <row r="1430">
          <cell r="A1430" t="str">
            <v>001.22.00540</v>
          </cell>
          <cell r="B1430" t="str">
            <v>Fornecimento e instalação de Isolador de Pilar 34,50 Kv - 170 Kv</v>
          </cell>
          <cell r="C1430" t="str">
            <v>UN</v>
          </cell>
          <cell r="D1430">
            <v>56.075299999999999</v>
          </cell>
        </row>
        <row r="1431">
          <cell r="A1431" t="str">
            <v>001.22.00560</v>
          </cell>
          <cell r="B1431" t="str">
            <v>Fornecimento e Instalação de Pino Auto Travante 16.00 x 168.00 mm 15/34.5 KV</v>
          </cell>
          <cell r="C1431" t="str">
            <v>UN</v>
          </cell>
          <cell r="D1431">
            <v>8.9469999999999992</v>
          </cell>
        </row>
        <row r="1432">
          <cell r="A1432" t="str">
            <v>001.22.00580</v>
          </cell>
          <cell r="B1432" t="str">
            <v>Fornecimento e Instalação de Arruela Quadrada 16.00 de 38.00mm X 3.00 mm com Furo de 18.00 mm</v>
          </cell>
          <cell r="C1432" t="str">
            <v>UN</v>
          </cell>
          <cell r="D1432">
            <v>0.58520000000000005</v>
          </cell>
        </row>
        <row r="1433">
          <cell r="A1433" t="str">
            <v>001.22.00600</v>
          </cell>
          <cell r="B1433" t="str">
            <v>Fornecimento e Instalação de Gancho Olhal</v>
          </cell>
          <cell r="C1433" t="str">
            <v>UN</v>
          </cell>
          <cell r="D1433">
            <v>6.5651000000000002</v>
          </cell>
        </row>
        <row r="1434">
          <cell r="A1434" t="str">
            <v>001.22.00620</v>
          </cell>
          <cell r="B1434" t="str">
            <v>Fornecimento e instalação de chave fusível XS 15 Kv 300 A 10 KA Mod C</v>
          </cell>
          <cell r="C1434" t="str">
            <v>UN</v>
          </cell>
          <cell r="D1434">
            <v>140.35390000000001</v>
          </cell>
        </row>
        <row r="1435">
          <cell r="A1435" t="str">
            <v>001.22.00640</v>
          </cell>
          <cell r="B1435" t="str">
            <v>Fornecimento e Instalação de Chave Fusível XS 36,2 Kv 300 A 5 KA Mod C</v>
          </cell>
          <cell r="C1435" t="str">
            <v>UN</v>
          </cell>
          <cell r="D1435">
            <v>205.47389999999999</v>
          </cell>
        </row>
        <row r="1436">
          <cell r="A1436" t="str">
            <v>001.22.00660</v>
          </cell>
          <cell r="B1436" t="str">
            <v>Fornecimento e Instalação de Chave Seccionadora Unipolar 15 Kv 630 A 95 KV C/ Terminal</v>
          </cell>
          <cell r="C1436" t="str">
            <v>UN</v>
          </cell>
          <cell r="D1436">
            <v>236.5522</v>
          </cell>
        </row>
        <row r="1437">
          <cell r="A1437" t="str">
            <v>001.22.00680</v>
          </cell>
          <cell r="B1437" t="str">
            <v>Fornecimento e Instalação de Chave Seccionadora Unipolar 36,2 Kv 630 A 95 KV C/ Terminal</v>
          </cell>
          <cell r="C1437" t="str">
            <v>UN</v>
          </cell>
          <cell r="D1437">
            <v>405.08699999999999</v>
          </cell>
        </row>
        <row r="1438">
          <cell r="A1438" t="str">
            <v>001.22.00700</v>
          </cell>
          <cell r="B1438" t="str">
            <v>Fornecimento e Instalação de Protetor de Bucha A. T. de Trafo 15 KV</v>
          </cell>
          <cell r="C1438" t="str">
            <v>UN</v>
          </cell>
          <cell r="D1438">
            <v>15.6751</v>
          </cell>
        </row>
        <row r="1439">
          <cell r="A1439" t="str">
            <v>001.22.00720</v>
          </cell>
          <cell r="B1439" t="str">
            <v>Fornecimento e Instalação de Elo Fusível de Alta Tensão 1 H 500 mm</v>
          </cell>
          <cell r="C1439" t="str">
            <v>UN</v>
          </cell>
          <cell r="D1439">
            <v>4.0347999999999997</v>
          </cell>
        </row>
        <row r="1440">
          <cell r="A1440" t="str">
            <v>001.22.00740</v>
          </cell>
          <cell r="B1440" t="str">
            <v>Fornecimento e Instalação de Elo Fusível de Alta Tensão 2 H 500 mm</v>
          </cell>
          <cell r="C1440" t="str">
            <v>UN</v>
          </cell>
          <cell r="D1440">
            <v>4.0347999999999997</v>
          </cell>
        </row>
        <row r="1441">
          <cell r="A1441" t="str">
            <v>001.22.00760</v>
          </cell>
          <cell r="B1441" t="str">
            <v>Fornecimento e Instalação de Elo Fusível de Alta Tensão 3 H 500 mm</v>
          </cell>
          <cell r="C1441" t="str">
            <v>UN</v>
          </cell>
          <cell r="D1441">
            <v>4.0347999999999997</v>
          </cell>
        </row>
        <row r="1442">
          <cell r="A1442" t="str">
            <v>001.22.00780</v>
          </cell>
          <cell r="B1442" t="str">
            <v>Fornecimento e Instalação de Elo Fusível de Alta Tensão 5 H 500 mm</v>
          </cell>
          <cell r="C1442" t="str">
            <v>UN</v>
          </cell>
          <cell r="D1442">
            <v>4.0347999999999997</v>
          </cell>
        </row>
        <row r="1443">
          <cell r="A1443" t="str">
            <v>001.22.00800</v>
          </cell>
          <cell r="B1443" t="str">
            <v>Fornecimento e Instalação de Elo Fusível de Alta Tensão 6 K 500 mm</v>
          </cell>
          <cell r="C1443" t="str">
            <v>UN</v>
          </cell>
          <cell r="D1443">
            <v>4.0347999999999997</v>
          </cell>
        </row>
        <row r="1444">
          <cell r="A1444" t="str">
            <v>001.22.00820</v>
          </cell>
          <cell r="B1444" t="str">
            <v>Fornecimento e Instalação de Elo Fusível de Alta Tensão 15 K 500 mm</v>
          </cell>
          <cell r="C1444" t="str">
            <v>UN</v>
          </cell>
          <cell r="D1444">
            <v>4.5347999999999997</v>
          </cell>
        </row>
        <row r="1445">
          <cell r="A1445" t="str">
            <v>001.22.00840</v>
          </cell>
          <cell r="B1445" t="str">
            <v>Fornecimento e Instalação de Elo Fusível de Alta Tensão 25 K 500 mm</v>
          </cell>
          <cell r="C1445" t="str">
            <v>UN</v>
          </cell>
          <cell r="D1445">
            <v>4.8348000000000004</v>
          </cell>
        </row>
        <row r="1446">
          <cell r="A1446" t="str">
            <v>001.22.00860</v>
          </cell>
          <cell r="B1446" t="str">
            <v>Fornecimento e Instalação de Para Raios 12 KV 10 KA Polimérico ZQP</v>
          </cell>
          <cell r="C1446" t="str">
            <v>UN</v>
          </cell>
          <cell r="D1446">
            <v>151.76390000000001</v>
          </cell>
        </row>
        <row r="1447">
          <cell r="A1447" t="str">
            <v>001.22.00880</v>
          </cell>
          <cell r="B1447" t="str">
            <v>Fornecimento e Instalação de Para Raios 30 KV 10 KA Polimérico ZQP</v>
          </cell>
          <cell r="C1447" t="str">
            <v>UN</v>
          </cell>
          <cell r="D1447">
            <v>351.57389999999998</v>
          </cell>
        </row>
        <row r="1448">
          <cell r="A1448" t="str">
            <v>001.22.00900</v>
          </cell>
          <cell r="B1448" t="str">
            <v>Fornecimento e Instalação de Suporte Padronizado para Transformador Para Poste DT 195 X 100 mm</v>
          </cell>
          <cell r="C1448" t="str">
            <v>UN</v>
          </cell>
          <cell r="D1448">
            <v>70.433899999999994</v>
          </cell>
        </row>
        <row r="1449">
          <cell r="A1449" t="str">
            <v>001.22.00920</v>
          </cell>
          <cell r="B1449" t="str">
            <v>Fornecimento e Instalação de Suporte Para Transformador Em Poste Circular 210 mm</v>
          </cell>
          <cell r="C1449" t="str">
            <v>UN</v>
          </cell>
          <cell r="D1449">
            <v>66.173900000000003</v>
          </cell>
        </row>
        <row r="1450">
          <cell r="A1450" t="str">
            <v>001.22.00940</v>
          </cell>
          <cell r="B1450" t="str">
            <v>Fornecimento e Instalação de Suporte Para Transformador Em Poste Circular 230 mm</v>
          </cell>
          <cell r="C1450" t="str">
            <v>UN</v>
          </cell>
          <cell r="D1450">
            <v>71.173900000000003</v>
          </cell>
        </row>
        <row r="1451">
          <cell r="A1451" t="str">
            <v>001.22.00960</v>
          </cell>
          <cell r="B1451" t="str">
            <v>Fornecimento e instalação de transformador Monofásico - MRT - Tensão Secundária 245/127 V 34.5 KV - 15 KVA</v>
          </cell>
          <cell r="C1451" t="str">
            <v>UN</v>
          </cell>
          <cell r="D1451">
            <v>2085.2170000000001</v>
          </cell>
        </row>
        <row r="1452">
          <cell r="A1452" t="str">
            <v>001.22.00980</v>
          </cell>
          <cell r="B1452" t="str">
            <v>Forneciemnto e instalação de transformador trifásico 13 8 13 2 6 6kv/220v primário em triângulo secundário em estrela 30 kva</v>
          </cell>
          <cell r="C1452" t="str">
            <v>UN</v>
          </cell>
          <cell r="D1452">
            <v>3361.0868</v>
          </cell>
        </row>
        <row r="1453">
          <cell r="A1453" t="str">
            <v>001.22.01000</v>
          </cell>
          <cell r="B1453" t="str">
            <v>Forneciemnto e instalação de transformador trifásico 13 8 13 2 6 6kv/220v primário em triângulo secundário em estrela 45 kva</v>
          </cell>
          <cell r="C1453" t="str">
            <v>UN</v>
          </cell>
          <cell r="D1453">
            <v>4163.7824000000001</v>
          </cell>
        </row>
        <row r="1454">
          <cell r="A1454" t="str">
            <v>001.22.01020</v>
          </cell>
          <cell r="B1454" t="str">
            <v>Forneciemnto e instalação de transformador trifásico 13 8 13 2 6 6kv/220v primário em triângulo secundário em estrela 75 kva</v>
          </cell>
          <cell r="C1454" t="str">
            <v>UN</v>
          </cell>
          <cell r="D1454">
            <v>5813.4780000000001</v>
          </cell>
        </row>
        <row r="1455">
          <cell r="A1455" t="str">
            <v>001.22.01040</v>
          </cell>
          <cell r="B1455" t="str">
            <v>Forneciemnto e instalação de transformador trifásico 13 8 13 2 6 6kv/220v primário em triângulo secundário em estrela 112.5 kva</v>
          </cell>
          <cell r="C1455" t="str">
            <v>UN</v>
          </cell>
          <cell r="D1455">
            <v>7425.5169999999998</v>
          </cell>
        </row>
        <row r="1456">
          <cell r="A1456" t="str">
            <v>001.22.01060</v>
          </cell>
          <cell r="B1456" t="str">
            <v>Fornecimento e instalação de transformador trifásico 13 8 13 2 6 6kv/220v primário em triângulo secundário em estrela 150 kva</v>
          </cell>
          <cell r="C1456" t="str">
            <v>UN</v>
          </cell>
          <cell r="D1456">
            <v>9294.9560000000001</v>
          </cell>
        </row>
        <row r="1457">
          <cell r="A1457" t="str">
            <v>001.22.01080</v>
          </cell>
          <cell r="B1457" t="str">
            <v>Fornecimento e instalação de transformador trifásico 13 8 13 2 6 6kv/220v primário em triângulo secundário em estrela 15 kva</v>
          </cell>
          <cell r="C1457" t="str">
            <v>UN</v>
          </cell>
          <cell r="D1457">
            <v>2261.3912</v>
          </cell>
        </row>
        <row r="1458">
          <cell r="A1458" t="str">
            <v>001.22.01100</v>
          </cell>
          <cell r="B1458" t="str">
            <v>Fornecimento e instalação de transformador trifásico 13 8 13 2 6 6kv/220v primário em triângulo secundário em estrela 225 kva</v>
          </cell>
          <cell r="C1458" t="str">
            <v>UN</v>
          </cell>
          <cell r="D1458">
            <v>11986.138999999999</v>
          </cell>
        </row>
        <row r="1459">
          <cell r="A1459" t="str">
            <v>001.22.01120</v>
          </cell>
          <cell r="B1459" t="str">
            <v>Forneciemnto e instalação de transformador trifásico 13 8 13 2 6 6kv/220v primário em triângulo secundário em estrela 300 kva</v>
          </cell>
          <cell r="C1459" t="str">
            <v>UN</v>
          </cell>
          <cell r="D1459">
            <v>15607.834000000001</v>
          </cell>
        </row>
        <row r="1460">
          <cell r="A1460" t="str">
            <v>001.22.01140</v>
          </cell>
          <cell r="B1460" t="str">
            <v>Fornecimento e trasformação de trasformador de distribuição trifásico, com resfriamento em banho de óleo mineral, para uso interno, potência 500 kva - classe de tensão 15 kv, transprimários de 13.800, 13.200, 12.600 - ligação delta e 220-127v, ligação e</v>
          </cell>
          <cell r="C1460" t="str">
            <v>UN</v>
          </cell>
          <cell r="D1460">
            <v>21980.695</v>
          </cell>
        </row>
        <row r="1461">
          <cell r="A1461" t="str">
            <v>001.22.01160</v>
          </cell>
          <cell r="B1461" t="str">
            <v>Fornecimento e instalação de parafuso cabeça quadrada """"máquina"""", dim.16.00mm x 125.00mm, incl. Porca Quadrada Diam. Interno 16.00 mm</v>
          </cell>
          <cell r="C1461" t="str">
            <v>CJ</v>
          </cell>
          <cell r="D1461">
            <v>3.0575000000000001</v>
          </cell>
        </row>
        <row r="1462">
          <cell r="A1462" t="str">
            <v>001.22.01180</v>
          </cell>
          <cell r="B1462" t="str">
            <v>Fornecimento e instalação de parafuso cabeça quadrada """"máquina"""", dim.16.00mm x 150.00mm, incl. Porca Quadrada Diam. Interno 16.00 mm</v>
          </cell>
          <cell r="C1462" t="str">
            <v>CJ</v>
          </cell>
          <cell r="D1462">
            <v>3.4375</v>
          </cell>
        </row>
        <row r="1463">
          <cell r="A1463" t="str">
            <v>001.22.01200</v>
          </cell>
          <cell r="B1463" t="str">
            <v>Fornecimento e instalação de parafuso cabeça quadrada """"máquina"""", dim.16.00mm x 200.00mm, incl. Porca Quadrada Diam. Interno 16.00 mm</v>
          </cell>
          <cell r="C1463" t="str">
            <v>CJ</v>
          </cell>
          <cell r="D1463">
            <v>3.6074999999999999</v>
          </cell>
        </row>
        <row r="1464">
          <cell r="A1464" t="str">
            <v>001.22.01220</v>
          </cell>
          <cell r="B1464" t="str">
            <v>Fornecimento e instalação de parafuso cabeça quadrada """"máquina"""", dim.16.00mm x 250.00mm, incl. Porca Quadrada Diam. Interno 16.00 mm</v>
          </cell>
          <cell r="C1464" t="str">
            <v>CJ</v>
          </cell>
          <cell r="D1464">
            <v>4.0674999999999999</v>
          </cell>
        </row>
        <row r="1465">
          <cell r="A1465" t="str">
            <v>001.22.01240</v>
          </cell>
          <cell r="B1465" t="str">
            <v>Fornecimento e instalação de parafuso cabeça quadrada """"máquina"""", dim.16.00mm x 300.00mm, incl. Porca Quadrada Diam. Interno 16.00 mm</v>
          </cell>
          <cell r="C1465" t="str">
            <v>CJ</v>
          </cell>
          <cell r="D1465">
            <v>4.7074999999999996</v>
          </cell>
        </row>
        <row r="1466">
          <cell r="A1466" t="str">
            <v>001.22.01260</v>
          </cell>
          <cell r="B1466" t="str">
            <v>Fornecimento e instalação de parafuso cabeça quadrada """"máquina"""", dim.16.00mm x 350.00mm, incl. Porca Quadrada Diam. Interno 16.00 mm</v>
          </cell>
          <cell r="C1466" t="str">
            <v>CJ</v>
          </cell>
          <cell r="D1466">
            <v>5.6375000000000002</v>
          </cell>
        </row>
        <row r="1467">
          <cell r="A1467" t="str">
            <v>001.22.01280</v>
          </cell>
          <cell r="B1467" t="str">
            <v>Fornecimento e instalação de parafuso cabeça quadrada """"máquina"""", dim.16.00mm x 400.00mm, incl. Porca Quadrada Diam. Interno 16.00 mm</v>
          </cell>
          <cell r="C1467" t="str">
            <v>CJ</v>
          </cell>
          <cell r="D1467">
            <v>6.1375000000000002</v>
          </cell>
        </row>
        <row r="1468">
          <cell r="A1468" t="str">
            <v>001.22.01300</v>
          </cell>
          <cell r="B1468" t="str">
            <v>Fornecimento e instalação de parafuso cabeça quadrada """"máquina"""", dim.16.00mm x 450.00mm, incl. Porca Quadrada Diam. Interno 16.00 mm</v>
          </cell>
          <cell r="C1468" t="str">
            <v>CJ</v>
          </cell>
          <cell r="D1468">
            <v>6.5374999999999996</v>
          </cell>
        </row>
        <row r="1469">
          <cell r="A1469" t="str">
            <v>001.22.01320</v>
          </cell>
          <cell r="B1469" t="str">
            <v>Fornecimento e instalação de parafuso cabeça quadrada """"máquina"""", dim.16.00mm x 500.00mm, incl. Porca Quadrada Diam. Interno 16.00 mm</v>
          </cell>
          <cell r="C1469" t="str">
            <v>CJ</v>
          </cell>
          <cell r="D1469">
            <v>7.2374999999999998</v>
          </cell>
        </row>
        <row r="1470">
          <cell r="A1470" t="str">
            <v>001.22.01340</v>
          </cell>
          <cell r="B1470" t="str">
            <v>Fornecimento e instalação de cinta circular de aço galvanizado diam. 150.00 mm</v>
          </cell>
          <cell r="C1470" t="str">
            <v>UN</v>
          </cell>
          <cell r="D1470">
            <v>14.8439</v>
          </cell>
        </row>
        <row r="1471">
          <cell r="A1471" t="str">
            <v>001.22.01360</v>
          </cell>
          <cell r="B1471" t="str">
            <v>Fornecimento e instalação de cinta circular de aço galvanizado diam. 160.00 mm</v>
          </cell>
          <cell r="C1471" t="str">
            <v>UN</v>
          </cell>
          <cell r="D1471">
            <v>15.043900000000001</v>
          </cell>
        </row>
        <row r="1472">
          <cell r="A1472" t="str">
            <v>001.22.01380</v>
          </cell>
          <cell r="B1472" t="str">
            <v>Fornecimento e instalação de cinta circular de aço galvanizado diam. 170.00 mm</v>
          </cell>
          <cell r="C1472" t="str">
            <v>UN</v>
          </cell>
          <cell r="D1472">
            <v>15.2439</v>
          </cell>
        </row>
        <row r="1473">
          <cell r="A1473" t="str">
            <v>001.22.01400</v>
          </cell>
          <cell r="B1473" t="str">
            <v>Fornecimento e instalação de cinta circular de aço galvanizado diam. 180.00 mm</v>
          </cell>
          <cell r="C1473" t="str">
            <v>UN</v>
          </cell>
          <cell r="D1473">
            <v>15.6439</v>
          </cell>
        </row>
        <row r="1474">
          <cell r="A1474" t="str">
            <v>001.22.01420</v>
          </cell>
          <cell r="B1474" t="str">
            <v>Fornecimento e instalação de cinta circular de aço galvanizado diam. 190.00 mm</v>
          </cell>
          <cell r="C1474" t="str">
            <v>UN</v>
          </cell>
          <cell r="D1474">
            <v>17.260899999999999</v>
          </cell>
        </row>
        <row r="1475">
          <cell r="A1475" t="str">
            <v>001.22.01440</v>
          </cell>
          <cell r="B1475" t="str">
            <v>Fornecimento e instalação de cinta circular de aço galvanizado diam. 200.00 mm</v>
          </cell>
          <cell r="C1475" t="str">
            <v>UN</v>
          </cell>
          <cell r="D1475">
            <v>16.643899999999999</v>
          </cell>
        </row>
        <row r="1476">
          <cell r="A1476" t="str">
            <v>001.22.01460</v>
          </cell>
          <cell r="B1476" t="str">
            <v>Fornecimento e instalação de cinta circular de aço galvanizado diam. 210.00 mm</v>
          </cell>
          <cell r="C1476" t="str">
            <v>UN</v>
          </cell>
          <cell r="D1476">
            <v>16.943899999999999</v>
          </cell>
        </row>
        <row r="1477">
          <cell r="A1477" t="str">
            <v>001.22.01480</v>
          </cell>
          <cell r="B1477" t="str">
            <v>Fornecimento e instalação de cinta circular de aço galvanizado diam. 220.00 mm</v>
          </cell>
          <cell r="C1477" t="str">
            <v>UN</v>
          </cell>
          <cell r="D1477">
            <v>19.778199999999998</v>
          </cell>
        </row>
        <row r="1478">
          <cell r="A1478" t="str">
            <v>001.22.01500</v>
          </cell>
          <cell r="B1478" t="str">
            <v>Fornecimento e instalação de cinta circular de aço galvanizado diam. 230.00 mm</v>
          </cell>
          <cell r="C1478" t="str">
            <v>UN</v>
          </cell>
          <cell r="D1478">
            <v>18.2439</v>
          </cell>
        </row>
        <row r="1479">
          <cell r="A1479" t="str">
            <v>001.22.01520</v>
          </cell>
          <cell r="B1479" t="str">
            <v>Fornecimento e instalação de cinta circular de aço galvanizado diam. 240.00 mm</v>
          </cell>
          <cell r="C1479" t="str">
            <v>UN</v>
          </cell>
          <cell r="D1479">
            <v>18.543900000000001</v>
          </cell>
        </row>
        <row r="1480">
          <cell r="A1480" t="str">
            <v>001.22.01540</v>
          </cell>
          <cell r="B1480" t="str">
            <v>Fornecimento e instalação de cinta circular de aço galvanizado diam. 250.00 mm</v>
          </cell>
          <cell r="C1480" t="str">
            <v>UN</v>
          </cell>
          <cell r="D1480">
            <v>19.2439</v>
          </cell>
        </row>
        <row r="1481">
          <cell r="A1481" t="str">
            <v>001.22.01560</v>
          </cell>
          <cell r="B1481" t="str">
            <v>Fornecimento e instalação de parafuso rosca dupla """"passante"""" dim.16.00mm x 350.00mm, incl. Porca Quadrada Diam. Interno 16.00 mm</v>
          </cell>
          <cell r="C1481" t="str">
            <v>CJ</v>
          </cell>
          <cell r="D1481">
            <v>8.3750999999999998</v>
          </cell>
        </row>
        <row r="1482">
          <cell r="A1482" t="str">
            <v>001.22.01580</v>
          </cell>
          <cell r="B1482" t="str">
            <v>Fornecimento e instalação de parafuso rosca dupla """"passante"""" dim.16.00mm x 400.00mm, incl. Porca Quadrada Diam. Interno 16.00 mm</v>
          </cell>
          <cell r="C1482" t="str">
            <v>CJ</v>
          </cell>
          <cell r="D1482">
            <v>8.3150999999999993</v>
          </cell>
        </row>
        <row r="1483">
          <cell r="A1483" t="str">
            <v>001.22.01600</v>
          </cell>
          <cell r="B1483" t="str">
            <v>Fornecimento e instalação de parafuso rosca dupla """"passante"""" dim.16.00mm x 450.00mm, incl. Porca Quadrada Diam. Interno 16.00 mm</v>
          </cell>
          <cell r="C1483" t="str">
            <v>CJ</v>
          </cell>
          <cell r="D1483">
            <v>9.4750999999999994</v>
          </cell>
        </row>
        <row r="1484">
          <cell r="A1484" t="str">
            <v>001.22.01620</v>
          </cell>
          <cell r="B1484" t="str">
            <v>Fornecimento e instalação de parafuso rosca dupla """"passante"""" dim.16.00mm x 500.00mm, incl. Porca Quadrada Diam. Interno 16.00 mm</v>
          </cell>
          <cell r="C1484" t="str">
            <v>CJ</v>
          </cell>
          <cell r="D1484">
            <v>10.075100000000001</v>
          </cell>
        </row>
        <row r="1485">
          <cell r="A1485" t="str">
            <v>001.22.01640</v>
          </cell>
          <cell r="B1485" t="str">
            <v>Fornecimento e instalação de parafuso rosca dupla """"passante"""" dim.16.00mm x 550.00mm, incl. Porca Quadrada Diam. Interno 16.00 mm</v>
          </cell>
          <cell r="C1485" t="str">
            <v>CJ</v>
          </cell>
          <cell r="D1485">
            <v>10.3751</v>
          </cell>
        </row>
        <row r="1486">
          <cell r="A1486" t="str">
            <v>001.22.01660</v>
          </cell>
          <cell r="B1486" t="str">
            <v>Fornecimento e instalação de sela p/ cruzeta de concreto</v>
          </cell>
          <cell r="C1486" t="str">
            <v>UN</v>
          </cell>
          <cell r="D1486">
            <v>7.6238999999999999</v>
          </cell>
        </row>
        <row r="1487">
          <cell r="A1487" t="str">
            <v>001.22.01680</v>
          </cell>
          <cell r="B1487" t="str">
            <v>Fornecimento e instalação de parafuso francês (cabeça abaulada) 16.00 mm x 45.00 mm, incl. Porca Quadrada Diam. Interno 16.00 mm</v>
          </cell>
          <cell r="C1487" t="str">
            <v>CJ</v>
          </cell>
          <cell r="D1487">
            <v>2.5375000000000001</v>
          </cell>
        </row>
        <row r="1488">
          <cell r="A1488" t="str">
            <v>001.22.01700</v>
          </cell>
          <cell r="B1488" t="str">
            <v>Fornecimento e instalação de parafuso francês (cabeça abaulada) 16.00 mm x150.00 mm incl. Porca Quadrada Diam. Interno 16.00 mm</v>
          </cell>
          <cell r="C1488" t="str">
            <v>CJ</v>
          </cell>
          <cell r="D1488">
            <v>3.5375000000000001</v>
          </cell>
        </row>
        <row r="1489">
          <cell r="A1489" t="str">
            <v>001.22.01720</v>
          </cell>
          <cell r="B1489" t="str">
            <v>Fornecimento e Instalação de Laço de Topo Pref. Para Cabo 2 CAA - 15.00 KV</v>
          </cell>
          <cell r="C1489" t="str">
            <v>UN</v>
          </cell>
          <cell r="D1489">
            <v>4.2934999999999999</v>
          </cell>
        </row>
        <row r="1490">
          <cell r="A1490" t="str">
            <v>001.22.01740</v>
          </cell>
          <cell r="B1490" t="str">
            <v>Fornecimento e Instalação de Laço de Topo Pref. Para Cabo 2 CAA - 34.5 KV</v>
          </cell>
          <cell r="C1490" t="str">
            <v>UN</v>
          </cell>
          <cell r="D1490">
            <v>5.1435000000000004</v>
          </cell>
        </row>
        <row r="1491">
          <cell r="A1491" t="str">
            <v>001.22.01760</v>
          </cell>
          <cell r="B1491" t="str">
            <v>Fornecimento e Instalação de Manilha Sapatilha</v>
          </cell>
          <cell r="C1491" t="str">
            <v>UN</v>
          </cell>
          <cell r="D1491">
            <v>8.0974000000000004</v>
          </cell>
        </row>
        <row r="1492">
          <cell r="A1492" t="str">
            <v>001.22.01780</v>
          </cell>
          <cell r="B1492" t="str">
            <v>Fornecimento e Instalação de Alça Pré-Formada Cabo 2 AWG</v>
          </cell>
          <cell r="C1492" t="str">
            <v>UN</v>
          </cell>
          <cell r="D1492">
            <v>2.8675000000000002</v>
          </cell>
        </row>
        <row r="1493">
          <cell r="A1493" t="str">
            <v>001.22.01800</v>
          </cell>
          <cell r="B1493" t="str">
            <v>Fornecimento e instalação de Conector Derivação Cunha  Tipo Estribo Normal - 2 - 4</v>
          </cell>
          <cell r="C1493" t="str">
            <v>UN</v>
          </cell>
          <cell r="D1493">
            <v>12.614800000000001</v>
          </cell>
        </row>
        <row r="1494">
          <cell r="A1494" t="str">
            <v>001.22.01820</v>
          </cell>
          <cell r="B1494" t="str">
            <v>Fornecimento e Instalação de Conector Derivação Tipo Cunha - AMP - Tipo II ou Similar</v>
          </cell>
          <cell r="C1494" t="str">
            <v>UN</v>
          </cell>
          <cell r="D1494">
            <v>4.7948000000000004</v>
          </cell>
        </row>
        <row r="1495">
          <cell r="A1495" t="str">
            <v>001.22.01840</v>
          </cell>
          <cell r="B1495" t="str">
            <v>Fornecimento e Instalação de Conector Derivação Cunha 602380-2  336, 4 - 2</v>
          </cell>
          <cell r="C1495" t="str">
            <v>UN</v>
          </cell>
          <cell r="D1495">
            <v>17.134799999999998</v>
          </cell>
        </row>
        <row r="1496">
          <cell r="A1496" t="str">
            <v>001.22.01860</v>
          </cell>
          <cell r="B1496" t="str">
            <v>Fornecimento e Instalação de Conector Derivação p/Linha Viva 6 - 250</v>
          </cell>
          <cell r="C1496" t="str">
            <v>UN</v>
          </cell>
          <cell r="D1496">
            <v>12.2248</v>
          </cell>
        </row>
        <row r="1497">
          <cell r="A1497" t="str">
            <v>001.22.01880</v>
          </cell>
          <cell r="B1497" t="str">
            <v>Fornecimento e Instalação de Conector Transversal Tipo Cunha Para Aterramento 5/8"""" x ( 25 a 35 mm)</v>
          </cell>
          <cell r="C1497" t="str">
            <v>UN</v>
          </cell>
          <cell r="D1497">
            <v>16.5748</v>
          </cell>
        </row>
        <row r="1498">
          <cell r="A1498" t="str">
            <v>001.22.01900</v>
          </cell>
          <cell r="B1498" t="str">
            <v>Fornecimento e Instalação de Cabo de Cobre Isolado XLPE 15 KV 16 mm2</v>
          </cell>
          <cell r="C1498" t="str">
            <v>ML</v>
          </cell>
          <cell r="D1498">
            <v>9.1957000000000004</v>
          </cell>
        </row>
        <row r="1499">
          <cell r="A1499" t="str">
            <v>001.22.01920</v>
          </cell>
          <cell r="B1499" t="str">
            <v>Fornecimento e Instalação de Cartucho P/ Conector AMP Vermelho 444504-2</v>
          </cell>
          <cell r="C1499" t="str">
            <v>UN</v>
          </cell>
          <cell r="D1499">
            <v>5.0951000000000004</v>
          </cell>
        </row>
        <row r="1500">
          <cell r="A1500" t="str">
            <v>001.22.01940</v>
          </cell>
          <cell r="B1500" t="str">
            <v>Fornecimento e Instalação de Conector Terminal Tipo Espada P/ Chave Faca - Terminal - 336,4 MCM 34 KV</v>
          </cell>
          <cell r="C1500" t="str">
            <v>UN</v>
          </cell>
          <cell r="D1500">
            <v>32.534799999999997</v>
          </cell>
        </row>
        <row r="1501">
          <cell r="A1501" t="str">
            <v>001.22.01960</v>
          </cell>
          <cell r="B1501" t="str">
            <v>Fornecimento e Instalação de Poste Duplo T 7mts (150 kg), com Engastamento Simples, incl Escavação e Reaterro Apiloado, conf. Normatização Rede Cemat</v>
          </cell>
          <cell r="C1501" t="str">
            <v>UN</v>
          </cell>
          <cell r="D1501">
            <v>242.98140000000001</v>
          </cell>
        </row>
        <row r="1502">
          <cell r="A1502" t="str">
            <v>001.22.01980</v>
          </cell>
          <cell r="B1502" t="str">
            <v>Fornecimento e Instalação de Poste Duplo T 9mts (150 kg), com Engastamento Simples, incl Escavação e Reaterro Apiloado, conf. Normatização Rede Cemat</v>
          </cell>
          <cell r="C1502" t="str">
            <v>UN</v>
          </cell>
          <cell r="D1502">
            <v>244.20249999999999</v>
          </cell>
        </row>
        <row r="1503">
          <cell r="A1503" t="str">
            <v>001.22.02000</v>
          </cell>
          <cell r="B1503" t="str">
            <v>Fornecimento e Instalação de Poste Duplo T 10 mts (150 kg), com Engastamento Simples, incl Escavação e Reaterro Apiloado, conf. Normatização Rede Cemat</v>
          </cell>
          <cell r="C1503" t="str">
            <v>UN</v>
          </cell>
          <cell r="D1503">
            <v>255.8312</v>
          </cell>
        </row>
        <row r="1504">
          <cell r="A1504" t="str">
            <v>001.22.02020</v>
          </cell>
          <cell r="B1504" t="str">
            <v>Fornecimento e Instalação de Poste Duplo T 11 mts (200 kg), com Engastamento Simples, incl Escavação e Reaterro Apiloado, conf. Normatização Rede Cemat</v>
          </cell>
          <cell r="C1504" t="str">
            <v>UN</v>
          </cell>
          <cell r="D1504">
            <v>498.50170000000003</v>
          </cell>
        </row>
        <row r="1505">
          <cell r="A1505" t="str">
            <v>001.22.02040</v>
          </cell>
          <cell r="B1505" t="str">
            <v>Fornecimento e Instalação de Poste Duplo T 12 mts (300 kg), com Engastamento Simples, incl Escavação e Reaterro Apiloado, conf. Normatização Rede Cemat</v>
          </cell>
          <cell r="C1505" t="str">
            <v>UN</v>
          </cell>
          <cell r="D1505">
            <v>495.28809999999999</v>
          </cell>
        </row>
        <row r="1506">
          <cell r="A1506" t="str">
            <v>001.22.02060</v>
          </cell>
          <cell r="B1506" t="str">
            <v>Fornecimento e Instalação de Poste Duplo T 10mts (300 kg), com Engastamento Reforçado, incl Escavação e Reaterro Apiloado, conf. Normatização Rede Cemat</v>
          </cell>
          <cell r="C1506" t="str">
            <v>UN</v>
          </cell>
          <cell r="D1506">
            <v>422.85449999999997</v>
          </cell>
        </row>
        <row r="1507">
          <cell r="A1507" t="str">
            <v>001.22.02080</v>
          </cell>
          <cell r="B1507" t="str">
            <v>Fornecimento e Instalação de Poste Duplo T 11mts (300 kg), com Engastamento Reforçado, incl Escavação e Reaterro Apiloado, conf. Normatização Rede Cemat</v>
          </cell>
          <cell r="C1507" t="str">
            <v>UN</v>
          </cell>
          <cell r="D1507">
            <v>553.79449999999997</v>
          </cell>
        </row>
        <row r="1508">
          <cell r="A1508" t="str">
            <v>001.22.02100</v>
          </cell>
          <cell r="B1508" t="str">
            <v>Fornecimento e Instalação de Poste Duplo T 10 mts (150 kg), com Engastamento em Solo Cimento, incl Escavação e Reaterro Apiloado, conf. Normatização Rede Cemat</v>
          </cell>
          <cell r="C1508" t="str">
            <v>UN</v>
          </cell>
          <cell r="D1508">
            <v>270.33120000000002</v>
          </cell>
        </row>
        <row r="1509">
          <cell r="A1509" t="str">
            <v>001.22.02120</v>
          </cell>
          <cell r="B1509" t="str">
            <v>Fornecimento e Instalação de Poste Duplo T 10 mts (300 kg), com Engastamento em Solo Cimento, incl Escavação e Reaterro Apiloado, conf. Normatização Rede Cemat</v>
          </cell>
          <cell r="C1509" t="str">
            <v>UN</v>
          </cell>
          <cell r="D1509">
            <v>381.64120000000003</v>
          </cell>
        </row>
        <row r="1510">
          <cell r="A1510" t="str">
            <v>001.22.02140</v>
          </cell>
          <cell r="B1510" t="str">
            <v>Fornecimento e Instalação de Poste Duplo T 11 mts (200 kg), com Engastamento em Solo Cimento, incl Escavação e Reaterro Apiloado, conf. Normatização Rede Cemat</v>
          </cell>
          <cell r="C1510" t="str">
            <v>UN</v>
          </cell>
          <cell r="D1510">
            <v>513.00170000000003</v>
          </cell>
        </row>
        <row r="1511">
          <cell r="A1511" t="str">
            <v>001.22.02160</v>
          </cell>
          <cell r="B1511" t="str">
            <v>Fornecimento e Instalação de Poste Duplo T 11 mts (300 kg), com Engastamento em Solo Cimento, incl Escavação e Reaterro Apiloado, conf. Normatização Rede Cemat</v>
          </cell>
          <cell r="C1511" t="str">
            <v>UN</v>
          </cell>
          <cell r="D1511">
            <v>513.20169999999996</v>
          </cell>
        </row>
        <row r="1512">
          <cell r="A1512" t="str">
            <v>001.22.02180</v>
          </cell>
          <cell r="B1512" t="str">
            <v>Fornecimento e Instalação de Poste Duplo T 10 mts (600 kg), com Engastamento em Concreto Fck= 15 Mpa, incl Escavação e Reaterro Apiloado, conf. Normatização Rede Cemat</v>
          </cell>
          <cell r="C1512" t="str">
            <v>UN</v>
          </cell>
          <cell r="D1512">
            <v>538.46730000000002</v>
          </cell>
        </row>
        <row r="1513">
          <cell r="A1513" t="str">
            <v>001.22.02200</v>
          </cell>
          <cell r="B1513" t="str">
            <v>Fornecimento e Instalação de Poste Duplo T 10 mts (1000 kg), com Engastamento em Concreto Fck= 15 Mpa, incl Escavação e Reaterro Apiloado, conf. Normatização Rede Cemat</v>
          </cell>
          <cell r="C1513" t="str">
            <v>UN</v>
          </cell>
          <cell r="D1513">
            <v>645.46730000000002</v>
          </cell>
        </row>
        <row r="1514">
          <cell r="A1514" t="str">
            <v>001.22.02220</v>
          </cell>
          <cell r="B1514" t="str">
            <v>Fornecimento e Instalação de Poste Duplo T 11 mts (600 kg), com Engastamento em Concreto Fck= 15 Mpa, incl Escavação e Reaterro Apiloado, conf. Normatização Rede Cemat</v>
          </cell>
          <cell r="C1514" t="str">
            <v>UN</v>
          </cell>
          <cell r="D1514">
            <v>918.09780000000001</v>
          </cell>
        </row>
        <row r="1515">
          <cell r="A1515" t="str">
            <v>001.22.02240</v>
          </cell>
          <cell r="B1515" t="str">
            <v>Fornecimento e Instalação de Poste Duplo T 11 mts (1000 kg), com Engastamento em Concreto Fck= 15 Mpa, incl Escavação e Reaterro Apiloado, conf. Normatização Rede Cemat</v>
          </cell>
          <cell r="C1515" t="str">
            <v>UN</v>
          </cell>
          <cell r="D1515">
            <v>918.09780000000001</v>
          </cell>
        </row>
        <row r="1516">
          <cell r="A1516" t="str">
            <v>001.22.02260</v>
          </cell>
          <cell r="B1516" t="str">
            <v>Fornecimento e Instalação de Poste Circular 7 mts (150 kg), com Engastamento Simples, incl Escavação e Reaterro Apiloado, conf. Normatização Rede Cemat</v>
          </cell>
          <cell r="C1516" t="str">
            <v>UN</v>
          </cell>
          <cell r="D1516">
            <v>282.17140000000001</v>
          </cell>
        </row>
        <row r="1517">
          <cell r="A1517" t="str">
            <v>001.22.02280</v>
          </cell>
          <cell r="B1517" t="str">
            <v>Fornecimento e Instalação de Poste Circular 9 mts (150 kg), com Engastamento Simples, incl Escavação e Reaterro Apiloado, conf. Normatização Rede Cemat</v>
          </cell>
          <cell r="C1517" t="str">
            <v>UN</v>
          </cell>
          <cell r="D1517">
            <v>351.24250000000001</v>
          </cell>
        </row>
        <row r="1518">
          <cell r="A1518" t="str">
            <v>001.22.02300</v>
          </cell>
          <cell r="B1518" t="str">
            <v>Fornecimento e Instalação de Poste Circular 10 mts (150 kg), com Engastamento Simples, incl Escavação e Reaterro Apiloado, conf. Normatização Rede Cemat</v>
          </cell>
          <cell r="C1518" t="str">
            <v>UN</v>
          </cell>
          <cell r="D1518">
            <v>465.88119999999998</v>
          </cell>
        </row>
        <row r="1519">
          <cell r="A1519" t="str">
            <v>001.22.02320</v>
          </cell>
          <cell r="B1519" t="str">
            <v>Fornecimento e Instalação de Poste Circular 11 mts (200 kg), com Engastamento Simples, incl Escavação e Reaterro Apiloado, conf. Normatização Rede Cemat</v>
          </cell>
          <cell r="C1519" t="str">
            <v>UN</v>
          </cell>
          <cell r="D1519">
            <v>486.92169999999999</v>
          </cell>
        </row>
        <row r="1520">
          <cell r="A1520" t="str">
            <v>001.22.02340</v>
          </cell>
          <cell r="B1520" t="str">
            <v>Fornecimento e Instalação de Poste Circular 12 mts (300 kg), com Engastamento Simples, incl Escavação e Reaterro Apiloado, conf. Normatização Rede Cemat</v>
          </cell>
          <cell r="C1520" t="str">
            <v>UN</v>
          </cell>
          <cell r="D1520">
            <v>495.28809999999999</v>
          </cell>
        </row>
        <row r="1521">
          <cell r="A1521" t="str">
            <v>001.22.02360</v>
          </cell>
          <cell r="B1521" t="str">
            <v>Fornecimento e Instalação de Poste Circular 10 mts (300 kg), com Engastamento Reforçado, incl Escavação e Reaterro Apiloado, conf. Normatização Rede Cemat</v>
          </cell>
          <cell r="C1521" t="str">
            <v>UN</v>
          </cell>
          <cell r="D1521">
            <v>566.24450000000002</v>
          </cell>
        </row>
        <row r="1522">
          <cell r="A1522" t="str">
            <v>001.22.02380</v>
          </cell>
          <cell r="B1522" t="str">
            <v>Fornecimento e Instalação de Poste Circular 10 mts (150 kg), com Engastamento em Solo Cimento, incl Escavação e Reaterro Apiloado, conf. Normatização Rede Cemat</v>
          </cell>
          <cell r="C1522" t="str">
            <v>UN</v>
          </cell>
          <cell r="D1522">
            <v>480.38119999999998</v>
          </cell>
        </row>
        <row r="1523">
          <cell r="A1523" t="str">
            <v>001.22.02400</v>
          </cell>
          <cell r="B1523" t="str">
            <v>Fornecimento e Instalação de Poste Circular 10 mts (300 kg), com Engastamento em Solo Cimento, incl Escavação e Reaterro Apiloado, conf. Normatização Rede Cemat</v>
          </cell>
          <cell r="C1523" t="str">
            <v>UN</v>
          </cell>
          <cell r="D1523">
            <v>525.03120000000001</v>
          </cell>
        </row>
        <row r="1524">
          <cell r="A1524" t="str">
            <v>001.22.02420</v>
          </cell>
          <cell r="B1524" t="str">
            <v>Fornecimento e Instalação de Poste Circular 11 mts (200 kg), com Engastamento em Solo Cimento, incl Escavação e Reaterro Apiloado, conf. Normatização Rede Cemat</v>
          </cell>
          <cell r="C1524" t="str">
            <v>UN</v>
          </cell>
          <cell r="D1524">
            <v>501.42169999999999</v>
          </cell>
        </row>
        <row r="1525">
          <cell r="A1525" t="str">
            <v>001.22.02440</v>
          </cell>
          <cell r="B1525" t="str">
            <v>Fornecimento e Instalação de Poste Circular 11 mts (300 kg), com Engastamento em Solo Cimento, incl Escavação e Reaterro Apiloado, conf. Normatização Rede Cemat</v>
          </cell>
          <cell r="C1525" t="str">
            <v>UN</v>
          </cell>
          <cell r="D1525">
            <v>509.40170000000001</v>
          </cell>
        </row>
        <row r="1526">
          <cell r="A1526" t="str">
            <v>001.22.02460</v>
          </cell>
          <cell r="B1526" t="str">
            <v>Fornecimento e Instalação de Poste Circular 10 mts (600 kg), com Engastamento em Concreto Fck= 15 Mpa, incl Escavação e Reaterro Apiloado, conf. Normatização Rede Cemat</v>
          </cell>
          <cell r="C1526" t="str">
            <v>UN</v>
          </cell>
          <cell r="D1526">
            <v>513.6173</v>
          </cell>
        </row>
        <row r="1527">
          <cell r="A1527" t="str">
            <v>001.22.02480</v>
          </cell>
          <cell r="B1527" t="str">
            <v>Fornecimento e Instalação de Poste Circular 10 mts (1000 kg), com Engastamento em Concreto Fck= 15 Mpa, incl Escavação e Reaterro Apiloado, conf. Normatização Rede Cemat</v>
          </cell>
          <cell r="C1527" t="str">
            <v>UN</v>
          </cell>
          <cell r="D1527">
            <v>701.59730000000002</v>
          </cell>
        </row>
        <row r="1528">
          <cell r="A1528" t="str">
            <v>001.22.02500</v>
          </cell>
          <cell r="B1528" t="str">
            <v>Fornecimento e Instalação de Poste Circular 11 mts (600 kg), com Engastamento em Concreto Fck= 15 Mpa, incl Escavação e Reaterro Apiloado, conf. Normatização Rede Cemat</v>
          </cell>
          <cell r="C1528" t="str">
            <v>UN</v>
          </cell>
          <cell r="D1528">
            <v>574.3578</v>
          </cell>
        </row>
        <row r="1529">
          <cell r="A1529" t="str">
            <v>001.22.02520</v>
          </cell>
          <cell r="B1529" t="str">
            <v>Fornecimento e Instalação de Poste Circular 11 mts (1000 kg), com Engastamento em Concreto Fck= 15 Mpa, incl Escavação e Reaterro Apiloado, conf. Normatização Rede Cemat</v>
          </cell>
          <cell r="C1529" t="str">
            <v>UN</v>
          </cell>
          <cell r="D1529">
            <v>987.11779999999999</v>
          </cell>
        </row>
        <row r="1530">
          <cell r="A1530" t="str">
            <v>001.23</v>
          </cell>
          <cell r="B1530" t="str">
            <v>INSTALAÇÕES ELÉTRICAS - SERVIÇOS DE MANUTENÇÃO</v>
          </cell>
          <cell r="D1530">
            <v>734.33730000000003</v>
          </cell>
        </row>
        <row r="1531">
          <cell r="A1531" t="str">
            <v>001.23.00040</v>
          </cell>
          <cell r="B1531" t="str">
            <v>Revisão em ponto de energia c/ reaperto e substituição de fita isolante</v>
          </cell>
          <cell r="C1531" t="str">
            <v>PT</v>
          </cell>
          <cell r="D1531">
            <v>4.7134999999999998</v>
          </cell>
        </row>
        <row r="1532">
          <cell r="A1532" t="str">
            <v>001.23.00080</v>
          </cell>
          <cell r="B1532" t="str">
            <v>Fornecimento e substituição de espelho (ou placa) p/ tomada e/ou interruptor 4""""""""x2""""""""</v>
          </cell>
          <cell r="C1532" t="str">
            <v>UN</v>
          </cell>
          <cell r="D1532">
            <v>1.5708</v>
          </cell>
        </row>
        <row r="1533">
          <cell r="A1533" t="str">
            <v>001.23.00100</v>
          </cell>
          <cell r="B1533" t="str">
            <v>Fornecimento e substituição de espelho (ou placa) p/ tomada e/ou interruptor 4""""""""x4""""""""</v>
          </cell>
          <cell r="C1533" t="str">
            <v>UN</v>
          </cell>
          <cell r="D1533">
            <v>2.9007999999999998</v>
          </cell>
        </row>
        <row r="1534">
          <cell r="A1534" t="str">
            <v>001.23.00120</v>
          </cell>
          <cell r="B1534" t="str">
            <v>Fornecimento e substituição de tomada simples universal com espelho</v>
          </cell>
          <cell r="C1534" t="str">
            <v>UN</v>
          </cell>
          <cell r="D1534">
            <v>5.9904000000000002</v>
          </cell>
        </row>
        <row r="1535">
          <cell r="A1535" t="str">
            <v>001.23.00140</v>
          </cell>
          <cell r="B1535" t="str">
            <v>Fornecimento e substituição de interruptor c/ uma tecla simples c/ espelho</v>
          </cell>
          <cell r="C1535" t="str">
            <v>UN</v>
          </cell>
          <cell r="D1535">
            <v>6.3903999999999996</v>
          </cell>
        </row>
        <row r="1536">
          <cell r="A1536" t="str">
            <v>001.23.00160</v>
          </cell>
          <cell r="B1536" t="str">
            <v>Fornecimento e substituição de interruptor c/ duas teclas simples c/ espelho</v>
          </cell>
          <cell r="C1536" t="str">
            <v>UN</v>
          </cell>
          <cell r="D1536">
            <v>7.8316999999999997</v>
          </cell>
        </row>
        <row r="1537">
          <cell r="A1537" t="str">
            <v>001.23.00180</v>
          </cell>
          <cell r="B1537" t="str">
            <v>Forencimento e substituição de interruptor c/ tres teclas simples c/ espelho</v>
          </cell>
          <cell r="C1537" t="str">
            <v>UN</v>
          </cell>
          <cell r="D1537">
            <v>13.898999999999999</v>
          </cell>
        </row>
        <row r="1538">
          <cell r="A1538" t="str">
            <v>001.23.00200</v>
          </cell>
          <cell r="B1538" t="str">
            <v>Fornecimento e substituição de interruptor c/ uma tecla paralela e espelho</v>
          </cell>
          <cell r="C1538" t="str">
            <v>UN</v>
          </cell>
          <cell r="D1538">
            <v>13.613899999999999</v>
          </cell>
        </row>
        <row r="1539">
          <cell r="A1539" t="str">
            <v>001.23.00220</v>
          </cell>
          <cell r="B1539" t="str">
            <v>Fornecimento e substituição de reator simples a.f.p./p.r. - 1x20 w</v>
          </cell>
          <cell r="C1539" t="str">
            <v>UN</v>
          </cell>
          <cell r="D1539">
            <v>24.139099999999999</v>
          </cell>
        </row>
        <row r="1540">
          <cell r="A1540" t="str">
            <v>001.23.00240</v>
          </cell>
          <cell r="B1540" t="str">
            <v>Fornecimento e substituição de reator simples a.f.p./p.r. - 1x40 w</v>
          </cell>
          <cell r="C1540" t="str">
            <v>UN</v>
          </cell>
          <cell r="D1540">
            <v>34.139099999999999</v>
          </cell>
        </row>
        <row r="1541">
          <cell r="A1541" t="str">
            <v>001.23.00260</v>
          </cell>
          <cell r="B1541" t="str">
            <v>Fornecimento e substituição de reator duplo a.f.p./p.r. - 2x20 w</v>
          </cell>
          <cell r="C1541" t="str">
            <v>UN</v>
          </cell>
          <cell r="D1541">
            <v>34.736499999999999</v>
          </cell>
        </row>
        <row r="1542">
          <cell r="A1542" t="str">
            <v>001.23.00280</v>
          </cell>
          <cell r="B1542" t="str">
            <v>Fornecimento e substituição de reator duplo a.f.p./p.r. - 2x40 w</v>
          </cell>
          <cell r="C1542" t="str">
            <v>UN</v>
          </cell>
          <cell r="D1542">
            <v>34.736499999999999</v>
          </cell>
        </row>
        <row r="1543">
          <cell r="A1543" t="str">
            <v>001.23.00300</v>
          </cell>
          <cell r="B1543" t="str">
            <v>Fornecimento e substituição de lâmpada incandescente de 60 w</v>
          </cell>
          <cell r="C1543" t="str">
            <v>UN</v>
          </cell>
          <cell r="D1543">
            <v>1.8673999999999999</v>
          </cell>
        </row>
        <row r="1544">
          <cell r="A1544" t="str">
            <v>001.23.00320</v>
          </cell>
          <cell r="B1544" t="str">
            <v>Fornecimento e substituição de lâmpada incandescente de 100 w</v>
          </cell>
          <cell r="C1544" t="str">
            <v>UN</v>
          </cell>
          <cell r="D1544">
            <v>2.2073999999999998</v>
          </cell>
        </row>
        <row r="1545">
          <cell r="A1545" t="str">
            <v>001.23.00340</v>
          </cell>
          <cell r="B1545" t="str">
            <v>Fornecimento e substituição de lâmpada fluorescente de 20 w</v>
          </cell>
          <cell r="C1545" t="str">
            <v>UN</v>
          </cell>
          <cell r="D1545">
            <v>3.9973999999999998</v>
          </cell>
        </row>
        <row r="1546">
          <cell r="A1546" t="str">
            <v>001.23.00360</v>
          </cell>
          <cell r="B1546" t="str">
            <v>Fornecimento e substituição de lâmpada fluorescente de 40 w</v>
          </cell>
          <cell r="C1546" t="str">
            <v>UN</v>
          </cell>
          <cell r="D1546">
            <v>3.9973999999999998</v>
          </cell>
        </row>
        <row r="1547">
          <cell r="A1547" t="str">
            <v>001.23.00380</v>
          </cell>
          <cell r="B1547" t="str">
            <v>Fornecimento e substituição de disjuntor monopolar de 15 a</v>
          </cell>
          <cell r="C1547" t="str">
            <v>UN</v>
          </cell>
          <cell r="D1547">
            <v>8.6694999999999993</v>
          </cell>
        </row>
        <row r="1548">
          <cell r="A1548" t="str">
            <v>001.23.00400</v>
          </cell>
          <cell r="B1548" t="str">
            <v>Fornecimento e substituição de disjuntor monopolar de 20 a</v>
          </cell>
          <cell r="C1548" t="str">
            <v>UN</v>
          </cell>
          <cell r="D1548">
            <v>8.6694999999999993</v>
          </cell>
        </row>
        <row r="1549">
          <cell r="A1549" t="str">
            <v>001.23.00420</v>
          </cell>
          <cell r="B1549" t="str">
            <v>Fornecimento e substituição de disjuntor monopolar de 30 a</v>
          </cell>
          <cell r="C1549" t="str">
            <v>UN</v>
          </cell>
          <cell r="D1549">
            <v>8.6694999999999993</v>
          </cell>
        </row>
        <row r="1550">
          <cell r="A1550" t="str">
            <v>001.23.00440</v>
          </cell>
          <cell r="B1550" t="str">
            <v>Fornecimento e substituição de disjuntor monopolar de 40 a</v>
          </cell>
          <cell r="C1550" t="str">
            <v>UN</v>
          </cell>
          <cell r="D1550">
            <v>10.5695</v>
          </cell>
        </row>
        <row r="1551">
          <cell r="A1551" t="str">
            <v>001.23.00460</v>
          </cell>
          <cell r="B1551" t="str">
            <v>Fornecimento e substituição de disjuntor monopolar de 50 a</v>
          </cell>
          <cell r="C1551" t="str">
            <v>UN</v>
          </cell>
          <cell r="D1551">
            <v>10.5695</v>
          </cell>
        </row>
        <row r="1552">
          <cell r="A1552" t="str">
            <v>001.23.00480</v>
          </cell>
          <cell r="B1552" t="str">
            <v>Fornecimento e substituição de disjuntor bipolar de 15 a</v>
          </cell>
          <cell r="C1552" t="str">
            <v>UN</v>
          </cell>
          <cell r="D1552">
            <v>34.889099999999999</v>
          </cell>
        </row>
        <row r="1553">
          <cell r="A1553" t="str">
            <v>001.23.00500</v>
          </cell>
          <cell r="B1553" t="str">
            <v>Fornecimento e substituição de disjuntor bipolar de 20 a</v>
          </cell>
          <cell r="C1553" t="str">
            <v>UN</v>
          </cell>
          <cell r="D1553">
            <v>34.889099999999999</v>
          </cell>
        </row>
        <row r="1554">
          <cell r="A1554" t="str">
            <v>001.23.00520</v>
          </cell>
          <cell r="B1554" t="str">
            <v>Fornecimento e substituição de disjuntor bipolar de 30 a</v>
          </cell>
          <cell r="C1554" t="str">
            <v>UN</v>
          </cell>
          <cell r="D1554">
            <v>34.889099999999999</v>
          </cell>
        </row>
        <row r="1555">
          <cell r="A1555" t="str">
            <v>001.23.00540</v>
          </cell>
          <cell r="B1555" t="str">
            <v>Fornecimento e substituição de disjuntor bipolar de 40 a</v>
          </cell>
          <cell r="C1555" t="str">
            <v>UN</v>
          </cell>
          <cell r="D1555">
            <v>34.889099999999999</v>
          </cell>
        </row>
        <row r="1556">
          <cell r="A1556" t="str">
            <v>001.23.00560</v>
          </cell>
          <cell r="B1556" t="str">
            <v>Fornecimento e substituição de disjuntor bipolar de 50 a</v>
          </cell>
          <cell r="C1556" t="str">
            <v>UN</v>
          </cell>
          <cell r="D1556">
            <v>34.889099999999999</v>
          </cell>
        </row>
        <row r="1557">
          <cell r="A1557" t="str">
            <v>001.23.00580</v>
          </cell>
          <cell r="B1557" t="str">
            <v>Fornecimento e substituição de disjuntor tripolar de 15 a</v>
          </cell>
          <cell r="C1557" t="str">
            <v>UN</v>
          </cell>
          <cell r="D1557">
            <v>36.591299999999997</v>
          </cell>
        </row>
        <row r="1558">
          <cell r="A1558" t="str">
            <v>001.23.00600</v>
          </cell>
          <cell r="B1558" t="str">
            <v>Fornecimento e substituição de disjuntor tripolar de 20 a</v>
          </cell>
          <cell r="C1558" t="str">
            <v>UN</v>
          </cell>
          <cell r="D1558">
            <v>36.591299999999997</v>
          </cell>
        </row>
        <row r="1559">
          <cell r="A1559" t="str">
            <v>001.23.00620</v>
          </cell>
          <cell r="B1559" t="str">
            <v>Fornecimento e substituição de disjuntor tripolar de 30 a</v>
          </cell>
          <cell r="C1559" t="str">
            <v>UN</v>
          </cell>
          <cell r="D1559">
            <v>35.573900000000002</v>
          </cell>
        </row>
        <row r="1560">
          <cell r="A1560" t="str">
            <v>001.23.00640</v>
          </cell>
          <cell r="B1560" t="str">
            <v>Fornecimento e substituição de disjuntor tripolar de 40 a</v>
          </cell>
          <cell r="C1560" t="str">
            <v>UN</v>
          </cell>
          <cell r="D1560">
            <v>36.591299999999997</v>
          </cell>
        </row>
        <row r="1561">
          <cell r="A1561" t="str">
            <v>001.23.00660</v>
          </cell>
          <cell r="B1561" t="str">
            <v>Fornecimento e substituição de disjuntor tripolar de 50 a</v>
          </cell>
          <cell r="C1561" t="str">
            <v>UN</v>
          </cell>
          <cell r="D1561">
            <v>36.591299999999997</v>
          </cell>
        </row>
        <row r="1562">
          <cell r="A1562" t="str">
            <v>001.23.00680</v>
          </cell>
          <cell r="B1562" t="str">
            <v>Fornecimento e substituição de disjuntor tripolar de 70 a</v>
          </cell>
          <cell r="C1562" t="str">
            <v>UN</v>
          </cell>
          <cell r="D1562">
            <v>44.691299999999998</v>
          </cell>
        </row>
        <row r="1563">
          <cell r="A1563" t="str">
            <v>001.23.00700</v>
          </cell>
          <cell r="B1563" t="str">
            <v>Fornecimento e substituição de disjuntor tripolar de 90 a</v>
          </cell>
          <cell r="C1563" t="str">
            <v>UN</v>
          </cell>
          <cell r="D1563">
            <v>44.691299999999998</v>
          </cell>
        </row>
        <row r="1564">
          <cell r="A1564" t="str">
            <v>001.23.00720</v>
          </cell>
          <cell r="B1564" t="str">
            <v>Fornecimento e substituição de disjuntor tripolar de 100 a</v>
          </cell>
          <cell r="C1564" t="str">
            <v>UN</v>
          </cell>
          <cell r="D1564">
            <v>44.691299999999998</v>
          </cell>
        </row>
        <row r="1565">
          <cell r="A1565" t="str">
            <v>001.24</v>
          </cell>
          <cell r="B1565" t="str">
            <v>INSTALAÇÕES HIDRÁULICAS - PRELIMINARES</v>
          </cell>
          <cell r="D1565">
            <v>10772.4722</v>
          </cell>
        </row>
        <row r="1566">
          <cell r="A1566" t="str">
            <v>001.24.00020</v>
          </cell>
          <cell r="B1566" t="str">
            <v>Abertura e enchimento de rasgos na alvenaria para passagem de canalização diâmetro 1/2 à 1 pol</v>
          </cell>
          <cell r="C1566" t="str">
            <v>ML</v>
          </cell>
          <cell r="D1566">
            <v>2.0531000000000001</v>
          </cell>
        </row>
        <row r="1567">
          <cell r="A1567" t="str">
            <v>001.24.00040</v>
          </cell>
          <cell r="B1567" t="str">
            <v>Abertura e enchimento de rasgos na alvenaria para passagem de canalização diâmetro 1 1/4 à 2 pol</v>
          </cell>
          <cell r="C1567" t="str">
            <v>ML</v>
          </cell>
          <cell r="D1567">
            <v>2.7353999999999998</v>
          </cell>
        </row>
        <row r="1568">
          <cell r="A1568" t="str">
            <v>001.24.00060</v>
          </cell>
          <cell r="B1568" t="str">
            <v>Abertura e enchimento de rasgos na alvenaria para passagem de canalização diâmetro 2.5 à 4 pol</v>
          </cell>
          <cell r="C1568" t="str">
            <v>ML</v>
          </cell>
          <cell r="D1568">
            <v>3.8428</v>
          </cell>
        </row>
        <row r="1569">
          <cell r="A1569" t="str">
            <v>001.24.00080</v>
          </cell>
          <cell r="B1569" t="str">
            <v>Abertura e enchimento de rasgos no concreto para passagem de canalização diâmetro de 1/2 à 1 pol</v>
          </cell>
          <cell r="C1569" t="str">
            <v>ML</v>
          </cell>
          <cell r="D1569">
            <v>4.4991000000000003</v>
          </cell>
        </row>
        <row r="1570">
          <cell r="A1570" t="str">
            <v>001.24.00100</v>
          </cell>
          <cell r="B1570" t="str">
            <v>Fornecimento e instalação de entrada padrão de água através de cavalete completo em tubo de fºgº, padrão sanemat - 3/4""""""""""""""""""""""""""""""""</v>
          </cell>
          <cell r="C1570" t="str">
            <v>UN</v>
          </cell>
          <cell r="D1570">
            <v>34.4739</v>
          </cell>
        </row>
        <row r="1571">
          <cell r="A1571" t="str">
            <v>001.24.00120</v>
          </cell>
          <cell r="B1571" t="str">
            <v>Fornecimento e colocação de caixa de água de pvc, incl tampa de 1000 litros</v>
          </cell>
          <cell r="C1571" t="str">
            <v>UN</v>
          </cell>
          <cell r="D1571">
            <v>238.45779999999999</v>
          </cell>
        </row>
        <row r="1572">
          <cell r="A1572" t="str">
            <v>001.24.00140</v>
          </cell>
          <cell r="B1572" t="str">
            <v>Fornecimento e colocação de caixa de água de pvc, incl tampa de 500 litros</v>
          </cell>
          <cell r="C1572" t="str">
            <v>UN</v>
          </cell>
          <cell r="D1572">
            <v>141.7209</v>
          </cell>
        </row>
        <row r="1573">
          <cell r="A1573" t="str">
            <v>001.24.00160</v>
          </cell>
          <cell r="B1573" t="str">
            <v>Fornecimento e colocação de caixa de água de pvc, incl tampa de 310 litros</v>
          </cell>
          <cell r="C1573" t="str">
            <v>UN</v>
          </cell>
          <cell r="D1573">
            <v>138.6687</v>
          </cell>
        </row>
        <row r="1574">
          <cell r="A1574" t="str">
            <v>001.24.00180</v>
          </cell>
          <cell r="B1574" t="str">
            <v>Fornecimento e colocação de caixa de água de pvc, incl tampa de 100 litros</v>
          </cell>
          <cell r="C1574" t="str">
            <v>UN</v>
          </cell>
          <cell r="D1574">
            <v>136.63390000000001</v>
          </cell>
        </row>
        <row r="1575">
          <cell r="A1575" t="str">
            <v>001.24.00200</v>
          </cell>
          <cell r="B1575" t="str">
            <v>Fornecimento e  instalação de caixa de água metálica tipo taça com altura total de 6.00 m inclusive pintura (interna e externa)  base de fixação e instalação, de 5.000 litros</v>
          </cell>
          <cell r="C1575" t="str">
            <v>UN</v>
          </cell>
          <cell r="D1575">
            <v>9800</v>
          </cell>
        </row>
        <row r="1576">
          <cell r="A1576" t="str">
            <v>001.24.00220</v>
          </cell>
          <cell r="B1576" t="str">
            <v>Fornecimento e instalação de bóia interna tipo (são paulo) p/ caixa de água  amarelo bruto n.1350 marca deca 2 pol</v>
          </cell>
          <cell r="C1576" t="str">
            <v>UN</v>
          </cell>
          <cell r="D1576">
            <v>62.944299999999998</v>
          </cell>
        </row>
        <row r="1577">
          <cell r="A1577" t="str">
            <v>001.24.00240</v>
          </cell>
          <cell r="B1577" t="str">
            <v>Fornecimento e instalação de bóia interna tipo (são paulo) p/ caixa de água  amarelo bruto n.1350 marca deca 1 1/2 pol</v>
          </cell>
          <cell r="C1577" t="str">
            <v>UN</v>
          </cell>
          <cell r="D1577">
            <v>52.943399999999997</v>
          </cell>
        </row>
        <row r="1578">
          <cell r="A1578" t="str">
            <v>001.24.00260</v>
          </cell>
          <cell r="B1578" t="str">
            <v>Fornecimento e instalação de bóia interna tipo (são paulo) p/ caixa de água  amarelo bruto n.1350 marca deca 1 1/4 pol</v>
          </cell>
          <cell r="C1578" t="str">
            <v>UN</v>
          </cell>
          <cell r="D1578">
            <v>42.079500000000003</v>
          </cell>
        </row>
        <row r="1579">
          <cell r="A1579" t="str">
            <v>001.24.00280</v>
          </cell>
          <cell r="B1579" t="str">
            <v>Fornecimento e instalação de bóia interna tipo (são paulo) p/ caixa de água  amarelo bruto n.1350 marca deca 1 pol</v>
          </cell>
          <cell r="C1579" t="str">
            <v>UN</v>
          </cell>
          <cell r="D1579">
            <v>30.827100000000002</v>
          </cell>
        </row>
        <row r="1580">
          <cell r="A1580" t="str">
            <v>001.24.00300</v>
          </cell>
          <cell r="B1580" t="str">
            <v>Fornecimento e instalação de bóia interna tipo (são paulo) p/ caixa de água  amarelo bruto n.1350 marca deca 3/4 pol</v>
          </cell>
          <cell r="C1580" t="str">
            <v>UN</v>
          </cell>
          <cell r="D1580">
            <v>24.886299999999999</v>
          </cell>
        </row>
        <row r="1581">
          <cell r="A1581" t="str">
            <v>001.24.00320</v>
          </cell>
          <cell r="B1581" t="str">
            <v>Fornecimento e instalação de bóia interna tipo (são paulo) p/ caixa de água  amarelo bruto n.1350 marca deca 1/2 pol</v>
          </cell>
          <cell r="C1581" t="str">
            <v>UN</v>
          </cell>
          <cell r="D1581">
            <v>22.866299999999999</v>
          </cell>
        </row>
        <row r="1582">
          <cell r="A1582" t="str">
            <v>001.24.00340</v>
          </cell>
          <cell r="B1582" t="str">
            <v>Fornecimento e instalação de torneira bóia p/ caixa de água em pvc marca cipla 1 pol</v>
          </cell>
          <cell r="C1582" t="str">
            <v>UN</v>
          </cell>
          <cell r="D1582">
            <v>11.4071</v>
          </cell>
        </row>
        <row r="1583">
          <cell r="A1583" t="str">
            <v>001.24.00360</v>
          </cell>
          <cell r="B1583" t="str">
            <v>Fornecimento e instalação de torneira bóia p/ caixa de água em pvc marca cipla 3/4 pol</v>
          </cell>
          <cell r="C1583" t="str">
            <v>UN</v>
          </cell>
          <cell r="D1583">
            <v>10.7163</v>
          </cell>
        </row>
        <row r="1584">
          <cell r="A1584" t="str">
            <v>001.24.00380</v>
          </cell>
          <cell r="B1584" t="str">
            <v>Fornecimento e instalação de torneira bóia p/ caixa de água em pvc marca cipla 1/2 pol</v>
          </cell>
          <cell r="C1584" t="str">
            <v>UN</v>
          </cell>
          <cell r="D1584">
            <v>10.7163</v>
          </cell>
        </row>
        <row r="1585">
          <cell r="A1585" t="str">
            <v>001.25</v>
          </cell>
          <cell r="B1585" t="str">
            <v>INSTALAÇÕES HIDRÁULICAS - PVC SOLDÁVEL/ROSCÁVEL MARROM</v>
          </cell>
          <cell r="D1585">
            <v>2223.9286999999999</v>
          </cell>
        </row>
        <row r="1586">
          <cell r="A1586" t="str">
            <v>001.25.00020</v>
          </cell>
          <cell r="B1586" t="str">
            <v>Tubo de pvc rígido soldável marrom em barra de 6 m diâmetro 110mm (4) pol</v>
          </cell>
          <cell r="C1586" t="str">
            <v>M</v>
          </cell>
          <cell r="D1586">
            <v>28.8324</v>
          </cell>
        </row>
        <row r="1587">
          <cell r="A1587" t="str">
            <v>001.25.00040</v>
          </cell>
          <cell r="B1587" t="str">
            <v>Tubo de pvc rígido soldável marrom em barra de 6 m diâmetro 85mm (3) pol</v>
          </cell>
          <cell r="C1587" t="str">
            <v>M</v>
          </cell>
          <cell r="D1587">
            <v>24.287400000000002</v>
          </cell>
        </row>
        <row r="1588">
          <cell r="A1588" t="str">
            <v>001.25.00060</v>
          </cell>
          <cell r="B1588" t="str">
            <v>Tubo de pvc rígido soldável marrom em barra de 6 m diâmetro 75mm (2.5) pol</v>
          </cell>
          <cell r="C1588" t="str">
            <v>M</v>
          </cell>
          <cell r="D1588">
            <v>12.844099999999999</v>
          </cell>
        </row>
        <row r="1589">
          <cell r="A1589" t="str">
            <v>001.25.00080</v>
          </cell>
          <cell r="B1589" t="str">
            <v>Tubo de pvc rígido soldável marrom em barra de 6 m diâmetro 60mm (2) pl</v>
          </cell>
          <cell r="C1589" t="str">
            <v>M</v>
          </cell>
          <cell r="D1589">
            <v>8.5120000000000005</v>
          </cell>
        </row>
        <row r="1590">
          <cell r="A1590" t="str">
            <v>001.25.00100</v>
          </cell>
          <cell r="B1590" t="str">
            <v>Tubo de pvc rígido soldável marrom em barra de 6 m diâmetro 50mm (1.5) pol</v>
          </cell>
          <cell r="C1590" t="str">
            <v>M</v>
          </cell>
          <cell r="D1590">
            <v>5.1649000000000003</v>
          </cell>
        </row>
        <row r="1591">
          <cell r="A1591" t="str">
            <v>001.25.00120</v>
          </cell>
          <cell r="B1591" t="str">
            <v>Tubo de pvc rígido soldável marrom em barra de 6 m diâmetro 40mm (1.1/4) pol</v>
          </cell>
          <cell r="C1591" t="str">
            <v>M</v>
          </cell>
          <cell r="D1591">
            <v>6.1384999999999996</v>
          </cell>
        </row>
        <row r="1592">
          <cell r="A1592" t="str">
            <v>001.25.00140</v>
          </cell>
          <cell r="B1592" t="str">
            <v>Tubo de pvc rígido soldável marrom em barra de 6 m diâmetro 32mm (1) pol</v>
          </cell>
          <cell r="C1592" t="str">
            <v>M</v>
          </cell>
          <cell r="D1592">
            <v>4.7554999999999996</v>
          </cell>
        </row>
        <row r="1593">
          <cell r="A1593" t="str">
            <v>001.25.00160</v>
          </cell>
          <cell r="B1593" t="str">
            <v>Tubo de pvc rígido sodável marrom em barra de 6 m diâmetro 25mm (3/4) pol</v>
          </cell>
          <cell r="C1593" t="str">
            <v>M</v>
          </cell>
          <cell r="D1593">
            <v>1.7457</v>
          </cell>
        </row>
        <row r="1594">
          <cell r="A1594" t="str">
            <v>001.25.00180</v>
          </cell>
          <cell r="B1594" t="str">
            <v>Tubo de pvc rígido soldável marrom em barra de 6 m diâmetro 20mm (1/2) pol</v>
          </cell>
          <cell r="C1594" t="str">
            <v>M</v>
          </cell>
          <cell r="D1594">
            <v>1.7238</v>
          </cell>
        </row>
        <row r="1595">
          <cell r="A1595" t="str">
            <v>001.25.00200</v>
          </cell>
          <cell r="B1595" t="str">
            <v>Curva de 90º de pvc rígido para tubo soldável 110mm ( 4 pol )</v>
          </cell>
          <cell r="C1595" t="str">
            <v>UN</v>
          </cell>
          <cell r="D1595">
            <v>31.7151</v>
          </cell>
        </row>
        <row r="1596">
          <cell r="A1596" t="str">
            <v>001.25.00220</v>
          </cell>
          <cell r="B1596" t="str">
            <v>Curva de 90º de pvc rígido para tubo soldável 85mm ( 3 pol )</v>
          </cell>
          <cell r="C1596" t="str">
            <v>UN</v>
          </cell>
          <cell r="D1596">
            <v>15.64</v>
          </cell>
        </row>
        <row r="1597">
          <cell r="A1597" t="str">
            <v>001.25.00240</v>
          </cell>
          <cell r="B1597" t="str">
            <v>Curva de 90º de pvc rígido para tubo soldável 75mm (21/2 pol)</v>
          </cell>
          <cell r="C1597" t="str">
            <v>UN</v>
          </cell>
          <cell r="D1597">
            <v>16.07</v>
          </cell>
        </row>
        <row r="1598">
          <cell r="A1598" t="str">
            <v>001.25.00260</v>
          </cell>
          <cell r="B1598" t="str">
            <v>Curva de 90º de pvc rígido para tubo soldável 60mm (2 pol)</v>
          </cell>
          <cell r="C1598" t="str">
            <v>UN</v>
          </cell>
          <cell r="D1598">
            <v>13.555</v>
          </cell>
        </row>
        <row r="1599">
          <cell r="A1599" t="str">
            <v>001.25.00280</v>
          </cell>
          <cell r="B1599" t="str">
            <v>Curva de 90º de pvc rígido para tubo soldável 50mm (1 1/2 pol)</v>
          </cell>
          <cell r="C1599" t="str">
            <v>UN</v>
          </cell>
          <cell r="D1599">
            <v>6.5149999999999997</v>
          </cell>
        </row>
        <row r="1600">
          <cell r="A1600" t="str">
            <v>001.25.00300</v>
          </cell>
          <cell r="B1600" t="str">
            <v>Curva de 90º de pvc rígido para tubo soldável 40mm (1 1/4 pol)</v>
          </cell>
          <cell r="C1600" t="str">
            <v>UN</v>
          </cell>
          <cell r="D1600">
            <v>5.5049999999999999</v>
          </cell>
        </row>
        <row r="1601">
          <cell r="A1601" t="str">
            <v>001.25.00320</v>
          </cell>
          <cell r="B1601" t="str">
            <v>Curva de 90º de pvc rígido para tubo soldável 32mm (1 pol)</v>
          </cell>
          <cell r="C1601" t="str">
            <v>UN</v>
          </cell>
          <cell r="D1601">
            <v>5.3400999999999996</v>
          </cell>
        </row>
        <row r="1602">
          <cell r="A1602" t="str">
            <v>001.25.00340</v>
          </cell>
          <cell r="B1602" t="str">
            <v>Curva de 90º de pvc rígido para tubo soldável 25mm (3/4 pol)</v>
          </cell>
          <cell r="C1602" t="str">
            <v>UN</v>
          </cell>
          <cell r="D1602">
            <v>3.4701</v>
          </cell>
        </row>
        <row r="1603">
          <cell r="A1603" t="str">
            <v>001.25.00360</v>
          </cell>
          <cell r="B1603" t="str">
            <v>Curva de 90º de pvc rígido para tubo soldável 20mm (1/2 pol)</v>
          </cell>
          <cell r="C1603" t="str">
            <v>UN</v>
          </cell>
          <cell r="D1603">
            <v>2.6301000000000001</v>
          </cell>
        </row>
        <row r="1604">
          <cell r="A1604" t="str">
            <v>001.25.00380</v>
          </cell>
          <cell r="B1604" t="str">
            <v>Curva de 45º de pvc rígido para tubo soldável 110mm ( 4 pol )</v>
          </cell>
          <cell r="C1604" t="str">
            <v>UN</v>
          </cell>
          <cell r="D1604">
            <v>27.245100000000001</v>
          </cell>
        </row>
        <row r="1605">
          <cell r="A1605" t="str">
            <v>001.25.00400</v>
          </cell>
          <cell r="B1605" t="str">
            <v>Curva de 45º de pvc rígido para tubo soldável 85mm ( 3 pol )</v>
          </cell>
          <cell r="C1605" t="str">
            <v>UN</v>
          </cell>
          <cell r="D1605">
            <v>12.29</v>
          </cell>
        </row>
        <row r="1606">
          <cell r="A1606" t="str">
            <v>001.25.00420</v>
          </cell>
          <cell r="B1606" t="str">
            <v>Curva de 45º de pvc rígido para tubo soldável 75mm ( 2 1/2 pol )</v>
          </cell>
          <cell r="C1606" t="str">
            <v>UN</v>
          </cell>
          <cell r="D1606">
            <v>8.69</v>
          </cell>
        </row>
        <row r="1607">
          <cell r="A1607" t="str">
            <v>001.25.00440</v>
          </cell>
          <cell r="B1607" t="str">
            <v>Curva de 45º de pvc rígido para tubo soldável 60mm ( 2  pol )</v>
          </cell>
          <cell r="C1607" t="str">
            <v>UN</v>
          </cell>
          <cell r="D1607">
            <v>5.1150000000000002</v>
          </cell>
        </row>
        <row r="1608">
          <cell r="A1608" t="str">
            <v>001.25.00460</v>
          </cell>
          <cell r="B1608" t="str">
            <v>Curva de 45º de pvc rígido para tubo soldável 50mm ( 1 1/2  pol )</v>
          </cell>
          <cell r="C1608" t="str">
            <v>UN</v>
          </cell>
          <cell r="D1608">
            <v>3.5049999999999999</v>
          </cell>
        </row>
        <row r="1609">
          <cell r="A1609" t="str">
            <v>001.25.00480</v>
          </cell>
          <cell r="B1609" t="str">
            <v>Curva de 45º de pvc rígido para tubo soldável 50mm ( 1 1/4  pol )</v>
          </cell>
          <cell r="C1609" t="str">
            <v>UN</v>
          </cell>
          <cell r="D1609">
            <v>2.2850000000000001</v>
          </cell>
        </row>
        <row r="1610">
          <cell r="A1610" t="str">
            <v>001.25.00500</v>
          </cell>
          <cell r="B1610" t="str">
            <v>Curva de 45º de pvc rígido para tubo soldável 32mm ( 1  pol )</v>
          </cell>
          <cell r="C1610" t="str">
            <v>UN</v>
          </cell>
          <cell r="D1610">
            <v>1.3601000000000001</v>
          </cell>
        </row>
        <row r="1611">
          <cell r="A1611" t="str">
            <v>001.25.00520</v>
          </cell>
          <cell r="B1611" t="str">
            <v>Curva de 45º de pvc rígido para tubo soldável 25mm ( 3/4  pol )</v>
          </cell>
          <cell r="C1611" t="str">
            <v>UN</v>
          </cell>
          <cell r="D1611">
            <v>1.0901000000000001</v>
          </cell>
        </row>
        <row r="1612">
          <cell r="A1612" t="str">
            <v>001.25.00540</v>
          </cell>
          <cell r="B1612" t="str">
            <v>Curva de 45º de pvc rígido para tubo soldável 20mm ( 1/2  pol )</v>
          </cell>
          <cell r="C1612" t="str">
            <v>UN</v>
          </cell>
          <cell r="D1612">
            <v>1.2451000000000001</v>
          </cell>
        </row>
        <row r="1613">
          <cell r="A1613" t="str">
            <v>001.25.00560</v>
          </cell>
          <cell r="B1613" t="str">
            <v>Luva de pvc rígido para tubo soldável 110mm ( 4 pol )</v>
          </cell>
          <cell r="C1613" t="str">
            <v>UN</v>
          </cell>
          <cell r="D1613">
            <v>24.205100000000002</v>
          </cell>
        </row>
        <row r="1614">
          <cell r="A1614" t="str">
            <v>001.25.00580</v>
          </cell>
          <cell r="B1614" t="str">
            <v>Luva de pvc rígido para tubo soldável 85mm ( 3 pol )</v>
          </cell>
          <cell r="C1614" t="str">
            <v>UN</v>
          </cell>
          <cell r="D1614">
            <v>20.09</v>
          </cell>
        </row>
        <row r="1615">
          <cell r="A1615" t="str">
            <v>001.25.00600</v>
          </cell>
          <cell r="B1615" t="str">
            <v>Luva de pvc rígido para tubo soldável 75mm ( 2 1/2 pol )</v>
          </cell>
          <cell r="C1615" t="str">
            <v>UN</v>
          </cell>
          <cell r="D1615">
            <v>13.49</v>
          </cell>
        </row>
        <row r="1616">
          <cell r="A1616" t="str">
            <v>001.25.00620</v>
          </cell>
          <cell r="B1616" t="str">
            <v>Luva de pvc rígido para tubo soldável 60mm ( 2 pol )</v>
          </cell>
          <cell r="C1616" t="str">
            <v>UN</v>
          </cell>
          <cell r="D1616">
            <v>1.6950000000000001</v>
          </cell>
        </row>
        <row r="1617">
          <cell r="A1617" t="str">
            <v>001.25.00640</v>
          </cell>
          <cell r="B1617" t="str">
            <v>Luva de pvc rígido para tubo soldável 50mm ( 1 1/2 pol )</v>
          </cell>
          <cell r="C1617" t="str">
            <v>UN</v>
          </cell>
          <cell r="D1617">
            <v>2.9350000000000001</v>
          </cell>
        </row>
        <row r="1618">
          <cell r="A1618" t="str">
            <v>001.25.00660</v>
          </cell>
          <cell r="B1618" t="str">
            <v>Luva de pvc rígido para tubo soldável 40mm ( 1 1/4pol )</v>
          </cell>
          <cell r="C1618" t="str">
            <v>UN</v>
          </cell>
          <cell r="D1618">
            <v>2.585</v>
          </cell>
        </row>
        <row r="1619">
          <cell r="A1619" t="str">
            <v>001.25.00680</v>
          </cell>
          <cell r="B1619" t="str">
            <v>Luva de pvc rígido para tubo soldável 32mm ( 1 pol )</v>
          </cell>
          <cell r="C1619" t="str">
            <v>UN</v>
          </cell>
          <cell r="D1619">
            <v>1.4100999999999999</v>
          </cell>
        </row>
        <row r="1620">
          <cell r="A1620" t="str">
            <v>001.25.00700</v>
          </cell>
          <cell r="B1620" t="str">
            <v>Luva de pvc rígido para tubo soldável 25mm ( 3/4 pol )</v>
          </cell>
          <cell r="C1620" t="str">
            <v>UN</v>
          </cell>
          <cell r="D1620">
            <v>1.0501</v>
          </cell>
        </row>
        <row r="1621">
          <cell r="A1621" t="str">
            <v>001.25.00720</v>
          </cell>
          <cell r="B1621" t="str">
            <v>Luva de pvc rígido para tubo soldável 20mm ( 1/2 pol )</v>
          </cell>
          <cell r="C1621" t="str">
            <v>UN</v>
          </cell>
          <cell r="D1621">
            <v>1.0401</v>
          </cell>
        </row>
        <row r="1622">
          <cell r="A1622" t="str">
            <v>001.25.00740</v>
          </cell>
          <cell r="B1622" t="str">
            <v>Cotovelo de pvc rígido para tubo soldável 110 mm (4 pol)</v>
          </cell>
          <cell r="C1622" t="str">
            <v>UN</v>
          </cell>
          <cell r="D1622">
            <v>89.765100000000004</v>
          </cell>
        </row>
        <row r="1623">
          <cell r="A1623" t="str">
            <v>001.25.00760</v>
          </cell>
          <cell r="B1623" t="str">
            <v>Cotovelo de pvc rígido para tubo soldável 85 mm (3 pol)</v>
          </cell>
          <cell r="C1623" t="str">
            <v>UN</v>
          </cell>
          <cell r="D1623">
            <v>40.549999999999997</v>
          </cell>
        </row>
        <row r="1624">
          <cell r="A1624" t="str">
            <v>001.25.00780</v>
          </cell>
          <cell r="B1624" t="str">
            <v>Cotovelo de pvc rígido para tubo soldável 75 mm (2 1/2 pol)</v>
          </cell>
          <cell r="C1624" t="str">
            <v>UN</v>
          </cell>
          <cell r="D1624">
            <v>32.409999999999997</v>
          </cell>
        </row>
        <row r="1625">
          <cell r="A1625" t="str">
            <v>001.25.00800</v>
          </cell>
          <cell r="B1625" t="str">
            <v>Cotovelo de pvc rígido para tubo soldável 60 mm (2 pol)</v>
          </cell>
          <cell r="C1625" t="str">
            <v>UN</v>
          </cell>
          <cell r="D1625">
            <v>8.4250000000000007</v>
          </cell>
        </row>
        <row r="1626">
          <cell r="A1626" t="str">
            <v>001.25.00820</v>
          </cell>
          <cell r="B1626" t="str">
            <v>Cotovelo de pvc rígido para tubo soldável 50 mm ( 1 1/2 pol)</v>
          </cell>
          <cell r="C1626" t="str">
            <v>UN</v>
          </cell>
          <cell r="D1626">
            <v>3.5449999999999999</v>
          </cell>
        </row>
        <row r="1627">
          <cell r="A1627" t="str">
            <v>001.25.00840</v>
          </cell>
          <cell r="B1627" t="str">
            <v>Cotovelo de pvc rígido para tubo soldável 40 mm ( 1 1/4 pol)</v>
          </cell>
          <cell r="C1627" t="str">
            <v>UN</v>
          </cell>
          <cell r="D1627">
            <v>3.2650000000000001</v>
          </cell>
        </row>
        <row r="1628">
          <cell r="A1628" t="str">
            <v>001.25.00860</v>
          </cell>
          <cell r="B1628" t="str">
            <v>Cotovelo de pvc rígido para tubo soldável 32 mm ( 1 pol)</v>
          </cell>
          <cell r="C1628" t="str">
            <v>UN</v>
          </cell>
          <cell r="D1628">
            <v>1.5801000000000001</v>
          </cell>
        </row>
        <row r="1629">
          <cell r="A1629" t="str">
            <v>001.25.00880</v>
          </cell>
          <cell r="B1629" t="str">
            <v>Cotovelo de pvc rígido para tubo soldável 25 mm ( 3/4 pol)</v>
          </cell>
          <cell r="C1629" t="str">
            <v>UN</v>
          </cell>
          <cell r="D1629">
            <v>1.0501</v>
          </cell>
        </row>
        <row r="1630">
          <cell r="A1630" t="str">
            <v>001.25.00900</v>
          </cell>
          <cell r="B1630" t="str">
            <v>Cotovelo de pvc rígido para tubo soldável 20 mm ( 1/2 pol)</v>
          </cell>
          <cell r="C1630" t="str">
            <v>UN</v>
          </cell>
          <cell r="D1630">
            <v>0.98009999999999997</v>
          </cell>
        </row>
        <row r="1631">
          <cell r="A1631" t="str">
            <v>001.25.00920</v>
          </cell>
          <cell r="B1631" t="str">
            <v>Cotovelo 90º com redução de pvc rígido para tubo soldável 40 x 32mm ( 1.1/4 x 1 pol )</v>
          </cell>
          <cell r="C1631" t="str">
            <v>UN</v>
          </cell>
          <cell r="D1631">
            <v>2.335</v>
          </cell>
        </row>
        <row r="1632">
          <cell r="A1632" t="str">
            <v>001.25.00940</v>
          </cell>
          <cell r="B1632" t="str">
            <v>Cotovelo 90º com redução de pvc rígido para tubo soldável 32 x 25mm ( 1 x 3/4 pol )</v>
          </cell>
          <cell r="C1632" t="str">
            <v>UN</v>
          </cell>
          <cell r="D1632">
            <v>1.9601</v>
          </cell>
        </row>
        <row r="1633">
          <cell r="A1633" t="str">
            <v>001.25.00960</v>
          </cell>
          <cell r="B1633" t="str">
            <v>Cotovelo 90º com redução de pvc rígido para tubo soldável 25 x 20mm ( 3/4 x 1/2 pol )</v>
          </cell>
          <cell r="C1633" t="str">
            <v>UN</v>
          </cell>
          <cell r="D1633">
            <v>1.7401</v>
          </cell>
        </row>
        <row r="1634">
          <cell r="A1634" t="str">
            <v>001.25.00980</v>
          </cell>
          <cell r="B1634" t="str">
            <v>Cotovelo 45º de pvc rígido para tubo soldável 50mm ( 1.1/2 pol ).</v>
          </cell>
          <cell r="C1634" t="str">
            <v>UN</v>
          </cell>
          <cell r="D1634">
            <v>4.2549999999999999</v>
          </cell>
        </row>
        <row r="1635">
          <cell r="A1635" t="str">
            <v>001.25.01000</v>
          </cell>
          <cell r="B1635" t="str">
            <v>Cotovelo 45º de pvc rígido para tubo soldável 40 mm (1 1/4 pol)</v>
          </cell>
          <cell r="C1635" t="str">
            <v>UN</v>
          </cell>
          <cell r="D1635">
            <v>3.9849999999999999</v>
          </cell>
        </row>
        <row r="1636">
          <cell r="A1636" t="str">
            <v>001.25.01020</v>
          </cell>
          <cell r="B1636" t="str">
            <v>Cotovelo 45º de pvc rígido para tubo soldável 32 mm ( 1 pol)</v>
          </cell>
          <cell r="C1636" t="str">
            <v>UN</v>
          </cell>
          <cell r="D1636">
            <v>2.3401000000000001</v>
          </cell>
        </row>
        <row r="1637">
          <cell r="A1637" t="str">
            <v>001.25.01040</v>
          </cell>
          <cell r="B1637" t="str">
            <v>Cotovelo 45º de pvc rígido para tubo soldável 25 mm ( 3/4 pol)</v>
          </cell>
          <cell r="C1637" t="str">
            <v>UN</v>
          </cell>
          <cell r="D1637">
            <v>1.3801000000000001</v>
          </cell>
        </row>
        <row r="1638">
          <cell r="A1638" t="str">
            <v>001.25.01060</v>
          </cell>
          <cell r="B1638" t="str">
            <v>Cotovelo 45º de pvc rígido para tubo soldável 20 mm ( 1/2 pol)</v>
          </cell>
          <cell r="C1638" t="str">
            <v>UN</v>
          </cell>
          <cell r="D1638">
            <v>1.0801000000000001</v>
          </cell>
        </row>
        <row r="1639">
          <cell r="A1639" t="str">
            <v>001.25.01080</v>
          </cell>
          <cell r="B1639" t="str">
            <v>Tee 90º de pvc rígido para tubo soldável 110mm ( 4 pol )</v>
          </cell>
          <cell r="C1639" t="str">
            <v>UN</v>
          </cell>
          <cell r="D1639">
            <v>68.262600000000006</v>
          </cell>
        </row>
        <row r="1640">
          <cell r="A1640" t="str">
            <v>001.25.01100</v>
          </cell>
          <cell r="B1640" t="str">
            <v>Tee 90º de pvc rígido para tubo soldável 85mm ( 3 pol )</v>
          </cell>
          <cell r="C1640" t="str">
            <v>UN</v>
          </cell>
          <cell r="D1640">
            <v>34.040100000000002</v>
          </cell>
        </row>
        <row r="1641">
          <cell r="A1641" t="str">
            <v>001.25.01120</v>
          </cell>
          <cell r="B1641" t="str">
            <v>Tee 90º de pvc rígido para tubo soldável 75mm ( 2 1/2 pol )</v>
          </cell>
          <cell r="C1641" t="str">
            <v>UN</v>
          </cell>
          <cell r="D1641">
            <v>30.5001</v>
          </cell>
        </row>
        <row r="1642">
          <cell r="A1642" t="str">
            <v>001.25.01140</v>
          </cell>
          <cell r="B1642" t="str">
            <v>Tee 90º de pvc rígido para tubo soldável 60mm ( 2 pol )</v>
          </cell>
          <cell r="C1642" t="str">
            <v>UN</v>
          </cell>
          <cell r="D1642">
            <v>11.0176</v>
          </cell>
        </row>
        <row r="1643">
          <cell r="A1643" t="str">
            <v>001.25.01160</v>
          </cell>
          <cell r="B1643" t="str">
            <v>Tee 90º de pvc rígido para tubo soldável 50mm ( 11/2 pol )</v>
          </cell>
          <cell r="C1643" t="str">
            <v>UN</v>
          </cell>
          <cell r="D1643">
            <v>5.4775999999999998</v>
          </cell>
        </row>
        <row r="1644">
          <cell r="A1644" t="str">
            <v>001.25.01180</v>
          </cell>
          <cell r="B1644" t="str">
            <v>Tee 90º de pvc rígido para tubo soldável 40mm ( 11/4 pol )</v>
          </cell>
          <cell r="C1644" t="str">
            <v>UN</v>
          </cell>
          <cell r="D1644">
            <v>5.4276</v>
          </cell>
        </row>
        <row r="1645">
          <cell r="A1645" t="str">
            <v>001.25.01200</v>
          </cell>
          <cell r="B1645" t="str">
            <v>Tee 90º de pvc rígido para tubo soldável 32mm ( 1 pol )</v>
          </cell>
          <cell r="C1645" t="str">
            <v>UN</v>
          </cell>
          <cell r="D1645">
            <v>2.665</v>
          </cell>
        </row>
        <row r="1646">
          <cell r="A1646" t="str">
            <v>001.25.01220</v>
          </cell>
          <cell r="B1646" t="str">
            <v>Tee 90º de pvc rígido para tubo soldável 25mm ( 3/4 pol )</v>
          </cell>
          <cell r="C1646" t="str">
            <v>UN</v>
          </cell>
          <cell r="D1646">
            <v>1.425</v>
          </cell>
        </row>
        <row r="1647">
          <cell r="A1647" t="str">
            <v>001.25.01240</v>
          </cell>
          <cell r="B1647" t="str">
            <v>Tee 90º de pvc rígido para tubo soldável 20mm ( 1/2 pol )</v>
          </cell>
          <cell r="C1647" t="str">
            <v>UN</v>
          </cell>
          <cell r="D1647">
            <v>1.0901000000000001</v>
          </cell>
        </row>
        <row r="1648">
          <cell r="A1648" t="str">
            <v>001.25.01260</v>
          </cell>
          <cell r="B1648" t="str">
            <v>Tee de redução de pvc rígido part tubo soldável 110 x 85mm ( 4 x 3 pol )</v>
          </cell>
          <cell r="C1648" t="str">
            <v>UN</v>
          </cell>
          <cell r="D1648">
            <v>51.4026</v>
          </cell>
        </row>
        <row r="1649">
          <cell r="A1649" t="str">
            <v>001.25.01280</v>
          </cell>
          <cell r="B1649" t="str">
            <v>Tee de redução de pvc rígido para tubo soldável 110 x 75mm ( 4 x 2.1/2 pol )</v>
          </cell>
          <cell r="C1649" t="str">
            <v>UN</v>
          </cell>
          <cell r="D1649">
            <v>20.9726</v>
          </cell>
        </row>
        <row r="1650">
          <cell r="A1650" t="str">
            <v>001.25.01300</v>
          </cell>
          <cell r="B1650" t="str">
            <v>Tee de redução de pvc rígido para tubo soldável 110 x 60mm ( 4 x 2 pol )</v>
          </cell>
          <cell r="C1650" t="str">
            <v>UN</v>
          </cell>
          <cell r="D1650">
            <v>51.4026</v>
          </cell>
        </row>
        <row r="1651">
          <cell r="A1651" t="str">
            <v>001.25.01320</v>
          </cell>
          <cell r="B1651" t="str">
            <v>Tee de redução de pvc rígido para tubo soldável 85 x 75mm ( 3 x 2.1/2 pol )</v>
          </cell>
          <cell r="C1651" t="str">
            <v>UN</v>
          </cell>
          <cell r="D1651">
            <v>29.0701</v>
          </cell>
        </row>
        <row r="1652">
          <cell r="A1652" t="str">
            <v>001.25.01340</v>
          </cell>
          <cell r="B1652" t="str">
            <v>Tee de redução de pvc rígido para tubo soldável 85 x 60mm ( 3 x 2 pol )</v>
          </cell>
          <cell r="C1652" t="str">
            <v>UN</v>
          </cell>
          <cell r="D1652">
            <v>29.0701</v>
          </cell>
        </row>
        <row r="1653">
          <cell r="A1653" t="str">
            <v>001.25.01360</v>
          </cell>
          <cell r="B1653" t="str">
            <v>Tee de redução de pvc rígido para tubo soldável 75 x 60mm ( 2.1/2 x 2 pol )</v>
          </cell>
          <cell r="C1653" t="str">
            <v>UN</v>
          </cell>
          <cell r="D1653">
            <v>22.560099999999998</v>
          </cell>
        </row>
        <row r="1654">
          <cell r="A1654" t="str">
            <v>001.25.01380</v>
          </cell>
          <cell r="B1654" t="str">
            <v>Tee de redução de pvc rígido para tubo soldável 75 x 50mm ( 2.1/2 x 1.1/2 pol )</v>
          </cell>
          <cell r="C1654" t="str">
            <v>UN</v>
          </cell>
          <cell r="D1654">
            <v>25.740100000000002</v>
          </cell>
        </row>
        <row r="1655">
          <cell r="A1655" t="str">
            <v>001.25.01400</v>
          </cell>
          <cell r="B1655" t="str">
            <v>Tee de redução de pvc rígido para tubo soldável 50 x 40mm ( 1.1/2 x 1.1/4 pol )</v>
          </cell>
          <cell r="C1655" t="str">
            <v>UN</v>
          </cell>
          <cell r="D1655">
            <v>8.8376000000000001</v>
          </cell>
        </row>
        <row r="1656">
          <cell r="A1656" t="str">
            <v>001.25.01420</v>
          </cell>
          <cell r="B1656" t="str">
            <v>Tee de redução de pvc rígido para tubo soldável 50 x 32mm ( 1.1/2 x 1 pol )</v>
          </cell>
          <cell r="C1656" t="str">
            <v>UN</v>
          </cell>
          <cell r="D1656">
            <v>7.4576000000000002</v>
          </cell>
        </row>
        <row r="1657">
          <cell r="A1657" t="str">
            <v>001.25.01440</v>
          </cell>
          <cell r="B1657" t="str">
            <v>Tee de redução de pvc rígido para tubo soldável 50 x 25mm (1.1/2 x 3/4 pol )</v>
          </cell>
          <cell r="C1657" t="str">
            <v>UN</v>
          </cell>
          <cell r="D1657">
            <v>4.0575999999999999</v>
          </cell>
        </row>
        <row r="1658">
          <cell r="A1658" t="str">
            <v>001.25.01460</v>
          </cell>
          <cell r="B1658" t="str">
            <v>Tee de redução de pvc rígido para tubo soldável 50 x 20mm (1.1/2 x 1/2 pol )</v>
          </cell>
          <cell r="C1658" t="str">
            <v>UN</v>
          </cell>
          <cell r="D1658">
            <v>5.9176000000000002</v>
          </cell>
        </row>
        <row r="1659">
          <cell r="A1659" t="str">
            <v>001.25.01480</v>
          </cell>
          <cell r="B1659" t="str">
            <v>Tee de redução de pvc rígido para tubo soldável 40 x 32mm ( 1.1/4 x 1 pol )</v>
          </cell>
          <cell r="C1659" t="str">
            <v>UN</v>
          </cell>
          <cell r="D1659">
            <v>5.2076000000000002</v>
          </cell>
        </row>
        <row r="1660">
          <cell r="A1660" t="str">
            <v>001.25.01500</v>
          </cell>
          <cell r="B1660" t="str">
            <v>Tee de redução de pvc rígido para tubo soldável 32 x 25mm ( 1 x 3/4 pol )</v>
          </cell>
          <cell r="C1660" t="str">
            <v>UN</v>
          </cell>
          <cell r="D1660">
            <v>3.9849999999999999</v>
          </cell>
        </row>
        <row r="1661">
          <cell r="A1661" t="str">
            <v>001.25.01520</v>
          </cell>
          <cell r="B1661" t="str">
            <v>Tee de redução de pvc rígido para tubo soldável 25 x 20mm ( 3/4 x 1/2 pol )</v>
          </cell>
          <cell r="C1661" t="str">
            <v>UN</v>
          </cell>
          <cell r="D1661">
            <v>2.3849999999999998</v>
          </cell>
        </row>
        <row r="1662">
          <cell r="A1662" t="str">
            <v>001.25.01540</v>
          </cell>
          <cell r="B1662" t="str">
            <v>Bucha de redução de pvc rígido para tubo soldável 110 x 85mm ( 4 x 3 pol )</v>
          </cell>
          <cell r="C1662" t="str">
            <v>UN</v>
          </cell>
          <cell r="D1662">
            <v>21.585100000000001</v>
          </cell>
        </row>
        <row r="1663">
          <cell r="A1663" t="str">
            <v>001.25.01560</v>
          </cell>
          <cell r="B1663" t="str">
            <v>Bucha de redução de pvc rígido para tubo soldável 85 x 75mm ( 3 x 2.1/2 pol )</v>
          </cell>
          <cell r="C1663" t="str">
            <v>UN</v>
          </cell>
          <cell r="D1663">
            <v>8.43</v>
          </cell>
        </row>
        <row r="1664">
          <cell r="A1664" t="str">
            <v>001.25.01580</v>
          </cell>
          <cell r="B1664" t="str">
            <v>Bucha de redução de pvc rígido para tubo soldável 75 x 60mm (2.1/2 x 2 pol )</v>
          </cell>
          <cell r="C1664" t="str">
            <v>UN</v>
          </cell>
          <cell r="D1664">
            <v>7.85</v>
          </cell>
        </row>
        <row r="1665">
          <cell r="A1665" t="str">
            <v>001.25.01600</v>
          </cell>
          <cell r="B1665" t="str">
            <v>Bucha de redução de pvc rígido para tubo soldável 60 x 50mm ( 2 x 1.1/2 pol )</v>
          </cell>
          <cell r="C1665" t="str">
            <v>UN</v>
          </cell>
          <cell r="D1665">
            <v>2.7749999999999999</v>
          </cell>
        </row>
        <row r="1666">
          <cell r="A1666" t="str">
            <v>001.25.01620</v>
          </cell>
          <cell r="B1666" t="str">
            <v>Bucha de redução de pvc rígido para tubo soldável 50 x 40mm ( 1.1/2 x 1/1/4 pol )</v>
          </cell>
          <cell r="C1666" t="str">
            <v>UN</v>
          </cell>
          <cell r="D1666">
            <v>2.7749999999999999</v>
          </cell>
        </row>
        <row r="1667">
          <cell r="A1667" t="str">
            <v>001.25.01640</v>
          </cell>
          <cell r="B1667" t="str">
            <v>Bucha de redução de pvc rígido para tubo soldável 40 x 32mm ( 1.1/4 x 1 pol )</v>
          </cell>
          <cell r="C1667" t="str">
            <v>UN</v>
          </cell>
          <cell r="D1667">
            <v>2.0249999999999999</v>
          </cell>
        </row>
        <row r="1668">
          <cell r="A1668" t="str">
            <v>001.25.01660</v>
          </cell>
          <cell r="B1668" t="str">
            <v>Bucha de redução de pvc rígido para tubo soldável 32 x 25mm ( 1 x 3/4 pol )</v>
          </cell>
          <cell r="C1668" t="str">
            <v>UN</v>
          </cell>
          <cell r="D1668">
            <v>1.0801000000000001</v>
          </cell>
        </row>
        <row r="1669">
          <cell r="A1669" t="str">
            <v>001.25.01680</v>
          </cell>
          <cell r="B1669" t="str">
            <v>Bucha de redução de pvc rígido para tubo soldável 25 x 20mm ( 3/4 x 1/2 pol )</v>
          </cell>
          <cell r="C1669" t="str">
            <v>UN</v>
          </cell>
          <cell r="D1669">
            <v>1.0501</v>
          </cell>
        </row>
        <row r="1670">
          <cell r="A1670" t="str">
            <v>001.25.01700</v>
          </cell>
          <cell r="B1670" t="str">
            <v>União de pvc rígido para tubo soldável 110mm ( 4 pol )</v>
          </cell>
          <cell r="C1670" t="str">
            <v>UN</v>
          </cell>
          <cell r="D1670">
            <v>104.7851</v>
          </cell>
        </row>
        <row r="1671">
          <cell r="A1671" t="str">
            <v>001.25.01720</v>
          </cell>
          <cell r="B1671" t="str">
            <v>União de pvc rígido para tubo soldável 85mm ( 3 pol )</v>
          </cell>
          <cell r="C1671" t="str">
            <v>UN</v>
          </cell>
          <cell r="D1671">
            <v>81.400000000000006</v>
          </cell>
        </row>
        <row r="1672">
          <cell r="A1672" t="str">
            <v>001.25.01740</v>
          </cell>
          <cell r="B1672" t="str">
            <v>União de pvc rígido para tubo soldável 75mm ( 2 1/2 pol )</v>
          </cell>
          <cell r="C1672" t="str">
            <v>UN</v>
          </cell>
          <cell r="D1672">
            <v>73.989999999999995</v>
          </cell>
        </row>
        <row r="1673">
          <cell r="A1673" t="str">
            <v>001.25.01760</v>
          </cell>
          <cell r="B1673" t="str">
            <v>União de pvc rígido para tubo soldável 60mm ( 2 pol )</v>
          </cell>
          <cell r="C1673" t="str">
            <v>UN</v>
          </cell>
          <cell r="D1673">
            <v>25.594999999999999</v>
          </cell>
        </row>
        <row r="1674">
          <cell r="A1674" t="str">
            <v>001.25.01780</v>
          </cell>
          <cell r="B1674" t="str">
            <v>União de pvc rígido para tubo soldável 50mm ( 1 1/2 pol )</v>
          </cell>
          <cell r="C1674" t="str">
            <v>UN</v>
          </cell>
          <cell r="D1674">
            <v>12.895</v>
          </cell>
        </row>
        <row r="1675">
          <cell r="A1675" t="str">
            <v>001.25.01800</v>
          </cell>
          <cell r="B1675" t="str">
            <v>União de pvc rígido para tubo soldável 40mm ( 1 1/4 pol )</v>
          </cell>
          <cell r="C1675" t="str">
            <v>UN</v>
          </cell>
          <cell r="D1675">
            <v>13.365</v>
          </cell>
        </row>
        <row r="1676">
          <cell r="A1676" t="str">
            <v>001.25.01820</v>
          </cell>
          <cell r="B1676" t="str">
            <v>União de pvc rígido para tubo soldável 32mm ( 1 pol )</v>
          </cell>
          <cell r="C1676" t="str">
            <v>UN</v>
          </cell>
          <cell r="D1676">
            <v>6.5201000000000002</v>
          </cell>
        </row>
        <row r="1677">
          <cell r="A1677" t="str">
            <v>001.25.01840</v>
          </cell>
          <cell r="B1677" t="str">
            <v>União de pvc rígido para tubo soldável 25mm ( 3/4 pol )</v>
          </cell>
          <cell r="C1677" t="str">
            <v>UN</v>
          </cell>
          <cell r="D1677">
            <v>3.4801000000000002</v>
          </cell>
        </row>
        <row r="1678">
          <cell r="A1678" t="str">
            <v>001.25.01860</v>
          </cell>
          <cell r="B1678" t="str">
            <v>União de pvc rígido para tubo soldável 20mm ( 1/2 pol )</v>
          </cell>
          <cell r="C1678" t="str">
            <v>UN</v>
          </cell>
          <cell r="D1678">
            <v>3.2201</v>
          </cell>
        </row>
        <row r="1679">
          <cell r="A1679" t="str">
            <v>001.25.01880</v>
          </cell>
          <cell r="B1679" t="str">
            <v>Redução pvc soldável de pvc rígido para tubo soldável 110mm x 85mm (4 x 3 pol)</v>
          </cell>
          <cell r="C1679" t="str">
            <v>UN</v>
          </cell>
          <cell r="D1679">
            <v>21.9651</v>
          </cell>
        </row>
        <row r="1680">
          <cell r="A1680" t="str">
            <v>001.25.01900</v>
          </cell>
          <cell r="B1680" t="str">
            <v>Reduçao pvc soldável de pvc rígido para tubo soldável 110mm x 75mm (4 x 2.5 pol)</v>
          </cell>
          <cell r="C1680" t="str">
            <v>UN</v>
          </cell>
          <cell r="D1680">
            <v>19.985099999999999</v>
          </cell>
        </row>
        <row r="1681">
          <cell r="A1681" t="str">
            <v>001.25.01920</v>
          </cell>
          <cell r="B1681" t="str">
            <v>Redução pvc soldável de pvc rígido para tubo soldável 110mm x60mm (4 x 2 pol)</v>
          </cell>
          <cell r="C1681" t="str">
            <v>UN</v>
          </cell>
          <cell r="D1681">
            <v>19.1051</v>
          </cell>
        </row>
        <row r="1682">
          <cell r="A1682" t="str">
            <v>001.25.01940</v>
          </cell>
          <cell r="B1682" t="str">
            <v>Redução pvc soldável de pvc rígido para tubo soldável 85mm x 75mm (3 x 2.5 pol)</v>
          </cell>
          <cell r="C1682" t="str">
            <v>UN</v>
          </cell>
          <cell r="D1682">
            <v>12.3</v>
          </cell>
        </row>
        <row r="1683">
          <cell r="A1683" t="str">
            <v>001.25.01960</v>
          </cell>
          <cell r="B1683" t="str">
            <v>Redução pvc soldável de pvc rígido para tubo soldável 85mm x 60mm (3 x 2 pol)</v>
          </cell>
          <cell r="C1683" t="str">
            <v>UN</v>
          </cell>
          <cell r="D1683">
            <v>11.32</v>
          </cell>
        </row>
        <row r="1684">
          <cell r="A1684" t="str">
            <v>001.25.01980</v>
          </cell>
          <cell r="B1684" t="str">
            <v>Redução pvc soldável de pvc rígido para tubo soldável 75mm x 60mm (2.5 x 2 pol)</v>
          </cell>
          <cell r="C1684" t="str">
            <v>UN</v>
          </cell>
          <cell r="D1684">
            <v>8.7100000000000009</v>
          </cell>
        </row>
        <row r="1685">
          <cell r="A1685" t="str">
            <v>001.25.02000</v>
          </cell>
          <cell r="B1685" t="str">
            <v>Redução pvc soldável de pvc rígido para tubo soldável 60mm x 50mm (2 x 1.5 pol)</v>
          </cell>
          <cell r="C1685" t="str">
            <v>UN</v>
          </cell>
          <cell r="D1685">
            <v>4.74</v>
          </cell>
        </row>
        <row r="1686">
          <cell r="A1686" t="str">
            <v>001.25.02020</v>
          </cell>
          <cell r="B1686" t="str">
            <v>Redução pvc soldável de pvc rígido para tubo soldável 40mm x 32mm (1 1/4 x 1 pol)</v>
          </cell>
          <cell r="C1686" t="str">
            <v>UN</v>
          </cell>
          <cell r="D1686">
            <v>2.665</v>
          </cell>
        </row>
        <row r="1687">
          <cell r="A1687" t="str">
            <v>001.25.02040</v>
          </cell>
          <cell r="B1687" t="str">
            <v>Redução pvc soldável de pvc rígido para tubo soldável 32mm x 25mm (1 x 3/4 pol)</v>
          </cell>
          <cell r="C1687" t="str">
            <v>UN</v>
          </cell>
          <cell r="D1687">
            <v>1.7601</v>
          </cell>
        </row>
        <row r="1688">
          <cell r="A1688" t="str">
            <v>001.25.02060</v>
          </cell>
          <cell r="B1688" t="str">
            <v>Redução pvc soldável de pvc rígido para tubo soldável 25mm x 20mm (3/4 x 1/2 pol)</v>
          </cell>
          <cell r="C1688" t="str">
            <v>UN</v>
          </cell>
          <cell r="D1688">
            <v>1.2000999999999999</v>
          </cell>
        </row>
        <row r="1689">
          <cell r="A1689" t="str">
            <v>001.25.02080</v>
          </cell>
          <cell r="B1689" t="str">
            <v>Adaptador soldável com bolsa e rosca para registro de pvc rígido para tubo soldável 110m x 4 pol</v>
          </cell>
          <cell r="C1689" t="str">
            <v>UN</v>
          </cell>
          <cell r="D1689">
            <v>22.995100000000001</v>
          </cell>
        </row>
        <row r="1690">
          <cell r="A1690" t="str">
            <v>001.25.02100</v>
          </cell>
          <cell r="B1690" t="str">
            <v>Adaptador soldável com bolsa e rosca para registro de pvc rígido para tubo soldável 85mm x 3 pol</v>
          </cell>
          <cell r="C1690" t="str">
            <v>UN</v>
          </cell>
          <cell r="D1690">
            <v>13.49</v>
          </cell>
        </row>
        <row r="1691">
          <cell r="A1691" t="str">
            <v>001.25.02120</v>
          </cell>
          <cell r="B1691" t="str">
            <v>Adaptador soldável com bolsa e rosca para registro de pvc rígido para tubo soldável 75mm x 2.5 pol</v>
          </cell>
          <cell r="C1691" t="str">
            <v>UN</v>
          </cell>
          <cell r="D1691">
            <v>12.05</v>
          </cell>
        </row>
        <row r="1692">
          <cell r="A1692" t="str">
            <v>001.25.02140</v>
          </cell>
          <cell r="B1692" t="str">
            <v>Adaptador soldável com bolsa e rosca para registro de pvc rígido para tubo soldável 60mm x 2 pol</v>
          </cell>
          <cell r="C1692" t="str">
            <v>UN</v>
          </cell>
          <cell r="D1692">
            <v>4.58</v>
          </cell>
        </row>
        <row r="1693">
          <cell r="A1693" t="str">
            <v>001.25.02160</v>
          </cell>
          <cell r="B1693" t="str">
            <v>Adaptador soldável com bolsa e rosca para registro de pvc rígido para tubo soldável 50mm x 1.5 pol</v>
          </cell>
          <cell r="C1693" t="str">
            <v>UN</v>
          </cell>
          <cell r="D1693">
            <v>2.395</v>
          </cell>
        </row>
        <row r="1694">
          <cell r="A1694" t="str">
            <v>001.25.02180</v>
          </cell>
          <cell r="B1694" t="str">
            <v>Adaptador soldável com bolsa e rosca para registro de pvc rígido para tubo soldável 50mm x 1.1/4 pol</v>
          </cell>
          <cell r="C1694" t="str">
            <v>UN</v>
          </cell>
          <cell r="D1694">
            <v>2.665</v>
          </cell>
        </row>
        <row r="1695">
          <cell r="A1695" t="str">
            <v>001.25.02200</v>
          </cell>
          <cell r="B1695" t="str">
            <v>Adaptador soldável com bolsa e rosca para registro de pvc rígido para tubo soldável 40mm x 1.5 pol.</v>
          </cell>
          <cell r="C1695" t="str">
            <v>UN</v>
          </cell>
          <cell r="D1695">
            <v>4.2149999999999999</v>
          </cell>
        </row>
        <row r="1696">
          <cell r="A1696" t="str">
            <v>001.25.02220</v>
          </cell>
          <cell r="B1696" t="str">
            <v>Adaptador soldável com bolsa e rosca para registro de pvc rígido para tubo soldável 40mm x 1.1/4 pol</v>
          </cell>
          <cell r="C1696" t="str">
            <v>UN</v>
          </cell>
          <cell r="D1696">
            <v>2.665</v>
          </cell>
        </row>
        <row r="1697">
          <cell r="A1697" t="str">
            <v>001.25.02240</v>
          </cell>
          <cell r="B1697" t="str">
            <v>Adaptador soldável com bolsa e rosca para registro de pvc rígido para tubo soldável 32mm x 1 pol</v>
          </cell>
          <cell r="C1697" t="str">
            <v>UN</v>
          </cell>
          <cell r="D1697">
            <v>1.4601</v>
          </cell>
        </row>
        <row r="1698">
          <cell r="A1698" t="str">
            <v>001.25.02260</v>
          </cell>
          <cell r="B1698" t="str">
            <v>Adaptador soldável com bolsa e rosca para registro de pvc rígido para tubo soldável 25mm x 3/4 pol</v>
          </cell>
          <cell r="C1698" t="str">
            <v>UN</v>
          </cell>
          <cell r="D1698">
            <v>0.96009999999999995</v>
          </cell>
        </row>
        <row r="1699">
          <cell r="A1699" t="str">
            <v>001.25.02280</v>
          </cell>
          <cell r="B1699" t="str">
            <v>Adaptador soldável com bolsa e rosca para registro de pvc rígido para tubo soldável 20mm x 1/2 pol</v>
          </cell>
          <cell r="C1699" t="str">
            <v>UN</v>
          </cell>
          <cell r="D1699">
            <v>0.98009999999999997</v>
          </cell>
        </row>
        <row r="1700">
          <cell r="A1700" t="str">
            <v>001.25.02300</v>
          </cell>
          <cell r="B1700" t="str">
            <v>Adaptador soldável com flanges de pvc rígido para tubo soldável para caixa de água 110mm x 4 pol</v>
          </cell>
          <cell r="C1700" t="str">
            <v>UN</v>
          </cell>
          <cell r="D1700">
            <v>152.76089999999999</v>
          </cell>
        </row>
        <row r="1701">
          <cell r="A1701" t="str">
            <v>001.25.02320</v>
          </cell>
          <cell r="B1701" t="str">
            <v>Adaptador soldável com flanges de pvc rígido para tubo soldável para caixa de água  85mm x 3 pol</v>
          </cell>
          <cell r="C1701" t="str">
            <v>UN</v>
          </cell>
          <cell r="D1701">
            <v>99.639899999999997</v>
          </cell>
        </row>
        <row r="1702">
          <cell r="A1702" t="str">
            <v>001.25.02340</v>
          </cell>
          <cell r="B1702" t="str">
            <v>Adaptador soldável com flantes de pvc rígido para tubo soldável para caixa de água 75mm x 2.5 pol</v>
          </cell>
          <cell r="C1702" t="str">
            <v>UN</v>
          </cell>
          <cell r="D1702">
            <v>77.639899999999997</v>
          </cell>
        </row>
        <row r="1703">
          <cell r="A1703" t="str">
            <v>001.25.02360</v>
          </cell>
          <cell r="B1703" t="str">
            <v>Adaptador soldável com flanges de pvc rígido para tubo soldável para caixa de água 60mm x 2 pol</v>
          </cell>
          <cell r="C1703" t="str">
            <v>UN</v>
          </cell>
          <cell r="D1703">
            <v>26.187899999999999</v>
          </cell>
        </row>
        <row r="1704">
          <cell r="A1704" t="str">
            <v>001.25.02380</v>
          </cell>
          <cell r="B1704" t="str">
            <v>Adaptador soldável com flanges de pvc rígido para tubo soldável para caixa de água 50mm x 1.5 pol</v>
          </cell>
          <cell r="C1704" t="str">
            <v>UN</v>
          </cell>
          <cell r="D1704">
            <v>19.977900000000002</v>
          </cell>
        </row>
        <row r="1705">
          <cell r="A1705" t="str">
            <v>001.25.02400</v>
          </cell>
          <cell r="B1705" t="str">
            <v>Adaptador soldável com flanges de pvc rígido para tubo soldável para caixa de água 40mm x 1.1/4 pol</v>
          </cell>
          <cell r="C1705" t="str">
            <v>UN</v>
          </cell>
          <cell r="D1705">
            <v>15.1831</v>
          </cell>
        </row>
        <row r="1706">
          <cell r="A1706" t="str">
            <v>001.25.02420</v>
          </cell>
          <cell r="B1706" t="str">
            <v>Adaptador soldável com flanges de pvc rígido para tubo soldável para caixa de água 32mm x 1 pol</v>
          </cell>
          <cell r="C1706" t="str">
            <v>UN</v>
          </cell>
          <cell r="D1706">
            <v>13.752700000000001</v>
          </cell>
        </row>
        <row r="1707">
          <cell r="A1707" t="str">
            <v>001.25.02440</v>
          </cell>
          <cell r="B1707" t="str">
            <v>Adaptador soldável com flanges de pvc rígido para tubo soldável para caixa de água 25mm x 3/4</v>
          </cell>
          <cell r="C1707" t="str">
            <v>UN</v>
          </cell>
          <cell r="D1707">
            <v>10.0627</v>
          </cell>
        </row>
        <row r="1708">
          <cell r="A1708" t="str">
            <v>001.25.02460</v>
          </cell>
          <cell r="B1708" t="str">
            <v>Adaptador soldável com flanges de pvc rígido para tubo soldável para caixa de água 20mm x 1/2 pol</v>
          </cell>
          <cell r="C1708" t="str">
            <v>UN</v>
          </cell>
          <cell r="D1708">
            <v>8.4726999999999997</v>
          </cell>
        </row>
        <row r="1709">
          <cell r="A1709" t="str">
            <v>001.25.02480</v>
          </cell>
          <cell r="B1709" t="str">
            <v>Bucha de redução longa de pvc rígido para tubo soldável 110 x 75 mm ( 4 x 2.1/2 pol)</v>
          </cell>
          <cell r="C1709" t="str">
            <v>UN</v>
          </cell>
          <cell r="D1709">
            <v>21.585100000000001</v>
          </cell>
        </row>
        <row r="1710">
          <cell r="A1710" t="str">
            <v>001.25.02500</v>
          </cell>
          <cell r="B1710" t="str">
            <v>Bucha de redução longa de pvc rígido para tubo soldável 110 x 60 mm ( 4 x 2 pol)</v>
          </cell>
          <cell r="C1710" t="str">
            <v>UN</v>
          </cell>
          <cell r="D1710">
            <v>12.585100000000001</v>
          </cell>
        </row>
        <row r="1711">
          <cell r="A1711" t="str">
            <v>001.25.02520</v>
          </cell>
          <cell r="B1711" t="str">
            <v>Bucha de redução longa de pvc rígido para tubo soldável 85 x 60 mm (3 x 2 pol)</v>
          </cell>
          <cell r="C1711" t="str">
            <v>UN</v>
          </cell>
          <cell r="D1711">
            <v>6.36</v>
          </cell>
        </row>
        <row r="1712">
          <cell r="A1712" t="str">
            <v>001.25.02540</v>
          </cell>
          <cell r="B1712" t="str">
            <v>Bucha de redução longa de pvc rígido para tubo soldável 75 x 50 mm ( 2.1/2 x 1.1/2 pol)</v>
          </cell>
          <cell r="C1712" t="str">
            <v>UN</v>
          </cell>
          <cell r="D1712">
            <v>5.97</v>
          </cell>
        </row>
        <row r="1713">
          <cell r="A1713" t="str">
            <v>001.25.02560</v>
          </cell>
          <cell r="B1713" t="str">
            <v>Bucha de redução longa de pvc rígido para tubo soldável 60 x 50 mm (2 x 1.1/2 pol)</v>
          </cell>
          <cell r="C1713" t="str">
            <v>UN</v>
          </cell>
          <cell r="D1713">
            <v>5.64</v>
          </cell>
        </row>
        <row r="1714">
          <cell r="A1714" t="str">
            <v>001.25.02580</v>
          </cell>
          <cell r="B1714" t="str">
            <v>Bucha de redução longa de pvc rígido para tubo soldável 60 x 40 mm (2 x 1.1/4 pol)</v>
          </cell>
          <cell r="C1714" t="str">
            <v>UN</v>
          </cell>
          <cell r="D1714">
            <v>4.5250000000000004</v>
          </cell>
        </row>
        <row r="1715">
          <cell r="A1715" t="str">
            <v>001.25.02600</v>
          </cell>
          <cell r="B1715" t="str">
            <v>Bucha de redução longa de pvc rígido para tubo soldável 60 x 32 mm (2 x 1 pol)</v>
          </cell>
          <cell r="C1715" t="str">
            <v>UN</v>
          </cell>
          <cell r="D1715">
            <v>5.35</v>
          </cell>
        </row>
        <row r="1716">
          <cell r="A1716" t="str">
            <v>001.25.02620</v>
          </cell>
          <cell r="B1716" t="str">
            <v>Bucha de redução longa de pvc rígido para tubo soldável 60 x 25 mm ( 2 x 3/4 pol)</v>
          </cell>
          <cell r="C1716" t="str">
            <v>UN</v>
          </cell>
          <cell r="D1716">
            <v>1.81</v>
          </cell>
        </row>
        <row r="1717">
          <cell r="A1717" t="str">
            <v>001.25.02640</v>
          </cell>
          <cell r="B1717" t="str">
            <v>Bucha de redução longa de pvc rígido para tubo soldável 50 x 32 mm ( 1.1/2 x 1 pol)</v>
          </cell>
          <cell r="C1717" t="str">
            <v>UN</v>
          </cell>
          <cell r="D1717">
            <v>2.8849999999999998</v>
          </cell>
        </row>
        <row r="1718">
          <cell r="A1718" t="str">
            <v>001.25.02660</v>
          </cell>
          <cell r="B1718" t="str">
            <v>Bucha de redução longa de pvc rígido para tubo soldável 50 x 25 mm ( 1.1/2 x 3.4 pol)</v>
          </cell>
          <cell r="C1718" t="str">
            <v>UN</v>
          </cell>
          <cell r="D1718">
            <v>2.5550000000000002</v>
          </cell>
        </row>
        <row r="1719">
          <cell r="A1719" t="str">
            <v>001.25.02680</v>
          </cell>
          <cell r="B1719" t="str">
            <v>Bucha de redução longa de pvc rígido para tubo soldável 50 x 20 mm ( 1.1/2 x 1/2 pol)</v>
          </cell>
          <cell r="C1719" t="str">
            <v>UN</v>
          </cell>
          <cell r="D1719">
            <v>2.335</v>
          </cell>
        </row>
        <row r="1720">
          <cell r="A1720" t="str">
            <v>001.25.02700</v>
          </cell>
          <cell r="B1720" t="str">
            <v>Bucha de redução longa de pvc rígido para tubo soldável 40 x 25 mm ( 1.1/4 x 3/4 pol)</v>
          </cell>
          <cell r="C1720" t="str">
            <v>UN</v>
          </cell>
          <cell r="D1720">
            <v>2.605</v>
          </cell>
        </row>
        <row r="1721">
          <cell r="A1721" t="str">
            <v>001.25.02720</v>
          </cell>
          <cell r="B1721" t="str">
            <v>Bucha de redução longa de pvc rígido para tubo soldável 40 x 20 mm (1.1/4 x 1/2 pol)</v>
          </cell>
          <cell r="C1721" t="str">
            <v>UN</v>
          </cell>
          <cell r="D1721">
            <v>2.165</v>
          </cell>
        </row>
        <row r="1722">
          <cell r="A1722" t="str">
            <v>001.25.02740</v>
          </cell>
          <cell r="B1722" t="str">
            <v>Bucha de redução longa de pvc rígido para tubo soldável 32 x 20 mm (1 x 1/2 pol)</v>
          </cell>
          <cell r="C1722" t="str">
            <v>UN</v>
          </cell>
          <cell r="D1722">
            <v>1.6500999999999999</v>
          </cell>
        </row>
        <row r="1723">
          <cell r="A1723" t="str">
            <v>001.25.02760</v>
          </cell>
          <cell r="B1723" t="str">
            <v>Cap de pvc rígido para tubo soldável 50 mm ( 1.1/2 pol)</v>
          </cell>
          <cell r="C1723" t="str">
            <v>UN</v>
          </cell>
          <cell r="D1723">
            <v>3.3125</v>
          </cell>
        </row>
        <row r="1724">
          <cell r="A1724" t="str">
            <v>001.25.02780</v>
          </cell>
          <cell r="B1724" t="str">
            <v>Cap de pvc rígido para tubo soldável 40 mm (1.1/4 pol)</v>
          </cell>
          <cell r="C1724" t="str">
            <v>UN</v>
          </cell>
          <cell r="D1724">
            <v>1.9125000000000001</v>
          </cell>
        </row>
        <row r="1725">
          <cell r="A1725" t="str">
            <v>001.25.02800</v>
          </cell>
          <cell r="B1725" t="str">
            <v>Cap de pvc rígido para tubo soldável 32 mm (1 pol)</v>
          </cell>
          <cell r="C1725" t="str">
            <v>UN</v>
          </cell>
          <cell r="D1725">
            <v>1.0349999999999999</v>
          </cell>
        </row>
        <row r="1726">
          <cell r="A1726" t="str">
            <v>001.25.02820</v>
          </cell>
          <cell r="B1726" t="str">
            <v>Cap de pvc rígido para tubo soldável 25 mm (3/4 pol)</v>
          </cell>
          <cell r="C1726" t="str">
            <v>UN</v>
          </cell>
          <cell r="D1726">
            <v>1.0349999999999999</v>
          </cell>
        </row>
        <row r="1727">
          <cell r="A1727" t="str">
            <v>001.25.02840</v>
          </cell>
          <cell r="B1727" t="str">
            <v>Cap de pvc rígido para tubo soldável 20 mm (1/2 pol)</v>
          </cell>
          <cell r="C1727" t="str">
            <v>UN</v>
          </cell>
          <cell r="D1727">
            <v>0.89500000000000002</v>
          </cell>
        </row>
        <row r="1728">
          <cell r="A1728" t="str">
            <v>001.25.02860</v>
          </cell>
          <cell r="B1728" t="str">
            <v>Joelho 90º soldável/rosqueável  32mm x 1 pol</v>
          </cell>
          <cell r="C1728" t="str">
            <v>UN</v>
          </cell>
          <cell r="D1728">
            <v>3.0101</v>
          </cell>
        </row>
        <row r="1729">
          <cell r="A1729" t="str">
            <v>001.25.02880</v>
          </cell>
          <cell r="B1729" t="str">
            <v>Joelho 90º soldável/rosqueável 25mm x 3/4 pol</v>
          </cell>
          <cell r="C1729" t="str">
            <v>UN</v>
          </cell>
          <cell r="D1729">
            <v>2.1501000000000001</v>
          </cell>
        </row>
        <row r="1730">
          <cell r="A1730" t="str">
            <v>001.25.02900</v>
          </cell>
          <cell r="B1730" t="str">
            <v>Joelho 90º soldável/rosqueável  20mm x 1/2 pol</v>
          </cell>
          <cell r="C1730" t="str">
            <v>UN</v>
          </cell>
          <cell r="D1730">
            <v>1.5301</v>
          </cell>
        </row>
        <row r="1731">
          <cell r="A1731" t="str">
            <v>001.25.02920</v>
          </cell>
          <cell r="B1731" t="str">
            <v>Joelho de redução 90º soldável/rosqueável 32mm x 3/4 pol</v>
          </cell>
          <cell r="C1731" t="str">
            <v>UN</v>
          </cell>
          <cell r="D1731">
            <v>1.4701</v>
          </cell>
        </row>
        <row r="1732">
          <cell r="A1732" t="str">
            <v>001.25.02940</v>
          </cell>
          <cell r="B1732" t="str">
            <v>Joelho de redução 90º soldável/rosqueável 25mm x 1/2 pol</v>
          </cell>
          <cell r="C1732" t="str">
            <v>UN</v>
          </cell>
          <cell r="D1732">
            <v>1.5201</v>
          </cell>
        </row>
        <row r="1733">
          <cell r="A1733" t="str">
            <v>001.25.02960</v>
          </cell>
          <cell r="B1733" t="str">
            <v>Luva simples soldável/rosqueável 50mm x 1.5 pol</v>
          </cell>
          <cell r="C1733" t="str">
            <v>UN</v>
          </cell>
          <cell r="D1733">
            <v>12.565</v>
          </cell>
        </row>
        <row r="1734">
          <cell r="A1734" t="str">
            <v>001.25.02980</v>
          </cell>
          <cell r="B1734" t="str">
            <v>Luva simples soldável/rosqueável 40mm x 1.1/4 pol</v>
          </cell>
          <cell r="C1734" t="str">
            <v>UN</v>
          </cell>
          <cell r="D1734">
            <v>5.4649999999999999</v>
          </cell>
        </row>
        <row r="1735">
          <cell r="A1735" t="str">
            <v>001.25.03000</v>
          </cell>
          <cell r="B1735" t="str">
            <v>Luva simples soldável/rosqueável 32mm x 1 pol</v>
          </cell>
          <cell r="C1735" t="str">
            <v>UN</v>
          </cell>
          <cell r="D1735">
            <v>2.6200999999999999</v>
          </cell>
        </row>
        <row r="1736">
          <cell r="A1736" t="str">
            <v>001.25.03020</v>
          </cell>
          <cell r="B1736" t="str">
            <v>Luva simples soldável/rosqueável 25mm x 3/4 pol</v>
          </cell>
          <cell r="C1736" t="str">
            <v>UN</v>
          </cell>
          <cell r="D1736">
            <v>1.4100999999999999</v>
          </cell>
        </row>
        <row r="1737">
          <cell r="A1737" t="str">
            <v>001.25.03040</v>
          </cell>
          <cell r="B1737" t="str">
            <v>Luva simples soldável/rosqueável 20mm x 1/2 pol</v>
          </cell>
          <cell r="C1737" t="str">
            <v>UN</v>
          </cell>
          <cell r="D1737">
            <v>1.7401</v>
          </cell>
        </row>
        <row r="1738">
          <cell r="A1738" t="str">
            <v>001.25.03060</v>
          </cell>
          <cell r="B1738" t="str">
            <v>Luva de redução soldável/rosqueável 25mm x 1/2 pol</v>
          </cell>
          <cell r="C1738" t="str">
            <v>UN</v>
          </cell>
          <cell r="D1738">
            <v>1.5201</v>
          </cell>
        </row>
        <row r="1739">
          <cell r="A1739" t="str">
            <v>001.25.03080</v>
          </cell>
          <cell r="B1739" t="str">
            <v>Tee 90º com rosca na bolsa central soldável/rosqueável 32mm x 32mm x 1 pol</v>
          </cell>
          <cell r="C1739" t="str">
            <v>UN</v>
          </cell>
          <cell r="D1739">
            <v>2.9449999999999998</v>
          </cell>
        </row>
        <row r="1740">
          <cell r="A1740" t="str">
            <v>001.25.03100</v>
          </cell>
          <cell r="B1740" t="str">
            <v>Tee 90º com rosca na bolsa central soldável/rosqueável 25mm x 25mm 3/4 pol</v>
          </cell>
          <cell r="C1740" t="str">
            <v>UN</v>
          </cell>
          <cell r="D1740">
            <v>4.0250000000000004</v>
          </cell>
        </row>
        <row r="1741">
          <cell r="A1741" t="str">
            <v>001.25.03120</v>
          </cell>
          <cell r="B1741" t="str">
            <v>Tee 90º com rosca na bolsa central soldável/rosqueável 20mm x 20mm x 1/2 pol</v>
          </cell>
          <cell r="C1741" t="str">
            <v>UN</v>
          </cell>
          <cell r="D1741">
            <v>4.1500000000000004</v>
          </cell>
        </row>
        <row r="1742">
          <cell r="A1742" t="str">
            <v>001.25.03140</v>
          </cell>
          <cell r="B1742" t="str">
            <v>Tee 90º com rosca na bolsa central sodável/rosqueável 32mm x 32mm x 3/4 pol</v>
          </cell>
          <cell r="C1742" t="str">
            <v>UN</v>
          </cell>
          <cell r="D1742">
            <v>5.1950000000000003</v>
          </cell>
        </row>
        <row r="1743">
          <cell r="A1743" t="str">
            <v>001.25.03160</v>
          </cell>
          <cell r="B1743" t="str">
            <v>Tee 90º com rosca na bolsa central soldável/rosqueável 25mm x 25mm x 1/2 pol</v>
          </cell>
          <cell r="C1743" t="str">
            <v>UN</v>
          </cell>
          <cell r="D1743">
            <v>2.7149999999999999</v>
          </cell>
        </row>
        <row r="1744">
          <cell r="A1744" t="str">
            <v>001.25.03180</v>
          </cell>
          <cell r="B1744" t="str">
            <v>Joelho 90º soldável com bucha de latão 25mm x 3/4 pol</v>
          </cell>
          <cell r="C1744" t="str">
            <v>UN</v>
          </cell>
          <cell r="D1744">
            <v>5.0050999999999997</v>
          </cell>
        </row>
        <row r="1745">
          <cell r="A1745" t="str">
            <v>001.25.03200</v>
          </cell>
          <cell r="B1745" t="str">
            <v>Joelho 90º soldável com bucha de latão 20mm x 1/2 pol</v>
          </cell>
          <cell r="C1745" t="str">
            <v>UN</v>
          </cell>
          <cell r="D1745">
            <v>3.7850999999999999</v>
          </cell>
        </row>
        <row r="1746">
          <cell r="A1746" t="str">
            <v>001.25.03220</v>
          </cell>
          <cell r="B1746" t="str">
            <v>Joelho de redução 90º soldável com bucha de latão 32mm x 3/4 pol</v>
          </cell>
          <cell r="C1746" t="str">
            <v>UN</v>
          </cell>
          <cell r="D1746">
            <v>2.6551</v>
          </cell>
        </row>
        <row r="1747">
          <cell r="A1747" t="str">
            <v>001.25.03240</v>
          </cell>
          <cell r="B1747" t="str">
            <v>Joelho de redução 90º soldável com bucha de latão 25mm x 1/2 pol</v>
          </cell>
          <cell r="C1747" t="str">
            <v>UN</v>
          </cell>
          <cell r="D1747">
            <v>3.5550999999999999</v>
          </cell>
        </row>
        <row r="1748">
          <cell r="A1748" t="str">
            <v>001.25.03260</v>
          </cell>
          <cell r="B1748" t="str">
            <v>Luva simples soldável com bucha de latão 25mm x 3/4 pol</v>
          </cell>
          <cell r="C1748" t="str">
            <v>UN</v>
          </cell>
          <cell r="D1748">
            <v>4.5750999999999999</v>
          </cell>
        </row>
        <row r="1749">
          <cell r="A1749" t="str">
            <v>001.25.03280</v>
          </cell>
          <cell r="B1749" t="str">
            <v>Luva simples soldável com bucha de latão 20mm x 1/2 pol</v>
          </cell>
          <cell r="C1749" t="str">
            <v>UN</v>
          </cell>
          <cell r="D1749">
            <v>3.9651000000000001</v>
          </cell>
        </row>
        <row r="1750">
          <cell r="A1750" t="str">
            <v>001.25.03300</v>
          </cell>
          <cell r="B1750" t="str">
            <v>Luva de redução soldável com bucha de latão 25mm x 1/2 pol</v>
          </cell>
          <cell r="C1750" t="str">
            <v>UN</v>
          </cell>
          <cell r="D1750">
            <v>4.1750999999999996</v>
          </cell>
        </row>
        <row r="1751">
          <cell r="A1751" t="str">
            <v>001.25.03320</v>
          </cell>
          <cell r="B1751" t="str">
            <v>Tee 90º com bucha de latão central 25mm x 25mm x 3/4 pol</v>
          </cell>
          <cell r="C1751" t="str">
            <v>UN</v>
          </cell>
          <cell r="D1751">
            <v>4.7751000000000001</v>
          </cell>
        </row>
        <row r="1752">
          <cell r="A1752" t="str">
            <v>001.25.03340</v>
          </cell>
          <cell r="B1752" t="str">
            <v>Tee 90º com bucha de latão central 20mm x 20mm x 1/2 pol</v>
          </cell>
          <cell r="C1752" t="str">
            <v>UN</v>
          </cell>
          <cell r="D1752">
            <v>4.2651000000000003</v>
          </cell>
        </row>
        <row r="1753">
          <cell r="A1753" t="str">
            <v>001.25.03360</v>
          </cell>
          <cell r="B1753" t="str">
            <v>Tee redução 90º com bucha de latão na bolsa central 32mm x 32mm x 3/4 pol</v>
          </cell>
          <cell r="C1753" t="str">
            <v>UN</v>
          </cell>
          <cell r="D1753">
            <v>5.9451000000000001</v>
          </cell>
        </row>
        <row r="1754">
          <cell r="A1754" t="str">
            <v>001.25.03380</v>
          </cell>
          <cell r="B1754" t="str">
            <v>Tee reduçao 90º com bucha de latão na bolsa central 25mm x 25mm 1/2 pol</v>
          </cell>
          <cell r="C1754" t="str">
            <v>UN</v>
          </cell>
          <cell r="D1754">
            <v>3.4651000000000001</v>
          </cell>
        </row>
        <row r="1755">
          <cell r="A1755" t="str">
            <v>001.25.03400</v>
          </cell>
          <cell r="B1755" t="str">
            <v>Adaptador com rosca e flange para caixa de água de pvc inclusive assentamento 2 pol</v>
          </cell>
          <cell r="C1755" t="str">
            <v>UN</v>
          </cell>
          <cell r="D1755">
            <v>10.387700000000001</v>
          </cell>
        </row>
        <row r="1756">
          <cell r="A1756" t="str">
            <v>001.25.03420</v>
          </cell>
          <cell r="B1756" t="str">
            <v>Adaptador com rosca e flange para caixa de água de pvc inclusive assentamento 1 pol</v>
          </cell>
          <cell r="C1756" t="str">
            <v>UN</v>
          </cell>
          <cell r="D1756">
            <v>8.5825999999999993</v>
          </cell>
        </row>
        <row r="1757">
          <cell r="A1757" t="str">
            <v>001.25.03440</v>
          </cell>
          <cell r="B1757" t="str">
            <v>Adaptador com rosca e flange para caixa de água de pvc inclusive assentamento 3/4 pol</v>
          </cell>
          <cell r="C1757" t="str">
            <v>UN</v>
          </cell>
          <cell r="D1757">
            <v>6.7725999999999997</v>
          </cell>
        </row>
        <row r="1758">
          <cell r="A1758" t="str">
            <v>001.25.03460</v>
          </cell>
          <cell r="B1758" t="str">
            <v>Adaptador com rosca e flange para caixa de água de pvc inclusive assentamento 1/2 pol</v>
          </cell>
          <cell r="C1758" t="str">
            <v>UN</v>
          </cell>
          <cell r="D1758">
            <v>6.7725999999999997</v>
          </cell>
        </row>
        <row r="1759">
          <cell r="A1759" t="str">
            <v>001.25.03480</v>
          </cell>
          <cell r="B1759" t="str">
            <v>Adaptador com rosca e flange para caixa de água de pvc inclusive assentamento 3 pol</v>
          </cell>
          <cell r="C1759" t="str">
            <v>UN</v>
          </cell>
          <cell r="D1759">
            <v>57.185200000000002</v>
          </cell>
        </row>
        <row r="1760">
          <cell r="A1760" t="str">
            <v>001.25.03500</v>
          </cell>
          <cell r="B1760" t="str">
            <v>Plug ou bujão de 2"", de pvc rígido, para tubos de pvc rosqueável</v>
          </cell>
          <cell r="C1760" t="str">
            <v>UN</v>
          </cell>
          <cell r="D1760">
            <v>2.6625000000000001</v>
          </cell>
        </row>
        <row r="1761">
          <cell r="A1761" t="str">
            <v>001.25.03520</v>
          </cell>
          <cell r="B1761" t="str">
            <v>Plug ou bujão de 1 1/2"", de pvc rígido, para tubos de pvc rosqueável</v>
          </cell>
          <cell r="C1761" t="str">
            <v>UN</v>
          </cell>
          <cell r="D1761">
            <v>2.2524999999999999</v>
          </cell>
        </row>
        <row r="1762">
          <cell r="A1762" t="str">
            <v>001.25.03540</v>
          </cell>
          <cell r="B1762" t="str">
            <v>Plug ou bujão de 1 1/4"", de pvc rígido, para tubos de pvc rosqueável</v>
          </cell>
          <cell r="C1762" t="str">
            <v>UN</v>
          </cell>
          <cell r="D1762">
            <v>1.2625</v>
          </cell>
        </row>
        <row r="1763">
          <cell r="A1763" t="str">
            <v>001.25.03560</v>
          </cell>
          <cell r="B1763" t="str">
            <v>Plug ou bujão de 1"", de pvc rígido, para tubos de pvc rosqueável</v>
          </cell>
          <cell r="C1763" t="str">
            <v>UN</v>
          </cell>
          <cell r="D1763">
            <v>0.85499999999999998</v>
          </cell>
        </row>
        <row r="1764">
          <cell r="A1764" t="str">
            <v>001.25.03580</v>
          </cell>
          <cell r="B1764" t="str">
            <v>Plug ou bujão de 3/4"", de pvc rígido, para tubos de pvc rosqueável</v>
          </cell>
          <cell r="C1764" t="str">
            <v>UN</v>
          </cell>
          <cell r="D1764">
            <v>0.63900000000000001</v>
          </cell>
        </row>
        <row r="1765">
          <cell r="A1765" t="str">
            <v>001.25.03600</v>
          </cell>
          <cell r="B1765" t="str">
            <v>Plug ou bujão de 1/2"", de pvc rígido, para tubos de pvc rosqueável</v>
          </cell>
          <cell r="C1765" t="str">
            <v>UN</v>
          </cell>
          <cell r="D1765">
            <v>0.55500000000000005</v>
          </cell>
        </row>
        <row r="1766">
          <cell r="A1766" t="str">
            <v>001.25.03620</v>
          </cell>
          <cell r="B1766" t="str">
            <v>Fornecimento e instalação de mangueira marron de pvc para água de 3/4""x2,5 mm de espessura</v>
          </cell>
          <cell r="C1766" t="str">
            <v>ML</v>
          </cell>
          <cell r="D1766">
            <v>0.8367</v>
          </cell>
        </row>
        <row r="1767">
          <cell r="A1767" t="str">
            <v>001.25.03640</v>
          </cell>
          <cell r="B1767" t="str">
            <v>Fornecimento e instalação de mangueira marron de pvc para água de  1""x3,0 mm de espessura</v>
          </cell>
          <cell r="C1767" t="str">
            <v>ML</v>
          </cell>
          <cell r="D1767">
            <v>1.0891999999999999</v>
          </cell>
        </row>
        <row r="1768">
          <cell r="A1768" t="str">
            <v>001.25.03660</v>
          </cell>
          <cell r="B1768" t="str">
            <v>Fornecimento e instalação de joelho de polietileno - 3/4"" para mangueira de polietileno ou pvc marron</v>
          </cell>
          <cell r="C1768" t="str">
            <v>UN</v>
          </cell>
          <cell r="D1768">
            <v>1.2501</v>
          </cell>
        </row>
        <row r="1769">
          <cell r="A1769" t="str">
            <v>001.25.03680</v>
          </cell>
          <cell r="B1769" t="str">
            <v>Fornecimento e instalação de joelho de polietileno  - 1"" para mangueira de polietileno ou pvc marron</v>
          </cell>
          <cell r="C1769" t="str">
            <v>UN</v>
          </cell>
          <cell r="D1769">
            <v>1.7000999999999999</v>
          </cell>
        </row>
        <row r="1770">
          <cell r="A1770" t="str">
            <v>001.25.03700</v>
          </cell>
          <cell r="B1770" t="str">
            <v>Fornecimento e instalação de tee de polietileno - 3/4"" para mangueira de polietileno ou pvc marron</v>
          </cell>
          <cell r="C1770" t="str">
            <v>UN</v>
          </cell>
          <cell r="D1770">
            <v>1.9750000000000001</v>
          </cell>
        </row>
        <row r="1771">
          <cell r="A1771" t="str">
            <v>001.25.03720</v>
          </cell>
          <cell r="B1771" t="str">
            <v>Fornecimento e instalação de tee de polietileno  1""- para mangueira de polietileno ou pvc marron</v>
          </cell>
          <cell r="C1771" t="str">
            <v>UN</v>
          </cell>
          <cell r="D1771">
            <v>3.0501</v>
          </cell>
        </row>
        <row r="1772">
          <cell r="A1772" t="str">
            <v>001.25.03740</v>
          </cell>
          <cell r="B1772" t="str">
            <v>Fornecimento e instalação de uniao de polietileno - 3/4""- para mangueira de polietileno ou pvc marron</v>
          </cell>
          <cell r="C1772" t="str">
            <v>UN</v>
          </cell>
          <cell r="D1772">
            <v>1.4500999999999999</v>
          </cell>
        </row>
        <row r="1773">
          <cell r="A1773" t="str">
            <v>001.25.03760</v>
          </cell>
          <cell r="B1773" t="str">
            <v>Fornecimento e instalação de união de polietileno  - 1""-para mangueira de polietileno ou pvc marron</v>
          </cell>
          <cell r="C1773" t="str">
            <v>UN</v>
          </cell>
          <cell r="D1773">
            <v>1.8501000000000001</v>
          </cell>
        </row>
        <row r="1774">
          <cell r="A1774" t="str">
            <v>001.25.03780</v>
          </cell>
          <cell r="B1774" t="str">
            <v>Fornecimento e instalação de adaptador de polietileno  - 3/4""- para mangueira de polietileno ou pvc marron</v>
          </cell>
          <cell r="C1774" t="str">
            <v>UN</v>
          </cell>
          <cell r="D1774">
            <v>1.5501</v>
          </cell>
        </row>
        <row r="1775">
          <cell r="A1775" t="str">
            <v>001.25.03800</v>
          </cell>
          <cell r="B1775" t="str">
            <v>Fornecimento e instalação de adaptador de polietileno  - 1""- para mangueira de polietileno ou pvc marron</v>
          </cell>
          <cell r="C1775" t="str">
            <v>UN</v>
          </cell>
          <cell r="D1775">
            <v>1.7501</v>
          </cell>
        </row>
        <row r="1776">
          <cell r="A1776" t="str">
            <v>001.26</v>
          </cell>
          <cell r="B1776" t="str">
            <v>INSTALAÇÕES HIDRÁULICAS - TUBO GALVANIZADO</v>
          </cell>
          <cell r="D1776">
            <v>2510.4023999999999</v>
          </cell>
        </row>
        <row r="1777">
          <cell r="A1777" t="str">
            <v>001.26.00020</v>
          </cell>
          <cell r="B1777" t="str">
            <v>Fornecimento e Instalação de Tubo Ferro Galvanizado S/ Costura 4 Pol x  6.00 x 3.35mm</v>
          </cell>
          <cell r="C1777" t="str">
            <v>ML</v>
          </cell>
          <cell r="D1777">
            <v>87.686899999999994</v>
          </cell>
        </row>
        <row r="1778">
          <cell r="A1778" t="str">
            <v>001.26.00040</v>
          </cell>
          <cell r="B1778" t="str">
            <v>Fornecimento e Instalação de Tubo Ferro Galvanizado S/ Costura 3 Pol x  6.00 x 3.35mm</v>
          </cell>
          <cell r="C1778" t="str">
            <v>ML</v>
          </cell>
          <cell r="D1778">
            <v>61.173099999999998</v>
          </cell>
        </row>
        <row r="1779">
          <cell r="A1779" t="str">
            <v>001.26.00060</v>
          </cell>
          <cell r="B1779" t="str">
            <v>Fornecimento e Instalação de Tubo Ferro Galvanizado S/ Costura 2.5 Pol x  6.00 x 3.35mm</v>
          </cell>
          <cell r="C1779" t="str">
            <v>ML</v>
          </cell>
          <cell r="D1779">
            <v>51.073900000000002</v>
          </cell>
        </row>
        <row r="1780">
          <cell r="A1780" t="str">
            <v>001.26.00080</v>
          </cell>
          <cell r="B1780" t="str">
            <v>Fornecimento e Instalação de Tubo Ferro Galvanizado S/ Costura 2 Pol x  6.00 x 3.00mm</v>
          </cell>
          <cell r="C1780" t="str">
            <v>ML</v>
          </cell>
          <cell r="D1780">
            <v>36.705300000000001</v>
          </cell>
        </row>
        <row r="1781">
          <cell r="A1781" t="str">
            <v>001.26.00100</v>
          </cell>
          <cell r="B1781" t="str">
            <v>Fornecimento e Instalação de Tubo Ferro Galvanizado S/ Costura 1.5 Pol x  6.00 x 3.00mm</v>
          </cell>
          <cell r="C1781" t="str">
            <v>ML</v>
          </cell>
          <cell r="D1781">
            <v>28.337399999999999</v>
          </cell>
        </row>
        <row r="1782">
          <cell r="A1782" t="str">
            <v>001.26.00120</v>
          </cell>
          <cell r="B1782" t="str">
            <v>Fornecimento e Instalação de Tubo Ferro Galvanizado S/ Costura 1 1/4 Pol x 6.00 x 2.65mm</v>
          </cell>
          <cell r="C1782" t="str">
            <v>ML</v>
          </cell>
          <cell r="D1782">
            <v>23.322700000000001</v>
          </cell>
        </row>
        <row r="1783">
          <cell r="A1783" t="str">
            <v>001.26.00140</v>
          </cell>
          <cell r="B1783" t="str">
            <v>Fornecimento e Instalação de Tubo Ferro Galvanizado S/ Costura 1 Pol x 6.00 x 2.65mm</v>
          </cell>
          <cell r="C1783" t="str">
            <v>ML</v>
          </cell>
          <cell r="D1783">
            <v>18.498899999999999</v>
          </cell>
        </row>
        <row r="1784">
          <cell r="A1784" t="str">
            <v>001.26.00160</v>
          </cell>
          <cell r="B1784" t="str">
            <v>Fornecimento e Instalação de Tubo Ferro Galvanizado S/ Costura 3/4 Pol x 6.00 x 2.25mm</v>
          </cell>
          <cell r="C1784" t="str">
            <v>ML</v>
          </cell>
          <cell r="D1784">
            <v>12.9133</v>
          </cell>
        </row>
        <row r="1785">
          <cell r="A1785" t="str">
            <v>001.26.00180</v>
          </cell>
          <cell r="B1785" t="str">
            <v>Fornecimento e Instalação de Tubo Ferro Galvanizado S/ Costura 1/2 Pol x 6.00 x 2.25mm</v>
          </cell>
          <cell r="C1785" t="str">
            <v>ML</v>
          </cell>
          <cell r="D1785">
            <v>10.251899999999999</v>
          </cell>
        </row>
        <row r="1786">
          <cell r="A1786" t="str">
            <v>001.26.00200</v>
          </cell>
          <cell r="B1786" t="str">
            <v>Fornecimento e Instalação de Cotov.Redução de Ferro Galvanizado 90  2.5x2 Pol</v>
          </cell>
          <cell r="C1786" t="str">
            <v>UN</v>
          </cell>
          <cell r="D1786">
            <v>45.912599999999998</v>
          </cell>
        </row>
        <row r="1787">
          <cell r="A1787" t="str">
            <v>001.26.00220</v>
          </cell>
          <cell r="B1787" t="str">
            <v>Fornecimento e Instalação de Cotov.Redução de Ferro Galvanizado 90  2x1.5 Pol</v>
          </cell>
          <cell r="C1787" t="str">
            <v>UN</v>
          </cell>
          <cell r="D1787">
            <v>45.443899999999999</v>
          </cell>
        </row>
        <row r="1788">
          <cell r="A1788" t="str">
            <v>001.26.00240</v>
          </cell>
          <cell r="B1788" t="str">
            <v>Fornecimento e Instalação de Cotov.Redução de Ferro Galvanizado 90° 1.5x1 1/4 Pol</v>
          </cell>
          <cell r="C1788" t="str">
            <v>UN</v>
          </cell>
          <cell r="D1788">
            <v>21.543900000000001</v>
          </cell>
        </row>
        <row r="1789">
          <cell r="A1789" t="str">
            <v>001.26.00260</v>
          </cell>
          <cell r="B1789" t="str">
            <v>Fornecimento e Instalação de Cotov.Redução de Ferro Galvanizado 90° 1.5x1pol</v>
          </cell>
          <cell r="C1789" t="str">
            <v>UN</v>
          </cell>
          <cell r="D1789">
            <v>13.543900000000001</v>
          </cell>
        </row>
        <row r="1790">
          <cell r="A1790" t="str">
            <v>001.26.00280</v>
          </cell>
          <cell r="B1790" t="str">
            <v>Fornecimento e Instalação de Cotov.Redução de Ferro Galvanizado 90 1.5x3/4 Pol</v>
          </cell>
          <cell r="C1790" t="str">
            <v>UN</v>
          </cell>
          <cell r="D1790">
            <v>16.2439</v>
          </cell>
        </row>
        <row r="1791">
          <cell r="A1791" t="str">
            <v>001.26.00300</v>
          </cell>
          <cell r="B1791" t="str">
            <v>Fornecimento e Instalação de Cotov.Redução de Ferro Galvanizado 90° 1 1/4x1 Pol</v>
          </cell>
          <cell r="C1791" t="str">
            <v>UN</v>
          </cell>
          <cell r="D1791">
            <v>10.023899999999999</v>
          </cell>
        </row>
        <row r="1792">
          <cell r="A1792" t="str">
            <v>001.26.00320</v>
          </cell>
          <cell r="B1792" t="str">
            <v>Fornecimento e Instalação de Cotov.Redução de Ferro Galvanizado 90° 1 1/4x 3/4 Pol</v>
          </cell>
          <cell r="C1792" t="str">
            <v>UN</v>
          </cell>
          <cell r="D1792">
            <v>16.2439</v>
          </cell>
        </row>
        <row r="1793">
          <cell r="A1793" t="str">
            <v>001.26.00340</v>
          </cell>
          <cell r="B1793" t="str">
            <v>Fornecimento e Instalação de Cotov.Redução de Ferro Galvanizado 90° 1x3/4 Pol</v>
          </cell>
          <cell r="C1793" t="str">
            <v>UN</v>
          </cell>
          <cell r="D1793">
            <v>6.6851000000000003</v>
          </cell>
        </row>
        <row r="1794">
          <cell r="A1794" t="str">
            <v>001.26.00360</v>
          </cell>
          <cell r="B1794" t="str">
            <v>Fornecimento e Instalação de Cotov.Redução de Ferro Galvanizado 90° 1x1/2 Pol</v>
          </cell>
          <cell r="C1794" t="str">
            <v>UN</v>
          </cell>
          <cell r="D1794">
            <v>6.6851000000000003</v>
          </cell>
        </row>
        <row r="1795">
          <cell r="A1795" t="str">
            <v>001.26.00380</v>
          </cell>
          <cell r="B1795" t="str">
            <v>Fornecimento e Instalação de Cotov.Redução de Ferro Galvanizado 90° 3/4x1/2 Pol</v>
          </cell>
          <cell r="C1795" t="str">
            <v>UN</v>
          </cell>
          <cell r="D1795">
            <v>4.3851000000000004</v>
          </cell>
        </row>
        <row r="1796">
          <cell r="A1796" t="str">
            <v>001.26.00400</v>
          </cell>
          <cell r="B1796" t="str">
            <v>Fornecimento e Instalação de Bucha Redução Ferro Galvanizado 4x3 Pol</v>
          </cell>
          <cell r="C1796" t="str">
            <v>UN</v>
          </cell>
          <cell r="D1796">
            <v>31.4101</v>
          </cell>
        </row>
        <row r="1797">
          <cell r="A1797" t="str">
            <v>001.26.00420</v>
          </cell>
          <cell r="B1797" t="str">
            <v>Fornecimento e Instalação de Bucha Redução Ferro Galvanizado 4x2.5 Pol</v>
          </cell>
          <cell r="C1797" t="str">
            <v>UN</v>
          </cell>
          <cell r="D1797">
            <v>25.080100000000002</v>
          </cell>
        </row>
        <row r="1798">
          <cell r="A1798" t="str">
            <v>001.26.00440</v>
          </cell>
          <cell r="B1798" t="str">
            <v>Fornecimento e Instalação de Bucha Redução Ferro Galvanizado 4x2 Pol</v>
          </cell>
          <cell r="C1798" t="str">
            <v>UN</v>
          </cell>
          <cell r="D1798">
            <v>31.4101</v>
          </cell>
        </row>
        <row r="1799">
          <cell r="A1799" t="str">
            <v>001.26.00460</v>
          </cell>
          <cell r="B1799" t="str">
            <v>Fornecimento e Instalação de Bucha Redução Ferro Galvanizado 3x2.5 Pol</v>
          </cell>
          <cell r="C1799" t="str">
            <v>UN</v>
          </cell>
          <cell r="D1799">
            <v>18.921399999999998</v>
          </cell>
        </row>
        <row r="1800">
          <cell r="A1800" t="str">
            <v>001.26.00480</v>
          </cell>
          <cell r="B1800" t="str">
            <v>Forneicmento e Instalação de Bucha Redução Ferro Galvanizado 3x2 Pol</v>
          </cell>
          <cell r="C1800" t="str">
            <v>UN</v>
          </cell>
          <cell r="D1800">
            <v>18.921399999999998</v>
          </cell>
        </row>
        <row r="1801">
          <cell r="A1801" t="str">
            <v>001.26.00500</v>
          </cell>
          <cell r="B1801" t="str">
            <v>Fornecimento e Instalação de Bucha Redução Ferro Galvanizado 2.5x2 Pol</v>
          </cell>
          <cell r="C1801" t="str">
            <v>UN</v>
          </cell>
          <cell r="D1801">
            <v>12.5426</v>
          </cell>
        </row>
        <row r="1802">
          <cell r="A1802" t="str">
            <v>001.26.00520</v>
          </cell>
          <cell r="B1802" t="str">
            <v>Forneicmento e Instalação de Bucha Redução Ferro Galvanizado  2.5x1.5 Pol</v>
          </cell>
          <cell r="C1802" t="str">
            <v>UN</v>
          </cell>
          <cell r="D1802">
            <v>11.852600000000001</v>
          </cell>
        </row>
        <row r="1803">
          <cell r="A1803" t="str">
            <v>001.26.00540</v>
          </cell>
          <cell r="B1803" t="str">
            <v>Fornecimento e Instalação de Bucha Redução Ferro Galvanizado 2.5x1 1/4 Pol</v>
          </cell>
          <cell r="C1803" t="str">
            <v>UN</v>
          </cell>
          <cell r="D1803">
            <v>9.9925999999999995</v>
          </cell>
        </row>
        <row r="1804">
          <cell r="A1804" t="str">
            <v>001.26.00560</v>
          </cell>
          <cell r="B1804" t="str">
            <v>Fornecimento e Instalação de Bucha Redução Ferro Galvanizado. 2x1.5 Pol</v>
          </cell>
          <cell r="C1804" t="str">
            <v>UN</v>
          </cell>
          <cell r="D1804">
            <v>8.5938999999999997</v>
          </cell>
        </row>
        <row r="1805">
          <cell r="A1805" t="str">
            <v>001.26.00580</v>
          </cell>
          <cell r="B1805" t="str">
            <v>Fornecimento e Instalação de Bucha Redução Ferro Galvanizado 2x1 1/4 Pol</v>
          </cell>
          <cell r="C1805" t="str">
            <v>UN</v>
          </cell>
          <cell r="D1805">
            <v>8.2439</v>
          </cell>
        </row>
        <row r="1806">
          <cell r="A1806" t="str">
            <v>001.26.00600</v>
          </cell>
          <cell r="B1806" t="str">
            <v>Fornecimento e Instalação de Bucha Redução Ferro Galvanizado 2x1 Pol</v>
          </cell>
          <cell r="C1806" t="str">
            <v>UN</v>
          </cell>
          <cell r="D1806">
            <v>8.5338999999999992</v>
          </cell>
        </row>
        <row r="1807">
          <cell r="A1807" t="str">
            <v>001.26.00620</v>
          </cell>
          <cell r="B1807" t="str">
            <v>Fornecimento e Instalação de Bucha Redução Ferro Galvanizado 2x3/4 Pol</v>
          </cell>
          <cell r="C1807" t="str">
            <v>UN</v>
          </cell>
          <cell r="D1807">
            <v>8.5338999999999992</v>
          </cell>
        </row>
        <row r="1808">
          <cell r="A1808" t="str">
            <v>001.26.00640</v>
          </cell>
          <cell r="B1808" t="str">
            <v>Fornecimento e Instalação de Bucha Redução Ferro Galvanizado 1.5x1 1/4 Pol</v>
          </cell>
          <cell r="C1808" t="str">
            <v>UN</v>
          </cell>
          <cell r="D1808">
            <v>6.5739000000000001</v>
          </cell>
        </row>
        <row r="1809">
          <cell r="A1809" t="str">
            <v>001.26.00660</v>
          </cell>
          <cell r="B1809" t="str">
            <v>Fornecimento e Instalação de Bucha Redução Ferro Galvanizado 1.5x1 Pol</v>
          </cell>
          <cell r="C1809" t="str">
            <v>UN</v>
          </cell>
          <cell r="D1809">
            <v>6.2839</v>
          </cell>
        </row>
        <row r="1810">
          <cell r="A1810" t="str">
            <v>001.26.00680</v>
          </cell>
          <cell r="B1810" t="str">
            <v>Fornecimento e Instalação de Bucha Redução Ferro Galvanizado 1.5x3/4 Pol</v>
          </cell>
          <cell r="C1810" t="str">
            <v>UN</v>
          </cell>
          <cell r="D1810">
            <v>6.5538999999999996</v>
          </cell>
        </row>
        <row r="1811">
          <cell r="A1811" t="str">
            <v>001.26.00700</v>
          </cell>
          <cell r="B1811" t="str">
            <v>Fornecimento e Instalação de Bucha Redução Ferro Galvanizado 1 1/4x1 Pol</v>
          </cell>
          <cell r="C1811" t="str">
            <v>UN</v>
          </cell>
          <cell r="D1811">
            <v>5.8738999999999999</v>
          </cell>
        </row>
        <row r="1812">
          <cell r="A1812" t="str">
            <v>001.26.00720</v>
          </cell>
          <cell r="B1812" t="str">
            <v>Fornecimento e Instalação de Bucha Redução Ferro Galvanizado 1 1/4x3/4 Pol</v>
          </cell>
          <cell r="C1812" t="str">
            <v>UN</v>
          </cell>
          <cell r="D1812">
            <v>5.8838999999999997</v>
          </cell>
        </row>
        <row r="1813">
          <cell r="A1813" t="str">
            <v>001.26.00740</v>
          </cell>
          <cell r="B1813" t="str">
            <v>Fornecimento e Instalação de Bucha Redução Ferro Galvanizado 1 1/4x1/2 Pol</v>
          </cell>
          <cell r="C1813" t="str">
            <v>UN</v>
          </cell>
          <cell r="D1813">
            <v>5.5838999999999999</v>
          </cell>
        </row>
        <row r="1814">
          <cell r="A1814" t="str">
            <v>001.26.00760</v>
          </cell>
          <cell r="B1814" t="str">
            <v>Fornecimento e Instalação de Bucha Redução Ferro Galvanizado 1x3/4 Pol</v>
          </cell>
          <cell r="C1814" t="str">
            <v>UN</v>
          </cell>
          <cell r="D1814">
            <v>4.0850999999999997</v>
          </cell>
        </row>
        <row r="1815">
          <cell r="A1815" t="str">
            <v>001.26.00780</v>
          </cell>
          <cell r="B1815" t="str">
            <v>Fornecimento e Instalação de Bucha Redução Ferro Galvanizado 1x1/2 Pol</v>
          </cell>
          <cell r="C1815" t="str">
            <v>UN</v>
          </cell>
          <cell r="D1815">
            <v>4.0551000000000004</v>
          </cell>
        </row>
        <row r="1816">
          <cell r="A1816" t="str">
            <v>001.26.00800</v>
          </cell>
          <cell r="B1816" t="str">
            <v>Fornecimento e Instalação de Bucha Redução Ferro Galvanizado 3/4x1/2 Pol</v>
          </cell>
          <cell r="C1816" t="str">
            <v>UN</v>
          </cell>
          <cell r="D1816">
            <v>3.4350999999999998</v>
          </cell>
        </row>
        <row r="1817">
          <cell r="A1817" t="str">
            <v>001.26.00820</v>
          </cell>
          <cell r="B1817" t="str">
            <v>Fornecimento e Instalação de Luva De Redução De Ferro Galvanizado 4x3 Pol</v>
          </cell>
          <cell r="C1817" t="str">
            <v>UN</v>
          </cell>
          <cell r="D1817">
            <v>31.720099999999999</v>
          </cell>
        </row>
        <row r="1818">
          <cell r="A1818" t="str">
            <v>001.26.00840</v>
          </cell>
          <cell r="B1818" t="str">
            <v>Fornecimento e Instalação de Luva De Redução De Ferro Galvanizado 4x2.5 Pol</v>
          </cell>
          <cell r="C1818" t="str">
            <v>UN</v>
          </cell>
          <cell r="D1818">
            <v>23.440100000000001</v>
          </cell>
        </row>
        <row r="1819">
          <cell r="A1819" t="str">
            <v>001.26.00860</v>
          </cell>
          <cell r="B1819" t="str">
            <v>Fornecimento e Instalação de Luva De Redução De Ferro Galvanizado 4x2 Pol</v>
          </cell>
          <cell r="C1819" t="str">
            <v>UN</v>
          </cell>
          <cell r="D1819">
            <v>31.720099999999999</v>
          </cell>
        </row>
        <row r="1820">
          <cell r="A1820" t="str">
            <v>001.26.00880</v>
          </cell>
          <cell r="B1820" t="str">
            <v>Fornecimento e Instalação de Luva De Redução De Ferro Galvanizado 3x2.5 Pol</v>
          </cell>
          <cell r="C1820" t="str">
            <v>UN</v>
          </cell>
          <cell r="D1820">
            <v>22.481400000000001</v>
          </cell>
        </row>
        <row r="1821">
          <cell r="A1821" t="str">
            <v>001.26.00900</v>
          </cell>
          <cell r="B1821" t="str">
            <v>Fornecimento e Instalação de Luva De Redução De Ferro Galvanizado 3x2 Pol</v>
          </cell>
          <cell r="C1821" t="str">
            <v>UN</v>
          </cell>
          <cell r="D1821">
            <v>22.481400000000001</v>
          </cell>
        </row>
        <row r="1822">
          <cell r="A1822" t="str">
            <v>001.26.00920</v>
          </cell>
          <cell r="B1822" t="str">
            <v>Fornecimento e Instalação de Luva De Redução De Ferro Galvanizado 3x1.5 Pol</v>
          </cell>
          <cell r="C1822" t="str">
            <v>UN</v>
          </cell>
          <cell r="D1822">
            <v>22.481400000000001</v>
          </cell>
        </row>
        <row r="1823">
          <cell r="A1823" t="str">
            <v>001.26.00940</v>
          </cell>
          <cell r="B1823" t="str">
            <v>Fornecimento e Instalação de Luva De Redução De Ferro Galvanizado 2.5x2 Pol</v>
          </cell>
          <cell r="C1823" t="str">
            <v>UN</v>
          </cell>
          <cell r="D1823">
            <v>12.1126</v>
          </cell>
        </row>
        <row r="1824">
          <cell r="A1824" t="str">
            <v>001.26.00960</v>
          </cell>
          <cell r="B1824" t="str">
            <v>Fornecimento e Instalação de Luva De Redução De Ferro Galvanizado 2.5x1 1/4 Pol</v>
          </cell>
          <cell r="C1824" t="str">
            <v>UN</v>
          </cell>
          <cell r="D1824">
            <v>12.1126</v>
          </cell>
        </row>
        <row r="1825">
          <cell r="A1825" t="str">
            <v>001.26.00980</v>
          </cell>
          <cell r="B1825" t="str">
            <v>Fornecimento e Instalação de Luva De Redução De Ferro Galvanizado 2.5x1.5 Pol</v>
          </cell>
          <cell r="C1825" t="str">
            <v>UN</v>
          </cell>
          <cell r="D1825">
            <v>12.1126</v>
          </cell>
        </row>
        <row r="1826">
          <cell r="A1826" t="str">
            <v>001.26.01000</v>
          </cell>
          <cell r="B1826" t="str">
            <v>Fornecimento e Instalação de Luva De Redução De Ferro Galvanizado 2x1 1/4 Pol</v>
          </cell>
          <cell r="C1826" t="str">
            <v>UN</v>
          </cell>
          <cell r="D1826">
            <v>12.1126</v>
          </cell>
        </row>
        <row r="1827">
          <cell r="A1827" t="str">
            <v>001.26.01020</v>
          </cell>
          <cell r="B1827" t="str">
            <v>Fornecimento e Instalação de Luva De Redução De Ferro Galvanizado 2x1 Pol</v>
          </cell>
          <cell r="C1827" t="str">
            <v>UN</v>
          </cell>
          <cell r="D1827">
            <v>11.6439</v>
          </cell>
        </row>
        <row r="1828">
          <cell r="A1828" t="str">
            <v>001.26.01040</v>
          </cell>
          <cell r="B1828" t="str">
            <v>Fornecimento e Instalação de Luva De Redução De Ferro Galvanizado 1.5x1 Pol</v>
          </cell>
          <cell r="C1828" t="str">
            <v>UN</v>
          </cell>
          <cell r="D1828">
            <v>7.8438999999999997</v>
          </cell>
        </row>
        <row r="1829">
          <cell r="A1829" t="str">
            <v>001.26.01060</v>
          </cell>
          <cell r="B1829" t="str">
            <v>Fornecimento e Instalação de Luva De Redução De Ferro Galvanizado 11/4x1 Pol</v>
          </cell>
          <cell r="C1829" t="str">
            <v>UN</v>
          </cell>
          <cell r="D1829">
            <v>7.0438999999999998</v>
          </cell>
        </row>
        <row r="1830">
          <cell r="A1830" t="str">
            <v>001.26.01080</v>
          </cell>
          <cell r="B1830" t="str">
            <v>Fornecimento e Instalação de Luva De Redução De Ferro Galvanizado  1 1/4x3/4 Pol</v>
          </cell>
          <cell r="C1830" t="str">
            <v>UN</v>
          </cell>
          <cell r="D1830">
            <v>7.0438999999999998</v>
          </cell>
        </row>
        <row r="1831">
          <cell r="A1831" t="str">
            <v>001.26.01100</v>
          </cell>
          <cell r="B1831" t="str">
            <v>Fornecimento e Instalação de Luva De Redução De Ferro Galvanizado  1 1/4x1/2 Pol</v>
          </cell>
          <cell r="C1831" t="str">
            <v>UN</v>
          </cell>
          <cell r="D1831">
            <v>7.0438999999999998</v>
          </cell>
        </row>
        <row r="1832">
          <cell r="A1832" t="str">
            <v>001.26.01120</v>
          </cell>
          <cell r="B1832" t="str">
            <v>Fornecimento e Instalação de Luva De Redução De Ferro Galvanizado 1x3/4 Pol</v>
          </cell>
          <cell r="C1832" t="str">
            <v>UN</v>
          </cell>
          <cell r="D1832">
            <v>5.1750999999999996</v>
          </cell>
        </row>
        <row r="1833">
          <cell r="A1833" t="str">
            <v>001.26.01140</v>
          </cell>
          <cell r="B1833" t="str">
            <v>Fornecimento e Instalação de Luva De Redução De Ferro Galvanizado  1x1/2 Pol</v>
          </cell>
          <cell r="C1833" t="str">
            <v>UN</v>
          </cell>
          <cell r="D1833">
            <v>4.7751000000000001</v>
          </cell>
        </row>
        <row r="1834">
          <cell r="A1834" t="str">
            <v>001.26.01160</v>
          </cell>
          <cell r="B1834" t="str">
            <v>Fornecimento e Instalação de Luva De Redução De Ferro Galvanizado  3/4x1/2 Pol</v>
          </cell>
          <cell r="C1834" t="str">
            <v>UN</v>
          </cell>
          <cell r="D1834">
            <v>3.9750999999999999</v>
          </cell>
        </row>
        <row r="1835">
          <cell r="A1835" t="str">
            <v>001.26.01180</v>
          </cell>
          <cell r="B1835" t="str">
            <v>Fornecimento e Instalação de Cotov. De Ferro Galvanizado 90° 4 Pol</v>
          </cell>
          <cell r="C1835" t="str">
            <v>UN</v>
          </cell>
          <cell r="D1835">
            <v>50.440100000000001</v>
          </cell>
        </row>
        <row r="1836">
          <cell r="A1836" t="str">
            <v>001.26.01200</v>
          </cell>
          <cell r="B1836" t="str">
            <v>Fornecimento e Instalação de Cotov. De Ferro Galvanizado. 90° 3 Pol</v>
          </cell>
          <cell r="C1836" t="str">
            <v>UN</v>
          </cell>
          <cell r="D1836">
            <v>31.261399999999998</v>
          </cell>
        </row>
        <row r="1837">
          <cell r="A1837" t="str">
            <v>001.26.01220</v>
          </cell>
          <cell r="B1837" t="str">
            <v>Fornecimento e Instalação de Cotov. De Ferro Galvanizado 90° 2.5 Pol</v>
          </cell>
          <cell r="C1837" t="str">
            <v>UN</v>
          </cell>
          <cell r="D1837">
            <v>21.592600000000001</v>
          </cell>
        </row>
        <row r="1838">
          <cell r="A1838" t="str">
            <v>001.26.01240</v>
          </cell>
          <cell r="B1838" t="str">
            <v>Fornecimento e Instalação de Cotov. De Ferro Galvanizado 90° 2 Pol</v>
          </cell>
          <cell r="C1838" t="str">
            <v>UN</v>
          </cell>
          <cell r="D1838">
            <v>12.943899999999999</v>
          </cell>
        </row>
        <row r="1839">
          <cell r="A1839" t="str">
            <v>001.26.01260</v>
          </cell>
          <cell r="B1839" t="str">
            <v>Fornecimento e Instalação de Cotov. De Ferro Galvanizado 90° 1.5 Pol</v>
          </cell>
          <cell r="C1839" t="str">
            <v>UN</v>
          </cell>
          <cell r="D1839">
            <v>12.8439</v>
          </cell>
        </row>
        <row r="1840">
          <cell r="A1840" t="str">
            <v>001.26.01280</v>
          </cell>
          <cell r="B1840" t="str">
            <v>Fornecimento e Instalação de Cotov. De Ferro Galvanizado 90°  1 1/4 Pol</v>
          </cell>
          <cell r="C1840" t="str">
            <v>UN</v>
          </cell>
          <cell r="D1840">
            <v>10.023899999999999</v>
          </cell>
        </row>
        <row r="1841">
          <cell r="A1841" t="str">
            <v>001.26.01300</v>
          </cell>
          <cell r="B1841" t="str">
            <v>Fornecimento e Instalação de Cotov. De Ferro Galvanizado 90° 1 Pol</v>
          </cell>
          <cell r="C1841" t="str">
            <v>UN</v>
          </cell>
          <cell r="D1841">
            <v>6.6851000000000003</v>
          </cell>
        </row>
        <row r="1842">
          <cell r="A1842" t="str">
            <v>001.26.01320</v>
          </cell>
          <cell r="B1842" t="str">
            <v>Fornecimento e Instalação de Cotov. De Ferro Galvanizado 90°  3/4 Pol</v>
          </cell>
          <cell r="C1842" t="str">
            <v>UN</v>
          </cell>
          <cell r="D1842">
            <v>4.0850999999999997</v>
          </cell>
        </row>
        <row r="1843">
          <cell r="A1843" t="str">
            <v>001.26.01340</v>
          </cell>
          <cell r="B1843" t="str">
            <v>Fornecimento e Instalação de Cotov. De Ferro Galvanizado 90° 1/2 Pol</v>
          </cell>
          <cell r="C1843" t="str">
            <v>UN</v>
          </cell>
          <cell r="D1843">
            <v>3.5651000000000002</v>
          </cell>
        </row>
        <row r="1844">
          <cell r="A1844" t="str">
            <v>001.26.01360</v>
          </cell>
          <cell r="B1844" t="str">
            <v>Fornecimento e Instalação de Tee De Ferro Galvanizado 4 Pol</v>
          </cell>
          <cell r="C1844" t="str">
            <v>UN</v>
          </cell>
          <cell r="D1844">
            <v>54.587699999999998</v>
          </cell>
        </row>
        <row r="1845">
          <cell r="A1845" t="str">
            <v>001.26.01380</v>
          </cell>
          <cell r="B1845" t="str">
            <v>Fornecimento e Instalação de Tee De Ferro Galvanizado 3 Pol</v>
          </cell>
          <cell r="C1845" t="str">
            <v>UN</v>
          </cell>
          <cell r="D1845">
            <v>39.718899999999998</v>
          </cell>
        </row>
        <row r="1846">
          <cell r="A1846" t="str">
            <v>001.26.01400</v>
          </cell>
          <cell r="B1846" t="str">
            <v>Fornecimento e Instalação de Tee De Ferro Galvanizado 2.5 Pol</v>
          </cell>
          <cell r="C1846" t="str">
            <v>UN</v>
          </cell>
          <cell r="D1846">
            <v>30.2501</v>
          </cell>
        </row>
        <row r="1847">
          <cell r="A1847" t="str">
            <v>001.26.01420</v>
          </cell>
          <cell r="B1847" t="str">
            <v>Fornecimento e Instalação de Tee De Ferro Galvanizado 2 Pol</v>
          </cell>
          <cell r="C1847" t="str">
            <v>UN</v>
          </cell>
          <cell r="D1847">
            <v>17.303000000000001</v>
          </cell>
        </row>
        <row r="1848">
          <cell r="A1848" t="str">
            <v>001.26.01440</v>
          </cell>
          <cell r="B1848" t="str">
            <v>Fornecimento e Instalação de Tee De Ferro Galvanizado 1.5 Pol</v>
          </cell>
          <cell r="C1848" t="str">
            <v>UN</v>
          </cell>
          <cell r="D1848">
            <v>11.8314</v>
          </cell>
        </row>
        <row r="1849">
          <cell r="A1849" t="str">
            <v>001.26.01460</v>
          </cell>
          <cell r="B1849" t="str">
            <v>Fornecimento e Instalação de Tee De Ferro Galvanizado 1 1/4 Pol</v>
          </cell>
          <cell r="C1849" t="str">
            <v>UN</v>
          </cell>
          <cell r="D1849">
            <v>10.6814</v>
          </cell>
        </row>
        <row r="1850">
          <cell r="A1850" t="str">
            <v>001.26.01480</v>
          </cell>
          <cell r="B1850" t="str">
            <v>Fornecimento e Instalação de Tee De Ferro Galvanizado 1 Pol</v>
          </cell>
          <cell r="C1850" t="str">
            <v>UN</v>
          </cell>
          <cell r="D1850">
            <v>7.5625999999999998</v>
          </cell>
        </row>
        <row r="1851">
          <cell r="A1851" t="str">
            <v>001.26.01500</v>
          </cell>
          <cell r="B1851" t="str">
            <v>Fornecimento e Instalação de Tee De Ferro Galvanizado 3/4 Pol</v>
          </cell>
          <cell r="C1851" t="str">
            <v>UN</v>
          </cell>
          <cell r="D1851">
            <v>5.5125999999999999</v>
          </cell>
        </row>
        <row r="1852">
          <cell r="A1852" t="str">
            <v>001.26.01520</v>
          </cell>
          <cell r="B1852" t="str">
            <v>Fornecimento e Instalação de Tee De Ferro Galvanizado 1/2 Pol</v>
          </cell>
          <cell r="C1852" t="str">
            <v>UN</v>
          </cell>
          <cell r="D1852">
            <v>4.1525999999999996</v>
          </cell>
        </row>
        <row r="1853">
          <cell r="A1853" t="str">
            <v>001.26.01540</v>
          </cell>
          <cell r="B1853" t="str">
            <v>Fornecimento e Instalação de Tee Redução De Ferro Galvanizado 4x3 Pol</v>
          </cell>
          <cell r="C1853" t="str">
            <v>UN</v>
          </cell>
          <cell r="D1853">
            <v>90.187700000000007</v>
          </cell>
        </row>
        <row r="1854">
          <cell r="A1854" t="str">
            <v>001.26.01560</v>
          </cell>
          <cell r="B1854" t="str">
            <v>Fornecimento e Instalação de Tee Redução De Ferro Galvanizado 4x2 Pol</v>
          </cell>
          <cell r="C1854" t="str">
            <v>UN</v>
          </cell>
          <cell r="D1854">
            <v>90.187700000000007</v>
          </cell>
        </row>
        <row r="1855">
          <cell r="A1855" t="str">
            <v>001.26.01580</v>
          </cell>
          <cell r="B1855" t="str">
            <v>Fornecimento e Instalação de Tee Redução De Ferro Galvanizado 3x2.5 Pol</v>
          </cell>
          <cell r="C1855" t="str">
            <v>UN</v>
          </cell>
          <cell r="D1855">
            <v>49.218899999999998</v>
          </cell>
        </row>
        <row r="1856">
          <cell r="A1856" t="str">
            <v>001.26.01600</v>
          </cell>
          <cell r="B1856" t="str">
            <v>Fornecimento e Instalação de Tee Redução De Ferro Galvanizado 3x2 Pol</v>
          </cell>
          <cell r="C1856" t="str">
            <v>UN</v>
          </cell>
          <cell r="D1856">
            <v>31.6189</v>
          </cell>
        </row>
        <row r="1857">
          <cell r="A1857" t="str">
            <v>001.26.01620</v>
          </cell>
          <cell r="B1857" t="str">
            <v>Fornecimento e Instalação de Tee Redução De Ferro Galvanizado 3x1.5 Pol</v>
          </cell>
          <cell r="C1857" t="str">
            <v>UN</v>
          </cell>
          <cell r="D1857">
            <v>31.6189</v>
          </cell>
        </row>
        <row r="1858">
          <cell r="A1858" t="str">
            <v>001.26.01640</v>
          </cell>
          <cell r="B1858" t="str">
            <v>Fornecimento e Instalação de Tee Redução De Ferro Galvanizado 2.5x2 Pol</v>
          </cell>
          <cell r="C1858" t="str">
            <v>UN</v>
          </cell>
          <cell r="D1858">
            <v>38.190100000000001</v>
          </cell>
        </row>
        <row r="1859">
          <cell r="A1859" t="str">
            <v>001.26.01660</v>
          </cell>
          <cell r="B1859" t="str">
            <v>Fornecimento e Instalação de Tee Redução De Ferro Galvanizado 2.5x1 1/4 Pol</v>
          </cell>
          <cell r="C1859" t="str">
            <v>UN</v>
          </cell>
          <cell r="D1859">
            <v>26.2501</v>
          </cell>
        </row>
        <row r="1860">
          <cell r="A1860" t="str">
            <v>001.26.01680</v>
          </cell>
          <cell r="B1860" t="str">
            <v>Fornecimento e Instalação de Tee Redução De Ferro Galvanizado 2x11/2pol</v>
          </cell>
          <cell r="C1860" t="str">
            <v>UN</v>
          </cell>
          <cell r="D1860">
            <v>14.700100000000001</v>
          </cell>
        </row>
        <row r="1861">
          <cell r="A1861" t="str">
            <v>001.26.01700</v>
          </cell>
          <cell r="B1861" t="str">
            <v>Fornecimento e Instalação de Tee Redução De Ferro Galvanizado 2x11/4pol</v>
          </cell>
          <cell r="C1861" t="str">
            <v>UN</v>
          </cell>
          <cell r="D1861">
            <v>17.700099999999999</v>
          </cell>
        </row>
        <row r="1862">
          <cell r="A1862" t="str">
            <v>001.26.01720</v>
          </cell>
          <cell r="B1862" t="str">
            <v>Fornecimento e Instalação de Tee Redução De Ferro Galvanizado 2x1 Pol</v>
          </cell>
          <cell r="C1862" t="str">
            <v>UN</v>
          </cell>
          <cell r="D1862">
            <v>13.7814</v>
          </cell>
        </row>
        <row r="1863">
          <cell r="A1863" t="str">
            <v>001.26.01740</v>
          </cell>
          <cell r="B1863" t="str">
            <v>Fornecimento e Instalação de Tee Redução De Ferro Galvanizado 1.5 X 1.1/4 Pol</v>
          </cell>
          <cell r="C1863" t="str">
            <v>UN</v>
          </cell>
          <cell r="D1863">
            <v>9.8513999999999999</v>
          </cell>
        </row>
        <row r="1864">
          <cell r="A1864" t="str">
            <v>001.26.01760</v>
          </cell>
          <cell r="B1864" t="str">
            <v>Fornecimento e Instalação de Tee Redução De Ferro Galvanizado 1.5 X 1 Pol</v>
          </cell>
          <cell r="C1864" t="str">
            <v>UN</v>
          </cell>
          <cell r="D1864">
            <v>14.1014</v>
          </cell>
        </row>
        <row r="1865">
          <cell r="A1865" t="str">
            <v>001.26.01780</v>
          </cell>
          <cell r="B1865" t="str">
            <v>Fornecimento e Instalação de Tee Redução De Ferro Galvanizado 1.5x3/4 Pol</v>
          </cell>
          <cell r="C1865" t="str">
            <v>UN</v>
          </cell>
          <cell r="D1865">
            <v>10.571400000000001</v>
          </cell>
        </row>
        <row r="1866">
          <cell r="A1866" t="str">
            <v>001.26.01800</v>
          </cell>
          <cell r="B1866" t="str">
            <v>Fornecimento e Instalação de Tee Redução De Ferro Galvanizado 1 1/4x1 Pol</v>
          </cell>
          <cell r="C1866" t="str">
            <v>UN</v>
          </cell>
          <cell r="D1866">
            <v>9.4814000000000007</v>
          </cell>
        </row>
        <row r="1867">
          <cell r="A1867" t="str">
            <v>001.26.01820</v>
          </cell>
          <cell r="B1867" t="str">
            <v>Fornecimento e Instalação de Tee Redução De Ferro Galvanizado 1 1/4x3/4 Pol</v>
          </cell>
          <cell r="C1867" t="str">
            <v>UN</v>
          </cell>
          <cell r="D1867">
            <v>9.4814000000000007</v>
          </cell>
        </row>
        <row r="1868">
          <cell r="A1868" t="str">
            <v>001.26.01840</v>
          </cell>
          <cell r="B1868" t="str">
            <v>Fornecimento e Instalação de Tee Redução De Ferro Galvanizado 1 1/4x1/2 Pol</v>
          </cell>
          <cell r="C1868" t="str">
            <v>UN</v>
          </cell>
          <cell r="D1868">
            <v>8.5814000000000004</v>
          </cell>
        </row>
        <row r="1869">
          <cell r="A1869" t="str">
            <v>001.26.01860</v>
          </cell>
          <cell r="B1869" t="str">
            <v>Fornecimento e Instalação de Tee Redução De Ferro Galvanizado 1x3/4 Pol</v>
          </cell>
          <cell r="C1869" t="str">
            <v>UN</v>
          </cell>
          <cell r="D1869">
            <v>5.8525999999999998</v>
          </cell>
        </row>
        <row r="1870">
          <cell r="A1870" t="str">
            <v>001.26.01880</v>
          </cell>
          <cell r="B1870" t="str">
            <v>Fornecimento e Instalação de Tee Redução De Ferro Galvanizado 1x1/2 Pol</v>
          </cell>
          <cell r="C1870" t="str">
            <v>UN</v>
          </cell>
          <cell r="D1870">
            <v>8.6026000000000007</v>
          </cell>
        </row>
        <row r="1871">
          <cell r="A1871" t="str">
            <v>001.26.01900</v>
          </cell>
          <cell r="B1871" t="str">
            <v>Fornecimento e Instalação de Tee Redução De Ferro Galvanizado 3/4x1/2 Pol</v>
          </cell>
          <cell r="C1871" t="str">
            <v>UN</v>
          </cell>
          <cell r="D1871">
            <v>4.4526000000000003</v>
          </cell>
        </row>
        <row r="1872">
          <cell r="A1872" t="str">
            <v>001.26.01920</v>
          </cell>
          <cell r="B1872" t="str">
            <v>Fornecimento e Instalação de Luva Simples De Ferro Galvanizado 4 Pol</v>
          </cell>
          <cell r="C1872" t="str">
            <v>UN</v>
          </cell>
          <cell r="D1872">
            <v>33.700099999999999</v>
          </cell>
        </row>
        <row r="1873">
          <cell r="A1873" t="str">
            <v>001.26.01940</v>
          </cell>
          <cell r="B1873" t="str">
            <v>Fornecimento e Instalação de Luva Simples De Ferro Galvanizado 3 Pol</v>
          </cell>
          <cell r="C1873" t="str">
            <v>UN</v>
          </cell>
          <cell r="D1873">
            <v>26.1814</v>
          </cell>
        </row>
        <row r="1874">
          <cell r="A1874" t="str">
            <v>001.26.01960</v>
          </cell>
          <cell r="B1874" t="str">
            <v>Fornecimento e Instalação de Luva Simples De Ferro Galvanizado 2.5 Pol</v>
          </cell>
          <cell r="C1874" t="str">
            <v>UN</v>
          </cell>
          <cell r="D1874">
            <v>18.3126</v>
          </cell>
        </row>
        <row r="1875">
          <cell r="A1875" t="str">
            <v>001.26.01980</v>
          </cell>
          <cell r="B1875" t="str">
            <v>Fornecimento e Instalação de Luva Simples De Ferro Galvanizado 2 Pol</v>
          </cell>
          <cell r="C1875" t="str">
            <v>UN</v>
          </cell>
          <cell r="D1875">
            <v>10.443899999999999</v>
          </cell>
        </row>
        <row r="1876">
          <cell r="A1876" t="str">
            <v>001.26.02000</v>
          </cell>
          <cell r="B1876" t="str">
            <v>Fornecimento e Instalação de Luva Simples De Ferro Galvanizado 1.5 Pol</v>
          </cell>
          <cell r="C1876" t="str">
            <v>UN</v>
          </cell>
          <cell r="D1876">
            <v>7.8438999999999997</v>
          </cell>
        </row>
        <row r="1877">
          <cell r="A1877" t="str">
            <v>001.26.02020</v>
          </cell>
          <cell r="B1877" t="str">
            <v>Fornecimento e Instalação de Luva Simples De Ferro Galvanizado 1 1/4/Pol</v>
          </cell>
          <cell r="C1877" t="str">
            <v>UN</v>
          </cell>
          <cell r="D1877">
            <v>6.2938999999999998</v>
          </cell>
        </row>
        <row r="1878">
          <cell r="A1878" t="str">
            <v>001.26.02040</v>
          </cell>
          <cell r="B1878" t="str">
            <v>Fornecimento e Instalação de Luva Simples De Ferro Galvanizado 1 Pol</v>
          </cell>
          <cell r="C1878" t="str">
            <v>UN</v>
          </cell>
          <cell r="D1878">
            <v>5.0251000000000001</v>
          </cell>
        </row>
        <row r="1879">
          <cell r="A1879" t="str">
            <v>001.26.02060</v>
          </cell>
          <cell r="B1879" t="str">
            <v>Fornecimento e Instalação de Luva Simples De Ferro Galvanizado 3/4 Pol</v>
          </cell>
          <cell r="C1879" t="str">
            <v>UN</v>
          </cell>
          <cell r="D1879">
            <v>3.8250999999999999</v>
          </cell>
        </row>
        <row r="1880">
          <cell r="A1880" t="str">
            <v>001.26.02080</v>
          </cell>
          <cell r="B1880" t="str">
            <v>Fornecimento e Instalação de Luva Simples De Ferro Galvanizado 1/2 Pol</v>
          </cell>
          <cell r="C1880" t="str">
            <v>UN</v>
          </cell>
          <cell r="D1880">
            <v>3.1251000000000002</v>
          </cell>
        </row>
        <row r="1881">
          <cell r="A1881" t="str">
            <v>001.26.02100</v>
          </cell>
          <cell r="B1881" t="str">
            <v>Fornecimento e Instalação de União Assento Plano De Ferro Galvanizado 4 Pol</v>
          </cell>
          <cell r="C1881" t="str">
            <v>UN</v>
          </cell>
          <cell r="D1881">
            <v>56.250100000000003</v>
          </cell>
        </row>
        <row r="1882">
          <cell r="A1882" t="str">
            <v>001.26.02120</v>
          </cell>
          <cell r="B1882" t="str">
            <v>Fornecimento e Instalação de União Assento Plano De Ferro Galvanizado 3 Pol</v>
          </cell>
          <cell r="C1882" t="str">
            <v>UN</v>
          </cell>
          <cell r="D1882">
            <v>45.781399999999998</v>
          </cell>
        </row>
        <row r="1883">
          <cell r="A1883" t="str">
            <v>001.26.02140</v>
          </cell>
          <cell r="B1883" t="str">
            <v>Fornecimento e Instalação de União Assento Plano De Ferro Galvanizado 2.5 Pol</v>
          </cell>
          <cell r="C1883" t="str">
            <v>UN</v>
          </cell>
          <cell r="D1883">
            <v>37.231400000000001</v>
          </cell>
        </row>
        <row r="1884">
          <cell r="A1884" t="str">
            <v>001.26.02160</v>
          </cell>
          <cell r="B1884" t="str">
            <v>Fornecimento e Instalação de União Assento Plano De Ferro Galvanizado 2 Pol</v>
          </cell>
          <cell r="C1884" t="str">
            <v>UN</v>
          </cell>
          <cell r="D1884">
            <v>26.3126</v>
          </cell>
        </row>
        <row r="1885">
          <cell r="A1885" t="str">
            <v>001.26.02180</v>
          </cell>
          <cell r="B1885" t="str">
            <v>Fornecimento e Instalação de União Assento Plano De Ferro Galvanizado 1.5 Pol</v>
          </cell>
          <cell r="C1885" t="str">
            <v>UN</v>
          </cell>
          <cell r="D1885">
            <v>18.712599999999998</v>
          </cell>
        </row>
        <row r="1886">
          <cell r="A1886" t="str">
            <v>001.26.02200</v>
          </cell>
          <cell r="B1886" t="str">
            <v>Fornecimento e Instalação de União Assento Plano De Ferro Galvanizado 1 1/4 Pol</v>
          </cell>
          <cell r="C1886" t="str">
            <v>UN</v>
          </cell>
          <cell r="D1886">
            <v>15.7126</v>
          </cell>
        </row>
        <row r="1887">
          <cell r="A1887" t="str">
            <v>001.26.02220</v>
          </cell>
          <cell r="B1887" t="str">
            <v>Fornecimento e Instalação de União Assento Plano De Ferro Galvanizado 1 Pol</v>
          </cell>
          <cell r="C1887" t="str">
            <v>UN</v>
          </cell>
          <cell r="D1887">
            <v>10.8439</v>
          </cell>
        </row>
        <row r="1888">
          <cell r="A1888" t="str">
            <v>001.26.02240</v>
          </cell>
          <cell r="B1888" t="str">
            <v>Fornecimento e Instalação de União Assento Plano De Ferro Galvanizado 3/4 Pol</v>
          </cell>
          <cell r="C1888" t="str">
            <v>UN</v>
          </cell>
          <cell r="D1888">
            <v>10.2439</v>
          </cell>
        </row>
        <row r="1889">
          <cell r="A1889" t="str">
            <v>001.26.02260</v>
          </cell>
          <cell r="B1889" t="str">
            <v>Fornecimento e Instalação de União Assento Plano De Ferro Galvanizado 1/2 Pol</v>
          </cell>
          <cell r="C1889" t="str">
            <v>UN</v>
          </cell>
          <cell r="D1889">
            <v>7.8438999999999997</v>
          </cell>
        </row>
        <row r="1890">
          <cell r="A1890" t="str">
            <v>001.26.02280</v>
          </cell>
          <cell r="B1890" t="str">
            <v>Fornecimento e Instalação de Flanges C/Sextavados De Ferro Galvanizado 4 Pol</v>
          </cell>
          <cell r="C1890" t="str">
            <v>UN</v>
          </cell>
          <cell r="D1890">
            <v>44.067399999999999</v>
          </cell>
        </row>
        <row r="1891">
          <cell r="A1891" t="str">
            <v>001.26.02300</v>
          </cell>
          <cell r="B1891" t="str">
            <v>Fornecimento e Instalação de Flanges C/Sextavados De Ferro Galvanizado 3 Pol</v>
          </cell>
          <cell r="C1891" t="str">
            <v>UN</v>
          </cell>
          <cell r="D1891">
            <v>34.680100000000003</v>
          </cell>
        </row>
        <row r="1892">
          <cell r="A1892" t="str">
            <v>001.26.02320</v>
          </cell>
          <cell r="B1892" t="str">
            <v>Fornecimento e Instalação de Flanges C/Sextavados De Ferro Galvanizado  2.5 Pol</v>
          </cell>
          <cell r="C1892" t="str">
            <v>UN</v>
          </cell>
          <cell r="D1892">
            <v>23.7514</v>
          </cell>
        </row>
        <row r="1893">
          <cell r="A1893" t="str">
            <v>001.26.02340</v>
          </cell>
          <cell r="B1893" t="str">
            <v>Fornecimento e Instalação de Flanges C/Sextavados De Ferro Galvanizado 2 Pol</v>
          </cell>
          <cell r="C1893" t="str">
            <v>UN</v>
          </cell>
          <cell r="D1893">
            <v>17.262599999999999</v>
          </cell>
        </row>
        <row r="1894">
          <cell r="A1894" t="str">
            <v>001.26.02360</v>
          </cell>
          <cell r="B1894" t="str">
            <v>Fornecimento e Instalação de Flanges C/Sextavados De Ferro Galvanizado 1.5 Pol</v>
          </cell>
          <cell r="C1894" t="str">
            <v>UN</v>
          </cell>
          <cell r="D1894">
            <v>7.2938999999999998</v>
          </cell>
        </row>
        <row r="1895">
          <cell r="A1895" t="str">
            <v>001.26.02380</v>
          </cell>
          <cell r="B1895" t="str">
            <v>Fornecimento e Instalação de Flanges C/Sextavados De Ferro Galvanizado 1 1/4 Pol</v>
          </cell>
          <cell r="C1895" t="str">
            <v>UN</v>
          </cell>
          <cell r="D1895">
            <v>6.5438999999999998</v>
          </cell>
        </row>
        <row r="1896">
          <cell r="A1896" t="str">
            <v>001.26.02400</v>
          </cell>
          <cell r="B1896" t="str">
            <v>Fornecimento e Instalação de Flanges C/Sextavados De  Ferro Galvanizado 1 Pol</v>
          </cell>
          <cell r="C1896" t="str">
            <v>UN</v>
          </cell>
          <cell r="D1896">
            <v>5.6750999999999996</v>
          </cell>
        </row>
        <row r="1897">
          <cell r="A1897" t="str">
            <v>001.26.02420</v>
          </cell>
          <cell r="B1897" t="str">
            <v>Fornecimento e Instalação de Flanges C/Sextavados De Ferro Galvanizado  3/4 Pol</v>
          </cell>
          <cell r="C1897" t="str">
            <v>UN</v>
          </cell>
          <cell r="D1897">
            <v>7.0050999999999997</v>
          </cell>
        </row>
        <row r="1898">
          <cell r="A1898" t="str">
            <v>001.26.02440</v>
          </cell>
          <cell r="B1898" t="str">
            <v>Fornecimento e Instalação de Flanges C/Sextavados De Ferro Galvanizado 1/2 Pol</v>
          </cell>
          <cell r="C1898" t="str">
            <v>UN</v>
          </cell>
          <cell r="D1898">
            <v>6.0450999999999997</v>
          </cell>
        </row>
        <row r="1899">
          <cell r="A1899" t="str">
            <v>001.26.02460</v>
          </cell>
          <cell r="B1899" t="str">
            <v>Fornecimento e Instalação de Niples Duplos De Ferro Galvanizado 4 Pol</v>
          </cell>
          <cell r="C1899" t="str">
            <v>UN</v>
          </cell>
          <cell r="D1899">
            <v>35.250100000000003</v>
          </cell>
        </row>
        <row r="1900">
          <cell r="A1900" t="str">
            <v>001.26.02480</v>
          </cell>
          <cell r="B1900" t="str">
            <v>Fornecimento e Instalação de Niples Duplos De Ferro Galvanizado 3 Pol</v>
          </cell>
          <cell r="C1900" t="str">
            <v>UN</v>
          </cell>
          <cell r="D1900">
            <v>19.581399999999999</v>
          </cell>
        </row>
        <row r="1901">
          <cell r="A1901" t="str">
            <v>001.26.02500</v>
          </cell>
          <cell r="B1901" t="str">
            <v>Fornecimento e Instalação de Niples Duplos De Ferro Galvanizado 2.5 Pol</v>
          </cell>
          <cell r="C1901" t="str">
            <v>UN</v>
          </cell>
          <cell r="D1901">
            <v>13.762600000000001</v>
          </cell>
        </row>
        <row r="1902">
          <cell r="A1902" t="str">
            <v>001.26.02520</v>
          </cell>
          <cell r="B1902" t="str">
            <v>Fornecimento e Instalação de Niples Duplos De Ferro Galvanizado 2 Pol</v>
          </cell>
          <cell r="C1902" t="str">
            <v>UN</v>
          </cell>
          <cell r="D1902">
            <v>10.943899999999999</v>
          </cell>
        </row>
        <row r="1903">
          <cell r="A1903" t="str">
            <v>001.26.02540</v>
          </cell>
          <cell r="B1903" t="str">
            <v>Fornecimento e Instalação de Niples Duplos De Ferro Galvanizado 1.5 Pol</v>
          </cell>
          <cell r="C1903" t="str">
            <v>UN</v>
          </cell>
          <cell r="D1903">
            <v>6.2938999999999998</v>
          </cell>
        </row>
        <row r="1904">
          <cell r="A1904" t="str">
            <v>001.26.02560</v>
          </cell>
          <cell r="B1904" t="str">
            <v>Fornecimento e Instalação de Niples Duplos De Ferro Galvanizado 1 1/4 Pol</v>
          </cell>
          <cell r="C1904" t="str">
            <v>UN</v>
          </cell>
          <cell r="D1904">
            <v>5.8438999999999997</v>
          </cell>
        </row>
        <row r="1905">
          <cell r="A1905" t="str">
            <v>001.26.02580</v>
          </cell>
          <cell r="B1905" t="str">
            <v>Fornecimento e Instalação de Niples Duplos De Ferro Galvanizado 1 Pol</v>
          </cell>
          <cell r="C1905" t="str">
            <v>UN</v>
          </cell>
          <cell r="D1905">
            <v>4.4751000000000003</v>
          </cell>
        </row>
        <row r="1906">
          <cell r="A1906" t="str">
            <v>001.26.02600</v>
          </cell>
          <cell r="B1906" t="str">
            <v>Fornecimento e Instalação de Niples Duplos De Ferro Galvanizado 3/4 Pol</v>
          </cell>
          <cell r="C1906" t="str">
            <v>UN</v>
          </cell>
          <cell r="D1906">
            <v>3.4251</v>
          </cell>
        </row>
        <row r="1907">
          <cell r="A1907" t="str">
            <v>001.26.02620</v>
          </cell>
          <cell r="B1907" t="str">
            <v>Fornecimento e Instalação de Niples Duplos De Ferro Galvanizado 1/2 Pol</v>
          </cell>
          <cell r="C1907" t="str">
            <v>UN</v>
          </cell>
          <cell r="D1907">
            <v>2.9750999999999999</v>
          </cell>
        </row>
        <row r="1908">
          <cell r="A1908" t="str">
            <v>001.26.02640</v>
          </cell>
          <cell r="B1908" t="str">
            <v>Fornecimento e Instalação de Tampão Ou Cap De Ferro Galvanizado 4 Pol</v>
          </cell>
          <cell r="C1908" t="str">
            <v>UN</v>
          </cell>
          <cell r="D1908">
            <v>23.1814</v>
          </cell>
        </row>
        <row r="1909">
          <cell r="A1909" t="str">
            <v>001.26.02660</v>
          </cell>
          <cell r="B1909" t="str">
            <v>Fornecimento e Instalação de Tampão Ou Cap De Ferro Galvanizado 3 Pol</v>
          </cell>
          <cell r="C1909" t="str">
            <v>UN</v>
          </cell>
          <cell r="D1909">
            <v>16.512599999999999</v>
          </cell>
        </row>
        <row r="1910">
          <cell r="A1910" t="str">
            <v>001.26.02680</v>
          </cell>
          <cell r="B1910" t="str">
            <v>Fornecimento e Instalação de Tampão Ou Cap De Ferro Galvanizado 2.5 Pol</v>
          </cell>
          <cell r="C1910" t="str">
            <v>UN</v>
          </cell>
          <cell r="D1910">
            <v>9.4438999999999993</v>
          </cell>
        </row>
        <row r="1911">
          <cell r="A1911" t="str">
            <v>001.26.02700</v>
          </cell>
          <cell r="B1911" t="str">
            <v>Fornecimento e Instalação de Tampão Ou Cap De Ferro Galvanizado 2 Pol</v>
          </cell>
          <cell r="C1911" t="str">
            <v>UN</v>
          </cell>
          <cell r="D1911">
            <v>7.0251000000000001</v>
          </cell>
        </row>
        <row r="1912">
          <cell r="A1912" t="str">
            <v>001.26.02720</v>
          </cell>
          <cell r="B1912" t="str">
            <v>Fornecimento e Instalação de Tampão Ou Cap De Ferro Galvanizado 1.5 Pol</v>
          </cell>
          <cell r="C1912" t="str">
            <v>UN</v>
          </cell>
          <cell r="D1912">
            <v>5.4751000000000003</v>
          </cell>
        </row>
        <row r="1913">
          <cell r="A1913" t="str">
            <v>001.26.02740</v>
          </cell>
          <cell r="B1913" t="str">
            <v>Fornecimento e Instalação de Tampão Ou Cap De Ferro Galvanizado 1 1/4 Pol</v>
          </cell>
          <cell r="C1913" t="str">
            <v>UN</v>
          </cell>
          <cell r="D1913">
            <v>5.5251000000000001</v>
          </cell>
        </row>
        <row r="1914">
          <cell r="A1914" t="str">
            <v>001.26.02760</v>
          </cell>
          <cell r="B1914" t="str">
            <v>Fornecimento e Instalação de Tampão Ou Cap De Ferro Galvanizado 1 Pol</v>
          </cell>
          <cell r="C1914" t="str">
            <v>UN</v>
          </cell>
          <cell r="D1914">
            <v>3.6063000000000001</v>
          </cell>
        </row>
        <row r="1915">
          <cell r="A1915" t="str">
            <v>001.26.02780</v>
          </cell>
          <cell r="B1915" t="str">
            <v>Fornecimento e Instalação de Tampão Ou Cap De Ferro Galvanizado 3/4 Pol</v>
          </cell>
          <cell r="C1915" t="str">
            <v>UN</v>
          </cell>
          <cell r="D1915">
            <v>2.7363</v>
          </cell>
        </row>
        <row r="1916">
          <cell r="A1916" t="str">
            <v>001.26.02800</v>
          </cell>
          <cell r="B1916" t="str">
            <v>Fornecimento e Instalação de Tampão Ou Cap De Ferro Galvanizado 1/2 Pol</v>
          </cell>
          <cell r="C1916" t="str">
            <v>UN</v>
          </cell>
          <cell r="D1916">
            <v>2.5063</v>
          </cell>
        </row>
        <row r="1917">
          <cell r="A1917" t="str">
            <v>001.27</v>
          </cell>
          <cell r="B1917" t="str">
            <v>INSTALAÇÕES HIDRÁULICAS - VÁLVULAS E REGISTROS</v>
          </cell>
          <cell r="D1917">
            <v>3047.9119999999998</v>
          </cell>
        </row>
        <row r="1918">
          <cell r="A1918" t="str">
            <v>001.27.00020</v>
          </cell>
          <cell r="B1918" t="str">
            <v>Registro de gaveta em acabamento bruto (amarelo) s/ canopla n.1502 4 pol</v>
          </cell>
          <cell r="C1918" t="str">
            <v>UN</v>
          </cell>
          <cell r="D1918">
            <v>266.3886</v>
          </cell>
        </row>
        <row r="1919">
          <cell r="A1919" t="str">
            <v>001.27.00040</v>
          </cell>
          <cell r="B1919" t="str">
            <v>Registro de gaveta em acabamento bruto (amarelo) s/ canopla n.1502 3 pol</v>
          </cell>
          <cell r="C1919" t="str">
            <v>UN</v>
          </cell>
          <cell r="D1919">
            <v>160.45590000000001</v>
          </cell>
        </row>
        <row r="1920">
          <cell r="A1920" t="str">
            <v>001.27.00060</v>
          </cell>
          <cell r="B1920" t="str">
            <v>Registro de gaveta em acabamento bruto (amarelo) s/ canopla n.1502 2 1/2 pol</v>
          </cell>
          <cell r="C1920" t="str">
            <v>UN</v>
          </cell>
          <cell r="D1920">
            <v>144.72550000000001</v>
          </cell>
        </row>
        <row r="1921">
          <cell r="A1921" t="str">
            <v>001.27.00080</v>
          </cell>
          <cell r="B1921" t="str">
            <v>Registro de gaveta em acabamento bruto (amarelo) s/ canopla n.1502 2 pol</v>
          </cell>
          <cell r="C1921" t="str">
            <v>UN</v>
          </cell>
          <cell r="D1921">
            <v>50.418700000000001</v>
          </cell>
        </row>
        <row r="1922">
          <cell r="A1922" t="str">
            <v>001.27.00100</v>
          </cell>
          <cell r="B1922" t="str">
            <v>Registro de gaveta em acabamento bruto (amarelo) s/ canopla n.1502 1 1/2 pol</v>
          </cell>
          <cell r="C1922" t="str">
            <v>UN</v>
          </cell>
          <cell r="D1922">
            <v>33.988300000000002</v>
          </cell>
        </row>
        <row r="1923">
          <cell r="A1923" t="str">
            <v>001.27.00120</v>
          </cell>
          <cell r="B1923" t="str">
            <v>Registro de gaveta em acabamento bruto (amarelo) s/ canopla n.1502 1 1/4 pol</v>
          </cell>
          <cell r="C1923" t="str">
            <v>UN</v>
          </cell>
          <cell r="D1923">
            <v>29.117899999999999</v>
          </cell>
        </row>
        <row r="1924">
          <cell r="A1924" t="str">
            <v>001.27.00140</v>
          </cell>
          <cell r="B1924" t="str">
            <v>Registro de gaveta em acabamento bruto (amarelo) s/ canopla n.1502 1 pol</v>
          </cell>
          <cell r="C1924" t="str">
            <v>UN</v>
          </cell>
          <cell r="D1924">
            <v>21.979900000000001</v>
          </cell>
        </row>
        <row r="1925">
          <cell r="A1925" t="str">
            <v>001.27.00160</v>
          </cell>
          <cell r="B1925" t="str">
            <v>Registro de gaveta em acabamento bruto (amarelo) s/ canopla n.1502 3/4 pol</v>
          </cell>
          <cell r="C1925" t="str">
            <v>UN</v>
          </cell>
          <cell r="D1925">
            <v>16.5091</v>
          </cell>
        </row>
        <row r="1926">
          <cell r="A1926" t="str">
            <v>001.27.00180</v>
          </cell>
          <cell r="B1926" t="str">
            <v>Registro de gaveta em acabamento bruto (amarelo) s/ canopla n.1502 1/2 pol</v>
          </cell>
          <cell r="C1926" t="str">
            <v>UN</v>
          </cell>
          <cell r="D1926">
            <v>30.7287</v>
          </cell>
        </row>
        <row r="1927">
          <cell r="A1927" t="str">
            <v>001.27.00200</v>
          </cell>
          <cell r="B1927" t="str">
            <v>Registro de gaveta cromado linha gemini embutir c/ canopla mod 44 n. 1509 deca 1 1/4 pol</v>
          </cell>
          <cell r="C1927" t="str">
            <v>UN</v>
          </cell>
          <cell r="D1927">
            <v>57.767899999999997</v>
          </cell>
        </row>
        <row r="1928">
          <cell r="A1928" t="str">
            <v>001.27.00220</v>
          </cell>
          <cell r="B1928" t="str">
            <v>Registro de gaveta cromado linha gemini embutir c/ canopla mod 44 n. 1509 deca 1  pol</v>
          </cell>
          <cell r="C1928" t="str">
            <v>UN</v>
          </cell>
          <cell r="D1928">
            <v>47.5899</v>
          </cell>
        </row>
        <row r="1929">
          <cell r="A1929" t="str">
            <v>001.27.00240</v>
          </cell>
          <cell r="B1929" t="str">
            <v>Registro de gaveta cromado linha gemini embutir c/ canopla mod 44 n. 1509 deca 3/4 pol</v>
          </cell>
          <cell r="C1929" t="str">
            <v>UN</v>
          </cell>
          <cell r="D1929">
            <v>41.979100000000003</v>
          </cell>
        </row>
        <row r="1930">
          <cell r="A1930" t="str">
            <v>001.27.00260</v>
          </cell>
          <cell r="B1930" t="str">
            <v>Registro de gaveta cromado linha gemini embutir c/ canopla mod 44 n. 1509 deca  1/2 pol</v>
          </cell>
          <cell r="C1930" t="str">
            <v>UN</v>
          </cell>
          <cell r="D1930">
            <v>38.428699999999999</v>
          </cell>
        </row>
        <row r="1931">
          <cell r="A1931" t="str">
            <v>001.27.00280</v>
          </cell>
          <cell r="B1931" t="str">
            <v>Registro de gaveta cromado linha prata de embutir c/ canopla modelo 50 n 1509 deca 2 pol</v>
          </cell>
          <cell r="C1931" t="str">
            <v>UN</v>
          </cell>
          <cell r="D1931">
            <v>94.628699999999995</v>
          </cell>
        </row>
        <row r="1932">
          <cell r="A1932" t="str">
            <v>001.27.00300</v>
          </cell>
          <cell r="B1932" t="str">
            <v>Registro de gaveta cromado linha prata de embutir c/ canopla modelo 50 n 1509 deca 1 1/2 pol</v>
          </cell>
          <cell r="C1932" t="str">
            <v>UN</v>
          </cell>
          <cell r="D1932">
            <v>94.5959</v>
          </cell>
        </row>
        <row r="1933">
          <cell r="A1933" t="str">
            <v>001.27.00320</v>
          </cell>
          <cell r="B1933" t="str">
            <v>Registro de gaveta cromado linha prata de embutir c/ canopla modelo 50 n 1509 deca 1 1/4 pol</v>
          </cell>
          <cell r="C1933" t="str">
            <v>UN</v>
          </cell>
          <cell r="D1933">
            <v>45.107900000000001</v>
          </cell>
        </row>
        <row r="1934">
          <cell r="A1934" t="str">
            <v>001.27.00340</v>
          </cell>
          <cell r="B1934" t="str">
            <v>Registro de gaveta cromado linha prata de embutir c/ canopla modelo 50 n 1509 deca 1 pol</v>
          </cell>
          <cell r="C1934" t="str">
            <v>UN</v>
          </cell>
          <cell r="D1934">
            <v>31.379899999999999</v>
          </cell>
        </row>
        <row r="1935">
          <cell r="A1935" t="str">
            <v>001.27.00360</v>
          </cell>
          <cell r="B1935" t="str">
            <v>Registro de gaveta cromado linha prata de embutir c/ canopla modelo 50 n 1509 deca 3/4 pol</v>
          </cell>
          <cell r="C1935" t="str">
            <v>UN</v>
          </cell>
          <cell r="D1935">
            <v>52.4191</v>
          </cell>
        </row>
        <row r="1936">
          <cell r="A1936" t="str">
            <v>001.27.00380</v>
          </cell>
          <cell r="B1936" t="str">
            <v>Registro de gaveta cromado linha prata de embutir c/ canopla modelo 50 n 1509 deca 1/2 pol</v>
          </cell>
          <cell r="C1936" t="str">
            <v>UN</v>
          </cell>
          <cell r="D1936">
            <v>26.7987</v>
          </cell>
        </row>
        <row r="1937">
          <cell r="A1937" t="str">
            <v>001.27.00400</v>
          </cell>
          <cell r="B1937" t="str">
            <v>Registro de gaveta  cromado - c 39 - deca c/ canopla 1 1/2 pol</v>
          </cell>
          <cell r="C1937" t="str">
            <v>UN</v>
          </cell>
          <cell r="D1937">
            <v>57.418300000000002</v>
          </cell>
        </row>
        <row r="1938">
          <cell r="A1938" t="str">
            <v>001.27.00420</v>
          </cell>
          <cell r="B1938" t="str">
            <v>Registro de gaveta  cromado - c 39 - deca c/ canopla 1 pol</v>
          </cell>
          <cell r="C1938" t="str">
            <v>UN</v>
          </cell>
          <cell r="D1938">
            <v>34.5199</v>
          </cell>
        </row>
        <row r="1939">
          <cell r="A1939" t="str">
            <v>001.27.00440</v>
          </cell>
          <cell r="B1939" t="str">
            <v>Registro de gaveta  cromado - c 39 - deca c/ canopla 3/4 pol</v>
          </cell>
          <cell r="C1939" t="str">
            <v>UN</v>
          </cell>
          <cell r="D1939">
            <v>29.769100000000002</v>
          </cell>
        </row>
        <row r="1940">
          <cell r="A1940" t="str">
            <v>001.27.00460</v>
          </cell>
          <cell r="B1940" t="str">
            <v>Registro de gaveta c/ acabamento bruto (amarelo) sem canopla abnt - docol -3 pol</v>
          </cell>
          <cell r="C1940" t="str">
            <v>UN</v>
          </cell>
          <cell r="D1940">
            <v>102.6159</v>
          </cell>
        </row>
        <row r="1941">
          <cell r="A1941" t="str">
            <v>001.27.00480</v>
          </cell>
          <cell r="B1941" t="str">
            <v>Registro de gaveta c/ acabamento bruto (amarelo) sem canopla abnt - docol -2pol</v>
          </cell>
          <cell r="C1941" t="str">
            <v>UN</v>
          </cell>
          <cell r="D1941">
            <v>34.2087</v>
          </cell>
        </row>
        <row r="1942">
          <cell r="A1942" t="str">
            <v>001.27.00500</v>
          </cell>
          <cell r="B1942" t="str">
            <v>Registro de gaveta c/ acabamento bruto (amarelo) sem canopla abnt - docol -1 pol</v>
          </cell>
          <cell r="C1942" t="str">
            <v>UN</v>
          </cell>
          <cell r="D1942">
            <v>14.2599</v>
          </cell>
        </row>
        <row r="1943">
          <cell r="A1943" t="str">
            <v>001.27.00520</v>
          </cell>
          <cell r="B1943" t="str">
            <v>Registro de gaveta c/ acabamento bruto (amarelo) sem canopla abnt - docol -3/4 pol</v>
          </cell>
          <cell r="C1943" t="str">
            <v>UN</v>
          </cell>
          <cell r="D1943">
            <v>11.649100000000001</v>
          </cell>
        </row>
        <row r="1944">
          <cell r="A1944" t="str">
            <v>001.27.00540</v>
          </cell>
          <cell r="B1944" t="str">
            <v>Acabamento cromado - linha prata de embutir c/ canopla mod itapema - docol -2 pol</v>
          </cell>
          <cell r="C1944" t="str">
            <v>UN</v>
          </cell>
          <cell r="D1944">
            <v>36.328699999999998</v>
          </cell>
        </row>
        <row r="1945">
          <cell r="A1945" t="str">
            <v>001.27.00560</v>
          </cell>
          <cell r="B1945" t="str">
            <v>Acabamento cromado - linha prata de embutir c/ canopla mod itapema - docol -1 1/2 pol</v>
          </cell>
          <cell r="C1945" t="str">
            <v>UN</v>
          </cell>
          <cell r="D1945">
            <v>37.668700000000001</v>
          </cell>
        </row>
        <row r="1946">
          <cell r="A1946" t="str">
            <v>001.27.00580</v>
          </cell>
          <cell r="B1946" t="str">
            <v>Acabamento cromado - linha prata de embutir c/ canopla mod itapema - docol -1  pol</v>
          </cell>
          <cell r="C1946" t="str">
            <v>UN</v>
          </cell>
          <cell r="D1946">
            <v>28.1599</v>
          </cell>
        </row>
        <row r="1947">
          <cell r="A1947" t="str">
            <v>001.27.00600</v>
          </cell>
          <cell r="B1947" t="str">
            <v>Acabamento cromado - linha prata de embutir c/ canopla mod itapema - docol -3/4  pol</v>
          </cell>
          <cell r="C1947" t="str">
            <v>UN</v>
          </cell>
          <cell r="D1947">
            <v>25.679099999999998</v>
          </cell>
        </row>
        <row r="1948">
          <cell r="A1948" t="str">
            <v>001.27.00620</v>
          </cell>
          <cell r="B1948" t="str">
            <v>Acabamento bruto linha popular 3/4 pol</v>
          </cell>
          <cell r="C1948" t="str">
            <v>UN</v>
          </cell>
          <cell r="D1948">
            <v>15.069100000000001</v>
          </cell>
        </row>
        <row r="1949">
          <cell r="A1949" t="str">
            <v>001.27.00640</v>
          </cell>
          <cell r="B1949" t="str">
            <v>Acabamento bruto linha popular 1/2 pol</v>
          </cell>
          <cell r="C1949" t="str">
            <v>UN</v>
          </cell>
          <cell r="D1949">
            <v>13.469099999999999</v>
          </cell>
        </row>
        <row r="1950">
          <cell r="A1950" t="str">
            <v>001.27.00660</v>
          </cell>
          <cell r="B1950" t="str">
            <v>Registro de gaveta cromado linha italiana de embutir c/ canopla mod. 45 n.1509 1 1/2 pol</v>
          </cell>
          <cell r="C1950" t="str">
            <v>UN</v>
          </cell>
          <cell r="D1950">
            <v>87.9983</v>
          </cell>
        </row>
        <row r="1951">
          <cell r="A1951" t="str">
            <v>001.27.00680</v>
          </cell>
          <cell r="B1951" t="str">
            <v>Registro de gaveta cromado linha italiana de embutir c/ canopla mod. 45 n.1509 1 1/4 pol</v>
          </cell>
          <cell r="C1951" t="str">
            <v>UN</v>
          </cell>
          <cell r="D1951">
            <v>86.707899999999995</v>
          </cell>
        </row>
        <row r="1952">
          <cell r="A1952" t="str">
            <v>001.27.00700</v>
          </cell>
          <cell r="B1952" t="str">
            <v>Registro de gaveta cromado linha italiana de embutir c/ canopla mod. 45 n.1509 1 pol</v>
          </cell>
          <cell r="C1952" t="str">
            <v>UN</v>
          </cell>
          <cell r="D1952">
            <v>60.989899999999999</v>
          </cell>
        </row>
        <row r="1953">
          <cell r="A1953" t="str">
            <v>001.27.00720</v>
          </cell>
          <cell r="B1953" t="str">
            <v>Registro de gaveta cromado linha italiana de embutir c/ canopla mod. 45 n.1509 3/4 pol</v>
          </cell>
          <cell r="C1953" t="str">
            <v>UN</v>
          </cell>
          <cell r="D1953">
            <v>52.459099999999999</v>
          </cell>
        </row>
        <row r="1954">
          <cell r="A1954" t="str">
            <v>001.27.00740</v>
          </cell>
          <cell r="B1954" t="str">
            <v>Registro de gaveta cromado linha italiana de embutir c/ canopla mod. 45 n.1509  1/2 pol</v>
          </cell>
          <cell r="C1954" t="str">
            <v>UN</v>
          </cell>
          <cell r="D1954">
            <v>48.658700000000003</v>
          </cell>
        </row>
        <row r="1955">
          <cell r="A1955" t="str">
            <v>001.27.00760</v>
          </cell>
          <cell r="B1955" t="str">
            <v>Registro de pressão cromado linha gemini de embutir c/ canopla mod 44 n 1416 3/4 pol</v>
          </cell>
          <cell r="C1955" t="str">
            <v>UN</v>
          </cell>
          <cell r="D1955">
            <v>38.6691</v>
          </cell>
        </row>
        <row r="1956">
          <cell r="A1956" t="str">
            <v>001.27.00780</v>
          </cell>
          <cell r="B1956" t="str">
            <v>Registro de pressão cromado linha gemini de embutir c/ canopla mod 44 n 1416 1/2 pol</v>
          </cell>
          <cell r="C1956" t="str">
            <v>UN</v>
          </cell>
          <cell r="D1956">
            <v>37.748699999999999</v>
          </cell>
        </row>
        <row r="1957">
          <cell r="A1957" t="str">
            <v>001.27.00800</v>
          </cell>
          <cell r="B1957" t="str">
            <v>Registro de pressão cromado linha italiana de embutir c/ canopla mod 45 n 1416 deca 3/4 pol</v>
          </cell>
          <cell r="C1957" t="str">
            <v>UN</v>
          </cell>
          <cell r="D1957">
            <v>53.869100000000003</v>
          </cell>
        </row>
        <row r="1958">
          <cell r="A1958" t="str">
            <v>001.27.00820</v>
          </cell>
          <cell r="B1958" t="str">
            <v>Registro de pressão cromado linha italiana de embutir c/ canopla mod 45 n 1416 deca 1/2 pol</v>
          </cell>
          <cell r="C1958" t="str">
            <v>UN</v>
          </cell>
          <cell r="D1958">
            <v>48.238700000000001</v>
          </cell>
        </row>
        <row r="1959">
          <cell r="A1959" t="str">
            <v>001.27.00840</v>
          </cell>
          <cell r="B1959" t="str">
            <v>Registro de pressão cromado linha prata embutir c/ canopla mod 50 n 1416 deca 3/4 pol</v>
          </cell>
          <cell r="C1959" t="str">
            <v>UN</v>
          </cell>
          <cell r="D1959">
            <v>34.769100000000002</v>
          </cell>
        </row>
        <row r="1960">
          <cell r="A1960" t="str">
            <v>001.27.00860</v>
          </cell>
          <cell r="B1960" t="str">
            <v>Registro de pressão cromado linha prata embutir c/ canopla mod 50 n 1416 deca 1/2 pol</v>
          </cell>
          <cell r="C1960" t="str">
            <v>UN</v>
          </cell>
          <cell r="D1960">
            <v>26.0687</v>
          </cell>
        </row>
        <row r="1961">
          <cell r="A1961" t="str">
            <v>001.27.00880</v>
          </cell>
          <cell r="B1961" t="str">
            <v>Registro de pressão cromado de embutir c/ canopla 1193 - c 39 deca 3/4 pol</v>
          </cell>
          <cell r="C1961" t="str">
            <v>UN</v>
          </cell>
          <cell r="D1961">
            <v>38.459099999999999</v>
          </cell>
        </row>
        <row r="1962">
          <cell r="A1962" t="str">
            <v>001.27.00900</v>
          </cell>
          <cell r="B1962" t="str">
            <v>Registro de pressão cromado de embutir c/ canopla 1193 - c 39 deca 1/2 pol</v>
          </cell>
          <cell r="C1962" t="str">
            <v>UN</v>
          </cell>
          <cell r="D1962">
            <v>38.459099999999999</v>
          </cell>
        </row>
        <row r="1963">
          <cell r="A1963" t="str">
            <v>001.27.00920</v>
          </cell>
          <cell r="B1963" t="str">
            <v>Registro de pressão acabamento cromado - linha prata de embutir c/ canopla modelo itapema  - docol - 3/4 pol</v>
          </cell>
          <cell r="C1963" t="str">
            <v>UN</v>
          </cell>
          <cell r="D1963">
            <v>27.659099999999999</v>
          </cell>
        </row>
        <row r="1964">
          <cell r="A1964" t="str">
            <v>001.27.00940</v>
          </cell>
          <cell r="B1964" t="str">
            <v>Registro de pressão acabamento cromado - linha prata de embutir c/ canopla modelo itapema  - docol - 1/2 pol</v>
          </cell>
          <cell r="C1964" t="str">
            <v>UN</v>
          </cell>
          <cell r="D1964">
            <v>27.635100000000001</v>
          </cell>
        </row>
        <row r="1965">
          <cell r="A1965" t="str">
            <v>001.27.00960</v>
          </cell>
          <cell r="B1965" t="str">
            <v>Registro de pressão acabamento simples linha popular 1/2 pol</v>
          </cell>
          <cell r="C1965" t="str">
            <v>UN</v>
          </cell>
          <cell r="D1965">
            <v>20.569099999999999</v>
          </cell>
        </row>
        <row r="1966">
          <cell r="A1966" t="str">
            <v>001.27.00980</v>
          </cell>
          <cell r="B1966" t="str">
            <v>Registro de pressão de 1/2"""""""""""""""""""""""""""""""" (chuveiro) (mic)</v>
          </cell>
          <cell r="C1966" t="str">
            <v>UN</v>
          </cell>
          <cell r="D1966">
            <v>38.459099999999999</v>
          </cell>
        </row>
        <row r="1967">
          <cell r="A1967" t="str">
            <v>001.27.01000</v>
          </cell>
          <cell r="B1967" t="str">
            <v>Válvula de descarga hydra c/ embolo de bronze n.2515 canopla lisa cromada deca 1 1/2 pol</v>
          </cell>
          <cell r="C1967" t="str">
            <v>UN</v>
          </cell>
          <cell r="D1967">
            <v>91.990899999999996</v>
          </cell>
        </row>
        <row r="1968">
          <cell r="A1968" t="str">
            <v>001.27.01020</v>
          </cell>
          <cell r="B1968" t="str">
            <v>Válvula de descarga hydra c/ embolo de bronze n.2515 canopla lisa cromada deca 1 1/4 pol</v>
          </cell>
          <cell r="C1968" t="str">
            <v>UN</v>
          </cell>
          <cell r="D1968">
            <v>94.930899999999994</v>
          </cell>
        </row>
        <row r="1969">
          <cell r="A1969" t="str">
            <v>001.27.01040</v>
          </cell>
          <cell r="B1969" t="str">
            <v>Válvula de descarga hydra master n.2530 cromada deca 1 1/2 pol</v>
          </cell>
          <cell r="C1969" t="str">
            <v>UN</v>
          </cell>
          <cell r="D1969">
            <v>71.971299999999999</v>
          </cell>
        </row>
        <row r="1970">
          <cell r="A1970" t="str">
            <v>001.27.01060</v>
          </cell>
          <cell r="B1970" t="str">
            <v>Válvula de descarga hydra master n.2530 cromada deca 1 1/4 pol</v>
          </cell>
          <cell r="C1970" t="str">
            <v>UN</v>
          </cell>
          <cell r="D1970">
            <v>71.940899999999999</v>
          </cell>
        </row>
        <row r="1971">
          <cell r="A1971" t="str">
            <v>001.27.01080</v>
          </cell>
          <cell r="B1971" t="str">
            <v>Válvula de descarga docol-stander 1 1/2 pol</v>
          </cell>
          <cell r="C1971" t="str">
            <v>UN</v>
          </cell>
          <cell r="D1971">
            <v>60.031300000000002</v>
          </cell>
        </row>
        <row r="1972">
          <cell r="A1972" t="str">
            <v>001.27.01100</v>
          </cell>
          <cell r="B1972" t="str">
            <v>Válvula p/ pia cromada deca n.1600 p/ lav 1x2 pol</v>
          </cell>
          <cell r="C1972" t="str">
            <v>UN</v>
          </cell>
          <cell r="D1972">
            <v>32.618699999999997</v>
          </cell>
        </row>
        <row r="1973">
          <cell r="A1973" t="str">
            <v>001.27.01120</v>
          </cell>
          <cell r="B1973" t="str">
            <v>Valvula p/pia americana cromada n.1623 marca deca 1.5x3 3/4 pol</v>
          </cell>
          <cell r="C1973" t="str">
            <v>UN</v>
          </cell>
          <cell r="D1973">
            <v>58.818199999999997</v>
          </cell>
        </row>
        <row r="1974">
          <cell r="A1974" t="str">
            <v>001.27.01140</v>
          </cell>
          <cell r="B1974" t="str">
            <v>Válvula de pvc para pia</v>
          </cell>
          <cell r="C1974" t="str">
            <v>UN</v>
          </cell>
          <cell r="D1974">
            <v>5.9503000000000004</v>
          </cell>
        </row>
        <row r="1975">
          <cell r="A1975" t="str">
            <v>001.27.01160</v>
          </cell>
          <cell r="B1975" t="str">
            <v>Válvula para lavatorio</v>
          </cell>
          <cell r="C1975" t="str">
            <v>UN</v>
          </cell>
          <cell r="D1975">
            <v>6.4503000000000004</v>
          </cell>
        </row>
        <row r="1976">
          <cell r="A1976" t="str">
            <v>001.27.01180</v>
          </cell>
          <cell r="B1976" t="str">
            <v>Válvula para pia n. 1600 - steves 1 x 2 pol</v>
          </cell>
          <cell r="C1976" t="str">
            <v>UN</v>
          </cell>
          <cell r="D1976">
            <v>29.688700000000001</v>
          </cell>
        </row>
        <row r="1977">
          <cell r="A1977" t="str">
            <v>001.27.01200</v>
          </cell>
          <cell r="B1977" t="str">
            <v>Válvula para pia n. 1600 - steves 1 1/2 x 3.3/4</v>
          </cell>
          <cell r="C1977" t="str">
            <v>UN</v>
          </cell>
          <cell r="D1977">
            <v>30.278700000000001</v>
          </cell>
        </row>
        <row r="1978">
          <cell r="A1978" t="str">
            <v>001.28</v>
          </cell>
          <cell r="B1978" t="str">
            <v>INSTALAÇÕES HIDRÁULICAS - LOUÇAS E METAIS</v>
          </cell>
          <cell r="D1978">
            <v>7156.9705999999996</v>
          </cell>
        </row>
        <row r="1979">
          <cell r="A1979" t="str">
            <v>001.28.00020</v>
          </cell>
          <cell r="B1979" t="str">
            <v>Fornecimento e instalação de torneira de pressão para pia marca deca ref. c 1157 comprimento 210mm com arejador</v>
          </cell>
          <cell r="C1979" t="str">
            <v>UN</v>
          </cell>
          <cell r="D1979">
            <v>70.435400000000001</v>
          </cell>
        </row>
        <row r="1980">
          <cell r="A1980" t="str">
            <v>001.28.00040</v>
          </cell>
          <cell r="B1980" t="str">
            <v>Fornecimento e instalação de torneira de pressão para pia marca deca ref. 1158 c 39 de 1/2 pol</v>
          </cell>
          <cell r="C1980" t="str">
            <v>UN</v>
          </cell>
          <cell r="D1980">
            <v>44.525399999999998</v>
          </cell>
        </row>
        <row r="1981">
          <cell r="A1981" t="str">
            <v>001.28.00060</v>
          </cell>
          <cell r="B1981" t="str">
            <v>Fornecimento e instalação de torneira de pressão para pia marca deca ref. 1158 c 39 de 3/4 pol</v>
          </cell>
          <cell r="C1981" t="str">
            <v>UN</v>
          </cell>
          <cell r="D1981">
            <v>50.575400000000002</v>
          </cell>
        </row>
        <row r="1982">
          <cell r="A1982" t="str">
            <v>001.28.00080</v>
          </cell>
          <cell r="B1982" t="str">
            <v>Fornecimento e instalação de torneira de pressão para pia marca deca ref. 1159 c 39 de 1/2 pol com arejador</v>
          </cell>
          <cell r="C1982" t="str">
            <v>UN</v>
          </cell>
          <cell r="D1982">
            <v>58.635399999999997</v>
          </cell>
        </row>
        <row r="1983">
          <cell r="A1983" t="str">
            <v>001.28.00100</v>
          </cell>
          <cell r="B1983" t="str">
            <v>Fornecimento e instalação de torneira de pressão para pia marca deca ref. 1159 c 39 de 3/4 pol com arejador</v>
          </cell>
          <cell r="C1983" t="str">
            <v>UN</v>
          </cell>
          <cell r="D1983">
            <v>58.635399999999997</v>
          </cell>
        </row>
        <row r="1984">
          <cell r="A1984" t="str">
            <v>001.28.00120</v>
          </cell>
          <cell r="B1984" t="str">
            <v>Fornecimento e instalação de torneira de pressão para pia marca deca ref. 1167 c 40 tip mesa bica móvel</v>
          </cell>
          <cell r="C1984" t="str">
            <v>UN</v>
          </cell>
          <cell r="D1984">
            <v>82.535399999999996</v>
          </cell>
        </row>
        <row r="1985">
          <cell r="A1985" t="str">
            <v>001.28.00140</v>
          </cell>
          <cell r="B1985" t="str">
            <v>Fornecimento e instalação de torneira de pressão para pia marca deca cromada - tipo parede - bica móvelc 50 1168</v>
          </cell>
          <cell r="C1985" t="str">
            <v>UN</v>
          </cell>
          <cell r="D1985">
            <v>81.635400000000004</v>
          </cell>
        </row>
        <row r="1986">
          <cell r="A1986" t="str">
            <v>001.28.00160</v>
          </cell>
          <cell r="B1986" t="str">
            <v>Fornecimento e instalação de torneira de pressao p/ pia de cozinha - tipo parede - c 39 - bica móvel de 3/4 pol</v>
          </cell>
          <cell r="C1986" t="str">
            <v>UN</v>
          </cell>
          <cell r="D1986">
            <v>51.5154</v>
          </cell>
        </row>
        <row r="1987">
          <cell r="A1987" t="str">
            <v>001.28.00180</v>
          </cell>
          <cell r="B1987" t="str">
            <v>Fornecmento e instalação de torneira de pressão para pia de cozinha - docol mod. 1158 - 1/2 pol</v>
          </cell>
          <cell r="C1987" t="str">
            <v>UN</v>
          </cell>
          <cell r="D1987">
            <v>37.7254</v>
          </cell>
        </row>
        <row r="1988">
          <cell r="A1988" t="str">
            <v>001.28.00200</v>
          </cell>
          <cell r="B1988" t="str">
            <v>Fornecimento e instalação de torneira de pressão para pia de cozinha mod. 1544 - tipo parede - bica movel</v>
          </cell>
          <cell r="C1988" t="str">
            <v>UN</v>
          </cell>
          <cell r="D1988">
            <v>84.735399999999998</v>
          </cell>
        </row>
        <row r="1989">
          <cell r="A1989" t="str">
            <v>001.28.00220</v>
          </cell>
          <cell r="B1989" t="str">
            <v>Fornecimento e instalação de torneira de pressão para pia de cozinha - marca docol mod. 1158 - 3/4 pol</v>
          </cell>
          <cell r="C1989" t="str">
            <v>UN</v>
          </cell>
          <cell r="D1989">
            <v>37.675400000000003</v>
          </cell>
        </row>
        <row r="1990">
          <cell r="A1990" t="str">
            <v>001.28.00240</v>
          </cell>
          <cell r="B1990" t="str">
            <v>Fornecimento e instalação de torneira de pressão para pia de cozinha  - marca docol  mod. 1542 - tipo misturador p/ pia</v>
          </cell>
          <cell r="C1990" t="str">
            <v>UN</v>
          </cell>
          <cell r="D1990">
            <v>382.75689999999997</v>
          </cell>
        </row>
        <row r="1991">
          <cell r="A1991" t="str">
            <v>001.28.00260</v>
          </cell>
          <cell r="B1991" t="str">
            <v>Fornecimento e instalação de torneira de pvc para pia</v>
          </cell>
          <cell r="C1991" t="str">
            <v>UN</v>
          </cell>
          <cell r="D1991">
            <v>4.8796999999999997</v>
          </cell>
        </row>
        <row r="1992">
          <cell r="A1992" t="str">
            <v>001.28.00280</v>
          </cell>
          <cell r="B1992" t="str">
            <v>Fornecimento e instalação de torneira de pressão para lavatório marca deca ref. 1193 c 39 de 1/2 pol</v>
          </cell>
          <cell r="C1992" t="str">
            <v>UN</v>
          </cell>
          <cell r="D1992">
            <v>85.535399999999996</v>
          </cell>
        </row>
        <row r="1993">
          <cell r="A1993" t="str">
            <v>001.28.00300</v>
          </cell>
          <cell r="B1993" t="str">
            <v>Fornecimento e instalação de torneira de pressão para lavatório marca deca ref. 1194 c 45 de 1/2 pol</v>
          </cell>
          <cell r="C1993" t="str">
            <v>UN</v>
          </cell>
          <cell r="D1993">
            <v>117.1254</v>
          </cell>
        </row>
        <row r="1994">
          <cell r="A1994" t="str">
            <v>001.28.00320</v>
          </cell>
          <cell r="B1994" t="str">
            <v>Fornecimento e instalação de torneira de pressão para lavatório marca deca ref. 1199 c 50 de 1/2 pol</v>
          </cell>
          <cell r="C1994" t="str">
            <v>UN</v>
          </cell>
          <cell r="D1994">
            <v>62.145400000000002</v>
          </cell>
        </row>
        <row r="1995">
          <cell r="A1995" t="str">
            <v>001.28.00340</v>
          </cell>
          <cell r="B1995" t="str">
            <v>Fornecimento e instalação de torneira de pressão para lavatório 1/2 pol - mod. itapema - docol</v>
          </cell>
          <cell r="C1995" t="str">
            <v>UN</v>
          </cell>
          <cell r="D1995">
            <v>37.935400000000001</v>
          </cell>
        </row>
        <row r="1996">
          <cell r="A1996" t="str">
            <v>001.28.00360</v>
          </cell>
          <cell r="B1996" t="str">
            <v>Fornecimento e instalação de torneira de pvc para lavatorio</v>
          </cell>
          <cell r="C1996" t="str">
            <v>UN</v>
          </cell>
          <cell r="D1996">
            <v>7.2797000000000001</v>
          </cell>
        </row>
        <row r="1997">
          <cell r="A1997" t="str">
            <v>001.28.00380</v>
          </cell>
          <cell r="B1997" t="str">
            <v>Fornecimento e instalação de torneira para uso geral marca deca ref. 1152 c 39 de 1/2 pol</v>
          </cell>
          <cell r="C1997" t="str">
            <v>UN</v>
          </cell>
          <cell r="D1997">
            <v>37.255400000000002</v>
          </cell>
        </row>
        <row r="1998">
          <cell r="A1998" t="str">
            <v>001.28.00400</v>
          </cell>
          <cell r="B1998" t="str">
            <v>Fornecimento e instalação de torneira para uso geral marca deca ref. 1152 c 39 de 3/4 pol</v>
          </cell>
          <cell r="C1998" t="str">
            <v>UN</v>
          </cell>
          <cell r="D1998">
            <v>40.315399999999997</v>
          </cell>
        </row>
        <row r="1999">
          <cell r="A1999" t="str">
            <v>001.28.00420</v>
          </cell>
          <cell r="B1999" t="str">
            <v>Fornecimento e instalação de torneira para uso geral marca deca ref. 1154 c 39 de 1/2 pol com arejador</v>
          </cell>
          <cell r="C1999" t="str">
            <v>UN</v>
          </cell>
          <cell r="D1999">
            <v>43.685400000000001</v>
          </cell>
        </row>
        <row r="2000">
          <cell r="A2000" t="str">
            <v>001.28.00440</v>
          </cell>
          <cell r="B2000" t="str">
            <v>Fornecimento e instalação de torneira para uso geral marca deca ref. 1154 c 39 de 3/4 pol com arejador</v>
          </cell>
          <cell r="C2000" t="str">
            <v>UN</v>
          </cell>
          <cell r="D2000">
            <v>43.685400000000001</v>
          </cell>
        </row>
        <row r="2001">
          <cell r="A2001" t="str">
            <v>001.28.00460</v>
          </cell>
          <cell r="B2001" t="str">
            <v>Fornecimento e instalação de torneira para uso geral marca deca metalica para jardim com adaptador para mangueira</v>
          </cell>
          <cell r="C2001" t="str">
            <v>UN</v>
          </cell>
          <cell r="D2001">
            <v>29.885400000000001</v>
          </cell>
        </row>
        <row r="2002">
          <cell r="A2002" t="str">
            <v>001.28.00480</v>
          </cell>
          <cell r="B2002" t="str">
            <v>Fornecimento e instalação de torneira para uso geral marca deca ref. 1153 c 39 com adaptador para mangueira</v>
          </cell>
          <cell r="C2002" t="str">
            <v>UN</v>
          </cell>
          <cell r="D2002">
            <v>47.367600000000003</v>
          </cell>
        </row>
        <row r="2003">
          <cell r="A2003" t="str">
            <v>001.28.00500</v>
          </cell>
          <cell r="B2003" t="str">
            <v>Fornecimento e instalação de torneira para uso geral marca deca ref. 1153 c 39 de 1/2 pol (maq tauque)</v>
          </cell>
          <cell r="C2003" t="str">
            <v>UN</v>
          </cell>
          <cell r="D2003">
            <v>40.645400000000002</v>
          </cell>
        </row>
        <row r="2004">
          <cell r="A2004" t="str">
            <v>001.28.00520</v>
          </cell>
          <cell r="B2004" t="str">
            <v>Fornecimento e instalação de torneira p/ uso geral metálica p/ jardim c/ adaptador p/ mangueira mod.1130 -</v>
          </cell>
          <cell r="C2004" t="str">
            <v>UN</v>
          </cell>
          <cell r="D2004">
            <v>39.525399999999998</v>
          </cell>
        </row>
        <row r="2005">
          <cell r="A2005" t="str">
            <v>001.28.00540</v>
          </cell>
          <cell r="B2005" t="str">
            <v>Fornecimento e instalação de torneira p/ uso geral  metálica p/ tanque mod. 1130</v>
          </cell>
          <cell r="C2005" t="str">
            <v>UN</v>
          </cell>
          <cell r="D2005">
            <v>39.525399999999998</v>
          </cell>
        </row>
        <row r="2006">
          <cell r="A2006" t="str">
            <v>001.28.00560</v>
          </cell>
          <cell r="B2006" t="str">
            <v>Fornecimento e instalação de torneira de pvc para uso geral</v>
          </cell>
          <cell r="C2006" t="str">
            <v>UN</v>
          </cell>
          <cell r="D2006">
            <v>4.8796999999999997</v>
          </cell>
        </row>
        <row r="2007">
          <cell r="A2007" t="str">
            <v>001.28.00580</v>
          </cell>
          <cell r="B2007" t="str">
            <v>Fornecimento e instalação de torneira de pvc para tanque</v>
          </cell>
          <cell r="C2007" t="str">
            <v>UN</v>
          </cell>
          <cell r="D2007">
            <v>5.2797000000000001</v>
          </cell>
        </row>
        <row r="2008">
          <cell r="A2008" t="str">
            <v>001.28.00600</v>
          </cell>
          <cell r="B2008" t="str">
            <v>Fornecimento e instalação de ducha manual linha prata mod. c-50</v>
          </cell>
          <cell r="C2008" t="str">
            <v>UN</v>
          </cell>
          <cell r="D2008">
            <v>77.6554</v>
          </cell>
        </row>
        <row r="2009">
          <cell r="A2009" t="str">
            <v>001.28.00620</v>
          </cell>
          <cell r="B2009" t="str">
            <v>Fornecimento e instalação de lavatório c/ coluna mondiale - azalia - celite</v>
          </cell>
          <cell r="C2009" t="str">
            <v>UN</v>
          </cell>
          <cell r="D2009">
            <v>142.24780000000001</v>
          </cell>
        </row>
        <row r="2010">
          <cell r="A2010" t="str">
            <v>001.28.00640</v>
          </cell>
          <cell r="B2010" t="str">
            <v>Fornecimento e instalação de lavatório de plastico</v>
          </cell>
          <cell r="C2010" t="str">
            <v>UN</v>
          </cell>
          <cell r="D2010">
            <v>38.297800000000002</v>
          </cell>
        </row>
        <row r="2011">
          <cell r="A2011" t="str">
            <v>001.28.00660</v>
          </cell>
          <cell r="B2011" t="str">
            <v>Fornecimento e instalação de lavatório de louça l. ravena deca ou similar c/ col. na cor normal inclusive acessórios de fixação</v>
          </cell>
          <cell r="C2011" t="str">
            <v>UN</v>
          </cell>
          <cell r="D2011">
            <v>94.047799999999995</v>
          </cell>
        </row>
        <row r="2012">
          <cell r="A2012" t="str">
            <v>001.28.00680</v>
          </cell>
          <cell r="B2012" t="str">
            <v>Fornecimento e instalação de lavatório de louça ravena deca ou similar s/ coluna na cor normal inclusive acessorios de fixacao</v>
          </cell>
          <cell r="C2012" t="str">
            <v>UN</v>
          </cell>
          <cell r="D2012">
            <v>69.517799999999994</v>
          </cell>
        </row>
        <row r="2013">
          <cell r="A2013" t="str">
            <v>001.28.00700</v>
          </cell>
          <cell r="B2013" t="str">
            <v>Fornecimento e instalação de lavatório de louça branca com coluna de primeira inclusive acessórios de fixação</v>
          </cell>
          <cell r="C2013" t="str">
            <v>UN</v>
          </cell>
          <cell r="D2013">
            <v>75.647800000000004</v>
          </cell>
        </row>
        <row r="2014">
          <cell r="A2014" t="str">
            <v>001.28.00720</v>
          </cell>
          <cell r="B2014" t="str">
            <v>Fornecimento e instalação de lavatório de louça branca sem coluna de primeira inclusive acessórios de fixação</v>
          </cell>
          <cell r="C2014" t="str">
            <v>UN</v>
          </cell>
          <cell r="D2014">
            <v>52.437800000000003</v>
          </cell>
        </row>
        <row r="2015">
          <cell r="A2015" t="str">
            <v>001.28.00740</v>
          </cell>
          <cell r="B2015" t="str">
            <v>Fornecimento e instalação de cuba de sobrepor mod. l 35 da deca</v>
          </cell>
          <cell r="C2015" t="str">
            <v>UN</v>
          </cell>
          <cell r="D2015">
            <v>87.887799999999999</v>
          </cell>
        </row>
        <row r="2016">
          <cell r="A2016" t="str">
            <v>001.28.00760</v>
          </cell>
          <cell r="B2016" t="str">
            <v>Fornecimento e instalação de cuba de embutir(oval)mod.l.33</v>
          </cell>
          <cell r="C2016" t="str">
            <v>UN</v>
          </cell>
          <cell r="D2016">
            <v>53.590899999999998</v>
          </cell>
        </row>
        <row r="2017">
          <cell r="A2017" t="str">
            <v>001.28.00780</v>
          </cell>
          <cell r="B2017" t="str">
            <v>Fornecimento e instalação de cuba de louça para bancadas e lavatório de embutir oval 49.00 x 36.00 cm</v>
          </cell>
          <cell r="C2017" t="str">
            <v>UN</v>
          </cell>
          <cell r="D2017">
            <v>50.102400000000003</v>
          </cell>
        </row>
        <row r="2018">
          <cell r="A2018" t="str">
            <v>001.28.00800</v>
          </cell>
          <cell r="B2018" t="str">
            <v>Fornecimento e instalação de louça sanitária composto por bacia, lavatório com coluna da linha ravena deca ou similar inclusive assento ap oo nas cores normais</v>
          </cell>
          <cell r="C2018" t="str">
            <v>CJ</v>
          </cell>
          <cell r="D2018">
            <v>284.02440000000001</v>
          </cell>
        </row>
        <row r="2019">
          <cell r="A2019" t="str">
            <v>001.28.00820</v>
          </cell>
          <cell r="B2019" t="str">
            <v>Fornecimento e instalação de bacia santária de louça ravena deca ou similar na cor normal inclusive acessorios de fixacao</v>
          </cell>
          <cell r="C2019" t="str">
            <v>UN</v>
          </cell>
          <cell r="D2019">
            <v>102.68980000000001</v>
          </cell>
        </row>
        <row r="2020">
          <cell r="A2020" t="str">
            <v>001.28.00840</v>
          </cell>
          <cell r="B2020" t="str">
            <v>Fornecimento e instalação de bacia sanitária modelo ravena com cx. acoplada</v>
          </cell>
          <cell r="C2020" t="str">
            <v>UN</v>
          </cell>
          <cell r="D2020">
            <v>179.29169999999999</v>
          </cell>
        </row>
        <row r="2021">
          <cell r="A2021" t="str">
            <v>001.28.00860</v>
          </cell>
          <cell r="B2021" t="str">
            <v>Fornecimento e instalação de bacia sanitária modelo vogue  com cx. acoplada</v>
          </cell>
          <cell r="C2021" t="str">
            <v>UN</v>
          </cell>
          <cell r="D2021">
            <v>179.29169999999999</v>
          </cell>
        </row>
        <row r="2022">
          <cell r="A2022" t="str">
            <v>001.28.00880</v>
          </cell>
          <cell r="B2022" t="str">
            <v>Fornecimento e instalação de bacia sanitária de louça - celite mondiale marfim - incl. acessório para fixação</v>
          </cell>
          <cell r="C2022" t="str">
            <v>UN</v>
          </cell>
          <cell r="D2022">
            <v>124.48480000000001</v>
          </cell>
        </row>
        <row r="2023">
          <cell r="A2023" t="str">
            <v>001.28.00900</v>
          </cell>
          <cell r="B2023" t="str">
            <v>Fornecimento e instalação de bacia sanitária de louça - celite azalia com acessórios</v>
          </cell>
          <cell r="C2023" t="str">
            <v>UN</v>
          </cell>
          <cell r="D2023">
            <v>96.204800000000006</v>
          </cell>
        </row>
        <row r="2024">
          <cell r="A2024" t="str">
            <v>001.28.00920</v>
          </cell>
          <cell r="B2024" t="str">
            <v>Fornecimento e instalação de caixa de descarga para acoplar em bacia sanitaria</v>
          </cell>
          <cell r="C2024" t="str">
            <v>UN</v>
          </cell>
          <cell r="D2024">
            <v>110.5909</v>
          </cell>
        </row>
        <row r="2025">
          <cell r="A2025" t="str">
            <v>001.28.00940</v>
          </cell>
          <cell r="B2025" t="str">
            <v>Fornecimento e instalação de assento plastico p/ vaso sanitario, """"""""""""""""""""""""""""""""astra"""""""""""""""""""""""""""""""" ou similar</v>
          </cell>
          <cell r="C2025" t="str">
            <v>UN</v>
          </cell>
          <cell r="D2025">
            <v>15.052199999999999</v>
          </cell>
        </row>
        <row r="2026">
          <cell r="A2026" t="str">
            <v>001.28.00960</v>
          </cell>
          <cell r="B2026" t="str">
            <v>Fornecimento e instalação de assento celite mondiale - 090 gelo polar</v>
          </cell>
          <cell r="C2026" t="str">
            <v>UN</v>
          </cell>
          <cell r="D2026">
            <v>118.7522</v>
          </cell>
        </row>
        <row r="2027">
          <cell r="A2027" t="str">
            <v>001.28.00980</v>
          </cell>
          <cell r="B2027" t="str">
            <v>Fornecimento e instalação de assento azalia - celite</v>
          </cell>
          <cell r="C2027" t="str">
            <v>UN</v>
          </cell>
          <cell r="D2027">
            <v>28.0822</v>
          </cell>
        </row>
        <row r="2028">
          <cell r="A2028" t="str">
            <v>001.28.01000</v>
          </cell>
          <cell r="B2028" t="str">
            <v>Fornecimento e instalação de bidê de louça linha ravena deca ou similar na cor normal inclusive acessórios de fixação</v>
          </cell>
          <cell r="C2028" t="str">
            <v>UN</v>
          </cell>
          <cell r="D2028">
            <v>83.797799999999995</v>
          </cell>
        </row>
        <row r="2029">
          <cell r="A2029" t="str">
            <v>001.28.01020</v>
          </cell>
          <cell r="B2029" t="str">
            <v>Fornecimento e instalação de bidê de louça branca inclusive acessórios de fixação</v>
          </cell>
          <cell r="C2029" t="str">
            <v>UN</v>
          </cell>
          <cell r="D2029">
            <v>75.947800000000001</v>
          </cell>
        </row>
        <row r="2030">
          <cell r="A2030" t="str">
            <v>001.28.01040</v>
          </cell>
          <cell r="B2030" t="str">
            <v>Fornecimento e instalação de mictório de aço inoxidável de 1.20 m inclusive acessórios de fixação</v>
          </cell>
          <cell r="C2030" t="str">
            <v>UN</v>
          </cell>
          <cell r="D2030">
            <v>380.52390000000003</v>
          </cell>
        </row>
        <row r="2031">
          <cell r="A2031" t="str">
            <v>001.28.01060</v>
          </cell>
          <cell r="B2031" t="str">
            <v>Fornecimento e instalação de sifão de metal cromado de 1 x 1.5 pol para lavatório ou pia</v>
          </cell>
          <cell r="C2031" t="str">
            <v>UN</v>
          </cell>
          <cell r="D2031">
            <v>75.429100000000005</v>
          </cell>
        </row>
        <row r="2032">
          <cell r="A2032" t="str">
            <v>001.28.01080</v>
          </cell>
          <cell r="B2032" t="str">
            <v>Fornecimento e instalação de sifão de metal cromado de 1.5 x 1.5 pol para pia americana</v>
          </cell>
          <cell r="C2032" t="str">
            <v>UN</v>
          </cell>
          <cell r="D2032">
            <v>79.639099999999999</v>
          </cell>
        </row>
        <row r="2033">
          <cell r="A2033" t="str">
            <v>001.28.01100</v>
          </cell>
          <cell r="B2033" t="str">
            <v>Fornecimento e instalação de sifão de metal cromado de 2 x 1 pol para mictorio</v>
          </cell>
          <cell r="C2033" t="str">
            <v>UN</v>
          </cell>
          <cell r="D2033">
            <v>85.339100000000002</v>
          </cell>
        </row>
        <row r="2034">
          <cell r="A2034" t="str">
            <v>001.28.01120</v>
          </cell>
          <cell r="B2034" t="str">
            <v>Fornecimento e instalação de sifão de metal cromado de 1.1/4 x 1.5 pol para tanque</v>
          </cell>
          <cell r="C2034" t="str">
            <v>UN</v>
          </cell>
          <cell r="D2034">
            <v>79.909099999999995</v>
          </cell>
        </row>
        <row r="2035">
          <cell r="A2035" t="str">
            <v>001.28.01140</v>
          </cell>
          <cell r="B2035" t="str">
            <v>Fornecimento e instalação de sifão de pvc cromado de 1 x 1.5 pol para pia ou lavatorio</v>
          </cell>
          <cell r="C2035" t="str">
            <v>UN</v>
          </cell>
          <cell r="D2035">
            <v>8.9870000000000001</v>
          </cell>
        </row>
        <row r="2036">
          <cell r="A2036" t="str">
            <v>001.28.01160</v>
          </cell>
          <cell r="B2036" t="str">
            <v>Fornecimento e instalação de porta papel de louça  com rolete</v>
          </cell>
          <cell r="C2036" t="str">
            <v>UN</v>
          </cell>
          <cell r="D2036">
            <v>20.046299999999999</v>
          </cell>
        </row>
        <row r="2037">
          <cell r="A2037" t="str">
            <v>001.28.01180</v>
          </cell>
          <cell r="B2037" t="str">
            <v>Fornecimento e instalação de porta papel de metal cromado, fixado com bucha e parafuso</v>
          </cell>
          <cell r="C2037" t="str">
            <v>UN</v>
          </cell>
          <cell r="D2037">
            <v>13.391400000000001</v>
          </cell>
        </row>
        <row r="2038">
          <cell r="A2038" t="str">
            <v>001.28.01200</v>
          </cell>
          <cell r="B2038" t="str">
            <v>Fornecimento e instalação de porta papel de louça c/ rolete - celite</v>
          </cell>
          <cell r="C2038" t="str">
            <v>UN</v>
          </cell>
          <cell r="D2038">
            <v>28.372499999999999</v>
          </cell>
        </row>
        <row r="2039">
          <cell r="A2039" t="str">
            <v>001.28.01220</v>
          </cell>
          <cell r="B2039" t="str">
            <v>Fornecimento e instalação de porta papel de louça c/ rolete elegant - celite</v>
          </cell>
          <cell r="C2039" t="str">
            <v>UN</v>
          </cell>
          <cell r="D2039">
            <v>34.762500000000003</v>
          </cell>
        </row>
        <row r="2040">
          <cell r="A2040" t="str">
            <v>001.28.01240</v>
          </cell>
          <cell r="B2040" t="str">
            <v>Fornecimento e instalação de saboneteira de louça de primeira sem alça</v>
          </cell>
          <cell r="C2040" t="str">
            <v>UN</v>
          </cell>
          <cell r="D2040">
            <v>19.878499999999999</v>
          </cell>
        </row>
        <row r="2041">
          <cell r="A2041" t="str">
            <v>001.28.01260</v>
          </cell>
          <cell r="B2041" t="str">
            <v>Fornecimento e instalação de saboneteira para sabão líquido marca lalekla ou similar</v>
          </cell>
          <cell r="C2041" t="str">
            <v>UN</v>
          </cell>
          <cell r="D2041">
            <v>24.893899999999999</v>
          </cell>
        </row>
        <row r="2042">
          <cell r="A2042" t="str">
            <v>001.28.01280</v>
          </cell>
          <cell r="B2042" t="str">
            <v>Fornecimento e instalação de saboneteira de metal cromado, fixada com bucha e parafuso</v>
          </cell>
          <cell r="C2042" t="str">
            <v>UN</v>
          </cell>
          <cell r="D2042">
            <v>10.0814</v>
          </cell>
        </row>
        <row r="2043">
          <cell r="A2043" t="str">
            <v>001.28.01300</v>
          </cell>
          <cell r="B2043" t="str">
            <v>Fornecimento e instalação de porta toalha de louça tipo cabide simples</v>
          </cell>
          <cell r="C2043" t="str">
            <v>UN</v>
          </cell>
          <cell r="D2043">
            <v>13.7563</v>
          </cell>
        </row>
        <row r="2044">
          <cell r="A2044" t="str">
            <v>001.28.01320</v>
          </cell>
          <cell r="B2044" t="str">
            <v>Fornecimento e instalação de porta toalha de louça c/ barra de plástico</v>
          </cell>
          <cell r="C2044" t="str">
            <v>UN</v>
          </cell>
          <cell r="D2044">
            <v>28.372499999999999</v>
          </cell>
        </row>
        <row r="2045">
          <cell r="A2045" t="str">
            <v>001.28.01340</v>
          </cell>
          <cell r="B2045" t="str">
            <v>Fornecimento e instalação de porta toalha metálica para papel marca lalekla ou similar</v>
          </cell>
          <cell r="C2045" t="str">
            <v>UN</v>
          </cell>
          <cell r="D2045">
            <v>31.863900000000001</v>
          </cell>
        </row>
        <row r="2046">
          <cell r="A2046" t="str">
            <v>001.28.01360</v>
          </cell>
          <cell r="B2046" t="str">
            <v>Fornecimento e instalação de toalheiro - celite - argola</v>
          </cell>
          <cell r="C2046" t="str">
            <v>UN</v>
          </cell>
          <cell r="D2046">
            <v>26.036300000000001</v>
          </cell>
        </row>
        <row r="2047">
          <cell r="A2047" t="str">
            <v>001.28.01380</v>
          </cell>
          <cell r="B2047" t="str">
            <v>Fornecimento e instalação de cabide de louça simples - celite</v>
          </cell>
          <cell r="C2047" t="str">
            <v>UND</v>
          </cell>
          <cell r="D2047">
            <v>33.214799999999997</v>
          </cell>
        </row>
        <row r="2048">
          <cell r="A2048" t="str">
            <v>001.28.01400</v>
          </cell>
          <cell r="B2048" t="str">
            <v>Fornecimento e instalação de cabide de metal cromado, fixado com bucha e parafuso</v>
          </cell>
          <cell r="C2048" t="str">
            <v>UN</v>
          </cell>
          <cell r="D2048">
            <v>16.1614</v>
          </cell>
        </row>
        <row r="2049">
          <cell r="A2049" t="str">
            <v>001.28.01420</v>
          </cell>
          <cell r="B2049" t="str">
            <v>Fornecimento e instalação  de espelho para lavatorio com moldura simples e proteção de madeira na parte não espelhada dimensão 0.50 x 0.60 m</v>
          </cell>
          <cell r="C2049" t="str">
            <v>UN</v>
          </cell>
          <cell r="D2049">
            <v>37.372799999999998</v>
          </cell>
        </row>
        <row r="2050">
          <cell r="A2050" t="str">
            <v>001.28.01440</v>
          </cell>
          <cell r="B2050" t="str">
            <v>Fornecimento e instalação de espelho  para lavatório com moldura simples e proteção de madeira na parte não espelhada dim. 1.50 x 0.60 m</v>
          </cell>
          <cell r="C2050" t="str">
            <v>UN</v>
          </cell>
          <cell r="D2050">
            <v>50.115600000000001</v>
          </cell>
        </row>
        <row r="2051">
          <cell r="A2051" t="str">
            <v>001.28.01460</v>
          </cell>
          <cell r="B2051" t="str">
            <v>Fornecimento e instalação de chuveiro de pvc branco n. 1 da cipla ou similar</v>
          </cell>
          <cell r="C2051" t="str">
            <v>UN</v>
          </cell>
          <cell r="D2051">
            <v>7.3869999999999996</v>
          </cell>
        </row>
        <row r="2052">
          <cell r="A2052" t="str">
            <v>001.28.01480</v>
          </cell>
          <cell r="B2052" t="str">
            <v>Fornecimento e instalação de chuveiro de pvc cromado n. 2 da cipla ou similar</v>
          </cell>
          <cell r="C2052" t="str">
            <v>UN</v>
          </cell>
          <cell r="D2052">
            <v>15.077</v>
          </cell>
        </row>
        <row r="2053">
          <cell r="A2053" t="str">
            <v>001.28.01500</v>
          </cell>
          <cell r="B2053" t="str">
            <v>Fornecimento e instalação de chuveiro de luxo com articulacao cromada ref. 1994 deca ou similar 1/2 pol</v>
          </cell>
          <cell r="C2053" t="str">
            <v>UN</v>
          </cell>
          <cell r="D2053">
            <v>147.99430000000001</v>
          </cell>
        </row>
        <row r="2054">
          <cell r="A2054" t="str">
            <v>001.28.01520</v>
          </cell>
          <cell r="B2054" t="str">
            <v>Fornecimento e instalação de chuveiro simples com articulacao cromada ref. 1995 deca ou similar 1/2 pol</v>
          </cell>
          <cell r="C2054" t="str">
            <v>UN</v>
          </cell>
          <cell r="D2054">
            <v>108.9943</v>
          </cell>
        </row>
        <row r="2055">
          <cell r="A2055" t="str">
            <v>001.28.01540</v>
          </cell>
          <cell r="B2055" t="str">
            <v>Fornecimento e instalação de chuveiro eletrico para 2500 w / 220 v lorenzetti ou similar</v>
          </cell>
          <cell r="C2055" t="str">
            <v>UN</v>
          </cell>
          <cell r="D2055">
            <v>98.631799999999998</v>
          </cell>
        </row>
        <row r="2056">
          <cell r="A2056" t="str">
            <v>001.28.01560</v>
          </cell>
          <cell r="B2056" t="str">
            <v>Fornecimento e instalação sistema conjugado chuveiro lava olhos acionamento instantãneo ref. wl-1cl5 da mont lab ou similar</v>
          </cell>
          <cell r="C2056" t="str">
            <v>UN</v>
          </cell>
          <cell r="D2056">
            <v>1422.635</v>
          </cell>
        </row>
        <row r="2057">
          <cell r="A2057" t="str">
            <v>001.28.01580</v>
          </cell>
          <cell r="B2057" t="str">
            <v>Fornecimento e instalação de ducha de pvc cromado articulavel 1/2 pol cipla ou similar</v>
          </cell>
          <cell r="C2057" t="str">
            <v>UN</v>
          </cell>
          <cell r="D2057">
            <v>7.3869999999999996</v>
          </cell>
        </row>
        <row r="2058">
          <cell r="A2058" t="str">
            <v>001.28.01600</v>
          </cell>
          <cell r="B2058" t="str">
            <v>Fornecimento e instalação de ducha ss corona com 3 temperaturas</v>
          </cell>
          <cell r="C2058" t="str">
            <v>UN</v>
          </cell>
          <cell r="D2058">
            <v>27.681799999999999</v>
          </cell>
        </row>
        <row r="2059">
          <cell r="A2059" t="str">
            <v>001.28.01620</v>
          </cell>
          <cell r="B2059" t="str">
            <v>Fornecimento e instalação de tubo de descida para vávula de descarga de 1 1/2 pol de pvc rigido</v>
          </cell>
          <cell r="C2059" t="str">
            <v>UN</v>
          </cell>
          <cell r="D2059">
            <v>8.3670000000000009</v>
          </cell>
        </row>
        <row r="2060">
          <cell r="A2060" t="str">
            <v>001.28.01640</v>
          </cell>
          <cell r="B2060" t="str">
            <v>Fornecimento e instalação de ligação  para bacia sanitária em tubo em pvc rigido branco de 40mm</v>
          </cell>
          <cell r="C2060" t="str">
            <v>UN</v>
          </cell>
          <cell r="D2060">
            <v>7.2195</v>
          </cell>
        </row>
        <row r="2061">
          <cell r="A2061" t="str">
            <v>001.28.01660</v>
          </cell>
          <cell r="B2061" t="str">
            <v>Fornecimento e instalação de ligação para bacia sanitária tubo em pvc rigido cromado de 40mm</v>
          </cell>
          <cell r="C2061" t="str">
            <v>UN</v>
          </cell>
          <cell r="D2061">
            <v>11.269500000000001</v>
          </cell>
        </row>
        <row r="2062">
          <cell r="A2062" t="str">
            <v>001.28.01680</v>
          </cell>
          <cell r="B2062" t="str">
            <v>Fornecimento e instalação de ligação para bacia sanitária tubo em metal cromado de 40mm</v>
          </cell>
          <cell r="C2062" t="str">
            <v>UN</v>
          </cell>
          <cell r="D2062">
            <v>15.2195</v>
          </cell>
        </row>
        <row r="2063">
          <cell r="A2063" t="str">
            <v>001.28.01700</v>
          </cell>
          <cell r="B2063" t="str">
            <v>Fornecimento e instalação de ligação para bacia sanitária em bolsa de borracha</v>
          </cell>
          <cell r="C2063" t="str">
            <v>UN</v>
          </cell>
          <cell r="D2063">
            <v>2.9904999999999999</v>
          </cell>
        </row>
        <row r="2064">
          <cell r="A2064" t="str">
            <v>001.28.01720</v>
          </cell>
          <cell r="B2064" t="str">
            <v>Fornecimento e instalação de caixa de descarga externa inclusive tubo de descarga e acessórios</v>
          </cell>
          <cell r="C2064" t="str">
            <v>CJ</v>
          </cell>
          <cell r="D2064">
            <v>79.4739</v>
          </cell>
        </row>
        <row r="2065">
          <cell r="A2065" t="str">
            <v>001.28.01740</v>
          </cell>
          <cell r="B2065" t="str">
            <v>Fornecimento e instalação de caixa de descarga de emb. inclusive tubo de descarga e acessórios</v>
          </cell>
          <cell r="C2065" t="str">
            <v>CJ</v>
          </cell>
          <cell r="D2065">
            <v>79.4739</v>
          </cell>
        </row>
        <row r="2066">
          <cell r="A2066" t="str">
            <v>001.28.01760</v>
          </cell>
          <cell r="B2066" t="str">
            <v>Fornecimento e instalação de caixa de descarga para acoplar em bacia sanitária</v>
          </cell>
          <cell r="C2066" t="str">
            <v>UN</v>
          </cell>
          <cell r="D2066">
            <v>110.5909</v>
          </cell>
        </row>
        <row r="2067">
          <cell r="A2067" t="str">
            <v>001.28.01780</v>
          </cell>
          <cell r="B2067" t="str">
            <v>Fornecimento e instalação de engate no. 3 com terminais de 1/2 pol e mangueira flexíel branca, de 30 cm,</v>
          </cell>
          <cell r="C2067" t="str">
            <v>UN</v>
          </cell>
          <cell r="D2067">
            <v>3.9535</v>
          </cell>
        </row>
        <row r="2068">
          <cell r="A2068" t="str">
            <v>001.28.01800</v>
          </cell>
          <cell r="B2068" t="str">
            <v>Fornecimento e colocação de engate no. 5 com terminais cromados de 1/2 pol e mangueira flexível, de 40 cm,</v>
          </cell>
          <cell r="C2068" t="str">
            <v>UN</v>
          </cell>
          <cell r="D2068">
            <v>15.0435</v>
          </cell>
        </row>
        <row r="2069">
          <cell r="A2069" t="str">
            <v>001.28.01820</v>
          </cell>
          <cell r="B2069" t="str">
            <v>Fornecimento e instalação de ligação para saída de vaso sanitário pvc branco  diam.100 mm</v>
          </cell>
          <cell r="C2069" t="str">
            <v>UN</v>
          </cell>
          <cell r="D2069">
            <v>21.452200000000001</v>
          </cell>
        </row>
        <row r="2070">
          <cell r="A2070" t="str">
            <v>001.29</v>
          </cell>
          <cell r="B2070" t="str">
            <v>INSTALAÇÕES HIDRÁULICAS - CUBAS E TANQUE</v>
          </cell>
          <cell r="D2070">
            <v>6835.7408999999998</v>
          </cell>
        </row>
        <row r="2071">
          <cell r="A2071" t="str">
            <v>001.29.00020</v>
          </cell>
          <cell r="B2071" t="str">
            <v>Fornecimento e instalação de cuba de aço inox inclusive válvula americana n.1 - 46.5 x 31 x 15 cm</v>
          </cell>
          <cell r="C2071" t="str">
            <v>UN</v>
          </cell>
          <cell r="D2071">
            <v>102.02630000000001</v>
          </cell>
        </row>
        <row r="2072">
          <cell r="A2072" t="str">
            <v>001.29.00040</v>
          </cell>
          <cell r="B2072" t="str">
            <v>Fornecimento e instalação de cuba de aço inox inclusive válvula americana n.2 - 56.0 x 33.5 x 15 cm</v>
          </cell>
          <cell r="C2072" t="str">
            <v>UN</v>
          </cell>
          <cell r="D2072">
            <v>118.02630000000001</v>
          </cell>
        </row>
        <row r="2073">
          <cell r="A2073" t="str">
            <v>001.29.00060</v>
          </cell>
          <cell r="B2073" t="str">
            <v>Forneicmento e instalação de cuba de aço inox inclusive válvula americana - 40x40x20 cm</v>
          </cell>
          <cell r="C2073" t="str">
            <v>UN</v>
          </cell>
          <cell r="D2073">
            <v>45.988100000000003</v>
          </cell>
        </row>
        <row r="2074">
          <cell r="A2074" t="str">
            <v>001.29.00080</v>
          </cell>
          <cell r="B2074" t="str">
            <v>Fornecimento e instalação de cuba de aço inox inclusive válvula americana dupla 82 x 34 x 15 cm</v>
          </cell>
          <cell r="C2074" t="str">
            <v>UN</v>
          </cell>
          <cell r="D2074">
            <v>114.7409</v>
          </cell>
        </row>
        <row r="2075">
          <cell r="A2075" t="str">
            <v>001.29.00100</v>
          </cell>
          <cell r="B2075" t="str">
            <v>Fornecimento e instalação de banca ou tampo em aço inoxidável n.o de 1.20x0.60m com 1 cuba</v>
          </cell>
          <cell r="C2075" t="str">
            <v>UN</v>
          </cell>
          <cell r="D2075">
            <v>277.16820000000001</v>
          </cell>
        </row>
        <row r="2076">
          <cell r="A2076" t="str">
            <v>001.29.00120</v>
          </cell>
          <cell r="B2076" t="str">
            <v>Fornecimento e instalação de banca ou tampo em aço inoxidável n.2 de 1.50x0.60m com 1 cuba</v>
          </cell>
          <cell r="C2076" t="str">
            <v>UN</v>
          </cell>
          <cell r="D2076">
            <v>162.47819999999999</v>
          </cell>
        </row>
        <row r="2077">
          <cell r="A2077" t="str">
            <v>001.29.00140</v>
          </cell>
          <cell r="B2077" t="str">
            <v>Fornecimento e instalação de banca ou tampo em aço inoxidável n.2 de 1.80x0.60m com 1 cuba</v>
          </cell>
          <cell r="C2077" t="str">
            <v>UN</v>
          </cell>
          <cell r="D2077">
            <v>256.21820000000002</v>
          </cell>
        </row>
        <row r="2078">
          <cell r="A2078" t="str">
            <v>001.29.00160</v>
          </cell>
          <cell r="B2078" t="str">
            <v>Fornecimento e instalação de banca ou tampo em aço inoxidável n.2 de 2.00x0.60m com 1 cuba</v>
          </cell>
          <cell r="C2078" t="str">
            <v>UN</v>
          </cell>
          <cell r="D2078">
            <v>293.85820000000001</v>
          </cell>
        </row>
        <row r="2079">
          <cell r="A2079" t="str">
            <v>001.29.00180</v>
          </cell>
          <cell r="B2079" t="str">
            <v>Fornecimento e instalação de banca ou tampo em aço inoxidável n.334 de 2.00x0.60m com 2 cubas p/ ud</v>
          </cell>
          <cell r="C2079" t="str">
            <v>UN</v>
          </cell>
          <cell r="D2079">
            <v>355.21820000000002</v>
          </cell>
        </row>
        <row r="2080">
          <cell r="A2080" t="str">
            <v>001.29.00200</v>
          </cell>
          <cell r="B2080" t="str">
            <v>Fornecimento e instalação de banca ou tampo em aço inoxidável da eternox revestida d1800mb c/ 1 cuba no centro, de 1,80m</v>
          </cell>
          <cell r="C2080" t="str">
            <v>UN</v>
          </cell>
          <cell r="D2080">
            <v>276.8682</v>
          </cell>
        </row>
        <row r="2081">
          <cell r="A2081" t="str">
            <v>001.29.00220</v>
          </cell>
          <cell r="B2081" t="str">
            <v>Fornecimento e instalação de banca ou tampo em aço inoxidável da eternox revestida e1800mb c/ 1 cuba no centro, de 1,80m</v>
          </cell>
          <cell r="C2081" t="str">
            <v>UN</v>
          </cell>
          <cell r="D2081">
            <v>277.16820000000001</v>
          </cell>
        </row>
        <row r="2082">
          <cell r="A2082" t="str">
            <v>001.29.00240</v>
          </cell>
          <cell r="B2082" t="str">
            <v>Fornecimento e instalação de banca ou tampo em aço inoxidável da eternox revestida 2000mb 2c c/ 2 cubas no centro, de 2,00m</v>
          </cell>
          <cell r="C2082" t="str">
            <v>UN</v>
          </cell>
          <cell r="D2082">
            <v>331.21820000000002</v>
          </cell>
        </row>
        <row r="2083">
          <cell r="A2083" t="str">
            <v>001.29.00260</v>
          </cell>
          <cell r="B2083" t="str">
            <v>Fornecimento e instalação de banca ou tampo em aço inoxidável da eternox revestida d1600mb c/ 1 cuba no centro</v>
          </cell>
          <cell r="C2083" t="str">
            <v>UN</v>
          </cell>
          <cell r="D2083">
            <v>162.47819999999999</v>
          </cell>
        </row>
        <row r="2084">
          <cell r="A2084" t="str">
            <v>001.29.00280</v>
          </cell>
          <cell r="B2084" t="str">
            <v>Fornecimento e instalação de banca ou tampo em aço inoxidável da eternox revestida 1800mb 2c c/ 2 cubas no centro</v>
          </cell>
          <cell r="C2084" t="str">
            <v>UN</v>
          </cell>
          <cell r="D2084">
            <v>313.25819999999999</v>
          </cell>
        </row>
        <row r="2085">
          <cell r="A2085" t="str">
            <v>001.29.00300</v>
          </cell>
          <cell r="B2085" t="str">
            <v>Fornecimento e instalação de banca ou tampo em aço inoxidável da eternox revestida cuba dupla de 82x34x14cm</v>
          </cell>
          <cell r="C2085" t="str">
            <v>UN</v>
          </cell>
          <cell r="D2085">
            <v>106.1982</v>
          </cell>
        </row>
        <row r="2086">
          <cell r="A2086" t="str">
            <v>001.29.00320</v>
          </cell>
          <cell r="B2086" t="str">
            <v>Fornecimento e instalação de banca ou tampo em aço inoxidável da eternox revestido e1800mb com 2 cubas lado direito</v>
          </cell>
          <cell r="C2086" t="str">
            <v>UN</v>
          </cell>
          <cell r="D2086">
            <v>313.25819999999999</v>
          </cell>
        </row>
        <row r="2087">
          <cell r="A2087" t="str">
            <v>001.29.00340</v>
          </cell>
          <cell r="B2087" t="str">
            <v>Fornecimento e instalação de banca ou tampo em aço inoxidável da eternox revestido e1800mb com 2 cubas lado direito</v>
          </cell>
          <cell r="C2087" t="str">
            <v>UN</v>
          </cell>
          <cell r="D2087">
            <v>313.25819999999999</v>
          </cell>
        </row>
        <row r="2088">
          <cell r="A2088" t="str">
            <v>001.29.00360</v>
          </cell>
          <cell r="B2088" t="str">
            <v>Fornecimento e instalação de banca ou tampo em aço inoxidável da eternox revestida de 2.60 x 0.55 m c/ 1 cuba e valvula</v>
          </cell>
          <cell r="C2088" t="str">
            <v>UN</v>
          </cell>
          <cell r="D2088">
            <v>162.47819999999999</v>
          </cell>
        </row>
        <row r="2089">
          <cell r="A2089" t="str">
            <v>001.29.00380</v>
          </cell>
          <cell r="B2089" t="str">
            <v>Fornecimento e instalação de banca de granilite fundida na obra com espessura de 0.05 m</v>
          </cell>
          <cell r="C2089" t="str">
            <v>M2</v>
          </cell>
          <cell r="D2089">
            <v>79.511399999999995</v>
          </cell>
        </row>
        <row r="2090">
          <cell r="A2090" t="str">
            <v>001.29.00400</v>
          </cell>
          <cell r="B2090" t="str">
            <v>Fornecimento e instalação de bancada em ardósia polida 1.50 x 0.60 com 1 cuba inox 40.00x40.00x15.00</v>
          </cell>
          <cell r="C2090" t="str">
            <v>UN</v>
          </cell>
          <cell r="D2090">
            <v>178.5839</v>
          </cell>
        </row>
        <row r="2091">
          <cell r="A2091" t="str">
            <v>001.29.00420</v>
          </cell>
          <cell r="B2091" t="str">
            <v>Fornecimento e instalação de banca de mármore sintético c/ 01 cuba no centro , de 1.80m</v>
          </cell>
          <cell r="C2091" t="str">
            <v>UN</v>
          </cell>
          <cell r="D2091">
            <v>76.8416</v>
          </cell>
        </row>
        <row r="2092">
          <cell r="A2092" t="str">
            <v>001.29.00440</v>
          </cell>
          <cell r="B2092" t="str">
            <v>Forneicmento e instalação de banca de mármore sintético c/ 02 cubas no centro , de 1.80m</v>
          </cell>
          <cell r="C2092" t="str">
            <v>UN</v>
          </cell>
          <cell r="D2092">
            <v>76.8416</v>
          </cell>
        </row>
        <row r="2093">
          <cell r="A2093" t="str">
            <v>001.29.00460</v>
          </cell>
          <cell r="B2093" t="str">
            <v>Fornecimento e instalação de banca de mármore sintético com uma cuba - 120.00x54.00cm</v>
          </cell>
          <cell r="C2093" t="str">
            <v>UN</v>
          </cell>
          <cell r="D2093">
            <v>47.221600000000002</v>
          </cell>
        </row>
        <row r="2094">
          <cell r="A2094" t="str">
            <v>001.29.00480</v>
          </cell>
          <cell r="B2094" t="str">
            <v>Fornecimento e instalação de bancada em aço inox 316 1.90 x 0.80 formado por peças estampadas sem emendas visíveis, com 2 cubas em aço inox 316 estampado sem cantos vivos, nas dimensões (40x60x40)cm</v>
          </cell>
          <cell r="C2094" t="str">
            <v>UN</v>
          </cell>
          <cell r="D2094">
            <v>349.62389999999999</v>
          </cell>
        </row>
        <row r="2095">
          <cell r="A2095" t="str">
            <v>001.29.00500</v>
          </cell>
          <cell r="B2095" t="str">
            <v>Fornecimento e instalação de bancada em aço inox 316 2.20 x 0.80 formado por peças estampadas sem emendas visíveis, com 2 cubas em aço inox 316 estampado sem cantos vivos, nas dimensões (40x60x40)cm</v>
          </cell>
          <cell r="C2095" t="str">
            <v>UN</v>
          </cell>
          <cell r="D2095">
            <v>368.09390000000002</v>
          </cell>
        </row>
        <row r="2096">
          <cell r="A2096" t="str">
            <v>001.29.00520</v>
          </cell>
          <cell r="B2096" t="str">
            <v>Fornecimento e instalação de bancada seca em aço inox 316 1.80 x 0.80 formado por peças estampadas sem emendas visíveis</v>
          </cell>
          <cell r="C2096" t="str">
            <v>UN</v>
          </cell>
          <cell r="D2096">
            <v>313.23390000000001</v>
          </cell>
        </row>
        <row r="2097">
          <cell r="A2097" t="str">
            <v>001.29.00540</v>
          </cell>
          <cell r="B2097" t="str">
            <v>Fornecimento e instalação de cuba dupla com válvula, 82x34x14 cm</v>
          </cell>
          <cell r="C2097" t="str">
            <v>UN</v>
          </cell>
          <cell r="D2097">
            <v>112.8124</v>
          </cell>
        </row>
        <row r="2098">
          <cell r="A2098" t="str">
            <v>001.29.00560</v>
          </cell>
          <cell r="B2098" t="str">
            <v>Fornecimento e instalação de cuba simples de 400.00mmx340.00mmx140.00mm (p) , aco inox eternox</v>
          </cell>
          <cell r="C2098" t="str">
            <v>UN</v>
          </cell>
          <cell r="D2098">
            <v>92.621600000000001</v>
          </cell>
        </row>
        <row r="2099">
          <cell r="A2099" t="str">
            <v>001.29.00580</v>
          </cell>
          <cell r="B2099" t="str">
            <v>Fornecimento e instalação de cuba de aço inox, inclusive válvula americana nº 1 - 46.50 x 31.00 x 15.00 cm</v>
          </cell>
          <cell r="C2099" t="str">
            <v>UN</v>
          </cell>
          <cell r="D2099">
            <v>100.9881</v>
          </cell>
        </row>
        <row r="2100">
          <cell r="A2100" t="str">
            <v>001.29.00600</v>
          </cell>
          <cell r="B2100" t="str">
            <v>Fornecimento e instalação de cuba de aço inox, inclusive válvula americana nº 2 - 56.00 x 33.50 x 15.00 cm</v>
          </cell>
          <cell r="C2100" t="str">
            <v>UN</v>
          </cell>
          <cell r="D2100">
            <v>116.9881</v>
          </cell>
        </row>
        <row r="2101">
          <cell r="A2101" t="str">
            <v>001.29.00620</v>
          </cell>
          <cell r="B2101" t="str">
            <v>Fornecimento e instalação de cuba dupla 82.00 x 34.00 x 15.00 cm</v>
          </cell>
          <cell r="C2101" t="str">
            <v>UN</v>
          </cell>
          <cell r="D2101">
            <v>116.9881</v>
          </cell>
        </row>
        <row r="2102">
          <cell r="A2102" t="str">
            <v>001.29.00640</v>
          </cell>
          <cell r="B2102" t="str">
            <v>Fornecimento e instalação de tanque para lavar roupa pré-moldado de concreto modelo simples dim. 60 x 60 cm</v>
          </cell>
          <cell r="C2102" t="str">
            <v>UN</v>
          </cell>
          <cell r="D2102">
            <v>37.030299999999997</v>
          </cell>
        </row>
        <row r="2103">
          <cell r="A2103" t="str">
            <v>001.29.00660</v>
          </cell>
          <cell r="B2103" t="str">
            <v>Fornecimento e instalação de tanque para lavar roupa pre-moldado de concreto, 3 cubas, dim. 0,60x1,80m</v>
          </cell>
          <cell r="C2103" t="str">
            <v>UN</v>
          </cell>
          <cell r="D2103">
            <v>62.443199999999997</v>
          </cell>
        </row>
        <row r="2104">
          <cell r="A2104" t="str">
            <v>001.29.00680</v>
          </cell>
          <cell r="B2104" t="str">
            <v>Fornecimento e instalação de tanque para lavar roupa de louca branca tamanho médio com coluna</v>
          </cell>
          <cell r="C2104" t="str">
            <v>UN</v>
          </cell>
          <cell r="D2104">
            <v>186.5102</v>
          </cell>
        </row>
        <row r="2105">
          <cell r="A2105" t="str">
            <v>001.29.00700</v>
          </cell>
          <cell r="B2105" t="str">
            <v>Fornecimento e instalação de tanque para lavar roupa de louca branca tamanho médio sem coluna</v>
          </cell>
          <cell r="C2105" t="str">
            <v>UN</v>
          </cell>
          <cell r="D2105">
            <v>155.9102</v>
          </cell>
        </row>
        <row r="2106">
          <cell r="A2106" t="str">
            <v>001.29.00720</v>
          </cell>
          <cell r="B2106" t="str">
            <v>Fornecimento e instalação de tanque - celite - medio branco - c/ coluna r-002.05 c/ válvula</v>
          </cell>
          <cell r="C2106" t="str">
            <v>UN</v>
          </cell>
          <cell r="D2106">
            <v>157.33029999999999</v>
          </cell>
        </row>
        <row r="2107">
          <cell r="A2107" t="str">
            <v>001.29.00740</v>
          </cell>
          <cell r="B2107" t="str">
            <v>Fornecimento e instalação de tanque decoralite simples - tam-03 - c/ valvula</v>
          </cell>
          <cell r="C2107" t="str">
            <v>UN</v>
          </cell>
          <cell r="D2107">
            <v>188.3124</v>
          </cell>
        </row>
        <row r="2108">
          <cell r="A2108" t="str">
            <v>001.29.00760</v>
          </cell>
          <cell r="B2108" t="str">
            <v>Fornecimento e instalação de tanque de plástico - pequeno</v>
          </cell>
          <cell r="C2108" t="str">
            <v>UN</v>
          </cell>
          <cell r="D2108">
            <v>35.947800000000001</v>
          </cell>
        </row>
        <row r="2109">
          <cell r="A2109" t="str">
            <v>001.30</v>
          </cell>
          <cell r="B2109" t="str">
            <v>INSTALAÇÕES SANITÁRIAS - PRIMÁRIO E SECUNDÁRIO</v>
          </cell>
          <cell r="D2109">
            <v>35716.085599999999</v>
          </cell>
        </row>
        <row r="2110">
          <cell r="A2110" t="str">
            <v>001.30.00020</v>
          </cell>
          <cell r="B2110" t="str">
            <v>Fornecimento e instalação de tubo leve de pvc rígido branco c/ ponta e bolsa lisa em barra 6 m diâmetro 450 mm</v>
          </cell>
          <cell r="C2110" t="str">
            <v>ML</v>
          </cell>
          <cell r="D2110">
            <v>78.284999999999997</v>
          </cell>
        </row>
        <row r="2111">
          <cell r="A2111" t="str">
            <v>001.30.00040</v>
          </cell>
          <cell r="B2111" t="str">
            <v>Fornecimento e instalação de tubo leve de pvc rígido branco c/ ponta e bolsa lisa em barra 6 m diâmetro 400 mm</v>
          </cell>
          <cell r="C2111" t="str">
            <v>ML</v>
          </cell>
          <cell r="D2111">
            <v>79.056600000000003</v>
          </cell>
        </row>
        <row r="2112">
          <cell r="A2112" t="str">
            <v>001.30.00060</v>
          </cell>
          <cell r="B2112" t="str">
            <v>Fornecimento e instalação de tubo leve de pvc rígido branco c/ ponta e bolsa lisa em barra 6 m diâmetro 300 mm</v>
          </cell>
          <cell r="C2112" t="str">
            <v>ML</v>
          </cell>
          <cell r="D2112">
            <v>52.088000000000001</v>
          </cell>
        </row>
        <row r="2113">
          <cell r="A2113" t="str">
            <v>001.30.00080</v>
          </cell>
          <cell r="B2113" t="str">
            <v>Fornecimento e instalaçao de tubo leve de pvc rígido branco c/ ponta e bolsa lisa em barra 6 m diâmetro 250 mm</v>
          </cell>
          <cell r="C2113" t="str">
            <v>ML</v>
          </cell>
          <cell r="D2113">
            <v>31.425000000000001</v>
          </cell>
        </row>
        <row r="2114">
          <cell r="A2114" t="str">
            <v>001.30.00100</v>
          </cell>
          <cell r="B2114" t="str">
            <v>Fornecimento e instalação de tubo leve de pvc rígido branco c/ ponta e bolsa lisa em barra 6 m diâmetro 200 mm</v>
          </cell>
          <cell r="C2114" t="str">
            <v>ML</v>
          </cell>
          <cell r="D2114">
            <v>21.375499999999999</v>
          </cell>
        </row>
        <row r="2115">
          <cell r="A2115" t="str">
            <v>001.30.00120</v>
          </cell>
          <cell r="B2115" t="str">
            <v>Fornecimento e instalação de tubo leve de pvc rígido branco c/ ponta e bolsa lisa em barra 6 m diâmetro 150 mm</v>
          </cell>
          <cell r="C2115" t="str">
            <v>ML</v>
          </cell>
          <cell r="D2115">
            <v>20.812200000000001</v>
          </cell>
        </row>
        <row r="2116">
          <cell r="A2116" t="str">
            <v>001.30.00140</v>
          </cell>
          <cell r="B2116" t="str">
            <v>Fornecimento e instalação de tubo leve de pvc rígido branco c/ ponta e bolsa lisa em barra 6 m diâmetro 125 mm</v>
          </cell>
          <cell r="C2116" t="str">
            <v>ML</v>
          </cell>
          <cell r="D2116">
            <v>18.3781</v>
          </cell>
        </row>
        <row r="2117">
          <cell r="A2117" t="str">
            <v>001.30.00160</v>
          </cell>
          <cell r="B2117" t="str">
            <v>Fornecimento e instalação de tubo de pvc rígido cor branca com ponta e bolsa em barra de 6 m diâmetro 100 mm</v>
          </cell>
          <cell r="C2117" t="str">
            <v>ML</v>
          </cell>
          <cell r="D2117">
            <v>5.6124999999999998</v>
          </cell>
        </row>
        <row r="2118">
          <cell r="A2118" t="str">
            <v>001.30.00180</v>
          </cell>
          <cell r="B2118" t="str">
            <v>Fornecimento e instalação de tubo de pvc rígido cor branca com ponta e bolsa em barra de 6 m diâmetro 75 mm</v>
          </cell>
          <cell r="C2118" t="str">
            <v>ML</v>
          </cell>
          <cell r="D2118">
            <v>6.5316000000000001</v>
          </cell>
        </row>
        <row r="2119">
          <cell r="A2119" t="str">
            <v>001.30.00200</v>
          </cell>
          <cell r="B2119" t="str">
            <v>Fornecimento e instalação de tubo de pvc rígido cor branca com ponta e bolsa em barra de 6 m diâmetro 50 mm</v>
          </cell>
          <cell r="C2119" t="str">
            <v>ML</v>
          </cell>
          <cell r="D2119">
            <v>5.0678999999999998</v>
          </cell>
        </row>
        <row r="2120">
          <cell r="A2120" t="str">
            <v>001.30.00220</v>
          </cell>
          <cell r="B2120" t="str">
            <v>Fornecimento e instalação de tubo de pvc rígido cor branca com ponta e bolsa em barra de 6m diâmetro 40 mm</v>
          </cell>
          <cell r="C2120" t="str">
            <v>ML</v>
          </cell>
          <cell r="D2120">
            <v>3.0478999999999998</v>
          </cell>
        </row>
        <row r="2121">
          <cell r="A2121" t="str">
            <v>001.30.00240</v>
          </cell>
          <cell r="B2121" t="str">
            <v>Fornecimento e instalação de curva 90º de pvc rígido cor branca  diam.100 mm</v>
          </cell>
          <cell r="C2121" t="str">
            <v>UN</v>
          </cell>
          <cell r="D2121">
            <v>12.165100000000001</v>
          </cell>
        </row>
        <row r="2122">
          <cell r="A2122" t="str">
            <v>001.30.00260</v>
          </cell>
          <cell r="B2122" t="str">
            <v>Fornecimento e instalação de curva 90º de pvc rígido cor branca  diam. 75 mm</v>
          </cell>
          <cell r="C2122" t="str">
            <v>UN</v>
          </cell>
          <cell r="D2122">
            <v>18</v>
          </cell>
        </row>
        <row r="2123">
          <cell r="A2123" t="str">
            <v>001.30.00280</v>
          </cell>
          <cell r="B2123" t="str">
            <v>Fornecimento e instalação de curva 90º de pvc rígido cor branca   diam. 50 mm</v>
          </cell>
          <cell r="C2123" t="str">
            <v>UN</v>
          </cell>
          <cell r="D2123">
            <v>4.9749999999999996</v>
          </cell>
        </row>
        <row r="2124">
          <cell r="A2124" t="str">
            <v>001.30.00300</v>
          </cell>
          <cell r="B2124" t="str">
            <v>Fornecimento e instalação de curva 90º de pvc rígido cor branca   diam. 150 mm</v>
          </cell>
          <cell r="C2124" t="str">
            <v>UN</v>
          </cell>
          <cell r="D2124">
            <v>52.0501</v>
          </cell>
        </row>
        <row r="2125">
          <cell r="A2125" t="str">
            <v>001.30.00320</v>
          </cell>
          <cell r="B2125" t="str">
            <v>Fornecimento e instalação de curva 45º de pvc rígido cor branca   diam.100 mm</v>
          </cell>
          <cell r="C2125" t="str">
            <v>UN</v>
          </cell>
          <cell r="D2125">
            <v>14.555099999999999</v>
          </cell>
        </row>
        <row r="2126">
          <cell r="A2126" t="str">
            <v>001.30.00340</v>
          </cell>
          <cell r="B2126" t="str">
            <v>Fornecimento e instalação de curva 45º de pvc rígido cor branca   diam. 75 mm</v>
          </cell>
          <cell r="C2126" t="str">
            <v>UN</v>
          </cell>
          <cell r="D2126">
            <v>12.6</v>
          </cell>
        </row>
        <row r="2127">
          <cell r="A2127" t="str">
            <v>001.30.00360</v>
          </cell>
          <cell r="B2127" t="str">
            <v>Fornecimento e instalação de curva 45º de pvc rígido cor branca   diam. 50 mm</v>
          </cell>
          <cell r="C2127" t="str">
            <v>UN</v>
          </cell>
          <cell r="D2127">
            <v>6.1150000000000002</v>
          </cell>
        </row>
        <row r="2128">
          <cell r="A2128" t="str">
            <v>001.30.00380</v>
          </cell>
          <cell r="B2128" t="str">
            <v>Fornecimento e instalação de joelho 90º com anel de borracha, de pvc rígido cor branca   diam. 50 mm</v>
          </cell>
          <cell r="C2128" t="str">
            <v>UN</v>
          </cell>
          <cell r="D2128">
            <v>2.0049999999999999</v>
          </cell>
        </row>
        <row r="2129">
          <cell r="A2129" t="str">
            <v>001.30.00400</v>
          </cell>
          <cell r="B2129" t="str">
            <v>Fornecimento e instalação de cap de pvc rígido cor branca   diam.100 mm</v>
          </cell>
          <cell r="C2129" t="str">
            <v>UN</v>
          </cell>
          <cell r="D2129">
            <v>7.7575000000000003</v>
          </cell>
        </row>
        <row r="2130">
          <cell r="A2130" t="str">
            <v>001.30.00420</v>
          </cell>
          <cell r="B2130" t="str">
            <v>Fornecimento e instalação de cap de pvc rígido cor branca  diam. 75 mm</v>
          </cell>
          <cell r="C2130" t="str">
            <v>UN</v>
          </cell>
          <cell r="D2130">
            <v>5.9200999999999997</v>
          </cell>
        </row>
        <row r="2131">
          <cell r="A2131" t="str">
            <v>001.30.00440</v>
          </cell>
          <cell r="B2131" t="str">
            <v>Fornecimento e instalação de cap de pvc rígido cor branca   diam. 50 mm</v>
          </cell>
          <cell r="C2131" t="str">
            <v>UN</v>
          </cell>
          <cell r="D2131">
            <v>3.6425000000000001</v>
          </cell>
        </row>
        <row r="2132">
          <cell r="A2132" t="str">
            <v>001.30.00460</v>
          </cell>
          <cell r="B2132" t="str">
            <v>Fornecimento e instalação de joelho 45º de pvc rígido cor branca  diam.100 mm</v>
          </cell>
          <cell r="C2132" t="str">
            <v>UN</v>
          </cell>
          <cell r="D2132">
            <v>6.1451000000000002</v>
          </cell>
        </row>
        <row r="2133">
          <cell r="A2133" t="str">
            <v>001.30.00480</v>
          </cell>
          <cell r="B2133" t="str">
            <v>Fornecimento e instalação de joelho 45º de pvc rígido cor branca   diam. 75 mm</v>
          </cell>
          <cell r="C2133" t="str">
            <v>UN</v>
          </cell>
          <cell r="D2133">
            <v>2.95</v>
          </cell>
        </row>
        <row r="2134">
          <cell r="A2134" t="str">
            <v>001.30.00500</v>
          </cell>
          <cell r="B2134" t="str">
            <v>Fornecimento e instalação de joelho 45º de pvc rígido cor branca   diam. 50 mm</v>
          </cell>
          <cell r="C2134" t="str">
            <v>UN</v>
          </cell>
          <cell r="D2134">
            <v>2.4750000000000001</v>
          </cell>
        </row>
        <row r="2135">
          <cell r="A2135" t="str">
            <v>001.30.00520</v>
          </cell>
          <cell r="B2135" t="str">
            <v>Fornecimento e instalação de junção invertida de pvc rígido branca para estoto primário diam. 50x50mm</v>
          </cell>
          <cell r="C2135" t="str">
            <v>UN</v>
          </cell>
          <cell r="D2135">
            <v>7.8875999999999999</v>
          </cell>
        </row>
        <row r="2136">
          <cell r="A2136" t="str">
            <v>001.30.00540</v>
          </cell>
          <cell r="B2136" t="str">
            <v>Fornecimento e instalação de junção dupla invertida de pvc rígido branca para esgoto primário diam. 100 x 50 mm</v>
          </cell>
          <cell r="C2136" t="str">
            <v>UN</v>
          </cell>
          <cell r="D2136">
            <v>11.172599999999999</v>
          </cell>
        </row>
        <row r="2137">
          <cell r="A2137" t="str">
            <v>001.30.00560</v>
          </cell>
          <cell r="B2137" t="str">
            <v>Fornecimento e instalação de junção simples de pvc rígido branca  diam. 100x100 mm</v>
          </cell>
          <cell r="C2137" t="str">
            <v>UN</v>
          </cell>
          <cell r="D2137">
            <v>13.762600000000001</v>
          </cell>
        </row>
        <row r="2138">
          <cell r="A2138" t="str">
            <v>001.30.00580</v>
          </cell>
          <cell r="B2138" t="str">
            <v>Fornecimento e instalação de junção simples de pvc rígido branca  diam. 100x75 mm</v>
          </cell>
          <cell r="C2138" t="str">
            <v>UN</v>
          </cell>
          <cell r="D2138">
            <v>9.7026000000000003</v>
          </cell>
        </row>
        <row r="2139">
          <cell r="A2139" t="str">
            <v>001.30.00600</v>
          </cell>
          <cell r="B2139" t="str">
            <v>Fornecimento e instalação de junção simples de pvc rígido branca  diam. 100x50 mm</v>
          </cell>
          <cell r="C2139" t="str">
            <v>UN</v>
          </cell>
          <cell r="D2139">
            <v>11.172599999999999</v>
          </cell>
        </row>
        <row r="2140">
          <cell r="A2140" t="str">
            <v>001.30.00620</v>
          </cell>
          <cell r="B2140" t="str">
            <v>Fornecimento e instalação de junção simples de pvc rígido branca  diam. 75x75 mm</v>
          </cell>
          <cell r="C2140" t="str">
            <v>UN</v>
          </cell>
          <cell r="D2140">
            <v>8.1576000000000004</v>
          </cell>
        </row>
        <row r="2141">
          <cell r="A2141" t="str">
            <v>001.30.00640</v>
          </cell>
          <cell r="B2141" t="str">
            <v>Fornecimento e instalação de junção simples de pvc rígido branca  diam. 75x50 mm</v>
          </cell>
          <cell r="C2141" t="str">
            <v>UN</v>
          </cell>
          <cell r="D2141">
            <v>6.2375999999999996</v>
          </cell>
        </row>
        <row r="2142">
          <cell r="A2142" t="str">
            <v>001.30.00660</v>
          </cell>
          <cell r="B2142" t="str">
            <v>Fornecimento e instalação de junção simples de pvc rígido branca  diam. 50x50 mm</v>
          </cell>
          <cell r="C2142" t="str">
            <v>UN</v>
          </cell>
          <cell r="D2142">
            <v>5.7976000000000001</v>
          </cell>
        </row>
        <row r="2143">
          <cell r="A2143" t="str">
            <v>001.30.00680</v>
          </cell>
          <cell r="B2143" t="str">
            <v>Fornecimento e instalação de joelho 90º de pvc rígido branco  diam.75 mm</v>
          </cell>
          <cell r="C2143" t="str">
            <v>UN</v>
          </cell>
          <cell r="D2143">
            <v>5.33</v>
          </cell>
        </row>
        <row r="2144">
          <cell r="A2144" t="str">
            <v>001.30.00700</v>
          </cell>
          <cell r="B2144" t="str">
            <v>Fornecimento e instalação de joelho 90º de pvc rígido branco  diam.50 mm</v>
          </cell>
          <cell r="C2144" t="str">
            <v>UN</v>
          </cell>
          <cell r="D2144">
            <v>3.2549999999999999</v>
          </cell>
        </row>
        <row r="2145">
          <cell r="A2145" t="str">
            <v>001.30.00720</v>
          </cell>
          <cell r="B2145" t="str">
            <v>Fornecimento e instalação de joelho 90º de pvc rígido branco  diam.100 mm</v>
          </cell>
          <cell r="C2145" t="str">
            <v>UN</v>
          </cell>
          <cell r="D2145">
            <v>6.8750999999999998</v>
          </cell>
        </row>
        <row r="2146">
          <cell r="A2146" t="str">
            <v>001.30.00740</v>
          </cell>
          <cell r="B2146" t="str">
            <v>Fornecimento e instalação de joelho 90º curto com visita pvc branco para esgoto primário diam.100x75 mm</v>
          </cell>
          <cell r="C2146" t="str">
            <v>UN</v>
          </cell>
          <cell r="D2146">
            <v>9.0251000000000001</v>
          </cell>
        </row>
        <row r="2147">
          <cell r="A2147" t="str">
            <v>001.30.00760</v>
          </cell>
          <cell r="B2147" t="str">
            <v>Fornecimento e instalação de joelho 90º curto com visita pvc branco para esgoto primário diam.100x50 mm</v>
          </cell>
          <cell r="C2147" t="str">
            <v>UN</v>
          </cell>
          <cell r="D2147">
            <v>8.4750999999999994</v>
          </cell>
        </row>
        <row r="2148">
          <cell r="A2148" t="str">
            <v>001.30.00780</v>
          </cell>
          <cell r="B2148" t="str">
            <v>Fornecimento e instalação de joelho 90º curto com visita pvc branco para esgoto primário diam. 75x50 mm</v>
          </cell>
          <cell r="C2148" t="str">
            <v>UN</v>
          </cell>
          <cell r="D2148">
            <v>6</v>
          </cell>
        </row>
        <row r="2149">
          <cell r="A2149" t="str">
            <v>001.30.00800</v>
          </cell>
          <cell r="B2149" t="str">
            <v>Fornecimento e instalação de tee sanitário curto com visita pvc branco  diam.100x100 mm</v>
          </cell>
          <cell r="C2149" t="str">
            <v>UN</v>
          </cell>
          <cell r="D2149">
            <v>8.4626000000000001</v>
          </cell>
        </row>
        <row r="2150">
          <cell r="A2150" t="str">
            <v>001.30.00820</v>
          </cell>
          <cell r="B2150" t="str">
            <v>Fornecimento e instalação de tee sanitário curto com visita pvc branco  diam. 100x75 mm</v>
          </cell>
          <cell r="C2150" t="str">
            <v>UN</v>
          </cell>
          <cell r="D2150">
            <v>17.442599999999999</v>
          </cell>
        </row>
        <row r="2151">
          <cell r="A2151" t="str">
            <v>001.30.00840</v>
          </cell>
          <cell r="B2151" t="str">
            <v>Fornecimento e instalação de tee sanitário curto com visita pvc branco  diam. 100x50 mm</v>
          </cell>
          <cell r="C2151" t="str">
            <v>UN</v>
          </cell>
          <cell r="D2151">
            <v>8.1984999999999992</v>
          </cell>
        </row>
        <row r="2152">
          <cell r="A2152" t="str">
            <v>001.30.00860</v>
          </cell>
          <cell r="B2152" t="str">
            <v>Fornecimento e instalação de tee sanitário curto com visita pvc branco  diam. 75x75 mm</v>
          </cell>
          <cell r="C2152" t="str">
            <v>UN</v>
          </cell>
          <cell r="D2152">
            <v>6.9500999999999999</v>
          </cell>
        </row>
        <row r="2153">
          <cell r="A2153" t="str">
            <v>001.30.00880</v>
          </cell>
          <cell r="B2153" t="str">
            <v>Fornecimento e instalação de tee sanitário curto com visita pvc branco  diam. 75x50 mm</v>
          </cell>
          <cell r="C2153" t="str">
            <v>UN</v>
          </cell>
          <cell r="D2153">
            <v>6.4401000000000002</v>
          </cell>
        </row>
        <row r="2154">
          <cell r="A2154" t="str">
            <v>001.30.00900</v>
          </cell>
          <cell r="B2154" t="str">
            <v>Fornecimento e instalação de tee sanitário curto com visita pvc branco  diam. 50x50 mm</v>
          </cell>
          <cell r="C2154" t="str">
            <v>UN</v>
          </cell>
          <cell r="D2154">
            <v>4.3875999999999999</v>
          </cell>
        </row>
        <row r="2155">
          <cell r="A2155" t="str">
            <v>001.30.00920</v>
          </cell>
          <cell r="B2155" t="str">
            <v>Fornecimento e instalação de tee sanitário curto com visita pvc branco para esgoto primário diam.150mm</v>
          </cell>
          <cell r="C2155" t="str">
            <v>UN</v>
          </cell>
          <cell r="D2155">
            <v>39.6676</v>
          </cell>
        </row>
        <row r="2156">
          <cell r="A2156" t="str">
            <v>001.30.00940</v>
          </cell>
          <cell r="B2156" t="str">
            <v>Fornecimento e instalação de luva simpels pvc branco  diam.100 mm</v>
          </cell>
          <cell r="C2156" t="str">
            <v>UN</v>
          </cell>
          <cell r="D2156">
            <v>5.2150999999999996</v>
          </cell>
        </row>
        <row r="2157">
          <cell r="A2157" t="str">
            <v>001.30.00960</v>
          </cell>
          <cell r="B2157" t="str">
            <v>Fornecimento e instalação de luva simpels pvc branco  diam.75 mm</v>
          </cell>
          <cell r="C2157" t="str">
            <v>UN</v>
          </cell>
          <cell r="D2157">
            <v>3.51</v>
          </cell>
        </row>
        <row r="2158">
          <cell r="A2158" t="str">
            <v>001.30.00980</v>
          </cell>
          <cell r="B2158" t="str">
            <v>Fornecimento e instalação de luva simpels pvc branco  diam. 50 mm</v>
          </cell>
          <cell r="C2158" t="str">
            <v>UN</v>
          </cell>
          <cell r="D2158">
            <v>2.7050000000000001</v>
          </cell>
        </row>
        <row r="2159">
          <cell r="A2159" t="str">
            <v>001.30.01000</v>
          </cell>
          <cell r="B2159" t="str">
            <v>Fornecimento e instalação de luva simpels pvc branco  diam.150 mm</v>
          </cell>
          <cell r="C2159" t="str">
            <v>UN</v>
          </cell>
          <cell r="D2159">
            <v>23.420100000000001</v>
          </cell>
        </row>
        <row r="2160">
          <cell r="A2160" t="str">
            <v>001.30.01020</v>
          </cell>
          <cell r="B2160" t="str">
            <v>Fornecimento e instalação de luva dupla pvc branco  diam.100 mm</v>
          </cell>
          <cell r="C2160" t="str">
            <v>UN</v>
          </cell>
          <cell r="D2160">
            <v>3.7050999999999998</v>
          </cell>
        </row>
        <row r="2161">
          <cell r="A2161" t="str">
            <v>001.30.01040</v>
          </cell>
          <cell r="B2161" t="str">
            <v>Fornecimento e instalação de luva dupla pvc branco  diam.50 mm</v>
          </cell>
          <cell r="C2161" t="str">
            <v>UN</v>
          </cell>
          <cell r="D2161">
            <v>1.9650000000000001</v>
          </cell>
        </row>
        <row r="2162">
          <cell r="A2162" t="str">
            <v>001.30.01060</v>
          </cell>
          <cell r="B2162" t="str">
            <v>Fornecimento e instalação de luva dupla pvc branco  diam.75 mm</v>
          </cell>
          <cell r="C2162" t="str">
            <v>UN</v>
          </cell>
          <cell r="D2162">
            <v>3.03</v>
          </cell>
        </row>
        <row r="2163">
          <cell r="A2163" t="str">
            <v>001.30.01080</v>
          </cell>
          <cell r="B2163" t="str">
            <v>Fornecimento e instalação de luva dupla pvc branco  diam.150 mm</v>
          </cell>
          <cell r="C2163" t="str">
            <v>UN</v>
          </cell>
          <cell r="D2163">
            <v>2.2501000000000002</v>
          </cell>
        </row>
        <row r="2164">
          <cell r="A2164" t="str">
            <v>001.30.01100</v>
          </cell>
          <cell r="B2164" t="str">
            <v>Fornecimento e instalação de luva de correr pvc branco  diam.100 mm</v>
          </cell>
          <cell r="C2164" t="str">
            <v>UN</v>
          </cell>
          <cell r="D2164">
            <v>1.8751</v>
          </cell>
        </row>
        <row r="2165">
          <cell r="A2165" t="str">
            <v>001.30.01120</v>
          </cell>
          <cell r="B2165" t="str">
            <v>Fornecimento e instalação de luva de correr pvc branco  diam. 75 mm</v>
          </cell>
          <cell r="C2165" t="str">
            <v>UN</v>
          </cell>
          <cell r="D2165">
            <v>6.45</v>
          </cell>
        </row>
        <row r="2166">
          <cell r="A2166" t="str">
            <v>001.30.01140</v>
          </cell>
          <cell r="B2166" t="str">
            <v>Fornecimento e instalação de luva de correr pvc branco  diam. 50 mm</v>
          </cell>
          <cell r="C2166" t="str">
            <v>UN</v>
          </cell>
          <cell r="D2166">
            <v>5.0750000000000002</v>
          </cell>
        </row>
        <row r="2167">
          <cell r="A2167" t="str">
            <v>001.30.01160</v>
          </cell>
          <cell r="B2167" t="str">
            <v>Fornecimento e instalação de plug pvc diam. 100 mm</v>
          </cell>
          <cell r="C2167" t="str">
            <v>UN</v>
          </cell>
          <cell r="D2167">
            <v>3.1875</v>
          </cell>
        </row>
        <row r="2168">
          <cell r="A2168" t="str">
            <v>001.30.01180</v>
          </cell>
          <cell r="B2168" t="str">
            <v>Fornecimento e instalação de plug de pvc diam.75 mm</v>
          </cell>
          <cell r="C2168" t="str">
            <v>UN</v>
          </cell>
          <cell r="D2168">
            <v>2.4601000000000002</v>
          </cell>
        </row>
        <row r="2169">
          <cell r="A2169" t="str">
            <v>001.30.01200</v>
          </cell>
          <cell r="B2169" t="str">
            <v>Fornecimento e instalação de plug de pvc branco diam. 50 mm</v>
          </cell>
          <cell r="C2169" t="str">
            <v>UN</v>
          </cell>
          <cell r="D2169">
            <v>1.5325</v>
          </cell>
        </row>
        <row r="2170">
          <cell r="A2170" t="str">
            <v>001.30.01220</v>
          </cell>
          <cell r="B2170" t="str">
            <v>Fornecimento e instalação de redução excêntrica pvc branco  diam.100x75 mm</v>
          </cell>
          <cell r="C2170" t="str">
            <v>UN</v>
          </cell>
          <cell r="D2170">
            <v>6.2701000000000002</v>
          </cell>
        </row>
        <row r="2171">
          <cell r="A2171" t="str">
            <v>001.30.01240</v>
          </cell>
          <cell r="B2171" t="str">
            <v>Fornecimento e instalação de redução excêntrica pvc branco  diam.100x50 mm</v>
          </cell>
          <cell r="C2171" t="str">
            <v>UN</v>
          </cell>
          <cell r="D2171">
            <v>5.7100999999999997</v>
          </cell>
        </row>
        <row r="2172">
          <cell r="A2172" t="str">
            <v>001.30.01260</v>
          </cell>
          <cell r="B2172" t="str">
            <v>Fornecimento e instalação de redução excêntrica pvc branco  diam.75x50 mm</v>
          </cell>
          <cell r="C2172" t="str">
            <v>UN</v>
          </cell>
          <cell r="D2172">
            <v>3.5649999999999999</v>
          </cell>
        </row>
        <row r="2173">
          <cell r="A2173" t="str">
            <v>001.30.01280</v>
          </cell>
          <cell r="B2173" t="str">
            <v>Fornecimento e instalação de vedação de saída de vaso sanitário pvc branco  diam.100 mm</v>
          </cell>
          <cell r="C2173" t="str">
            <v>UN</v>
          </cell>
          <cell r="D2173">
            <v>4.7750000000000004</v>
          </cell>
        </row>
        <row r="2174">
          <cell r="A2174" t="str">
            <v>001.30.01300</v>
          </cell>
          <cell r="B2174" t="str">
            <v>Fornecimento e instalação de terminal de ventilação pvc branco  diam.50 mm</v>
          </cell>
          <cell r="C2174" t="str">
            <v>UN</v>
          </cell>
          <cell r="D2174">
            <v>5.4649999999999999</v>
          </cell>
        </row>
        <row r="2175">
          <cell r="A2175" t="str">
            <v>001.30.01320</v>
          </cell>
          <cell r="B2175" t="str">
            <v>Fornecimento e instalação de curva 90º de pvc rígido cor branca diam.40 mm</v>
          </cell>
          <cell r="C2175" t="str">
            <v>UN</v>
          </cell>
          <cell r="D2175">
            <v>2.7749999999999999</v>
          </cell>
        </row>
        <row r="2176">
          <cell r="A2176" t="str">
            <v>001.30.01340</v>
          </cell>
          <cell r="B2176" t="str">
            <v>Fornecimento e instalação de curva 45º de pvc rígido cor branca  diam.40 mm</v>
          </cell>
          <cell r="C2176" t="str">
            <v>UN</v>
          </cell>
          <cell r="D2176">
            <v>2.7749999999999999</v>
          </cell>
        </row>
        <row r="2177">
          <cell r="A2177" t="str">
            <v>001.30.01360</v>
          </cell>
          <cell r="B2177" t="str">
            <v>Fornecimento e instalação de joelho 90º pvc rígido cor branca  diam.40 mm</v>
          </cell>
          <cell r="C2177" t="str">
            <v>UN</v>
          </cell>
          <cell r="D2177">
            <v>2.2450000000000001</v>
          </cell>
        </row>
        <row r="2178">
          <cell r="A2178" t="str">
            <v>001.30.01380</v>
          </cell>
          <cell r="B2178" t="str">
            <v>Fornecimento e instalação de joelho 45º pvc rígido cor branca  diam.40 mm</v>
          </cell>
          <cell r="C2178" t="str">
            <v>UN</v>
          </cell>
          <cell r="D2178">
            <v>2.4649999999999999</v>
          </cell>
        </row>
        <row r="2179">
          <cell r="A2179" t="str">
            <v>001.30.01400</v>
          </cell>
          <cell r="B2179" t="str">
            <v>Fornecimento e instalação de tee 90º pvc rígido cor branca diam.40 mm</v>
          </cell>
          <cell r="C2179" t="str">
            <v>UN</v>
          </cell>
          <cell r="D2179">
            <v>2.8875999999999999</v>
          </cell>
        </row>
        <row r="2180">
          <cell r="A2180" t="str">
            <v>001.30.01420</v>
          </cell>
          <cell r="B2180" t="str">
            <v>Fornecimento e instalação de junção 45º pvc rígido cor branca  diam.40 mm</v>
          </cell>
          <cell r="C2180" t="str">
            <v>UN</v>
          </cell>
          <cell r="D2180">
            <v>3.7475999999999998</v>
          </cell>
        </row>
        <row r="2181">
          <cell r="A2181" t="str">
            <v>001.30.01440</v>
          </cell>
          <cell r="B2181" t="str">
            <v>Fornecimento e instalação de bucha de redução pvc rígido cor branca para esgoto secundário diam.50 mm x 40 mm</v>
          </cell>
          <cell r="C2181" t="str">
            <v>UN</v>
          </cell>
          <cell r="D2181">
            <v>2.0550000000000002</v>
          </cell>
        </row>
        <row r="2182">
          <cell r="A2182" t="str">
            <v>001.30.01460</v>
          </cell>
          <cell r="B2182" t="str">
            <v>Fornecimento e instalação de joelho 90º soldável e com rosca cor branca para esgoto secundário diam.40 mm x 1.1/4 pol</v>
          </cell>
          <cell r="C2182" t="str">
            <v>UN</v>
          </cell>
          <cell r="D2182">
            <v>2.1549999999999998</v>
          </cell>
        </row>
        <row r="2183">
          <cell r="A2183" t="str">
            <v>001.30.01480</v>
          </cell>
          <cell r="B2183" t="str">
            <v>Fornecimento e instalação de joelho 90º soldável e com rosca cor branca para esgoto sedundário diam.40 mm x 1 pol</v>
          </cell>
          <cell r="C2183" t="str">
            <v>UN</v>
          </cell>
          <cell r="D2183">
            <v>2.5049999999999999</v>
          </cell>
        </row>
        <row r="2184">
          <cell r="A2184" t="str">
            <v>001.30.01500</v>
          </cell>
          <cell r="B2184" t="str">
            <v>Fornecimento e instalação de adaptador para sifão soldável pvc rígido cor branca para esgoto secundário diam.1.1/4 x 40 mm</v>
          </cell>
          <cell r="C2184" t="str">
            <v>UN</v>
          </cell>
          <cell r="D2184">
            <v>1.635</v>
          </cell>
        </row>
        <row r="2185">
          <cell r="A2185" t="str">
            <v>001.30.01520</v>
          </cell>
          <cell r="B2185" t="str">
            <v>Fornecimento e instalação de adaptador para junta elástica para sifão metálico pvc rígido cor branca para esgoto secundário diam.1 1/2 x 40 mm</v>
          </cell>
          <cell r="C2185" t="str">
            <v>UN</v>
          </cell>
          <cell r="D2185">
            <v>1.835</v>
          </cell>
        </row>
        <row r="2186">
          <cell r="A2186" t="str">
            <v>001.30.01540</v>
          </cell>
          <cell r="B2186" t="str">
            <v>Fornecimento e instalação de luva pvc rígido cor branca para estogo secundário diam.40 mm</v>
          </cell>
          <cell r="C2186" t="str">
            <v>UN</v>
          </cell>
          <cell r="D2186">
            <v>1.625</v>
          </cell>
        </row>
        <row r="2187">
          <cell r="A2187" t="str">
            <v>001.30.01560</v>
          </cell>
          <cell r="B2187" t="str">
            <v>Fornecimento e instalação de caixa sifonada de de pvc rígido branco para esgoto secundário  com saída de 50 mm e grelha quadrada simples n.101 150x150x50 mm</v>
          </cell>
          <cell r="C2187" t="str">
            <v>UN</v>
          </cell>
          <cell r="D2187">
            <v>40.3339</v>
          </cell>
        </row>
        <row r="2188">
          <cell r="A2188" t="str">
            <v>001.30.01580</v>
          </cell>
          <cell r="B2188" t="str">
            <v>Fornecimento e instalação de caixa sifonada de de pvc rígido branco para esgoto secundário  com grelha quadrada e porta grelha cromados n.103 150x150x50 mm</v>
          </cell>
          <cell r="C2188" t="str">
            <v>UN</v>
          </cell>
          <cell r="D2188">
            <v>19.783899999999999</v>
          </cell>
        </row>
        <row r="2189">
          <cell r="A2189" t="str">
            <v>001.30.01600</v>
          </cell>
          <cell r="B2189" t="str">
            <v>Fornecimento e instalação de caixa sifonada de de pvc rígido branco para esgoto secundário  com grelha quadrada cromada e porta grelha cinza n.105 150x150x50 mm</v>
          </cell>
          <cell r="C2189" t="str">
            <v>UN</v>
          </cell>
          <cell r="D2189">
            <v>19.783899999999999</v>
          </cell>
        </row>
        <row r="2190">
          <cell r="A2190" t="str">
            <v>001.30.01620</v>
          </cell>
          <cell r="B2190" t="str">
            <v>Fornecimento e instalação de caixa sifonada de de pvc rígido branco para esgoto secundário  com grelha redonda simples n.102 150x150x50 mm</v>
          </cell>
          <cell r="C2190" t="str">
            <v>UN</v>
          </cell>
          <cell r="D2190">
            <v>18.793900000000001</v>
          </cell>
        </row>
        <row r="2191">
          <cell r="A2191" t="str">
            <v>001.30.01640</v>
          </cell>
          <cell r="B2191" t="str">
            <v>Fornecimento e instalação de caixa sifonada de de pvc rígido branco para esgoto secundário  com grelha redonda cromada e porta grelha cromados n.104 150x150x50 mm</v>
          </cell>
          <cell r="C2191" t="str">
            <v>UN</v>
          </cell>
          <cell r="D2191">
            <v>18.793900000000001</v>
          </cell>
        </row>
        <row r="2192">
          <cell r="A2192" t="str">
            <v>001.30.01660</v>
          </cell>
          <cell r="B2192" t="str">
            <v>Fornecimento e instalação de caixa sifonada de de pvc rígido branco para esgoto secundário  com grelha redonda cromada e porta grelha cromados n.106 150x150x50 mm</v>
          </cell>
          <cell r="C2192" t="str">
            <v>UN</v>
          </cell>
          <cell r="D2192">
            <v>18.793900000000001</v>
          </cell>
        </row>
        <row r="2193">
          <cell r="A2193" t="str">
            <v>001.30.01680</v>
          </cell>
          <cell r="B2193" t="str">
            <v>Fornecimento e instalações de caixa sifonada de de pvc rígido branco para esgoto secundário  com grelha redonda cromada e porta grelha cromados n.104 150x185x75 mm</v>
          </cell>
          <cell r="C2193" t="str">
            <v>UN</v>
          </cell>
          <cell r="D2193">
            <v>19.713899999999999</v>
          </cell>
        </row>
        <row r="2194">
          <cell r="A2194" t="str">
            <v>001.30.01700</v>
          </cell>
          <cell r="B2194" t="str">
            <v>Fornecimento e instalação de caixa sifonada de de pvc rígido branco para esgoto secundário  com saída de 40 mm e uma só entrada com grelha redonda simples n.31 100x100x40 mm</v>
          </cell>
          <cell r="C2194" t="str">
            <v>UN</v>
          </cell>
          <cell r="D2194">
            <v>14.2439</v>
          </cell>
        </row>
        <row r="2195">
          <cell r="A2195" t="str">
            <v>001.30.01720</v>
          </cell>
          <cell r="B2195" t="str">
            <v>Fornecimento e instalação de caixa sifonada de de pvc rígido branco para esgoto secundário  com grelha redonda e porta grelha cromados n.34 100x100x40 mm</v>
          </cell>
          <cell r="C2195" t="str">
            <v>UN</v>
          </cell>
          <cell r="D2195">
            <v>14.2439</v>
          </cell>
        </row>
        <row r="2196">
          <cell r="A2196" t="str">
            <v>001.30.01740</v>
          </cell>
          <cell r="B2196" t="str">
            <v>Fornecimento e instalação de caixa sifonada de de pvc rígido branco para esgoto secundário  com grelha redonda e porta grelha cromados n.64 100x100x40 mm</v>
          </cell>
          <cell r="C2196" t="str">
            <v>UN</v>
          </cell>
          <cell r="D2196">
            <v>16.1739</v>
          </cell>
        </row>
        <row r="2197">
          <cell r="A2197" t="str">
            <v>001.30.01760</v>
          </cell>
          <cell r="B2197" t="str">
            <v>Fornecimento e instalação de caixa  seca de pvc rígido branco e cinza p/ esgoto secundário de altura regulável para cozinha, box, terraço redonda c/grelha simples n 142 100x100x40 mm</v>
          </cell>
          <cell r="C2197" t="str">
            <v>UN</v>
          </cell>
          <cell r="D2197">
            <v>20.093900000000001</v>
          </cell>
        </row>
        <row r="2198">
          <cell r="A2198" t="str">
            <v>001.30.01780</v>
          </cell>
          <cell r="B2198" t="str">
            <v>Fornecimento e instalação de caixa seca de pvc rígido branco e cinza p/ esgoto secundário de altura regulável para cozinha, box, terraço redonda c/grelha e porta grelha cromados n 144 100x100x40 mm</v>
          </cell>
          <cell r="C2198" t="str">
            <v>UN</v>
          </cell>
          <cell r="D2198">
            <v>16.1739</v>
          </cell>
        </row>
        <row r="2199">
          <cell r="A2199" t="str">
            <v>001.30.01800</v>
          </cell>
          <cell r="B2199" t="str">
            <v>Fornecimento e instalação de caixa seca de pvc rígido branco e cinza p/ esgoto secundário de altura regulável para cozinha, box, terraço redonda c/grelha cromada e porta grelha cinza n.146 100x100x40 mm</v>
          </cell>
          <cell r="C2199" t="str">
            <v>UN</v>
          </cell>
          <cell r="D2199">
            <v>16.1739</v>
          </cell>
        </row>
        <row r="2200">
          <cell r="A2200" t="str">
            <v>001.30.01820</v>
          </cell>
          <cell r="B2200" t="str">
            <v>Fornecimento e instalação de ralo seco pvc branco e cinza rígido p/ esgoto secundário,para terraço, quadrado c/grelha simples n 211 100x53x40 mm</v>
          </cell>
          <cell r="C2200" t="str">
            <v>UN</v>
          </cell>
          <cell r="D2200">
            <v>12.453900000000001</v>
          </cell>
        </row>
        <row r="2201">
          <cell r="A2201" t="str">
            <v>001.30.01840</v>
          </cell>
          <cell r="B2201" t="str">
            <v>Fornecimento e instalação de ralo seco pvc branco e cinza rígido p/ esgoto secundário,para terraço, quadrado c/grelha cromada n 215 100x53x40 mm</v>
          </cell>
          <cell r="C2201" t="str">
            <v>UN</v>
          </cell>
          <cell r="D2201">
            <v>12.453900000000001</v>
          </cell>
        </row>
        <row r="2202">
          <cell r="A2202" t="str">
            <v>001.30.01860</v>
          </cell>
          <cell r="B2202" t="str">
            <v>Fornecimento e instalação de ralo seco pvc branco e cinza rígido p/ esgoto secundário, c/ saída soldável, c/ grelha simples n.5 100x40 mm</v>
          </cell>
          <cell r="C2202" t="str">
            <v>UN</v>
          </cell>
          <cell r="D2202">
            <v>11.2239</v>
          </cell>
        </row>
        <row r="2203">
          <cell r="A2203" t="str">
            <v>001.30.01880</v>
          </cell>
          <cell r="B2203" t="str">
            <v>Fornecimento e instalação de ralo seco pvc branco e cinza rígido p/ esgoto secundário,c/ saída soldável  c/ grelha cromada n.6 100x40 mm</v>
          </cell>
          <cell r="C2203" t="str">
            <v>UN</v>
          </cell>
          <cell r="D2203">
            <v>12.4839</v>
          </cell>
        </row>
        <row r="2204">
          <cell r="A2204" t="str">
            <v>001.30.01900</v>
          </cell>
          <cell r="B2204" t="str">
            <v>Fornecimento e instalação de ralo sifonado cônico pvc branco e cinza rígido p/ esgoto secundário, de altura regulável c/grelha simples n 212 100x40 mm</v>
          </cell>
          <cell r="C2204" t="str">
            <v>UN</v>
          </cell>
          <cell r="D2204">
            <v>16.823899999999998</v>
          </cell>
        </row>
        <row r="2205">
          <cell r="A2205" t="str">
            <v>001.30.01920</v>
          </cell>
          <cell r="B2205" t="str">
            <v>Fornecimento e instalação de ralo sifonado cônico pvc branco e cinza rígido p/ esgoto secundário, de altura regulável c/grelha cromada n 216 100x40 mm</v>
          </cell>
          <cell r="C2205" t="str">
            <v>UN</v>
          </cell>
          <cell r="D2205">
            <v>12.4839</v>
          </cell>
        </row>
        <row r="2206">
          <cell r="A2206" t="str">
            <v>001.30.01940</v>
          </cell>
          <cell r="B2206" t="str">
            <v>Fornecimento e instalaçao de ralo sifonado pvc branco e cinza rígido p/ esgoto secundário, para terraço, quadrado com grelha simples n. 201 100 x 53 x 40 mm</v>
          </cell>
          <cell r="C2206" t="str">
            <v>UN</v>
          </cell>
          <cell r="D2206">
            <v>11.603899999999999</v>
          </cell>
        </row>
        <row r="2207">
          <cell r="A2207" t="str">
            <v>001.30.01960</v>
          </cell>
          <cell r="B2207" t="str">
            <v>Fornecimento e instalação de ralo sifonado pvc branco e cinza rígido p/ esgoto secundário, para terraço, quadrado com grelha cromada n. 205 100 x 53 x 40 mm</v>
          </cell>
          <cell r="C2207" t="str">
            <v>UN</v>
          </cell>
          <cell r="D2207">
            <v>12.4839</v>
          </cell>
        </row>
        <row r="2208">
          <cell r="A2208" t="str">
            <v>001.30.01980</v>
          </cell>
          <cell r="B2208" t="str">
            <v>Execução de caixa de inspeção em alvenaria de tijolos maciço de 1/2 vez revestida com argamassa de cimento e areia 1:3 com impermeabilizante e tampa de concreto armado (e=0.07 m) conf. det. n. 15 dop 20 x 20 x 20 cm</v>
          </cell>
          <cell r="C2208" t="str">
            <v>UN</v>
          </cell>
          <cell r="D2208">
            <v>23.147200000000002</v>
          </cell>
        </row>
        <row r="2209">
          <cell r="A2209" t="str">
            <v>001.30.02000</v>
          </cell>
          <cell r="B2209" t="str">
            <v>Execução de caixa de inspeção em alvenaria de tijolos maciço de 1/2 vez revestida com argamassa de cimento e areia 1:3 com impermeabilizante e tampa de concreto armado (e=0.07 m) conf. det. n. 15 dop 30 x 30 x 20 cm</v>
          </cell>
          <cell r="C2209" t="str">
            <v>UN</v>
          </cell>
          <cell r="D2209">
            <v>39.912100000000002</v>
          </cell>
        </row>
        <row r="2210">
          <cell r="A2210" t="str">
            <v>001.30.02020</v>
          </cell>
          <cell r="B2210" t="str">
            <v>Execução de caixa de inspeção em alvenaria de tijolos maciço de 1/2 vez revestida com argamassa de cimento e areia 1:3 com impermeabilizante e tampa de concreto armado (e=0.07 m) conf. det. n. 15 dop 40 x 40 x 30 cm</v>
          </cell>
          <cell r="C2210" t="str">
            <v>UN</v>
          </cell>
          <cell r="D2210">
            <v>54.694499999999998</v>
          </cell>
        </row>
        <row r="2211">
          <cell r="A2211" t="str">
            <v>001.30.02040</v>
          </cell>
          <cell r="B2211" t="str">
            <v>Execução de caixa de inspeção em alvenaria de tijolos maciço de 1/2 vez revestida com argamassa de cimento e areia 1:3 com impermeabilizante e tampa de concreto armado (e=0.07 m) conf. det. n. 15 dop 50 x 50 x 30 cm</v>
          </cell>
          <cell r="C2211" t="str">
            <v>UN</v>
          </cell>
          <cell r="D2211">
            <v>66.542299999999997</v>
          </cell>
        </row>
        <row r="2212">
          <cell r="A2212" t="str">
            <v>001.30.02060</v>
          </cell>
          <cell r="B2212" t="str">
            <v>Execução de caixa de inspeção em alvenaria de tijolos maciço de 1/2 vez revestida com argamassa de cimento e areia 1:3 com impermeabilizante e tampa de concreto armado (e=0.07 m) conf. det. n. 15 dop 50 x 50 x 40 cm</v>
          </cell>
          <cell r="C2212" t="str">
            <v>UN</v>
          </cell>
          <cell r="D2212">
            <v>71.517099999999999</v>
          </cell>
        </row>
        <row r="2213">
          <cell r="A2213" t="str">
            <v>001.30.02080</v>
          </cell>
          <cell r="B2213" t="str">
            <v>Execução de caixa de inspeção em alvenaria de tijolos maciço de 1/2 vez revestida com argamassa de cimento e areia 1:3 com impermeabilizante e tampa de concreto armado (e=0.07 m) conf. det. n. 15 dop 60 x 60 x 50 cm</v>
          </cell>
          <cell r="C2213" t="str">
            <v>UN</v>
          </cell>
          <cell r="D2213">
            <v>97.740899999999996</v>
          </cell>
        </row>
        <row r="2214">
          <cell r="A2214" t="str">
            <v>001.30.02100</v>
          </cell>
          <cell r="B2214" t="str">
            <v>Execução de caixa de inspeção em alvenaria de tijolos maciço de 1/2 vez revestida com argamassa de cimento e areia 1:3 com impermeabilizante e tampa de concreto armado (e=0.07 m) conf. det. n. 15 dop 70 x 70 x 50 cm</v>
          </cell>
          <cell r="C2214" t="str">
            <v>UN</v>
          </cell>
          <cell r="D2214">
            <v>113.5551</v>
          </cell>
        </row>
        <row r="2215">
          <cell r="A2215" t="str">
            <v>001.30.02120</v>
          </cell>
          <cell r="B2215" t="str">
            <v>Execução de caixa de inspeção em alvenaria de tijolos maciço de 1/2 vez revestida com argamassa de cimento e areia 1:3 com impermeabilizante e tampa de concreto armado (e=0.07 m) conf. det. n. 15 dop 80 x 80 x 60 cm</v>
          </cell>
          <cell r="C2215" t="str">
            <v>UN</v>
          </cell>
          <cell r="D2215">
            <v>144.86179999999999</v>
          </cell>
        </row>
        <row r="2216">
          <cell r="A2216" t="str">
            <v>001.30.02140</v>
          </cell>
          <cell r="B2216" t="str">
            <v>Execução de caixa de inspeção em alvenaria de tijolos maciço de 1/2 vez revestida com argamassa de cimento e areia 1:3 com impermeabilizante e tampa de concreto armado (e=0.07 m) conf. det. n. 15 dop 100 x 100 x 100 cm</v>
          </cell>
          <cell r="C2216" t="str">
            <v>UN</v>
          </cell>
          <cell r="D2216">
            <v>241.42449999999999</v>
          </cell>
        </row>
        <row r="2217">
          <cell r="A2217" t="str">
            <v>001.30.02160</v>
          </cell>
          <cell r="B2217" t="str">
            <v>Execução de caixa de gordura de pvc (cx43)c/tampa de pvc 250x230x75mm</v>
          </cell>
          <cell r="C2217" t="str">
            <v>UN</v>
          </cell>
          <cell r="D2217">
            <v>21.7239</v>
          </cell>
        </row>
        <row r="2218">
          <cell r="A2218" t="str">
            <v>001.30.02180</v>
          </cell>
          <cell r="B2218" t="str">
            <v>Execução de fossa séptica conf. det. n. 8 dop 1.60 x 0.80 x 1.50 m</v>
          </cell>
          <cell r="C2218" t="str">
            <v>UN</v>
          </cell>
          <cell r="D2218">
            <v>945.83799999999997</v>
          </cell>
        </row>
        <row r="2219">
          <cell r="A2219" t="str">
            <v>001.30.02200</v>
          </cell>
          <cell r="B2219" t="str">
            <v>Execução de fossa séptica conf. det. n. 2.50 x 1.15 x 1.50 m</v>
          </cell>
          <cell r="C2219" t="str">
            <v>UN</v>
          </cell>
          <cell r="D2219">
            <v>1505.8289</v>
          </cell>
        </row>
        <row r="2220">
          <cell r="A2220" t="str">
            <v>001.30.02220</v>
          </cell>
          <cell r="B2220" t="str">
            <v>Execução de fossa séptica conf. det. n. 2.80 x 1.40 x 1.50 m</v>
          </cell>
          <cell r="C2220" t="str">
            <v>UN</v>
          </cell>
          <cell r="D2220">
            <v>1730.8420000000001</v>
          </cell>
        </row>
        <row r="2221">
          <cell r="A2221" t="str">
            <v>001.30.02240</v>
          </cell>
          <cell r="B2221" t="str">
            <v>Execução de fossa séptica conf. det. n. 3.20 x 1.60 x 1.80 m</v>
          </cell>
          <cell r="C2221" t="str">
            <v>UN</v>
          </cell>
          <cell r="D2221">
            <v>2305.0391</v>
          </cell>
        </row>
        <row r="2222">
          <cell r="A2222" t="str">
            <v>001.30.02260</v>
          </cell>
          <cell r="B2222" t="str">
            <v>Execução de fossa séptica conf. det. n. 3.50 x 1.75 x 1.80 m</v>
          </cell>
          <cell r="C2222" t="str">
            <v>UN</v>
          </cell>
          <cell r="D2222">
            <v>2623.4263000000001</v>
          </cell>
        </row>
        <row r="2223">
          <cell r="A2223" t="str">
            <v>001.30.02280</v>
          </cell>
          <cell r="B2223" t="str">
            <v>Execução de fossa séptica conf. det. n. 3.80 x 1.90 x 1.80 m</v>
          </cell>
          <cell r="C2223" t="str">
            <v>UN</v>
          </cell>
          <cell r="D2223">
            <v>2828.1091999999999</v>
          </cell>
        </row>
        <row r="2224">
          <cell r="A2224" t="str">
            <v>001.30.02300</v>
          </cell>
          <cell r="B2224" t="str">
            <v>Execução de fossa séptica conf. det. n. 4.00 x 2.00 x 1.80 m</v>
          </cell>
          <cell r="C2224" t="str">
            <v>UN</v>
          </cell>
          <cell r="D2224">
            <v>3054.4863999999998</v>
          </cell>
        </row>
        <row r="2225">
          <cell r="A2225" t="str">
            <v>001.30.02320</v>
          </cell>
          <cell r="B2225" t="str">
            <v>Execução de sumidouro conf. det. n. 12 dop diâmetro 1.50 m e profundidade 1.50 m</v>
          </cell>
          <cell r="C2225" t="str">
            <v>UN</v>
          </cell>
          <cell r="D2225">
            <v>560.08249999999998</v>
          </cell>
        </row>
        <row r="2226">
          <cell r="A2226" t="str">
            <v>001.30.02340</v>
          </cell>
          <cell r="B2226" t="str">
            <v>Execução de sumidouro conf. det. n. 12 dop diâmetro 1.50 e prof. 2.00 m</v>
          </cell>
          <cell r="C2226" t="str">
            <v>UN</v>
          </cell>
          <cell r="D2226">
            <v>642.35990000000004</v>
          </cell>
        </row>
        <row r="2227">
          <cell r="A2227" t="str">
            <v>001.30.02360</v>
          </cell>
          <cell r="B2227" t="str">
            <v>Execução de sumidouro conf. det. n. 12 dop diâmetro 1.50 e prof. 3.00 m</v>
          </cell>
          <cell r="C2227" t="str">
            <v>UN</v>
          </cell>
          <cell r="D2227">
            <v>820.81230000000005</v>
          </cell>
        </row>
        <row r="2228">
          <cell r="A2228" t="str">
            <v>001.30.02380</v>
          </cell>
          <cell r="B2228" t="str">
            <v>Execução de sumidouro conf. det. n. 12 dop diâmetro 2.00 m e prof. 2.00 m</v>
          </cell>
          <cell r="C2228" t="str">
            <v>UN</v>
          </cell>
          <cell r="D2228">
            <v>950.78189999999995</v>
          </cell>
        </row>
        <row r="2229">
          <cell r="A2229" t="str">
            <v>001.30.02400</v>
          </cell>
          <cell r="B2229" t="str">
            <v>Execução de sumidouro conf. det. n. 12 dop diâmetro 2.00 m e prof. 3.00m</v>
          </cell>
          <cell r="C2229" t="str">
            <v>UN</v>
          </cell>
          <cell r="D2229">
            <v>1198.4297999999999</v>
          </cell>
        </row>
        <row r="2230">
          <cell r="A2230" t="str">
            <v>001.30.02420</v>
          </cell>
          <cell r="B2230" t="str">
            <v>Execução de sumidouro conf. det. n. 12 dop diâmetro 2.00 e prof. 3.20 m</v>
          </cell>
          <cell r="C2230" t="str">
            <v>UN</v>
          </cell>
          <cell r="D2230">
            <v>1248.3798999999999</v>
          </cell>
        </row>
        <row r="2231">
          <cell r="A2231" t="str">
            <v>001.30.02440</v>
          </cell>
          <cell r="B2231" t="str">
            <v>Execução de sumidouro conf. det. n. 12 dop diâmetro 2.00 m e prof. 4.15 m</v>
          </cell>
          <cell r="C2231" t="str">
            <v>UN</v>
          </cell>
          <cell r="D2231">
            <v>1483.9576</v>
          </cell>
        </row>
        <row r="2232">
          <cell r="A2232" t="str">
            <v>001.30.02460</v>
          </cell>
          <cell r="B2232" t="str">
            <v>Execução de sumidouro conf. det. n. 12 dop diâmetro 2.00 m e prof. 4.50 m</v>
          </cell>
          <cell r="C2232" t="str">
            <v>UN</v>
          </cell>
          <cell r="D2232">
            <v>1570.9905000000001</v>
          </cell>
        </row>
        <row r="2233">
          <cell r="A2233" t="str">
            <v>001.30.02480</v>
          </cell>
          <cell r="B2233" t="str">
            <v>Execução de sumidouro conf. det. n. 12 dop diâmetro 3.00 m e prof. 3.30 m</v>
          </cell>
          <cell r="C2233" t="str">
            <v>UN</v>
          </cell>
          <cell r="D2233">
            <v>2263.4780000000001</v>
          </cell>
        </row>
        <row r="2234">
          <cell r="A2234" t="str">
            <v>001.30.02500</v>
          </cell>
          <cell r="B2234" t="str">
            <v>Execução de filtro anaeróbico d = 2,20 m, conforme detalhe do dvop</v>
          </cell>
          <cell r="C2234" t="str">
            <v>UN</v>
          </cell>
          <cell r="D2234">
            <v>7683.4363999999996</v>
          </cell>
        </row>
        <row r="2235">
          <cell r="A2235" t="str">
            <v>001.30.02520</v>
          </cell>
          <cell r="B2235" t="str">
            <v>Fornecimento e aplicação de brita nr. 4</v>
          </cell>
          <cell r="C2235" t="str">
            <v>M3</v>
          </cell>
          <cell r="D2235">
            <v>64.165499999999994</v>
          </cell>
        </row>
        <row r="2236">
          <cell r="A2236" t="str">
            <v>001.30.02540</v>
          </cell>
          <cell r="B2236" t="str">
            <v>Execução de vala de infiltração com seção trapezoidal (base menor=0,50 m, base maior = 1,00 m), contendo camadas de brita nº 04 (0,20 m e 0,30 m) areia grossa( 0,50 m) e aterro ( 0,50m), inclusive 2 (dois) tubos de pvc perfurados p/ dreno - 100 mm, conf</v>
          </cell>
          <cell r="C2236" t="str">
            <v>ML</v>
          </cell>
          <cell r="D2236">
            <v>68.803700000000006</v>
          </cell>
        </row>
        <row r="2237">
          <cell r="A2237" t="str">
            <v>001.30.02560</v>
          </cell>
          <cell r="B2237" t="str">
            <v>Fornecimento de camada filtrante de areia 0.30 m e pedra 0.60 m (seixo rolado) apiloado s/ escavação</v>
          </cell>
          <cell r="C2237" t="str">
            <v>ML</v>
          </cell>
          <cell r="D2237">
            <v>49.424999999999997</v>
          </cell>
        </row>
        <row r="2238">
          <cell r="A2238" t="str">
            <v>001.30.02580</v>
          </cell>
          <cell r="B2238" t="str">
            <v>Fornecimento de dreno em pedra (cascalho) seccao trapezoidal base maior 60 cm base menor 30 cm e altura 50 cm incl escavação</v>
          </cell>
          <cell r="C2238" t="str">
            <v>ML</v>
          </cell>
          <cell r="D2238">
            <v>8.6821000000000002</v>
          </cell>
        </row>
        <row r="2239">
          <cell r="A2239" t="str">
            <v>001.30.02600</v>
          </cell>
          <cell r="B2239" t="str">
            <v>Fornecimento de dreno com secao trapezoidal (base menor = 0,50m, base maior = 1,0m e altura de 1,50m), em camadas de brita nº 2 e 4 e areia grossa inclusive tubo de pvc perfurado d=1,50 mm, conf. det. do dvop</v>
          </cell>
          <cell r="C2239" t="str">
            <v>ML</v>
          </cell>
          <cell r="D2239">
            <v>80.192300000000003</v>
          </cell>
        </row>
        <row r="2240">
          <cell r="A2240" t="str">
            <v>001.31</v>
          </cell>
          <cell r="B2240" t="str">
            <v>INSTALAÇÕES HIDRÁULICAS - 'INSTALAÇÕES PREVENÇÃO E COMBATE A INCÊNDIO</v>
          </cell>
          <cell r="D2240">
            <v>2851.2635</v>
          </cell>
        </row>
        <row r="2241">
          <cell r="A2241" t="str">
            <v>001.31.00020</v>
          </cell>
          <cell r="B2241" t="str">
            <v>Fornecimento e instalação de extintor de incêndio tipo manual com suporte de parede, água pressurizada 10 litros</v>
          </cell>
          <cell r="C2241" t="str">
            <v>UN</v>
          </cell>
          <cell r="D2241">
            <v>53</v>
          </cell>
        </row>
        <row r="2242">
          <cell r="A2242" t="str">
            <v>001.31.00040</v>
          </cell>
          <cell r="B2242" t="str">
            <v>Fornecimento e instalação de extintor de incêndio tipo manual com suporte de parede, co2 - gas carbonico 6 kg</v>
          </cell>
          <cell r="C2242" t="str">
            <v>UN</v>
          </cell>
          <cell r="D2242">
            <v>178</v>
          </cell>
        </row>
        <row r="2243">
          <cell r="A2243" t="str">
            <v>001.31.00060</v>
          </cell>
          <cell r="B2243" t="str">
            <v>Fornecimento e instalação de extintor de incêndio tipo manual com suporte de parede, pó químico seco 4 kg</v>
          </cell>
          <cell r="C2243" t="str">
            <v>UN</v>
          </cell>
          <cell r="D2243">
            <v>55</v>
          </cell>
        </row>
        <row r="2244">
          <cell r="A2244" t="str">
            <v>001.31.00080</v>
          </cell>
          <cell r="B2244" t="str">
            <v>Fornecimento e instalação de tubo de aço galvanizado - classe média - tipo manesmann diâm. 63 mm</v>
          </cell>
          <cell r="C2244" t="str">
            <v>M</v>
          </cell>
          <cell r="D2244">
            <v>36.810600000000001</v>
          </cell>
        </row>
        <row r="2245">
          <cell r="A2245" t="str">
            <v>001.31.00100</v>
          </cell>
          <cell r="B2245" t="str">
            <v>Fornecimento e instalação de tubo de aço galvanizado - classe média - tipo manesmann diâm. 75 mm</v>
          </cell>
          <cell r="C2245" t="str">
            <v>M</v>
          </cell>
          <cell r="D2245">
            <v>41.1601</v>
          </cell>
        </row>
        <row r="2246">
          <cell r="A2246" t="str">
            <v>001.31.00120</v>
          </cell>
          <cell r="B2246" t="str">
            <v>Fornecimento e instalação de luva c/ rosca - classe 10 - tipo tupyou similar diâm. 63 mm</v>
          </cell>
          <cell r="C2246" t="str">
            <v>UN</v>
          </cell>
          <cell r="D2246">
            <v>19.0609</v>
          </cell>
        </row>
        <row r="2247">
          <cell r="A2247" t="str">
            <v>001.31.00140</v>
          </cell>
          <cell r="B2247" t="str">
            <v>Fornecimento e instalação de luva c/ rosca - classe 10 - tipo tupyou similar diâm. 75 mm</v>
          </cell>
          <cell r="C2247" t="str">
            <v>UN</v>
          </cell>
          <cell r="D2247">
            <v>26.9695</v>
          </cell>
        </row>
        <row r="2248">
          <cell r="A2248" t="str">
            <v>001.31.00160</v>
          </cell>
          <cell r="B2248" t="str">
            <v>Fornecimento e instalação de joelho 90º aço galvanizado - tupy ou similar diâm. 63 mm</v>
          </cell>
          <cell r="C2248" t="str">
            <v>UN</v>
          </cell>
          <cell r="D2248">
            <v>30.510899999999999</v>
          </cell>
        </row>
        <row r="2249">
          <cell r="A2249" t="str">
            <v>001.31.00180</v>
          </cell>
          <cell r="B2249" t="str">
            <v>Fornecimento e instalação de joelho 90º aço galvanizado - tupy ou similar diâm. 75 mm</v>
          </cell>
          <cell r="C2249" t="str">
            <v>UN</v>
          </cell>
          <cell r="D2249">
            <v>34.019500000000001</v>
          </cell>
        </row>
        <row r="2250">
          <cell r="A2250" t="str">
            <v>001.31.00200</v>
          </cell>
          <cell r="B2250" t="str">
            <v>Fornecimento e instalação de tee aço galvanizado - tupyou similar diâm. 63 mm</v>
          </cell>
          <cell r="C2250" t="str">
            <v>UN</v>
          </cell>
          <cell r="D2250">
            <v>30.569500000000001</v>
          </cell>
        </row>
        <row r="2251">
          <cell r="A2251" t="str">
            <v>001.31.00220</v>
          </cell>
          <cell r="B2251" t="str">
            <v>Fornecimento e instalação de flanges aço galvanizado - tupy ou similar diâm. 75 mm</v>
          </cell>
          <cell r="C2251" t="str">
            <v>UN</v>
          </cell>
          <cell r="D2251">
            <v>24.5395</v>
          </cell>
        </row>
        <row r="2252">
          <cell r="A2252" t="str">
            <v>001.31.00240</v>
          </cell>
          <cell r="B2252" t="str">
            <v>Fornecimento e instalação de niple duplo de aço galvanizado - tupy ou similar diâm. 63 mm</v>
          </cell>
          <cell r="C2252" t="str">
            <v>UN</v>
          </cell>
          <cell r="D2252">
            <v>14.510899999999999</v>
          </cell>
        </row>
        <row r="2253">
          <cell r="A2253" t="str">
            <v>001.31.00260</v>
          </cell>
          <cell r="B2253" t="str">
            <v>Fornecimento e instalação de niple duplo de aço galvanizado - tupy ou similar diâm. 75 mm</v>
          </cell>
          <cell r="C2253" t="str">
            <v>UN</v>
          </cell>
          <cell r="D2253">
            <v>20.369499999999999</v>
          </cell>
        </row>
        <row r="2254">
          <cell r="A2254" t="str">
            <v>001.31.00280</v>
          </cell>
          <cell r="B2254" t="str">
            <v>Fornecimento e instalação de luva de união c/ assento em bronze - tupy ou similar diâm. 63 mm</v>
          </cell>
          <cell r="C2254" t="str">
            <v>UN</v>
          </cell>
          <cell r="D2254">
            <v>38.019500000000001</v>
          </cell>
        </row>
        <row r="2255">
          <cell r="A2255" t="str">
            <v>001.31.00300</v>
          </cell>
          <cell r="B2255" t="str">
            <v>Fornecimento e instalação de luva de união c/ assento em bronze - tupy ou similar diâm. 75 mm</v>
          </cell>
          <cell r="C2255" t="str">
            <v>UN</v>
          </cell>
          <cell r="D2255">
            <v>47.078200000000002</v>
          </cell>
        </row>
        <row r="2256">
          <cell r="A2256" t="str">
            <v>001.31.00320</v>
          </cell>
          <cell r="B2256" t="str">
            <v>Fornecimento e instalação de registro de gaveta em bronze - acabamento bruto - niágara  ou similar diâm.63 mm</v>
          </cell>
          <cell r="C2256" t="str">
            <v>UN</v>
          </cell>
          <cell r="D2256">
            <v>93.778700000000001</v>
          </cell>
        </row>
        <row r="2257">
          <cell r="A2257" t="str">
            <v>001.31.00340</v>
          </cell>
          <cell r="B2257" t="str">
            <v>Fornecimento e instalação de registro de gaveta em bronze - acabamento bruto - niágara  ou similar diâm.75 mm</v>
          </cell>
          <cell r="C2257" t="str">
            <v>UN</v>
          </cell>
          <cell r="D2257">
            <v>147.45590000000001</v>
          </cell>
        </row>
        <row r="2258">
          <cell r="A2258" t="str">
            <v>001.31.00360</v>
          </cell>
          <cell r="B2258" t="str">
            <v>Fornecimento e instalação de válvula de retenção - aço galvanizado tupy classe 150 4 portinhola diâm.63 mm</v>
          </cell>
          <cell r="C2258" t="str">
            <v>UN</v>
          </cell>
          <cell r="D2258">
            <v>116.59869999999999</v>
          </cell>
        </row>
        <row r="2259">
          <cell r="A2259" t="str">
            <v>001.31.00380</v>
          </cell>
          <cell r="B2259" t="str">
            <v>Fornecimento e instalação de válvula globo angular  - classe 150  diâm. 63 mm</v>
          </cell>
          <cell r="C2259" t="str">
            <v>UN</v>
          </cell>
          <cell r="D2259">
            <v>72.828699999999998</v>
          </cell>
        </row>
        <row r="2260">
          <cell r="A2260" t="str">
            <v>001.31.00400</v>
          </cell>
          <cell r="B2260" t="str">
            <v>Fornecimento e instalação de engate rápido """"""""""""""""""""""""""""""""store"""""""""""""""""""""""""""""""" c/ red. ferro galvanizado diâm. 63 mm x 35 mm</v>
          </cell>
          <cell r="C2260" t="str">
            <v>UN</v>
          </cell>
          <cell r="D2260">
            <v>10.872199999999999</v>
          </cell>
        </row>
        <row r="2261">
          <cell r="A2261" t="str">
            <v>001.31.00420</v>
          </cell>
          <cell r="B2261" t="str">
            <v>Fornecimento e instalaçao de hidrante de recalque composto de caixa da alvenaria, registro globo angular 45º - 2 1/2"""""""""""""""""""""""""""""""" e tampa de fºfº 40 x 60 cm</v>
          </cell>
          <cell r="C2261" t="str">
            <v>UN</v>
          </cell>
          <cell r="D2261">
            <v>203.1936</v>
          </cell>
        </row>
        <row r="2262">
          <cell r="A2262" t="str">
            <v>001.31.00440</v>
          </cell>
          <cell r="B2262" t="str">
            <v>Fornecimento e instalação de hidrante de recalque composto de caixa de alvenaria, registro globo angular 45º - 1 1/2"""""""""""""""""""""""""""""""" e tampa de fºfº 80x60 cm</v>
          </cell>
          <cell r="C2262" t="str">
            <v>UN</v>
          </cell>
          <cell r="D2262">
            <v>327.75049999999999</v>
          </cell>
        </row>
        <row r="2263">
          <cell r="A2263" t="str">
            <v>001.31.00460</v>
          </cell>
          <cell r="B2263" t="str">
            <v>Fornecimento e instalação de mangueira fibra sintética pura tipo i graud - tipo parsh ou similar com adaptador para esguicho diâm. 1 1/2 pol</v>
          </cell>
          <cell r="C2263" t="str">
            <v>UN</v>
          </cell>
          <cell r="D2263">
            <v>180.34780000000001</v>
          </cell>
        </row>
        <row r="2264">
          <cell r="A2264" t="str">
            <v>001.31.00480</v>
          </cell>
          <cell r="B2264" t="str">
            <v xml:space="preserve">Fornecimento e instalação de armário em chapa de aço-com ventilação adequada - visor c/ inspeção c/ inscrição incêndio, cesto interno p/ abrigo da mangueira e esguicho tipo """"""""""""""""""""""""""""""""bucha spiero"""""""""""""""""""""""""""""""" ou </v>
          </cell>
          <cell r="C2264" t="str">
            <v>UN</v>
          </cell>
          <cell r="D2264">
            <v>109.34780000000001</v>
          </cell>
        </row>
        <row r="2265">
          <cell r="A2265" t="str">
            <v>001.31.00500</v>
          </cell>
          <cell r="B2265" t="str">
            <v>Fornecimento e instalação de bomba de incêndio - 4 cv/220v -1.800 rpm/60 hz - hm = 20 mca q=600l/min</v>
          </cell>
          <cell r="C2265" t="str">
            <v>UN</v>
          </cell>
          <cell r="D2265">
            <v>862.69560000000001</v>
          </cell>
        </row>
        <row r="2266">
          <cell r="A2266" t="str">
            <v>001.31.00520</v>
          </cell>
          <cell r="B2266" t="str">
            <v>Válvula  de pé com crivo de pvc tipo rosqueável 3/4 pol</v>
          </cell>
          <cell r="C2266" t="str">
            <v>UN</v>
          </cell>
          <cell r="D2266">
            <v>14.979100000000001</v>
          </cell>
        </row>
        <row r="2267">
          <cell r="A2267" t="str">
            <v>001.31.00540</v>
          </cell>
          <cell r="B2267" t="str">
            <v>Válvula  de pé com crivo de pvc tipo rosqueável 1 pol</v>
          </cell>
          <cell r="C2267" t="str">
            <v>UN</v>
          </cell>
          <cell r="D2267">
            <v>17.349900000000002</v>
          </cell>
        </row>
        <row r="2268">
          <cell r="A2268" t="str">
            <v>001.31.00560</v>
          </cell>
          <cell r="B2268" t="str">
            <v>Válvula  de pé com crivo de pvc tipo rosqueável 1 1/4 pol</v>
          </cell>
          <cell r="C2268" t="str">
            <v>UN</v>
          </cell>
          <cell r="D2268">
            <v>22.407900000000001</v>
          </cell>
        </row>
        <row r="2269">
          <cell r="A2269" t="str">
            <v>001.31.00580</v>
          </cell>
          <cell r="B2269" t="str">
            <v>Válvula de pé com crivo de pvc tipo rosqueável 1 1/2 pol</v>
          </cell>
          <cell r="C2269" t="str">
            <v>UN</v>
          </cell>
          <cell r="D2269">
            <v>22.038499999999999</v>
          </cell>
        </row>
        <row r="2270">
          <cell r="A2270" t="str">
            <v>001.32</v>
          </cell>
          <cell r="B2270" t="str">
            <v>INSTALAÇÕES HIDRÁULICA -  DRENAGEM</v>
          </cell>
          <cell r="D2270">
            <v>9055.3881000000001</v>
          </cell>
        </row>
        <row r="2271">
          <cell r="A2271" t="str">
            <v>001.32.00020</v>
          </cell>
          <cell r="B2271" t="str">
            <v>Fornecimento, assentamento e rejuntamento de tubos de concreto com armação simples 1000 mm</v>
          </cell>
          <cell r="C2271" t="str">
            <v>ML</v>
          </cell>
          <cell r="D2271">
            <v>152.85589999999999</v>
          </cell>
        </row>
        <row r="2272">
          <cell r="A2272" t="str">
            <v>001.32.00040</v>
          </cell>
          <cell r="B2272" t="str">
            <v>Fornecimento, assentamento e rejuntamento de tubos de concreto com armação simples  800 mm</v>
          </cell>
          <cell r="C2272" t="str">
            <v>ML</v>
          </cell>
          <cell r="D2272">
            <v>111.66160000000001</v>
          </cell>
        </row>
        <row r="2273">
          <cell r="A2273" t="str">
            <v>001.32.00060</v>
          </cell>
          <cell r="B2273" t="str">
            <v>Fornecimento, assentamento e rejuntamento de tubos de concreto com armação simples  600 mm</v>
          </cell>
          <cell r="C2273" t="str">
            <v>ML</v>
          </cell>
          <cell r="D2273">
            <v>84.84</v>
          </cell>
        </row>
        <row r="2274">
          <cell r="A2274" t="str">
            <v>001.32.00080</v>
          </cell>
          <cell r="B2274" t="str">
            <v>Fornecimento, assentamento e rejuntamento de tubos de concreto com armação simples  400 mm</v>
          </cell>
          <cell r="C2274" t="str">
            <v>ML</v>
          </cell>
          <cell r="D2274">
            <v>44.761699999999998</v>
          </cell>
        </row>
        <row r="2275">
          <cell r="A2275" t="str">
            <v>001.32.00100</v>
          </cell>
          <cell r="B2275" t="str">
            <v>Fornecimento, assentamento e rejuntamento de tubos de concreto com armação dupla 1000 mm</v>
          </cell>
          <cell r="C2275" t="str">
            <v>ML</v>
          </cell>
          <cell r="D2275">
            <v>187.85589999999999</v>
          </cell>
        </row>
        <row r="2276">
          <cell r="A2276" t="str">
            <v>001.32.00120</v>
          </cell>
          <cell r="B2276" t="str">
            <v>Fornecimento, assentamento e rejuntamento de tubos de concreto com armação dupla  800 mm</v>
          </cell>
          <cell r="C2276" t="str">
            <v>ML</v>
          </cell>
          <cell r="D2276">
            <v>135.66159999999999</v>
          </cell>
        </row>
        <row r="2277">
          <cell r="A2277" t="str">
            <v>001.32.00140</v>
          </cell>
          <cell r="B2277" t="str">
            <v>Fornecimento, assentamento e rejuntamento de tubos de concreto sem armação  600 mm</v>
          </cell>
          <cell r="C2277" t="str">
            <v>ML</v>
          </cell>
          <cell r="D2277">
            <v>66.078599999999994</v>
          </cell>
        </row>
        <row r="2278">
          <cell r="A2278" t="str">
            <v>001.32.00160</v>
          </cell>
          <cell r="B2278" t="str">
            <v>Fornecimento, assentamento e rejuntamento de tubos de concreto sem armação  500 mm</v>
          </cell>
          <cell r="C2278" t="str">
            <v>ML</v>
          </cell>
          <cell r="D2278">
            <v>48.900599999999997</v>
          </cell>
        </row>
        <row r="2279">
          <cell r="A2279" t="str">
            <v>001.32.00180</v>
          </cell>
          <cell r="B2279" t="str">
            <v>Fornecimento, assentamento e rejuntamento de tubos de concreto sem armação  400 mm</v>
          </cell>
          <cell r="C2279" t="str">
            <v>ML</v>
          </cell>
          <cell r="D2279">
            <v>34.761699999999998</v>
          </cell>
        </row>
        <row r="2280">
          <cell r="A2280" t="str">
            <v>001.32.00200</v>
          </cell>
          <cell r="B2280" t="str">
            <v>Fornecimento, assentamento e rejuntamento de tubos de concreto sem armação  350 mm</v>
          </cell>
          <cell r="C2280" t="str">
            <v>ML</v>
          </cell>
          <cell r="D2280">
            <v>26.261700000000001</v>
          </cell>
        </row>
        <row r="2281">
          <cell r="A2281" t="str">
            <v>001.32.00220</v>
          </cell>
          <cell r="B2281" t="str">
            <v>Fornecimento, assentamento e rejuntamento de tubos de concreto sem armação  300 mm</v>
          </cell>
          <cell r="C2281" t="str">
            <v>ML</v>
          </cell>
          <cell r="D2281">
            <v>21.886700000000001</v>
          </cell>
        </row>
        <row r="2282">
          <cell r="A2282" t="str">
            <v>001.32.00240</v>
          </cell>
          <cell r="B2282" t="str">
            <v>Fornecimento, assentamento e rejuntamento de tubos de concreto sem armação  250 mm</v>
          </cell>
          <cell r="C2282" t="str">
            <v>ML</v>
          </cell>
          <cell r="D2282">
            <v>20.886700000000001</v>
          </cell>
        </row>
        <row r="2283">
          <cell r="A2283" t="str">
            <v>001.32.00260</v>
          </cell>
          <cell r="B2283" t="str">
            <v>Fornecimento, assentamento e rejuntamento de tubos de concreto sem armação  200 mm</v>
          </cell>
          <cell r="C2283" t="str">
            <v>ML</v>
          </cell>
          <cell r="D2283">
            <v>16.670000000000002</v>
          </cell>
        </row>
        <row r="2284">
          <cell r="A2284" t="str">
            <v>001.32.00280</v>
          </cell>
          <cell r="B2284" t="str">
            <v>Fornecimento, assentamento e rejuntamento de tubos de concreto sem armação  150 mm</v>
          </cell>
          <cell r="C2284" t="str">
            <v>ML</v>
          </cell>
          <cell r="D2284">
            <v>14.67</v>
          </cell>
        </row>
        <row r="2285">
          <cell r="A2285" t="str">
            <v>001.32.00300</v>
          </cell>
          <cell r="B2285" t="str">
            <v>Fornecimento, assentamento e rejuntamento de tubos de concreto sem armação  100 mm</v>
          </cell>
          <cell r="C2285" t="str">
            <v>ML</v>
          </cell>
          <cell r="D2285">
            <v>11.6266</v>
          </cell>
        </row>
        <row r="2286">
          <cell r="A2286" t="str">
            <v>001.32.00320</v>
          </cell>
          <cell r="B2286" t="str">
            <v>Fornecimento, assentamento e rejuntamento de tubo de concreto poroso mf 400 mm</v>
          </cell>
          <cell r="C2286" t="str">
            <v>ML</v>
          </cell>
          <cell r="D2286">
            <v>38.261699999999998</v>
          </cell>
        </row>
        <row r="2287">
          <cell r="A2287" t="str">
            <v>001.32.00340</v>
          </cell>
          <cell r="B2287" t="str">
            <v>Fornecimento, assentamento e rejuntamento de tubo de concreto poroso mf 350 mm</v>
          </cell>
          <cell r="C2287" t="str">
            <v>ML</v>
          </cell>
          <cell r="D2287">
            <v>28.261700000000001</v>
          </cell>
        </row>
        <row r="2288">
          <cell r="A2288" t="str">
            <v>001.32.00360</v>
          </cell>
          <cell r="B2288" t="str">
            <v>Fornecimento, assentamento e rejuntamento de tubo de concreto poroso mf 300 mm</v>
          </cell>
          <cell r="C2288" t="str">
            <v>ML</v>
          </cell>
          <cell r="D2288">
            <v>19.161899999999999</v>
          </cell>
        </row>
        <row r="2289">
          <cell r="A2289" t="str">
            <v>001.32.00380</v>
          </cell>
          <cell r="B2289" t="str">
            <v>Fornecimento, assentamento e rejuntamento de tubo de concreto poroso mf 250 mm</v>
          </cell>
          <cell r="C2289" t="str">
            <v>ML</v>
          </cell>
          <cell r="D2289">
            <v>22.386700000000001</v>
          </cell>
        </row>
        <row r="2290">
          <cell r="A2290" t="str">
            <v>001.32.00400</v>
          </cell>
          <cell r="B2290" t="str">
            <v>Fornecimento, assentamento e rejuntamento de tubo de concreto poroso mf 200 mm</v>
          </cell>
          <cell r="C2290" t="str">
            <v>ML</v>
          </cell>
          <cell r="D2290">
            <v>16.87</v>
          </cell>
        </row>
        <row r="2291">
          <cell r="A2291" t="str">
            <v>001.32.00420</v>
          </cell>
          <cell r="B2291" t="str">
            <v>Fornecimento, assentamento e rejuntamento de tubo de concreto poroso mf 150 mm</v>
          </cell>
          <cell r="C2291" t="str">
            <v>ML</v>
          </cell>
          <cell r="D2291">
            <v>16.87</v>
          </cell>
        </row>
        <row r="2292">
          <cell r="A2292" t="str">
            <v>001.32.00440</v>
          </cell>
          <cell r="B2292" t="str">
            <v>Fornecimento, assentamento e rejuntamento de tubo de concreto poroso mf 100 mm</v>
          </cell>
          <cell r="C2292" t="str">
            <v>ML</v>
          </cell>
          <cell r="D2292">
            <v>20.426600000000001</v>
          </cell>
        </row>
        <row r="2293">
          <cell r="A2293" t="str">
            <v>001.32.00460</v>
          </cell>
          <cell r="B2293" t="str">
            <v>Execução de poço de visita conf. det. do dop n.4 120x120x50 cm</v>
          </cell>
          <cell r="C2293" t="str">
            <v>UN</v>
          </cell>
          <cell r="D2293">
            <v>713.39660000000003</v>
          </cell>
        </row>
        <row r="2294">
          <cell r="A2294" t="str">
            <v>001.32.00480</v>
          </cell>
          <cell r="B2294" t="str">
            <v>Execução de poço de visita conf. det. do dop n.4 120x120x70 cm</v>
          </cell>
          <cell r="C2294" t="str">
            <v>UN</v>
          </cell>
          <cell r="D2294">
            <v>802.01900000000001</v>
          </cell>
        </row>
        <row r="2295">
          <cell r="A2295" t="str">
            <v>001.32.00500</v>
          </cell>
          <cell r="B2295" t="str">
            <v>Execução de poço de visita conf. det. do dop n.4 120x120x105 cm</v>
          </cell>
          <cell r="C2295" t="str">
            <v>UN</v>
          </cell>
          <cell r="D2295">
            <v>962.78200000000004</v>
          </cell>
        </row>
        <row r="2296">
          <cell r="A2296" t="str">
            <v>001.32.00520</v>
          </cell>
          <cell r="B2296" t="str">
            <v>Execução de poço de visita conf. det. do dop n.4 120x120x120 cm</v>
          </cell>
          <cell r="C2296" t="str">
            <v>UN</v>
          </cell>
          <cell r="D2296">
            <v>1017.7448000000001</v>
          </cell>
        </row>
        <row r="2297">
          <cell r="A2297" t="str">
            <v>001.32.00540</v>
          </cell>
          <cell r="B2297" t="str">
            <v>Execução de poço de visita conf. det. do dop n.4 120x120x140 cm</v>
          </cell>
          <cell r="C2297" t="str">
            <v>UN</v>
          </cell>
          <cell r="D2297">
            <v>1466.7221999999999</v>
          </cell>
        </row>
        <row r="2298">
          <cell r="A2298" t="str">
            <v>001.32.00560</v>
          </cell>
          <cell r="B2298" t="str">
            <v>Execução de poço de visita conf. det. do dop n.4 120x120x190 cm</v>
          </cell>
          <cell r="C2298" t="str">
            <v>UN</v>
          </cell>
          <cell r="D2298">
            <v>1379.7886000000001</v>
          </cell>
        </row>
        <row r="2299">
          <cell r="A2299" t="str">
            <v>001.32.00580</v>
          </cell>
          <cell r="B2299" t="str">
            <v>Execução de caixa de passagem conf. det. n7 do dop 30 x 30 x 30 cm</v>
          </cell>
          <cell r="C2299" t="str">
            <v>UN</v>
          </cell>
          <cell r="D2299">
            <v>38.521000000000001</v>
          </cell>
        </row>
        <row r="2300">
          <cell r="A2300" t="str">
            <v>001.32.00600</v>
          </cell>
          <cell r="B2300" t="str">
            <v>Execução de caixa de passagem conf. det. n7 do dop 40 x 40 x 40 cm</v>
          </cell>
          <cell r="C2300" t="str">
            <v>UN</v>
          </cell>
          <cell r="D2300">
            <v>58.170699999999997</v>
          </cell>
        </row>
        <row r="2301">
          <cell r="A2301" t="str">
            <v>001.32.00620</v>
          </cell>
          <cell r="B2301" t="str">
            <v>Execução de caixa de passagem conf. det. n7 do dop 50 x 50 x 50 cm</v>
          </cell>
          <cell r="C2301" t="str">
            <v>UN</v>
          </cell>
          <cell r="D2301">
            <v>83.568399999999997</v>
          </cell>
        </row>
        <row r="2302">
          <cell r="A2302" t="str">
            <v>001.32.00640</v>
          </cell>
          <cell r="B2302" t="str">
            <v>Execução de caixa de passagem conf. det. n7 do dop 60 x 60 x 60 cm</v>
          </cell>
          <cell r="C2302" t="str">
            <v>UN</v>
          </cell>
          <cell r="D2302">
            <v>111.22369999999999</v>
          </cell>
        </row>
        <row r="2303">
          <cell r="A2303" t="str">
            <v>001.32.00660</v>
          </cell>
          <cell r="B2303" t="str">
            <v>Execução de caixa de passagem conf. det. n7 do dop 70 x 70 x 70 cm</v>
          </cell>
          <cell r="C2303" t="str">
            <v>UN</v>
          </cell>
          <cell r="D2303">
            <v>114.01609999999999</v>
          </cell>
        </row>
        <row r="2304">
          <cell r="A2304" t="str">
            <v>001.32.00680</v>
          </cell>
          <cell r="B2304" t="str">
            <v>Execução de caixa de passagem conf. det. n7 do dop 80 x 80 x 80 cm</v>
          </cell>
          <cell r="C2304" t="str">
            <v>UN</v>
          </cell>
          <cell r="D2304">
            <v>144.916</v>
          </cell>
        </row>
        <row r="2305">
          <cell r="A2305" t="str">
            <v>001.32.00700</v>
          </cell>
          <cell r="B2305" t="str">
            <v>Execução de caixa de passagem conf. det. n7 do dop 90 x 90 x 90 cm</v>
          </cell>
          <cell r="C2305" t="str">
            <v>UN</v>
          </cell>
          <cell r="D2305">
            <v>240.52289999999999</v>
          </cell>
        </row>
        <row r="2306">
          <cell r="A2306" t="str">
            <v>001.32.00720</v>
          </cell>
          <cell r="B2306" t="str">
            <v>Execução de caixa de passagem conf. det. n7 do dop 100 x 100 x 100 cm</v>
          </cell>
          <cell r="C2306" t="str">
            <v>UN</v>
          </cell>
          <cell r="D2306">
            <v>241.42449999999999</v>
          </cell>
        </row>
        <row r="2307">
          <cell r="A2307" t="str">
            <v>001.32.00740</v>
          </cell>
          <cell r="B2307" t="str">
            <v>Execução de caixa de passagem conf. det. n7 do dop 100 x 100 x 120 cm</v>
          </cell>
          <cell r="C2307" t="str">
            <v>UND</v>
          </cell>
          <cell r="D2307">
            <v>328.23200000000003</v>
          </cell>
        </row>
        <row r="2308">
          <cell r="A2308" t="str">
            <v>001.32.00760</v>
          </cell>
          <cell r="B2308" t="str">
            <v>Execução de caixa de passagem conf. det. n7 do dop 110 x 0.60 x 0.60 cm</v>
          </cell>
          <cell r="C2308" t="str">
            <v>UN</v>
          </cell>
          <cell r="D2308">
            <v>10.446400000000001</v>
          </cell>
        </row>
        <row r="2309">
          <cell r="A2309" t="str">
            <v>001.32.00780</v>
          </cell>
          <cell r="B2309" t="str">
            <v>Execução de caixa de areia dimensões 50 x 50 x 50 cm</v>
          </cell>
          <cell r="C2309" t="str">
            <v>UN</v>
          </cell>
          <cell r="D2309">
            <v>83.568399999999997</v>
          </cell>
        </row>
        <row r="2310">
          <cell r="A2310" t="str">
            <v>001.32.00800</v>
          </cell>
          <cell r="B2310" t="str">
            <v>Execução de canaleta para talude em concreto simples traço 1:4:8 com 8 cm espessura conf. det. n.32 e 33</v>
          </cell>
          <cell r="C2310" t="str">
            <v>ML</v>
          </cell>
          <cell r="D2310">
            <v>27.137599999999999</v>
          </cell>
        </row>
        <row r="2311">
          <cell r="A2311" t="str">
            <v>001.32.00820</v>
          </cell>
          <cell r="B2311" t="str">
            <v>Execução de canaleta de tijolo maciço 1/2 vez l=0,30 m inclusive grelha de ferro</v>
          </cell>
          <cell r="C2311" t="str">
            <v>ML</v>
          </cell>
          <cell r="D2311">
            <v>74.569299999999998</v>
          </cell>
        </row>
        <row r="2312">
          <cell r="A2312" t="str">
            <v>001.32.00840</v>
          </cell>
          <cell r="B2312" t="str">
            <v>Fornecimento e instalação de aspersor ou irrigador para jardim de metal - diamentro 3/4"</v>
          </cell>
          <cell r="C2312" t="str">
            <v>UN</v>
          </cell>
          <cell r="D2312">
            <v>15</v>
          </cell>
        </row>
        <row r="2313">
          <cell r="A2313" t="str">
            <v>001.33</v>
          </cell>
          <cell r="B2313" t="str">
            <v>LIMPEZA</v>
          </cell>
          <cell r="D2313">
            <v>20.2258</v>
          </cell>
        </row>
        <row r="2314">
          <cell r="A2314" t="str">
            <v>001.33.00020</v>
          </cell>
          <cell r="B2314" t="str">
            <v>Limpeza geral da obra</v>
          </cell>
          <cell r="C2314" t="str">
            <v>M2</v>
          </cell>
          <cell r="D2314">
            <v>1.9035</v>
          </cell>
        </row>
        <row r="2315">
          <cell r="A2315" t="str">
            <v>001.33.00040</v>
          </cell>
          <cell r="B2315" t="str">
            <v>Execução de limpeza geral da obra com retirada de entulhos</v>
          </cell>
          <cell r="C2315" t="str">
            <v>M2</v>
          </cell>
          <cell r="D2315">
            <v>1.9035</v>
          </cell>
        </row>
        <row r="2316">
          <cell r="A2316" t="str">
            <v>001.33.00060</v>
          </cell>
          <cell r="B2316" t="str">
            <v>Execução de Retirada de entulho em Caçamba inclusive Carga Manual distância até 30 mts</v>
          </cell>
          <cell r="C2316" t="str">
            <v>M3</v>
          </cell>
          <cell r="D2316">
            <v>16.418800000000001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Orçamento"/>
      <sheetName val="Transporte"/>
      <sheetName val="Plan2"/>
      <sheetName val="Teor"/>
      <sheetName val="Equipamentos"/>
    </sheetNames>
    <sheetDataSet>
      <sheetData sheetId="0">
        <row r="3">
          <cell r="B3" t="str">
            <v>Atividades Auxiliares ou Básica</v>
          </cell>
          <cell r="F3" t="str">
            <v>Und Com</v>
          </cell>
          <cell r="G3" t="str">
            <v>Und</v>
          </cell>
          <cell r="H3" t="str">
            <v>Und Com</v>
          </cell>
          <cell r="I3" t="str">
            <v>Und</v>
          </cell>
          <cell r="J3" t="str">
            <v>Und Com</v>
          </cell>
          <cell r="K3" t="str">
            <v>Und</v>
          </cell>
          <cell r="L3" t="str">
            <v>Und Com</v>
          </cell>
          <cell r="M3" t="str">
            <v>Und</v>
          </cell>
          <cell r="N3" t="str">
            <v>Und Com</v>
          </cell>
          <cell r="O3" t="str">
            <v>Und</v>
          </cell>
          <cell r="P3" t="str">
            <v>Und Com</v>
          </cell>
          <cell r="Q3" t="str">
            <v>Und</v>
          </cell>
          <cell r="R3" t="str">
            <v>Und Com</v>
          </cell>
          <cell r="S3" t="str">
            <v>Und</v>
          </cell>
          <cell r="T3" t="str">
            <v>Und Com</v>
          </cell>
          <cell r="U3" t="str">
            <v>Und</v>
          </cell>
          <cell r="V3" t="str">
            <v>Und Com</v>
          </cell>
          <cell r="W3" t="str">
            <v>Und</v>
          </cell>
          <cell r="X3" t="str">
            <v>Und Com</v>
          </cell>
          <cell r="Y3" t="str">
            <v>Und</v>
          </cell>
          <cell r="Z3" t="str">
            <v>Und Com</v>
          </cell>
          <cell r="AA3" t="str">
            <v>Und</v>
          </cell>
          <cell r="AB3" t="str">
            <v>Und Com</v>
          </cell>
          <cell r="AC3" t="str">
            <v>Und</v>
          </cell>
          <cell r="AD3" t="str">
            <v>Und Com</v>
          </cell>
          <cell r="AE3" t="str">
            <v>Und</v>
          </cell>
          <cell r="AF3" t="str">
            <v>Und Com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G4">
            <v>0.37</v>
          </cell>
          <cell r="M4">
            <v>0.4</v>
          </cell>
          <cell r="O4" t="str">
            <v>excluído</v>
          </cell>
          <cell r="Q4" t="str">
            <v>excluído</v>
          </cell>
          <cell r="S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G5">
            <v>0.31</v>
          </cell>
          <cell r="M5">
            <v>0.35</v>
          </cell>
          <cell r="O5">
            <v>0.35</v>
          </cell>
          <cell r="Q5">
            <v>0.34</v>
          </cell>
          <cell r="S5">
            <v>0.34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G6">
            <v>0.38</v>
          </cell>
          <cell r="M6">
            <v>0.42</v>
          </cell>
          <cell r="O6">
            <v>0.42</v>
          </cell>
          <cell r="Q6">
            <v>0.41</v>
          </cell>
          <cell r="S6">
            <v>0.41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G7">
            <v>0.37</v>
          </cell>
          <cell r="M7">
            <v>0.4</v>
          </cell>
          <cell r="O7">
            <v>0.41</v>
          </cell>
          <cell r="Q7">
            <v>0.4</v>
          </cell>
          <cell r="S7">
            <v>0.4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G8">
            <v>0.43</v>
          </cell>
          <cell r="M8">
            <v>0.49</v>
          </cell>
          <cell r="O8">
            <v>0.49</v>
          </cell>
          <cell r="Q8">
            <v>0.48</v>
          </cell>
          <cell r="S8">
            <v>0.48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G9">
            <v>0.4</v>
          </cell>
          <cell r="M9">
            <v>0.44</v>
          </cell>
          <cell r="O9">
            <v>0.45</v>
          </cell>
          <cell r="Q9">
            <v>0.44</v>
          </cell>
          <cell r="S9">
            <v>0.44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G10">
            <v>0.51</v>
          </cell>
          <cell r="M10">
            <v>0.57999999999999996</v>
          </cell>
          <cell r="O10">
            <v>0.57999999999999996</v>
          </cell>
          <cell r="Q10">
            <v>0.56999999999999995</v>
          </cell>
          <cell r="S10">
            <v>0.56999999999999995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G11">
            <v>0.46</v>
          </cell>
          <cell r="M11">
            <v>0.54</v>
          </cell>
          <cell r="O11">
            <v>0.54</v>
          </cell>
          <cell r="Q11">
            <v>0.52</v>
          </cell>
          <cell r="S11">
            <v>0.52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G12">
            <v>0.55000000000000004</v>
          </cell>
          <cell r="M12">
            <v>0.61</v>
          </cell>
          <cell r="O12">
            <v>0.61</v>
          </cell>
          <cell r="Q12">
            <v>0.59</v>
          </cell>
          <cell r="S12">
            <v>0.59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G13">
            <v>0.24</v>
          </cell>
          <cell r="M13">
            <v>0.27</v>
          </cell>
          <cell r="O13">
            <v>0.27</v>
          </cell>
          <cell r="Q13">
            <v>0.26</v>
          </cell>
          <cell r="S13">
            <v>0.26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G14">
            <v>0.28999999999999998</v>
          </cell>
          <cell r="M14">
            <v>0.32</v>
          </cell>
          <cell r="O14">
            <v>0.32</v>
          </cell>
          <cell r="Q14">
            <v>0.31</v>
          </cell>
          <cell r="S14">
            <v>0.31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G15">
            <v>0.56999999999999995</v>
          </cell>
          <cell r="M15">
            <v>0.66</v>
          </cell>
          <cell r="O15">
            <v>0.66</v>
          </cell>
          <cell r="Q15">
            <v>0.64</v>
          </cell>
          <cell r="S15">
            <v>0.64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G16">
            <v>0.24</v>
          </cell>
          <cell r="M16">
            <v>0.27</v>
          </cell>
          <cell r="O16">
            <v>0.27</v>
          </cell>
          <cell r="Q16">
            <v>0.26</v>
          </cell>
          <cell r="S16">
            <v>0.26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G17">
            <v>0.28000000000000003</v>
          </cell>
          <cell r="M17">
            <v>0.31</v>
          </cell>
          <cell r="O17">
            <v>0.32</v>
          </cell>
          <cell r="Q17">
            <v>0.31</v>
          </cell>
          <cell r="S17">
            <v>0.31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G18">
            <v>0.27</v>
          </cell>
          <cell r="M18">
            <v>0.3</v>
          </cell>
          <cell r="O18">
            <v>0.31</v>
          </cell>
          <cell r="Q18">
            <v>0.3</v>
          </cell>
          <cell r="S18">
            <v>0.3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G19">
            <v>0.32</v>
          </cell>
          <cell r="M19">
            <v>0.36</v>
          </cell>
          <cell r="O19">
            <v>0.37</v>
          </cell>
          <cell r="Q19">
            <v>0.36</v>
          </cell>
          <cell r="S19">
            <v>0.36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G20">
            <v>0.3</v>
          </cell>
          <cell r="M20">
            <v>0.33</v>
          </cell>
          <cell r="O20">
            <v>0.34</v>
          </cell>
          <cell r="Q20">
            <v>0.33</v>
          </cell>
          <cell r="S20">
            <v>0.33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G21">
            <v>0.4</v>
          </cell>
          <cell r="M21">
            <v>0.45</v>
          </cell>
          <cell r="O21">
            <v>0.45</v>
          </cell>
          <cell r="Q21">
            <v>0.44</v>
          </cell>
          <cell r="S21">
            <v>0.44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G22">
            <v>0.34</v>
          </cell>
          <cell r="M22">
            <v>0.4</v>
          </cell>
          <cell r="O22">
            <v>0.4</v>
          </cell>
          <cell r="Q22">
            <v>0.38</v>
          </cell>
          <cell r="S22">
            <v>0.38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G23">
            <v>0.49</v>
          </cell>
          <cell r="M23">
            <v>0.55000000000000004</v>
          </cell>
          <cell r="O23">
            <v>0.55000000000000004</v>
          </cell>
          <cell r="Q23">
            <v>0.53</v>
          </cell>
          <cell r="S23">
            <v>0.53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G24">
            <v>0.16</v>
          </cell>
          <cell r="M24">
            <v>0.18</v>
          </cell>
          <cell r="O24">
            <v>0.18</v>
          </cell>
          <cell r="Q24">
            <v>0.17</v>
          </cell>
          <cell r="S24">
            <v>0.17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G25">
            <v>0.65</v>
          </cell>
          <cell r="M25">
            <v>0.73</v>
          </cell>
          <cell r="O25">
            <v>0.73</v>
          </cell>
          <cell r="Q25">
            <v>0.7</v>
          </cell>
          <cell r="S25">
            <v>0.7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G26">
            <v>0</v>
          </cell>
          <cell r="M26">
            <v>0</v>
          </cell>
          <cell r="O26">
            <v>0</v>
          </cell>
          <cell r="Q26">
            <v>0</v>
          </cell>
          <cell r="S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G27">
            <v>0</v>
          </cell>
          <cell r="M27">
            <v>0</v>
          </cell>
          <cell r="O27">
            <v>0</v>
          </cell>
          <cell r="Q27">
            <v>0</v>
          </cell>
          <cell r="S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G28">
            <v>0.44</v>
          </cell>
          <cell r="M28">
            <v>0.49</v>
          </cell>
          <cell r="O28">
            <v>0.5</v>
          </cell>
          <cell r="Q28">
            <v>0.48</v>
          </cell>
          <cell r="S28">
            <v>0.48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G29">
            <v>0.33</v>
          </cell>
          <cell r="M29">
            <v>0.37</v>
          </cell>
          <cell r="O29">
            <v>0.37</v>
          </cell>
          <cell r="Q29">
            <v>0.36</v>
          </cell>
          <cell r="S29">
            <v>0.36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G30">
            <v>1.81</v>
          </cell>
          <cell r="M30">
            <v>2.12</v>
          </cell>
          <cell r="O30">
            <v>2.12</v>
          </cell>
          <cell r="Q30">
            <v>2.33</v>
          </cell>
          <cell r="S30">
            <v>2.33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G31">
            <v>1.81</v>
          </cell>
          <cell r="M31">
            <v>1.95</v>
          </cell>
          <cell r="O31">
            <v>2.09</v>
          </cell>
          <cell r="Q31">
            <v>2.09</v>
          </cell>
          <cell r="S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G32">
            <v>2.12</v>
          </cell>
          <cell r="M32">
            <v>2.09</v>
          </cell>
          <cell r="O32">
            <v>2.2599999999999998</v>
          </cell>
          <cell r="Q32">
            <v>2.25</v>
          </cell>
          <cell r="S32">
            <v>2.25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G33">
            <v>22</v>
          </cell>
          <cell r="M33">
            <v>20</v>
          </cell>
          <cell r="O33">
            <v>20</v>
          </cell>
          <cell r="Q33">
            <v>22</v>
          </cell>
          <cell r="S33">
            <v>23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G34">
            <v>19.920000000000002</v>
          </cell>
          <cell r="M34">
            <v>23.36</v>
          </cell>
          <cell r="O34">
            <v>23.36</v>
          </cell>
          <cell r="Q34">
            <v>23.36</v>
          </cell>
          <cell r="S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G35">
            <v>9.06</v>
          </cell>
          <cell r="M35">
            <v>13.31</v>
          </cell>
          <cell r="O35">
            <v>13.31</v>
          </cell>
          <cell r="Q35">
            <v>13.31</v>
          </cell>
          <cell r="S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G36">
            <v>61.37</v>
          </cell>
          <cell r="M36">
            <v>61.37</v>
          </cell>
          <cell r="O36">
            <v>61.37</v>
          </cell>
          <cell r="Q36">
            <v>61.37</v>
          </cell>
          <cell r="S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G37">
            <v>18.07</v>
          </cell>
          <cell r="M37">
            <v>18.07</v>
          </cell>
          <cell r="O37">
            <v>18.07</v>
          </cell>
          <cell r="Q37">
            <v>18.07</v>
          </cell>
          <cell r="S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G38">
            <v>0.2</v>
          </cell>
          <cell r="M38">
            <v>0.2</v>
          </cell>
          <cell r="O38">
            <v>0.23</v>
          </cell>
          <cell r="Q38">
            <v>0.22</v>
          </cell>
          <cell r="S38">
            <v>0.22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G39">
            <v>0.48</v>
          </cell>
          <cell r="M39">
            <v>0.48</v>
          </cell>
          <cell r="O39">
            <v>0.48</v>
          </cell>
          <cell r="Q39">
            <v>0.47</v>
          </cell>
          <cell r="S39">
            <v>0.47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G40">
            <v>1.06</v>
          </cell>
          <cell r="M40">
            <v>1.0900000000000001</v>
          </cell>
          <cell r="O40">
            <v>1.22</v>
          </cell>
          <cell r="Q40">
            <v>1.19</v>
          </cell>
          <cell r="S40">
            <v>1.19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G41">
            <v>2.61</v>
          </cell>
          <cell r="M41">
            <v>2.62</v>
          </cell>
          <cell r="O41">
            <v>2.62</v>
          </cell>
          <cell r="Q41">
            <v>2.57</v>
          </cell>
          <cell r="S41">
            <v>2.57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G42">
            <v>0</v>
          </cell>
          <cell r="M42">
            <v>0</v>
          </cell>
          <cell r="O42">
            <v>0</v>
          </cell>
          <cell r="Q42">
            <v>0</v>
          </cell>
          <cell r="S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G43">
            <v>4.9000000000000004</v>
          </cell>
          <cell r="M43">
            <v>5.07</v>
          </cell>
          <cell r="O43">
            <v>5.13</v>
          </cell>
          <cell r="Q43">
            <v>5.0599999999999996</v>
          </cell>
          <cell r="S43">
            <v>5.0599999999999996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G44">
            <v>2.5499999999999998</v>
          </cell>
          <cell r="M44">
            <v>2.65</v>
          </cell>
          <cell r="O44">
            <v>2.83</v>
          </cell>
          <cell r="Q44">
            <v>2.79</v>
          </cell>
          <cell r="S44">
            <v>2.79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G45">
            <v>15.26</v>
          </cell>
          <cell r="M45">
            <v>16.68</v>
          </cell>
          <cell r="O45">
            <v>17.23</v>
          </cell>
          <cell r="Q45">
            <v>16.77</v>
          </cell>
          <cell r="S45">
            <v>18.39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G46">
            <v>16.8</v>
          </cell>
          <cell r="M46">
            <v>18.809999999999999</v>
          </cell>
          <cell r="O46">
            <v>19.3</v>
          </cell>
          <cell r="Q46">
            <v>19.05</v>
          </cell>
          <cell r="S46">
            <v>20.67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G47">
            <v>12.02</v>
          </cell>
          <cell r="M47">
            <v>13.41</v>
          </cell>
          <cell r="O47">
            <v>13.77</v>
          </cell>
          <cell r="Q47">
            <v>13.4</v>
          </cell>
          <cell r="S47">
            <v>14.32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G48">
            <v>3.92</v>
          </cell>
          <cell r="M48">
            <v>4.1900000000000004</v>
          </cell>
          <cell r="O48">
            <v>4.51</v>
          </cell>
          <cell r="Q48">
            <v>4.45</v>
          </cell>
          <cell r="S48">
            <v>4.45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G49">
            <v>3.56</v>
          </cell>
          <cell r="M49">
            <v>3.69</v>
          </cell>
          <cell r="O49">
            <v>3.72</v>
          </cell>
          <cell r="Q49">
            <v>3.67</v>
          </cell>
          <cell r="S49">
            <v>3.67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G50">
            <v>9.58</v>
          </cell>
          <cell r="M50">
            <v>10.47</v>
          </cell>
          <cell r="O50">
            <v>10.49</v>
          </cell>
          <cell r="Q50">
            <v>10.25</v>
          </cell>
          <cell r="S50">
            <v>10.25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G51">
            <v>14.1</v>
          </cell>
          <cell r="M51">
            <v>15.94</v>
          </cell>
          <cell r="O51">
            <v>16.3</v>
          </cell>
          <cell r="Q51">
            <v>15.93</v>
          </cell>
          <cell r="S51">
            <v>16.850000000000001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G52">
            <v>17.8</v>
          </cell>
          <cell r="M52">
            <v>21.03</v>
          </cell>
          <cell r="O52">
            <v>21.32</v>
          </cell>
          <cell r="Q52">
            <v>21.04</v>
          </cell>
          <cell r="S52">
            <v>21.96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G53">
            <v>20.59</v>
          </cell>
          <cell r="M53">
            <v>23.94</v>
          </cell>
          <cell r="O53">
            <v>24.22</v>
          </cell>
          <cell r="Q53">
            <v>24.08</v>
          </cell>
          <cell r="S53">
            <v>25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G54">
            <v>19.04</v>
          </cell>
          <cell r="M54">
            <v>20.76</v>
          </cell>
          <cell r="O54">
            <v>21.02</v>
          </cell>
          <cell r="Q54">
            <v>23.73</v>
          </cell>
          <cell r="S54">
            <v>20.8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G55">
            <v>18.579999999999998</v>
          </cell>
          <cell r="M55">
            <v>20.350000000000001</v>
          </cell>
          <cell r="O55">
            <v>20.61</v>
          </cell>
          <cell r="Q55">
            <v>23.31</v>
          </cell>
          <cell r="S55">
            <v>20.41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G56">
            <v>21.97</v>
          </cell>
          <cell r="M56">
            <v>23.45</v>
          </cell>
          <cell r="O56">
            <v>23.73</v>
          </cell>
          <cell r="Q56">
            <v>29.16</v>
          </cell>
          <cell r="S56">
            <v>22.88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G57">
            <v>24.25</v>
          </cell>
          <cell r="M57">
            <v>27.43</v>
          </cell>
          <cell r="O57">
            <v>28.11</v>
          </cell>
          <cell r="Q57">
            <v>27.46</v>
          </cell>
          <cell r="S57">
            <v>28.94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G58">
            <v>13.49</v>
          </cell>
          <cell r="M58">
            <v>15</v>
          </cell>
          <cell r="O58">
            <v>15.54</v>
          </cell>
          <cell r="Q58">
            <v>15.2</v>
          </cell>
          <cell r="S58">
            <v>15.79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G59">
            <v>67.97</v>
          </cell>
          <cell r="M59">
            <v>72.2</v>
          </cell>
          <cell r="O59">
            <v>74.66</v>
          </cell>
          <cell r="Q59">
            <v>71.03</v>
          </cell>
          <cell r="S59">
            <v>75.599999999999994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G60">
            <v>36.35</v>
          </cell>
          <cell r="M60">
            <v>38.630000000000003</v>
          </cell>
          <cell r="O60">
            <v>40.020000000000003</v>
          </cell>
          <cell r="Q60">
            <v>38.15</v>
          </cell>
          <cell r="S60">
            <v>40.44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G61">
            <v>24.02</v>
          </cell>
          <cell r="M61">
            <v>27.22</v>
          </cell>
          <cell r="O61">
            <v>27.83</v>
          </cell>
          <cell r="Q61">
            <v>27.22</v>
          </cell>
          <cell r="S61">
            <v>28.38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G62">
            <v>15.86</v>
          </cell>
          <cell r="M62">
            <v>17.32</v>
          </cell>
          <cell r="O62">
            <v>17.48</v>
          </cell>
          <cell r="Q62">
            <v>20.239999999999998</v>
          </cell>
          <cell r="S62">
            <v>17.21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G63">
            <v>20.76</v>
          </cell>
          <cell r="M63">
            <v>22.97</v>
          </cell>
          <cell r="O63">
            <v>23.01</v>
          </cell>
          <cell r="Q63">
            <v>23.17</v>
          </cell>
          <cell r="S63">
            <v>23.13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G64">
            <v>16.52</v>
          </cell>
          <cell r="M64">
            <v>18.23</v>
          </cell>
          <cell r="O64">
            <v>18.27</v>
          </cell>
          <cell r="Q64">
            <v>18.96</v>
          </cell>
          <cell r="S64">
            <v>18.920000000000002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G65">
            <v>18.47</v>
          </cell>
          <cell r="M65">
            <v>20.190000000000001</v>
          </cell>
          <cell r="O65">
            <v>20.22</v>
          </cell>
          <cell r="Q65">
            <v>21.08</v>
          </cell>
          <cell r="S65">
            <v>21.05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G66">
            <v>10.78</v>
          </cell>
          <cell r="M66">
            <v>12.33</v>
          </cell>
          <cell r="O66">
            <v>12.33</v>
          </cell>
          <cell r="Q66">
            <v>12.51</v>
          </cell>
          <cell r="S66">
            <v>12.47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G67">
            <v>119.39</v>
          </cell>
          <cell r="M67">
            <v>131.79</v>
          </cell>
          <cell r="O67">
            <v>134.68</v>
          </cell>
          <cell r="Q67">
            <v>130.16999999999999</v>
          </cell>
          <cell r="S67">
            <v>135.97999999999999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G68">
            <v>143.19</v>
          </cell>
          <cell r="M68">
            <v>157.05000000000001</v>
          </cell>
          <cell r="O68">
            <v>160.74</v>
          </cell>
          <cell r="Q68">
            <v>154.88999999999999</v>
          </cell>
          <cell r="S68">
            <v>162.44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G69">
            <v>151.36000000000001</v>
          </cell>
          <cell r="M69">
            <v>165.73</v>
          </cell>
          <cell r="O69">
            <v>169.68</v>
          </cell>
          <cell r="Q69">
            <v>163.38</v>
          </cell>
          <cell r="S69">
            <v>171.52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G70">
            <v>159.88999999999999</v>
          </cell>
          <cell r="M70">
            <v>174.78</v>
          </cell>
          <cell r="O70">
            <v>179.02</v>
          </cell>
          <cell r="Q70">
            <v>172.23</v>
          </cell>
          <cell r="S70">
            <v>181.01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G71">
            <v>169.13</v>
          </cell>
          <cell r="M71">
            <v>184.58</v>
          </cell>
          <cell r="O71">
            <v>189.13</v>
          </cell>
          <cell r="Q71">
            <v>181.82</v>
          </cell>
          <cell r="S71">
            <v>191.27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G72">
            <v>178.01</v>
          </cell>
          <cell r="M72">
            <v>194.01</v>
          </cell>
          <cell r="O72">
            <v>198.85</v>
          </cell>
          <cell r="Q72">
            <v>191.04</v>
          </cell>
          <cell r="S72">
            <v>201.14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G73">
            <v>194</v>
          </cell>
          <cell r="M73">
            <v>210.98</v>
          </cell>
          <cell r="O73">
            <v>216.35</v>
          </cell>
          <cell r="Q73">
            <v>207.65</v>
          </cell>
          <cell r="S73">
            <v>218.91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G74">
            <v>171.87</v>
          </cell>
          <cell r="M74">
            <v>187.38</v>
          </cell>
          <cell r="O74">
            <v>192.05</v>
          </cell>
          <cell r="Q74">
            <v>184.54</v>
          </cell>
          <cell r="S74">
            <v>194.27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G75">
            <v>174.93</v>
          </cell>
          <cell r="M75">
            <v>190.91</v>
          </cell>
          <cell r="O75">
            <v>195.59</v>
          </cell>
          <cell r="Q75">
            <v>187.98</v>
          </cell>
          <cell r="S75">
            <v>198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G76">
            <v>19.52</v>
          </cell>
          <cell r="M76">
            <v>22.81</v>
          </cell>
          <cell r="O76">
            <v>22.81</v>
          </cell>
          <cell r="Q76">
            <v>22.57</v>
          </cell>
          <cell r="S76">
            <v>22.47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G77">
            <v>120.72</v>
          </cell>
          <cell r="M77">
            <v>132.54</v>
          </cell>
          <cell r="O77">
            <v>135.63</v>
          </cell>
          <cell r="Q77">
            <v>130.75</v>
          </cell>
          <cell r="S77">
            <v>137.21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G78">
            <v>127.18</v>
          </cell>
          <cell r="M78">
            <v>139.41</v>
          </cell>
          <cell r="O78">
            <v>142.71</v>
          </cell>
          <cell r="Q78">
            <v>137.47</v>
          </cell>
          <cell r="S78">
            <v>144.4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G79">
            <v>3.43</v>
          </cell>
          <cell r="M79">
            <v>3.62</v>
          </cell>
          <cell r="O79">
            <v>3.8</v>
          </cell>
          <cell r="Q79">
            <v>3.79</v>
          </cell>
          <cell r="S79">
            <v>3.79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G80">
            <v>3.09</v>
          </cell>
          <cell r="M80">
            <v>3.46</v>
          </cell>
          <cell r="O80">
            <v>3.62</v>
          </cell>
          <cell r="Q80">
            <v>3.62</v>
          </cell>
          <cell r="S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G81">
            <v>3.09</v>
          </cell>
          <cell r="M81">
            <v>3.65</v>
          </cell>
          <cell r="O81">
            <v>3.65</v>
          </cell>
          <cell r="Q81">
            <v>3.88</v>
          </cell>
          <cell r="S81">
            <v>3.88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G82">
            <v>195.66</v>
          </cell>
          <cell r="M82">
            <v>211.5</v>
          </cell>
          <cell r="O82">
            <v>217.24</v>
          </cell>
          <cell r="Q82">
            <v>207.98</v>
          </cell>
          <cell r="S82">
            <v>219.61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G83">
            <v>160.26</v>
          </cell>
          <cell r="M83">
            <v>173.92</v>
          </cell>
          <cell r="O83">
            <v>178.49</v>
          </cell>
          <cell r="Q83">
            <v>171.23</v>
          </cell>
          <cell r="S83">
            <v>180.25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G84">
            <v>133.6</v>
          </cell>
          <cell r="M84">
            <v>145.63</v>
          </cell>
          <cell r="O84">
            <v>149.31</v>
          </cell>
          <cell r="Q84">
            <v>143.55000000000001</v>
          </cell>
          <cell r="S84">
            <v>150.63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G85">
            <v>82.23</v>
          </cell>
          <cell r="M85">
            <v>90.97</v>
          </cell>
          <cell r="O85">
            <v>92.93</v>
          </cell>
          <cell r="Q85">
            <v>89.93</v>
          </cell>
          <cell r="S85">
            <v>93.53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G86">
            <v>52.54</v>
          </cell>
          <cell r="M86">
            <v>77.67</v>
          </cell>
          <cell r="O86">
            <v>78.349999999999994</v>
          </cell>
          <cell r="Q86">
            <v>77.7</v>
          </cell>
          <cell r="S86">
            <v>61.18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G87">
            <v>71.38</v>
          </cell>
          <cell r="M87">
            <v>79.010000000000005</v>
          </cell>
          <cell r="O87">
            <v>80.790000000000006</v>
          </cell>
          <cell r="Q87">
            <v>78.150000000000006</v>
          </cell>
          <cell r="S87">
            <v>82.22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G88">
            <v>117.34</v>
          </cell>
          <cell r="M88">
            <v>197.42</v>
          </cell>
          <cell r="O88">
            <v>198.02</v>
          </cell>
          <cell r="Q88">
            <v>197.64</v>
          </cell>
          <cell r="S88">
            <v>135.16999999999999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G89">
            <v>184.24</v>
          </cell>
          <cell r="M89">
            <v>199.04</v>
          </cell>
          <cell r="O89">
            <v>204.65</v>
          </cell>
          <cell r="Q89">
            <v>195.7</v>
          </cell>
          <cell r="S89">
            <v>207.56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G90">
            <v>178.97</v>
          </cell>
          <cell r="M90">
            <v>287.48</v>
          </cell>
          <cell r="O90">
            <v>287.92</v>
          </cell>
          <cell r="Q90">
            <v>287.33</v>
          </cell>
          <cell r="S90">
            <v>206.95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G91">
            <v>173.36</v>
          </cell>
          <cell r="M91">
            <v>189.28</v>
          </cell>
          <cell r="O91">
            <v>193.95</v>
          </cell>
          <cell r="Q91">
            <v>186.38</v>
          </cell>
          <cell r="S91">
            <v>196.11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G92">
            <v>119.27</v>
          </cell>
          <cell r="M92">
            <v>132.01</v>
          </cell>
          <cell r="O92">
            <v>135.57</v>
          </cell>
          <cell r="Q92">
            <v>134.96</v>
          </cell>
          <cell r="S92">
            <v>137.24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G93">
            <v>20.95</v>
          </cell>
          <cell r="M93">
            <v>23.41</v>
          </cell>
          <cell r="O93">
            <v>24.2</v>
          </cell>
          <cell r="Q93">
            <v>23.89</v>
          </cell>
          <cell r="S93">
            <v>24.29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G94">
            <v>6.6</v>
          </cell>
          <cell r="M94">
            <v>7.52</v>
          </cell>
          <cell r="O94">
            <v>7.61</v>
          </cell>
          <cell r="Q94">
            <v>7.51</v>
          </cell>
          <cell r="S94">
            <v>7.58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G95">
            <v>138.57</v>
          </cell>
          <cell r="M95">
            <v>222.33</v>
          </cell>
          <cell r="O95">
            <v>222.81</v>
          </cell>
          <cell r="Q95">
            <v>222.23</v>
          </cell>
          <cell r="S95">
            <v>159.86000000000001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G96">
            <v>17.46</v>
          </cell>
          <cell r="M96">
            <v>23.06</v>
          </cell>
          <cell r="O96">
            <v>23.5</v>
          </cell>
          <cell r="Q96">
            <v>23.47</v>
          </cell>
          <cell r="S96">
            <v>20.38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G97">
            <v>11.32</v>
          </cell>
          <cell r="M97">
            <v>14.48</v>
          </cell>
          <cell r="O97">
            <v>14.8</v>
          </cell>
          <cell r="Q97">
            <v>14.79</v>
          </cell>
          <cell r="S97">
            <v>13.24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G98">
            <v>12.46</v>
          </cell>
          <cell r="M98">
            <v>15.79</v>
          </cell>
          <cell r="O98">
            <v>16.170000000000002</v>
          </cell>
          <cell r="Q98">
            <v>16.149999999999999</v>
          </cell>
          <cell r="S98">
            <v>14.57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G99">
            <v>8.33</v>
          </cell>
          <cell r="M99">
            <v>10.29</v>
          </cell>
          <cell r="O99">
            <v>10.56</v>
          </cell>
          <cell r="Q99">
            <v>10.56</v>
          </cell>
          <cell r="S99">
            <v>9.76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G100">
            <v>8.16</v>
          </cell>
          <cell r="M100">
            <v>9.07</v>
          </cell>
          <cell r="O100">
            <v>9.2100000000000009</v>
          </cell>
          <cell r="Q100">
            <v>8.98</v>
          </cell>
          <cell r="S100">
            <v>9.27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G101">
            <v>8.35</v>
          </cell>
          <cell r="M101">
            <v>9.2899999999999991</v>
          </cell>
          <cell r="O101">
            <v>9.43</v>
          </cell>
          <cell r="Q101">
            <v>9.1999999999999993</v>
          </cell>
          <cell r="S101">
            <v>9.49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G102">
            <v>8.25</v>
          </cell>
          <cell r="M102">
            <v>9.17</v>
          </cell>
          <cell r="O102">
            <v>9.31</v>
          </cell>
          <cell r="Q102">
            <v>9.08</v>
          </cell>
          <cell r="S102">
            <v>9.39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G103">
            <v>13.44</v>
          </cell>
          <cell r="M103">
            <v>14.91</v>
          </cell>
          <cell r="O103">
            <v>15.16</v>
          </cell>
          <cell r="Q103">
            <v>14.75</v>
          </cell>
          <cell r="S103">
            <v>15.29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G104">
            <v>13.63</v>
          </cell>
          <cell r="M104">
            <v>15.13</v>
          </cell>
          <cell r="O104">
            <v>15.38</v>
          </cell>
          <cell r="Q104">
            <v>14.97</v>
          </cell>
          <cell r="S104">
            <v>15.51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G105">
            <v>13.61</v>
          </cell>
          <cell r="M105">
            <v>15.1</v>
          </cell>
          <cell r="O105">
            <v>15.36</v>
          </cell>
          <cell r="Q105">
            <v>14.94</v>
          </cell>
          <cell r="S105">
            <v>15.49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G106">
            <v>19.95</v>
          </cell>
          <cell r="M106">
            <v>22.13</v>
          </cell>
          <cell r="O106">
            <v>22.53</v>
          </cell>
          <cell r="Q106">
            <v>21.88</v>
          </cell>
          <cell r="S106">
            <v>22.72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G107">
            <v>20.14</v>
          </cell>
          <cell r="M107">
            <v>22.35</v>
          </cell>
          <cell r="O107">
            <v>22.75</v>
          </cell>
          <cell r="Q107">
            <v>22.1</v>
          </cell>
          <cell r="S107">
            <v>22.94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G108">
            <v>20.22</v>
          </cell>
          <cell r="M108">
            <v>22.43</v>
          </cell>
          <cell r="O108">
            <v>22.84</v>
          </cell>
          <cell r="Q108">
            <v>22.18</v>
          </cell>
          <cell r="S108">
            <v>23.05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G109">
            <v>81.11</v>
          </cell>
          <cell r="M109">
            <v>87.4</v>
          </cell>
          <cell r="O109">
            <v>90.58</v>
          </cell>
          <cell r="Q109">
            <v>89.15</v>
          </cell>
          <cell r="S109">
            <v>90.81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G110">
            <v>124.25</v>
          </cell>
          <cell r="M110">
            <v>133.6</v>
          </cell>
          <cell r="O110">
            <v>138.6</v>
          </cell>
          <cell r="Q110">
            <v>136.25</v>
          </cell>
          <cell r="S110">
            <v>139.01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G111">
            <v>187.48</v>
          </cell>
          <cell r="M111">
            <v>201.38</v>
          </cell>
          <cell r="O111">
            <v>209.05</v>
          </cell>
          <cell r="Q111">
            <v>205.53</v>
          </cell>
          <cell r="S111">
            <v>209.64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G112">
            <v>260.77999999999997</v>
          </cell>
          <cell r="M112">
            <v>280.08999999999997</v>
          </cell>
          <cell r="O112">
            <v>290.89</v>
          </cell>
          <cell r="Q112">
            <v>286.31</v>
          </cell>
          <cell r="S112">
            <v>291.60000000000002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G113">
            <v>406.02</v>
          </cell>
          <cell r="M113">
            <v>435.61</v>
          </cell>
          <cell r="O113">
            <v>452.94</v>
          </cell>
          <cell r="Q113">
            <v>446.68</v>
          </cell>
          <cell r="S113">
            <v>453.7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G114">
            <v>0.56000000000000005</v>
          </cell>
          <cell r="M114">
            <v>0.67</v>
          </cell>
          <cell r="O114">
            <v>0.67</v>
          </cell>
          <cell r="Q114">
            <v>0.66</v>
          </cell>
          <cell r="S114">
            <v>0.66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G115">
            <v>0.9</v>
          </cell>
          <cell r="M115">
            <v>0.94</v>
          </cell>
          <cell r="O115">
            <v>0.94</v>
          </cell>
          <cell r="Q115">
            <v>0.94</v>
          </cell>
          <cell r="S115">
            <v>0.93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G116">
            <v>1.1399999999999999</v>
          </cell>
          <cell r="M116">
            <v>1.19</v>
          </cell>
          <cell r="O116">
            <v>1.19</v>
          </cell>
          <cell r="Q116">
            <v>1.18</v>
          </cell>
          <cell r="S116">
            <v>1.18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G117">
            <v>12.31</v>
          </cell>
          <cell r="M117">
            <v>14.52</v>
          </cell>
          <cell r="O117">
            <v>14.12</v>
          </cell>
          <cell r="Q117">
            <v>14.12</v>
          </cell>
          <cell r="S117">
            <v>14.22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G118">
            <v>70.099999999999994</v>
          </cell>
          <cell r="M118">
            <v>84.66</v>
          </cell>
          <cell r="O118">
            <v>94.26</v>
          </cell>
          <cell r="Q118">
            <v>94.86</v>
          </cell>
          <cell r="S118">
            <v>94.86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G119">
            <v>108.17</v>
          </cell>
          <cell r="M119">
            <v>110.98</v>
          </cell>
          <cell r="O119">
            <v>111.28</v>
          </cell>
          <cell r="Q119">
            <v>113.27</v>
          </cell>
          <cell r="S119">
            <v>113.27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G120">
            <v>150.41</v>
          </cell>
          <cell r="M120">
            <v>154.43</v>
          </cell>
          <cell r="O120">
            <v>156.53</v>
          </cell>
          <cell r="Q120">
            <v>156.46</v>
          </cell>
          <cell r="S120">
            <v>156.46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G121">
            <v>17.41</v>
          </cell>
          <cell r="M121">
            <v>18.64</v>
          </cell>
          <cell r="O121">
            <v>18.64</v>
          </cell>
          <cell r="Q121">
            <v>19.48</v>
          </cell>
          <cell r="S121">
            <v>19.48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G122">
            <v>11.72</v>
          </cell>
          <cell r="M122">
            <v>14.07</v>
          </cell>
          <cell r="O122">
            <v>14.07</v>
          </cell>
          <cell r="Q122">
            <v>14.07</v>
          </cell>
          <cell r="S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G123">
            <v>13.56</v>
          </cell>
          <cell r="M123">
            <v>16.27</v>
          </cell>
          <cell r="O123">
            <v>16.27</v>
          </cell>
          <cell r="Q123">
            <v>16.27</v>
          </cell>
          <cell r="S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G124">
            <v>2.39</v>
          </cell>
          <cell r="M124">
            <v>2.74</v>
          </cell>
          <cell r="O124">
            <v>2.74</v>
          </cell>
          <cell r="Q124">
            <v>2.67</v>
          </cell>
          <cell r="S124">
            <v>2.67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G125">
            <v>6.36</v>
          </cell>
          <cell r="M125">
            <v>7.11</v>
          </cell>
          <cell r="O125">
            <v>7.11</v>
          </cell>
          <cell r="Q125">
            <v>7.07</v>
          </cell>
          <cell r="S125">
            <v>7.07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G126">
            <v>20.95</v>
          </cell>
          <cell r="M126">
            <v>23.71</v>
          </cell>
          <cell r="O126">
            <v>24.14</v>
          </cell>
          <cell r="Q126">
            <v>23.67</v>
          </cell>
          <cell r="S126">
            <v>24.78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G127">
            <v>0</v>
          </cell>
          <cell r="M127">
            <v>0</v>
          </cell>
          <cell r="O127">
            <v>0</v>
          </cell>
          <cell r="Q127">
            <v>0</v>
          </cell>
          <cell r="S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G128">
            <v>0</v>
          </cell>
          <cell r="M128">
            <v>0</v>
          </cell>
          <cell r="O128">
            <v>0</v>
          </cell>
          <cell r="Q128">
            <v>0</v>
          </cell>
          <cell r="S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G129">
            <v>0</v>
          </cell>
          <cell r="M129">
            <v>0</v>
          </cell>
          <cell r="O129">
            <v>0</v>
          </cell>
          <cell r="Q129">
            <v>0</v>
          </cell>
          <cell r="S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G130">
            <v>0</v>
          </cell>
          <cell r="M130">
            <v>0</v>
          </cell>
          <cell r="O130">
            <v>0</v>
          </cell>
          <cell r="Q130">
            <v>0</v>
          </cell>
          <cell r="S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G131">
            <v>0</v>
          </cell>
          <cell r="M131">
            <v>0</v>
          </cell>
          <cell r="O131">
            <v>0</v>
          </cell>
          <cell r="Q131">
            <v>0</v>
          </cell>
          <cell r="S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G132">
            <v>92.71</v>
          </cell>
          <cell r="M132">
            <v>102.93</v>
          </cell>
          <cell r="O132">
            <v>105.07</v>
          </cell>
          <cell r="Q132">
            <v>101.78</v>
          </cell>
          <cell r="S132">
            <v>106.24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G133">
            <v>20.100000000000001</v>
          </cell>
          <cell r="M133">
            <v>24.92</v>
          </cell>
          <cell r="O133">
            <v>25</v>
          </cell>
          <cell r="Q133">
            <v>24.88</v>
          </cell>
          <cell r="S133">
            <v>25.03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G134">
            <v>70.02</v>
          </cell>
          <cell r="M134">
            <v>77.59</v>
          </cell>
          <cell r="O134">
            <v>79.489999999999995</v>
          </cell>
          <cell r="Q134">
            <v>77.239999999999995</v>
          </cell>
          <cell r="S134">
            <v>80.22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G135">
            <v>79.25</v>
          </cell>
          <cell r="M135">
            <v>87.74</v>
          </cell>
          <cell r="O135">
            <v>89.9</v>
          </cell>
          <cell r="Q135">
            <v>87.31</v>
          </cell>
          <cell r="S135">
            <v>90.74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G136">
            <v>97.77</v>
          </cell>
          <cell r="M136">
            <v>108.36</v>
          </cell>
          <cell r="O136">
            <v>111.04</v>
          </cell>
          <cell r="Q136">
            <v>107.95</v>
          </cell>
          <cell r="S136">
            <v>112.05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G137">
            <v>23.61</v>
          </cell>
          <cell r="M137">
            <v>26.19</v>
          </cell>
          <cell r="O137">
            <v>26.82</v>
          </cell>
          <cell r="Q137">
            <v>26.07</v>
          </cell>
          <cell r="S137">
            <v>27.07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G138">
            <v>29.4</v>
          </cell>
          <cell r="M138">
            <v>32.56</v>
          </cell>
          <cell r="O138">
            <v>33.369999999999997</v>
          </cell>
          <cell r="Q138">
            <v>32.44</v>
          </cell>
          <cell r="S138">
            <v>33.68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G139">
            <v>34.950000000000003</v>
          </cell>
          <cell r="M139">
            <v>38.72</v>
          </cell>
          <cell r="O139">
            <v>39.67</v>
          </cell>
          <cell r="Q139">
            <v>38.549999999999997</v>
          </cell>
          <cell r="S139">
            <v>40.04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G140">
            <v>39.68</v>
          </cell>
          <cell r="M140">
            <v>43.93</v>
          </cell>
          <cell r="O140">
            <v>45.01</v>
          </cell>
          <cell r="Q140">
            <v>43.72</v>
          </cell>
          <cell r="S140">
            <v>45.43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G141">
            <v>50.3</v>
          </cell>
          <cell r="M141">
            <v>55.77</v>
          </cell>
          <cell r="O141">
            <v>57.18</v>
          </cell>
          <cell r="Q141">
            <v>55.64</v>
          </cell>
          <cell r="S141">
            <v>57.69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G142">
            <v>102.63</v>
          </cell>
          <cell r="M142">
            <v>113.7</v>
          </cell>
          <cell r="O142">
            <v>116.43</v>
          </cell>
          <cell r="Q142">
            <v>113.06</v>
          </cell>
          <cell r="S142">
            <v>117.52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G143">
            <v>118.94</v>
          </cell>
          <cell r="M143">
            <v>131.68</v>
          </cell>
          <cell r="O143">
            <v>134.91999999999999</v>
          </cell>
          <cell r="Q143">
            <v>131.03</v>
          </cell>
          <cell r="S143">
            <v>136.18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G144">
            <v>144.85</v>
          </cell>
          <cell r="M144">
            <v>160.5</v>
          </cell>
          <cell r="O144">
            <v>164.46</v>
          </cell>
          <cell r="Q144">
            <v>159.82</v>
          </cell>
          <cell r="S144">
            <v>165.96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G145">
            <v>6.35</v>
          </cell>
          <cell r="M145">
            <v>7.62</v>
          </cell>
          <cell r="O145">
            <v>7.62</v>
          </cell>
          <cell r="Q145">
            <v>7.62</v>
          </cell>
          <cell r="S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G146">
            <v>2.17</v>
          </cell>
          <cell r="M146">
            <v>2.11</v>
          </cell>
          <cell r="O146">
            <v>1.99</v>
          </cell>
          <cell r="Q146">
            <v>1.89</v>
          </cell>
          <cell r="S146">
            <v>1.9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G148">
            <v>0.19</v>
          </cell>
          <cell r="M148">
            <v>0.2</v>
          </cell>
          <cell r="O148">
            <v>0.21</v>
          </cell>
          <cell r="Q148">
            <v>0.21</v>
          </cell>
          <cell r="S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G149">
            <v>18.46</v>
          </cell>
          <cell r="M149">
            <v>19.72</v>
          </cell>
          <cell r="O149">
            <v>21.1</v>
          </cell>
          <cell r="Q149">
            <v>20.57</v>
          </cell>
          <cell r="S149">
            <v>20.57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G150">
            <v>46.15</v>
          </cell>
          <cell r="M150">
            <v>49.3</v>
          </cell>
          <cell r="O150">
            <v>52.76</v>
          </cell>
          <cell r="Q150">
            <v>51.43</v>
          </cell>
          <cell r="S150">
            <v>51.43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G151">
            <v>0.98</v>
          </cell>
          <cell r="M151">
            <v>1.04</v>
          </cell>
          <cell r="O151">
            <v>1.1200000000000001</v>
          </cell>
          <cell r="Q151">
            <v>1.0900000000000001</v>
          </cell>
          <cell r="S151">
            <v>1.0900000000000001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G152">
            <v>2.8</v>
          </cell>
          <cell r="M152">
            <v>3.42</v>
          </cell>
          <cell r="O152">
            <v>3.48</v>
          </cell>
          <cell r="Q152">
            <v>3.4</v>
          </cell>
          <cell r="S152">
            <v>3.4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G153">
            <v>3.38</v>
          </cell>
          <cell r="M153">
            <v>4.16</v>
          </cell>
          <cell r="O153">
            <v>4.2300000000000004</v>
          </cell>
          <cell r="Q153">
            <v>4.12</v>
          </cell>
          <cell r="S153">
            <v>4.12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G154">
            <v>3.99</v>
          </cell>
          <cell r="M154">
            <v>4.95</v>
          </cell>
          <cell r="O154">
            <v>5.0199999999999996</v>
          </cell>
          <cell r="Q154">
            <v>4.8899999999999997</v>
          </cell>
          <cell r="S154">
            <v>4.8899999999999997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G155">
            <v>4.53</v>
          </cell>
          <cell r="M155">
            <v>5.65</v>
          </cell>
          <cell r="O155">
            <v>5.72</v>
          </cell>
          <cell r="Q155">
            <v>5.57</v>
          </cell>
          <cell r="S155">
            <v>5.57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G156">
            <v>5.21</v>
          </cell>
          <cell r="M156">
            <v>6.52</v>
          </cell>
          <cell r="O156">
            <v>6.59</v>
          </cell>
          <cell r="Q156">
            <v>6.42</v>
          </cell>
          <cell r="S156">
            <v>6.42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G157">
            <v>5.92</v>
          </cell>
          <cell r="M157">
            <v>7.44</v>
          </cell>
          <cell r="O157">
            <v>7.51</v>
          </cell>
          <cell r="Q157">
            <v>7.32</v>
          </cell>
          <cell r="S157">
            <v>7.32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G158">
            <v>6.58</v>
          </cell>
          <cell r="M158">
            <v>8.2899999999999991</v>
          </cell>
          <cell r="O158">
            <v>8.36</v>
          </cell>
          <cell r="Q158">
            <v>8.14</v>
          </cell>
          <cell r="S158">
            <v>8.14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G159">
            <v>3.17</v>
          </cell>
          <cell r="M159">
            <v>3.46</v>
          </cell>
          <cell r="O159">
            <v>3.63</v>
          </cell>
          <cell r="Q159">
            <v>3.53</v>
          </cell>
          <cell r="S159">
            <v>3.53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G160">
            <v>3.43</v>
          </cell>
          <cell r="M160">
            <v>3.74</v>
          </cell>
          <cell r="O160">
            <v>3.91</v>
          </cell>
          <cell r="Q160">
            <v>3.8</v>
          </cell>
          <cell r="S160">
            <v>3.8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G161">
            <v>3.61</v>
          </cell>
          <cell r="M161">
            <v>3.94</v>
          </cell>
          <cell r="O161">
            <v>4.1100000000000003</v>
          </cell>
          <cell r="Q161">
            <v>3.99</v>
          </cell>
          <cell r="S161">
            <v>3.99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G162">
            <v>3.94</v>
          </cell>
          <cell r="M162">
            <v>4.29</v>
          </cell>
          <cell r="O162">
            <v>4.47</v>
          </cell>
          <cell r="Q162">
            <v>4.33</v>
          </cell>
          <cell r="S162">
            <v>4.33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G163">
            <v>4.13</v>
          </cell>
          <cell r="M163">
            <v>4.5</v>
          </cell>
          <cell r="O163">
            <v>4.68</v>
          </cell>
          <cell r="Q163">
            <v>4.54</v>
          </cell>
          <cell r="S163">
            <v>4.54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G164">
            <v>4.3899999999999997</v>
          </cell>
          <cell r="M164">
            <v>4.79</v>
          </cell>
          <cell r="O164">
            <v>4.97</v>
          </cell>
          <cell r="Q164">
            <v>4.8099999999999996</v>
          </cell>
          <cell r="S164">
            <v>4.8099999999999996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G165">
            <v>4.5599999999999996</v>
          </cell>
          <cell r="M165">
            <v>4.96</v>
          </cell>
          <cell r="O165">
            <v>5.14</v>
          </cell>
          <cell r="Q165">
            <v>4.9800000000000004</v>
          </cell>
          <cell r="S165">
            <v>4.9800000000000004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G166">
            <v>4.71</v>
          </cell>
          <cell r="M166">
            <v>5.13</v>
          </cell>
          <cell r="O166">
            <v>5.31</v>
          </cell>
          <cell r="Q166">
            <v>5.14</v>
          </cell>
          <cell r="S166">
            <v>5.14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G167">
            <v>4.83</v>
          </cell>
          <cell r="M167">
            <v>5.26</v>
          </cell>
          <cell r="O167">
            <v>5.44</v>
          </cell>
          <cell r="Q167">
            <v>5.27</v>
          </cell>
          <cell r="S167">
            <v>5.27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G168">
            <v>5.09</v>
          </cell>
          <cell r="M168">
            <v>5.54</v>
          </cell>
          <cell r="O168">
            <v>5.72</v>
          </cell>
          <cell r="Q168">
            <v>5.54</v>
          </cell>
          <cell r="S168">
            <v>5.54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G169">
            <v>5.72</v>
          </cell>
          <cell r="M169">
            <v>6.23</v>
          </cell>
          <cell r="O169">
            <v>6.42</v>
          </cell>
          <cell r="Q169">
            <v>6.21</v>
          </cell>
          <cell r="S169">
            <v>6.21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G170">
            <v>7.5</v>
          </cell>
          <cell r="M170">
            <v>8.15</v>
          </cell>
          <cell r="O170">
            <v>8.36</v>
          </cell>
          <cell r="Q170">
            <v>8.08</v>
          </cell>
          <cell r="S170">
            <v>8.08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G171">
            <v>13.02</v>
          </cell>
          <cell r="M171">
            <v>15.59</v>
          </cell>
          <cell r="O171">
            <v>15.59</v>
          </cell>
          <cell r="Q171">
            <v>15.59</v>
          </cell>
          <cell r="S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G172">
            <v>3.36</v>
          </cell>
          <cell r="M172">
            <v>3.51</v>
          </cell>
          <cell r="O172">
            <v>3.51</v>
          </cell>
          <cell r="Q172">
            <v>3.02</v>
          </cell>
          <cell r="S172">
            <v>3.02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G173">
            <v>3.67</v>
          </cell>
          <cell r="M173">
            <v>3.85</v>
          </cell>
          <cell r="O173">
            <v>3.86</v>
          </cell>
          <cell r="Q173">
            <v>3.36</v>
          </cell>
          <cell r="S173">
            <v>3.36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G174">
            <v>3.86</v>
          </cell>
          <cell r="M174">
            <v>4.05</v>
          </cell>
          <cell r="O174">
            <v>4.0599999999999996</v>
          </cell>
          <cell r="Q174">
            <v>3.55</v>
          </cell>
          <cell r="S174">
            <v>3.55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G175">
            <v>4.1399999999999997</v>
          </cell>
          <cell r="M175">
            <v>4.3499999999999996</v>
          </cell>
          <cell r="O175">
            <v>4.3600000000000003</v>
          </cell>
          <cell r="Q175">
            <v>3.84</v>
          </cell>
          <cell r="S175">
            <v>3.84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G176">
            <v>4.4000000000000004</v>
          </cell>
          <cell r="M176">
            <v>4.6399999999999997</v>
          </cell>
          <cell r="O176">
            <v>4.6500000000000004</v>
          </cell>
          <cell r="Q176">
            <v>4.12</v>
          </cell>
          <cell r="S176">
            <v>4.12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G177">
            <v>4.62</v>
          </cell>
          <cell r="M177">
            <v>4.87</v>
          </cell>
          <cell r="O177">
            <v>4.88</v>
          </cell>
          <cell r="Q177">
            <v>4.3499999999999996</v>
          </cell>
          <cell r="S177">
            <v>4.3499999999999996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G178">
            <v>4.76</v>
          </cell>
          <cell r="M178">
            <v>5.03</v>
          </cell>
          <cell r="O178">
            <v>5.05</v>
          </cell>
          <cell r="Q178">
            <v>4.5</v>
          </cell>
          <cell r="S178">
            <v>4.5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G179">
            <v>5.0199999999999996</v>
          </cell>
          <cell r="M179">
            <v>5.31</v>
          </cell>
          <cell r="O179">
            <v>5.33</v>
          </cell>
          <cell r="Q179">
            <v>4.7699999999999996</v>
          </cell>
          <cell r="S179">
            <v>4.7699999999999996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G180">
            <v>5.09</v>
          </cell>
          <cell r="M180">
            <v>5.39</v>
          </cell>
          <cell r="O180">
            <v>5.41</v>
          </cell>
          <cell r="Q180">
            <v>4.8499999999999996</v>
          </cell>
          <cell r="S180">
            <v>4.8499999999999996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G181">
            <v>5.3</v>
          </cell>
          <cell r="M181">
            <v>5.61</v>
          </cell>
          <cell r="O181">
            <v>5.63</v>
          </cell>
          <cell r="Q181">
            <v>5.07</v>
          </cell>
          <cell r="S181">
            <v>5.07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G182">
            <v>5.96</v>
          </cell>
          <cell r="M182">
            <v>6.33</v>
          </cell>
          <cell r="O182">
            <v>6.35</v>
          </cell>
          <cell r="Q182">
            <v>5.76</v>
          </cell>
          <cell r="S182">
            <v>5.76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G183">
            <v>7.77</v>
          </cell>
          <cell r="M183">
            <v>8.2799999999999994</v>
          </cell>
          <cell r="O183">
            <v>8.32</v>
          </cell>
          <cell r="Q183">
            <v>7.66</v>
          </cell>
          <cell r="S183">
            <v>7.66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G184">
            <v>2.08</v>
          </cell>
          <cell r="M184">
            <v>2.2200000000000002</v>
          </cell>
          <cell r="O184">
            <v>2.38</v>
          </cell>
          <cell r="Q184">
            <v>2.3199999999999998</v>
          </cell>
          <cell r="S184">
            <v>2.3199999999999998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G185">
            <v>4.88</v>
          </cell>
          <cell r="M185">
            <v>5.9</v>
          </cell>
          <cell r="O185">
            <v>6.04</v>
          </cell>
          <cell r="Q185">
            <v>5.88</v>
          </cell>
          <cell r="S185">
            <v>5.88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G186">
            <v>4.9000000000000004</v>
          </cell>
          <cell r="M186">
            <v>5.92</v>
          </cell>
          <cell r="O186">
            <v>6.06</v>
          </cell>
          <cell r="Q186">
            <v>5.9</v>
          </cell>
          <cell r="S186">
            <v>5.9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G187">
            <v>5.9</v>
          </cell>
          <cell r="M187">
            <v>7.21</v>
          </cell>
          <cell r="O187">
            <v>7.35</v>
          </cell>
          <cell r="Q187">
            <v>7.16</v>
          </cell>
          <cell r="S187">
            <v>7.16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G188">
            <v>6.91</v>
          </cell>
          <cell r="M188">
            <v>8.5</v>
          </cell>
          <cell r="O188">
            <v>8.65</v>
          </cell>
          <cell r="Q188">
            <v>8.42</v>
          </cell>
          <cell r="S188">
            <v>8.42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G189">
            <v>7.91</v>
          </cell>
          <cell r="M189">
            <v>9.8000000000000007</v>
          </cell>
          <cell r="O189">
            <v>9.9499999999999993</v>
          </cell>
          <cell r="Q189">
            <v>9.68</v>
          </cell>
          <cell r="S189">
            <v>9.68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G190">
            <v>7.92</v>
          </cell>
          <cell r="M190">
            <v>9.81</v>
          </cell>
          <cell r="O190">
            <v>9.9600000000000009</v>
          </cell>
          <cell r="Q190">
            <v>9.6999999999999993</v>
          </cell>
          <cell r="S190">
            <v>9.6999999999999993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G191">
            <v>8.93</v>
          </cell>
          <cell r="M191">
            <v>11.11</v>
          </cell>
          <cell r="O191">
            <v>11.26</v>
          </cell>
          <cell r="Q191">
            <v>10.96</v>
          </cell>
          <cell r="S191">
            <v>10.96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G192">
            <v>5.0599999999999996</v>
          </cell>
          <cell r="M192">
            <v>5.49</v>
          </cell>
          <cell r="O192">
            <v>5.79</v>
          </cell>
          <cell r="Q192">
            <v>5.63</v>
          </cell>
          <cell r="S192">
            <v>5.63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G193">
            <v>5.46</v>
          </cell>
          <cell r="M193">
            <v>5.94</v>
          </cell>
          <cell r="O193">
            <v>6.24</v>
          </cell>
          <cell r="Q193">
            <v>6.06</v>
          </cell>
          <cell r="S193">
            <v>6.06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G194">
            <v>5.68</v>
          </cell>
          <cell r="M194">
            <v>6.17</v>
          </cell>
          <cell r="O194">
            <v>6.48</v>
          </cell>
          <cell r="Q194">
            <v>6.29</v>
          </cell>
          <cell r="S194">
            <v>6.29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G195">
            <v>6.01</v>
          </cell>
          <cell r="M195">
            <v>6.53</v>
          </cell>
          <cell r="O195">
            <v>6.84</v>
          </cell>
          <cell r="Q195">
            <v>6.64</v>
          </cell>
          <cell r="S195">
            <v>6.64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G196">
            <v>6.27</v>
          </cell>
          <cell r="M196">
            <v>6.81</v>
          </cell>
          <cell r="O196">
            <v>7.12</v>
          </cell>
          <cell r="Q196">
            <v>6.91</v>
          </cell>
          <cell r="S196">
            <v>6.91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G197">
            <v>6.52</v>
          </cell>
          <cell r="M197">
            <v>7.08</v>
          </cell>
          <cell r="O197">
            <v>7.39</v>
          </cell>
          <cell r="Q197">
            <v>7.17</v>
          </cell>
          <cell r="S197">
            <v>7.17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G198">
            <v>6.76</v>
          </cell>
          <cell r="M198">
            <v>7.33</v>
          </cell>
          <cell r="O198">
            <v>7.65</v>
          </cell>
          <cell r="Q198">
            <v>7.42</v>
          </cell>
          <cell r="S198">
            <v>7.42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G199">
            <v>7</v>
          </cell>
          <cell r="M199">
            <v>7.61</v>
          </cell>
          <cell r="O199">
            <v>7.92</v>
          </cell>
          <cell r="Q199">
            <v>7.68</v>
          </cell>
          <cell r="S199">
            <v>7.68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G200">
            <v>7.17</v>
          </cell>
          <cell r="M200">
            <v>7.78</v>
          </cell>
          <cell r="O200">
            <v>8.1</v>
          </cell>
          <cell r="Q200">
            <v>7.86</v>
          </cell>
          <cell r="S200">
            <v>7.86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G201">
            <v>7.45</v>
          </cell>
          <cell r="M201">
            <v>8.08</v>
          </cell>
          <cell r="O201">
            <v>8.41</v>
          </cell>
          <cell r="Q201">
            <v>8.15</v>
          </cell>
          <cell r="S201">
            <v>8.15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G202">
            <v>8.17</v>
          </cell>
          <cell r="M202">
            <v>8.8699999999999992</v>
          </cell>
          <cell r="O202">
            <v>9.1999999999999993</v>
          </cell>
          <cell r="Q202">
            <v>8.91</v>
          </cell>
          <cell r="S202">
            <v>8.91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G203">
            <v>10.35</v>
          </cell>
          <cell r="M203">
            <v>11.24</v>
          </cell>
          <cell r="O203">
            <v>11.58</v>
          </cell>
          <cell r="Q203">
            <v>11.21</v>
          </cell>
          <cell r="S203">
            <v>11.21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G204">
            <v>4.72</v>
          </cell>
          <cell r="M204">
            <v>4.92</v>
          </cell>
          <cell r="O204">
            <v>4.92</v>
          </cell>
          <cell r="Q204">
            <v>4.2</v>
          </cell>
          <cell r="S204">
            <v>4.2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G205">
            <v>5.05</v>
          </cell>
          <cell r="M205">
            <v>5.26</v>
          </cell>
          <cell r="O205">
            <v>5.27</v>
          </cell>
          <cell r="Q205">
            <v>4.54</v>
          </cell>
          <cell r="S205">
            <v>4.54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G206">
            <v>5.35</v>
          </cell>
          <cell r="M206">
            <v>5.6</v>
          </cell>
          <cell r="O206">
            <v>5.61</v>
          </cell>
          <cell r="Q206">
            <v>4.87</v>
          </cell>
          <cell r="S206">
            <v>4.87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G207">
            <v>5.69</v>
          </cell>
          <cell r="M207">
            <v>5.97</v>
          </cell>
          <cell r="O207">
            <v>5.98</v>
          </cell>
          <cell r="Q207">
            <v>5.22</v>
          </cell>
          <cell r="S207">
            <v>5.22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G208">
            <v>5.95</v>
          </cell>
          <cell r="M208">
            <v>6.24</v>
          </cell>
          <cell r="O208">
            <v>6.26</v>
          </cell>
          <cell r="Q208">
            <v>5.49</v>
          </cell>
          <cell r="S208">
            <v>5.49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G209">
            <v>6.19</v>
          </cell>
          <cell r="M209">
            <v>6.51</v>
          </cell>
          <cell r="O209">
            <v>6.53</v>
          </cell>
          <cell r="Q209">
            <v>5.75</v>
          </cell>
          <cell r="S209">
            <v>5.75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G210">
            <v>6.49</v>
          </cell>
          <cell r="M210">
            <v>6.83</v>
          </cell>
          <cell r="O210">
            <v>6.86</v>
          </cell>
          <cell r="Q210">
            <v>6.06</v>
          </cell>
          <cell r="S210">
            <v>6.06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G211">
            <v>6.7</v>
          </cell>
          <cell r="M211">
            <v>7.06</v>
          </cell>
          <cell r="O211">
            <v>7.08</v>
          </cell>
          <cell r="Q211">
            <v>6.28</v>
          </cell>
          <cell r="S211">
            <v>6.28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G212">
            <v>6.79</v>
          </cell>
          <cell r="M212">
            <v>7.16</v>
          </cell>
          <cell r="O212">
            <v>7.19</v>
          </cell>
          <cell r="Q212">
            <v>6.39</v>
          </cell>
          <cell r="S212">
            <v>6.39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G213">
            <v>7.09</v>
          </cell>
          <cell r="M213">
            <v>7.47</v>
          </cell>
          <cell r="O213">
            <v>7.51</v>
          </cell>
          <cell r="Q213">
            <v>6.69</v>
          </cell>
          <cell r="S213">
            <v>6.69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G214">
            <v>7.94</v>
          </cell>
          <cell r="M214">
            <v>8.4</v>
          </cell>
          <cell r="O214">
            <v>8.44</v>
          </cell>
          <cell r="Q214">
            <v>7.59</v>
          </cell>
          <cell r="S214">
            <v>7.59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G215">
            <v>10.14</v>
          </cell>
          <cell r="M215">
            <v>10.78</v>
          </cell>
          <cell r="O215">
            <v>10.84</v>
          </cell>
          <cell r="Q215">
            <v>9.91</v>
          </cell>
          <cell r="S215">
            <v>9.91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G216">
            <v>15.53</v>
          </cell>
          <cell r="M216">
            <v>16.93</v>
          </cell>
          <cell r="O216">
            <v>17.61</v>
          </cell>
          <cell r="Q216">
            <v>17.11</v>
          </cell>
          <cell r="S216">
            <v>19.27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G217">
            <v>17.59</v>
          </cell>
          <cell r="M217">
            <v>19.350000000000001</v>
          </cell>
          <cell r="O217">
            <v>20.02</v>
          </cell>
          <cell r="Q217">
            <v>19.43</v>
          </cell>
          <cell r="S217">
            <v>21.59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G218">
            <v>18.059999999999999</v>
          </cell>
          <cell r="M218">
            <v>19.86</v>
          </cell>
          <cell r="O218">
            <v>20.54</v>
          </cell>
          <cell r="Q218">
            <v>19.93</v>
          </cell>
          <cell r="S218">
            <v>22.09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G219">
            <v>18.7</v>
          </cell>
          <cell r="M219">
            <v>20.6</v>
          </cell>
          <cell r="O219">
            <v>21.27</v>
          </cell>
          <cell r="Q219">
            <v>20.65</v>
          </cell>
          <cell r="S219">
            <v>22.81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G220">
            <v>19.170000000000002</v>
          </cell>
          <cell r="M220">
            <v>21.12</v>
          </cell>
          <cell r="O220">
            <v>21.79</v>
          </cell>
          <cell r="Q220">
            <v>21.15</v>
          </cell>
          <cell r="S220">
            <v>23.31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G221">
            <v>19.64</v>
          </cell>
          <cell r="M221">
            <v>21.64</v>
          </cell>
          <cell r="O221">
            <v>22.31</v>
          </cell>
          <cell r="Q221">
            <v>21.65</v>
          </cell>
          <cell r="S221">
            <v>23.81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G222">
            <v>19.84</v>
          </cell>
          <cell r="M222">
            <v>21.86</v>
          </cell>
          <cell r="O222">
            <v>22.54</v>
          </cell>
          <cell r="Q222">
            <v>21.87</v>
          </cell>
          <cell r="S222">
            <v>24.02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G223">
            <v>9.18</v>
          </cell>
          <cell r="M223">
            <v>9.98</v>
          </cell>
          <cell r="O223">
            <v>10.49</v>
          </cell>
          <cell r="Q223">
            <v>10.210000000000001</v>
          </cell>
          <cell r="S223">
            <v>10.210000000000001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G224">
            <v>9.91</v>
          </cell>
          <cell r="M224">
            <v>10.78</v>
          </cell>
          <cell r="O224">
            <v>11.3</v>
          </cell>
          <cell r="Q224">
            <v>10.98</v>
          </cell>
          <cell r="S224">
            <v>10.98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G225">
            <v>10.220000000000001</v>
          </cell>
          <cell r="M225">
            <v>11.13</v>
          </cell>
          <cell r="O225">
            <v>11.64</v>
          </cell>
          <cell r="Q225">
            <v>11.31</v>
          </cell>
          <cell r="S225">
            <v>11.31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G226">
            <v>10.59</v>
          </cell>
          <cell r="M226">
            <v>11.53</v>
          </cell>
          <cell r="O226">
            <v>12.04</v>
          </cell>
          <cell r="Q226">
            <v>11.7</v>
          </cell>
          <cell r="S226">
            <v>11.7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G227">
            <v>11.25</v>
          </cell>
          <cell r="M227">
            <v>12.29</v>
          </cell>
          <cell r="O227">
            <v>12.8</v>
          </cell>
          <cell r="Q227">
            <v>12.43</v>
          </cell>
          <cell r="S227">
            <v>12.43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G228">
            <v>1.37</v>
          </cell>
          <cell r="M228">
            <v>1.53</v>
          </cell>
          <cell r="O228">
            <v>1.56</v>
          </cell>
          <cell r="Q228">
            <v>1.51</v>
          </cell>
          <cell r="S228">
            <v>1.51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G229">
            <v>1.59</v>
          </cell>
          <cell r="M229">
            <v>1.78</v>
          </cell>
          <cell r="O229">
            <v>1.81</v>
          </cell>
          <cell r="Q229">
            <v>1.75</v>
          </cell>
          <cell r="S229">
            <v>1.75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G230">
            <v>4.46</v>
          </cell>
          <cell r="M230">
            <v>4.78</v>
          </cell>
          <cell r="O230">
            <v>5.1100000000000003</v>
          </cell>
          <cell r="Q230">
            <v>4.9800000000000004</v>
          </cell>
          <cell r="S230">
            <v>4.9800000000000004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G231">
            <v>11.7</v>
          </cell>
          <cell r="M231">
            <v>12.93</v>
          </cell>
          <cell r="O231">
            <v>13.4</v>
          </cell>
          <cell r="Q231">
            <v>13.07</v>
          </cell>
          <cell r="S231">
            <v>13.43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G232">
            <v>1.07</v>
          </cell>
          <cell r="M232">
            <v>1.2</v>
          </cell>
          <cell r="O232">
            <v>1.22</v>
          </cell>
          <cell r="Q232">
            <v>1.18</v>
          </cell>
          <cell r="S232">
            <v>1.18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G233">
            <v>7.38</v>
          </cell>
          <cell r="M233">
            <v>7.89</v>
          </cell>
          <cell r="O233">
            <v>8.2899999999999991</v>
          </cell>
          <cell r="Q233">
            <v>8.11</v>
          </cell>
          <cell r="S233">
            <v>8.11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G234">
            <v>0.42</v>
          </cell>
          <cell r="M234">
            <v>0.47</v>
          </cell>
          <cell r="O234">
            <v>0.48</v>
          </cell>
          <cell r="Q234">
            <v>0.46</v>
          </cell>
          <cell r="S234">
            <v>0.46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G235">
            <v>0.69</v>
          </cell>
          <cell r="M235">
            <v>0.75</v>
          </cell>
          <cell r="O235">
            <v>0.75</v>
          </cell>
          <cell r="Q235">
            <v>0.73</v>
          </cell>
          <cell r="S235">
            <v>0.73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G236">
            <v>7.38</v>
          </cell>
          <cell r="M236">
            <v>7.89</v>
          </cell>
          <cell r="O236">
            <v>8.2899999999999991</v>
          </cell>
          <cell r="Q236">
            <v>8.11</v>
          </cell>
          <cell r="S236">
            <v>8.11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G237">
            <v>7.38</v>
          </cell>
          <cell r="M237">
            <v>7.89</v>
          </cell>
          <cell r="O237">
            <v>8.2899999999999991</v>
          </cell>
          <cell r="Q237">
            <v>8.11</v>
          </cell>
          <cell r="S237">
            <v>8.11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G238">
            <v>7.94</v>
          </cell>
          <cell r="M238">
            <v>8.51</v>
          </cell>
          <cell r="O238">
            <v>8.93</v>
          </cell>
          <cell r="Q238">
            <v>8.73</v>
          </cell>
          <cell r="S238">
            <v>8.73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G239">
            <v>8.86</v>
          </cell>
          <cell r="M239">
            <v>9.49</v>
          </cell>
          <cell r="O239">
            <v>10.02</v>
          </cell>
          <cell r="Q239">
            <v>9.81</v>
          </cell>
          <cell r="S239">
            <v>9.81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G240">
            <v>8.86</v>
          </cell>
          <cell r="M240">
            <v>9.49</v>
          </cell>
          <cell r="O240">
            <v>10.02</v>
          </cell>
          <cell r="Q240">
            <v>9.81</v>
          </cell>
          <cell r="S240">
            <v>9.81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G241">
            <v>23.78</v>
          </cell>
          <cell r="M241">
            <v>26.3</v>
          </cell>
          <cell r="O241">
            <v>27.11</v>
          </cell>
          <cell r="Q241">
            <v>26.45</v>
          </cell>
          <cell r="S241">
            <v>27.24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G242">
            <v>37.299999999999997</v>
          </cell>
          <cell r="M242">
            <v>41.95</v>
          </cell>
          <cell r="O242">
            <v>42.92</v>
          </cell>
          <cell r="Q242">
            <v>41.88</v>
          </cell>
          <cell r="S242">
            <v>43.85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G243">
            <v>38.340000000000003</v>
          </cell>
          <cell r="M243">
            <v>42.98</v>
          </cell>
          <cell r="O243">
            <v>43.93</v>
          </cell>
          <cell r="Q243">
            <v>42.88</v>
          </cell>
          <cell r="S243">
            <v>44.85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G244">
            <v>32.799999999999997</v>
          </cell>
          <cell r="M244">
            <v>36.840000000000003</v>
          </cell>
          <cell r="O244">
            <v>37.630000000000003</v>
          </cell>
          <cell r="Q244">
            <v>36.729999999999997</v>
          </cell>
          <cell r="S244">
            <v>38.57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G245">
            <v>99.82</v>
          </cell>
          <cell r="M245">
            <v>105.98</v>
          </cell>
          <cell r="O245">
            <v>109.32</v>
          </cell>
          <cell r="Q245">
            <v>104.26</v>
          </cell>
          <cell r="S245">
            <v>110.33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G246">
            <v>57.1</v>
          </cell>
          <cell r="M246">
            <v>60.64</v>
          </cell>
          <cell r="O246">
            <v>62.57</v>
          </cell>
          <cell r="Q246">
            <v>59.86</v>
          </cell>
          <cell r="S246">
            <v>62.89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G247">
            <v>0.12</v>
          </cell>
          <cell r="M247">
            <v>0.14000000000000001</v>
          </cell>
          <cell r="O247">
            <v>0.14000000000000001</v>
          </cell>
          <cell r="Q247">
            <v>0.13</v>
          </cell>
          <cell r="S247">
            <v>0.13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G248">
            <v>0.08</v>
          </cell>
          <cell r="M248">
            <v>0.1</v>
          </cell>
          <cell r="O248">
            <v>0.1</v>
          </cell>
          <cell r="Q248">
            <v>0.09</v>
          </cell>
          <cell r="S248">
            <v>0.09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G249">
            <v>0.43</v>
          </cell>
          <cell r="M249">
            <v>0.49</v>
          </cell>
          <cell r="O249">
            <v>0.49</v>
          </cell>
          <cell r="Q249">
            <v>0.48</v>
          </cell>
          <cell r="S249">
            <v>0.5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G250">
            <v>0.4</v>
          </cell>
          <cell r="M250">
            <v>0.46</v>
          </cell>
          <cell r="O250">
            <v>0.46</v>
          </cell>
          <cell r="Q250">
            <v>0.45</v>
          </cell>
          <cell r="S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G251">
            <v>0.46</v>
          </cell>
          <cell r="M251">
            <v>0.53</v>
          </cell>
          <cell r="O251">
            <v>0.53</v>
          </cell>
          <cell r="Q251">
            <v>0.52</v>
          </cell>
          <cell r="S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G252">
            <v>1.26</v>
          </cell>
          <cell r="M252">
            <v>1.44</v>
          </cell>
          <cell r="O252">
            <v>1.45</v>
          </cell>
          <cell r="Q252">
            <v>1.42</v>
          </cell>
          <cell r="S252">
            <v>1.46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G253">
            <v>1.25</v>
          </cell>
          <cell r="M253">
            <v>1.43</v>
          </cell>
          <cell r="O253">
            <v>1.44</v>
          </cell>
          <cell r="Q253">
            <v>1.41</v>
          </cell>
          <cell r="S253">
            <v>1.45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G254">
            <v>1.39</v>
          </cell>
          <cell r="M254">
            <v>1.58</v>
          </cell>
          <cell r="O254">
            <v>1.6</v>
          </cell>
          <cell r="Q254">
            <v>1.56</v>
          </cell>
          <cell r="S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G255">
            <v>1.81</v>
          </cell>
          <cell r="M255">
            <v>2.06</v>
          </cell>
          <cell r="O255">
            <v>2.08</v>
          </cell>
          <cell r="Q255">
            <v>2.0299999999999998</v>
          </cell>
          <cell r="S255">
            <v>2.0699999999999998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G256">
            <v>1.83</v>
          </cell>
          <cell r="M256">
            <v>2.09</v>
          </cell>
          <cell r="O256">
            <v>2.1</v>
          </cell>
          <cell r="Q256">
            <v>2.0499999999999998</v>
          </cell>
          <cell r="S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G257">
            <v>1.99</v>
          </cell>
          <cell r="M257">
            <v>2.27</v>
          </cell>
          <cell r="O257">
            <v>2.29</v>
          </cell>
          <cell r="Q257">
            <v>2.23</v>
          </cell>
          <cell r="S257">
            <v>2.2799999999999998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G258">
            <v>51.95</v>
          </cell>
          <cell r="M258">
            <v>58.27</v>
          </cell>
          <cell r="O258">
            <v>59.33</v>
          </cell>
          <cell r="Q258">
            <v>57.91</v>
          </cell>
          <cell r="S258">
            <v>59.46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G259">
            <v>44.59</v>
          </cell>
          <cell r="M259">
            <v>50.28</v>
          </cell>
          <cell r="O259">
            <v>51.03</v>
          </cell>
          <cell r="Q259">
            <v>49.93</v>
          </cell>
          <cell r="S259">
            <v>51.81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G260">
            <v>35.71</v>
          </cell>
          <cell r="M260">
            <v>38.22</v>
          </cell>
          <cell r="O260">
            <v>38.67</v>
          </cell>
          <cell r="Q260">
            <v>45.7</v>
          </cell>
          <cell r="S260">
            <v>37.369999999999997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G261">
            <v>30.94</v>
          </cell>
          <cell r="M261">
            <v>33.76</v>
          </cell>
          <cell r="O261">
            <v>34.15</v>
          </cell>
          <cell r="Q261">
            <v>37.6</v>
          </cell>
          <cell r="S261">
            <v>33.72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G262">
            <v>30.33</v>
          </cell>
          <cell r="M262">
            <v>33.21</v>
          </cell>
          <cell r="O262">
            <v>33.619999999999997</v>
          </cell>
          <cell r="Q262">
            <v>37.049999999999997</v>
          </cell>
          <cell r="S262">
            <v>33.200000000000003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G263">
            <v>74.19</v>
          </cell>
          <cell r="M263">
            <v>107.78</v>
          </cell>
          <cell r="O263">
            <v>108.71</v>
          </cell>
          <cell r="Q263">
            <v>107.73</v>
          </cell>
          <cell r="S263">
            <v>85.81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G264">
            <v>119.92</v>
          </cell>
          <cell r="M264">
            <v>134.34</v>
          </cell>
          <cell r="O264">
            <v>136.71</v>
          </cell>
          <cell r="Q264">
            <v>132.68</v>
          </cell>
          <cell r="S264">
            <v>138.08000000000001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G265">
            <v>175.29</v>
          </cell>
          <cell r="M265">
            <v>282.95</v>
          </cell>
          <cell r="O265">
            <v>283.45999999999998</v>
          </cell>
          <cell r="Q265">
            <v>283.08999999999997</v>
          </cell>
          <cell r="S265">
            <v>200.22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G266">
            <v>278.25</v>
          </cell>
          <cell r="M266">
            <v>302.01</v>
          </cell>
          <cell r="O266">
            <v>309.39999999999998</v>
          </cell>
          <cell r="Q266">
            <v>297.07</v>
          </cell>
          <cell r="S266">
            <v>312.82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G267">
            <v>36.909999999999997</v>
          </cell>
          <cell r="M267">
            <v>53.46</v>
          </cell>
          <cell r="O267">
            <v>53.64</v>
          </cell>
          <cell r="Q267">
            <v>53.31</v>
          </cell>
          <cell r="S267">
            <v>42.64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G268">
            <v>2.87</v>
          </cell>
          <cell r="M268">
            <v>2.8</v>
          </cell>
          <cell r="O268">
            <v>2.64</v>
          </cell>
          <cell r="Q268">
            <v>2.5099999999999998</v>
          </cell>
          <cell r="S268">
            <v>2.52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G269">
            <v>21.92</v>
          </cell>
          <cell r="M269">
            <v>26.31</v>
          </cell>
          <cell r="O269">
            <v>26.31</v>
          </cell>
          <cell r="Q269">
            <v>26.31</v>
          </cell>
          <cell r="S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G270">
            <v>29.23</v>
          </cell>
          <cell r="M270">
            <v>35.08</v>
          </cell>
          <cell r="O270">
            <v>35.08</v>
          </cell>
          <cell r="Q270">
            <v>35.08</v>
          </cell>
          <cell r="S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G271">
            <v>25</v>
          </cell>
          <cell r="M271">
            <v>29.91</v>
          </cell>
          <cell r="O271">
            <v>29.91</v>
          </cell>
          <cell r="Q271">
            <v>29.88</v>
          </cell>
          <cell r="S271">
            <v>29.88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G272">
            <v>18.87</v>
          </cell>
          <cell r="M272">
            <v>20.49</v>
          </cell>
          <cell r="O272">
            <v>21</v>
          </cell>
          <cell r="Q272">
            <v>21</v>
          </cell>
          <cell r="S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G273">
            <v>160.36000000000001</v>
          </cell>
          <cell r="M273">
            <v>177.03</v>
          </cell>
          <cell r="O273">
            <v>180.91</v>
          </cell>
          <cell r="Q273">
            <v>174.83</v>
          </cell>
          <cell r="S273">
            <v>182.54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G274">
            <v>192.27</v>
          </cell>
          <cell r="M274">
            <v>210.91</v>
          </cell>
          <cell r="O274">
            <v>215.84</v>
          </cell>
          <cell r="Q274">
            <v>207.98</v>
          </cell>
          <cell r="S274">
            <v>218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G275">
            <v>203.11</v>
          </cell>
          <cell r="M275">
            <v>222.42</v>
          </cell>
          <cell r="O275">
            <v>227.71</v>
          </cell>
          <cell r="Q275">
            <v>219.24</v>
          </cell>
          <cell r="S275">
            <v>230.05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G276">
            <v>214.75</v>
          </cell>
          <cell r="M276">
            <v>234.78</v>
          </cell>
          <cell r="O276">
            <v>240.46</v>
          </cell>
          <cell r="Q276">
            <v>231.34</v>
          </cell>
          <cell r="S276">
            <v>242.98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G277">
            <v>227.01</v>
          </cell>
          <cell r="M277">
            <v>247.79</v>
          </cell>
          <cell r="O277">
            <v>253.88</v>
          </cell>
          <cell r="Q277">
            <v>244.06</v>
          </cell>
          <cell r="S277">
            <v>256.60000000000002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G278">
            <v>209.63</v>
          </cell>
          <cell r="M278">
            <v>228.71</v>
          </cell>
          <cell r="O278">
            <v>234.5</v>
          </cell>
          <cell r="Q278">
            <v>225.34</v>
          </cell>
          <cell r="S278">
            <v>237.26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G279">
            <v>239.11</v>
          </cell>
          <cell r="M279">
            <v>260.66000000000003</v>
          </cell>
          <cell r="O279">
            <v>267.14</v>
          </cell>
          <cell r="Q279">
            <v>256.64999999999998</v>
          </cell>
          <cell r="S279">
            <v>270.05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G280">
            <v>220.81</v>
          </cell>
          <cell r="M280">
            <v>240.62</v>
          </cell>
          <cell r="O280">
            <v>246.77</v>
          </cell>
          <cell r="Q280">
            <v>237</v>
          </cell>
          <cell r="S280">
            <v>249.72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G281">
            <v>249.01</v>
          </cell>
          <cell r="M281">
            <v>271.17</v>
          </cell>
          <cell r="O281">
            <v>277.97000000000003</v>
          </cell>
          <cell r="Q281">
            <v>266.93</v>
          </cell>
          <cell r="S281">
            <v>281.05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G282">
            <v>230.98</v>
          </cell>
          <cell r="M282">
            <v>251.38</v>
          </cell>
          <cell r="O282">
            <v>257.87</v>
          </cell>
          <cell r="Q282">
            <v>247.52</v>
          </cell>
          <cell r="S282">
            <v>260.99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G283">
            <v>260.64999999999998</v>
          </cell>
          <cell r="M283">
            <v>283.52999999999997</v>
          </cell>
          <cell r="O283">
            <v>290.72000000000003</v>
          </cell>
          <cell r="Q283">
            <v>279.02</v>
          </cell>
          <cell r="S283">
            <v>293.98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G284">
            <v>272.52</v>
          </cell>
          <cell r="M284">
            <v>296.13</v>
          </cell>
          <cell r="O284">
            <v>303.72000000000003</v>
          </cell>
          <cell r="Q284">
            <v>291.36</v>
          </cell>
          <cell r="S284">
            <v>307.18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G285">
            <v>253.24</v>
          </cell>
          <cell r="M285">
            <v>275.2</v>
          </cell>
          <cell r="O285">
            <v>282.39999999999998</v>
          </cell>
          <cell r="Q285">
            <v>270.83999999999997</v>
          </cell>
          <cell r="S285">
            <v>285.87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G286">
            <v>283.35000000000002</v>
          </cell>
          <cell r="M286">
            <v>307.63</v>
          </cell>
          <cell r="O286">
            <v>315.58</v>
          </cell>
          <cell r="Q286">
            <v>302.61</v>
          </cell>
          <cell r="S286">
            <v>319.22000000000003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G287">
            <v>293.95999999999998</v>
          </cell>
          <cell r="M287">
            <v>318.91000000000003</v>
          </cell>
          <cell r="O287">
            <v>327.2</v>
          </cell>
          <cell r="Q287">
            <v>313.64</v>
          </cell>
          <cell r="S287">
            <v>331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G288">
            <v>273.69</v>
          </cell>
          <cell r="M288">
            <v>297</v>
          </cell>
          <cell r="O288">
            <v>304.86</v>
          </cell>
          <cell r="Q288">
            <v>292.18</v>
          </cell>
          <cell r="S288">
            <v>308.64999999999998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G289">
            <v>294.66000000000003</v>
          </cell>
          <cell r="M289">
            <v>319.14999999999998</v>
          </cell>
          <cell r="O289">
            <v>327.78</v>
          </cell>
          <cell r="Q289">
            <v>313.89</v>
          </cell>
          <cell r="S289">
            <v>332.06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G290">
            <v>27.54</v>
          </cell>
          <cell r="M290">
            <v>30.48</v>
          </cell>
          <cell r="O290">
            <v>30.53</v>
          </cell>
          <cell r="Q290">
            <v>30.74</v>
          </cell>
          <cell r="S290">
            <v>30.69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G291">
            <v>21.92</v>
          </cell>
          <cell r="M291">
            <v>24.19</v>
          </cell>
          <cell r="O291">
            <v>24.24</v>
          </cell>
          <cell r="Q291">
            <v>25.15</v>
          </cell>
          <cell r="S291">
            <v>25.11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G292">
            <v>24.51</v>
          </cell>
          <cell r="M292">
            <v>26.78</v>
          </cell>
          <cell r="O292">
            <v>26.83</v>
          </cell>
          <cell r="Q292">
            <v>27.98</v>
          </cell>
          <cell r="S292">
            <v>27.93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G293">
            <v>13.34</v>
          </cell>
          <cell r="M293">
            <v>15.39</v>
          </cell>
          <cell r="O293">
            <v>15.4</v>
          </cell>
          <cell r="Q293">
            <v>15.63</v>
          </cell>
          <cell r="S293">
            <v>15.59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G294">
            <v>106.96</v>
          </cell>
          <cell r="M294">
            <v>121.37</v>
          </cell>
          <cell r="O294">
            <v>125.92</v>
          </cell>
          <cell r="Q294">
            <v>122.8</v>
          </cell>
          <cell r="S294">
            <v>124.06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G295">
            <v>117.69</v>
          </cell>
          <cell r="M295">
            <v>133.51</v>
          </cell>
          <cell r="O295">
            <v>138.46</v>
          </cell>
          <cell r="Q295">
            <v>134.91</v>
          </cell>
          <cell r="S295">
            <v>136.41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G296">
            <v>163.25</v>
          </cell>
          <cell r="M296">
            <v>184.25</v>
          </cell>
          <cell r="O296">
            <v>190.99</v>
          </cell>
          <cell r="Q296">
            <v>186.27</v>
          </cell>
          <cell r="S296">
            <v>188.9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G297">
            <v>204.35</v>
          </cell>
          <cell r="M297">
            <v>230.21</v>
          </cell>
          <cell r="O297">
            <v>238.61</v>
          </cell>
          <cell r="Q297">
            <v>232.82</v>
          </cell>
          <cell r="S297">
            <v>236.33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G298">
            <v>109.09</v>
          </cell>
          <cell r="M298">
            <v>123.59</v>
          </cell>
          <cell r="O298">
            <v>127.15</v>
          </cell>
          <cell r="Q298">
            <v>124.9</v>
          </cell>
          <cell r="S298">
            <v>126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G299">
            <v>240.04</v>
          </cell>
          <cell r="M299">
            <v>257.08</v>
          </cell>
          <cell r="O299">
            <v>260.58999999999997</v>
          </cell>
          <cell r="Q299">
            <v>231.62</v>
          </cell>
          <cell r="S299">
            <v>231.62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G300">
            <v>382.91</v>
          </cell>
          <cell r="M300">
            <v>400.25</v>
          </cell>
          <cell r="O300">
            <v>403.83</v>
          </cell>
          <cell r="Q300">
            <v>348.91</v>
          </cell>
          <cell r="S300">
            <v>348.91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G301">
            <v>214.28</v>
          </cell>
          <cell r="M301">
            <v>255.04</v>
          </cell>
          <cell r="O301">
            <v>266.54000000000002</v>
          </cell>
          <cell r="Q301">
            <v>255.43</v>
          </cell>
          <cell r="S301">
            <v>255.43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G302">
            <v>666.11</v>
          </cell>
          <cell r="M302">
            <v>754.53</v>
          </cell>
          <cell r="O302">
            <v>773.36</v>
          </cell>
          <cell r="Q302">
            <v>768.06</v>
          </cell>
          <cell r="S302">
            <v>776.36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G303">
            <v>864.88</v>
          </cell>
          <cell r="M303">
            <v>979.92</v>
          </cell>
          <cell r="O303">
            <v>1002.96</v>
          </cell>
          <cell r="Q303">
            <v>994.85</v>
          </cell>
          <cell r="S303">
            <v>1007.05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G304">
            <v>1080.8399999999999</v>
          </cell>
          <cell r="M304">
            <v>1225.73</v>
          </cell>
          <cell r="O304">
            <v>1253.0999999999999</v>
          </cell>
          <cell r="Q304">
            <v>1242.0999999999999</v>
          </cell>
          <cell r="S304">
            <v>1258.42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G305">
            <v>1306.05</v>
          </cell>
          <cell r="M305">
            <v>1482.49</v>
          </cell>
          <cell r="O305">
            <v>1513.82</v>
          </cell>
          <cell r="Q305">
            <v>1499.5</v>
          </cell>
          <cell r="S305">
            <v>1520.5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G306">
            <v>1576.57</v>
          </cell>
          <cell r="M306">
            <v>1790.53</v>
          </cell>
          <cell r="O306">
            <v>1826.88</v>
          </cell>
          <cell r="Q306">
            <v>1808.13</v>
          </cell>
          <cell r="S306">
            <v>1835.14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G307">
            <v>1876.88</v>
          </cell>
          <cell r="M307">
            <v>2131.48</v>
          </cell>
          <cell r="O307">
            <v>2174.0300000000002</v>
          </cell>
          <cell r="Q307">
            <v>2150.31</v>
          </cell>
          <cell r="S307">
            <v>2184.04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G308">
            <v>2234.09</v>
          </cell>
          <cell r="M308">
            <v>2538.9699999999998</v>
          </cell>
          <cell r="O308">
            <v>2588.98</v>
          </cell>
          <cell r="Q308">
            <v>2560.4499999999998</v>
          </cell>
          <cell r="S308">
            <v>2600.8200000000002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G309">
            <v>2096.86</v>
          </cell>
          <cell r="M309">
            <v>2358.8200000000002</v>
          </cell>
          <cell r="O309">
            <v>2381.86</v>
          </cell>
          <cell r="Q309">
            <v>2340.0100000000002</v>
          </cell>
          <cell r="S309">
            <v>2352.1999999999998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G310">
            <v>2331.33</v>
          </cell>
          <cell r="M310">
            <v>2625.51</v>
          </cell>
          <cell r="O310">
            <v>2648.55</v>
          </cell>
          <cell r="Q310">
            <v>2601.63</v>
          </cell>
          <cell r="S310">
            <v>2613.83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G311">
            <v>2584.09</v>
          </cell>
          <cell r="M311">
            <v>2914.15</v>
          </cell>
          <cell r="O311">
            <v>2937.19</v>
          </cell>
          <cell r="Q311">
            <v>2885.21</v>
          </cell>
          <cell r="S311">
            <v>2897.4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G312">
            <v>2951.84</v>
          </cell>
          <cell r="M312">
            <v>3335.86</v>
          </cell>
          <cell r="O312">
            <v>3358.9</v>
          </cell>
          <cell r="Q312">
            <v>3300.16</v>
          </cell>
          <cell r="S312">
            <v>3312.35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G313">
            <v>3455.78</v>
          </cell>
          <cell r="M313">
            <v>3921.4</v>
          </cell>
          <cell r="O313">
            <v>3944.44</v>
          </cell>
          <cell r="Q313">
            <v>3879.59</v>
          </cell>
          <cell r="S313">
            <v>3891.79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G314">
            <v>2716.75</v>
          </cell>
          <cell r="M314">
            <v>3055.52</v>
          </cell>
          <cell r="O314">
            <v>3082.9</v>
          </cell>
          <cell r="Q314">
            <v>3026.57</v>
          </cell>
          <cell r="S314">
            <v>3042.89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G315">
            <v>3031.84</v>
          </cell>
          <cell r="M315">
            <v>3413.88</v>
          </cell>
          <cell r="O315">
            <v>3441.26</v>
          </cell>
          <cell r="Q315">
            <v>3378.11</v>
          </cell>
          <cell r="S315">
            <v>3394.43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G316">
            <v>3370.75</v>
          </cell>
          <cell r="M316">
            <v>3800.9</v>
          </cell>
          <cell r="O316">
            <v>3828.28</v>
          </cell>
          <cell r="Q316">
            <v>3758.35</v>
          </cell>
          <cell r="S316">
            <v>3774.67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G317">
            <v>3864.15</v>
          </cell>
          <cell r="M317">
            <v>4366.71</v>
          </cell>
          <cell r="O317">
            <v>4394.09</v>
          </cell>
          <cell r="Q317">
            <v>4315.09</v>
          </cell>
          <cell r="S317">
            <v>4331.41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G318">
            <v>4690.3900000000003</v>
          </cell>
          <cell r="M318">
            <v>5318.78</v>
          </cell>
          <cell r="O318">
            <v>5346.16</v>
          </cell>
          <cell r="Q318">
            <v>5253.55</v>
          </cell>
          <cell r="S318">
            <v>5269.87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G319">
            <v>3458.71</v>
          </cell>
          <cell r="M319">
            <v>3889.69</v>
          </cell>
          <cell r="O319">
            <v>3921.04</v>
          </cell>
          <cell r="Q319">
            <v>3846.85</v>
          </cell>
          <cell r="S319">
            <v>3867.86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G320">
            <v>3874.71</v>
          </cell>
          <cell r="M320">
            <v>4362.84</v>
          </cell>
          <cell r="O320">
            <v>4394.1899999999996</v>
          </cell>
          <cell r="Q320">
            <v>4311.01</v>
          </cell>
          <cell r="S320">
            <v>4332.0200000000004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G321">
            <v>4322.53</v>
          </cell>
          <cell r="M321">
            <v>4874.25</v>
          </cell>
          <cell r="O321">
            <v>4905.6000000000004</v>
          </cell>
          <cell r="Q321">
            <v>4813.46</v>
          </cell>
          <cell r="S321">
            <v>4834.47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G322">
            <v>4974.83</v>
          </cell>
          <cell r="M322">
            <v>5622.28</v>
          </cell>
          <cell r="O322">
            <v>5653.63</v>
          </cell>
          <cell r="Q322">
            <v>5549.51</v>
          </cell>
          <cell r="S322">
            <v>5570.51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G323">
            <v>6066.28</v>
          </cell>
          <cell r="M323">
            <v>6879.99</v>
          </cell>
          <cell r="O323">
            <v>6911.34</v>
          </cell>
          <cell r="Q323">
            <v>6789.28</v>
          </cell>
          <cell r="S323">
            <v>6810.28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G324">
            <v>4347.7299999999996</v>
          </cell>
          <cell r="M324">
            <v>4888.6499999999996</v>
          </cell>
          <cell r="O324">
            <v>4925.0200000000004</v>
          </cell>
          <cell r="Q324">
            <v>4828.9399999999996</v>
          </cell>
          <cell r="S324">
            <v>4855.95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G325">
            <v>4882.32</v>
          </cell>
          <cell r="M325">
            <v>5496.51</v>
          </cell>
          <cell r="O325">
            <v>5532.88</v>
          </cell>
          <cell r="Q325">
            <v>5425.18</v>
          </cell>
          <cell r="S325">
            <v>5452.19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G326">
            <v>5461.05</v>
          </cell>
          <cell r="M326">
            <v>6157.39</v>
          </cell>
          <cell r="O326">
            <v>6193.77</v>
          </cell>
          <cell r="Q326">
            <v>6074.49</v>
          </cell>
          <cell r="S326">
            <v>6101.49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G327">
            <v>6306.55</v>
          </cell>
          <cell r="M327">
            <v>7127.13</v>
          </cell>
          <cell r="O327">
            <v>7163.5</v>
          </cell>
          <cell r="Q327">
            <v>7028.73</v>
          </cell>
          <cell r="S327">
            <v>7055.74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G328">
            <v>7716.75</v>
          </cell>
          <cell r="M328">
            <v>8752.1200000000008</v>
          </cell>
          <cell r="O328">
            <v>8788.49</v>
          </cell>
          <cell r="Q328">
            <v>8630.5300000000007</v>
          </cell>
          <cell r="S328">
            <v>8657.5400000000009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G329">
            <v>5185.8599999999997</v>
          </cell>
          <cell r="M329">
            <v>5829.45</v>
          </cell>
          <cell r="O329">
            <v>5872.03</v>
          </cell>
          <cell r="Q329">
            <v>5755.52</v>
          </cell>
          <cell r="S329">
            <v>5789.24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G330">
            <v>5830.39</v>
          </cell>
          <cell r="M330">
            <v>6562.53</v>
          </cell>
          <cell r="O330">
            <v>6605.12</v>
          </cell>
          <cell r="Q330">
            <v>6474.68</v>
          </cell>
          <cell r="S330">
            <v>6508.41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G331">
            <v>6525.75</v>
          </cell>
          <cell r="M331">
            <v>7388.27</v>
          </cell>
          <cell r="O331">
            <v>7430.86</v>
          </cell>
          <cell r="Q331">
            <v>7286.51</v>
          </cell>
          <cell r="S331">
            <v>7320.23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G332">
            <v>7535.9</v>
          </cell>
          <cell r="M332">
            <v>8515.02</v>
          </cell>
          <cell r="O332">
            <v>8557.61</v>
          </cell>
          <cell r="Q332">
            <v>8394.7000000000007</v>
          </cell>
          <cell r="S332">
            <v>8428.42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G333">
            <v>9228.16</v>
          </cell>
          <cell r="M333">
            <v>10465.049999999999</v>
          </cell>
          <cell r="O333">
            <v>10507.63</v>
          </cell>
          <cell r="Q333">
            <v>10316.89</v>
          </cell>
          <cell r="S333">
            <v>10350.61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G334">
            <v>6370.51</v>
          </cell>
          <cell r="M334">
            <v>7161.42</v>
          </cell>
          <cell r="O334">
            <v>7211.43</v>
          </cell>
          <cell r="Q334">
            <v>7066.91</v>
          </cell>
          <cell r="S334">
            <v>7107.28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G335">
            <v>7175.96</v>
          </cell>
          <cell r="M335">
            <v>8077.55</v>
          </cell>
          <cell r="O335">
            <v>8127.56</v>
          </cell>
          <cell r="Q335">
            <v>7965.65</v>
          </cell>
          <cell r="S335">
            <v>8006.02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G336">
            <v>8045.16</v>
          </cell>
          <cell r="M336">
            <v>9070.11</v>
          </cell>
          <cell r="O336">
            <v>9120.11</v>
          </cell>
          <cell r="Q336">
            <v>8940.7800000000007</v>
          </cell>
          <cell r="S336">
            <v>8981.15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G337">
            <v>9308.5</v>
          </cell>
          <cell r="M337">
            <v>10518.88</v>
          </cell>
          <cell r="O337">
            <v>10568.89</v>
          </cell>
          <cell r="Q337">
            <v>10366.36</v>
          </cell>
          <cell r="S337">
            <v>10406.73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G338">
            <v>11024.28</v>
          </cell>
          <cell r="M338">
            <v>12477.1</v>
          </cell>
          <cell r="O338">
            <v>12527.11</v>
          </cell>
          <cell r="Q338">
            <v>12289.79</v>
          </cell>
          <cell r="S338">
            <v>12330.16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G339">
            <v>1197.69</v>
          </cell>
          <cell r="M339">
            <v>1352.9</v>
          </cell>
          <cell r="O339">
            <v>1352.9</v>
          </cell>
          <cell r="Q339">
            <v>1323.45</v>
          </cell>
          <cell r="S339">
            <v>1323.45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G340">
            <v>1401.59</v>
          </cell>
          <cell r="M340">
            <v>1584.9</v>
          </cell>
          <cell r="O340">
            <v>1584.9</v>
          </cell>
          <cell r="Q340">
            <v>1551.02</v>
          </cell>
          <cell r="S340">
            <v>1551.02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G341">
            <v>1621.05</v>
          </cell>
          <cell r="M341">
            <v>1835.63</v>
          </cell>
          <cell r="O341">
            <v>1835.63</v>
          </cell>
          <cell r="Q341">
            <v>1797.33</v>
          </cell>
          <cell r="S341">
            <v>1797.33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G342">
            <v>1940.1</v>
          </cell>
          <cell r="M342">
            <v>2201.66</v>
          </cell>
          <cell r="O342">
            <v>2201.66</v>
          </cell>
          <cell r="Q342">
            <v>2157.4899999999998</v>
          </cell>
          <cell r="S342">
            <v>2157.4899999999998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G343">
            <v>2475.7199999999998</v>
          </cell>
          <cell r="M343">
            <v>2819.05</v>
          </cell>
          <cell r="O343">
            <v>2819.05</v>
          </cell>
          <cell r="Q343">
            <v>2766.03</v>
          </cell>
          <cell r="S343">
            <v>2766.03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G344">
            <v>264.22000000000003</v>
          </cell>
          <cell r="M344">
            <v>291.95</v>
          </cell>
          <cell r="O344">
            <v>296.33</v>
          </cell>
          <cell r="Q344">
            <v>286.73</v>
          </cell>
          <cell r="S344">
            <v>295.92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G345">
            <v>281.77</v>
          </cell>
          <cell r="M345">
            <v>311.86</v>
          </cell>
          <cell r="O345">
            <v>316.25</v>
          </cell>
          <cell r="Q345">
            <v>306.24</v>
          </cell>
          <cell r="S345">
            <v>315.44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G346">
            <v>300.69</v>
          </cell>
          <cell r="M346">
            <v>333.43</v>
          </cell>
          <cell r="O346">
            <v>337.81</v>
          </cell>
          <cell r="Q346">
            <v>327.41000000000003</v>
          </cell>
          <cell r="S346">
            <v>336.61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G347">
            <v>327.9</v>
          </cell>
          <cell r="M347">
            <v>364.56</v>
          </cell>
          <cell r="O347">
            <v>368.94</v>
          </cell>
          <cell r="Q347">
            <v>358.01</v>
          </cell>
          <cell r="S347">
            <v>367.21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G348">
            <v>373.05</v>
          </cell>
          <cell r="M348">
            <v>416.46</v>
          </cell>
          <cell r="O348">
            <v>420.85</v>
          </cell>
          <cell r="Q348">
            <v>409.12</v>
          </cell>
          <cell r="S348">
            <v>418.32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G349">
            <v>48.27</v>
          </cell>
          <cell r="M349">
            <v>49.23</v>
          </cell>
          <cell r="O349">
            <v>43.54</v>
          </cell>
          <cell r="Q349">
            <v>43.54</v>
          </cell>
          <cell r="S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G350">
            <v>165.2</v>
          </cell>
          <cell r="M350">
            <v>178.58</v>
          </cell>
          <cell r="O350">
            <v>183.82</v>
          </cell>
          <cell r="Q350">
            <v>182.79</v>
          </cell>
          <cell r="S350">
            <v>185.82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G351">
            <v>494.53</v>
          </cell>
          <cell r="M351">
            <v>566.62</v>
          </cell>
          <cell r="O351">
            <v>573.25</v>
          </cell>
          <cell r="Q351">
            <v>562.59</v>
          </cell>
          <cell r="S351">
            <v>576.38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G352">
            <v>64.41</v>
          </cell>
          <cell r="M352">
            <v>70.930000000000007</v>
          </cell>
          <cell r="O352">
            <v>71.989999999999995</v>
          </cell>
          <cell r="Q352">
            <v>65.599999999999994</v>
          </cell>
          <cell r="S352">
            <v>65.599999999999994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G353">
            <v>8.44</v>
          </cell>
          <cell r="M353">
            <v>9.44</v>
          </cell>
          <cell r="O353">
            <v>9.44</v>
          </cell>
          <cell r="Q353">
            <v>9.3800000000000008</v>
          </cell>
          <cell r="S353">
            <v>9.3800000000000008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G354">
            <v>13.94</v>
          </cell>
          <cell r="M354">
            <v>16.04</v>
          </cell>
          <cell r="O354">
            <v>16.04</v>
          </cell>
          <cell r="Q354">
            <v>15.98</v>
          </cell>
          <cell r="S354">
            <v>15.98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G355">
            <v>3.22</v>
          </cell>
          <cell r="M355">
            <v>3.8</v>
          </cell>
          <cell r="O355">
            <v>3.82</v>
          </cell>
          <cell r="Q355">
            <v>3.79</v>
          </cell>
          <cell r="S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G356">
            <v>9.58</v>
          </cell>
          <cell r="M356">
            <v>10.54</v>
          </cell>
          <cell r="O356">
            <v>10.93</v>
          </cell>
          <cell r="Q356">
            <v>11.39</v>
          </cell>
          <cell r="S356">
            <v>11.39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G357">
            <v>9.32</v>
          </cell>
          <cell r="M357">
            <v>10.220000000000001</v>
          </cell>
          <cell r="O357">
            <v>10.61</v>
          </cell>
          <cell r="Q357">
            <v>11.06</v>
          </cell>
          <cell r="S357">
            <v>11.06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G358">
            <v>8.2799999999999994</v>
          </cell>
          <cell r="M358">
            <v>9.17</v>
          </cell>
          <cell r="O358">
            <v>9.56</v>
          </cell>
          <cell r="Q358">
            <v>9.89</v>
          </cell>
          <cell r="S358">
            <v>9.89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G359">
            <v>7.47</v>
          </cell>
          <cell r="M359">
            <v>8.31</v>
          </cell>
          <cell r="O359">
            <v>8.6999999999999993</v>
          </cell>
          <cell r="Q359">
            <v>8.9499999999999993</v>
          </cell>
          <cell r="S359">
            <v>8.9499999999999993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G360">
            <v>9.33</v>
          </cell>
          <cell r="M360">
            <v>11</v>
          </cell>
          <cell r="O360">
            <v>11.39</v>
          </cell>
          <cell r="Q360">
            <v>11.39</v>
          </cell>
          <cell r="S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G361">
            <v>8.2799999999999994</v>
          </cell>
          <cell r="M361">
            <v>9.7100000000000009</v>
          </cell>
          <cell r="O361">
            <v>10.1</v>
          </cell>
          <cell r="Q361">
            <v>10.1</v>
          </cell>
          <cell r="S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G362">
            <v>7.72</v>
          </cell>
          <cell r="M362">
            <v>9.0500000000000007</v>
          </cell>
          <cell r="O362">
            <v>9.44</v>
          </cell>
          <cell r="Q362">
            <v>9.44</v>
          </cell>
          <cell r="S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G363">
            <v>6.86</v>
          </cell>
          <cell r="M363">
            <v>8.02</v>
          </cell>
          <cell r="O363">
            <v>8.41</v>
          </cell>
          <cell r="Q363">
            <v>8.41</v>
          </cell>
          <cell r="S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G364">
            <v>6.65</v>
          </cell>
          <cell r="M364">
            <v>7.7</v>
          </cell>
          <cell r="O364">
            <v>7.79</v>
          </cell>
          <cell r="Q364">
            <v>7.78</v>
          </cell>
          <cell r="S364">
            <v>7.78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G365">
            <v>7.06</v>
          </cell>
          <cell r="M365">
            <v>8.0500000000000007</v>
          </cell>
          <cell r="O365">
            <v>8.1999999999999993</v>
          </cell>
          <cell r="Q365">
            <v>8.18</v>
          </cell>
          <cell r="S365">
            <v>8.18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G366">
            <v>322.27</v>
          </cell>
          <cell r="M366">
            <v>302.01</v>
          </cell>
          <cell r="O366">
            <v>302.45999999999998</v>
          </cell>
          <cell r="Q366">
            <v>327.17</v>
          </cell>
          <cell r="S366">
            <v>328.14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G367">
            <v>471.75</v>
          </cell>
          <cell r="M367">
            <v>443.35</v>
          </cell>
          <cell r="O367">
            <v>443.97</v>
          </cell>
          <cell r="Q367">
            <v>483.01</v>
          </cell>
          <cell r="S367">
            <v>484.37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G368">
            <v>470.03</v>
          </cell>
          <cell r="M368">
            <v>441.41</v>
          </cell>
          <cell r="O368">
            <v>441.99</v>
          </cell>
          <cell r="Q368">
            <v>481.11</v>
          </cell>
          <cell r="S368">
            <v>482.37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G369">
            <v>869.74</v>
          </cell>
          <cell r="M369">
            <v>826.41</v>
          </cell>
          <cell r="O369">
            <v>827.42</v>
          </cell>
          <cell r="Q369">
            <v>906.29</v>
          </cell>
          <cell r="S369">
            <v>908.48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G370">
            <v>298.43</v>
          </cell>
          <cell r="M370">
            <v>340.97</v>
          </cell>
          <cell r="O370">
            <v>341.41</v>
          </cell>
          <cell r="Q370">
            <v>340.67</v>
          </cell>
          <cell r="S370">
            <v>341.64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G371">
            <v>416.8</v>
          </cell>
          <cell r="M371">
            <v>477.49</v>
          </cell>
          <cell r="O371">
            <v>478.11</v>
          </cell>
          <cell r="Q371">
            <v>477.07</v>
          </cell>
          <cell r="S371">
            <v>478.42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G372">
            <v>461.52</v>
          </cell>
          <cell r="M372">
            <v>528.63</v>
          </cell>
          <cell r="O372">
            <v>529.21</v>
          </cell>
          <cell r="Q372">
            <v>528.24</v>
          </cell>
          <cell r="S372">
            <v>529.5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G373">
            <v>835.19</v>
          </cell>
          <cell r="M373">
            <v>954.69</v>
          </cell>
          <cell r="O373">
            <v>955.7</v>
          </cell>
          <cell r="Q373">
            <v>954.02</v>
          </cell>
          <cell r="S373">
            <v>956.21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G374">
            <v>19.48</v>
          </cell>
          <cell r="M374">
            <v>23.38</v>
          </cell>
          <cell r="O374">
            <v>23.38</v>
          </cell>
          <cell r="Q374">
            <v>23.38</v>
          </cell>
          <cell r="S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G375">
            <v>22.02</v>
          </cell>
          <cell r="M375">
            <v>26.21</v>
          </cell>
          <cell r="O375">
            <v>26.21</v>
          </cell>
          <cell r="Q375">
            <v>26.2</v>
          </cell>
          <cell r="S375">
            <v>26.2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G376">
            <v>3.18</v>
          </cell>
          <cell r="M376">
            <v>3.64</v>
          </cell>
          <cell r="O376">
            <v>3.64</v>
          </cell>
          <cell r="Q376">
            <v>3.55</v>
          </cell>
          <cell r="S376">
            <v>3.55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G377">
            <v>5.29</v>
          </cell>
          <cell r="M377">
            <v>6</v>
          </cell>
          <cell r="O377">
            <v>6</v>
          </cell>
          <cell r="Q377">
            <v>5.89</v>
          </cell>
          <cell r="S377">
            <v>5.89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G378">
            <v>67.650000000000006</v>
          </cell>
          <cell r="M378">
            <v>77</v>
          </cell>
          <cell r="O378">
            <v>77</v>
          </cell>
          <cell r="Q378">
            <v>77.73</v>
          </cell>
          <cell r="S378">
            <v>77.73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G379">
            <v>20.43</v>
          </cell>
          <cell r="M379">
            <v>24.52</v>
          </cell>
          <cell r="O379">
            <v>24.52</v>
          </cell>
          <cell r="Q379">
            <v>24.52</v>
          </cell>
          <cell r="S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G380">
            <v>27.64</v>
          </cell>
          <cell r="M380">
            <v>32.909999999999997</v>
          </cell>
          <cell r="O380">
            <v>32.909999999999997</v>
          </cell>
          <cell r="Q380">
            <v>32.89</v>
          </cell>
          <cell r="S380">
            <v>32.89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G381">
            <v>3.82</v>
          </cell>
          <cell r="M381">
            <v>4.37</v>
          </cell>
          <cell r="O381">
            <v>4.37</v>
          </cell>
          <cell r="Q381">
            <v>4.26</v>
          </cell>
          <cell r="S381">
            <v>4.26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G382">
            <v>6.35</v>
          </cell>
          <cell r="M382">
            <v>7.2</v>
          </cell>
          <cell r="O382">
            <v>7.2</v>
          </cell>
          <cell r="Q382">
            <v>7.07</v>
          </cell>
          <cell r="S382">
            <v>7.07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G383">
            <v>159.72999999999999</v>
          </cell>
          <cell r="M383">
            <v>169.21</v>
          </cell>
          <cell r="O383">
            <v>169.21</v>
          </cell>
          <cell r="Q383">
            <v>171.37</v>
          </cell>
          <cell r="S383">
            <v>171.37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G384">
            <v>46.48</v>
          </cell>
          <cell r="M384">
            <v>50.78</v>
          </cell>
          <cell r="O384">
            <v>52.49</v>
          </cell>
          <cell r="Q384">
            <v>51.87</v>
          </cell>
          <cell r="S384">
            <v>62.39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G385">
            <v>191.22</v>
          </cell>
          <cell r="M385">
            <v>211.13</v>
          </cell>
          <cell r="O385">
            <v>216.56</v>
          </cell>
          <cell r="Q385">
            <v>212.8</v>
          </cell>
          <cell r="S385">
            <v>217.36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G386">
            <v>279.49</v>
          </cell>
          <cell r="M386">
            <v>306.76</v>
          </cell>
          <cell r="O386">
            <v>315.29000000000002</v>
          </cell>
          <cell r="Q386">
            <v>309.20999999999998</v>
          </cell>
          <cell r="S386">
            <v>316.60000000000002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G387">
            <v>400.13</v>
          </cell>
          <cell r="M387">
            <v>437.28</v>
          </cell>
          <cell r="O387">
            <v>450.19</v>
          </cell>
          <cell r="Q387">
            <v>441.22</v>
          </cell>
          <cell r="S387">
            <v>452.1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G388">
            <v>538.65</v>
          </cell>
          <cell r="M388">
            <v>587.27</v>
          </cell>
          <cell r="O388">
            <v>605.29999999999995</v>
          </cell>
          <cell r="Q388">
            <v>593.39</v>
          </cell>
          <cell r="S388">
            <v>607.77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G389">
            <v>800.78</v>
          </cell>
          <cell r="M389">
            <v>870.21</v>
          </cell>
          <cell r="O389">
            <v>898.56</v>
          </cell>
          <cell r="Q389">
            <v>881.85</v>
          </cell>
          <cell r="S389">
            <v>901.86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G390">
            <v>417.58</v>
          </cell>
          <cell r="M390">
            <v>461.59</v>
          </cell>
          <cell r="O390">
            <v>467.01</v>
          </cell>
          <cell r="Q390">
            <v>460.48</v>
          </cell>
          <cell r="S390">
            <v>470.63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G391">
            <v>695.6</v>
          </cell>
          <cell r="M391">
            <v>768.69</v>
          </cell>
          <cell r="O391">
            <v>778.51</v>
          </cell>
          <cell r="Q391">
            <v>766.03</v>
          </cell>
          <cell r="S391">
            <v>784.77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G392">
            <v>1075.82</v>
          </cell>
          <cell r="M392">
            <v>1188.52</v>
          </cell>
          <cell r="O392">
            <v>1204.75</v>
          </cell>
          <cell r="Q392">
            <v>1183.3399999999999</v>
          </cell>
          <cell r="S392">
            <v>1214.72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G393">
            <v>1556.13</v>
          </cell>
          <cell r="M393">
            <v>1718.76</v>
          </cell>
          <cell r="O393">
            <v>1743.56</v>
          </cell>
          <cell r="Q393">
            <v>1709.94</v>
          </cell>
          <cell r="S393">
            <v>1758.33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G394">
            <v>2807.58</v>
          </cell>
          <cell r="M394">
            <v>3100.24</v>
          </cell>
          <cell r="O394">
            <v>3148.01</v>
          </cell>
          <cell r="Q394">
            <v>3081.25</v>
          </cell>
          <cell r="S394">
            <v>3175.46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G395">
            <v>438.82</v>
          </cell>
          <cell r="M395">
            <v>485.06</v>
          </cell>
          <cell r="O395">
            <v>490.76</v>
          </cell>
          <cell r="Q395">
            <v>483.89</v>
          </cell>
          <cell r="S395">
            <v>494.58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G396">
            <v>731.83</v>
          </cell>
          <cell r="M396">
            <v>808.73</v>
          </cell>
          <cell r="O396">
            <v>819.08</v>
          </cell>
          <cell r="Q396">
            <v>805.92</v>
          </cell>
          <cell r="S396">
            <v>825.68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G397">
            <v>1128.07</v>
          </cell>
          <cell r="M397">
            <v>1246.24</v>
          </cell>
          <cell r="O397">
            <v>1263.28</v>
          </cell>
          <cell r="Q397">
            <v>1240.8</v>
          </cell>
          <cell r="S397">
            <v>1273.78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G398">
            <v>1636.86</v>
          </cell>
          <cell r="M398">
            <v>1807.93</v>
          </cell>
          <cell r="O398">
            <v>1834.07</v>
          </cell>
          <cell r="Q398">
            <v>1798.6</v>
          </cell>
          <cell r="S398">
            <v>1849.62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G399">
            <v>2958.41</v>
          </cell>
          <cell r="M399">
            <v>3266.81</v>
          </cell>
          <cell r="O399">
            <v>3317.23</v>
          </cell>
          <cell r="Q399">
            <v>3246.71</v>
          </cell>
          <cell r="S399">
            <v>3346.17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G400">
            <v>489.66</v>
          </cell>
          <cell r="M400">
            <v>541.29999999999995</v>
          </cell>
          <cell r="O400">
            <v>547.66</v>
          </cell>
          <cell r="Q400">
            <v>540</v>
          </cell>
          <cell r="S400">
            <v>551.95000000000005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G401">
            <v>814.29</v>
          </cell>
          <cell r="M401">
            <v>899.88</v>
          </cell>
          <cell r="O401">
            <v>911.4</v>
          </cell>
          <cell r="Q401">
            <v>896.75</v>
          </cell>
          <cell r="S401">
            <v>918.75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G402">
            <v>1254.82</v>
          </cell>
          <cell r="M402">
            <v>1386.3</v>
          </cell>
          <cell r="O402">
            <v>1405.29</v>
          </cell>
          <cell r="Q402">
            <v>1380.21</v>
          </cell>
          <cell r="S402">
            <v>1416.94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G403">
            <v>1825.52</v>
          </cell>
          <cell r="M403">
            <v>2016.34</v>
          </cell>
          <cell r="O403">
            <v>2045.56</v>
          </cell>
          <cell r="Q403">
            <v>2005.86</v>
          </cell>
          <cell r="S403">
            <v>2062.9299999999998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G404">
            <v>3308.94</v>
          </cell>
          <cell r="M404">
            <v>3653.9</v>
          </cell>
          <cell r="O404">
            <v>3710.45</v>
          </cell>
          <cell r="Q404">
            <v>3631.28</v>
          </cell>
          <cell r="S404">
            <v>3742.88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G405">
            <v>605.23</v>
          </cell>
          <cell r="M405">
            <v>669.06</v>
          </cell>
          <cell r="O405">
            <v>676.96</v>
          </cell>
          <cell r="Q405">
            <v>667.38</v>
          </cell>
          <cell r="S405">
            <v>682.24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G406">
            <v>1095.04</v>
          </cell>
          <cell r="M406">
            <v>1210.54</v>
          </cell>
          <cell r="O406">
            <v>1226.7</v>
          </cell>
          <cell r="Q406">
            <v>1204.3599999999999</v>
          </cell>
          <cell r="S406">
            <v>1231.8599999999999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G407">
            <v>1555.91</v>
          </cell>
          <cell r="M407">
            <v>1718.98</v>
          </cell>
          <cell r="O407">
            <v>1742.67</v>
          </cell>
          <cell r="Q407">
            <v>1711.27</v>
          </cell>
          <cell r="S407">
            <v>1757.13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G408">
            <v>2265.17</v>
          </cell>
          <cell r="M408">
            <v>2501.98</v>
          </cell>
          <cell r="O408">
            <v>2538.5</v>
          </cell>
          <cell r="Q408">
            <v>2488.71</v>
          </cell>
          <cell r="S408">
            <v>2560.14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G409">
            <v>4158.87</v>
          </cell>
          <cell r="M409">
            <v>4594.7299999999996</v>
          </cell>
          <cell r="O409">
            <v>4665.8900000000003</v>
          </cell>
          <cell r="Q409">
            <v>4565.95</v>
          </cell>
          <cell r="S409">
            <v>4706.58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G410">
            <v>824.9</v>
          </cell>
          <cell r="M410">
            <v>900.22</v>
          </cell>
          <cell r="O410">
            <v>927.15</v>
          </cell>
          <cell r="Q410">
            <v>907.37</v>
          </cell>
          <cell r="S410">
            <v>931.46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G411">
            <v>1056.6500000000001</v>
          </cell>
          <cell r="M411">
            <v>1150.45</v>
          </cell>
          <cell r="O411">
            <v>1186.5</v>
          </cell>
          <cell r="Q411">
            <v>1162.6199999999999</v>
          </cell>
          <cell r="S411">
            <v>1191.3900000000001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G412">
            <v>1691.15</v>
          </cell>
          <cell r="M412">
            <v>1834.73</v>
          </cell>
          <cell r="O412">
            <v>1894.91</v>
          </cell>
          <cell r="Q412">
            <v>1855.82</v>
          </cell>
          <cell r="S412">
            <v>1902.9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G413">
            <v>1506.31</v>
          </cell>
          <cell r="M413">
            <v>1663.87</v>
          </cell>
          <cell r="O413">
            <v>1687.18</v>
          </cell>
          <cell r="Q413">
            <v>1656.03</v>
          </cell>
          <cell r="S413">
            <v>1701.27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G414">
            <v>2185.6999999999998</v>
          </cell>
          <cell r="M414">
            <v>2413.77</v>
          </cell>
          <cell r="O414">
            <v>2449.44</v>
          </cell>
          <cell r="Q414">
            <v>2400.54</v>
          </cell>
          <cell r="S414">
            <v>2470.4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G415">
            <v>3835.64</v>
          </cell>
          <cell r="M415">
            <v>4236.74</v>
          </cell>
          <cell r="O415">
            <v>4303.68</v>
          </cell>
          <cell r="Q415">
            <v>4208.88</v>
          </cell>
          <cell r="S415">
            <v>4341.4799999999996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G416">
            <v>1573.89</v>
          </cell>
          <cell r="M416">
            <v>1738.53</v>
          </cell>
          <cell r="O416">
            <v>1762.9</v>
          </cell>
          <cell r="Q416">
            <v>1730.33</v>
          </cell>
          <cell r="S416">
            <v>1777.62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G417">
            <v>2288.25</v>
          </cell>
          <cell r="M417">
            <v>2527.0300000000002</v>
          </cell>
          <cell r="O417">
            <v>2564.41</v>
          </cell>
          <cell r="Q417">
            <v>2513.14</v>
          </cell>
          <cell r="S417">
            <v>2586.38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G418">
            <v>4029</v>
          </cell>
          <cell r="M418">
            <v>4448.3999999999996</v>
          </cell>
          <cell r="O418">
            <v>4518.67</v>
          </cell>
          <cell r="Q418">
            <v>4419.41</v>
          </cell>
          <cell r="S418">
            <v>4558.51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G419">
            <v>1750.25</v>
          </cell>
          <cell r="M419">
            <v>1933.39</v>
          </cell>
          <cell r="O419">
            <v>1960.49</v>
          </cell>
          <cell r="Q419">
            <v>1924.28</v>
          </cell>
          <cell r="S419">
            <v>1976.92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G420">
            <v>2546.83</v>
          </cell>
          <cell r="M420">
            <v>2812.66</v>
          </cell>
          <cell r="O420">
            <v>2854.31</v>
          </cell>
          <cell r="Q420">
            <v>2797.16</v>
          </cell>
          <cell r="S420">
            <v>2878.78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G421">
            <v>4502.21</v>
          </cell>
          <cell r="M421">
            <v>4970.95</v>
          </cell>
          <cell r="O421">
            <v>5049.58</v>
          </cell>
          <cell r="Q421">
            <v>4938.4399999999996</v>
          </cell>
          <cell r="S421">
            <v>5094.1400000000003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G422">
            <v>2160.3000000000002</v>
          </cell>
          <cell r="M422">
            <v>2386.7399999999998</v>
          </cell>
          <cell r="O422">
            <v>2420.2399999999998</v>
          </cell>
          <cell r="Q422">
            <v>2375.41</v>
          </cell>
          <cell r="S422">
            <v>2440.5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G423">
            <v>3143.21</v>
          </cell>
          <cell r="M423">
            <v>3471.42</v>
          </cell>
          <cell r="O423">
            <v>3523.01</v>
          </cell>
          <cell r="Q423">
            <v>3452.09</v>
          </cell>
          <cell r="S423">
            <v>3553.27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G424">
            <v>5571.34</v>
          </cell>
          <cell r="M424">
            <v>6150.05</v>
          </cell>
          <cell r="O424">
            <v>6248.02</v>
          </cell>
          <cell r="Q424">
            <v>6109.3</v>
          </cell>
          <cell r="S424">
            <v>6303.43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G425">
            <v>1163.6400000000001</v>
          </cell>
          <cell r="M425">
            <v>1268.79</v>
          </cell>
          <cell r="O425">
            <v>1307.51</v>
          </cell>
          <cell r="Q425">
            <v>1280.4100000000001</v>
          </cell>
          <cell r="S425">
            <v>1313.08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G426">
            <v>1575.6</v>
          </cell>
          <cell r="M426">
            <v>1714.77</v>
          </cell>
          <cell r="O426">
            <v>1768.82</v>
          </cell>
          <cell r="Q426">
            <v>1732.97</v>
          </cell>
          <cell r="S426">
            <v>1776.14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G427">
            <v>2352.62</v>
          </cell>
          <cell r="M427">
            <v>2552.98</v>
          </cell>
          <cell r="O427">
            <v>2637.95</v>
          </cell>
          <cell r="Q427">
            <v>2587.77</v>
          </cell>
          <cell r="S427">
            <v>2647.81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G428">
            <v>1943.6</v>
          </cell>
          <cell r="M428">
            <v>2146.69</v>
          </cell>
          <cell r="O428">
            <v>2177.25</v>
          </cell>
          <cell r="Q428">
            <v>2136.0500000000002</v>
          </cell>
          <cell r="S428">
            <v>2195.31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G429">
            <v>2821.36</v>
          </cell>
          <cell r="M429">
            <v>3115.53</v>
          </cell>
          <cell r="O429">
            <v>3162.21</v>
          </cell>
          <cell r="Q429">
            <v>3097.71</v>
          </cell>
          <cell r="S429">
            <v>3189.06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G430">
            <v>4904.9799999999996</v>
          </cell>
          <cell r="M430">
            <v>5415.17</v>
          </cell>
          <cell r="O430">
            <v>5501.76</v>
          </cell>
          <cell r="Q430">
            <v>5378.69</v>
          </cell>
          <cell r="S430">
            <v>5550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G431">
            <v>2025.35</v>
          </cell>
          <cell r="M431">
            <v>2237.0100000000002</v>
          </cell>
          <cell r="O431">
            <v>2268.85</v>
          </cell>
          <cell r="Q431">
            <v>2225.9299999999998</v>
          </cell>
          <cell r="S431">
            <v>2287.6799999999998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G432">
            <v>2946.92</v>
          </cell>
          <cell r="M432">
            <v>3254.21</v>
          </cell>
          <cell r="O432">
            <v>3302.99</v>
          </cell>
          <cell r="Q432">
            <v>3235.59</v>
          </cell>
          <cell r="S432">
            <v>3331.03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G433">
            <v>5127.67</v>
          </cell>
          <cell r="M433">
            <v>5661.06</v>
          </cell>
          <cell r="O433">
            <v>5751.61</v>
          </cell>
          <cell r="Q433">
            <v>5622.9</v>
          </cell>
          <cell r="S433">
            <v>5802.08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G434">
            <v>2253.5300000000002</v>
          </cell>
          <cell r="M434">
            <v>2489.14</v>
          </cell>
          <cell r="O434">
            <v>2524.5500000000002</v>
          </cell>
          <cell r="Q434">
            <v>2476.8000000000002</v>
          </cell>
          <cell r="S434">
            <v>2545.4699999999998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G435">
            <v>3277.95</v>
          </cell>
          <cell r="M435">
            <v>3619.87</v>
          </cell>
          <cell r="O435">
            <v>3674.13</v>
          </cell>
          <cell r="Q435">
            <v>3599.12</v>
          </cell>
          <cell r="S435">
            <v>3705.34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G436">
            <v>5719.92</v>
          </cell>
          <cell r="M436">
            <v>6315.06</v>
          </cell>
          <cell r="O436">
            <v>6416.14</v>
          </cell>
          <cell r="Q436">
            <v>6272.41</v>
          </cell>
          <cell r="S436">
            <v>6472.46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G437">
            <v>2769.56</v>
          </cell>
          <cell r="M437">
            <v>3059.28</v>
          </cell>
          <cell r="O437">
            <v>3102.83</v>
          </cell>
          <cell r="Q437">
            <v>3044.07</v>
          </cell>
          <cell r="S437">
            <v>3128.59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G438">
            <v>4032.88</v>
          </cell>
          <cell r="M438">
            <v>4453.74</v>
          </cell>
          <cell r="O438">
            <v>4520.6400000000003</v>
          </cell>
          <cell r="Q438">
            <v>4428.1000000000004</v>
          </cell>
          <cell r="S438">
            <v>4559.1400000000003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G439">
            <v>7075.55</v>
          </cell>
          <cell r="M439">
            <v>7811.96</v>
          </cell>
          <cell r="O439">
            <v>7937.31</v>
          </cell>
          <cell r="Q439">
            <v>7758.88</v>
          </cell>
          <cell r="S439">
            <v>8007.15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G440">
            <v>822.42</v>
          </cell>
          <cell r="M440">
            <v>917.39</v>
          </cell>
          <cell r="O440">
            <v>943.77</v>
          </cell>
          <cell r="Q440">
            <v>932.16</v>
          </cell>
          <cell r="S440">
            <v>947.34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G441">
            <v>1185.29</v>
          </cell>
          <cell r="M441">
            <v>1327.48</v>
          </cell>
          <cell r="O441">
            <v>1364.43</v>
          </cell>
          <cell r="Q441">
            <v>1349.32</v>
          </cell>
          <cell r="S441">
            <v>1368.6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G442">
            <v>1690.52</v>
          </cell>
          <cell r="M442">
            <v>1890.75</v>
          </cell>
          <cell r="O442">
            <v>1942.01</v>
          </cell>
          <cell r="Q442">
            <v>1915.9</v>
          </cell>
          <cell r="S442">
            <v>1948.04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G443">
            <v>2227.0300000000002</v>
          </cell>
          <cell r="M443">
            <v>2492.56</v>
          </cell>
          <cell r="O443">
            <v>2556.91</v>
          </cell>
          <cell r="Q443">
            <v>2519.34</v>
          </cell>
          <cell r="S443">
            <v>2564.52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G444">
            <v>745.56</v>
          </cell>
          <cell r="M444">
            <v>832.37</v>
          </cell>
          <cell r="O444">
            <v>854.14</v>
          </cell>
          <cell r="Q444">
            <v>842.4</v>
          </cell>
          <cell r="S444">
            <v>858.14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G445">
            <v>1063.6500000000001</v>
          </cell>
          <cell r="M445">
            <v>1189.33</v>
          </cell>
          <cell r="O445">
            <v>1220.78</v>
          </cell>
          <cell r="Q445">
            <v>1205.04</v>
          </cell>
          <cell r="S445">
            <v>1225.1199999999999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G446">
            <v>1600.15</v>
          </cell>
          <cell r="M446">
            <v>1789.64</v>
          </cell>
          <cell r="O446">
            <v>1836.29</v>
          </cell>
          <cell r="Q446">
            <v>1810.18</v>
          </cell>
          <cell r="S446">
            <v>1842.33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G447">
            <v>2177.2600000000002</v>
          </cell>
          <cell r="M447">
            <v>2432.6</v>
          </cell>
          <cell r="O447">
            <v>2496.2199999999998</v>
          </cell>
          <cell r="Q447">
            <v>2457.7399999999998</v>
          </cell>
          <cell r="S447">
            <v>2504.1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G448">
            <v>812.04</v>
          </cell>
          <cell r="M448">
            <v>907.14</v>
          </cell>
          <cell r="O448">
            <v>932.05</v>
          </cell>
          <cell r="Q448">
            <v>920.31</v>
          </cell>
          <cell r="S448">
            <v>936.06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G449">
            <v>1258.22</v>
          </cell>
          <cell r="M449">
            <v>1405.85</v>
          </cell>
          <cell r="O449">
            <v>1443.11</v>
          </cell>
          <cell r="Q449">
            <v>1422.47</v>
          </cell>
          <cell r="S449">
            <v>1448.93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G450">
            <v>1840.82</v>
          </cell>
          <cell r="M450">
            <v>2060.6999999999998</v>
          </cell>
          <cell r="O450">
            <v>2118.4699999999998</v>
          </cell>
          <cell r="Q450">
            <v>2092.33</v>
          </cell>
          <cell r="S450">
            <v>2124.4699999999998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G451">
            <v>2671.12</v>
          </cell>
          <cell r="M451">
            <v>2987.72</v>
          </cell>
          <cell r="O451">
            <v>3067.32</v>
          </cell>
          <cell r="Q451">
            <v>3021.05</v>
          </cell>
          <cell r="S451">
            <v>3077.43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G452">
            <v>923.94</v>
          </cell>
          <cell r="M452">
            <v>1033.67</v>
          </cell>
          <cell r="O452">
            <v>1063.42</v>
          </cell>
          <cell r="Q452">
            <v>1051.6400000000001</v>
          </cell>
          <cell r="S452">
            <v>1067.3900000000001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G453">
            <v>1411.89</v>
          </cell>
          <cell r="M453">
            <v>1578.59</v>
          </cell>
          <cell r="O453">
            <v>1623.18</v>
          </cell>
          <cell r="Q453">
            <v>1602.54</v>
          </cell>
          <cell r="S453">
            <v>1629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G454">
            <v>2061.46</v>
          </cell>
          <cell r="M454">
            <v>2305.65</v>
          </cell>
          <cell r="O454">
            <v>2370.19</v>
          </cell>
          <cell r="Q454">
            <v>2338.27</v>
          </cell>
          <cell r="S454">
            <v>2377.92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G455">
            <v>2921</v>
          </cell>
          <cell r="M455">
            <v>3267.57</v>
          </cell>
          <cell r="O455">
            <v>3359.73</v>
          </cell>
          <cell r="Q455">
            <v>3313.47</v>
          </cell>
          <cell r="S455">
            <v>3369.85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G456">
            <v>1065.05</v>
          </cell>
          <cell r="M456">
            <v>1189.5999999999999</v>
          </cell>
          <cell r="O456">
            <v>1223.9100000000001</v>
          </cell>
          <cell r="Q456">
            <v>1208.22</v>
          </cell>
          <cell r="S456">
            <v>1229.0899999999999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G457">
            <v>1592.09</v>
          </cell>
          <cell r="M457">
            <v>1778.46</v>
          </cell>
          <cell r="O457">
            <v>1828.6</v>
          </cell>
          <cell r="Q457">
            <v>1803.09</v>
          </cell>
          <cell r="S457">
            <v>1835.8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G458">
            <v>2268.02</v>
          </cell>
          <cell r="M458">
            <v>2539.52</v>
          </cell>
          <cell r="O458">
            <v>2612.86</v>
          </cell>
          <cell r="Q458">
            <v>2580.9499999999998</v>
          </cell>
          <cell r="S458">
            <v>2620.6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G459">
            <v>3212.14</v>
          </cell>
          <cell r="M459">
            <v>3590.38</v>
          </cell>
          <cell r="O459">
            <v>3692.26</v>
          </cell>
          <cell r="Q459">
            <v>3638.87</v>
          </cell>
          <cell r="S459">
            <v>3704.5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G460">
            <v>1108.5</v>
          </cell>
          <cell r="M460">
            <v>1238.74</v>
          </cell>
          <cell r="O460">
            <v>1274.94</v>
          </cell>
          <cell r="Q460">
            <v>1259.25</v>
          </cell>
          <cell r="S460">
            <v>1280.1199999999999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G461">
            <v>1730.26</v>
          </cell>
          <cell r="M461">
            <v>1934.99</v>
          </cell>
          <cell r="O461">
            <v>1990.99</v>
          </cell>
          <cell r="Q461">
            <v>1965.51</v>
          </cell>
          <cell r="S461">
            <v>1998.22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G462">
            <v>2498.04</v>
          </cell>
          <cell r="M462">
            <v>2793.54</v>
          </cell>
          <cell r="O462">
            <v>2874.2</v>
          </cell>
          <cell r="Q462">
            <v>2835.64</v>
          </cell>
          <cell r="S462">
            <v>2883.91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G463">
            <v>3485.15</v>
          </cell>
          <cell r="M463">
            <v>3899.1</v>
          </cell>
          <cell r="O463">
            <v>4012.73</v>
          </cell>
          <cell r="Q463">
            <v>3959.37</v>
          </cell>
          <cell r="S463">
            <v>4025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G464">
            <v>1163.0899999999999</v>
          </cell>
          <cell r="M464">
            <v>1300.9100000000001</v>
          </cell>
          <cell r="O464">
            <v>1339.2</v>
          </cell>
          <cell r="Q464">
            <v>1323.52</v>
          </cell>
          <cell r="S464">
            <v>1344.39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G465">
            <v>1857.78</v>
          </cell>
          <cell r="M465">
            <v>2079.34</v>
          </cell>
          <cell r="O465">
            <v>2140.7800000000002</v>
          </cell>
          <cell r="Q465">
            <v>2115.31</v>
          </cell>
          <cell r="S465">
            <v>2148.02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G466">
            <v>2823.4</v>
          </cell>
          <cell r="M466">
            <v>3154.6</v>
          </cell>
          <cell r="O466">
            <v>3247.57</v>
          </cell>
          <cell r="Q466">
            <v>3202.75</v>
          </cell>
          <cell r="S466">
            <v>3259.16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G467">
            <v>3775.27</v>
          </cell>
          <cell r="M467">
            <v>4219.45</v>
          </cell>
          <cell r="O467">
            <v>4343</v>
          </cell>
          <cell r="Q467">
            <v>4281.7700000000004</v>
          </cell>
          <cell r="S467">
            <v>4357.53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G468">
            <v>4755.93</v>
          </cell>
          <cell r="M468">
            <v>5284.16</v>
          </cell>
          <cell r="O468">
            <v>5412.49</v>
          </cell>
          <cell r="Q468">
            <v>5346.3</v>
          </cell>
          <cell r="S468">
            <v>5440.11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G469">
            <v>7436.42</v>
          </cell>
          <cell r="M469">
            <v>8265.6299999999992</v>
          </cell>
          <cell r="O469">
            <v>8475.8799999999992</v>
          </cell>
          <cell r="Q469">
            <v>8368.31</v>
          </cell>
          <cell r="S469">
            <v>8518.3700000000008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G470">
            <v>10042.129999999999</v>
          </cell>
          <cell r="M470">
            <v>11159.79</v>
          </cell>
          <cell r="O470">
            <v>11448.96</v>
          </cell>
          <cell r="Q470">
            <v>11299.85</v>
          </cell>
          <cell r="S470">
            <v>11506.55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G471">
            <v>14367.56</v>
          </cell>
          <cell r="M471">
            <v>15975.33</v>
          </cell>
          <cell r="O471">
            <v>16400.13</v>
          </cell>
          <cell r="Q471">
            <v>16180.92</v>
          </cell>
          <cell r="S471">
            <v>16481.59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G472">
            <v>4831.17</v>
          </cell>
          <cell r="M472">
            <v>5374.49</v>
          </cell>
          <cell r="O472">
            <v>5507.51</v>
          </cell>
          <cell r="Q472">
            <v>5449.48</v>
          </cell>
          <cell r="S472">
            <v>5533.09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G473">
            <v>7513.24</v>
          </cell>
          <cell r="M473">
            <v>8361.4</v>
          </cell>
          <cell r="O473">
            <v>8579.7000000000007</v>
          </cell>
          <cell r="Q473">
            <v>8482.89</v>
          </cell>
          <cell r="S473">
            <v>8618.98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G474">
            <v>10563.11</v>
          </cell>
          <cell r="M474">
            <v>11755.34</v>
          </cell>
          <cell r="O474">
            <v>12065.22</v>
          </cell>
          <cell r="Q474">
            <v>11920.15</v>
          </cell>
          <cell r="S474">
            <v>12121.65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G475">
            <v>15036.8</v>
          </cell>
          <cell r="M475">
            <v>16737.66</v>
          </cell>
          <cell r="O475">
            <v>17191.55</v>
          </cell>
          <cell r="Q475">
            <v>16977.810000000001</v>
          </cell>
          <cell r="S475">
            <v>17271.32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G476">
            <v>5268.96</v>
          </cell>
          <cell r="M476">
            <v>5861.11</v>
          </cell>
          <cell r="O476">
            <v>6004.52</v>
          </cell>
          <cell r="Q476">
            <v>5936.56</v>
          </cell>
          <cell r="S476">
            <v>6033.42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G477">
            <v>8180.57</v>
          </cell>
          <cell r="M477">
            <v>9102.5300000000007</v>
          </cell>
          <cell r="O477">
            <v>9336.23</v>
          </cell>
          <cell r="Q477">
            <v>9227.4599999999991</v>
          </cell>
          <cell r="S477">
            <v>9380.2099999999991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G478">
            <v>11760.2</v>
          </cell>
          <cell r="M478">
            <v>13083.6</v>
          </cell>
          <cell r="O478">
            <v>13432.34</v>
          </cell>
          <cell r="Q478">
            <v>13271.66</v>
          </cell>
          <cell r="S478">
            <v>13494.96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G479">
            <v>16592.310000000001</v>
          </cell>
          <cell r="M479">
            <v>18459.98</v>
          </cell>
          <cell r="O479">
            <v>18960.41</v>
          </cell>
          <cell r="Q479">
            <v>18719.150000000001</v>
          </cell>
          <cell r="S479">
            <v>19050.23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G480">
            <v>6552.38</v>
          </cell>
          <cell r="M480">
            <v>7286.85</v>
          </cell>
          <cell r="O480">
            <v>7470.4</v>
          </cell>
          <cell r="Q480">
            <v>7387.86</v>
          </cell>
          <cell r="S480">
            <v>7505.62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G481">
            <v>10508.8</v>
          </cell>
          <cell r="M481">
            <v>11689.34</v>
          </cell>
          <cell r="O481">
            <v>11996.21</v>
          </cell>
          <cell r="Q481">
            <v>11853.95</v>
          </cell>
          <cell r="S481">
            <v>12052.73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G482">
            <v>14877.5</v>
          </cell>
          <cell r="M482">
            <v>16562.55</v>
          </cell>
          <cell r="O482">
            <v>17013.89</v>
          </cell>
          <cell r="Q482">
            <v>16816.39</v>
          </cell>
          <cell r="S482">
            <v>17090.09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G483">
            <v>20911.740000000002</v>
          </cell>
          <cell r="M483">
            <v>23280.12</v>
          </cell>
          <cell r="O483">
            <v>23924.55</v>
          </cell>
          <cell r="Q483">
            <v>23632.47</v>
          </cell>
          <cell r="S483">
            <v>24032.95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G484">
            <v>1435.35</v>
          </cell>
          <cell r="M484">
            <v>1603.8</v>
          </cell>
          <cell r="O484">
            <v>1647.9</v>
          </cell>
          <cell r="Q484">
            <v>1625.92</v>
          </cell>
          <cell r="S484">
            <v>1654.01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G485">
            <v>2077.38</v>
          </cell>
          <cell r="M485">
            <v>2327.19</v>
          </cell>
          <cell r="O485">
            <v>2391.0500000000002</v>
          </cell>
          <cell r="Q485">
            <v>2362.67</v>
          </cell>
          <cell r="S485">
            <v>2397.23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G486">
            <v>2612.2399999999998</v>
          </cell>
          <cell r="M486">
            <v>2930.38</v>
          </cell>
          <cell r="O486">
            <v>3013.05</v>
          </cell>
          <cell r="Q486">
            <v>2968.65</v>
          </cell>
          <cell r="S486">
            <v>3013.97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G487">
            <v>3605.28</v>
          </cell>
          <cell r="M487">
            <v>4040.07</v>
          </cell>
          <cell r="O487">
            <v>4144.82</v>
          </cell>
          <cell r="Q487">
            <v>4087.18</v>
          </cell>
          <cell r="S487">
            <v>4152.3100000000004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G488">
            <v>1266.46</v>
          </cell>
          <cell r="M488">
            <v>1414.53</v>
          </cell>
          <cell r="O488">
            <v>1450.24</v>
          </cell>
          <cell r="Q488">
            <v>1428.3</v>
          </cell>
          <cell r="S488">
            <v>1456.38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G489">
            <v>1850.42</v>
          </cell>
          <cell r="M489">
            <v>2069.7600000000002</v>
          </cell>
          <cell r="O489">
            <v>2123.17</v>
          </cell>
          <cell r="Q489">
            <v>2093.6799999999998</v>
          </cell>
          <cell r="S489">
            <v>2129.73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G490">
            <v>2493.54</v>
          </cell>
          <cell r="M490">
            <v>2792.54</v>
          </cell>
          <cell r="O490">
            <v>2864.59</v>
          </cell>
          <cell r="Q490">
            <v>2825.63</v>
          </cell>
          <cell r="S490">
            <v>2870.67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G491">
            <v>3424.26</v>
          </cell>
          <cell r="M491">
            <v>3835.86</v>
          </cell>
          <cell r="O491">
            <v>3930.89</v>
          </cell>
          <cell r="Q491">
            <v>3871.63</v>
          </cell>
          <cell r="S491">
            <v>3938.9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G492">
            <v>1348.61</v>
          </cell>
          <cell r="M492">
            <v>1506.45</v>
          </cell>
          <cell r="O492">
            <v>1546.34</v>
          </cell>
          <cell r="Q492">
            <v>1524.4</v>
          </cell>
          <cell r="S492">
            <v>1552.48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G493">
            <v>2092.9299999999998</v>
          </cell>
          <cell r="M493">
            <v>2343.35</v>
          </cell>
          <cell r="O493">
            <v>2407.67</v>
          </cell>
          <cell r="Q493">
            <v>2378.15</v>
          </cell>
          <cell r="S493">
            <v>2414.1999999999998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G494">
            <v>2912.78</v>
          </cell>
          <cell r="M494">
            <v>3259.56</v>
          </cell>
          <cell r="O494">
            <v>3344.94</v>
          </cell>
          <cell r="Q494">
            <v>3296.39</v>
          </cell>
          <cell r="S494">
            <v>3353.82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G495">
            <v>3803.79</v>
          </cell>
          <cell r="M495">
            <v>4258.25</v>
          </cell>
          <cell r="O495">
            <v>4362.68</v>
          </cell>
          <cell r="Q495">
            <v>4291.71</v>
          </cell>
          <cell r="S495">
            <v>4374.1099999999997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G496">
            <v>1531.56</v>
          </cell>
          <cell r="M496">
            <v>1712.57</v>
          </cell>
          <cell r="O496">
            <v>1760.86</v>
          </cell>
          <cell r="Q496">
            <v>1738.89</v>
          </cell>
          <cell r="S496">
            <v>1766.97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G497">
            <v>2420.3200000000002</v>
          </cell>
          <cell r="M497">
            <v>2705.61</v>
          </cell>
          <cell r="O497">
            <v>2780.87</v>
          </cell>
          <cell r="Q497">
            <v>2742.38</v>
          </cell>
          <cell r="S497">
            <v>2789.83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G498">
            <v>3307.6</v>
          </cell>
          <cell r="M498">
            <v>3706.58</v>
          </cell>
          <cell r="O498">
            <v>3808.73</v>
          </cell>
          <cell r="Q498">
            <v>3760.16</v>
          </cell>
          <cell r="S498">
            <v>3817.59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G499">
            <v>4530.1000000000004</v>
          </cell>
          <cell r="M499">
            <v>5076.38</v>
          </cell>
          <cell r="O499">
            <v>5214.3500000000004</v>
          </cell>
          <cell r="Q499">
            <v>5143.3599999999997</v>
          </cell>
          <cell r="S499">
            <v>5225.7700000000004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G500">
            <v>1684.46</v>
          </cell>
          <cell r="M500">
            <v>1887.24</v>
          </cell>
          <cell r="O500">
            <v>1941.68</v>
          </cell>
          <cell r="Q500">
            <v>1920.49</v>
          </cell>
          <cell r="S500">
            <v>1948.57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G501">
            <v>2772.85</v>
          </cell>
          <cell r="M501">
            <v>3106.64</v>
          </cell>
          <cell r="O501">
            <v>3195.72</v>
          </cell>
          <cell r="Q501">
            <v>3157.25</v>
          </cell>
          <cell r="S501">
            <v>3204.7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G502">
            <v>3555.14</v>
          </cell>
          <cell r="M502">
            <v>3979.08</v>
          </cell>
          <cell r="O502">
            <v>4089.68</v>
          </cell>
          <cell r="Q502">
            <v>4034.6</v>
          </cell>
          <cell r="S502">
            <v>4104.91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G503">
            <v>5072.99</v>
          </cell>
          <cell r="M503">
            <v>5676.92</v>
          </cell>
          <cell r="O503">
            <v>5832.59</v>
          </cell>
          <cell r="Q503">
            <v>5746.52</v>
          </cell>
          <cell r="S503">
            <v>5848.22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G504">
            <v>1901.48</v>
          </cell>
          <cell r="M504">
            <v>2125.73</v>
          </cell>
          <cell r="O504">
            <v>2186.4499999999998</v>
          </cell>
          <cell r="Q504">
            <v>2157.29</v>
          </cell>
          <cell r="S504">
            <v>2194.63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G505">
            <v>3036.29</v>
          </cell>
          <cell r="M505">
            <v>3396.59</v>
          </cell>
          <cell r="O505">
            <v>3493.64</v>
          </cell>
          <cell r="Q505">
            <v>3446.46</v>
          </cell>
          <cell r="S505">
            <v>3505.15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G506">
            <v>4013.83</v>
          </cell>
          <cell r="M506">
            <v>4498.04</v>
          </cell>
          <cell r="O506">
            <v>4625.7</v>
          </cell>
          <cell r="Q506">
            <v>4567.17</v>
          </cell>
          <cell r="S506">
            <v>4637.47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G507">
            <v>5664.79</v>
          </cell>
          <cell r="M507">
            <v>6347.64</v>
          </cell>
          <cell r="O507">
            <v>6528.06</v>
          </cell>
          <cell r="Q507">
            <v>6441.97</v>
          </cell>
          <cell r="S507">
            <v>6543.67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G508">
            <v>2022.91</v>
          </cell>
          <cell r="M508">
            <v>2264.92</v>
          </cell>
          <cell r="O508">
            <v>2329.8000000000002</v>
          </cell>
          <cell r="Q508">
            <v>2300.71</v>
          </cell>
          <cell r="S508">
            <v>2338.06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G509">
            <v>3112.23</v>
          </cell>
          <cell r="M509">
            <v>3482.64</v>
          </cell>
          <cell r="O509">
            <v>3582.84</v>
          </cell>
          <cell r="Q509">
            <v>3535.62</v>
          </cell>
          <cell r="S509">
            <v>3594.32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G510">
            <v>4382.0200000000004</v>
          </cell>
          <cell r="M510">
            <v>4915.26</v>
          </cell>
          <cell r="O510">
            <v>5058.41</v>
          </cell>
          <cell r="Q510">
            <v>4999.93</v>
          </cell>
          <cell r="S510">
            <v>5070.2299999999996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G511">
            <v>5650.85</v>
          </cell>
          <cell r="M511">
            <v>6330.24</v>
          </cell>
          <cell r="O511">
            <v>6511.08</v>
          </cell>
          <cell r="Q511">
            <v>6424.99</v>
          </cell>
          <cell r="S511">
            <v>6526.69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G512">
            <v>5519.25</v>
          </cell>
          <cell r="M512">
            <v>6136.6</v>
          </cell>
          <cell r="O512">
            <v>6291.38</v>
          </cell>
          <cell r="Q512">
            <v>6219.01</v>
          </cell>
          <cell r="S512">
            <v>6321.6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G513">
            <v>8616.7900000000009</v>
          </cell>
          <cell r="M513">
            <v>9579.1299999999992</v>
          </cell>
          <cell r="O513">
            <v>9830.24</v>
          </cell>
          <cell r="Q513">
            <v>9705.02</v>
          </cell>
          <cell r="S513">
            <v>9878.4500000000007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G514">
            <v>12113.36</v>
          </cell>
          <cell r="M514">
            <v>13466.77</v>
          </cell>
          <cell r="O514">
            <v>13824.95</v>
          </cell>
          <cell r="Q514">
            <v>13641</v>
          </cell>
          <cell r="S514">
            <v>13893.47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G515">
            <v>17590.990000000002</v>
          </cell>
          <cell r="M515">
            <v>19568.900000000001</v>
          </cell>
          <cell r="O515">
            <v>20105.54</v>
          </cell>
          <cell r="Q515">
            <v>19834.14</v>
          </cell>
          <cell r="S515">
            <v>20202.88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G516">
            <v>6055.88</v>
          </cell>
          <cell r="M516">
            <v>6734.38</v>
          </cell>
          <cell r="O516">
            <v>6905.86</v>
          </cell>
          <cell r="Q516">
            <v>6827.12</v>
          </cell>
          <cell r="S516">
            <v>6938.57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G517">
            <v>9476.2000000000007</v>
          </cell>
          <cell r="M517">
            <v>10538.22</v>
          </cell>
          <cell r="O517">
            <v>10814.78</v>
          </cell>
          <cell r="Q517">
            <v>10680.08</v>
          </cell>
          <cell r="S517">
            <v>10866.96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G518">
            <v>13044.59</v>
          </cell>
          <cell r="M518">
            <v>14507.72</v>
          </cell>
          <cell r="O518">
            <v>14896.79</v>
          </cell>
          <cell r="Q518">
            <v>14708.78</v>
          </cell>
          <cell r="S518">
            <v>14967.91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G519">
            <v>18866.52</v>
          </cell>
          <cell r="M519">
            <v>20997.27</v>
          </cell>
          <cell r="O519">
            <v>21578.83</v>
          </cell>
          <cell r="Q519">
            <v>21303.93</v>
          </cell>
          <cell r="S519">
            <v>21678.89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G520">
            <v>6267.99</v>
          </cell>
          <cell r="M520">
            <v>6945.62</v>
          </cell>
          <cell r="O520">
            <v>7125.6</v>
          </cell>
          <cell r="Q520">
            <v>7036.58</v>
          </cell>
          <cell r="S520">
            <v>7162.29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G521">
            <v>10202.17</v>
          </cell>
          <cell r="M521">
            <v>11344.01</v>
          </cell>
          <cell r="O521">
            <v>11637.63</v>
          </cell>
          <cell r="Q521">
            <v>11490.92</v>
          </cell>
          <cell r="S521">
            <v>11695.46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G522">
            <v>13841.87</v>
          </cell>
          <cell r="M522">
            <v>15413.26</v>
          </cell>
          <cell r="O522">
            <v>15837.81</v>
          </cell>
          <cell r="Q522">
            <v>15651.43</v>
          </cell>
          <cell r="S522">
            <v>15908.21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G523">
            <v>21404.79</v>
          </cell>
          <cell r="M523">
            <v>23832.080000000002</v>
          </cell>
          <cell r="O523">
            <v>24495.89</v>
          </cell>
          <cell r="Q523">
            <v>24190.61</v>
          </cell>
          <cell r="S523">
            <v>24607.08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G524">
            <v>8137.88</v>
          </cell>
          <cell r="M524">
            <v>9047.65</v>
          </cell>
          <cell r="O524">
            <v>9276.3700000000008</v>
          </cell>
          <cell r="Q524">
            <v>9167.41</v>
          </cell>
          <cell r="S524">
            <v>9321.26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G525">
            <v>12979.58</v>
          </cell>
          <cell r="M525">
            <v>14440.53</v>
          </cell>
          <cell r="O525">
            <v>14818.75</v>
          </cell>
          <cell r="Q525">
            <v>14635.76</v>
          </cell>
          <cell r="S525">
            <v>14889.56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G526">
            <v>18676.72</v>
          </cell>
          <cell r="M526">
            <v>20788.240000000002</v>
          </cell>
          <cell r="O526">
            <v>21354.27</v>
          </cell>
          <cell r="Q526">
            <v>21094.92</v>
          </cell>
          <cell r="S526">
            <v>21452.59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G527">
            <v>27080.46</v>
          </cell>
          <cell r="M527">
            <v>30165.27</v>
          </cell>
          <cell r="O527">
            <v>31015.02</v>
          </cell>
          <cell r="Q527">
            <v>30640.6</v>
          </cell>
          <cell r="S527">
            <v>31151.42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G528">
            <v>1989.99</v>
          </cell>
          <cell r="M528">
            <v>2224.6799999999998</v>
          </cell>
          <cell r="O528">
            <v>2285.0500000000002</v>
          </cell>
          <cell r="Q528">
            <v>2254.34</v>
          </cell>
          <cell r="S528">
            <v>2293.12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G529">
            <v>2883.97</v>
          </cell>
          <cell r="M529">
            <v>3230.44</v>
          </cell>
          <cell r="O529">
            <v>3317.75</v>
          </cell>
          <cell r="Q529">
            <v>3276.08</v>
          </cell>
          <cell r="S529">
            <v>3325.73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G530">
            <v>3903.92</v>
          </cell>
          <cell r="M530">
            <v>4378.4399999999996</v>
          </cell>
          <cell r="O530">
            <v>4495.51</v>
          </cell>
          <cell r="Q530">
            <v>4440</v>
          </cell>
          <cell r="S530">
            <v>4502.7299999999996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G531">
            <v>5039.22</v>
          </cell>
          <cell r="M531">
            <v>5648.55</v>
          </cell>
          <cell r="O531">
            <v>5790.65</v>
          </cell>
          <cell r="Q531">
            <v>5706.21</v>
          </cell>
          <cell r="S531">
            <v>5800.13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G532">
            <v>1801.04</v>
          </cell>
          <cell r="M532">
            <v>2013.28</v>
          </cell>
          <cell r="O532">
            <v>2064.02</v>
          </cell>
          <cell r="Q532">
            <v>2033.29</v>
          </cell>
          <cell r="S532">
            <v>2072.08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G533">
            <v>2614.15</v>
          </cell>
          <cell r="M533">
            <v>2926.41</v>
          </cell>
          <cell r="O533">
            <v>3001.34</v>
          </cell>
          <cell r="Q533">
            <v>2959.7</v>
          </cell>
          <cell r="S533">
            <v>3009.35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G534">
            <v>3469.75</v>
          </cell>
          <cell r="M534">
            <v>3888.54</v>
          </cell>
          <cell r="O534">
            <v>3986.11</v>
          </cell>
          <cell r="Q534">
            <v>3930.62</v>
          </cell>
          <cell r="S534">
            <v>3993.35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G535">
            <v>4776.33</v>
          </cell>
          <cell r="M535">
            <v>5354.43</v>
          </cell>
          <cell r="O535">
            <v>5483.12</v>
          </cell>
          <cell r="Q535">
            <v>5398.68</v>
          </cell>
          <cell r="S535">
            <v>5492.59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G536">
            <v>1953.02</v>
          </cell>
          <cell r="M536">
            <v>2183.3200000000002</v>
          </cell>
          <cell r="O536">
            <v>2241.81</v>
          </cell>
          <cell r="Q536">
            <v>2211.09</v>
          </cell>
          <cell r="S536">
            <v>2249.88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G537">
            <v>2985.37</v>
          </cell>
          <cell r="M537">
            <v>3345.11</v>
          </cell>
          <cell r="O537">
            <v>3436.82</v>
          </cell>
          <cell r="Q537">
            <v>3395.15</v>
          </cell>
          <cell r="S537">
            <v>3444.8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G538">
            <v>4072.54</v>
          </cell>
          <cell r="M538">
            <v>4560.3900000000003</v>
          </cell>
          <cell r="O538">
            <v>4677.1400000000003</v>
          </cell>
          <cell r="Q538">
            <v>4608.05</v>
          </cell>
          <cell r="S538">
            <v>4688.37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G539">
            <v>5574.88</v>
          </cell>
          <cell r="M539">
            <v>6244.8</v>
          </cell>
          <cell r="O539">
            <v>6400.28</v>
          </cell>
          <cell r="Q539">
            <v>6299.43</v>
          </cell>
          <cell r="S539">
            <v>6414.56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G540">
            <v>2103.9699999999998</v>
          </cell>
          <cell r="M540">
            <v>2353.38</v>
          </cell>
          <cell r="O540">
            <v>2418.8000000000002</v>
          </cell>
          <cell r="Q540">
            <v>2388.0500000000002</v>
          </cell>
          <cell r="S540">
            <v>2426.84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G541">
            <v>3358.83</v>
          </cell>
          <cell r="M541">
            <v>3757.18</v>
          </cell>
          <cell r="O541">
            <v>3859.22</v>
          </cell>
          <cell r="Q541">
            <v>3804.61</v>
          </cell>
          <cell r="S541">
            <v>3870.96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G542">
            <v>4610.87</v>
          </cell>
          <cell r="M542">
            <v>5167.29</v>
          </cell>
          <cell r="O542">
            <v>5308.57</v>
          </cell>
          <cell r="Q542">
            <v>5239.46</v>
          </cell>
          <cell r="S542">
            <v>5319.77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G543">
            <v>6250.25</v>
          </cell>
          <cell r="M543">
            <v>7003.07</v>
          </cell>
          <cell r="O543">
            <v>7191.27</v>
          </cell>
          <cell r="Q543">
            <v>7090.36</v>
          </cell>
          <cell r="S543">
            <v>7205.49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G544">
            <v>2340.56</v>
          </cell>
          <cell r="M544">
            <v>2620.94</v>
          </cell>
          <cell r="O544">
            <v>2696.62</v>
          </cell>
          <cell r="Q544">
            <v>2665.88</v>
          </cell>
          <cell r="S544">
            <v>2704.67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G545">
            <v>3781.13</v>
          </cell>
          <cell r="M545">
            <v>4236.5200000000004</v>
          </cell>
          <cell r="O545">
            <v>4355.76</v>
          </cell>
          <cell r="Q545">
            <v>4301.12</v>
          </cell>
          <cell r="S545">
            <v>4367.4799999999996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G546">
            <v>5249.28</v>
          </cell>
          <cell r="M546">
            <v>5877.1</v>
          </cell>
          <cell r="O546">
            <v>6040.14</v>
          </cell>
          <cell r="Q546">
            <v>5956.97</v>
          </cell>
          <cell r="S546">
            <v>6055.36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G547">
            <v>7033.02</v>
          </cell>
          <cell r="M547">
            <v>7872.08</v>
          </cell>
          <cell r="O547">
            <v>8083.17</v>
          </cell>
          <cell r="Q547">
            <v>7959.81</v>
          </cell>
          <cell r="S547">
            <v>8103.69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G548">
            <v>2772.04</v>
          </cell>
          <cell r="M548">
            <v>3101.58</v>
          </cell>
          <cell r="O548">
            <v>3190.53</v>
          </cell>
          <cell r="Q548">
            <v>3149.19</v>
          </cell>
          <cell r="S548">
            <v>3201.55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G549">
            <v>4127.93</v>
          </cell>
          <cell r="M549">
            <v>4618.25</v>
          </cell>
          <cell r="O549">
            <v>4747.88</v>
          </cell>
          <cell r="Q549">
            <v>4681.63</v>
          </cell>
          <cell r="S549">
            <v>4762.93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G550">
            <v>5506.61</v>
          </cell>
          <cell r="M550">
            <v>6169.96</v>
          </cell>
          <cell r="O550">
            <v>6343.05</v>
          </cell>
          <cell r="Q550">
            <v>6259.85</v>
          </cell>
          <cell r="S550">
            <v>6358.25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G551">
            <v>7506.17</v>
          </cell>
          <cell r="M551">
            <v>8402.76</v>
          </cell>
          <cell r="O551">
            <v>8637.1299999999992</v>
          </cell>
          <cell r="Q551">
            <v>8513.74</v>
          </cell>
          <cell r="S551">
            <v>8657.6200000000008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G552">
            <v>2817.12</v>
          </cell>
          <cell r="M552">
            <v>3152.67</v>
          </cell>
          <cell r="O552">
            <v>3243.5</v>
          </cell>
          <cell r="Q552">
            <v>3202.17</v>
          </cell>
          <cell r="S552">
            <v>3254.53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G553">
            <v>4406.42</v>
          </cell>
          <cell r="M553">
            <v>4933.76</v>
          </cell>
          <cell r="O553">
            <v>5075.12</v>
          </cell>
          <cell r="Q553">
            <v>5008.88</v>
          </cell>
          <cell r="S553">
            <v>5090.18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G554">
            <v>5899.33</v>
          </cell>
          <cell r="M554">
            <v>6611.8</v>
          </cell>
          <cell r="O554">
            <v>6803.35</v>
          </cell>
          <cell r="Q554">
            <v>6720.13</v>
          </cell>
          <cell r="S554">
            <v>6818.52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G555">
            <v>8137.42</v>
          </cell>
          <cell r="M555">
            <v>9119.17</v>
          </cell>
          <cell r="O555">
            <v>9379.32</v>
          </cell>
          <cell r="Q555">
            <v>9255.92</v>
          </cell>
          <cell r="S555">
            <v>9399.7900000000009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G556">
            <v>6834.02</v>
          </cell>
          <cell r="M556">
            <v>7602.28</v>
          </cell>
          <cell r="O556">
            <v>7797.68</v>
          </cell>
          <cell r="Q556">
            <v>7705.31</v>
          </cell>
          <cell r="S556">
            <v>7834.72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G557">
            <v>10442.6</v>
          </cell>
          <cell r="M557">
            <v>11617.89</v>
          </cell>
          <cell r="O557">
            <v>11925.54</v>
          </cell>
          <cell r="Q557">
            <v>11773.57</v>
          </cell>
          <cell r="S557">
            <v>11982.73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G558">
            <v>14778.85</v>
          </cell>
          <cell r="M558">
            <v>16452.62</v>
          </cell>
          <cell r="O558">
            <v>16899.830000000002</v>
          </cell>
          <cell r="Q558">
            <v>16686.86</v>
          </cell>
          <cell r="S558">
            <v>16978.09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G559">
            <v>20968.3</v>
          </cell>
          <cell r="M559">
            <v>23347.09</v>
          </cell>
          <cell r="O559">
            <v>23995.86</v>
          </cell>
          <cell r="Q559">
            <v>23683.61</v>
          </cell>
          <cell r="S559">
            <v>24106.81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G560">
            <v>7397.26</v>
          </cell>
          <cell r="M560">
            <v>8231.84</v>
          </cell>
          <cell r="O560">
            <v>8445.08</v>
          </cell>
          <cell r="Q560">
            <v>8350.2199999999993</v>
          </cell>
          <cell r="S560">
            <v>8483.83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G561">
            <v>11225.72</v>
          </cell>
          <cell r="M561">
            <v>12491.76</v>
          </cell>
          <cell r="O561">
            <v>12824.04</v>
          </cell>
          <cell r="Q561">
            <v>12669.76</v>
          </cell>
          <cell r="S561">
            <v>12883.6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G562">
            <v>15934.13</v>
          </cell>
          <cell r="M562">
            <v>17744.04</v>
          </cell>
          <cell r="O562">
            <v>18228.060000000001</v>
          </cell>
          <cell r="Q562">
            <v>18010.16</v>
          </cell>
          <cell r="S562">
            <v>18309.91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G563">
            <v>20385.79</v>
          </cell>
          <cell r="M563">
            <v>22727.27</v>
          </cell>
          <cell r="O563">
            <v>23361.34</v>
          </cell>
          <cell r="Q563">
            <v>23106.97</v>
          </cell>
          <cell r="S563">
            <v>23457.64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G564">
            <v>7769.9</v>
          </cell>
          <cell r="M564">
            <v>8638.36</v>
          </cell>
          <cell r="O564">
            <v>8856.08</v>
          </cell>
          <cell r="Q564">
            <v>8750.32</v>
          </cell>
          <cell r="S564">
            <v>8899.2000000000007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G565">
            <v>12407.74</v>
          </cell>
          <cell r="M565">
            <v>13805.31</v>
          </cell>
          <cell r="O565">
            <v>14169.67</v>
          </cell>
          <cell r="Q565">
            <v>13995.46</v>
          </cell>
          <cell r="S565">
            <v>14236.63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G566">
            <v>18141.84</v>
          </cell>
          <cell r="M566">
            <v>20209.45</v>
          </cell>
          <cell r="O566">
            <v>20764.759999999998</v>
          </cell>
          <cell r="Q566">
            <v>20520.7</v>
          </cell>
          <cell r="S566">
            <v>20856.25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G567">
            <v>26122.78</v>
          </cell>
          <cell r="M567">
            <v>29122.06</v>
          </cell>
          <cell r="O567">
            <v>29949.200000000001</v>
          </cell>
          <cell r="Q567">
            <v>29600.32</v>
          </cell>
          <cell r="S567">
            <v>30075.55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G568">
            <v>9797.1299999999992</v>
          </cell>
          <cell r="M568">
            <v>10898.18</v>
          </cell>
          <cell r="O568">
            <v>11176.09</v>
          </cell>
          <cell r="Q568">
            <v>11045.71</v>
          </cell>
          <cell r="S568">
            <v>11229.12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G569">
            <v>15697.17</v>
          </cell>
          <cell r="M569">
            <v>17473.490000000002</v>
          </cell>
          <cell r="O569">
            <v>17941.25</v>
          </cell>
          <cell r="Q569">
            <v>17726.71</v>
          </cell>
          <cell r="S569">
            <v>18023.490000000002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G570">
            <v>22932.6</v>
          </cell>
          <cell r="M570">
            <v>25557.73</v>
          </cell>
          <cell r="O570">
            <v>26268.53</v>
          </cell>
          <cell r="Q570">
            <v>25969.21</v>
          </cell>
          <cell r="S570">
            <v>26380.68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G571">
            <v>33087.33</v>
          </cell>
          <cell r="M571">
            <v>36898.26</v>
          </cell>
          <cell r="O571">
            <v>37956.39</v>
          </cell>
          <cell r="Q571">
            <v>37523.9</v>
          </cell>
          <cell r="S571">
            <v>38112.68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G572">
            <v>845.64</v>
          </cell>
          <cell r="M572">
            <v>981.36</v>
          </cell>
          <cell r="O572">
            <v>1028.1099999999999</v>
          </cell>
          <cell r="Q572">
            <v>1026.23</v>
          </cell>
          <cell r="S572">
            <v>1027.33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G573">
            <v>1056.94</v>
          </cell>
          <cell r="M573">
            <v>1210.78</v>
          </cell>
          <cell r="O573">
            <v>1279.3399999999999</v>
          </cell>
          <cell r="Q573">
            <v>1277.26</v>
          </cell>
          <cell r="S573">
            <v>1278.49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G574">
            <v>921.74</v>
          </cell>
          <cell r="M574">
            <v>1066.28</v>
          </cell>
          <cell r="O574">
            <v>1076.94</v>
          </cell>
          <cell r="Q574">
            <v>1075.6600000000001</v>
          </cell>
          <cell r="S574">
            <v>1076.77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G575">
            <v>1150.75</v>
          </cell>
          <cell r="M575">
            <v>1315.77</v>
          </cell>
          <cell r="O575">
            <v>1339.98</v>
          </cell>
          <cell r="Q575">
            <v>1337.99</v>
          </cell>
          <cell r="S575">
            <v>1339.22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G576">
            <v>1667.71</v>
          </cell>
          <cell r="M576">
            <v>1957.4</v>
          </cell>
          <cell r="O576">
            <v>1958.05</v>
          </cell>
          <cell r="Q576">
            <v>1892.17</v>
          </cell>
          <cell r="S576">
            <v>1893.36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G577">
            <v>2013.11</v>
          </cell>
          <cell r="M577">
            <v>2434.67</v>
          </cell>
          <cell r="O577">
            <v>2435.4499999999998</v>
          </cell>
          <cell r="Q577">
            <v>2282.92</v>
          </cell>
          <cell r="S577">
            <v>2284.36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G578">
            <v>1700.88</v>
          </cell>
          <cell r="M578">
            <v>2030.38</v>
          </cell>
          <cell r="O578">
            <v>2031.03</v>
          </cell>
          <cell r="Q578">
            <v>1828.85</v>
          </cell>
          <cell r="S578">
            <v>1830.05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G579">
            <v>2222.9899999999998</v>
          </cell>
          <cell r="M579">
            <v>2441.5700000000002</v>
          </cell>
          <cell r="O579">
            <v>2442.35</v>
          </cell>
          <cell r="Q579">
            <v>2288.87</v>
          </cell>
          <cell r="S579">
            <v>2290.3000000000002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G580">
            <v>34.69</v>
          </cell>
          <cell r="M580">
            <v>41.23</v>
          </cell>
          <cell r="O580">
            <v>41.27</v>
          </cell>
          <cell r="Q580">
            <v>41.16</v>
          </cell>
          <cell r="S580">
            <v>41.16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G581">
            <v>25.86</v>
          </cell>
          <cell r="M581">
            <v>30.72</v>
          </cell>
          <cell r="O581">
            <v>30.75</v>
          </cell>
          <cell r="Q581">
            <v>30.65</v>
          </cell>
          <cell r="S581">
            <v>30.65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G582">
            <v>51.72</v>
          </cell>
          <cell r="M582">
            <v>59.04</v>
          </cell>
          <cell r="O582">
            <v>59.73</v>
          </cell>
          <cell r="Q582">
            <v>58.59</v>
          </cell>
          <cell r="S582">
            <v>59.99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G583">
            <v>40.29</v>
          </cell>
          <cell r="M583">
            <v>45.99</v>
          </cell>
          <cell r="O583">
            <v>46.54</v>
          </cell>
          <cell r="Q583">
            <v>45.64</v>
          </cell>
          <cell r="S583">
            <v>46.73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G584">
            <v>35.89</v>
          </cell>
          <cell r="M584">
            <v>42.6</v>
          </cell>
          <cell r="O584">
            <v>42.65</v>
          </cell>
          <cell r="Q584">
            <v>42.51</v>
          </cell>
          <cell r="S584">
            <v>42.51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G585">
            <v>26.91</v>
          </cell>
          <cell r="M585">
            <v>31.98</v>
          </cell>
          <cell r="O585">
            <v>32.01</v>
          </cell>
          <cell r="Q585">
            <v>31.91</v>
          </cell>
          <cell r="S585">
            <v>31.91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G586">
            <v>51.82</v>
          </cell>
          <cell r="M586">
            <v>59.31</v>
          </cell>
          <cell r="O586">
            <v>59.97</v>
          </cell>
          <cell r="Q586">
            <v>58.88</v>
          </cell>
          <cell r="S586">
            <v>60.16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G587">
            <v>39.229999999999997</v>
          </cell>
          <cell r="M587">
            <v>44.9</v>
          </cell>
          <cell r="O587">
            <v>45.4</v>
          </cell>
          <cell r="Q587">
            <v>44.57</v>
          </cell>
          <cell r="S587">
            <v>45.57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G588">
            <v>20.6</v>
          </cell>
          <cell r="M588">
            <v>24.52</v>
          </cell>
          <cell r="O588">
            <v>24.52</v>
          </cell>
          <cell r="Q588">
            <v>24.5</v>
          </cell>
          <cell r="S588">
            <v>24.5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G589">
            <v>14.72</v>
          </cell>
          <cell r="M589">
            <v>17.53</v>
          </cell>
          <cell r="O589">
            <v>17.53</v>
          </cell>
          <cell r="Q589">
            <v>17.52</v>
          </cell>
          <cell r="S589">
            <v>17.52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G590">
            <v>23.79</v>
          </cell>
          <cell r="M590">
            <v>27.1</v>
          </cell>
          <cell r="O590">
            <v>27.55</v>
          </cell>
          <cell r="Q590">
            <v>27.16</v>
          </cell>
          <cell r="S590">
            <v>27.57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G591">
            <v>23.47</v>
          </cell>
          <cell r="M591">
            <v>26.64</v>
          </cell>
          <cell r="O591">
            <v>27.14</v>
          </cell>
          <cell r="Q591">
            <v>26.74</v>
          </cell>
          <cell r="S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G592">
            <v>33.57</v>
          </cell>
          <cell r="M592">
            <v>38.21</v>
          </cell>
          <cell r="O592">
            <v>38.75</v>
          </cell>
          <cell r="Q592">
            <v>38.299999999999997</v>
          </cell>
          <cell r="S592">
            <v>38.840000000000003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G593">
            <v>33.18</v>
          </cell>
          <cell r="M593">
            <v>37.67</v>
          </cell>
          <cell r="O593">
            <v>38.26</v>
          </cell>
          <cell r="Q593">
            <v>37.79</v>
          </cell>
          <cell r="S593">
            <v>38.340000000000003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G594">
            <v>36.200000000000003</v>
          </cell>
          <cell r="M594">
            <v>40.58</v>
          </cell>
          <cell r="O594">
            <v>44.31</v>
          </cell>
          <cell r="Q594">
            <v>40.57</v>
          </cell>
          <cell r="S594">
            <v>41.33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G595">
            <v>41.64</v>
          </cell>
          <cell r="M595">
            <v>46.52</v>
          </cell>
          <cell r="O595">
            <v>50.88</v>
          </cell>
          <cell r="Q595">
            <v>46.48</v>
          </cell>
          <cell r="S595">
            <v>47.4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G596">
            <v>50.87</v>
          </cell>
          <cell r="M596">
            <v>57.29</v>
          </cell>
          <cell r="O596">
            <v>61.18</v>
          </cell>
          <cell r="Q596">
            <v>57.17</v>
          </cell>
          <cell r="S596">
            <v>58.24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G597">
            <v>56.3</v>
          </cell>
          <cell r="M597">
            <v>63.23</v>
          </cell>
          <cell r="O597">
            <v>67.75</v>
          </cell>
          <cell r="Q597">
            <v>63.08</v>
          </cell>
          <cell r="S597">
            <v>64.319999999999993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G598">
            <v>20.65</v>
          </cell>
          <cell r="M598">
            <v>23.64</v>
          </cell>
          <cell r="O598">
            <v>23.89</v>
          </cell>
          <cell r="Q598">
            <v>23.52</v>
          </cell>
          <cell r="S598">
            <v>24.08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G599">
            <v>32.01</v>
          </cell>
          <cell r="M599">
            <v>36.14</v>
          </cell>
          <cell r="O599">
            <v>38.26</v>
          </cell>
          <cell r="Q599">
            <v>36.03</v>
          </cell>
          <cell r="S599">
            <v>36.590000000000003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G600">
            <v>17.760000000000002</v>
          </cell>
          <cell r="M600">
            <v>19.940000000000001</v>
          </cell>
          <cell r="O600">
            <v>21.89</v>
          </cell>
          <cell r="Q600">
            <v>19.940000000000001</v>
          </cell>
          <cell r="S600">
            <v>20.18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G601">
            <v>6.21</v>
          </cell>
          <cell r="M601">
            <v>7.2</v>
          </cell>
          <cell r="O601">
            <v>7.29</v>
          </cell>
          <cell r="Q601">
            <v>7.19</v>
          </cell>
          <cell r="S601">
            <v>7.44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G602">
            <v>18.64</v>
          </cell>
          <cell r="M602">
            <v>21.3</v>
          </cell>
          <cell r="O602">
            <v>21.55</v>
          </cell>
          <cell r="Q602">
            <v>21.23</v>
          </cell>
          <cell r="S602">
            <v>21.63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G603">
            <v>62.93</v>
          </cell>
          <cell r="M603">
            <v>70.08</v>
          </cell>
          <cell r="O603">
            <v>71.16</v>
          </cell>
          <cell r="Q603">
            <v>69.53</v>
          </cell>
          <cell r="S603">
            <v>71.72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G604">
            <v>73.39</v>
          </cell>
          <cell r="M604">
            <v>81.55</v>
          </cell>
          <cell r="O604">
            <v>82.9</v>
          </cell>
          <cell r="Q604">
            <v>80.84</v>
          </cell>
          <cell r="S604">
            <v>83.59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G605">
            <v>6.99</v>
          </cell>
          <cell r="M605">
            <v>7.36</v>
          </cell>
          <cell r="O605">
            <v>7.42</v>
          </cell>
          <cell r="Q605">
            <v>7.62</v>
          </cell>
          <cell r="S605">
            <v>7.62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G606">
            <v>16.21</v>
          </cell>
          <cell r="M606">
            <v>18.05</v>
          </cell>
          <cell r="O606">
            <v>20.12</v>
          </cell>
          <cell r="Q606">
            <v>18.05</v>
          </cell>
          <cell r="S606">
            <v>18.239999999999998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G607">
            <v>4.33</v>
          </cell>
          <cell r="M607">
            <v>4.99</v>
          </cell>
          <cell r="O607">
            <v>5.0599999999999996</v>
          </cell>
          <cell r="Q607">
            <v>4.9800000000000004</v>
          </cell>
          <cell r="S607">
            <v>5.18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G608">
            <v>22.31</v>
          </cell>
          <cell r="M608">
            <v>24.45</v>
          </cell>
          <cell r="O608">
            <v>26.52</v>
          </cell>
          <cell r="Q608">
            <v>24.66</v>
          </cell>
          <cell r="S608">
            <v>24.85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G609">
            <v>29.17</v>
          </cell>
          <cell r="M609">
            <v>32.25</v>
          </cell>
          <cell r="O609">
            <v>32.799999999999997</v>
          </cell>
          <cell r="Q609">
            <v>31.98</v>
          </cell>
          <cell r="S609">
            <v>33.090000000000003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G610">
            <v>106.82</v>
          </cell>
          <cell r="M610">
            <v>127</v>
          </cell>
          <cell r="O610">
            <v>127.19</v>
          </cell>
          <cell r="Q610">
            <v>127</v>
          </cell>
          <cell r="S610">
            <v>126.96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G611">
            <v>7.51</v>
          </cell>
          <cell r="M611">
            <v>8.34</v>
          </cell>
          <cell r="O611">
            <v>8.4700000000000006</v>
          </cell>
          <cell r="Q611">
            <v>8.2799999999999994</v>
          </cell>
          <cell r="S611">
            <v>8.5299999999999994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G612">
            <v>32.65</v>
          </cell>
          <cell r="M612">
            <v>36.340000000000003</v>
          </cell>
          <cell r="O612">
            <v>37.07</v>
          </cell>
          <cell r="Q612">
            <v>35.979999999999997</v>
          </cell>
          <cell r="S612">
            <v>37.369999999999997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G613">
            <v>22</v>
          </cell>
          <cell r="M613">
            <v>24.56</v>
          </cell>
          <cell r="O613">
            <v>25.03</v>
          </cell>
          <cell r="Q613">
            <v>24.34</v>
          </cell>
          <cell r="S613">
            <v>25.22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G614">
            <v>19.07</v>
          </cell>
          <cell r="M614">
            <v>21.27</v>
          </cell>
          <cell r="O614">
            <v>21.69</v>
          </cell>
          <cell r="Q614">
            <v>21.08</v>
          </cell>
          <cell r="S614">
            <v>21.85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G615">
            <v>15.49</v>
          </cell>
          <cell r="M615">
            <v>17.25</v>
          </cell>
          <cell r="O615">
            <v>17.600000000000001</v>
          </cell>
          <cell r="Q615">
            <v>17.100000000000001</v>
          </cell>
          <cell r="S615">
            <v>17.73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G616">
            <v>26.9</v>
          </cell>
          <cell r="M616">
            <v>29.55</v>
          </cell>
          <cell r="O616">
            <v>30.24</v>
          </cell>
          <cell r="Q616">
            <v>29.23</v>
          </cell>
          <cell r="S616">
            <v>30.52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G617">
            <v>18.13</v>
          </cell>
          <cell r="M617">
            <v>19.98</v>
          </cell>
          <cell r="O617">
            <v>20.420000000000002</v>
          </cell>
          <cell r="Q617">
            <v>19.78</v>
          </cell>
          <cell r="S617">
            <v>20.6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G618">
            <v>15.65</v>
          </cell>
          <cell r="M618">
            <v>17.22</v>
          </cell>
          <cell r="O618">
            <v>17.61</v>
          </cell>
          <cell r="Q618">
            <v>17.059999999999999</v>
          </cell>
          <cell r="S618">
            <v>17.760000000000002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G619">
            <v>13.06</v>
          </cell>
          <cell r="M619">
            <v>14.38</v>
          </cell>
          <cell r="O619">
            <v>14.71</v>
          </cell>
          <cell r="Q619">
            <v>14.25</v>
          </cell>
          <cell r="S619">
            <v>14.83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G620">
            <v>19</v>
          </cell>
          <cell r="M620">
            <v>21.01</v>
          </cell>
          <cell r="O620">
            <v>21.45</v>
          </cell>
          <cell r="Q620">
            <v>20.77</v>
          </cell>
          <cell r="S620">
            <v>21.64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G621">
            <v>26.2</v>
          </cell>
          <cell r="M621">
            <v>29.11</v>
          </cell>
          <cell r="O621">
            <v>29.69</v>
          </cell>
          <cell r="Q621">
            <v>28.79</v>
          </cell>
          <cell r="S621">
            <v>29.95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G622">
            <v>11.64</v>
          </cell>
          <cell r="M622">
            <v>13.82</v>
          </cell>
          <cell r="O622">
            <v>13.88</v>
          </cell>
          <cell r="Q622">
            <v>13.86</v>
          </cell>
          <cell r="S622">
            <v>13.86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G623">
            <v>9.65</v>
          </cell>
          <cell r="M623">
            <v>11.45</v>
          </cell>
          <cell r="O623">
            <v>11.5</v>
          </cell>
          <cell r="Q623">
            <v>11.48</v>
          </cell>
          <cell r="S623">
            <v>11.48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G624">
            <v>8.31</v>
          </cell>
          <cell r="M624">
            <v>9.85</v>
          </cell>
          <cell r="O624">
            <v>9.89</v>
          </cell>
          <cell r="Q624">
            <v>9.8800000000000008</v>
          </cell>
          <cell r="S624">
            <v>9.8800000000000008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G625">
            <v>6.39</v>
          </cell>
          <cell r="M625">
            <v>7.55</v>
          </cell>
          <cell r="O625">
            <v>7.59</v>
          </cell>
          <cell r="Q625">
            <v>7.58</v>
          </cell>
          <cell r="S625">
            <v>7.58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G626">
            <v>6.45</v>
          </cell>
          <cell r="M626">
            <v>7.6</v>
          </cell>
          <cell r="O626">
            <v>7.66</v>
          </cell>
          <cell r="Q626">
            <v>7.64</v>
          </cell>
          <cell r="S626">
            <v>7.64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G627">
            <v>5.38</v>
          </cell>
          <cell r="M627">
            <v>6.35</v>
          </cell>
          <cell r="O627">
            <v>6.4</v>
          </cell>
          <cell r="Q627">
            <v>6.39</v>
          </cell>
          <cell r="S627">
            <v>6.39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G628">
            <v>4.58</v>
          </cell>
          <cell r="M628">
            <v>5.39</v>
          </cell>
          <cell r="O628">
            <v>5.44</v>
          </cell>
          <cell r="Q628">
            <v>5.42</v>
          </cell>
          <cell r="S628">
            <v>5.42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G629">
            <v>3.38</v>
          </cell>
          <cell r="M629">
            <v>3.94</v>
          </cell>
          <cell r="O629">
            <v>3.99</v>
          </cell>
          <cell r="Q629">
            <v>3.98</v>
          </cell>
          <cell r="S629">
            <v>3.98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G630">
            <v>26.16</v>
          </cell>
          <cell r="M630">
            <v>29.12</v>
          </cell>
          <cell r="O630">
            <v>29.78</v>
          </cell>
          <cell r="Q630">
            <v>29.04</v>
          </cell>
          <cell r="S630">
            <v>29.93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G631">
            <v>16.03</v>
          </cell>
          <cell r="M631">
            <v>17.89</v>
          </cell>
          <cell r="O631">
            <v>18.239999999999998</v>
          </cell>
          <cell r="Q631">
            <v>17.75</v>
          </cell>
          <cell r="S631">
            <v>18.37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G632">
            <v>21.05</v>
          </cell>
          <cell r="M632">
            <v>23.4</v>
          </cell>
          <cell r="O632">
            <v>23.88</v>
          </cell>
          <cell r="Q632">
            <v>23.17</v>
          </cell>
          <cell r="S632">
            <v>24.08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G633">
            <v>38.590000000000003</v>
          </cell>
          <cell r="M633">
            <v>42.83</v>
          </cell>
          <cell r="O633">
            <v>43.71</v>
          </cell>
          <cell r="Q633">
            <v>42.36</v>
          </cell>
          <cell r="S633">
            <v>44.09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G634">
            <v>10.44</v>
          </cell>
          <cell r="M634">
            <v>12.41</v>
          </cell>
          <cell r="O634">
            <v>12.46</v>
          </cell>
          <cell r="Q634">
            <v>12.44</v>
          </cell>
          <cell r="S634">
            <v>12.44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G635">
            <v>6.75</v>
          </cell>
          <cell r="M635">
            <v>7.99</v>
          </cell>
          <cell r="O635">
            <v>8.0299999999999994</v>
          </cell>
          <cell r="Q635">
            <v>8.02</v>
          </cell>
          <cell r="S635">
            <v>8.02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G636">
            <v>6.34</v>
          </cell>
          <cell r="M636">
            <v>7.5</v>
          </cell>
          <cell r="O636">
            <v>7.55</v>
          </cell>
          <cell r="Q636">
            <v>7.54</v>
          </cell>
          <cell r="S636">
            <v>7.54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G637">
            <v>3.93</v>
          </cell>
          <cell r="M637">
            <v>4.6100000000000003</v>
          </cell>
          <cell r="O637">
            <v>4.66</v>
          </cell>
          <cell r="Q637">
            <v>4.6500000000000004</v>
          </cell>
          <cell r="S637">
            <v>4.6500000000000004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G638">
            <v>34.21</v>
          </cell>
          <cell r="M638">
            <v>37.880000000000003</v>
          </cell>
          <cell r="O638">
            <v>38.630000000000003</v>
          </cell>
          <cell r="Q638">
            <v>37.479999999999997</v>
          </cell>
          <cell r="S638">
            <v>39.04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G639">
            <v>27.19</v>
          </cell>
          <cell r="M639">
            <v>30.16</v>
          </cell>
          <cell r="O639">
            <v>30.75</v>
          </cell>
          <cell r="Q639">
            <v>29.84</v>
          </cell>
          <cell r="S639">
            <v>31.09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G640">
            <v>15.95</v>
          </cell>
          <cell r="M640">
            <v>17.72</v>
          </cell>
          <cell r="O640">
            <v>18.04</v>
          </cell>
          <cell r="Q640">
            <v>17.55</v>
          </cell>
          <cell r="S640">
            <v>18.23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G641">
            <v>11.19</v>
          </cell>
          <cell r="M641">
            <v>12.46</v>
          </cell>
          <cell r="O641">
            <v>12.69</v>
          </cell>
          <cell r="Q641">
            <v>12.35</v>
          </cell>
          <cell r="S641">
            <v>12.83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G642">
            <v>15.64</v>
          </cell>
          <cell r="M642">
            <v>17.420000000000002</v>
          </cell>
          <cell r="O642">
            <v>17.72</v>
          </cell>
          <cell r="Q642">
            <v>17.27</v>
          </cell>
          <cell r="S642">
            <v>17.89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G643">
            <v>9.75</v>
          </cell>
          <cell r="M643">
            <v>10.89</v>
          </cell>
          <cell r="O643">
            <v>11.07</v>
          </cell>
          <cell r="Q643">
            <v>10.8</v>
          </cell>
          <cell r="S643">
            <v>11.18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G644">
            <v>15.4</v>
          </cell>
          <cell r="M644">
            <v>17.12</v>
          </cell>
          <cell r="O644">
            <v>17.420000000000002</v>
          </cell>
          <cell r="Q644">
            <v>16.96</v>
          </cell>
          <cell r="S644">
            <v>17.600000000000001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G645">
            <v>25.94</v>
          </cell>
          <cell r="M645">
            <v>28.71</v>
          </cell>
          <cell r="O645">
            <v>29.27</v>
          </cell>
          <cell r="Q645">
            <v>28.4</v>
          </cell>
          <cell r="S645">
            <v>29.57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G646">
            <v>806.61</v>
          </cell>
          <cell r="M646">
            <v>897.18</v>
          </cell>
          <cell r="O646">
            <v>909.9</v>
          </cell>
          <cell r="Q646">
            <v>891.81</v>
          </cell>
          <cell r="S646">
            <v>917.04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G647">
            <v>785.39</v>
          </cell>
          <cell r="M647">
            <v>873.99</v>
          </cell>
          <cell r="O647">
            <v>886.15</v>
          </cell>
          <cell r="Q647">
            <v>868.96</v>
          </cell>
          <cell r="S647">
            <v>893.02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G648">
            <v>764.18</v>
          </cell>
          <cell r="M648">
            <v>850.8</v>
          </cell>
          <cell r="O648">
            <v>862.39</v>
          </cell>
          <cell r="Q648">
            <v>846.11</v>
          </cell>
          <cell r="S648">
            <v>869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G649">
            <v>742.06</v>
          </cell>
          <cell r="M649">
            <v>826.53</v>
          </cell>
          <cell r="O649">
            <v>837.56</v>
          </cell>
          <cell r="Q649">
            <v>822.17</v>
          </cell>
          <cell r="S649">
            <v>843.91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G650">
            <v>1013.22</v>
          </cell>
          <cell r="M650">
            <v>1127.2</v>
          </cell>
          <cell r="O650">
            <v>1143.0899999999999</v>
          </cell>
          <cell r="Q650">
            <v>1120.5</v>
          </cell>
          <cell r="S650">
            <v>1152.03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G651">
            <v>991.1</v>
          </cell>
          <cell r="M651">
            <v>1102.93</v>
          </cell>
          <cell r="O651">
            <v>1118.26</v>
          </cell>
          <cell r="Q651">
            <v>1096.57</v>
          </cell>
          <cell r="S651">
            <v>1126.93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G652">
            <v>968.98</v>
          </cell>
          <cell r="M652">
            <v>1078.6500000000001</v>
          </cell>
          <cell r="O652">
            <v>1093.43</v>
          </cell>
          <cell r="Q652">
            <v>1072.6400000000001</v>
          </cell>
          <cell r="S652">
            <v>1101.8399999999999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G653">
            <v>947.77</v>
          </cell>
          <cell r="M653">
            <v>1055.46</v>
          </cell>
          <cell r="O653">
            <v>1069.67</v>
          </cell>
          <cell r="Q653">
            <v>1049.78</v>
          </cell>
          <cell r="S653">
            <v>1077.82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G654">
            <v>1218.93</v>
          </cell>
          <cell r="M654">
            <v>1356.13</v>
          </cell>
          <cell r="O654">
            <v>1375.21</v>
          </cell>
          <cell r="Q654">
            <v>1348.12</v>
          </cell>
          <cell r="S654">
            <v>1385.95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G655">
            <v>1196.81</v>
          </cell>
          <cell r="M655">
            <v>1331.86</v>
          </cell>
          <cell r="O655">
            <v>1350.38</v>
          </cell>
          <cell r="Q655">
            <v>1324.18</v>
          </cell>
          <cell r="S655">
            <v>1360.85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G656">
            <v>1174.69</v>
          </cell>
          <cell r="M656">
            <v>1307.5899999999999</v>
          </cell>
          <cell r="O656">
            <v>1325.54</v>
          </cell>
          <cell r="Q656">
            <v>1300.25</v>
          </cell>
          <cell r="S656">
            <v>1335.75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G657">
            <v>1152.58</v>
          </cell>
          <cell r="M657">
            <v>1283.32</v>
          </cell>
          <cell r="O657">
            <v>1300.71</v>
          </cell>
          <cell r="Q657">
            <v>1276.32</v>
          </cell>
          <cell r="S657">
            <v>1310.6500000000001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G658">
            <v>1420.13</v>
          </cell>
          <cell r="M658">
            <v>1579.66</v>
          </cell>
          <cell r="O658">
            <v>1601.92</v>
          </cell>
          <cell r="Q658">
            <v>1570.32</v>
          </cell>
          <cell r="S658">
            <v>1614.46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G659">
            <v>1398.01</v>
          </cell>
          <cell r="M659">
            <v>1555.39</v>
          </cell>
          <cell r="O659">
            <v>1577.09</v>
          </cell>
          <cell r="Q659">
            <v>1546.39</v>
          </cell>
          <cell r="S659">
            <v>1589.36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G660">
            <v>1375.9</v>
          </cell>
          <cell r="M660">
            <v>1531.12</v>
          </cell>
          <cell r="O660">
            <v>1552.25</v>
          </cell>
          <cell r="Q660">
            <v>1522.46</v>
          </cell>
          <cell r="S660">
            <v>1564.26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G661">
            <v>1353.78</v>
          </cell>
          <cell r="M661">
            <v>1506.84</v>
          </cell>
          <cell r="O661">
            <v>1527.42</v>
          </cell>
          <cell r="Q661">
            <v>1498.52</v>
          </cell>
          <cell r="S661">
            <v>1539.16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G662">
            <v>1625.84</v>
          </cell>
          <cell r="M662">
            <v>1808.59</v>
          </cell>
          <cell r="O662">
            <v>1834.04</v>
          </cell>
          <cell r="Q662">
            <v>1797.94</v>
          </cell>
          <cell r="S662">
            <v>1848.37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G663">
            <v>1603.72</v>
          </cell>
          <cell r="M663">
            <v>1784.32</v>
          </cell>
          <cell r="O663">
            <v>1809.2</v>
          </cell>
          <cell r="Q663">
            <v>1774</v>
          </cell>
          <cell r="S663">
            <v>1823.27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G664">
            <v>1581.61</v>
          </cell>
          <cell r="M664">
            <v>1760.05</v>
          </cell>
          <cell r="O664">
            <v>1784.37</v>
          </cell>
          <cell r="Q664">
            <v>1750.07</v>
          </cell>
          <cell r="S664">
            <v>1798.18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G665">
            <v>1559.49</v>
          </cell>
          <cell r="M665">
            <v>1735.78</v>
          </cell>
          <cell r="O665">
            <v>1759.53</v>
          </cell>
          <cell r="Q665">
            <v>1726.14</v>
          </cell>
          <cell r="S665">
            <v>1773.08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G666">
            <v>821.14</v>
          </cell>
          <cell r="M666">
            <v>913.26</v>
          </cell>
          <cell r="O666">
            <v>926.31</v>
          </cell>
          <cell r="Q666">
            <v>907.68</v>
          </cell>
          <cell r="S666">
            <v>933.61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G667">
            <v>799.02</v>
          </cell>
          <cell r="M667">
            <v>888.99</v>
          </cell>
          <cell r="O667">
            <v>901.48</v>
          </cell>
          <cell r="Q667">
            <v>883.75</v>
          </cell>
          <cell r="S667">
            <v>908.51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G668">
            <v>779.03</v>
          </cell>
          <cell r="M668">
            <v>867.04</v>
          </cell>
          <cell r="O668">
            <v>879.02</v>
          </cell>
          <cell r="Q668">
            <v>862.1</v>
          </cell>
          <cell r="S668">
            <v>885.82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G669">
            <v>754.79</v>
          </cell>
          <cell r="M669">
            <v>840.45</v>
          </cell>
          <cell r="O669">
            <v>851.81</v>
          </cell>
          <cell r="Q669">
            <v>835.88</v>
          </cell>
          <cell r="S669">
            <v>858.32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G670">
            <v>1025.95</v>
          </cell>
          <cell r="M670">
            <v>1141.1099999999999</v>
          </cell>
          <cell r="O670">
            <v>1157.3499999999999</v>
          </cell>
          <cell r="Q670">
            <v>1134.21</v>
          </cell>
          <cell r="S670">
            <v>1166.44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G671">
            <v>1004.73</v>
          </cell>
          <cell r="M671">
            <v>1117.92</v>
          </cell>
          <cell r="O671">
            <v>1133.5899999999999</v>
          </cell>
          <cell r="Q671">
            <v>1111.3599999999999</v>
          </cell>
          <cell r="S671">
            <v>1142.43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G672">
            <v>984.74</v>
          </cell>
          <cell r="M672">
            <v>1095.97</v>
          </cell>
          <cell r="O672">
            <v>1111.1400000000001</v>
          </cell>
          <cell r="Q672">
            <v>1089.71</v>
          </cell>
          <cell r="S672">
            <v>1119.73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G673">
            <v>1048.06</v>
          </cell>
          <cell r="M673">
            <v>1165.3800000000001</v>
          </cell>
          <cell r="O673">
            <v>1182.18</v>
          </cell>
          <cell r="Q673">
            <v>1158.1500000000001</v>
          </cell>
          <cell r="S673">
            <v>1191.54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G674">
            <v>1231.6500000000001</v>
          </cell>
          <cell r="M674">
            <v>1370.04</v>
          </cell>
          <cell r="O674">
            <v>1389.46</v>
          </cell>
          <cell r="Q674">
            <v>1361.83</v>
          </cell>
          <cell r="S674">
            <v>1400.36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G675">
            <v>1210.44</v>
          </cell>
          <cell r="M675">
            <v>1346.85</v>
          </cell>
          <cell r="O675">
            <v>1365.71</v>
          </cell>
          <cell r="Q675">
            <v>1338.97</v>
          </cell>
          <cell r="S675">
            <v>1376.34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G676">
            <v>1190.45</v>
          </cell>
          <cell r="M676">
            <v>1324.9</v>
          </cell>
          <cell r="O676">
            <v>1343.25</v>
          </cell>
          <cell r="Q676">
            <v>1317.33</v>
          </cell>
          <cell r="S676">
            <v>1353.64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G677">
            <v>1166.21</v>
          </cell>
          <cell r="M677">
            <v>1298.31</v>
          </cell>
          <cell r="O677">
            <v>1316.04</v>
          </cell>
          <cell r="Q677">
            <v>1291.1099999999999</v>
          </cell>
          <cell r="S677">
            <v>1326.15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G678">
            <v>1432.86</v>
          </cell>
          <cell r="M678">
            <v>1593.57</v>
          </cell>
          <cell r="O678">
            <v>1616.17</v>
          </cell>
          <cell r="Q678">
            <v>1584.03</v>
          </cell>
          <cell r="S678">
            <v>1628.87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G679">
            <v>1410.74</v>
          </cell>
          <cell r="M679">
            <v>1569.3</v>
          </cell>
          <cell r="O679">
            <v>1591.34</v>
          </cell>
          <cell r="Q679">
            <v>1560.1</v>
          </cell>
          <cell r="S679">
            <v>1603.77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G680">
            <v>1391.65</v>
          </cell>
          <cell r="M680">
            <v>1548.43</v>
          </cell>
          <cell r="O680">
            <v>1569.96</v>
          </cell>
          <cell r="Q680">
            <v>1539.53</v>
          </cell>
          <cell r="S680">
            <v>1582.15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G681">
            <v>1367.41</v>
          </cell>
          <cell r="M681">
            <v>1521.84</v>
          </cell>
          <cell r="O681">
            <v>1542.75</v>
          </cell>
          <cell r="Q681">
            <v>1513.32</v>
          </cell>
          <cell r="S681">
            <v>1554.66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G682">
            <v>1638.57</v>
          </cell>
          <cell r="M682">
            <v>1822.51</v>
          </cell>
          <cell r="O682">
            <v>1848.29</v>
          </cell>
          <cell r="Q682">
            <v>1811.65</v>
          </cell>
          <cell r="S682">
            <v>1862.78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G683">
            <v>1616.45</v>
          </cell>
          <cell r="M683">
            <v>1798.23</v>
          </cell>
          <cell r="O683">
            <v>1823.45</v>
          </cell>
          <cell r="Q683">
            <v>1787.71</v>
          </cell>
          <cell r="S683">
            <v>1837.68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G684">
            <v>1597.36</v>
          </cell>
          <cell r="M684">
            <v>1777.36</v>
          </cell>
          <cell r="O684">
            <v>1802.08</v>
          </cell>
          <cell r="Q684">
            <v>1767.15</v>
          </cell>
          <cell r="S684">
            <v>1816.07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G685">
            <v>1573.12</v>
          </cell>
          <cell r="M685">
            <v>1750.77</v>
          </cell>
          <cell r="O685">
            <v>1774.87</v>
          </cell>
          <cell r="Q685">
            <v>1740.93</v>
          </cell>
          <cell r="S685">
            <v>1788.57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G686">
            <v>89.54</v>
          </cell>
          <cell r="M686">
            <v>97.74</v>
          </cell>
          <cell r="O686">
            <v>98.8</v>
          </cell>
          <cell r="Q686">
            <v>97.11</v>
          </cell>
          <cell r="S686">
            <v>99.3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G687">
            <v>44.36</v>
          </cell>
          <cell r="M687">
            <v>49.51</v>
          </cell>
          <cell r="O687">
            <v>50.34</v>
          </cell>
          <cell r="Q687">
            <v>49.03</v>
          </cell>
          <cell r="S687">
            <v>50.74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G688">
            <v>64.510000000000005</v>
          </cell>
          <cell r="M688">
            <v>72.08</v>
          </cell>
          <cell r="O688">
            <v>73.92</v>
          </cell>
          <cell r="Q688">
            <v>72.61</v>
          </cell>
          <cell r="S688">
            <v>74.319999999999993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G689">
            <v>99.1</v>
          </cell>
          <cell r="M689">
            <v>119.12</v>
          </cell>
          <cell r="O689">
            <v>131.97999999999999</v>
          </cell>
          <cell r="Q689">
            <v>132.58000000000001</v>
          </cell>
          <cell r="S689">
            <v>132.83000000000001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G690">
            <v>59.41</v>
          </cell>
          <cell r="M690">
            <v>66.69</v>
          </cell>
          <cell r="O690">
            <v>67.7</v>
          </cell>
          <cell r="Q690">
            <v>66.11</v>
          </cell>
          <cell r="S690">
            <v>68.19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G691">
            <v>84.63</v>
          </cell>
          <cell r="M691">
            <v>94.91</v>
          </cell>
          <cell r="O691">
            <v>97.2</v>
          </cell>
          <cell r="Q691">
            <v>95.62</v>
          </cell>
          <cell r="S691">
            <v>97.69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G692">
            <v>155.47</v>
          </cell>
          <cell r="M692">
            <v>174.49</v>
          </cell>
          <cell r="O692">
            <v>177.28</v>
          </cell>
          <cell r="Q692">
            <v>172.86</v>
          </cell>
          <cell r="S692">
            <v>178.62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G693">
            <v>197.66</v>
          </cell>
          <cell r="M693">
            <v>220.43</v>
          </cell>
          <cell r="O693">
            <v>226.16</v>
          </cell>
          <cell r="Q693">
            <v>221.75</v>
          </cell>
          <cell r="S693">
            <v>227.5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G694">
            <v>187.9</v>
          </cell>
          <cell r="M694">
            <v>211.03</v>
          </cell>
          <cell r="O694">
            <v>214.38</v>
          </cell>
          <cell r="Q694">
            <v>209.08</v>
          </cell>
          <cell r="S694">
            <v>215.98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G695">
            <v>261.95999999999998</v>
          </cell>
          <cell r="M695">
            <v>293.89</v>
          </cell>
          <cell r="O695">
            <v>301.01</v>
          </cell>
          <cell r="Q695">
            <v>295.72000000000003</v>
          </cell>
          <cell r="S695">
            <v>302.62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G696">
            <v>221.32</v>
          </cell>
          <cell r="M696">
            <v>248.68</v>
          </cell>
          <cell r="O696">
            <v>252.6</v>
          </cell>
          <cell r="Q696">
            <v>246.39</v>
          </cell>
          <cell r="S696">
            <v>254.48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G697">
            <v>304.54000000000002</v>
          </cell>
          <cell r="M697">
            <v>341.79</v>
          </cell>
          <cell r="O697">
            <v>349.95</v>
          </cell>
          <cell r="Q697">
            <v>343.74</v>
          </cell>
          <cell r="S697">
            <v>351.84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G698">
            <v>252.54</v>
          </cell>
          <cell r="M698">
            <v>283.95</v>
          </cell>
          <cell r="O698">
            <v>288.38</v>
          </cell>
          <cell r="Q698">
            <v>281.36</v>
          </cell>
          <cell r="S698">
            <v>290.52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G699">
            <v>346.89</v>
          </cell>
          <cell r="M699">
            <v>389.52</v>
          </cell>
          <cell r="O699">
            <v>398.76</v>
          </cell>
          <cell r="Q699">
            <v>391.73</v>
          </cell>
          <cell r="S699">
            <v>400.89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G700">
            <v>331.9</v>
          </cell>
          <cell r="M700">
            <v>373.46</v>
          </cell>
          <cell r="O700">
            <v>379.25</v>
          </cell>
          <cell r="Q700">
            <v>370.06</v>
          </cell>
          <cell r="S700">
            <v>382.03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G701">
            <v>453.41</v>
          </cell>
          <cell r="M701">
            <v>509.39</v>
          </cell>
          <cell r="O701">
            <v>521.38</v>
          </cell>
          <cell r="Q701">
            <v>512.20000000000005</v>
          </cell>
          <cell r="S701">
            <v>524.16999999999996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G702">
            <v>311.99</v>
          </cell>
          <cell r="M702">
            <v>350.83</v>
          </cell>
          <cell r="O702">
            <v>356.33</v>
          </cell>
          <cell r="Q702">
            <v>347.6</v>
          </cell>
          <cell r="S702">
            <v>358.98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G703">
            <v>426.18</v>
          </cell>
          <cell r="M703">
            <v>478.59</v>
          </cell>
          <cell r="O703">
            <v>489.91</v>
          </cell>
          <cell r="Q703">
            <v>481.19</v>
          </cell>
          <cell r="S703">
            <v>492.56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G704">
            <v>356.8</v>
          </cell>
          <cell r="M704">
            <v>401.49</v>
          </cell>
          <cell r="O704">
            <v>407.72</v>
          </cell>
          <cell r="Q704">
            <v>397.83</v>
          </cell>
          <cell r="S704">
            <v>410.72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G705">
            <v>486.35</v>
          </cell>
          <cell r="M705">
            <v>546.44000000000005</v>
          </cell>
          <cell r="O705">
            <v>559.28</v>
          </cell>
          <cell r="Q705">
            <v>549.39</v>
          </cell>
          <cell r="S705">
            <v>562.28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G706">
            <v>456.27</v>
          </cell>
          <cell r="M706">
            <v>513.77</v>
          </cell>
          <cell r="O706">
            <v>521.67999999999995</v>
          </cell>
          <cell r="Q706">
            <v>509.11</v>
          </cell>
          <cell r="S706">
            <v>525.49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G707">
            <v>617.5</v>
          </cell>
          <cell r="M707">
            <v>694.14</v>
          </cell>
          <cell r="O707">
            <v>710.29</v>
          </cell>
          <cell r="Q707">
            <v>697.72</v>
          </cell>
          <cell r="S707">
            <v>714.1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G708">
            <v>60.11</v>
          </cell>
          <cell r="M708">
            <v>67.47</v>
          </cell>
          <cell r="O708">
            <v>68.489999999999995</v>
          </cell>
          <cell r="Q708">
            <v>66.89</v>
          </cell>
          <cell r="S708">
            <v>68.989999999999995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G709">
            <v>85.42</v>
          </cell>
          <cell r="M709">
            <v>95.78</v>
          </cell>
          <cell r="O709">
            <v>98.09</v>
          </cell>
          <cell r="Q709">
            <v>96.49</v>
          </cell>
          <cell r="S709">
            <v>98.59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G710">
            <v>94.5</v>
          </cell>
          <cell r="M710">
            <v>106.12</v>
          </cell>
          <cell r="O710">
            <v>107.74</v>
          </cell>
          <cell r="Q710">
            <v>105.19</v>
          </cell>
          <cell r="S710">
            <v>108.52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G711">
            <v>134.63</v>
          </cell>
          <cell r="M711">
            <v>151.02000000000001</v>
          </cell>
          <cell r="O711">
            <v>154.69</v>
          </cell>
          <cell r="Q711">
            <v>152.13999999999999</v>
          </cell>
          <cell r="S711">
            <v>155.47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G712">
            <v>25.42</v>
          </cell>
          <cell r="M712">
            <v>27.93</v>
          </cell>
          <cell r="O712">
            <v>28.55</v>
          </cell>
          <cell r="Q712">
            <v>27.57</v>
          </cell>
          <cell r="S712">
            <v>28.85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G713">
            <v>31.14</v>
          </cell>
          <cell r="M713">
            <v>34.17</v>
          </cell>
          <cell r="O713">
            <v>34.96</v>
          </cell>
          <cell r="Q713">
            <v>33.700000000000003</v>
          </cell>
          <cell r="S713">
            <v>35.33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G714">
            <v>109.52</v>
          </cell>
          <cell r="M714">
            <v>122.7</v>
          </cell>
          <cell r="O714">
            <v>124.94</v>
          </cell>
          <cell r="Q714">
            <v>121.49</v>
          </cell>
          <cell r="S714">
            <v>126.17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G715">
            <v>130.26</v>
          </cell>
          <cell r="M715">
            <v>145.93</v>
          </cell>
          <cell r="O715">
            <v>148.59</v>
          </cell>
          <cell r="Q715">
            <v>144.49</v>
          </cell>
          <cell r="S715">
            <v>150.05000000000001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G716">
            <v>155.27000000000001</v>
          </cell>
          <cell r="M716">
            <v>173.95</v>
          </cell>
          <cell r="O716">
            <v>177.12</v>
          </cell>
          <cell r="Q716">
            <v>172.24</v>
          </cell>
          <cell r="S716">
            <v>178.87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G717">
            <v>189.74</v>
          </cell>
          <cell r="M717">
            <v>212.56</v>
          </cell>
          <cell r="O717">
            <v>216.44</v>
          </cell>
          <cell r="Q717">
            <v>210.46</v>
          </cell>
          <cell r="S717">
            <v>218.57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G718">
            <v>133.94999999999999</v>
          </cell>
          <cell r="M718">
            <v>149.51</v>
          </cell>
          <cell r="O718">
            <v>152.07</v>
          </cell>
          <cell r="Q718">
            <v>148.12</v>
          </cell>
          <cell r="S718">
            <v>153.38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G719">
            <v>438.54</v>
          </cell>
          <cell r="M719">
            <v>489.69</v>
          </cell>
          <cell r="O719">
            <v>498.54</v>
          </cell>
          <cell r="Q719">
            <v>484.76</v>
          </cell>
          <cell r="S719">
            <v>503.09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G720">
            <v>702.27</v>
          </cell>
          <cell r="M720">
            <v>784.07</v>
          </cell>
          <cell r="O720">
            <v>798.34</v>
          </cell>
          <cell r="Q720">
            <v>776.11</v>
          </cell>
          <cell r="S720">
            <v>805.69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G721">
            <v>1031.04</v>
          </cell>
          <cell r="M721">
            <v>1151.06</v>
          </cell>
          <cell r="O721">
            <v>1172.0999999999999</v>
          </cell>
          <cell r="Q721">
            <v>1139.32</v>
          </cell>
          <cell r="S721">
            <v>1182.95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G722">
            <v>1398.85</v>
          </cell>
          <cell r="M722">
            <v>1561.63</v>
          </cell>
          <cell r="O722">
            <v>1590.25</v>
          </cell>
          <cell r="Q722">
            <v>1545.66</v>
          </cell>
          <cell r="S722">
            <v>1605.01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G723">
            <v>2297.1799999999998</v>
          </cell>
          <cell r="M723">
            <v>2564.4899999999998</v>
          </cell>
          <cell r="O723">
            <v>2611.79</v>
          </cell>
          <cell r="Q723">
            <v>2538.0500000000002</v>
          </cell>
          <cell r="S723">
            <v>2636.21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G724">
            <v>1460.18</v>
          </cell>
          <cell r="M724">
            <v>1630.2</v>
          </cell>
          <cell r="O724">
            <v>1660.19</v>
          </cell>
          <cell r="Q724">
            <v>1613.43</v>
          </cell>
          <cell r="S724">
            <v>1675.67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G725">
            <v>1985.57</v>
          </cell>
          <cell r="M725">
            <v>2216.66</v>
          </cell>
          <cell r="O725">
            <v>2257.5500000000002</v>
          </cell>
          <cell r="Q725">
            <v>2193.79</v>
          </cell>
          <cell r="S725">
            <v>2278.66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G726">
            <v>3156.44</v>
          </cell>
          <cell r="M726">
            <v>3523.93</v>
          </cell>
          <cell r="O726">
            <v>3589.18</v>
          </cell>
          <cell r="Q726">
            <v>3487.38</v>
          </cell>
          <cell r="S726">
            <v>3622.88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G727">
            <v>1890.25</v>
          </cell>
          <cell r="M727">
            <v>2110.37</v>
          </cell>
          <cell r="O727">
            <v>2149.31</v>
          </cell>
          <cell r="Q727">
            <v>2088.58</v>
          </cell>
          <cell r="S727">
            <v>2169.42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G728">
            <v>2572.0700000000002</v>
          </cell>
          <cell r="M728">
            <v>2871.58</v>
          </cell>
          <cell r="O728">
            <v>2924.69</v>
          </cell>
          <cell r="Q728">
            <v>2841.84</v>
          </cell>
          <cell r="S728">
            <v>2952.11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G729">
            <v>4015.3</v>
          </cell>
          <cell r="M729">
            <v>4482.91</v>
          </cell>
          <cell r="O729">
            <v>4566.1099999999997</v>
          </cell>
          <cell r="Q729">
            <v>4436.26</v>
          </cell>
          <cell r="S729">
            <v>4609.09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G730">
            <v>149.19</v>
          </cell>
          <cell r="M730">
            <v>166.8</v>
          </cell>
          <cell r="O730">
            <v>169.25</v>
          </cell>
          <cell r="Q730">
            <v>165.54</v>
          </cell>
          <cell r="S730">
            <v>170.51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G731">
            <v>266.39</v>
          </cell>
          <cell r="M731">
            <v>309.48</v>
          </cell>
          <cell r="O731">
            <v>313.18</v>
          </cell>
          <cell r="Q731">
            <v>309.02</v>
          </cell>
          <cell r="S731">
            <v>314.64999999999998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G732">
            <v>329.01</v>
          </cell>
          <cell r="M732">
            <v>385.68</v>
          </cell>
          <cell r="O732">
            <v>389.8</v>
          </cell>
          <cell r="Q732">
            <v>384.99</v>
          </cell>
          <cell r="S732">
            <v>391.44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G733">
            <v>391.72</v>
          </cell>
          <cell r="M733">
            <v>461.98</v>
          </cell>
          <cell r="O733">
            <v>466.53</v>
          </cell>
          <cell r="Q733">
            <v>461.06</v>
          </cell>
          <cell r="S733">
            <v>468.34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G734">
            <v>442.58</v>
          </cell>
          <cell r="M734">
            <v>525.03</v>
          </cell>
          <cell r="O734">
            <v>529.41</v>
          </cell>
          <cell r="Q734">
            <v>523.29</v>
          </cell>
          <cell r="S734">
            <v>531.39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G735">
            <v>513.99</v>
          </cell>
          <cell r="M735">
            <v>611.13</v>
          </cell>
          <cell r="O735">
            <v>616.46</v>
          </cell>
          <cell r="Q735">
            <v>609.80999999999995</v>
          </cell>
          <cell r="S735">
            <v>618.58000000000004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G736">
            <v>576.61</v>
          </cell>
          <cell r="M736">
            <v>687.33</v>
          </cell>
          <cell r="O736">
            <v>693.08</v>
          </cell>
          <cell r="Q736">
            <v>685.78</v>
          </cell>
          <cell r="S736">
            <v>695.38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G737">
            <v>639.30999999999995</v>
          </cell>
          <cell r="M737">
            <v>763.63</v>
          </cell>
          <cell r="O737">
            <v>769.81</v>
          </cell>
          <cell r="Q737">
            <v>761.86</v>
          </cell>
          <cell r="S737">
            <v>772.28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G738">
            <v>515.27</v>
          </cell>
          <cell r="M738">
            <v>595.47</v>
          </cell>
          <cell r="O738">
            <v>603.79999999999995</v>
          </cell>
          <cell r="Q738">
            <v>596.32000000000005</v>
          </cell>
          <cell r="S738">
            <v>606.53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G739">
            <v>618.04999999999995</v>
          </cell>
          <cell r="M739">
            <v>720.51</v>
          </cell>
          <cell r="O739">
            <v>729.55</v>
          </cell>
          <cell r="Q739">
            <v>721</v>
          </cell>
          <cell r="S739">
            <v>732.57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G740">
            <v>723.89</v>
          </cell>
          <cell r="M740">
            <v>848.91</v>
          </cell>
          <cell r="O740">
            <v>858.72</v>
          </cell>
          <cell r="Q740">
            <v>848.97</v>
          </cell>
          <cell r="S740">
            <v>862.06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G741">
            <v>826.68</v>
          </cell>
          <cell r="M741">
            <v>973.96</v>
          </cell>
          <cell r="O741">
            <v>984.47</v>
          </cell>
          <cell r="Q741">
            <v>973.64</v>
          </cell>
          <cell r="S741">
            <v>988.09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G742">
            <v>929.47</v>
          </cell>
          <cell r="M742">
            <v>1099.01</v>
          </cell>
          <cell r="O742">
            <v>1110.22</v>
          </cell>
          <cell r="Q742">
            <v>1098.31</v>
          </cell>
          <cell r="S742">
            <v>1114.1300000000001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G743">
            <v>1035.3</v>
          </cell>
          <cell r="M743">
            <v>1227.4000000000001</v>
          </cell>
          <cell r="O743">
            <v>1239.4000000000001</v>
          </cell>
          <cell r="Q743">
            <v>1226.29</v>
          </cell>
          <cell r="S743">
            <v>1243.6099999999999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G744">
            <v>1138.0899999999999</v>
          </cell>
          <cell r="M744">
            <v>1352.45</v>
          </cell>
          <cell r="O744">
            <v>1365.15</v>
          </cell>
          <cell r="Q744">
            <v>1350.96</v>
          </cell>
          <cell r="S744">
            <v>1369.65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G745">
            <v>540.91</v>
          </cell>
          <cell r="M745">
            <v>601.1</v>
          </cell>
          <cell r="O745">
            <v>610.66</v>
          </cell>
          <cell r="Q745">
            <v>598.01</v>
          </cell>
          <cell r="S745">
            <v>615.46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G746">
            <v>524.20000000000005</v>
          </cell>
          <cell r="M746">
            <v>582.51</v>
          </cell>
          <cell r="O746">
            <v>591.71</v>
          </cell>
          <cell r="Q746">
            <v>579.64</v>
          </cell>
          <cell r="S746">
            <v>596.34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G747">
            <v>737.95</v>
          </cell>
          <cell r="M747">
            <v>820.1</v>
          </cell>
          <cell r="O747">
            <v>833.32</v>
          </cell>
          <cell r="Q747">
            <v>815.85</v>
          </cell>
          <cell r="S747">
            <v>839.88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G748">
            <v>938.94</v>
          </cell>
          <cell r="M748">
            <v>1043.45</v>
          </cell>
          <cell r="O748">
            <v>1060.18</v>
          </cell>
          <cell r="Q748">
            <v>1038.28</v>
          </cell>
          <cell r="S748">
            <v>1068.48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G749">
            <v>1104.49</v>
          </cell>
          <cell r="M749">
            <v>1227.46</v>
          </cell>
          <cell r="O749">
            <v>1247.31</v>
          </cell>
          <cell r="Q749">
            <v>1222.07</v>
          </cell>
          <cell r="S749">
            <v>1256.96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G750">
            <v>1376.38</v>
          </cell>
          <cell r="M750">
            <v>1529.53</v>
          </cell>
          <cell r="O750">
            <v>1554.04</v>
          </cell>
          <cell r="Q750">
            <v>1523.76</v>
          </cell>
          <cell r="S750">
            <v>1565.9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G751">
            <v>643.64</v>
          </cell>
          <cell r="M751">
            <v>715.22</v>
          </cell>
          <cell r="O751">
            <v>726.46</v>
          </cell>
          <cell r="Q751">
            <v>711.4</v>
          </cell>
          <cell r="S751">
            <v>732.19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G752">
            <v>624.15</v>
          </cell>
          <cell r="M752">
            <v>693.54</v>
          </cell>
          <cell r="O752">
            <v>704.35</v>
          </cell>
          <cell r="Q752">
            <v>689.97</v>
          </cell>
          <cell r="S752">
            <v>709.88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G753">
            <v>860.14</v>
          </cell>
          <cell r="M753">
            <v>955.86</v>
          </cell>
          <cell r="O753">
            <v>971.12</v>
          </cell>
          <cell r="Q753">
            <v>950.68</v>
          </cell>
          <cell r="S753">
            <v>978.8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G754">
            <v>1068.9000000000001</v>
          </cell>
          <cell r="M754">
            <v>1187.8399999999999</v>
          </cell>
          <cell r="O754">
            <v>1206.74</v>
          </cell>
          <cell r="Q754">
            <v>1181.69</v>
          </cell>
          <cell r="S754">
            <v>1216.23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G755">
            <v>1245.02</v>
          </cell>
          <cell r="M755">
            <v>1383.59</v>
          </cell>
          <cell r="O755">
            <v>1405.78</v>
          </cell>
          <cell r="Q755">
            <v>1377.12</v>
          </cell>
          <cell r="S755">
            <v>1416.72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G756">
            <v>1513.9</v>
          </cell>
          <cell r="M756">
            <v>1682.39</v>
          </cell>
          <cell r="O756">
            <v>1709.41</v>
          </cell>
          <cell r="Q756">
            <v>1675.34</v>
          </cell>
          <cell r="S756">
            <v>1722.57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G757">
            <v>749.15</v>
          </cell>
          <cell r="M757">
            <v>832.45</v>
          </cell>
          <cell r="O757">
            <v>845.41</v>
          </cell>
          <cell r="Q757">
            <v>827.85</v>
          </cell>
          <cell r="S757">
            <v>852.1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G758">
            <v>732.45</v>
          </cell>
          <cell r="M758">
            <v>813.86</v>
          </cell>
          <cell r="O758">
            <v>826.46</v>
          </cell>
          <cell r="Q758">
            <v>809.48</v>
          </cell>
          <cell r="S758">
            <v>832.98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G759">
            <v>990.68</v>
          </cell>
          <cell r="M759">
            <v>1100.92</v>
          </cell>
          <cell r="O759">
            <v>1118.3900000000001</v>
          </cell>
          <cell r="Q759">
            <v>1094.7</v>
          </cell>
          <cell r="S759">
            <v>1127.27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G760">
            <v>1212.79</v>
          </cell>
          <cell r="M760">
            <v>1347.73</v>
          </cell>
          <cell r="O760">
            <v>1369.08</v>
          </cell>
          <cell r="Q760">
            <v>1340.41</v>
          </cell>
          <cell r="S760">
            <v>1379.9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G761">
            <v>1396.68</v>
          </cell>
          <cell r="M761">
            <v>1552.1</v>
          </cell>
          <cell r="O761">
            <v>1576.88</v>
          </cell>
          <cell r="Q761">
            <v>1544.42</v>
          </cell>
          <cell r="S761">
            <v>1589.22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G762">
            <v>1682.79</v>
          </cell>
          <cell r="M762">
            <v>1870.06</v>
          </cell>
          <cell r="O762">
            <v>1899.96</v>
          </cell>
          <cell r="Q762">
            <v>1861.63</v>
          </cell>
          <cell r="S762">
            <v>1914.69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G763">
            <v>721.97</v>
          </cell>
          <cell r="M763">
            <v>802.82</v>
          </cell>
          <cell r="O763">
            <v>817.12</v>
          </cell>
          <cell r="Q763">
            <v>801.54</v>
          </cell>
          <cell r="S763">
            <v>823.07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G764">
            <v>700.67</v>
          </cell>
          <cell r="M764">
            <v>778.97</v>
          </cell>
          <cell r="O764">
            <v>792.86</v>
          </cell>
          <cell r="Q764">
            <v>777.95</v>
          </cell>
          <cell r="S764">
            <v>798.6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G765">
            <v>834.3</v>
          </cell>
          <cell r="M765">
            <v>927.54</v>
          </cell>
          <cell r="O765">
            <v>944.03</v>
          </cell>
          <cell r="Q765">
            <v>925.28</v>
          </cell>
          <cell r="S765">
            <v>951.05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G766">
            <v>1001.03</v>
          </cell>
          <cell r="M766">
            <v>1112.97</v>
          </cell>
          <cell r="O766">
            <v>1133.06</v>
          </cell>
          <cell r="Q766">
            <v>1110.69</v>
          </cell>
          <cell r="S766">
            <v>1141.4100000000001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G767">
            <v>1170.56</v>
          </cell>
          <cell r="M767">
            <v>1301.3800000000001</v>
          </cell>
          <cell r="O767">
            <v>1324.59</v>
          </cell>
          <cell r="Q767">
            <v>1298.58</v>
          </cell>
          <cell r="S767">
            <v>1334.37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G768">
            <v>1437.04</v>
          </cell>
          <cell r="M768">
            <v>1597.58</v>
          </cell>
          <cell r="O768">
            <v>1625.81</v>
          </cell>
          <cell r="Q768">
            <v>1594.45</v>
          </cell>
          <cell r="S768">
            <v>1637.76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G769">
            <v>831.77</v>
          </cell>
          <cell r="M769">
            <v>924.63</v>
          </cell>
          <cell r="O769">
            <v>940.74</v>
          </cell>
          <cell r="Q769">
            <v>922.58</v>
          </cell>
          <cell r="S769">
            <v>947.69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G770">
            <v>815.06</v>
          </cell>
          <cell r="M770">
            <v>906.05</v>
          </cell>
          <cell r="O770">
            <v>921.79</v>
          </cell>
          <cell r="Q770">
            <v>904.21</v>
          </cell>
          <cell r="S770">
            <v>928.57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G771">
            <v>960.38</v>
          </cell>
          <cell r="M771">
            <v>1067.6199999999999</v>
          </cell>
          <cell r="O771">
            <v>1086.21</v>
          </cell>
          <cell r="Q771">
            <v>1064.4000000000001</v>
          </cell>
          <cell r="S771">
            <v>1094.3800000000001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G772">
            <v>1111.52</v>
          </cell>
          <cell r="M772">
            <v>1235.83</v>
          </cell>
          <cell r="O772">
            <v>1258.0999999999999</v>
          </cell>
          <cell r="Q772">
            <v>1232.32</v>
          </cell>
          <cell r="S772">
            <v>1267.54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G773">
            <v>1311.08</v>
          </cell>
          <cell r="M773">
            <v>1457.51</v>
          </cell>
          <cell r="O773">
            <v>1483.06</v>
          </cell>
          <cell r="Q773">
            <v>1453.64</v>
          </cell>
          <cell r="S773">
            <v>1494.13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G774">
            <v>1592.01</v>
          </cell>
          <cell r="M774">
            <v>1769.75</v>
          </cell>
          <cell r="O774">
            <v>1800.58</v>
          </cell>
          <cell r="Q774">
            <v>1765.44</v>
          </cell>
          <cell r="S774">
            <v>1813.95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G775">
            <v>986.4</v>
          </cell>
          <cell r="M775">
            <v>1099.27</v>
          </cell>
          <cell r="O775">
            <v>1117.4100000000001</v>
          </cell>
          <cell r="Q775">
            <v>1096.29</v>
          </cell>
          <cell r="S775">
            <v>1125.48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G776">
            <v>937.81</v>
          </cell>
          <cell r="M776">
            <v>1042.42</v>
          </cell>
          <cell r="O776">
            <v>1060.2</v>
          </cell>
          <cell r="Q776">
            <v>1039.6600000000001</v>
          </cell>
          <cell r="S776">
            <v>1068.0999999999999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G777">
            <v>1097.5999999999999</v>
          </cell>
          <cell r="M777">
            <v>1220.0899999999999</v>
          </cell>
          <cell r="O777">
            <v>1241.01</v>
          </cell>
          <cell r="Q777">
            <v>1215.77</v>
          </cell>
          <cell r="S777">
            <v>1250.45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G778">
            <v>1277.67</v>
          </cell>
          <cell r="M778">
            <v>1420.35</v>
          </cell>
          <cell r="O778">
            <v>1445.11</v>
          </cell>
          <cell r="Q778">
            <v>1415.88</v>
          </cell>
          <cell r="S778">
            <v>1456.02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G779">
            <v>1462.74</v>
          </cell>
          <cell r="M779">
            <v>1626.03</v>
          </cell>
          <cell r="O779">
            <v>1654.16</v>
          </cell>
          <cell r="Q779">
            <v>1620.94</v>
          </cell>
          <cell r="S779">
            <v>1666.64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G780">
            <v>1758.11</v>
          </cell>
          <cell r="M780">
            <v>1954.32</v>
          </cell>
          <cell r="O780">
            <v>1987.98</v>
          </cell>
          <cell r="Q780">
            <v>1948.67</v>
          </cell>
          <cell r="S780">
            <v>2002.88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G781">
            <v>442.45</v>
          </cell>
          <cell r="M781">
            <v>509.54</v>
          </cell>
          <cell r="O781">
            <v>562.11</v>
          </cell>
          <cell r="Q781">
            <v>537.12</v>
          </cell>
          <cell r="S781">
            <v>554.4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G782">
            <v>511.03</v>
          </cell>
          <cell r="M782">
            <v>592.39</v>
          </cell>
          <cell r="O782">
            <v>645.38</v>
          </cell>
          <cell r="Q782">
            <v>620.66999999999996</v>
          </cell>
          <cell r="S782">
            <v>638.73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G783">
            <v>576.21</v>
          </cell>
          <cell r="M783">
            <v>671.46</v>
          </cell>
          <cell r="O783">
            <v>724.79</v>
          </cell>
          <cell r="Q783">
            <v>700.49</v>
          </cell>
          <cell r="S783">
            <v>719.18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G784">
            <v>645.29</v>
          </cell>
          <cell r="M784">
            <v>754.91</v>
          </cell>
          <cell r="O784">
            <v>808.65</v>
          </cell>
          <cell r="Q784">
            <v>784.67</v>
          </cell>
          <cell r="S784">
            <v>804.14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G785">
            <v>710.83</v>
          </cell>
          <cell r="M785">
            <v>834.37</v>
          </cell>
          <cell r="O785">
            <v>888.46</v>
          </cell>
          <cell r="Q785">
            <v>864.87</v>
          </cell>
          <cell r="S785">
            <v>884.98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G786">
            <v>779.05</v>
          </cell>
          <cell r="M786">
            <v>916.83</v>
          </cell>
          <cell r="O786">
            <v>971.33</v>
          </cell>
          <cell r="Q786">
            <v>948.04</v>
          </cell>
          <cell r="S786">
            <v>968.91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G787">
            <v>844.73</v>
          </cell>
          <cell r="M787">
            <v>996.49</v>
          </cell>
          <cell r="O787">
            <v>1051.33</v>
          </cell>
          <cell r="Q787">
            <v>1028.49</v>
          </cell>
          <cell r="S787">
            <v>1049.98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G788">
            <v>59.04</v>
          </cell>
          <cell r="M788">
            <v>68.3</v>
          </cell>
          <cell r="O788">
            <v>68.849999999999994</v>
          </cell>
          <cell r="Q788">
            <v>67.930000000000007</v>
          </cell>
          <cell r="S788">
            <v>69.08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G789">
            <v>141.44999999999999</v>
          </cell>
          <cell r="M789">
            <v>156.36000000000001</v>
          </cell>
          <cell r="O789">
            <v>160.61000000000001</v>
          </cell>
          <cell r="Q789">
            <v>158.63</v>
          </cell>
          <cell r="S789">
            <v>160.9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G790">
            <v>200.51</v>
          </cell>
          <cell r="M790">
            <v>219.69</v>
          </cell>
          <cell r="O790">
            <v>226.37</v>
          </cell>
          <cell r="Q790">
            <v>223.11</v>
          </cell>
          <cell r="S790">
            <v>226.87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G791">
            <v>290.27</v>
          </cell>
          <cell r="M791">
            <v>316.49</v>
          </cell>
          <cell r="O791">
            <v>326.72000000000003</v>
          </cell>
          <cell r="Q791">
            <v>321.83</v>
          </cell>
          <cell r="S791">
            <v>327.41000000000003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G792">
            <v>392.57</v>
          </cell>
          <cell r="M792">
            <v>426.67</v>
          </cell>
          <cell r="O792">
            <v>441.13</v>
          </cell>
          <cell r="Q792">
            <v>434.7</v>
          </cell>
          <cell r="S792">
            <v>441.96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G793">
            <v>589.83000000000004</v>
          </cell>
          <cell r="M793">
            <v>638.17999999999995</v>
          </cell>
          <cell r="O793">
            <v>661.36</v>
          </cell>
          <cell r="Q793">
            <v>652.57000000000005</v>
          </cell>
          <cell r="S793">
            <v>662.25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G794">
            <v>90.17</v>
          </cell>
          <cell r="M794">
            <v>99.78</v>
          </cell>
          <cell r="O794">
            <v>101.81</v>
          </cell>
          <cell r="Q794">
            <v>98.56</v>
          </cell>
          <cell r="S794">
            <v>102.76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G795">
            <v>109.42</v>
          </cell>
          <cell r="M795">
            <v>120.95</v>
          </cell>
          <cell r="O795">
            <v>123.46</v>
          </cell>
          <cell r="Q795">
            <v>119.44</v>
          </cell>
          <cell r="S795">
            <v>124.64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G796">
            <v>158.63999999999999</v>
          </cell>
          <cell r="M796">
            <v>176.2</v>
          </cell>
          <cell r="O796">
            <v>181.44</v>
          </cell>
          <cell r="Q796">
            <v>178.45</v>
          </cell>
          <cell r="S796">
            <v>182.42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G797">
            <v>137.9</v>
          </cell>
          <cell r="M797">
            <v>153.11000000000001</v>
          </cell>
          <cell r="O797">
            <v>157.61000000000001</v>
          </cell>
          <cell r="Q797">
            <v>154.88999999999999</v>
          </cell>
          <cell r="S797">
            <v>158.49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G798">
            <v>124.09</v>
          </cell>
          <cell r="M798">
            <v>137.72999999999999</v>
          </cell>
          <cell r="O798">
            <v>141.74</v>
          </cell>
          <cell r="Q798">
            <v>139.21</v>
          </cell>
          <cell r="S798">
            <v>142.56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G799">
            <v>117.12</v>
          </cell>
          <cell r="M799">
            <v>129.96</v>
          </cell>
          <cell r="O799">
            <v>133.72999999999999</v>
          </cell>
          <cell r="Q799">
            <v>131.29</v>
          </cell>
          <cell r="S799">
            <v>134.52000000000001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G800">
            <v>79.02</v>
          </cell>
          <cell r="M800">
            <v>88.19</v>
          </cell>
          <cell r="O800">
            <v>91.29</v>
          </cell>
          <cell r="Q800">
            <v>90.43</v>
          </cell>
          <cell r="S800">
            <v>91.57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G801">
            <v>148.72999999999999</v>
          </cell>
          <cell r="M801">
            <v>188.86</v>
          </cell>
          <cell r="O801">
            <v>194.39</v>
          </cell>
          <cell r="Q801">
            <v>192.07</v>
          </cell>
          <cell r="S801">
            <v>192.14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G802">
            <v>25.9</v>
          </cell>
          <cell r="M802">
            <v>30.26</v>
          </cell>
          <cell r="O802">
            <v>30.27</v>
          </cell>
          <cell r="Q802">
            <v>29.95</v>
          </cell>
          <cell r="S802">
            <v>29.82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G803">
            <v>8.43</v>
          </cell>
          <cell r="M803">
            <v>10.119999999999999</v>
          </cell>
          <cell r="O803">
            <v>10.119999999999999</v>
          </cell>
          <cell r="Q803">
            <v>10.119999999999999</v>
          </cell>
          <cell r="S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G804">
            <v>27.8</v>
          </cell>
          <cell r="M804">
            <v>31.46</v>
          </cell>
          <cell r="O804">
            <v>32.03</v>
          </cell>
          <cell r="Q804">
            <v>31.41</v>
          </cell>
          <cell r="S804">
            <v>32.880000000000003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G805">
            <v>93.01</v>
          </cell>
          <cell r="M805">
            <v>112.33</v>
          </cell>
          <cell r="O805">
            <v>125.07</v>
          </cell>
          <cell r="Q805">
            <v>125.87</v>
          </cell>
          <cell r="S805">
            <v>125.87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G806">
            <v>31.33</v>
          </cell>
          <cell r="M806">
            <v>34.75</v>
          </cell>
          <cell r="O806">
            <v>35.590000000000003</v>
          </cell>
          <cell r="Q806">
            <v>34.590000000000003</v>
          </cell>
          <cell r="S806">
            <v>35.909999999999997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G807">
            <v>39</v>
          </cell>
          <cell r="M807">
            <v>43.21</v>
          </cell>
          <cell r="O807">
            <v>44.28</v>
          </cell>
          <cell r="Q807">
            <v>43.04</v>
          </cell>
          <cell r="S807">
            <v>44.69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G808">
            <v>46.37</v>
          </cell>
          <cell r="M808">
            <v>51.38</v>
          </cell>
          <cell r="O808">
            <v>52.64</v>
          </cell>
          <cell r="Q808">
            <v>51.15</v>
          </cell>
          <cell r="S808">
            <v>53.12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G809">
            <v>52.65</v>
          </cell>
          <cell r="M809">
            <v>58.29</v>
          </cell>
          <cell r="O809">
            <v>59.73</v>
          </cell>
          <cell r="Q809">
            <v>58</v>
          </cell>
          <cell r="S809">
            <v>60.28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G810">
            <v>66.75</v>
          </cell>
          <cell r="M810">
            <v>73.989999999999995</v>
          </cell>
          <cell r="O810">
            <v>75.87</v>
          </cell>
          <cell r="Q810">
            <v>73.819999999999993</v>
          </cell>
          <cell r="S810">
            <v>76.540000000000006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G811">
            <v>92.9</v>
          </cell>
          <cell r="M811">
            <v>102.94</v>
          </cell>
          <cell r="O811">
            <v>105.47</v>
          </cell>
          <cell r="Q811">
            <v>102.48</v>
          </cell>
          <cell r="S811">
            <v>106.44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G812">
            <v>105.15</v>
          </cell>
          <cell r="M812">
            <v>116.41</v>
          </cell>
          <cell r="O812">
            <v>119.28</v>
          </cell>
          <cell r="Q812">
            <v>115.84</v>
          </cell>
          <cell r="S812">
            <v>120.39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G813">
            <v>129.72</v>
          </cell>
          <cell r="M813">
            <v>143.77000000000001</v>
          </cell>
          <cell r="O813">
            <v>147.33000000000001</v>
          </cell>
          <cell r="Q813">
            <v>143.22999999999999</v>
          </cell>
          <cell r="S813">
            <v>148.66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G814">
            <v>136.16999999999999</v>
          </cell>
          <cell r="M814">
            <v>150.86000000000001</v>
          </cell>
          <cell r="O814">
            <v>154.47999999999999</v>
          </cell>
          <cell r="Q814">
            <v>150.01</v>
          </cell>
          <cell r="S814">
            <v>155.93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G815">
            <v>157.81</v>
          </cell>
          <cell r="M815">
            <v>174.71</v>
          </cell>
          <cell r="O815">
            <v>179.01</v>
          </cell>
          <cell r="Q815">
            <v>173.85</v>
          </cell>
          <cell r="S815">
            <v>180.68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G816">
            <v>192.19</v>
          </cell>
          <cell r="M816">
            <v>212.96</v>
          </cell>
          <cell r="O816">
            <v>218.2</v>
          </cell>
          <cell r="Q816">
            <v>212.05</v>
          </cell>
          <cell r="S816">
            <v>220.2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G817">
            <v>3.36</v>
          </cell>
          <cell r="M817">
            <v>3.92</v>
          </cell>
          <cell r="O817">
            <v>3.92</v>
          </cell>
          <cell r="Q817">
            <v>3.85</v>
          </cell>
          <cell r="S817">
            <v>3.85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G818">
            <v>1.1399999999999999</v>
          </cell>
          <cell r="M818">
            <v>0.84</v>
          </cell>
          <cell r="O818">
            <v>0.86</v>
          </cell>
          <cell r="Q818">
            <v>0.84</v>
          </cell>
          <cell r="S818">
            <v>0.85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G819">
            <v>47.78</v>
          </cell>
          <cell r="M819">
            <v>55.63</v>
          </cell>
          <cell r="O819">
            <v>56.22</v>
          </cell>
          <cell r="Q819">
            <v>55.59</v>
          </cell>
          <cell r="S819">
            <v>57.06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G820">
            <v>27.48</v>
          </cell>
          <cell r="M820">
            <v>31.54</v>
          </cell>
          <cell r="O820">
            <v>32.03</v>
          </cell>
          <cell r="Q820">
            <v>31.5</v>
          </cell>
          <cell r="S820">
            <v>32.729999999999997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G821">
            <v>123.04</v>
          </cell>
          <cell r="M821">
            <v>136.59</v>
          </cell>
          <cell r="O821">
            <v>139.43</v>
          </cell>
          <cell r="Q821">
            <v>135.06</v>
          </cell>
          <cell r="S821">
            <v>140.97999999999999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G822">
            <v>26.67</v>
          </cell>
          <cell r="M822">
            <v>33.06</v>
          </cell>
          <cell r="O822">
            <v>33.17</v>
          </cell>
          <cell r="Q822">
            <v>33.01</v>
          </cell>
          <cell r="S822">
            <v>33.21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G823">
            <v>124.7</v>
          </cell>
          <cell r="M823">
            <v>145.96</v>
          </cell>
          <cell r="O823">
            <v>138.34</v>
          </cell>
          <cell r="Q823">
            <v>137.43</v>
          </cell>
          <cell r="S823">
            <v>138.84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G824">
            <v>185.44</v>
          </cell>
          <cell r="M824">
            <v>196.56</v>
          </cell>
          <cell r="O824">
            <v>196.56</v>
          </cell>
          <cell r="Q824">
            <v>218.81</v>
          </cell>
          <cell r="S824">
            <v>218.81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G825">
            <v>208.05</v>
          </cell>
          <cell r="M825">
            <v>220.52</v>
          </cell>
          <cell r="O825">
            <v>220.52</v>
          </cell>
          <cell r="Q825">
            <v>245.49</v>
          </cell>
          <cell r="S825">
            <v>245.49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G826">
            <v>230.67</v>
          </cell>
          <cell r="M826">
            <v>244.38</v>
          </cell>
          <cell r="O826">
            <v>244.38</v>
          </cell>
          <cell r="Q826">
            <v>272.19</v>
          </cell>
          <cell r="S826">
            <v>272.19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G827">
            <v>218.61</v>
          </cell>
          <cell r="M827">
            <v>231.72</v>
          </cell>
          <cell r="O827">
            <v>231.72</v>
          </cell>
          <cell r="Q827">
            <v>257.95</v>
          </cell>
          <cell r="S827">
            <v>257.95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G828">
            <v>245.74</v>
          </cell>
          <cell r="M828">
            <v>260.49</v>
          </cell>
          <cell r="O828">
            <v>260.49</v>
          </cell>
          <cell r="Q828">
            <v>289.97000000000003</v>
          </cell>
          <cell r="S828">
            <v>289.97000000000003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G829">
            <v>271.38</v>
          </cell>
          <cell r="M829">
            <v>287.66000000000003</v>
          </cell>
          <cell r="O829">
            <v>287.66000000000003</v>
          </cell>
          <cell r="Q829">
            <v>324.2</v>
          </cell>
          <cell r="S829">
            <v>324.2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G830">
            <v>398.04</v>
          </cell>
          <cell r="M830">
            <v>421.92</v>
          </cell>
          <cell r="O830">
            <v>421.92</v>
          </cell>
          <cell r="Q830">
            <v>469.68</v>
          </cell>
          <cell r="S830">
            <v>469.68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G831">
            <v>530.41999999999996</v>
          </cell>
          <cell r="M831">
            <v>562.24</v>
          </cell>
          <cell r="O831">
            <v>562.24</v>
          </cell>
          <cell r="Q831">
            <v>625.9</v>
          </cell>
          <cell r="S831">
            <v>625.9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G832">
            <v>470.28</v>
          </cell>
          <cell r="M832">
            <v>517.65</v>
          </cell>
          <cell r="O832">
            <v>535.33000000000004</v>
          </cell>
          <cell r="Q832">
            <v>524.22</v>
          </cell>
          <cell r="S832">
            <v>539.16999999999996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G833">
            <v>227.24</v>
          </cell>
          <cell r="M833">
            <v>248.06</v>
          </cell>
          <cell r="O833">
            <v>254.14</v>
          </cell>
          <cell r="Q833">
            <v>244.32</v>
          </cell>
          <cell r="S833">
            <v>256.86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G834">
            <v>54.44</v>
          </cell>
          <cell r="M834">
            <v>63.72</v>
          </cell>
          <cell r="O834">
            <v>63.72</v>
          </cell>
          <cell r="Q834">
            <v>62.93</v>
          </cell>
          <cell r="S834">
            <v>62.93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G835">
            <v>776.35</v>
          </cell>
          <cell r="M835">
            <v>859.06</v>
          </cell>
          <cell r="O835">
            <v>882.36</v>
          </cell>
          <cell r="Q835">
            <v>881.64</v>
          </cell>
          <cell r="S835">
            <v>893.71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G836">
            <v>75.650000000000006</v>
          </cell>
          <cell r="M836">
            <v>85.2</v>
          </cell>
          <cell r="O836">
            <v>86.05</v>
          </cell>
          <cell r="Q836">
            <v>86.03</v>
          </cell>
          <cell r="S836">
            <v>86.08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G837">
            <v>39739.339999999997</v>
          </cell>
          <cell r="M837">
            <v>40019.26</v>
          </cell>
          <cell r="O837">
            <v>40044.01</v>
          </cell>
          <cell r="Q837">
            <v>40004.67</v>
          </cell>
          <cell r="S837">
            <v>40055.39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G838">
            <v>12.2</v>
          </cell>
          <cell r="M838">
            <v>14.91</v>
          </cell>
          <cell r="O838">
            <v>15.13</v>
          </cell>
          <cell r="Q838">
            <v>15.44</v>
          </cell>
          <cell r="S838">
            <v>14.52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G839">
            <v>9.64</v>
          </cell>
          <cell r="M839">
            <v>11.54</v>
          </cell>
          <cell r="O839">
            <v>11.7</v>
          </cell>
          <cell r="Q839">
            <v>12.02</v>
          </cell>
          <cell r="S839">
            <v>11.56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G840">
            <v>5.53</v>
          </cell>
          <cell r="M840">
            <v>7.8</v>
          </cell>
          <cell r="O840">
            <v>7.83</v>
          </cell>
          <cell r="Q840">
            <v>8.1199999999999992</v>
          </cell>
          <cell r="S840">
            <v>8.1199999999999992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G841">
            <v>0.42</v>
          </cell>
          <cell r="M841">
            <v>0.46</v>
          </cell>
          <cell r="O841">
            <v>0.47</v>
          </cell>
          <cell r="Q841">
            <v>0.45</v>
          </cell>
          <cell r="S841">
            <v>0.45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G842">
            <v>0.47</v>
          </cell>
          <cell r="M842">
            <v>0.53</v>
          </cell>
          <cell r="O842">
            <v>0.53</v>
          </cell>
          <cell r="Q842">
            <v>0.51</v>
          </cell>
          <cell r="S842">
            <v>0.51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G843">
            <v>0.32</v>
          </cell>
          <cell r="M843">
            <v>0.35</v>
          </cell>
          <cell r="O843">
            <v>0.36</v>
          </cell>
          <cell r="Q843">
            <v>0.35</v>
          </cell>
          <cell r="S843">
            <v>0.35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G844">
            <v>0.32</v>
          </cell>
          <cell r="M844">
            <v>0.36</v>
          </cell>
          <cell r="O844">
            <v>0.36</v>
          </cell>
          <cell r="Q844">
            <v>0.35</v>
          </cell>
          <cell r="S844">
            <v>0.35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G845">
            <v>0.35</v>
          </cell>
          <cell r="M845">
            <v>0.39</v>
          </cell>
          <cell r="O845">
            <v>0.4</v>
          </cell>
          <cell r="Q845">
            <v>0.38</v>
          </cell>
          <cell r="S845">
            <v>0.38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G846">
            <v>0.21</v>
          </cell>
          <cell r="M846">
            <v>0.23</v>
          </cell>
          <cell r="O846">
            <v>0.24</v>
          </cell>
          <cell r="Q846">
            <v>0.23</v>
          </cell>
          <cell r="S846">
            <v>0.23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G848">
            <v>6.5</v>
          </cell>
          <cell r="M848">
            <v>6.73</v>
          </cell>
          <cell r="O848">
            <v>6.81</v>
          </cell>
          <cell r="Q848">
            <v>6.71</v>
          </cell>
          <cell r="S848">
            <v>6.71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G849">
            <v>9.89</v>
          </cell>
          <cell r="M849">
            <v>10.41</v>
          </cell>
          <cell r="O849">
            <v>10.57</v>
          </cell>
          <cell r="Q849">
            <v>10.37</v>
          </cell>
          <cell r="S849">
            <v>10.37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G850">
            <v>0.15</v>
          </cell>
          <cell r="M850">
            <v>0.15</v>
          </cell>
          <cell r="O850">
            <v>0.15</v>
          </cell>
          <cell r="Q850">
            <v>0.15</v>
          </cell>
          <cell r="S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G851">
            <v>7.48</v>
          </cell>
          <cell r="M851">
            <v>7.74</v>
          </cell>
          <cell r="O851">
            <v>7.84</v>
          </cell>
          <cell r="Q851">
            <v>7.72</v>
          </cell>
          <cell r="S851">
            <v>7.72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G852">
            <v>11.61</v>
          </cell>
          <cell r="M852">
            <v>12.45</v>
          </cell>
          <cell r="O852">
            <v>12.57</v>
          </cell>
          <cell r="Q852">
            <v>12.32</v>
          </cell>
          <cell r="S852">
            <v>12.32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G853">
            <v>17.2</v>
          </cell>
          <cell r="M853">
            <v>19.63</v>
          </cell>
          <cell r="O853">
            <v>19.899999999999999</v>
          </cell>
          <cell r="Q853">
            <v>19.63</v>
          </cell>
          <cell r="S853">
            <v>20.28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G854">
            <v>37.79</v>
          </cell>
          <cell r="M854">
            <v>44.64</v>
          </cell>
          <cell r="O854">
            <v>45.27</v>
          </cell>
          <cell r="Q854">
            <v>44.67</v>
          </cell>
          <cell r="S854">
            <v>46.63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G855">
            <v>35.979999999999997</v>
          </cell>
          <cell r="M855">
            <v>37.99</v>
          </cell>
          <cell r="O855">
            <v>39.04</v>
          </cell>
          <cell r="Q855">
            <v>37.33</v>
          </cell>
          <cell r="S855">
            <v>39.4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G856">
            <v>0.13</v>
          </cell>
          <cell r="M856">
            <v>0.14000000000000001</v>
          </cell>
          <cell r="O856">
            <v>0.14000000000000001</v>
          </cell>
          <cell r="Q856">
            <v>0.14000000000000001</v>
          </cell>
          <cell r="S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G857">
            <v>0.09</v>
          </cell>
          <cell r="M857">
            <v>0.1</v>
          </cell>
          <cell r="O857">
            <v>0.1</v>
          </cell>
          <cell r="Q857">
            <v>0.1</v>
          </cell>
          <cell r="S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G858">
            <v>0.35</v>
          </cell>
          <cell r="M858">
            <v>0.41</v>
          </cell>
          <cell r="O858">
            <v>0.41</v>
          </cell>
          <cell r="Q858">
            <v>0.4</v>
          </cell>
          <cell r="S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G859">
            <v>0.18</v>
          </cell>
          <cell r="M859">
            <v>0.21</v>
          </cell>
          <cell r="O859">
            <v>0.21</v>
          </cell>
          <cell r="Q859">
            <v>0.2</v>
          </cell>
          <cell r="S859">
            <v>0.2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G860">
            <v>0.49</v>
          </cell>
          <cell r="M860">
            <v>0.56999999999999995</v>
          </cell>
          <cell r="O860">
            <v>0.56999999999999995</v>
          </cell>
          <cell r="Q860">
            <v>0.56000000000000005</v>
          </cell>
          <cell r="S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G861">
            <v>0.46</v>
          </cell>
          <cell r="M861">
            <v>0.53</v>
          </cell>
          <cell r="O861">
            <v>0.54</v>
          </cell>
          <cell r="Q861">
            <v>0.53</v>
          </cell>
          <cell r="S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G862">
            <v>0.52</v>
          </cell>
          <cell r="M862">
            <v>0.6</v>
          </cell>
          <cell r="O862">
            <v>0.61</v>
          </cell>
          <cell r="Q862">
            <v>0.6</v>
          </cell>
          <cell r="S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G863">
            <v>1.48</v>
          </cell>
          <cell r="M863">
            <v>1.71</v>
          </cell>
          <cell r="O863">
            <v>1.72</v>
          </cell>
          <cell r="Q863">
            <v>1.68</v>
          </cell>
          <cell r="S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G864">
            <v>1.47</v>
          </cell>
          <cell r="M864">
            <v>1.69</v>
          </cell>
          <cell r="O864">
            <v>1.7</v>
          </cell>
          <cell r="Q864">
            <v>1.67</v>
          </cell>
          <cell r="S864">
            <v>1.71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G865">
            <v>1.6</v>
          </cell>
          <cell r="M865">
            <v>1.85</v>
          </cell>
          <cell r="O865">
            <v>1.86</v>
          </cell>
          <cell r="Q865">
            <v>1.82</v>
          </cell>
          <cell r="S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G866">
            <v>2.11</v>
          </cell>
          <cell r="M866">
            <v>2.4300000000000002</v>
          </cell>
          <cell r="O866">
            <v>2.44</v>
          </cell>
          <cell r="Q866">
            <v>2.39</v>
          </cell>
          <cell r="S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G867">
            <v>2.13</v>
          </cell>
          <cell r="M867">
            <v>2.4500000000000002</v>
          </cell>
          <cell r="O867">
            <v>2.4700000000000002</v>
          </cell>
          <cell r="Q867">
            <v>2.41</v>
          </cell>
          <cell r="S867">
            <v>2.46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G868">
            <v>2.2799999999999998</v>
          </cell>
          <cell r="M868">
            <v>2.62</v>
          </cell>
          <cell r="O868">
            <v>2.64</v>
          </cell>
          <cell r="Q868">
            <v>2.58</v>
          </cell>
          <cell r="S868">
            <v>2.63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G869">
            <v>0.51</v>
          </cell>
          <cell r="M869">
            <v>0.59</v>
          </cell>
          <cell r="O869">
            <v>0.59</v>
          </cell>
          <cell r="Q869">
            <v>0.57999999999999996</v>
          </cell>
          <cell r="S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G870">
            <v>0.92</v>
          </cell>
          <cell r="M870">
            <v>1.07</v>
          </cell>
          <cell r="O870">
            <v>1.07</v>
          </cell>
          <cell r="Q870">
            <v>1.05</v>
          </cell>
          <cell r="S870">
            <v>1.06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G871">
            <v>26</v>
          </cell>
          <cell r="M871">
            <v>29.71</v>
          </cell>
          <cell r="O871">
            <v>29.78</v>
          </cell>
          <cell r="Q871">
            <v>29.51</v>
          </cell>
          <cell r="S871">
            <v>29.51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G872">
            <v>17.82</v>
          </cell>
          <cell r="M872">
            <v>19.87</v>
          </cell>
          <cell r="O872">
            <v>19.96</v>
          </cell>
          <cell r="Q872">
            <v>19.559999999999999</v>
          </cell>
          <cell r="S872">
            <v>19.559999999999999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G873">
            <v>20.87</v>
          </cell>
          <cell r="M873">
            <v>23.8</v>
          </cell>
          <cell r="O873">
            <v>23.8</v>
          </cell>
          <cell r="Q873">
            <v>23.26</v>
          </cell>
          <cell r="S873">
            <v>23.26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G874">
            <v>60.43</v>
          </cell>
          <cell r="M874">
            <v>64.95</v>
          </cell>
          <cell r="O874">
            <v>65.11</v>
          </cell>
          <cell r="Q874">
            <v>78.69</v>
          </cell>
          <cell r="S874">
            <v>62.94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G875">
            <v>14.12</v>
          </cell>
          <cell r="M875">
            <v>16.22</v>
          </cell>
          <cell r="O875">
            <v>16.22</v>
          </cell>
          <cell r="Q875">
            <v>15.89</v>
          </cell>
          <cell r="S875">
            <v>15.89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G876">
            <v>36.840000000000003</v>
          </cell>
          <cell r="M876">
            <v>43.11</v>
          </cell>
          <cell r="O876">
            <v>43.5</v>
          </cell>
          <cell r="Q876">
            <v>43</v>
          </cell>
          <cell r="S876">
            <v>44.07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G877">
            <v>35.82</v>
          </cell>
          <cell r="M877">
            <v>41.72</v>
          </cell>
          <cell r="O877">
            <v>42.13</v>
          </cell>
          <cell r="Q877">
            <v>41.43</v>
          </cell>
          <cell r="S877">
            <v>42.51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G878">
            <v>23.66</v>
          </cell>
          <cell r="M878">
            <v>26.99</v>
          </cell>
          <cell r="O878">
            <v>26.99</v>
          </cell>
          <cell r="Q878">
            <v>26.39</v>
          </cell>
          <cell r="S878">
            <v>26.39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G879">
            <v>75.17</v>
          </cell>
          <cell r="M879">
            <v>83.64</v>
          </cell>
          <cell r="O879">
            <v>84.21</v>
          </cell>
          <cell r="Q879">
            <v>92.85</v>
          </cell>
          <cell r="S879">
            <v>83.6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G880">
            <v>16.399999999999999</v>
          </cell>
          <cell r="M880">
            <v>18.84</v>
          </cell>
          <cell r="O880">
            <v>18.84</v>
          </cell>
          <cell r="Q880">
            <v>18.46</v>
          </cell>
          <cell r="S880">
            <v>18.46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G881">
            <v>218.14</v>
          </cell>
          <cell r="M881">
            <v>237.8</v>
          </cell>
          <cell r="O881">
            <v>243.59</v>
          </cell>
          <cell r="Q881">
            <v>233.72</v>
          </cell>
          <cell r="S881">
            <v>246.49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G882">
            <v>5.77</v>
          </cell>
          <cell r="M882">
            <v>6.35</v>
          </cell>
          <cell r="O882">
            <v>6.65</v>
          </cell>
          <cell r="Q882">
            <v>6.48</v>
          </cell>
          <cell r="S882">
            <v>6.48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G883">
            <v>94.96</v>
          </cell>
          <cell r="M883">
            <v>110.07</v>
          </cell>
          <cell r="O883">
            <v>110.91</v>
          </cell>
          <cell r="Q883">
            <v>109.05</v>
          </cell>
          <cell r="S883">
            <v>109.05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G884">
            <v>3.69</v>
          </cell>
          <cell r="M884">
            <v>4.03</v>
          </cell>
          <cell r="O884">
            <v>4.24</v>
          </cell>
          <cell r="Q884">
            <v>4.13</v>
          </cell>
          <cell r="S884">
            <v>4.13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G885">
            <v>49.73</v>
          </cell>
          <cell r="M885">
            <v>58.21</v>
          </cell>
          <cell r="O885">
            <v>58.52</v>
          </cell>
          <cell r="Q885">
            <v>57.82</v>
          </cell>
          <cell r="S885">
            <v>57.82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G886">
            <v>5.81</v>
          </cell>
          <cell r="M886">
            <v>6.98</v>
          </cell>
          <cell r="O886">
            <v>6.98</v>
          </cell>
          <cell r="Q886">
            <v>6.98</v>
          </cell>
          <cell r="S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G887">
            <v>166.47</v>
          </cell>
          <cell r="M887">
            <v>183.45</v>
          </cell>
          <cell r="O887">
            <v>187.34</v>
          </cell>
          <cell r="Q887">
            <v>180.79</v>
          </cell>
          <cell r="S887">
            <v>189.32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G888">
            <v>209.35</v>
          </cell>
          <cell r="M888">
            <v>229.42</v>
          </cell>
          <cell r="O888">
            <v>234.67</v>
          </cell>
          <cell r="Q888">
            <v>225.85</v>
          </cell>
          <cell r="S888">
            <v>237.3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G889">
            <v>242.57</v>
          </cell>
          <cell r="M889">
            <v>268.77999999999997</v>
          </cell>
          <cell r="O889">
            <v>274.27</v>
          </cell>
          <cell r="Q889">
            <v>265.27</v>
          </cell>
          <cell r="S889">
            <v>277.31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G890">
            <v>180.21</v>
          </cell>
          <cell r="M890">
            <v>196.36</v>
          </cell>
          <cell r="O890">
            <v>200.78</v>
          </cell>
          <cell r="Q890">
            <v>193</v>
          </cell>
          <cell r="S890">
            <v>202.39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G891">
            <v>113.44</v>
          </cell>
          <cell r="M891">
            <v>125.25</v>
          </cell>
          <cell r="O891">
            <v>127.58</v>
          </cell>
          <cell r="Q891">
            <v>123.54</v>
          </cell>
          <cell r="S891">
            <v>128.30000000000001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G892">
            <v>3.89</v>
          </cell>
          <cell r="M892">
            <v>4.34</v>
          </cell>
          <cell r="O892">
            <v>4.55</v>
          </cell>
          <cell r="Q892">
            <v>4.55</v>
          </cell>
          <cell r="S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G893">
            <v>27.81</v>
          </cell>
          <cell r="M893">
            <v>30.76</v>
          </cell>
          <cell r="O893">
            <v>30.84</v>
          </cell>
          <cell r="Q893">
            <v>31.06</v>
          </cell>
          <cell r="S893">
            <v>31.01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G894">
            <v>13.94</v>
          </cell>
          <cell r="M894">
            <v>16.04</v>
          </cell>
          <cell r="O894">
            <v>16.04</v>
          </cell>
          <cell r="Q894">
            <v>15.98</v>
          </cell>
          <cell r="S894">
            <v>15.98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G895">
            <v>8.75</v>
          </cell>
          <cell r="M895">
            <v>10.5</v>
          </cell>
          <cell r="O895">
            <v>10.5</v>
          </cell>
          <cell r="Q895">
            <v>10.5</v>
          </cell>
          <cell r="S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G896">
            <v>2.14</v>
          </cell>
          <cell r="M896">
            <v>2.52</v>
          </cell>
          <cell r="O896">
            <v>2.5299999999999998</v>
          </cell>
          <cell r="Q896">
            <v>2.5</v>
          </cell>
          <cell r="S896">
            <v>2.5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G897">
            <v>15.79</v>
          </cell>
          <cell r="M897">
            <v>18.95</v>
          </cell>
          <cell r="O897">
            <v>18.95</v>
          </cell>
          <cell r="Q897">
            <v>18.95</v>
          </cell>
          <cell r="S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G898">
            <v>21.06</v>
          </cell>
          <cell r="M898">
            <v>25.27</v>
          </cell>
          <cell r="O898">
            <v>25.27</v>
          </cell>
          <cell r="Q898">
            <v>25.27</v>
          </cell>
          <cell r="S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G899">
            <v>3.82</v>
          </cell>
          <cell r="M899">
            <v>4.37</v>
          </cell>
          <cell r="O899">
            <v>4.37</v>
          </cell>
          <cell r="Q899">
            <v>4.26</v>
          </cell>
          <cell r="S899">
            <v>4.26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G900">
            <v>4.7699999999999996</v>
          </cell>
          <cell r="M900">
            <v>5.46</v>
          </cell>
          <cell r="O900">
            <v>5.46</v>
          </cell>
          <cell r="Q900">
            <v>5.32</v>
          </cell>
          <cell r="S900">
            <v>5.32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G901">
            <v>46.48</v>
          </cell>
          <cell r="M901">
            <v>50.78</v>
          </cell>
          <cell r="O901">
            <v>52.49</v>
          </cell>
          <cell r="Q901">
            <v>51.87</v>
          </cell>
          <cell r="S901">
            <v>62.39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G902">
            <v>852.26</v>
          </cell>
          <cell r="M902">
            <v>990.04</v>
          </cell>
          <cell r="O902">
            <v>1036.74</v>
          </cell>
          <cell r="Q902">
            <v>1034.93</v>
          </cell>
          <cell r="S902">
            <v>1036.1500000000001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G903">
            <v>1061.68</v>
          </cell>
          <cell r="M903">
            <v>1217.3399999999999</v>
          </cell>
          <cell r="O903">
            <v>1285.8</v>
          </cell>
          <cell r="Q903">
            <v>1283.8499999999999</v>
          </cell>
          <cell r="S903">
            <v>1285.08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G904">
            <v>928.35</v>
          </cell>
          <cell r="M904">
            <v>1074.95</v>
          </cell>
          <cell r="O904">
            <v>1085.56</v>
          </cell>
          <cell r="Q904">
            <v>1084.3599999999999</v>
          </cell>
          <cell r="S904">
            <v>1085.5899999999999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G905">
            <v>1155.49</v>
          </cell>
          <cell r="M905">
            <v>1322.33</v>
          </cell>
          <cell r="O905">
            <v>1346.44</v>
          </cell>
          <cell r="Q905">
            <v>1344.58</v>
          </cell>
          <cell r="S905">
            <v>1345.8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G906">
            <v>1667.71</v>
          </cell>
          <cell r="M906">
            <v>1957.4</v>
          </cell>
          <cell r="O906">
            <v>1958.05</v>
          </cell>
          <cell r="Q906">
            <v>1892.17</v>
          </cell>
          <cell r="S906">
            <v>1893.36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G907">
            <v>2013.11</v>
          </cell>
          <cell r="M907">
            <v>2434.67</v>
          </cell>
          <cell r="O907">
            <v>2435.4499999999998</v>
          </cell>
          <cell r="Q907">
            <v>2282.92</v>
          </cell>
          <cell r="S907">
            <v>2284.36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G908">
            <v>1700.88</v>
          </cell>
          <cell r="M908">
            <v>2030.38</v>
          </cell>
          <cell r="O908">
            <v>2031.03</v>
          </cell>
          <cell r="Q908">
            <v>1828.85</v>
          </cell>
          <cell r="S908">
            <v>1830.05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G909">
            <v>2222.9899999999998</v>
          </cell>
          <cell r="M909">
            <v>2441.5700000000002</v>
          </cell>
          <cell r="O909">
            <v>2442.35</v>
          </cell>
          <cell r="Q909">
            <v>2288.87</v>
          </cell>
          <cell r="S909">
            <v>2290.3000000000002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G910">
            <v>34.85</v>
          </cell>
          <cell r="M910">
            <v>40.54</v>
          </cell>
          <cell r="O910">
            <v>40.96</v>
          </cell>
          <cell r="Q910">
            <v>40.409999999999997</v>
          </cell>
          <cell r="S910">
            <v>41.48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G911">
            <v>8.75</v>
          </cell>
          <cell r="M911">
            <v>10.5</v>
          </cell>
          <cell r="O911">
            <v>10.5</v>
          </cell>
          <cell r="Q911">
            <v>10.5</v>
          </cell>
          <cell r="S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G912">
            <v>61.59</v>
          </cell>
          <cell r="M912">
            <v>72.58</v>
          </cell>
          <cell r="O912">
            <v>73.02</v>
          </cell>
          <cell r="Q912">
            <v>72.75</v>
          </cell>
          <cell r="S912">
            <v>74.23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G913">
            <v>40.799999999999997</v>
          </cell>
          <cell r="M913">
            <v>47.86</v>
          </cell>
          <cell r="O913">
            <v>48.23</v>
          </cell>
          <cell r="Q913">
            <v>48</v>
          </cell>
          <cell r="S913">
            <v>49.23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G914">
            <v>2.96</v>
          </cell>
          <cell r="M914">
            <v>3.46</v>
          </cell>
          <cell r="O914">
            <v>3.47</v>
          </cell>
          <cell r="Q914">
            <v>3.42</v>
          </cell>
          <cell r="S914">
            <v>3.42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G915">
            <v>3.17</v>
          </cell>
          <cell r="M915">
            <v>3.69</v>
          </cell>
          <cell r="O915">
            <v>3.7</v>
          </cell>
          <cell r="Q915">
            <v>3.64</v>
          </cell>
          <cell r="S915">
            <v>3.64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G916">
            <v>105.07</v>
          </cell>
          <cell r="M916">
            <v>110.09</v>
          </cell>
          <cell r="O916">
            <v>120.63</v>
          </cell>
          <cell r="Q916">
            <v>117.37</v>
          </cell>
          <cell r="S916">
            <v>117.37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G917">
            <v>92.24</v>
          </cell>
          <cell r="M917">
            <v>110.38</v>
          </cell>
          <cell r="O917">
            <v>110.38</v>
          </cell>
          <cell r="Q917">
            <v>110.34</v>
          </cell>
          <cell r="S917">
            <v>110.34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G918">
            <v>109.06</v>
          </cell>
          <cell r="M918">
            <v>129.85</v>
          </cell>
          <cell r="O918">
            <v>129.85</v>
          </cell>
          <cell r="Q918">
            <v>129.75</v>
          </cell>
          <cell r="S918">
            <v>129.75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G919">
            <v>80</v>
          </cell>
          <cell r="M919">
            <v>94.79</v>
          </cell>
          <cell r="O919">
            <v>94.79</v>
          </cell>
          <cell r="Q919">
            <v>94.15</v>
          </cell>
          <cell r="S919">
            <v>94.15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G920">
            <v>1.32</v>
          </cell>
          <cell r="M920">
            <v>1.53</v>
          </cell>
          <cell r="O920">
            <v>1.54</v>
          </cell>
          <cell r="Q920">
            <v>1.51</v>
          </cell>
          <cell r="S920">
            <v>1.52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G921">
            <v>1.06</v>
          </cell>
          <cell r="M921">
            <v>1.23</v>
          </cell>
          <cell r="O921">
            <v>1.23</v>
          </cell>
          <cell r="Q921">
            <v>1.2</v>
          </cell>
          <cell r="S921">
            <v>1.2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G922">
            <v>0.82</v>
          </cell>
          <cell r="M922">
            <v>0.96</v>
          </cell>
          <cell r="O922">
            <v>0.96</v>
          </cell>
          <cell r="Q922">
            <v>0.94</v>
          </cell>
          <cell r="S922">
            <v>0.94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G923">
            <v>0.28999999999999998</v>
          </cell>
          <cell r="M923">
            <v>0.32</v>
          </cell>
          <cell r="O923">
            <v>0.32</v>
          </cell>
          <cell r="Q923">
            <v>0.32</v>
          </cell>
          <cell r="S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G924">
            <v>0.34</v>
          </cell>
          <cell r="M924">
            <v>0.39</v>
          </cell>
          <cell r="O924">
            <v>0.39</v>
          </cell>
          <cell r="Q924">
            <v>0.39</v>
          </cell>
          <cell r="S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G925">
            <v>61.12</v>
          </cell>
          <cell r="M925">
            <v>69.45</v>
          </cell>
          <cell r="O925">
            <v>69.45</v>
          </cell>
          <cell r="Q925">
            <v>68.17</v>
          </cell>
          <cell r="S925">
            <v>68.17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G926">
            <v>155.58000000000001</v>
          </cell>
          <cell r="M926">
            <v>152.16</v>
          </cell>
          <cell r="O926">
            <v>152.65</v>
          </cell>
          <cell r="Q926">
            <v>151.75</v>
          </cell>
          <cell r="S926">
            <v>147.24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G927">
            <v>6.73</v>
          </cell>
          <cell r="M927">
            <v>7.66</v>
          </cell>
          <cell r="O927">
            <v>7.66</v>
          </cell>
          <cell r="Q927">
            <v>7.52</v>
          </cell>
          <cell r="S927">
            <v>7.53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G928">
            <v>57.3</v>
          </cell>
          <cell r="M928">
            <v>65.900000000000006</v>
          </cell>
          <cell r="O928">
            <v>67</v>
          </cell>
          <cell r="Q928">
            <v>66.03</v>
          </cell>
          <cell r="S928">
            <v>66.64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G929">
            <v>25.78</v>
          </cell>
          <cell r="M929">
            <v>29.96</v>
          </cell>
          <cell r="O929">
            <v>30.01</v>
          </cell>
          <cell r="Q929">
            <v>29.93</v>
          </cell>
          <cell r="S929">
            <v>30.03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G930">
            <v>0.17</v>
          </cell>
          <cell r="M930">
            <v>0.21</v>
          </cell>
          <cell r="O930">
            <v>0.21</v>
          </cell>
          <cell r="Q930">
            <v>0.21</v>
          </cell>
          <cell r="S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G931">
            <v>0.26</v>
          </cell>
          <cell r="M931">
            <v>0.32</v>
          </cell>
          <cell r="O931">
            <v>0.32</v>
          </cell>
          <cell r="Q931">
            <v>0.32</v>
          </cell>
          <cell r="S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G932">
            <v>1.06</v>
          </cell>
          <cell r="M932">
            <v>1.28</v>
          </cell>
          <cell r="O932">
            <v>1.28</v>
          </cell>
          <cell r="Q932">
            <v>1.28</v>
          </cell>
          <cell r="S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G933">
            <v>0.35</v>
          </cell>
          <cell r="M933">
            <v>0.42</v>
          </cell>
          <cell r="O933">
            <v>0.42</v>
          </cell>
          <cell r="Q933">
            <v>0.42</v>
          </cell>
          <cell r="S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G934">
            <v>5.81</v>
          </cell>
          <cell r="M934">
            <v>6.98</v>
          </cell>
          <cell r="O934">
            <v>6.98</v>
          </cell>
          <cell r="Q934">
            <v>6.98</v>
          </cell>
          <cell r="S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G935">
            <v>16.98</v>
          </cell>
          <cell r="M935">
            <v>20.37</v>
          </cell>
          <cell r="O935">
            <v>20.37</v>
          </cell>
          <cell r="Q935">
            <v>20.37</v>
          </cell>
          <cell r="S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G936">
            <v>123.51</v>
          </cell>
          <cell r="M936">
            <v>134.66999999999999</v>
          </cell>
          <cell r="O936">
            <v>138.94</v>
          </cell>
          <cell r="Q936">
            <v>136.88</v>
          </cell>
          <cell r="S936">
            <v>139.09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G937">
            <v>186.91</v>
          </cell>
          <cell r="M937">
            <v>203.38</v>
          </cell>
          <cell r="O937">
            <v>210.07</v>
          </cell>
          <cell r="Q937">
            <v>206.79</v>
          </cell>
          <cell r="S937">
            <v>210.44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G938">
            <v>275.91000000000003</v>
          </cell>
          <cell r="M938">
            <v>299.38</v>
          </cell>
          <cell r="O938">
            <v>309.63</v>
          </cell>
          <cell r="Q938">
            <v>304.77</v>
          </cell>
          <cell r="S938">
            <v>310.23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G939">
            <v>396.82</v>
          </cell>
          <cell r="M939">
            <v>432.17</v>
          </cell>
          <cell r="O939">
            <v>446.58</v>
          </cell>
          <cell r="Q939">
            <v>440.3</v>
          </cell>
          <cell r="S939">
            <v>447.32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G940">
            <v>2.6</v>
          </cell>
          <cell r="M940">
            <v>3.06</v>
          </cell>
          <cell r="O940">
            <v>3.06</v>
          </cell>
          <cell r="Q940">
            <v>3.02</v>
          </cell>
          <cell r="S940">
            <v>3.02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G941">
            <v>10.85</v>
          </cell>
          <cell r="M941">
            <v>12.72</v>
          </cell>
          <cell r="O941">
            <v>12.73</v>
          </cell>
          <cell r="Q941">
            <v>12.55</v>
          </cell>
          <cell r="S941">
            <v>12.55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G942">
            <v>13.4</v>
          </cell>
          <cell r="M942">
            <v>15.4</v>
          </cell>
          <cell r="O942">
            <v>15.52</v>
          </cell>
          <cell r="Q942">
            <v>15.31</v>
          </cell>
          <cell r="S942">
            <v>15.41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G943">
            <v>104.13</v>
          </cell>
          <cell r="M943">
            <v>125.77</v>
          </cell>
          <cell r="O943">
            <v>127.92</v>
          </cell>
          <cell r="Q943">
            <v>127.96</v>
          </cell>
          <cell r="S943">
            <v>127.96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G944">
            <v>0.8</v>
          </cell>
          <cell r="M944">
            <v>0.98</v>
          </cell>
          <cell r="O944">
            <v>0.97</v>
          </cell>
          <cell r="Q944">
            <v>0.97</v>
          </cell>
          <cell r="S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G945">
            <v>17.86</v>
          </cell>
          <cell r="M945">
            <v>19.66</v>
          </cell>
          <cell r="O945">
            <v>19.87</v>
          </cell>
          <cell r="Q945">
            <v>19.72</v>
          </cell>
          <cell r="S945">
            <v>19.72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G946">
            <v>11.94</v>
          </cell>
          <cell r="M946">
            <v>14.47</v>
          </cell>
          <cell r="O946">
            <v>14.72</v>
          </cell>
          <cell r="Q946">
            <v>14.97</v>
          </cell>
          <cell r="S946">
            <v>14.05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G947">
            <v>9.98</v>
          </cell>
          <cell r="M947">
            <v>12.39</v>
          </cell>
          <cell r="O947">
            <v>12.62</v>
          </cell>
          <cell r="Q947">
            <v>12.57</v>
          </cell>
          <cell r="S947">
            <v>11.65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G948">
            <v>2.42</v>
          </cell>
          <cell r="M948">
            <v>2.7</v>
          </cell>
          <cell r="O948">
            <v>2.71</v>
          </cell>
          <cell r="Q948">
            <v>3.03</v>
          </cell>
          <cell r="S948">
            <v>3.03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G949">
            <v>10.06</v>
          </cell>
          <cell r="M949">
            <v>11.95</v>
          </cell>
          <cell r="O949">
            <v>12.13</v>
          </cell>
          <cell r="Q949">
            <v>12.41</v>
          </cell>
          <cell r="S949">
            <v>11.95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G950">
            <v>8.44</v>
          </cell>
          <cell r="M950">
            <v>10.15</v>
          </cell>
          <cell r="O950">
            <v>10.34</v>
          </cell>
          <cell r="Q950">
            <v>10.26</v>
          </cell>
          <cell r="S950">
            <v>9.7899999999999991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G951">
            <v>4.66</v>
          </cell>
          <cell r="M951">
            <v>6.83</v>
          </cell>
          <cell r="O951">
            <v>6.84</v>
          </cell>
          <cell r="Q951">
            <v>7.16</v>
          </cell>
          <cell r="S951">
            <v>7.16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G952">
            <v>3.53</v>
          </cell>
          <cell r="M952">
            <v>5.62</v>
          </cell>
          <cell r="O952">
            <v>5.64</v>
          </cell>
          <cell r="Q952">
            <v>5.61</v>
          </cell>
          <cell r="S952">
            <v>5.61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G953">
            <v>1.9</v>
          </cell>
          <cell r="M953">
            <v>2.0699999999999998</v>
          </cell>
          <cell r="O953">
            <v>2.0699999999999998</v>
          </cell>
          <cell r="Q953">
            <v>2.4</v>
          </cell>
          <cell r="S953">
            <v>2.4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G954">
            <v>45.61</v>
          </cell>
          <cell r="M954">
            <v>51.9</v>
          </cell>
          <cell r="O954">
            <v>52</v>
          </cell>
          <cell r="Q954">
            <v>51.45</v>
          </cell>
          <cell r="S954">
            <v>51.45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G955">
            <v>14.25</v>
          </cell>
          <cell r="M955">
            <v>14.94</v>
          </cell>
          <cell r="O955">
            <v>15.04</v>
          </cell>
          <cell r="Q955">
            <v>14.76</v>
          </cell>
          <cell r="S955">
            <v>14.76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G956">
            <v>11.4</v>
          </cell>
          <cell r="M956">
            <v>13</v>
          </cell>
          <cell r="O956">
            <v>13</v>
          </cell>
          <cell r="Q956">
            <v>12.73</v>
          </cell>
          <cell r="S956">
            <v>12.73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G957">
            <v>14.25</v>
          </cell>
          <cell r="M957">
            <v>16.260000000000002</v>
          </cell>
          <cell r="O957">
            <v>16.260000000000002</v>
          </cell>
          <cell r="Q957">
            <v>15.91</v>
          </cell>
          <cell r="S957">
            <v>15.91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G958">
            <v>2.9</v>
          </cell>
          <cell r="M958">
            <v>3.16</v>
          </cell>
          <cell r="O958">
            <v>3.23</v>
          </cell>
          <cell r="Q958">
            <v>3.13</v>
          </cell>
          <cell r="S958">
            <v>3.13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G959">
            <v>4.45</v>
          </cell>
          <cell r="M959">
            <v>4.84</v>
          </cell>
          <cell r="O959">
            <v>4.95</v>
          </cell>
          <cell r="Q959">
            <v>4.79</v>
          </cell>
          <cell r="S959">
            <v>4.79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G960">
            <v>37</v>
          </cell>
          <cell r="M960">
            <v>42.05</v>
          </cell>
          <cell r="O960">
            <v>43.7</v>
          </cell>
          <cell r="Q960">
            <v>43.09</v>
          </cell>
          <cell r="S960">
            <v>46.84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G961">
            <v>484.84</v>
          </cell>
          <cell r="M961">
            <v>581.79999999999995</v>
          </cell>
          <cell r="O961">
            <v>581.79999999999995</v>
          </cell>
          <cell r="Q961">
            <v>581.79999999999995</v>
          </cell>
          <cell r="S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G962">
            <v>1163.6300000000001</v>
          </cell>
          <cell r="M962">
            <v>1396.33</v>
          </cell>
          <cell r="O962">
            <v>1396.33</v>
          </cell>
          <cell r="Q962">
            <v>1396.33</v>
          </cell>
          <cell r="S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G963">
            <v>169.16</v>
          </cell>
          <cell r="M963">
            <v>189.77</v>
          </cell>
          <cell r="O963">
            <v>189.77</v>
          </cell>
          <cell r="Q963">
            <v>183.79</v>
          </cell>
          <cell r="S963">
            <v>183.79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G964">
            <v>0.05</v>
          </cell>
          <cell r="M964">
            <v>0.06</v>
          </cell>
          <cell r="O964">
            <v>0.06</v>
          </cell>
          <cell r="Q964">
            <v>0.05</v>
          </cell>
          <cell r="S964">
            <v>0.05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G965">
            <v>0.19</v>
          </cell>
          <cell r="M965">
            <v>0.23</v>
          </cell>
          <cell r="O965">
            <v>0.23</v>
          </cell>
          <cell r="Q965">
            <v>0.23</v>
          </cell>
          <cell r="S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G966">
            <v>0.49</v>
          </cell>
          <cell r="M966">
            <v>0.54</v>
          </cell>
          <cell r="O966">
            <v>0.54</v>
          </cell>
          <cell r="Q966">
            <v>0.52</v>
          </cell>
          <cell r="S966">
            <v>0.52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G967">
            <v>0.49</v>
          </cell>
          <cell r="M967">
            <v>0.54</v>
          </cell>
          <cell r="O967">
            <v>0.55000000000000004</v>
          </cell>
          <cell r="Q967">
            <v>0.53</v>
          </cell>
          <cell r="S967">
            <v>0.53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G968">
            <v>0.68</v>
          </cell>
          <cell r="M968">
            <v>0.77</v>
          </cell>
          <cell r="O968">
            <v>0.78</v>
          </cell>
          <cell r="Q968">
            <v>0.75</v>
          </cell>
          <cell r="S968">
            <v>0.75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G969">
            <v>0.32</v>
          </cell>
          <cell r="M969">
            <v>0.35</v>
          </cell>
          <cell r="O969">
            <v>0.36</v>
          </cell>
          <cell r="Q969">
            <v>0.35</v>
          </cell>
          <cell r="S969">
            <v>0.35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G970">
            <v>0.39</v>
          </cell>
          <cell r="M970">
            <v>0.43</v>
          </cell>
          <cell r="O970">
            <v>0.43</v>
          </cell>
          <cell r="Q970">
            <v>0.41</v>
          </cell>
          <cell r="S970">
            <v>0.41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G971">
            <v>0.56000000000000005</v>
          </cell>
          <cell r="M971">
            <v>0.64</v>
          </cell>
          <cell r="O971">
            <v>0.64</v>
          </cell>
          <cell r="Q971">
            <v>0.62</v>
          </cell>
          <cell r="S971">
            <v>0.62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G972">
            <v>0.36</v>
          </cell>
          <cell r="M972">
            <v>0.4</v>
          </cell>
          <cell r="O972">
            <v>0.41</v>
          </cell>
          <cell r="Q972">
            <v>0.39</v>
          </cell>
          <cell r="S972">
            <v>0.39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G973">
            <v>0.53</v>
          </cell>
          <cell r="M973">
            <v>0.6</v>
          </cell>
          <cell r="O973">
            <v>0.6</v>
          </cell>
          <cell r="Q973">
            <v>0.59</v>
          </cell>
          <cell r="S973">
            <v>0.59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G974">
            <v>0.21</v>
          </cell>
          <cell r="M974">
            <v>0.23</v>
          </cell>
          <cell r="O974">
            <v>0.24</v>
          </cell>
          <cell r="Q974">
            <v>0.23</v>
          </cell>
          <cell r="S974">
            <v>0.23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G975">
            <v>0.91</v>
          </cell>
          <cell r="M975">
            <v>1.03</v>
          </cell>
          <cell r="O975">
            <v>1.03</v>
          </cell>
          <cell r="Q975">
            <v>0.99</v>
          </cell>
          <cell r="S975">
            <v>0.99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G976">
            <v>0.95</v>
          </cell>
          <cell r="M976">
            <v>1.07</v>
          </cell>
          <cell r="O976">
            <v>1.07</v>
          </cell>
          <cell r="Q976">
            <v>1.03</v>
          </cell>
          <cell r="S976">
            <v>1.03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G977">
            <v>0.74</v>
          </cell>
          <cell r="M977">
            <v>0.84</v>
          </cell>
          <cell r="O977">
            <v>0.84</v>
          </cell>
          <cell r="Q977">
            <v>0.8</v>
          </cell>
          <cell r="S977">
            <v>0.8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G979">
            <v>161.72999999999999</v>
          </cell>
          <cell r="M979">
            <v>179.41</v>
          </cell>
          <cell r="O979">
            <v>182.92</v>
          </cell>
          <cell r="Q979">
            <v>177.03</v>
          </cell>
          <cell r="S979">
            <v>184.74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G980">
            <v>260.76</v>
          </cell>
          <cell r="M980">
            <v>284.55</v>
          </cell>
          <cell r="O980">
            <v>291.39</v>
          </cell>
          <cell r="Q980">
            <v>279.93</v>
          </cell>
          <cell r="S980">
            <v>294.89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G981">
            <v>4.0999999999999996</v>
          </cell>
          <cell r="M981">
            <v>4.59</v>
          </cell>
          <cell r="O981">
            <v>4.8</v>
          </cell>
          <cell r="Q981">
            <v>4.8</v>
          </cell>
          <cell r="S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G982">
            <v>27.81</v>
          </cell>
          <cell r="M982">
            <v>30.76</v>
          </cell>
          <cell r="O982">
            <v>30.84</v>
          </cell>
          <cell r="Q982">
            <v>31.06</v>
          </cell>
          <cell r="S982">
            <v>31.01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G983">
            <v>149.19999999999999</v>
          </cell>
          <cell r="M983">
            <v>179.88</v>
          </cell>
          <cell r="O983">
            <v>183.82</v>
          </cell>
          <cell r="Q983">
            <v>183.55</v>
          </cell>
          <cell r="S983">
            <v>183.55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G984">
            <v>164.22</v>
          </cell>
          <cell r="M984">
            <v>197.45</v>
          </cell>
          <cell r="O984">
            <v>201.4</v>
          </cell>
          <cell r="Q984">
            <v>200.75</v>
          </cell>
          <cell r="S984">
            <v>200.75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G985">
            <v>186.7</v>
          </cell>
          <cell r="M985">
            <v>223.83</v>
          </cell>
          <cell r="O985">
            <v>228.84</v>
          </cell>
          <cell r="Q985">
            <v>228.76</v>
          </cell>
          <cell r="S985">
            <v>228.76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G986">
            <v>204.49</v>
          </cell>
          <cell r="M986">
            <v>244.64</v>
          </cell>
          <cell r="O986">
            <v>249.65</v>
          </cell>
          <cell r="Q986">
            <v>249.13</v>
          </cell>
          <cell r="S986">
            <v>249.13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G987">
            <v>103.56</v>
          </cell>
          <cell r="M987">
            <v>125.09</v>
          </cell>
          <cell r="O987">
            <v>127.24</v>
          </cell>
          <cell r="Q987">
            <v>127.25</v>
          </cell>
          <cell r="S987">
            <v>127.25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G988">
            <v>114.43</v>
          </cell>
          <cell r="M988">
            <v>137.81</v>
          </cell>
          <cell r="O988">
            <v>139.97</v>
          </cell>
          <cell r="Q988">
            <v>139.69999999999999</v>
          </cell>
          <cell r="S988">
            <v>139.69999999999999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G989">
            <v>176.82</v>
          </cell>
          <cell r="M989">
            <v>213.25</v>
          </cell>
          <cell r="O989">
            <v>217.45</v>
          </cell>
          <cell r="Q989">
            <v>217.42</v>
          </cell>
          <cell r="S989">
            <v>217.42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G990">
            <v>194.2</v>
          </cell>
          <cell r="M990">
            <v>233.57</v>
          </cell>
          <cell r="O990">
            <v>237.78</v>
          </cell>
          <cell r="Q990">
            <v>237.3</v>
          </cell>
          <cell r="S990">
            <v>237.3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G991">
            <v>180.32</v>
          </cell>
          <cell r="M991">
            <v>197.95</v>
          </cell>
          <cell r="O991">
            <v>201.42</v>
          </cell>
          <cell r="Q991">
            <v>196.95</v>
          </cell>
          <cell r="S991">
            <v>202.92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G992">
            <v>6.47</v>
          </cell>
          <cell r="M992">
            <v>6.69</v>
          </cell>
          <cell r="O992">
            <v>6.87</v>
          </cell>
          <cell r="Q992">
            <v>6.85</v>
          </cell>
          <cell r="S992">
            <v>6.85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G993">
            <v>9.74</v>
          </cell>
          <cell r="M993">
            <v>10.44</v>
          </cell>
          <cell r="O993">
            <v>10.66</v>
          </cell>
          <cell r="Q993">
            <v>10.57</v>
          </cell>
          <cell r="S993">
            <v>10.57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G994">
            <v>9.5</v>
          </cell>
          <cell r="M994">
            <v>9.74</v>
          </cell>
          <cell r="O994">
            <v>9.9499999999999993</v>
          </cell>
          <cell r="Q994">
            <v>9.92</v>
          </cell>
          <cell r="S994">
            <v>9.92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G995">
            <v>12.61</v>
          </cell>
          <cell r="M995">
            <v>13.31</v>
          </cell>
          <cell r="O995">
            <v>13.56</v>
          </cell>
          <cell r="Q995">
            <v>13.47</v>
          </cell>
          <cell r="S995">
            <v>13.47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G996">
            <v>22.73</v>
          </cell>
          <cell r="M996">
            <v>27.63</v>
          </cell>
          <cell r="O996">
            <v>27.8</v>
          </cell>
          <cell r="Q996">
            <v>27.16</v>
          </cell>
          <cell r="S996">
            <v>27.16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G997">
            <v>28.38</v>
          </cell>
          <cell r="M997">
            <v>34.22</v>
          </cell>
          <cell r="O997">
            <v>34.42</v>
          </cell>
          <cell r="Q997">
            <v>33.69</v>
          </cell>
          <cell r="S997">
            <v>33.69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G998">
            <v>32.29</v>
          </cell>
          <cell r="M998">
            <v>38.83</v>
          </cell>
          <cell r="O998">
            <v>39.03</v>
          </cell>
          <cell r="Q998">
            <v>38.159999999999997</v>
          </cell>
          <cell r="S998">
            <v>38.159999999999997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G999">
            <v>8.09</v>
          </cell>
          <cell r="M999">
            <v>8.3000000000000007</v>
          </cell>
          <cell r="O999">
            <v>8.3000000000000007</v>
          </cell>
          <cell r="Q999">
            <v>8.26</v>
          </cell>
          <cell r="S999">
            <v>9.98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G1000">
            <v>22.75</v>
          </cell>
          <cell r="M1000">
            <v>23.2</v>
          </cell>
          <cell r="O1000">
            <v>23.2</v>
          </cell>
          <cell r="Q1000">
            <v>23.1</v>
          </cell>
          <cell r="S1000">
            <v>25.09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G1001">
            <v>8.76</v>
          </cell>
          <cell r="M1001">
            <v>8.9600000000000009</v>
          </cell>
          <cell r="O1001">
            <v>8.9600000000000009</v>
          </cell>
          <cell r="Q1001">
            <v>8.92</v>
          </cell>
          <cell r="S1001">
            <v>10.64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G1002">
            <v>24.07</v>
          </cell>
          <cell r="M1002">
            <v>24.52</v>
          </cell>
          <cell r="O1002">
            <v>24.53</v>
          </cell>
          <cell r="Q1002">
            <v>24.42</v>
          </cell>
          <cell r="S1002">
            <v>26.41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G1003">
            <v>179.37</v>
          </cell>
          <cell r="M1003">
            <v>186.49</v>
          </cell>
          <cell r="O1003">
            <v>186.91</v>
          </cell>
          <cell r="Q1003">
            <v>190.43</v>
          </cell>
          <cell r="S1003">
            <v>190.43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G1004">
            <v>235.42</v>
          </cell>
          <cell r="M1004">
            <v>244.14</v>
          </cell>
          <cell r="O1004">
            <v>246.95</v>
          </cell>
          <cell r="Q1004">
            <v>247.75</v>
          </cell>
          <cell r="S1004">
            <v>247.75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G1005">
            <v>10.210000000000001</v>
          </cell>
          <cell r="M1005">
            <v>11.74</v>
          </cell>
          <cell r="O1005">
            <v>11.76</v>
          </cell>
          <cell r="Q1005">
            <v>11.47</v>
          </cell>
          <cell r="S1005">
            <v>11.47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G1006">
            <v>16.34</v>
          </cell>
          <cell r="M1006">
            <v>19.260000000000002</v>
          </cell>
          <cell r="O1006">
            <v>18.73</v>
          </cell>
          <cell r="Q1006">
            <v>18.73</v>
          </cell>
          <cell r="S1006">
            <v>18.87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G1007">
            <v>143.52000000000001</v>
          </cell>
          <cell r="M1007">
            <v>147.25</v>
          </cell>
          <cell r="O1007">
            <v>147.65</v>
          </cell>
          <cell r="Q1007">
            <v>150.28</v>
          </cell>
          <cell r="S1007">
            <v>150.28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G1008">
            <v>199.57</v>
          </cell>
          <cell r="M1008">
            <v>204.9</v>
          </cell>
          <cell r="O1008">
            <v>207.69</v>
          </cell>
          <cell r="Q1008">
            <v>207.6</v>
          </cell>
          <cell r="S1008">
            <v>207.6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G1009">
            <v>62.27</v>
          </cell>
          <cell r="M1009">
            <v>67.98</v>
          </cell>
          <cell r="O1009">
            <v>67.849999999999994</v>
          </cell>
          <cell r="Q1009">
            <v>70.48</v>
          </cell>
          <cell r="S1009">
            <v>70.61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G1010">
            <v>116.74</v>
          </cell>
          <cell r="M1010">
            <v>123.73</v>
          </cell>
          <cell r="O1010">
            <v>125.99</v>
          </cell>
          <cell r="Q1010">
            <v>125.9</v>
          </cell>
          <cell r="S1010">
            <v>126.03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G1011">
            <v>23.11</v>
          </cell>
          <cell r="M1011">
            <v>24.73</v>
          </cell>
          <cell r="O1011">
            <v>24.73</v>
          </cell>
          <cell r="Q1011">
            <v>25.84</v>
          </cell>
          <cell r="S1011">
            <v>25.84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G1012">
            <v>15.37</v>
          </cell>
          <cell r="M1012">
            <v>17.28</v>
          </cell>
          <cell r="O1012">
            <v>17.399999999999999</v>
          </cell>
          <cell r="Q1012">
            <v>17.09</v>
          </cell>
          <cell r="S1012">
            <v>17.18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G1013">
            <v>0.39</v>
          </cell>
          <cell r="M1013">
            <v>0.43</v>
          </cell>
          <cell r="O1013">
            <v>0.43</v>
          </cell>
          <cell r="Q1013">
            <v>0.41</v>
          </cell>
          <cell r="S1013">
            <v>0.41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G1014">
            <v>0.53</v>
          </cell>
          <cell r="M1014">
            <v>0.6</v>
          </cell>
          <cell r="O1014">
            <v>0.6</v>
          </cell>
          <cell r="Q1014">
            <v>0.59</v>
          </cell>
          <cell r="S1014">
            <v>0.59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G1015">
            <v>0.74</v>
          </cell>
          <cell r="M1015">
            <v>0.84</v>
          </cell>
          <cell r="O1015">
            <v>0.84</v>
          </cell>
          <cell r="Q1015">
            <v>0.8</v>
          </cell>
          <cell r="S1015">
            <v>0.8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G1017">
            <v>0.21</v>
          </cell>
          <cell r="M1017">
            <v>0.22</v>
          </cell>
          <cell r="O1017">
            <v>0.24</v>
          </cell>
          <cell r="Q1017">
            <v>0.23</v>
          </cell>
          <cell r="S1017">
            <v>0.23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G1018">
            <v>18.46</v>
          </cell>
          <cell r="M1018">
            <v>19.72</v>
          </cell>
          <cell r="O1018">
            <v>21.1</v>
          </cell>
          <cell r="Q1018">
            <v>20.57</v>
          </cell>
          <cell r="S1018">
            <v>20.57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G1019">
            <v>46.15</v>
          </cell>
          <cell r="M1019">
            <v>49.3</v>
          </cell>
          <cell r="O1019">
            <v>52.76</v>
          </cell>
          <cell r="Q1019">
            <v>51.43</v>
          </cell>
          <cell r="S1019">
            <v>51.43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G1020">
            <v>1.0900000000000001</v>
          </cell>
          <cell r="M1020">
            <v>1.1599999999999999</v>
          </cell>
          <cell r="O1020">
            <v>1.24</v>
          </cell>
          <cell r="Q1020">
            <v>1.21</v>
          </cell>
          <cell r="S1020">
            <v>1.21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G1021">
            <v>3.49</v>
          </cell>
          <cell r="M1021">
            <v>3.81</v>
          </cell>
          <cell r="O1021">
            <v>4</v>
          </cell>
          <cell r="Q1021">
            <v>3.88</v>
          </cell>
          <cell r="S1021">
            <v>3.88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G1022">
            <v>3.8</v>
          </cell>
          <cell r="M1022">
            <v>4.1399999999999997</v>
          </cell>
          <cell r="O1022">
            <v>4.33</v>
          </cell>
          <cell r="Q1022">
            <v>4.2</v>
          </cell>
          <cell r="S1022">
            <v>4.2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G1023">
            <v>4.03</v>
          </cell>
          <cell r="M1023">
            <v>4.4000000000000004</v>
          </cell>
          <cell r="O1023">
            <v>4.59</v>
          </cell>
          <cell r="Q1023">
            <v>4.45</v>
          </cell>
          <cell r="S1023">
            <v>4.45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G1024">
            <v>4.33</v>
          </cell>
          <cell r="M1024">
            <v>4.72</v>
          </cell>
          <cell r="O1024">
            <v>4.92</v>
          </cell>
          <cell r="Q1024">
            <v>4.7699999999999996</v>
          </cell>
          <cell r="S1024">
            <v>4.7699999999999996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G1025">
            <v>4.57</v>
          </cell>
          <cell r="M1025">
            <v>4.9800000000000004</v>
          </cell>
          <cell r="O1025">
            <v>5.18</v>
          </cell>
          <cell r="Q1025">
            <v>5.0199999999999996</v>
          </cell>
          <cell r="S1025">
            <v>5.0199999999999996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G1026">
            <v>4.8600000000000003</v>
          </cell>
          <cell r="M1026">
            <v>5.3</v>
          </cell>
          <cell r="O1026">
            <v>5.49</v>
          </cell>
          <cell r="Q1026">
            <v>5.33</v>
          </cell>
          <cell r="S1026">
            <v>5.33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G1027">
            <v>5.04</v>
          </cell>
          <cell r="M1027">
            <v>5.49</v>
          </cell>
          <cell r="O1027">
            <v>5.69</v>
          </cell>
          <cell r="Q1027">
            <v>5.51</v>
          </cell>
          <cell r="S1027">
            <v>5.51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G1028">
            <v>5.18</v>
          </cell>
          <cell r="M1028">
            <v>5.64</v>
          </cell>
          <cell r="O1028">
            <v>5.84</v>
          </cell>
          <cell r="Q1028">
            <v>5.65</v>
          </cell>
          <cell r="S1028">
            <v>5.65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G1029">
            <v>5.41</v>
          </cell>
          <cell r="M1029">
            <v>5.88</v>
          </cell>
          <cell r="O1029">
            <v>6.09</v>
          </cell>
          <cell r="Q1029">
            <v>5.89</v>
          </cell>
          <cell r="S1029">
            <v>5.89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G1030">
            <v>5.62</v>
          </cell>
          <cell r="M1030">
            <v>6.12</v>
          </cell>
          <cell r="O1030">
            <v>6.33</v>
          </cell>
          <cell r="Q1030">
            <v>6.13</v>
          </cell>
          <cell r="S1030">
            <v>6.13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G1031">
            <v>6.41</v>
          </cell>
          <cell r="M1031">
            <v>6.98</v>
          </cell>
          <cell r="O1031">
            <v>7.19</v>
          </cell>
          <cell r="Q1031">
            <v>6.96</v>
          </cell>
          <cell r="S1031">
            <v>6.96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G1032">
            <v>8.51</v>
          </cell>
          <cell r="M1032">
            <v>9.25</v>
          </cell>
          <cell r="O1032">
            <v>9.48</v>
          </cell>
          <cell r="Q1032">
            <v>9.17</v>
          </cell>
          <cell r="S1032">
            <v>9.17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G1033">
            <v>3.73</v>
          </cell>
          <cell r="M1033">
            <v>3.89</v>
          </cell>
          <cell r="O1033">
            <v>3.89</v>
          </cell>
          <cell r="Q1033">
            <v>3.35</v>
          </cell>
          <cell r="S1033">
            <v>3.35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G1034">
            <v>4.08</v>
          </cell>
          <cell r="M1034">
            <v>4.28</v>
          </cell>
          <cell r="O1034">
            <v>4.28</v>
          </cell>
          <cell r="Q1034">
            <v>3.73</v>
          </cell>
          <cell r="S1034">
            <v>3.73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G1035">
            <v>4.3</v>
          </cell>
          <cell r="M1035">
            <v>4.5199999999999996</v>
          </cell>
          <cell r="O1035">
            <v>4.5199999999999996</v>
          </cell>
          <cell r="Q1035">
            <v>3.96</v>
          </cell>
          <cell r="S1035">
            <v>3.96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G1036">
            <v>4.57</v>
          </cell>
          <cell r="M1036">
            <v>4.8099999999999996</v>
          </cell>
          <cell r="O1036">
            <v>4.82</v>
          </cell>
          <cell r="Q1036">
            <v>4.24</v>
          </cell>
          <cell r="S1036">
            <v>4.24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G1037">
            <v>4.8600000000000003</v>
          </cell>
          <cell r="M1037">
            <v>5.12</v>
          </cell>
          <cell r="O1037">
            <v>5.13</v>
          </cell>
          <cell r="Q1037">
            <v>4.55</v>
          </cell>
          <cell r="S1037">
            <v>4.55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G1038">
            <v>5.0999999999999996</v>
          </cell>
          <cell r="M1038">
            <v>5.38</v>
          </cell>
          <cell r="O1038">
            <v>5.39</v>
          </cell>
          <cell r="Q1038">
            <v>4.8</v>
          </cell>
          <cell r="S1038">
            <v>4.8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G1039">
            <v>5.29</v>
          </cell>
          <cell r="M1039">
            <v>5.58</v>
          </cell>
          <cell r="O1039">
            <v>5.6</v>
          </cell>
          <cell r="Q1039">
            <v>5</v>
          </cell>
          <cell r="S1039">
            <v>5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G1040">
            <v>5.53</v>
          </cell>
          <cell r="M1040">
            <v>5.85</v>
          </cell>
          <cell r="O1040">
            <v>5.87</v>
          </cell>
          <cell r="Q1040">
            <v>5.26</v>
          </cell>
          <cell r="S1040">
            <v>5.26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G1041">
            <v>5.69</v>
          </cell>
          <cell r="M1041">
            <v>6.02</v>
          </cell>
          <cell r="O1041">
            <v>6.04</v>
          </cell>
          <cell r="Q1041">
            <v>5.42</v>
          </cell>
          <cell r="S1041">
            <v>5.42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G1042">
            <v>5.88</v>
          </cell>
          <cell r="M1042">
            <v>6.23</v>
          </cell>
          <cell r="O1042">
            <v>6.25</v>
          </cell>
          <cell r="Q1042">
            <v>5.62</v>
          </cell>
          <cell r="S1042">
            <v>5.62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G1043">
            <v>6.66</v>
          </cell>
          <cell r="M1043">
            <v>7.07</v>
          </cell>
          <cell r="O1043">
            <v>7.1</v>
          </cell>
          <cell r="Q1043">
            <v>6.44</v>
          </cell>
          <cell r="S1043">
            <v>6.44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G1044">
            <v>8.81</v>
          </cell>
          <cell r="M1044">
            <v>9.39</v>
          </cell>
          <cell r="O1044">
            <v>9.44</v>
          </cell>
          <cell r="Q1044">
            <v>8.6999999999999993</v>
          </cell>
          <cell r="S1044">
            <v>8.6999999999999993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G1045">
            <v>1.89</v>
          </cell>
          <cell r="M1045">
            <v>2.0099999999999998</v>
          </cell>
          <cell r="O1045">
            <v>2.16</v>
          </cell>
          <cell r="Q1045">
            <v>2.1</v>
          </cell>
          <cell r="S1045">
            <v>2.1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G1046">
            <v>5.58</v>
          </cell>
          <cell r="M1046">
            <v>6.06</v>
          </cell>
          <cell r="O1046">
            <v>6.39</v>
          </cell>
          <cell r="Q1046">
            <v>6.21</v>
          </cell>
          <cell r="S1046">
            <v>6.21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G1047">
            <v>6.03</v>
          </cell>
          <cell r="M1047">
            <v>6.55</v>
          </cell>
          <cell r="O1047">
            <v>6.89</v>
          </cell>
          <cell r="Q1047">
            <v>6.69</v>
          </cell>
          <cell r="S1047">
            <v>6.69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G1048">
            <v>6.29</v>
          </cell>
          <cell r="M1048">
            <v>6.84</v>
          </cell>
          <cell r="O1048">
            <v>7.17</v>
          </cell>
          <cell r="Q1048">
            <v>6.96</v>
          </cell>
          <cell r="S1048">
            <v>6.96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G1049">
            <v>6.7</v>
          </cell>
          <cell r="M1049">
            <v>7.28</v>
          </cell>
          <cell r="O1049">
            <v>7.62</v>
          </cell>
          <cell r="Q1049">
            <v>7.4</v>
          </cell>
          <cell r="S1049">
            <v>7.4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G1050">
            <v>6.99</v>
          </cell>
          <cell r="M1050">
            <v>7.59</v>
          </cell>
          <cell r="O1050">
            <v>7.93</v>
          </cell>
          <cell r="Q1050">
            <v>7.7</v>
          </cell>
          <cell r="S1050">
            <v>7.7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G1051">
            <v>7.17</v>
          </cell>
          <cell r="M1051">
            <v>7.78</v>
          </cell>
          <cell r="O1051">
            <v>8.1300000000000008</v>
          </cell>
          <cell r="Q1051">
            <v>7.89</v>
          </cell>
          <cell r="S1051">
            <v>7.89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G1052">
            <v>7.46</v>
          </cell>
          <cell r="M1052">
            <v>8.1</v>
          </cell>
          <cell r="O1052">
            <v>8.4499999999999993</v>
          </cell>
          <cell r="Q1052">
            <v>8.19</v>
          </cell>
          <cell r="S1052">
            <v>8.19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G1053">
            <v>7.7</v>
          </cell>
          <cell r="M1053">
            <v>8.36</v>
          </cell>
          <cell r="O1053">
            <v>8.7100000000000009</v>
          </cell>
          <cell r="Q1053">
            <v>8.4499999999999993</v>
          </cell>
          <cell r="S1053">
            <v>8.4499999999999993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G1054">
            <v>7.84</v>
          </cell>
          <cell r="M1054">
            <v>8.51</v>
          </cell>
          <cell r="O1054">
            <v>8.86</v>
          </cell>
          <cell r="Q1054">
            <v>8.59</v>
          </cell>
          <cell r="S1054">
            <v>8.59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G1055">
            <v>8.19</v>
          </cell>
          <cell r="M1055">
            <v>8.89</v>
          </cell>
          <cell r="O1055">
            <v>9.25</v>
          </cell>
          <cell r="Q1055">
            <v>8.9600000000000009</v>
          </cell>
          <cell r="S1055">
            <v>8.9600000000000009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G1056">
            <v>9.08</v>
          </cell>
          <cell r="M1056">
            <v>9.86</v>
          </cell>
          <cell r="O1056">
            <v>10.220000000000001</v>
          </cell>
          <cell r="Q1056">
            <v>9.9</v>
          </cell>
          <cell r="S1056">
            <v>9.9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G1057">
            <v>11.46</v>
          </cell>
          <cell r="M1057">
            <v>12.43</v>
          </cell>
          <cell r="O1057">
            <v>12.81</v>
          </cell>
          <cell r="Q1057">
            <v>12.4</v>
          </cell>
          <cell r="S1057">
            <v>12.4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G1058">
            <v>5.24</v>
          </cell>
          <cell r="M1058">
            <v>5.45</v>
          </cell>
          <cell r="O1058">
            <v>5.46</v>
          </cell>
          <cell r="Q1058">
            <v>4.6500000000000004</v>
          </cell>
          <cell r="S1058">
            <v>4.6500000000000004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G1059">
            <v>5.58</v>
          </cell>
          <cell r="M1059">
            <v>5.82</v>
          </cell>
          <cell r="O1059">
            <v>5.83</v>
          </cell>
          <cell r="Q1059">
            <v>5.01</v>
          </cell>
          <cell r="S1059">
            <v>5.01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G1060">
            <v>5.96</v>
          </cell>
          <cell r="M1060">
            <v>6.24</v>
          </cell>
          <cell r="O1060">
            <v>6.26</v>
          </cell>
          <cell r="Q1060">
            <v>5.42</v>
          </cell>
          <cell r="S1060">
            <v>5.42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G1061">
            <v>6.31</v>
          </cell>
          <cell r="M1061">
            <v>6.62</v>
          </cell>
          <cell r="O1061">
            <v>6.63</v>
          </cell>
          <cell r="Q1061">
            <v>5.79</v>
          </cell>
          <cell r="S1061">
            <v>5.79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G1062">
            <v>6.56</v>
          </cell>
          <cell r="M1062">
            <v>6.89</v>
          </cell>
          <cell r="O1062">
            <v>6.91</v>
          </cell>
          <cell r="Q1062">
            <v>6.05</v>
          </cell>
          <cell r="S1062">
            <v>6.05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G1063">
            <v>6.87</v>
          </cell>
          <cell r="M1063">
            <v>7.22</v>
          </cell>
          <cell r="O1063">
            <v>7.24</v>
          </cell>
          <cell r="Q1063">
            <v>6.37</v>
          </cell>
          <cell r="S1063">
            <v>6.37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G1064">
            <v>7.23</v>
          </cell>
          <cell r="M1064">
            <v>7.61</v>
          </cell>
          <cell r="O1064">
            <v>7.64</v>
          </cell>
          <cell r="Q1064">
            <v>6.76</v>
          </cell>
          <cell r="S1064">
            <v>6.76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G1065">
            <v>7.42</v>
          </cell>
          <cell r="M1065">
            <v>7.82</v>
          </cell>
          <cell r="O1065">
            <v>7.85</v>
          </cell>
          <cell r="Q1065">
            <v>6.96</v>
          </cell>
          <cell r="S1065">
            <v>6.96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G1066">
            <v>7.57</v>
          </cell>
          <cell r="M1066">
            <v>7.98</v>
          </cell>
          <cell r="O1066">
            <v>8.01</v>
          </cell>
          <cell r="Q1066">
            <v>7.11</v>
          </cell>
          <cell r="S1066">
            <v>7.11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G1067">
            <v>7.9</v>
          </cell>
          <cell r="M1067">
            <v>8.33</v>
          </cell>
          <cell r="O1067">
            <v>8.36</v>
          </cell>
          <cell r="Q1067">
            <v>7.45</v>
          </cell>
          <cell r="S1067">
            <v>7.45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G1068">
            <v>8.85</v>
          </cell>
          <cell r="M1068">
            <v>9.36</v>
          </cell>
          <cell r="O1068">
            <v>9.41</v>
          </cell>
          <cell r="Q1068">
            <v>8.4600000000000009</v>
          </cell>
          <cell r="S1068">
            <v>8.4600000000000009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G1069">
            <v>11.22</v>
          </cell>
          <cell r="M1069">
            <v>11.93</v>
          </cell>
          <cell r="O1069">
            <v>12</v>
          </cell>
          <cell r="Q1069">
            <v>10.96</v>
          </cell>
          <cell r="S1069">
            <v>10.96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G1070">
            <v>17.010000000000002</v>
          </cell>
          <cell r="M1070">
            <v>18.600000000000001</v>
          </cell>
          <cell r="O1070">
            <v>19.3</v>
          </cell>
          <cell r="Q1070">
            <v>18.73</v>
          </cell>
          <cell r="S1070">
            <v>20.89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G1071">
            <v>19.05</v>
          </cell>
          <cell r="M1071">
            <v>21.02</v>
          </cell>
          <cell r="O1071">
            <v>21.71</v>
          </cell>
          <cell r="Q1071">
            <v>21.04</v>
          </cell>
          <cell r="S1071">
            <v>23.2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G1072">
            <v>19.63</v>
          </cell>
          <cell r="M1072">
            <v>21.67</v>
          </cell>
          <cell r="O1072">
            <v>22.35</v>
          </cell>
          <cell r="Q1072">
            <v>21.66</v>
          </cell>
          <cell r="S1072">
            <v>23.82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G1073">
            <v>20.309999999999999</v>
          </cell>
          <cell r="M1073">
            <v>22.44</v>
          </cell>
          <cell r="O1073">
            <v>23.12</v>
          </cell>
          <cell r="Q1073">
            <v>22.42</v>
          </cell>
          <cell r="S1073">
            <v>24.57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G1074">
            <v>20.93</v>
          </cell>
          <cell r="M1074">
            <v>23.12</v>
          </cell>
          <cell r="O1074">
            <v>23.81</v>
          </cell>
          <cell r="Q1074">
            <v>23.08</v>
          </cell>
          <cell r="S1074">
            <v>25.24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G1075">
            <v>21.32</v>
          </cell>
          <cell r="M1075">
            <v>23.55</v>
          </cell>
          <cell r="O1075">
            <v>24.25</v>
          </cell>
          <cell r="Q1075">
            <v>23.5</v>
          </cell>
          <cell r="S1075">
            <v>25.65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G1076">
            <v>21.71</v>
          </cell>
          <cell r="M1076">
            <v>23.98</v>
          </cell>
          <cell r="O1076">
            <v>24.68</v>
          </cell>
          <cell r="Q1076">
            <v>23.91</v>
          </cell>
          <cell r="S1076">
            <v>26.06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G1077">
            <v>1.5</v>
          </cell>
          <cell r="M1077">
            <v>1.67</v>
          </cell>
          <cell r="O1077">
            <v>1.7</v>
          </cell>
          <cell r="Q1077">
            <v>1.65</v>
          </cell>
          <cell r="S1077">
            <v>1.65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G1078">
            <v>1.78</v>
          </cell>
          <cell r="M1078">
            <v>1.99</v>
          </cell>
          <cell r="O1078">
            <v>2.02</v>
          </cell>
          <cell r="Q1078">
            <v>1.96</v>
          </cell>
          <cell r="S1078">
            <v>1.96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G1079">
            <v>1.1499999999999999</v>
          </cell>
          <cell r="M1079">
            <v>1.28</v>
          </cell>
          <cell r="O1079">
            <v>1.3</v>
          </cell>
          <cell r="Q1079">
            <v>1.26</v>
          </cell>
          <cell r="S1079">
            <v>1.26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G1080">
            <v>7.62</v>
          </cell>
          <cell r="M1080">
            <v>8.16</v>
          </cell>
          <cell r="O1080">
            <v>8.57</v>
          </cell>
          <cell r="Q1080">
            <v>8.3800000000000008</v>
          </cell>
          <cell r="S1080">
            <v>8.3800000000000008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G1081">
            <v>0.46</v>
          </cell>
          <cell r="M1081">
            <v>0.52</v>
          </cell>
          <cell r="O1081">
            <v>0.53</v>
          </cell>
          <cell r="Q1081">
            <v>0.51</v>
          </cell>
          <cell r="S1081">
            <v>0.51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G1082">
            <v>0.77</v>
          </cell>
          <cell r="M1082">
            <v>0.83</v>
          </cell>
          <cell r="O1082">
            <v>0.83</v>
          </cell>
          <cell r="Q1082">
            <v>0.81</v>
          </cell>
          <cell r="S1082">
            <v>0.81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G1083">
            <v>7.62</v>
          </cell>
          <cell r="M1083">
            <v>8.16</v>
          </cell>
          <cell r="O1083">
            <v>8.57</v>
          </cell>
          <cell r="Q1083">
            <v>8.3800000000000008</v>
          </cell>
          <cell r="S1083">
            <v>8.3800000000000008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G1084">
            <v>7.62</v>
          </cell>
          <cell r="M1084">
            <v>8.16</v>
          </cell>
          <cell r="O1084">
            <v>8.57</v>
          </cell>
          <cell r="Q1084">
            <v>8.3800000000000008</v>
          </cell>
          <cell r="S1084">
            <v>8.3800000000000008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G1085">
            <v>0.46</v>
          </cell>
          <cell r="M1085">
            <v>0.52</v>
          </cell>
          <cell r="O1085">
            <v>0.53</v>
          </cell>
          <cell r="Q1085">
            <v>0.51</v>
          </cell>
          <cell r="S1085">
            <v>0.51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G1086">
            <v>8.06</v>
          </cell>
          <cell r="M1086">
            <v>8.6300000000000008</v>
          </cell>
          <cell r="O1086">
            <v>9.07</v>
          </cell>
          <cell r="Q1086">
            <v>8.86</v>
          </cell>
          <cell r="S1086">
            <v>8.86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G1087">
            <v>9.2200000000000006</v>
          </cell>
          <cell r="M1087">
            <v>9.89</v>
          </cell>
          <cell r="O1087">
            <v>10.43</v>
          </cell>
          <cell r="Q1087">
            <v>10.210000000000001</v>
          </cell>
          <cell r="S1087">
            <v>10.210000000000001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G1088">
            <v>9.2200000000000006</v>
          </cell>
          <cell r="M1088">
            <v>9.89</v>
          </cell>
          <cell r="O1088">
            <v>10.43</v>
          </cell>
          <cell r="Q1088">
            <v>10.210000000000001</v>
          </cell>
          <cell r="S1088">
            <v>10.210000000000001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G1089">
            <v>24.16</v>
          </cell>
          <cell r="M1089">
            <v>26.7</v>
          </cell>
          <cell r="O1089">
            <v>27.52</v>
          </cell>
          <cell r="Q1089">
            <v>26.84</v>
          </cell>
          <cell r="S1089">
            <v>27.63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G1090">
            <v>37.76</v>
          </cell>
          <cell r="M1090">
            <v>42.45</v>
          </cell>
          <cell r="O1090">
            <v>43.43</v>
          </cell>
          <cell r="Q1090">
            <v>42.37</v>
          </cell>
          <cell r="S1090">
            <v>44.33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G1091">
            <v>38.92</v>
          </cell>
          <cell r="M1091">
            <v>43.59</v>
          </cell>
          <cell r="O1091">
            <v>44.54</v>
          </cell>
          <cell r="Q1091">
            <v>43.48</v>
          </cell>
          <cell r="S1091">
            <v>45.44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G1092">
            <v>33.340000000000003</v>
          </cell>
          <cell r="M1092">
            <v>37.42</v>
          </cell>
          <cell r="O1092">
            <v>38.22</v>
          </cell>
          <cell r="Q1092">
            <v>37.299999999999997</v>
          </cell>
          <cell r="S1092">
            <v>39.14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G1093">
            <v>47.94</v>
          </cell>
          <cell r="M1093">
            <v>50.71</v>
          </cell>
          <cell r="O1093">
            <v>52.12</v>
          </cell>
          <cell r="Q1093">
            <v>49.73</v>
          </cell>
          <cell r="S1093">
            <v>52.63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G1094">
            <v>100.06</v>
          </cell>
          <cell r="M1094">
            <v>106.26</v>
          </cell>
          <cell r="O1094">
            <v>109.61</v>
          </cell>
          <cell r="Q1094">
            <v>104.53</v>
          </cell>
          <cell r="S1094">
            <v>110.6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G1095">
            <v>58.51</v>
          </cell>
          <cell r="M1095">
            <v>62.16</v>
          </cell>
          <cell r="O1095">
            <v>64.09</v>
          </cell>
          <cell r="Q1095">
            <v>61.33</v>
          </cell>
          <cell r="S1095">
            <v>64.37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G1096">
            <v>11.45</v>
          </cell>
          <cell r="M1096">
            <v>12.76</v>
          </cell>
          <cell r="O1096">
            <v>12.8</v>
          </cell>
          <cell r="Q1096">
            <v>12.65</v>
          </cell>
          <cell r="S1096">
            <v>12.65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G1097">
            <v>0.15</v>
          </cell>
          <cell r="M1097">
            <v>0.17</v>
          </cell>
          <cell r="O1097">
            <v>0.17</v>
          </cell>
          <cell r="Q1097">
            <v>0.16</v>
          </cell>
          <cell r="S1097">
            <v>0.16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G1098">
            <v>0.09</v>
          </cell>
          <cell r="M1098">
            <v>0.1</v>
          </cell>
          <cell r="O1098">
            <v>0.1</v>
          </cell>
          <cell r="Q1098">
            <v>0.09</v>
          </cell>
          <cell r="S1098">
            <v>0.09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G1099">
            <v>0.44</v>
          </cell>
          <cell r="M1099">
            <v>0.5</v>
          </cell>
          <cell r="O1099">
            <v>0.5</v>
          </cell>
          <cell r="Q1099">
            <v>0.49</v>
          </cell>
          <cell r="S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G1100">
            <v>0.41</v>
          </cell>
          <cell r="M1100">
            <v>0.46</v>
          </cell>
          <cell r="O1100">
            <v>0.47</v>
          </cell>
          <cell r="Q1100">
            <v>0.46</v>
          </cell>
          <cell r="S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G1101">
            <v>0.47</v>
          </cell>
          <cell r="M1101">
            <v>0.53</v>
          </cell>
          <cell r="O1101">
            <v>0.54</v>
          </cell>
          <cell r="Q1101">
            <v>0.53</v>
          </cell>
          <cell r="S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G1102">
            <v>1.3</v>
          </cell>
          <cell r="M1102">
            <v>1.48</v>
          </cell>
          <cell r="O1102">
            <v>1.49</v>
          </cell>
          <cell r="Q1102">
            <v>1.45</v>
          </cell>
          <cell r="S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G1103">
            <v>1.29</v>
          </cell>
          <cell r="M1103">
            <v>1.47</v>
          </cell>
          <cell r="O1103">
            <v>1.49</v>
          </cell>
          <cell r="Q1103">
            <v>1.45</v>
          </cell>
          <cell r="S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G1104">
            <v>1.42</v>
          </cell>
          <cell r="M1104">
            <v>1.61</v>
          </cell>
          <cell r="O1104">
            <v>1.63</v>
          </cell>
          <cell r="Q1104">
            <v>1.59</v>
          </cell>
          <cell r="S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G1105">
            <v>1.86</v>
          </cell>
          <cell r="M1105">
            <v>2.12</v>
          </cell>
          <cell r="O1105">
            <v>2.14</v>
          </cell>
          <cell r="Q1105">
            <v>2.09</v>
          </cell>
          <cell r="S1105">
            <v>2.13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G1106">
            <v>1.88</v>
          </cell>
          <cell r="M1106">
            <v>2.14</v>
          </cell>
          <cell r="O1106">
            <v>2.16</v>
          </cell>
          <cell r="Q1106">
            <v>2.1</v>
          </cell>
          <cell r="S1106">
            <v>2.15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G1107">
            <v>2.04</v>
          </cell>
          <cell r="M1107">
            <v>2.33</v>
          </cell>
          <cell r="O1107">
            <v>2.34</v>
          </cell>
          <cell r="Q1107">
            <v>2.29</v>
          </cell>
          <cell r="S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G1108">
            <v>1.17</v>
          </cell>
          <cell r="M1108">
            <v>1.24</v>
          </cell>
          <cell r="O1108">
            <v>1.22</v>
          </cell>
          <cell r="Q1108">
            <v>1.21</v>
          </cell>
          <cell r="S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G1109">
            <v>2.2999999999999998</v>
          </cell>
          <cell r="M1109">
            <v>2.42</v>
          </cell>
          <cell r="O1109">
            <v>2.39</v>
          </cell>
          <cell r="Q1109">
            <v>2.36</v>
          </cell>
          <cell r="S1109">
            <v>2.38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G1110">
            <v>3.05</v>
          </cell>
          <cell r="M1110">
            <v>3.2</v>
          </cell>
          <cell r="O1110">
            <v>3.17</v>
          </cell>
          <cell r="Q1110">
            <v>3.13</v>
          </cell>
          <cell r="S1110">
            <v>3.16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G1111">
            <v>3.59</v>
          </cell>
          <cell r="M1111">
            <v>3.78</v>
          </cell>
          <cell r="O1111">
            <v>3.73</v>
          </cell>
          <cell r="Q1111">
            <v>3.69</v>
          </cell>
          <cell r="S1111">
            <v>3.72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G1112">
            <v>0.45</v>
          </cell>
          <cell r="M1112">
            <v>0.52</v>
          </cell>
          <cell r="O1112">
            <v>0.52</v>
          </cell>
          <cell r="Q1112">
            <v>0.51</v>
          </cell>
          <cell r="S1112">
            <v>0.51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G1113">
            <v>0.81</v>
          </cell>
          <cell r="M1113">
            <v>0.93</v>
          </cell>
          <cell r="O1113">
            <v>0.93</v>
          </cell>
          <cell r="Q1113">
            <v>0.91</v>
          </cell>
          <cell r="S1113">
            <v>0.92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G1114">
            <v>53.68</v>
          </cell>
          <cell r="M1114">
            <v>60.15</v>
          </cell>
          <cell r="O1114">
            <v>61.21</v>
          </cell>
          <cell r="Q1114">
            <v>59.74</v>
          </cell>
          <cell r="S1114">
            <v>61.29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G1115">
            <v>45.14</v>
          </cell>
          <cell r="M1115">
            <v>50.85</v>
          </cell>
          <cell r="O1115">
            <v>51.61</v>
          </cell>
          <cell r="Q1115">
            <v>50.49</v>
          </cell>
          <cell r="S1115">
            <v>52.38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G1116">
            <v>36.270000000000003</v>
          </cell>
          <cell r="M1116">
            <v>38.81</v>
          </cell>
          <cell r="O1116">
            <v>39.270000000000003</v>
          </cell>
          <cell r="Q1116">
            <v>46.27</v>
          </cell>
          <cell r="S1116">
            <v>37.94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G1117">
            <v>31.51</v>
          </cell>
          <cell r="M1117">
            <v>34.35</v>
          </cell>
          <cell r="O1117">
            <v>34.75</v>
          </cell>
          <cell r="Q1117">
            <v>38.18</v>
          </cell>
          <cell r="S1117">
            <v>34.299999999999997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G1118">
            <v>30.9</v>
          </cell>
          <cell r="M1118">
            <v>33.799999999999997</v>
          </cell>
          <cell r="O1118">
            <v>34.22</v>
          </cell>
          <cell r="Q1118">
            <v>37.630000000000003</v>
          </cell>
          <cell r="S1118">
            <v>33.78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G1119">
            <v>67.680000000000007</v>
          </cell>
          <cell r="M1119">
            <v>68.760000000000005</v>
          </cell>
          <cell r="O1119" t="str">
            <v>excluído</v>
          </cell>
          <cell r="Q1119" t="str">
            <v>excluído</v>
          </cell>
          <cell r="S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G1120">
            <v>27.12</v>
          </cell>
          <cell r="M1120">
            <v>29.6</v>
          </cell>
          <cell r="O1120">
            <v>29.87</v>
          </cell>
          <cell r="Q1120">
            <v>33.380000000000003</v>
          </cell>
          <cell r="S1120">
            <v>29.35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G1121">
            <v>4.05</v>
          </cell>
          <cell r="M1121">
            <v>4.21</v>
          </cell>
          <cell r="O1121">
            <v>4.68</v>
          </cell>
          <cell r="Q1121">
            <v>4.21</v>
          </cell>
          <cell r="S1121">
            <v>4.21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G1122">
            <v>280.62</v>
          </cell>
          <cell r="M1122">
            <v>304.66000000000003</v>
          </cell>
          <cell r="O1122">
            <v>312.11</v>
          </cell>
          <cell r="Q1122">
            <v>299.72000000000003</v>
          </cell>
          <cell r="S1122">
            <v>315.47000000000003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G1123">
            <v>2.87</v>
          </cell>
          <cell r="M1123">
            <v>2.8</v>
          </cell>
          <cell r="O1123">
            <v>2.64</v>
          </cell>
          <cell r="Q1123">
            <v>2.5099999999999998</v>
          </cell>
          <cell r="S1123">
            <v>2.52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G1124">
            <v>5.33</v>
          </cell>
          <cell r="M1124">
            <v>5.88</v>
          </cell>
          <cell r="O1124">
            <v>6.16</v>
          </cell>
          <cell r="Q1124">
            <v>6</v>
          </cell>
          <cell r="S1124">
            <v>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G1125">
            <v>89.15</v>
          </cell>
          <cell r="M1125">
            <v>103.64</v>
          </cell>
          <cell r="O1125">
            <v>104.36</v>
          </cell>
          <cell r="Q1125">
            <v>102.76</v>
          </cell>
          <cell r="S1125">
            <v>102.76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G1126">
            <v>3.43</v>
          </cell>
          <cell r="M1126">
            <v>3.74</v>
          </cell>
          <cell r="O1126">
            <v>3.95</v>
          </cell>
          <cell r="Q1126">
            <v>3.84</v>
          </cell>
          <cell r="S1126">
            <v>3.84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G1127">
            <v>48.07</v>
          </cell>
          <cell r="M1127">
            <v>56.37</v>
          </cell>
          <cell r="O1127">
            <v>56.65</v>
          </cell>
          <cell r="Q1127">
            <v>56.02</v>
          </cell>
          <cell r="S1127">
            <v>56.02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G1128">
            <v>3.37</v>
          </cell>
          <cell r="M1128">
            <v>3.69</v>
          </cell>
          <cell r="O1128">
            <v>3.89</v>
          </cell>
          <cell r="Q1128">
            <v>3.78</v>
          </cell>
          <cell r="S1128">
            <v>3.78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G1129">
            <v>40.71</v>
          </cell>
          <cell r="M1129">
            <v>47.77</v>
          </cell>
          <cell r="O1129">
            <v>48</v>
          </cell>
          <cell r="Q1129">
            <v>47.48</v>
          </cell>
          <cell r="S1129">
            <v>47.48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G1130">
            <v>11.4</v>
          </cell>
          <cell r="M1130">
            <v>13.14</v>
          </cell>
          <cell r="O1130">
            <v>13.14</v>
          </cell>
          <cell r="Q1130">
            <v>12.81</v>
          </cell>
          <cell r="S1130">
            <v>12.81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G1131">
            <v>61.88</v>
          </cell>
          <cell r="M1131">
            <v>71.58</v>
          </cell>
          <cell r="O1131">
            <v>71.58</v>
          </cell>
          <cell r="Q1131">
            <v>69.930000000000007</v>
          </cell>
          <cell r="S1131">
            <v>69.930000000000007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G1132">
            <v>86.17</v>
          </cell>
          <cell r="M1132">
            <v>92</v>
          </cell>
          <cell r="O1132">
            <v>93.45</v>
          </cell>
          <cell r="Q1132">
            <v>93.07</v>
          </cell>
          <cell r="S1132">
            <v>93.58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G1133">
            <v>116.14</v>
          </cell>
          <cell r="M1133">
            <v>128.27000000000001</v>
          </cell>
          <cell r="O1133">
            <v>129.79</v>
          </cell>
          <cell r="Q1133">
            <v>128.9</v>
          </cell>
          <cell r="S1133">
            <v>129.41999999999999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G1134">
            <v>845.64</v>
          </cell>
          <cell r="M1134">
            <v>981.36</v>
          </cell>
          <cell r="O1134">
            <v>1028.1099999999999</v>
          </cell>
          <cell r="Q1134">
            <v>1026.23</v>
          </cell>
          <cell r="S1134">
            <v>1027.33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G1135">
            <v>1056.94</v>
          </cell>
          <cell r="M1135">
            <v>1210.78</v>
          </cell>
          <cell r="O1135">
            <v>1279.3399999999999</v>
          </cell>
          <cell r="Q1135">
            <v>1277.26</v>
          </cell>
          <cell r="S1135">
            <v>1278.49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G1136">
            <v>921.74</v>
          </cell>
          <cell r="M1136">
            <v>1066.28</v>
          </cell>
          <cell r="O1136">
            <v>1076.94</v>
          </cell>
          <cell r="Q1136">
            <v>1075.6600000000001</v>
          </cell>
          <cell r="S1136">
            <v>1076.77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G1137">
            <v>1150.75</v>
          </cell>
          <cell r="M1137">
            <v>1315.77</v>
          </cell>
          <cell r="O1137">
            <v>1339.98</v>
          </cell>
          <cell r="Q1137">
            <v>1337.99</v>
          </cell>
          <cell r="S1137">
            <v>1339.22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G1138">
            <v>1667.71</v>
          </cell>
          <cell r="M1138">
            <v>1957.4</v>
          </cell>
          <cell r="O1138">
            <v>1958.05</v>
          </cell>
          <cell r="Q1138">
            <v>1892.17</v>
          </cell>
          <cell r="S1138">
            <v>1893.36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G1139">
            <v>2013.11</v>
          </cell>
          <cell r="M1139">
            <v>2434.67</v>
          </cell>
          <cell r="O1139">
            <v>2435.4499999999998</v>
          </cell>
          <cell r="Q1139">
            <v>2282.92</v>
          </cell>
          <cell r="S1139">
            <v>2284.36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G1140">
            <v>1700.88</v>
          </cell>
          <cell r="M1140">
            <v>2030.38</v>
          </cell>
          <cell r="O1140">
            <v>2031.03</v>
          </cell>
          <cell r="Q1140">
            <v>1828.85</v>
          </cell>
          <cell r="S1140">
            <v>1830.05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G1141">
            <v>2222.9899999999998</v>
          </cell>
          <cell r="M1141">
            <v>2441.5700000000002</v>
          </cell>
          <cell r="O1141">
            <v>2442.35</v>
          </cell>
          <cell r="Q1141">
            <v>2288.87</v>
          </cell>
          <cell r="S1141">
            <v>2290.3000000000002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G1142">
            <v>31.23</v>
          </cell>
          <cell r="M1142">
            <v>36.700000000000003</v>
          </cell>
          <cell r="O1142">
            <v>36.86</v>
          </cell>
          <cell r="Q1142">
            <v>36.49</v>
          </cell>
          <cell r="S1142">
            <v>36.49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G1143">
            <v>219.35</v>
          </cell>
          <cell r="M1143">
            <v>240.55</v>
          </cell>
          <cell r="O1143">
            <v>246.17</v>
          </cell>
          <cell r="Q1143">
            <v>237.17</v>
          </cell>
          <cell r="S1143">
            <v>248.81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G1144">
            <v>56.73</v>
          </cell>
          <cell r="M1144">
            <v>67.31</v>
          </cell>
          <cell r="O1144">
            <v>67.47</v>
          </cell>
          <cell r="Q1144">
            <v>67.099999999999994</v>
          </cell>
          <cell r="S1144">
            <v>67.099999999999994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G1145">
            <v>269.33</v>
          </cell>
          <cell r="M1145">
            <v>306.11</v>
          </cell>
          <cell r="O1145">
            <v>306.33</v>
          </cell>
          <cell r="Q1145">
            <v>299.20999999999998</v>
          </cell>
          <cell r="S1145">
            <v>299.20999999999998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G1146">
            <v>3.36</v>
          </cell>
          <cell r="M1146">
            <v>3.92</v>
          </cell>
          <cell r="O1146">
            <v>3.92</v>
          </cell>
          <cell r="Q1146">
            <v>3.85</v>
          </cell>
          <cell r="S1146">
            <v>3.85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G1147">
            <v>1.1399999999999999</v>
          </cell>
          <cell r="M1147">
            <v>0.84</v>
          </cell>
          <cell r="O1147">
            <v>0.86</v>
          </cell>
          <cell r="Q1147">
            <v>0.84</v>
          </cell>
          <cell r="S1147">
            <v>0.85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G1148">
            <v>47.78</v>
          </cell>
          <cell r="M1148">
            <v>55.63</v>
          </cell>
          <cell r="O1148">
            <v>56.22</v>
          </cell>
          <cell r="Q1148">
            <v>55.59</v>
          </cell>
          <cell r="S1148">
            <v>57.06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G1149">
            <v>27.48</v>
          </cell>
          <cell r="M1149">
            <v>31.54</v>
          </cell>
          <cell r="O1149">
            <v>32.03</v>
          </cell>
          <cell r="Q1149">
            <v>31.5</v>
          </cell>
          <cell r="S1149">
            <v>32.729999999999997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G1150">
            <v>123.04</v>
          </cell>
          <cell r="M1150">
            <v>136.59</v>
          </cell>
          <cell r="O1150">
            <v>139.43</v>
          </cell>
          <cell r="Q1150">
            <v>135.06</v>
          </cell>
          <cell r="S1150">
            <v>140.97999999999999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G1151">
            <v>124.7</v>
          </cell>
          <cell r="M1151">
            <v>145.96</v>
          </cell>
          <cell r="O1151">
            <v>138.34</v>
          </cell>
          <cell r="Q1151">
            <v>137.43</v>
          </cell>
          <cell r="S1151">
            <v>138.84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G1152">
            <v>185.44</v>
          </cell>
          <cell r="M1152">
            <v>196.56</v>
          </cell>
          <cell r="O1152">
            <v>196.56</v>
          </cell>
          <cell r="Q1152">
            <v>218.81</v>
          </cell>
          <cell r="S1152">
            <v>218.81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G1153">
            <v>208.05</v>
          </cell>
          <cell r="M1153">
            <v>220.52</v>
          </cell>
          <cell r="O1153">
            <v>220.52</v>
          </cell>
          <cell r="Q1153">
            <v>245.49</v>
          </cell>
          <cell r="S1153">
            <v>245.49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G1154">
            <v>230.67</v>
          </cell>
          <cell r="M1154">
            <v>244.38</v>
          </cell>
          <cell r="O1154">
            <v>244.38</v>
          </cell>
          <cell r="Q1154">
            <v>272.19</v>
          </cell>
          <cell r="S1154">
            <v>272.19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G1155">
            <v>218.61</v>
          </cell>
          <cell r="M1155">
            <v>231.72</v>
          </cell>
          <cell r="O1155">
            <v>231.72</v>
          </cell>
          <cell r="Q1155">
            <v>257.95</v>
          </cell>
          <cell r="S1155">
            <v>257.95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G1156">
            <v>245.74</v>
          </cell>
          <cell r="M1156">
            <v>260.49</v>
          </cell>
          <cell r="O1156">
            <v>260.49</v>
          </cell>
          <cell r="Q1156">
            <v>289.97000000000003</v>
          </cell>
          <cell r="S1156">
            <v>289.97000000000003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G1157">
            <v>271.38</v>
          </cell>
          <cell r="M1157">
            <v>287.66000000000003</v>
          </cell>
          <cell r="O1157">
            <v>287.66000000000003</v>
          </cell>
          <cell r="Q1157">
            <v>324.2</v>
          </cell>
          <cell r="S1157">
            <v>324.2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G1158">
            <v>398.04</v>
          </cell>
          <cell r="M1158">
            <v>421.92</v>
          </cell>
          <cell r="O1158">
            <v>421.92</v>
          </cell>
          <cell r="Q1158">
            <v>469.68</v>
          </cell>
          <cell r="S1158">
            <v>469.68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G1159">
            <v>530.41999999999996</v>
          </cell>
          <cell r="M1159">
            <v>562.24</v>
          </cell>
          <cell r="O1159">
            <v>562.24</v>
          </cell>
          <cell r="Q1159">
            <v>625.9</v>
          </cell>
          <cell r="S1159">
            <v>625.9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G1160">
            <v>470.28</v>
          </cell>
          <cell r="M1160">
            <v>517.65</v>
          </cell>
          <cell r="O1160">
            <v>535.33000000000004</v>
          </cell>
          <cell r="Q1160">
            <v>524.22</v>
          </cell>
          <cell r="S1160">
            <v>539.16999999999996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G1161">
            <v>227.24</v>
          </cell>
          <cell r="M1161">
            <v>248.06</v>
          </cell>
          <cell r="O1161">
            <v>254.14</v>
          </cell>
          <cell r="Q1161">
            <v>244.32</v>
          </cell>
          <cell r="S1161">
            <v>256.86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G1162">
            <v>52.96</v>
          </cell>
          <cell r="M1162">
            <v>61.95</v>
          </cell>
          <cell r="O1162">
            <v>61.95</v>
          </cell>
          <cell r="Q1162">
            <v>61.16</v>
          </cell>
          <cell r="S1162">
            <v>61.16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G1163">
            <v>776.35</v>
          </cell>
          <cell r="M1163">
            <v>859.06</v>
          </cell>
          <cell r="O1163">
            <v>882.36</v>
          </cell>
          <cell r="Q1163">
            <v>881.64</v>
          </cell>
          <cell r="S1163">
            <v>893.71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G1164">
            <v>81.75</v>
          </cell>
          <cell r="M1164">
            <v>91.9</v>
          </cell>
          <cell r="O1164">
            <v>92.75</v>
          </cell>
          <cell r="Q1164">
            <v>92.73</v>
          </cell>
          <cell r="S1164">
            <v>92.78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G1165">
            <v>12.2</v>
          </cell>
          <cell r="M1165">
            <v>14.91</v>
          </cell>
          <cell r="O1165">
            <v>15.13</v>
          </cell>
          <cell r="Q1165">
            <v>15.44</v>
          </cell>
          <cell r="S1165">
            <v>14.52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G1166">
            <v>9.64</v>
          </cell>
          <cell r="M1166">
            <v>11.54</v>
          </cell>
          <cell r="O1166">
            <v>11.7</v>
          </cell>
          <cell r="Q1166">
            <v>12.02</v>
          </cell>
          <cell r="S1166">
            <v>11.56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G1167">
            <v>14.63</v>
          </cell>
          <cell r="M1167">
            <v>18.72</v>
          </cell>
          <cell r="O1167">
            <v>18.739999999999998</v>
          </cell>
          <cell r="Q1167">
            <v>19.04</v>
          </cell>
          <cell r="S1167">
            <v>19.04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G1168">
            <v>0.49</v>
          </cell>
          <cell r="M1168">
            <v>0.54</v>
          </cell>
          <cell r="O1168">
            <v>0.55000000000000004</v>
          </cell>
          <cell r="Q1168">
            <v>0.53</v>
          </cell>
          <cell r="S1168">
            <v>0.53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G1169">
            <v>0.32</v>
          </cell>
          <cell r="M1169">
            <v>0.35</v>
          </cell>
          <cell r="O1169">
            <v>0.36</v>
          </cell>
          <cell r="Q1169">
            <v>0.35</v>
          </cell>
          <cell r="S1169">
            <v>0.35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G1170">
            <v>0.36</v>
          </cell>
          <cell r="M1170">
            <v>0.4</v>
          </cell>
          <cell r="O1170">
            <v>0.41</v>
          </cell>
          <cell r="Q1170">
            <v>0.39</v>
          </cell>
          <cell r="S1170">
            <v>0.39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G1171">
            <v>0.21</v>
          </cell>
          <cell r="M1171">
            <v>0.23</v>
          </cell>
          <cell r="O1171">
            <v>0.24</v>
          </cell>
          <cell r="Q1171">
            <v>0.23</v>
          </cell>
          <cell r="S1171">
            <v>0.23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  <cell r="F1174">
            <v>1.92</v>
          </cell>
          <cell r="G1174">
            <v>1.92</v>
          </cell>
          <cell r="I1174">
            <v>0</v>
          </cell>
          <cell r="AD1174">
            <v>1.92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  <cell r="F1175">
            <v>1.93</v>
          </cell>
          <cell r="G1175">
            <v>1.93</v>
          </cell>
          <cell r="I1175">
            <v>0</v>
          </cell>
          <cell r="AD1175">
            <v>1.93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  <cell r="F1176">
            <v>1.6</v>
          </cell>
          <cell r="G1176">
            <v>1.6</v>
          </cell>
          <cell r="I1176">
            <v>0</v>
          </cell>
          <cell r="AD1176">
            <v>1.6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  <cell r="F1177">
            <v>1.98</v>
          </cell>
          <cell r="G1177">
            <v>1.98</v>
          </cell>
          <cell r="I1177">
            <v>0</v>
          </cell>
          <cell r="AD1177">
            <v>1.98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  <cell r="F1178">
            <v>1.65</v>
          </cell>
          <cell r="G1178">
            <v>1.65</v>
          </cell>
          <cell r="I1178">
            <v>0</v>
          </cell>
          <cell r="AD1178">
            <v>1.3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  <cell r="F1179">
            <v>2.1</v>
          </cell>
          <cell r="G1179">
            <v>2.1</v>
          </cell>
          <cell r="I1179">
            <v>0</v>
          </cell>
          <cell r="AD1179">
            <v>2.1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  <cell r="F1180">
            <v>2.1</v>
          </cell>
          <cell r="G1180">
            <v>2.1</v>
          </cell>
          <cell r="I1180">
            <v>0</v>
          </cell>
          <cell r="AD1180">
            <v>2.1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  <cell r="F1181">
            <v>2.17</v>
          </cell>
          <cell r="G1181">
            <v>2.17</v>
          </cell>
          <cell r="I1181">
            <v>0</v>
          </cell>
          <cell r="AD1181">
            <v>2.17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  <cell r="F1182">
            <v>1090.2</v>
          </cell>
          <cell r="G1182">
            <v>5.0472222222222225</v>
          </cell>
          <cell r="I1182">
            <v>0</v>
          </cell>
          <cell r="AD1182">
            <v>5.0472000000000001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  <cell r="F1183">
            <v>1190.2</v>
          </cell>
          <cell r="G1183">
            <v>8.9488721804511275</v>
          </cell>
          <cell r="I1183">
            <v>0</v>
          </cell>
          <cell r="AD1183">
            <v>8.9489000000000001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  <cell r="F1184">
            <v>980.01</v>
          </cell>
          <cell r="G1184">
            <v>2.5722047244094486</v>
          </cell>
          <cell r="I1184">
            <v>0</v>
          </cell>
          <cell r="AD1184">
            <v>2.5722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  <cell r="F1185">
            <v>1325.3</v>
          </cell>
          <cell r="G1185">
            <v>3.3551898734177215</v>
          </cell>
          <cell r="I1185">
            <v>0</v>
          </cell>
          <cell r="AD1185">
            <v>3.3552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  <cell r="F1186">
            <v>536.13</v>
          </cell>
          <cell r="G1186">
            <v>3.5741999999999998</v>
          </cell>
          <cell r="I1186">
            <v>0</v>
          </cell>
          <cell r="AD1186">
            <v>3.5741999999999998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  <cell r="F1187">
            <v>548.82000000000005</v>
          </cell>
          <cell r="G1187">
            <v>5.4882000000000009</v>
          </cell>
          <cell r="I1187">
            <v>0</v>
          </cell>
          <cell r="AD1187">
            <v>5.4882999999999997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  <cell r="F1188">
            <v>2908.5</v>
          </cell>
          <cell r="G1188">
            <v>11.634</v>
          </cell>
          <cell r="I1188">
            <v>0</v>
          </cell>
          <cell r="AD1188">
            <v>9.6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  <cell r="F1189">
            <v>2814.02</v>
          </cell>
          <cell r="G1189">
            <v>6.4394050343249427</v>
          </cell>
          <cell r="I1189">
            <v>0</v>
          </cell>
          <cell r="AD1189">
            <v>5.2403000000000004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  <cell r="F1190">
            <v>2036.99</v>
          </cell>
          <cell r="G1190">
            <v>6.0265976331360944</v>
          </cell>
          <cell r="I1190">
            <v>0</v>
          </cell>
          <cell r="AD1190">
            <v>4.9112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  <cell r="F1191">
            <v>2729.98</v>
          </cell>
          <cell r="G1191">
            <v>6.2045000000000003</v>
          </cell>
          <cell r="I1191">
            <v>0</v>
          </cell>
          <cell r="AD1191">
            <v>4.7272999999999996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  <cell r="F1192">
            <v>1795.5</v>
          </cell>
          <cell r="G1192">
            <v>18.136363636363637</v>
          </cell>
          <cell r="I1192">
            <v>0</v>
          </cell>
          <cell r="AD1192">
            <v>14.7475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  <cell r="F1193">
            <v>1617</v>
          </cell>
          <cell r="G1193">
            <v>12.936</v>
          </cell>
          <cell r="I1193">
            <v>0</v>
          </cell>
          <cell r="AD1193">
            <v>10.8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  <cell r="F1194">
            <v>22</v>
          </cell>
          <cell r="G1194">
            <v>22</v>
          </cell>
          <cell r="I1194">
            <v>0</v>
          </cell>
          <cell r="AD1194">
            <v>19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  <cell r="F1195">
            <v>22</v>
          </cell>
          <cell r="G1195">
            <v>22</v>
          </cell>
          <cell r="I1195">
            <v>0</v>
          </cell>
          <cell r="AD1195">
            <v>19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  <cell r="F1196">
            <v>22</v>
          </cell>
          <cell r="G1196">
            <v>22</v>
          </cell>
          <cell r="I1196">
            <v>0</v>
          </cell>
          <cell r="AD1196">
            <v>19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  <cell r="F1197">
            <v>265</v>
          </cell>
          <cell r="G1197">
            <v>33.125</v>
          </cell>
          <cell r="I1197">
            <v>0</v>
          </cell>
          <cell r="AD1197">
            <v>33.125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  <cell r="F1198">
            <v>285</v>
          </cell>
          <cell r="G1198">
            <v>35.625</v>
          </cell>
          <cell r="I1198">
            <v>0</v>
          </cell>
          <cell r="AD1198">
            <v>35.625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  <cell r="F1199">
            <v>265</v>
          </cell>
          <cell r="G1199">
            <v>33.125</v>
          </cell>
          <cell r="I1199">
            <v>0</v>
          </cell>
          <cell r="AD1199">
            <v>33.125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  <cell r="F1200">
            <v>275</v>
          </cell>
          <cell r="G1200">
            <v>34.375</v>
          </cell>
          <cell r="I1200">
            <v>0</v>
          </cell>
          <cell r="AD1200">
            <v>34.375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  <cell r="F1201">
            <v>257.2</v>
          </cell>
          <cell r="G1201">
            <v>32.15</v>
          </cell>
          <cell r="I1201">
            <v>0</v>
          </cell>
          <cell r="AD1201">
            <v>32.15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  <cell r="F1202">
            <v>373</v>
          </cell>
          <cell r="G1202">
            <v>46.625</v>
          </cell>
          <cell r="I1202">
            <v>0</v>
          </cell>
          <cell r="AD1202">
            <v>46.625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  <cell r="F1203">
            <v>385</v>
          </cell>
          <cell r="G1203">
            <v>48.125</v>
          </cell>
          <cell r="I1203">
            <v>0</v>
          </cell>
          <cell r="AD1203">
            <v>48.125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  <cell r="F1204">
            <v>368</v>
          </cell>
          <cell r="G1204">
            <v>46</v>
          </cell>
          <cell r="I1204">
            <v>0</v>
          </cell>
          <cell r="AD1204">
            <v>46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  <cell r="F1205">
            <v>426</v>
          </cell>
          <cell r="G1205">
            <v>53.25</v>
          </cell>
          <cell r="I1205">
            <v>0</v>
          </cell>
          <cell r="AD1205">
            <v>53.25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  <cell r="F1206">
            <v>378</v>
          </cell>
          <cell r="G1206">
            <v>47.25</v>
          </cell>
          <cell r="I1206">
            <v>0</v>
          </cell>
          <cell r="AD1206">
            <v>47.25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  <cell r="F1207">
            <v>352</v>
          </cell>
          <cell r="G1207">
            <v>44</v>
          </cell>
          <cell r="I1207">
            <v>0</v>
          </cell>
          <cell r="AD1207">
            <v>44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  <cell r="F1208">
            <v>51.5</v>
          </cell>
          <cell r="G1208">
            <v>6.4375</v>
          </cell>
          <cell r="I1208">
            <v>0</v>
          </cell>
          <cell r="AD1208">
            <v>5.665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  <cell r="F1209">
            <v>5.25</v>
          </cell>
          <cell r="G1209">
            <v>5.25</v>
          </cell>
          <cell r="I1209">
            <v>0</v>
          </cell>
          <cell r="AD1209">
            <v>4.53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  <cell r="F1210">
            <v>2.6</v>
          </cell>
          <cell r="G1210">
            <v>2.6</v>
          </cell>
          <cell r="I1210">
            <v>0</v>
          </cell>
          <cell r="AD1210">
            <v>2.6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  <cell r="F1211">
            <v>2.1</v>
          </cell>
          <cell r="G1211">
            <v>2.1</v>
          </cell>
          <cell r="I1211">
            <v>0</v>
          </cell>
          <cell r="AD1211">
            <v>1.68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  <cell r="F1212">
            <v>1.39</v>
          </cell>
          <cell r="G1212">
            <v>1.39</v>
          </cell>
          <cell r="I1212">
            <v>0</v>
          </cell>
          <cell r="AD1212">
            <v>1.07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  <cell r="F1213">
            <v>0.99</v>
          </cell>
          <cell r="G1213">
            <v>0.99</v>
          </cell>
          <cell r="I1213">
            <v>0</v>
          </cell>
          <cell r="AD1213">
            <v>0.8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  <cell r="F1214">
            <v>1.52</v>
          </cell>
          <cell r="G1214">
            <v>1.52</v>
          </cell>
          <cell r="I1214">
            <v>0</v>
          </cell>
          <cell r="AD1214">
            <v>0.91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  <cell r="F1215">
            <v>0.34</v>
          </cell>
          <cell r="G1215">
            <v>0.34</v>
          </cell>
          <cell r="I1215">
            <v>0</v>
          </cell>
          <cell r="AD1215">
            <v>0.33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  <cell r="F1216">
            <v>0</v>
          </cell>
          <cell r="G1216">
            <v>0</v>
          </cell>
          <cell r="I1216">
            <v>0</v>
          </cell>
          <cell r="AD1216">
            <v>0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  <cell r="F1217">
            <v>0</v>
          </cell>
          <cell r="G1217">
            <v>0</v>
          </cell>
          <cell r="I1217">
            <v>0</v>
          </cell>
          <cell r="AD1217">
            <v>0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  <cell r="F1218">
            <v>0</v>
          </cell>
          <cell r="G1218">
            <v>0</v>
          </cell>
          <cell r="I1218">
            <v>0</v>
          </cell>
          <cell r="AD1218">
            <v>0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  <cell r="F1219">
            <v>0</v>
          </cell>
          <cell r="G1219">
            <v>0</v>
          </cell>
          <cell r="I1219">
            <v>0</v>
          </cell>
          <cell r="AD1219">
            <v>0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  <cell r="F1220">
            <v>0</v>
          </cell>
          <cell r="G1220">
            <v>0</v>
          </cell>
          <cell r="I1220">
            <v>0</v>
          </cell>
          <cell r="AD1220">
            <v>0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  <cell r="F1221">
            <v>0</v>
          </cell>
          <cell r="G1221">
            <v>0</v>
          </cell>
          <cell r="I1221">
            <v>0</v>
          </cell>
          <cell r="AD1221">
            <v>0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  <cell r="F1222">
            <v>0</v>
          </cell>
          <cell r="G1222">
            <v>0</v>
          </cell>
          <cell r="I1222">
            <v>0</v>
          </cell>
          <cell r="AD1222">
            <v>0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  <cell r="F1223">
            <v>0</v>
          </cell>
          <cell r="G1223">
            <v>0</v>
          </cell>
          <cell r="I1223">
            <v>0</v>
          </cell>
          <cell r="AD1223">
            <v>0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  <cell r="F1224">
            <v>0</v>
          </cell>
          <cell r="G1224">
            <v>0</v>
          </cell>
          <cell r="I1224">
            <v>0</v>
          </cell>
          <cell r="AD1224">
            <v>0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  <cell r="F1225">
            <v>0</v>
          </cell>
          <cell r="G1225">
            <v>0</v>
          </cell>
          <cell r="I1225">
            <v>0</v>
          </cell>
          <cell r="AD1225">
            <v>0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  <cell r="F1226">
            <v>2.41</v>
          </cell>
          <cell r="G1226">
            <v>2.41</v>
          </cell>
          <cell r="I1226">
            <v>0</v>
          </cell>
          <cell r="AD1226">
            <v>1.92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  <cell r="F1227">
            <v>2.4900000000000002</v>
          </cell>
          <cell r="G1227">
            <v>2.4900000000000002</v>
          </cell>
          <cell r="I1227">
            <v>0</v>
          </cell>
          <cell r="AD1227">
            <v>2.39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  <cell r="F1228">
            <v>0</v>
          </cell>
          <cell r="G1228">
            <v>0</v>
          </cell>
          <cell r="I1228">
            <v>0</v>
          </cell>
          <cell r="AD1228">
            <v>0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  <cell r="F1229">
            <v>0.28000000000000003</v>
          </cell>
          <cell r="G1229">
            <v>0.28000000000000003</v>
          </cell>
          <cell r="I1229">
            <v>0</v>
          </cell>
          <cell r="AD1229">
            <v>0.23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  <cell r="F1230">
            <v>17.899999999999999</v>
          </cell>
          <cell r="G1230">
            <v>0.35799999999999998</v>
          </cell>
          <cell r="I1230">
            <v>0</v>
          </cell>
          <cell r="AD1230">
            <v>0.29599999999999999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  <cell r="F1231">
            <v>3.1</v>
          </cell>
          <cell r="G1231">
            <v>3.1</v>
          </cell>
          <cell r="I1231">
            <v>0</v>
          </cell>
          <cell r="AD1231">
            <v>2.9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  <cell r="F1232">
            <v>2.8</v>
          </cell>
          <cell r="G1232">
            <v>2.8</v>
          </cell>
          <cell r="I1232">
            <v>0</v>
          </cell>
          <cell r="AD1232">
            <v>2.4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  <cell r="F1233">
            <v>2.0499999999999998</v>
          </cell>
          <cell r="G1233">
            <v>2.0499999999999998</v>
          </cell>
          <cell r="I1233">
            <v>0</v>
          </cell>
          <cell r="AD1233">
            <v>2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  <cell r="F1234">
            <v>40</v>
          </cell>
          <cell r="G1234">
            <v>0.16</v>
          </cell>
          <cell r="I1234">
            <v>0</v>
          </cell>
          <cell r="AD1234">
            <v>0.1512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  <cell r="F1235">
            <v>3.6</v>
          </cell>
          <cell r="G1235">
            <v>3.6</v>
          </cell>
          <cell r="I1235">
            <v>0</v>
          </cell>
          <cell r="AD1235">
            <v>3.54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  <cell r="F1236">
            <v>2.12</v>
          </cell>
          <cell r="G1236">
            <v>2.12</v>
          </cell>
          <cell r="I1236">
            <v>0</v>
          </cell>
          <cell r="AD1236">
            <v>1.9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  <cell r="F1237">
            <v>28500</v>
          </cell>
          <cell r="G1237">
            <v>28500</v>
          </cell>
          <cell r="I1237">
            <v>0</v>
          </cell>
          <cell r="AD1237">
            <v>21000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  <cell r="F1238">
            <v>0.7</v>
          </cell>
          <cell r="G1238">
            <v>0.7</v>
          </cell>
          <cell r="I1238">
            <v>0</v>
          </cell>
          <cell r="AD1238">
            <v>0.72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  <cell r="F1239">
            <v>1320.8</v>
          </cell>
          <cell r="G1239">
            <v>1320.8</v>
          </cell>
          <cell r="I1239">
            <v>0</v>
          </cell>
          <cell r="AD1239">
            <v>1320.8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  <cell r="F1240">
            <v>41.5</v>
          </cell>
          <cell r="G1240">
            <v>41.5</v>
          </cell>
          <cell r="I1240">
            <v>0</v>
          </cell>
          <cell r="AD1240">
            <v>41.5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  <cell r="F1241">
            <v>61.9</v>
          </cell>
          <cell r="G1241">
            <v>61.9</v>
          </cell>
          <cell r="I1241">
            <v>0</v>
          </cell>
          <cell r="AD1241">
            <v>56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  <cell r="F1242">
            <v>3.65</v>
          </cell>
          <cell r="G1242">
            <v>3.65</v>
          </cell>
          <cell r="I1242">
            <v>0</v>
          </cell>
          <cell r="AD1242">
            <v>3.2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  <cell r="F1243">
            <v>14.5</v>
          </cell>
          <cell r="G1243">
            <v>14.5</v>
          </cell>
          <cell r="I1243">
            <v>0</v>
          </cell>
          <cell r="AD1243">
            <v>15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  <cell r="F1244">
            <v>0.08</v>
          </cell>
          <cell r="G1244">
            <v>0.08</v>
          </cell>
          <cell r="I1244">
            <v>0</v>
          </cell>
          <cell r="AD1244">
            <v>0.08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  <cell r="F1245">
            <v>0.34</v>
          </cell>
          <cell r="G1245">
            <v>0.34</v>
          </cell>
          <cell r="I1245">
            <v>0</v>
          </cell>
          <cell r="AD1245">
            <v>0.34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  <cell r="F1246">
            <v>26.5</v>
          </cell>
          <cell r="G1246">
            <v>4.416666666666667</v>
          </cell>
          <cell r="I1246">
            <v>0</v>
          </cell>
          <cell r="AD1246">
            <v>4.7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  <cell r="F1247">
            <v>1.89</v>
          </cell>
          <cell r="G1247">
            <v>1.89</v>
          </cell>
          <cell r="I1247">
            <v>0</v>
          </cell>
          <cell r="AD1247">
            <v>1.72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  <cell r="F1248">
            <v>135.36000000000001</v>
          </cell>
          <cell r="G1248">
            <v>135.36000000000001</v>
          </cell>
          <cell r="I1248">
            <v>0</v>
          </cell>
          <cell r="AD1248">
            <v>135.36000000000001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  <cell r="F1249">
            <v>435.52</v>
          </cell>
          <cell r="G1249">
            <v>435.52</v>
          </cell>
          <cell r="I1249">
            <v>0</v>
          </cell>
          <cell r="AD1249">
            <v>395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  <cell r="F1250">
            <v>545</v>
          </cell>
          <cell r="G1250">
            <v>545</v>
          </cell>
          <cell r="I1250">
            <v>0</v>
          </cell>
          <cell r="AD1250">
            <v>489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  <cell r="F1251">
            <v>300.3</v>
          </cell>
          <cell r="G1251">
            <v>300.3</v>
          </cell>
          <cell r="I1251">
            <v>0</v>
          </cell>
          <cell r="AD1251">
            <v>270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  <cell r="F1252">
            <v>515.20000000000005</v>
          </cell>
          <cell r="G1252">
            <v>515.20000000000005</v>
          </cell>
          <cell r="I1252">
            <v>0</v>
          </cell>
          <cell r="AD1252">
            <v>463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  <cell r="F1253">
            <v>3.1</v>
          </cell>
          <cell r="G1253">
            <v>3.1</v>
          </cell>
          <cell r="I1253">
            <v>0</v>
          </cell>
          <cell r="AD1253">
            <v>2.9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  <cell r="F1254">
            <v>69.900000000000006</v>
          </cell>
          <cell r="G1254">
            <v>69.900000000000006</v>
          </cell>
          <cell r="I1254">
            <v>0</v>
          </cell>
          <cell r="AD1254">
            <v>62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  <cell r="F1255">
            <v>24.1</v>
          </cell>
          <cell r="G1255">
            <v>24.1</v>
          </cell>
          <cell r="I1255">
            <v>0</v>
          </cell>
          <cell r="AD1255">
            <v>20.5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  <cell r="F1256">
            <v>75.150000000000006</v>
          </cell>
          <cell r="G1256">
            <v>75.150000000000006</v>
          </cell>
          <cell r="I1256">
            <v>0</v>
          </cell>
          <cell r="AD1256">
            <v>55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  <cell r="F1257">
            <v>24.1</v>
          </cell>
          <cell r="G1257">
            <v>24.1</v>
          </cell>
          <cell r="I1257">
            <v>0</v>
          </cell>
          <cell r="AD1257">
            <v>20.5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  <cell r="F1258">
            <v>205.4</v>
          </cell>
          <cell r="G1258">
            <v>205.4</v>
          </cell>
          <cell r="I1258">
            <v>0</v>
          </cell>
          <cell r="AD1258">
            <v>188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  <cell r="F1259">
            <v>1125</v>
          </cell>
          <cell r="G1259">
            <v>1125</v>
          </cell>
          <cell r="I1259">
            <v>0</v>
          </cell>
          <cell r="AD1259">
            <v>981.68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  <cell r="F1260">
            <v>1360.24</v>
          </cell>
          <cell r="G1260">
            <v>1360.24</v>
          </cell>
          <cell r="I1260">
            <v>0</v>
          </cell>
          <cell r="AD1260">
            <v>1255.3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  <cell r="F1261">
            <v>1150</v>
          </cell>
          <cell r="G1261">
            <v>1150</v>
          </cell>
          <cell r="I1261">
            <v>0</v>
          </cell>
          <cell r="AD1261">
            <v>1090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  <cell r="F1262">
            <v>1518.43</v>
          </cell>
          <cell r="G1262">
            <v>1518.43</v>
          </cell>
          <cell r="I1262">
            <v>0</v>
          </cell>
          <cell r="AD1262">
            <v>1335.6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  <cell r="F1263">
            <v>502.6</v>
          </cell>
          <cell r="G1263">
            <v>502.6</v>
          </cell>
          <cell r="I1263">
            <v>0</v>
          </cell>
          <cell r="AD1263">
            <v>471.2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  <cell r="F1264">
            <v>620.20000000000005</v>
          </cell>
          <cell r="G1264">
            <v>620.20000000000005</v>
          </cell>
          <cell r="I1264">
            <v>0</v>
          </cell>
          <cell r="AD1264">
            <v>598.6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  <cell r="F1265">
            <v>559.95000000000005</v>
          </cell>
          <cell r="G1265">
            <v>559.95000000000005</v>
          </cell>
          <cell r="I1265">
            <v>0</v>
          </cell>
          <cell r="AD1265">
            <v>541.1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  <cell r="F1266">
            <v>690.9</v>
          </cell>
          <cell r="G1266">
            <v>690.9</v>
          </cell>
          <cell r="I1266">
            <v>0</v>
          </cell>
          <cell r="AD1266">
            <v>660.45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  <cell r="F1267">
            <v>2.58</v>
          </cell>
          <cell r="G1267">
            <v>2.58</v>
          </cell>
          <cell r="I1267">
            <v>0</v>
          </cell>
          <cell r="AD1267">
            <v>1.68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  <cell r="F1268">
            <v>930.8</v>
          </cell>
          <cell r="G1268">
            <v>930.8</v>
          </cell>
          <cell r="I1268">
            <v>0</v>
          </cell>
          <cell r="AD1268">
            <v>808.13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  <cell r="F1269">
            <v>979.5</v>
          </cell>
          <cell r="G1269">
            <v>979.5</v>
          </cell>
          <cell r="I1269">
            <v>0</v>
          </cell>
          <cell r="AD1269">
            <v>849.62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  <cell r="F1270">
            <v>8</v>
          </cell>
          <cell r="G1270">
            <v>8</v>
          </cell>
          <cell r="I1270">
            <v>0</v>
          </cell>
          <cell r="AD1270">
            <v>8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  <cell r="F1271">
            <v>12.19</v>
          </cell>
          <cell r="G1271">
            <v>12.19</v>
          </cell>
          <cell r="I1271">
            <v>0</v>
          </cell>
          <cell r="AD1271">
            <v>12.19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  <cell r="F1272">
            <v>10.45</v>
          </cell>
          <cell r="G1272">
            <v>10.45</v>
          </cell>
          <cell r="I1272">
            <v>0</v>
          </cell>
          <cell r="AD1272">
            <v>10.45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  <cell r="F1273">
            <v>13.7</v>
          </cell>
          <cell r="G1273">
            <v>13.7</v>
          </cell>
          <cell r="I1273">
            <v>0</v>
          </cell>
          <cell r="AD1273">
            <v>13.7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  <cell r="F1274">
            <v>155.24</v>
          </cell>
          <cell r="G1274">
            <v>155.24</v>
          </cell>
          <cell r="I1274">
            <v>0</v>
          </cell>
          <cell r="AD1274">
            <v>155.24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  <cell r="F1275">
            <v>243.46</v>
          </cell>
          <cell r="G1275">
            <v>243.46</v>
          </cell>
          <cell r="I1275">
            <v>0</v>
          </cell>
          <cell r="AD1275">
            <v>243.46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  <cell r="F1276">
            <v>243.46</v>
          </cell>
          <cell r="G1276">
            <v>243.46</v>
          </cell>
          <cell r="I1276">
            <v>0</v>
          </cell>
          <cell r="AD1276">
            <v>243.46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  <cell r="F1277">
            <v>493.41</v>
          </cell>
          <cell r="G1277">
            <v>493.41</v>
          </cell>
          <cell r="I1277">
            <v>0</v>
          </cell>
          <cell r="AD1277">
            <v>493.41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  <cell r="F1278">
            <v>495.02</v>
          </cell>
          <cell r="G1278">
            <v>495.02</v>
          </cell>
          <cell r="I1278">
            <v>0</v>
          </cell>
          <cell r="AD1278">
            <v>495.02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  <cell r="F1279">
            <v>7.6</v>
          </cell>
          <cell r="G1279">
            <v>7.6</v>
          </cell>
          <cell r="I1279">
            <v>0</v>
          </cell>
          <cell r="AD1279">
            <v>7.6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  <cell r="F1280">
            <v>9.1999999999999993</v>
          </cell>
          <cell r="G1280">
            <v>9.1999999999999993</v>
          </cell>
          <cell r="I1280">
            <v>0</v>
          </cell>
          <cell r="AD1280">
            <v>9.1999999999999993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  <cell r="F1281">
            <v>8.9</v>
          </cell>
          <cell r="G1281">
            <v>8.9</v>
          </cell>
          <cell r="I1281">
            <v>0</v>
          </cell>
          <cell r="AD1281">
            <v>8.9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  <cell r="F1282">
            <v>10.15</v>
          </cell>
          <cell r="G1282">
            <v>10.15</v>
          </cell>
          <cell r="I1282">
            <v>0</v>
          </cell>
          <cell r="AD1282">
            <v>10.15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  <cell r="F1283">
            <v>121.1</v>
          </cell>
          <cell r="G1283">
            <v>121.1</v>
          </cell>
          <cell r="I1283">
            <v>0</v>
          </cell>
          <cell r="AD1283">
            <v>121.1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  <cell r="F1284">
            <v>181</v>
          </cell>
          <cell r="G1284">
            <v>181</v>
          </cell>
          <cell r="I1284">
            <v>0</v>
          </cell>
          <cell r="AD1284">
            <v>181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  <cell r="F1285">
            <v>216</v>
          </cell>
          <cell r="G1285">
            <v>216</v>
          </cell>
          <cell r="I1285">
            <v>0</v>
          </cell>
          <cell r="AD1285">
            <v>216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  <cell r="F1286">
            <v>430</v>
          </cell>
          <cell r="G1286">
            <v>430</v>
          </cell>
          <cell r="I1286">
            <v>0</v>
          </cell>
          <cell r="AD1286">
            <v>430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  <cell r="F1287">
            <v>28.05</v>
          </cell>
          <cell r="G1287">
            <v>28.05</v>
          </cell>
          <cell r="I1287">
            <v>0</v>
          </cell>
          <cell r="AD1287">
            <v>24.75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  <cell r="F1288">
            <v>12.65</v>
          </cell>
          <cell r="G1288">
            <v>12.65</v>
          </cell>
          <cell r="I1288">
            <v>0</v>
          </cell>
          <cell r="AD1288">
            <v>11.55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  <cell r="F1289">
            <v>27.83</v>
          </cell>
          <cell r="G1289">
            <v>27.83</v>
          </cell>
          <cell r="I1289">
            <v>0</v>
          </cell>
          <cell r="AD1289">
            <v>24.15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  <cell r="F1290">
            <v>60.38</v>
          </cell>
          <cell r="G1290">
            <v>60.38</v>
          </cell>
          <cell r="I1290">
            <v>0</v>
          </cell>
          <cell r="AD1290">
            <v>54.07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  <cell r="F1291">
            <v>7.15</v>
          </cell>
          <cell r="G1291">
            <v>7.15</v>
          </cell>
          <cell r="I1291">
            <v>0</v>
          </cell>
          <cell r="AD1291">
            <v>7.15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  <cell r="F1292">
            <v>22.08</v>
          </cell>
          <cell r="G1292">
            <v>22.08</v>
          </cell>
          <cell r="I1292">
            <v>0</v>
          </cell>
          <cell r="AD1292">
            <v>22.08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  <cell r="F1293">
            <v>165.99</v>
          </cell>
          <cell r="G1293">
            <v>165.99</v>
          </cell>
          <cell r="I1293">
            <v>0</v>
          </cell>
          <cell r="AD1293">
            <v>165.99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  <cell r="F1294">
            <v>40</v>
          </cell>
          <cell r="G1294">
            <v>40</v>
          </cell>
          <cell r="I1294">
            <v>0</v>
          </cell>
          <cell r="AD1294">
            <v>40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  <cell r="F1295">
            <v>1.89</v>
          </cell>
          <cell r="G1295">
            <v>1.89</v>
          </cell>
          <cell r="I1295">
            <v>0</v>
          </cell>
          <cell r="AD1295">
            <v>1.89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  <cell r="F1296">
            <v>1.1000000000000001</v>
          </cell>
          <cell r="G1296">
            <v>1.1000000000000001</v>
          </cell>
          <cell r="I1296">
            <v>0</v>
          </cell>
          <cell r="AD1296">
            <v>0.92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  <cell r="F1297">
            <v>1.1499999999999999</v>
          </cell>
          <cell r="G1297">
            <v>1.1499999999999999</v>
          </cell>
          <cell r="I1297">
            <v>0</v>
          </cell>
          <cell r="AD1297">
            <v>0.92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  <cell r="F1298">
            <v>2.75</v>
          </cell>
          <cell r="G1298">
            <v>2.75</v>
          </cell>
          <cell r="I1298">
            <v>0</v>
          </cell>
          <cell r="AD1298">
            <v>6.1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  <cell r="F1299">
            <v>2.75</v>
          </cell>
          <cell r="G1299">
            <v>2.75</v>
          </cell>
          <cell r="I1299">
            <v>0</v>
          </cell>
          <cell r="AD1299">
            <v>6.1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  <cell r="F1300">
            <v>0.46</v>
          </cell>
          <cell r="G1300">
            <v>0.46</v>
          </cell>
          <cell r="I1300">
            <v>0</v>
          </cell>
          <cell r="AD1300">
            <v>0.46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  <cell r="F1301">
            <v>2.1</v>
          </cell>
          <cell r="G1301">
            <v>2.1</v>
          </cell>
          <cell r="I1301">
            <v>0</v>
          </cell>
          <cell r="AD1301">
            <v>2.1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  <cell r="F1302">
            <v>1.35</v>
          </cell>
          <cell r="G1302">
            <v>1.35</v>
          </cell>
          <cell r="I1302">
            <v>0</v>
          </cell>
          <cell r="AD1302">
            <v>1.35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  <cell r="F1303">
            <v>2.7</v>
          </cell>
          <cell r="G1303">
            <v>2.7</v>
          </cell>
          <cell r="I1303">
            <v>0</v>
          </cell>
          <cell r="AD1303">
            <v>2.7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  <cell r="F1304">
            <v>12.8</v>
          </cell>
          <cell r="G1304">
            <v>12.8</v>
          </cell>
          <cell r="I1304">
            <v>0</v>
          </cell>
          <cell r="AD1304">
            <v>12.8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  <cell r="F1305">
            <v>26</v>
          </cell>
          <cell r="G1305">
            <v>10.743801652892563</v>
          </cell>
          <cell r="I1305">
            <v>0</v>
          </cell>
          <cell r="AD1305">
            <v>9.0908999999999995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  <cell r="F1306">
            <v>47</v>
          </cell>
          <cell r="G1306">
            <v>15.824915824915823</v>
          </cell>
          <cell r="I1306">
            <v>0</v>
          </cell>
          <cell r="AD1306">
            <v>17.3064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  <cell r="F1307">
            <v>2.9</v>
          </cell>
          <cell r="G1307">
            <v>2.9</v>
          </cell>
          <cell r="I1307">
            <v>0</v>
          </cell>
          <cell r="AD1307">
            <v>2.6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  <cell r="F1308">
            <v>0.9</v>
          </cell>
          <cell r="G1308">
            <v>0.9</v>
          </cell>
          <cell r="I1308">
            <v>0</v>
          </cell>
          <cell r="AD1308">
            <v>0.9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  <cell r="F1309">
            <v>18</v>
          </cell>
          <cell r="G1309">
            <v>18</v>
          </cell>
          <cell r="I1309">
            <v>0</v>
          </cell>
          <cell r="AD1309">
            <v>18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  <cell r="F1310">
            <v>2.2000000000000002</v>
          </cell>
          <cell r="G1310">
            <v>2.2000000000000002</v>
          </cell>
          <cell r="I1310">
            <v>0</v>
          </cell>
          <cell r="AD1310">
            <v>2.2000000000000002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  <cell r="F1311">
            <v>3.58</v>
          </cell>
          <cell r="G1311">
            <v>3.58</v>
          </cell>
          <cell r="I1311">
            <v>0</v>
          </cell>
          <cell r="AD1311">
            <v>3.25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  <cell r="F1312">
            <v>0.39</v>
          </cell>
          <cell r="G1312">
            <v>0.39</v>
          </cell>
          <cell r="I1312">
            <v>0</v>
          </cell>
          <cell r="AD1312">
            <v>0.39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  <cell r="F1313">
            <v>0.55000000000000004</v>
          </cell>
          <cell r="G1313">
            <v>0.55000000000000004</v>
          </cell>
          <cell r="I1313">
            <v>0</v>
          </cell>
          <cell r="AD1313">
            <v>0.5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  <cell r="F1314">
            <v>6.37</v>
          </cell>
          <cell r="G1314">
            <v>6.37</v>
          </cell>
          <cell r="I1314">
            <v>0</v>
          </cell>
          <cell r="AD1314">
            <v>6.37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  <cell r="F1315">
            <v>0.55000000000000004</v>
          </cell>
          <cell r="G1315">
            <v>0.55000000000000004</v>
          </cell>
          <cell r="I1315">
            <v>0</v>
          </cell>
          <cell r="AD1315">
            <v>0.52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  <cell r="F1316">
            <v>119</v>
          </cell>
          <cell r="G1316">
            <v>6.6111111111111107</v>
          </cell>
          <cell r="I1316">
            <v>0</v>
          </cell>
          <cell r="AD1316">
            <v>5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  <cell r="F1317">
            <v>140</v>
          </cell>
          <cell r="G1317">
            <v>7.7777777777777777</v>
          </cell>
          <cell r="I1317">
            <v>0</v>
          </cell>
          <cell r="AD1317">
            <v>5.6666999999999996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  <cell r="F1318">
            <v>0.5</v>
          </cell>
          <cell r="G1318">
            <v>0.5</v>
          </cell>
          <cell r="I1318">
            <v>0</v>
          </cell>
          <cell r="AD1318">
            <v>0.5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  <cell r="F1319">
            <v>19</v>
          </cell>
          <cell r="G1319">
            <v>19</v>
          </cell>
          <cell r="I1319">
            <v>0</v>
          </cell>
          <cell r="AD1319">
            <v>16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  <cell r="F1320">
            <v>590.1</v>
          </cell>
          <cell r="G1320">
            <v>2.9504999999999999</v>
          </cell>
          <cell r="I1320">
            <v>0</v>
          </cell>
          <cell r="AD1320">
            <v>2.9344999999999999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  <cell r="F1321">
            <v>1.19</v>
          </cell>
          <cell r="G1321">
            <v>1.5866666666666664E-2</v>
          </cell>
          <cell r="I1321">
            <v>0</v>
          </cell>
          <cell r="AD1321">
            <v>1.47E-2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  <cell r="F1322">
            <v>144.54</v>
          </cell>
          <cell r="G1322">
            <v>8.0299999999999994</v>
          </cell>
          <cell r="I1322">
            <v>0</v>
          </cell>
          <cell r="AD1322">
            <v>7.15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  <cell r="F1323">
            <v>824</v>
          </cell>
          <cell r="G1323">
            <v>4.12</v>
          </cell>
          <cell r="I1323">
            <v>0</v>
          </cell>
          <cell r="AD1323">
            <v>4.12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  <cell r="F1324">
            <v>16.899999999999999</v>
          </cell>
          <cell r="G1324">
            <v>0.93888888888888877</v>
          </cell>
          <cell r="I1324">
            <v>0</v>
          </cell>
          <cell r="AD1324">
            <v>0.93889999999999996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  <cell r="F1325">
            <v>130.25</v>
          </cell>
          <cell r="G1325">
            <v>7.2361111111111107</v>
          </cell>
          <cell r="I1325">
            <v>0</v>
          </cell>
          <cell r="AD1325">
            <v>6.3888999999999996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  <cell r="F1326">
            <v>4.2</v>
          </cell>
          <cell r="G1326">
            <v>4.2</v>
          </cell>
          <cell r="I1326">
            <v>0</v>
          </cell>
          <cell r="AD1326">
            <v>4.2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  <cell r="F1327">
            <v>3.45</v>
          </cell>
          <cell r="G1327">
            <v>3.45</v>
          </cell>
          <cell r="I1327">
            <v>0</v>
          </cell>
          <cell r="AD1327">
            <v>2.75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  <cell r="F1328">
            <v>1</v>
          </cell>
          <cell r="G1328">
            <v>1</v>
          </cell>
          <cell r="I1328">
            <v>0</v>
          </cell>
          <cell r="AD1328">
            <v>1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  <cell r="F1329">
            <v>7.1</v>
          </cell>
          <cell r="G1329">
            <v>7.1</v>
          </cell>
          <cell r="I1329">
            <v>0</v>
          </cell>
          <cell r="AD1329">
            <v>6.5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  <cell r="F1330">
            <v>2.9</v>
          </cell>
          <cell r="G1330">
            <v>2.9</v>
          </cell>
          <cell r="I1330">
            <v>0</v>
          </cell>
          <cell r="AD1330">
            <v>2.9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  <cell r="F1331">
            <v>2.9</v>
          </cell>
          <cell r="G1331">
            <v>2.9</v>
          </cell>
          <cell r="I1331">
            <v>0</v>
          </cell>
          <cell r="AD1331">
            <v>2.9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  <cell r="F1332">
            <v>4.0999999999999996</v>
          </cell>
          <cell r="G1332">
            <v>4.0999999999999996</v>
          </cell>
          <cell r="I1332">
            <v>0</v>
          </cell>
          <cell r="AD1332">
            <v>3.52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  <cell r="F1333">
            <v>4.0999999999999996</v>
          </cell>
          <cell r="G1333">
            <v>4.0999999999999996</v>
          </cell>
          <cell r="I1333">
            <v>0</v>
          </cell>
          <cell r="AD1333">
            <v>3.52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  <cell r="F1334">
            <v>7.5</v>
          </cell>
          <cell r="G1334">
            <v>7.5</v>
          </cell>
          <cell r="I1334">
            <v>0</v>
          </cell>
          <cell r="AD1334">
            <v>8.3000000000000007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  <cell r="F1335">
            <v>855.09</v>
          </cell>
          <cell r="G1335">
            <v>4.7505000000000006</v>
          </cell>
          <cell r="I1335">
            <v>0</v>
          </cell>
          <cell r="AD1335">
            <v>3.85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  <cell r="F1336">
            <v>903.96</v>
          </cell>
          <cell r="G1336">
            <v>5.0220000000000002</v>
          </cell>
          <cell r="I1336">
            <v>0</v>
          </cell>
          <cell r="AD1336">
            <v>3.4897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  <cell r="F1337">
            <v>107.6</v>
          </cell>
          <cell r="G1337">
            <v>2.1519999999999997</v>
          </cell>
          <cell r="I1337">
            <v>0</v>
          </cell>
          <cell r="AD1337">
            <v>5.38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  <cell r="F1338">
            <v>3.28</v>
          </cell>
          <cell r="G1338">
            <v>3.28</v>
          </cell>
          <cell r="I1338">
            <v>0</v>
          </cell>
          <cell r="AD1338">
            <v>2.56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  <cell r="F1339">
            <v>6.83</v>
          </cell>
          <cell r="G1339">
            <v>6.83</v>
          </cell>
          <cell r="I1339">
            <v>0</v>
          </cell>
          <cell r="AD1339">
            <v>6.83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  <cell r="F1340">
            <v>21</v>
          </cell>
          <cell r="G1340">
            <v>21</v>
          </cell>
          <cell r="I1340">
            <v>0</v>
          </cell>
          <cell r="AD1340">
            <v>18.899999999999999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  <cell r="F1341">
            <v>11</v>
          </cell>
          <cell r="G1341">
            <v>11</v>
          </cell>
          <cell r="I1341">
            <v>0</v>
          </cell>
          <cell r="AD1341">
            <v>7.9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  <cell r="F1342">
            <v>220</v>
          </cell>
          <cell r="G1342">
            <v>0.22</v>
          </cell>
          <cell r="I1342">
            <v>0</v>
          </cell>
          <cell r="AD1342">
            <v>0.18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  <cell r="F1343">
            <v>7.5</v>
          </cell>
          <cell r="G1343">
            <v>0.375</v>
          </cell>
          <cell r="I1343">
            <v>0</v>
          </cell>
          <cell r="AD1343">
            <v>0.3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  <cell r="F1344">
            <v>210</v>
          </cell>
          <cell r="G1344">
            <v>0.21</v>
          </cell>
          <cell r="I1344">
            <v>0</v>
          </cell>
          <cell r="AD1344">
            <v>0.21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  <cell r="F1345">
            <v>12</v>
          </cell>
          <cell r="G1345">
            <v>12</v>
          </cell>
          <cell r="I1345">
            <v>0</v>
          </cell>
          <cell r="AD1345">
            <v>12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  <cell r="F1346">
            <v>17</v>
          </cell>
          <cell r="G1346">
            <v>17</v>
          </cell>
          <cell r="I1346">
            <v>0</v>
          </cell>
          <cell r="AD1346">
            <v>18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  <cell r="F1347">
            <v>19</v>
          </cell>
          <cell r="G1347">
            <v>19</v>
          </cell>
          <cell r="I1347">
            <v>0</v>
          </cell>
          <cell r="AD1347">
            <v>19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  <cell r="F1348">
            <v>19</v>
          </cell>
          <cell r="G1348">
            <v>19</v>
          </cell>
          <cell r="I1348">
            <v>0</v>
          </cell>
          <cell r="AD1348">
            <v>19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  <cell r="F1349">
            <v>0.03</v>
          </cell>
          <cell r="G1349">
            <v>0.03</v>
          </cell>
          <cell r="I1349">
            <v>0</v>
          </cell>
          <cell r="AD1349">
            <v>0.02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  <cell r="F1350">
            <v>88</v>
          </cell>
          <cell r="G1350">
            <v>88</v>
          </cell>
          <cell r="I1350">
            <v>0</v>
          </cell>
          <cell r="AD1350">
            <v>70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  <cell r="F1351">
            <v>26.8</v>
          </cell>
          <cell r="G1351">
            <v>4.4666666666666668</v>
          </cell>
          <cell r="I1351">
            <v>0</v>
          </cell>
          <cell r="AD1351">
            <v>3.6667000000000001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  <cell r="F1352">
            <v>2.99</v>
          </cell>
          <cell r="G1352">
            <v>2.99</v>
          </cell>
          <cell r="I1352">
            <v>0</v>
          </cell>
          <cell r="AD1352">
            <v>2.99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  <cell r="F1353">
            <v>4.0999999999999996</v>
          </cell>
          <cell r="G1353">
            <v>4.0999999999999996</v>
          </cell>
          <cell r="I1353">
            <v>0</v>
          </cell>
          <cell r="AD1353">
            <v>4.0999999999999996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  <cell r="F1354">
            <v>0.03</v>
          </cell>
          <cell r="G1354">
            <v>0.03</v>
          </cell>
          <cell r="I1354">
            <v>0</v>
          </cell>
          <cell r="AD1354">
            <v>0.02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  <cell r="F1355">
            <v>22.8</v>
          </cell>
          <cell r="G1355">
            <v>22.8</v>
          </cell>
          <cell r="I1355">
            <v>0</v>
          </cell>
          <cell r="AD1355">
            <v>22.8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  <cell r="F1356">
            <v>60</v>
          </cell>
          <cell r="G1356">
            <v>0.06</v>
          </cell>
          <cell r="I1356">
            <v>0</v>
          </cell>
          <cell r="AD1356">
            <v>0.06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  <cell r="F1357">
            <v>6</v>
          </cell>
          <cell r="G1357">
            <v>6</v>
          </cell>
          <cell r="I1357">
            <v>0</v>
          </cell>
          <cell r="AD1357">
            <v>4.7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  <cell r="F1358">
            <v>21.81</v>
          </cell>
          <cell r="G1358">
            <v>3.6349999999999998</v>
          </cell>
          <cell r="I1358">
            <v>0</v>
          </cell>
          <cell r="AD1358">
            <v>3.4967000000000001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  <cell r="F1359">
            <v>21.8</v>
          </cell>
          <cell r="G1359">
            <v>3.6333333333333333</v>
          </cell>
          <cell r="I1359">
            <v>0</v>
          </cell>
          <cell r="AD1359">
            <v>3.2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  <cell r="F1360">
            <v>33</v>
          </cell>
          <cell r="G1360">
            <v>5.5</v>
          </cell>
          <cell r="I1360">
            <v>0</v>
          </cell>
          <cell r="AD1360">
            <v>4.7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  <cell r="F1361">
            <v>19.3</v>
          </cell>
          <cell r="G1361">
            <v>19.3</v>
          </cell>
          <cell r="I1361">
            <v>0</v>
          </cell>
          <cell r="AD1361">
            <v>15.1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  <cell r="F1362">
            <v>132.87</v>
          </cell>
          <cell r="G1362">
            <v>132.87</v>
          </cell>
          <cell r="I1362">
            <v>0</v>
          </cell>
          <cell r="AD1362">
            <v>115.51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  <cell r="F1363">
            <v>139.77000000000001</v>
          </cell>
          <cell r="G1363">
            <v>139.77000000000001</v>
          </cell>
          <cell r="I1363">
            <v>0</v>
          </cell>
          <cell r="AD1363">
            <v>139.77000000000001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  <cell r="F1364">
            <v>156.81</v>
          </cell>
          <cell r="G1364">
            <v>156.81</v>
          </cell>
          <cell r="I1364">
            <v>0</v>
          </cell>
          <cell r="AD1364">
            <v>156.81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  <cell r="F1365">
            <v>173.86</v>
          </cell>
          <cell r="G1365">
            <v>173.86</v>
          </cell>
          <cell r="I1365">
            <v>0</v>
          </cell>
          <cell r="AD1365">
            <v>173.86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  <cell r="F1366">
            <v>164.77</v>
          </cell>
          <cell r="G1366">
            <v>164.77</v>
          </cell>
          <cell r="I1366">
            <v>0</v>
          </cell>
          <cell r="AD1366">
            <v>164.77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  <cell r="F1367">
            <v>185.22</v>
          </cell>
          <cell r="G1367">
            <v>185.22</v>
          </cell>
          <cell r="I1367">
            <v>0</v>
          </cell>
          <cell r="AD1367">
            <v>185.22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  <cell r="F1368">
            <v>204.54</v>
          </cell>
          <cell r="G1368">
            <v>204.54</v>
          </cell>
          <cell r="I1368">
            <v>0</v>
          </cell>
          <cell r="AD1368">
            <v>204.54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  <cell r="F1369">
            <v>300</v>
          </cell>
          <cell r="G1369">
            <v>300</v>
          </cell>
          <cell r="I1369">
            <v>0</v>
          </cell>
          <cell r="AD1369">
            <v>300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  <cell r="F1370">
            <v>399.78</v>
          </cell>
          <cell r="G1370">
            <v>399.78</v>
          </cell>
          <cell r="I1370">
            <v>0</v>
          </cell>
          <cell r="AD1370">
            <v>339.78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  <cell r="F1371">
            <v>743.87</v>
          </cell>
          <cell r="G1371">
            <v>743.87</v>
          </cell>
          <cell r="I1371">
            <v>0</v>
          </cell>
          <cell r="AD1371">
            <v>553.97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  <cell r="F1372">
            <v>197.85</v>
          </cell>
          <cell r="G1372">
            <v>197.85</v>
          </cell>
          <cell r="I1372">
            <v>0</v>
          </cell>
          <cell r="AD1372">
            <v>120.39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  <cell r="F1373">
            <v>452.61</v>
          </cell>
          <cell r="G1373">
            <v>452.61</v>
          </cell>
          <cell r="I1373">
            <v>0</v>
          </cell>
          <cell r="AD1373">
            <v>263.5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  <cell r="F1374">
            <v>873.79</v>
          </cell>
          <cell r="G1374">
            <v>873.79</v>
          </cell>
          <cell r="I1374">
            <v>0</v>
          </cell>
          <cell r="AD1374">
            <v>546.32000000000005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  <cell r="F1375">
            <v>1950</v>
          </cell>
          <cell r="G1375">
            <v>1950</v>
          </cell>
          <cell r="I1375">
            <v>0</v>
          </cell>
          <cell r="AD1375">
            <v>1200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  <cell r="F1376">
            <v>319.68</v>
          </cell>
          <cell r="G1376">
            <v>319.68</v>
          </cell>
          <cell r="I1376">
            <v>0</v>
          </cell>
          <cell r="AD1376">
            <v>319.68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  <cell r="F1377">
            <v>327.24</v>
          </cell>
          <cell r="G1377">
            <v>327.24</v>
          </cell>
          <cell r="I1377">
            <v>0</v>
          </cell>
          <cell r="AD1377">
            <v>327.24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  <cell r="F1378">
            <v>24.84</v>
          </cell>
          <cell r="G1378">
            <v>24.84</v>
          </cell>
          <cell r="I1378">
            <v>0</v>
          </cell>
          <cell r="AD1378">
            <v>24.84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  <cell r="F1379">
            <v>205.2</v>
          </cell>
          <cell r="G1379">
            <v>205.2</v>
          </cell>
          <cell r="I1379">
            <v>0</v>
          </cell>
          <cell r="AD1379">
            <v>233.28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  <cell r="F1380">
            <v>215.2</v>
          </cell>
          <cell r="G1380">
            <v>215.2</v>
          </cell>
          <cell r="I1380">
            <v>0</v>
          </cell>
          <cell r="AD1380">
            <v>215.2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  <cell r="F1381">
            <v>95.2</v>
          </cell>
          <cell r="G1381">
            <v>95.2</v>
          </cell>
          <cell r="I1381">
            <v>0</v>
          </cell>
          <cell r="AD1381">
            <v>95.2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  <cell r="F1382">
            <v>77.8</v>
          </cell>
          <cell r="G1382">
            <v>77.8</v>
          </cell>
          <cell r="I1382">
            <v>0</v>
          </cell>
          <cell r="AD1382">
            <v>77.8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  <cell r="F1383">
            <v>180.3</v>
          </cell>
          <cell r="G1383">
            <v>180.3</v>
          </cell>
          <cell r="I1383">
            <v>0</v>
          </cell>
          <cell r="AD1383">
            <v>180.3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  <cell r="F1384">
            <v>95.57</v>
          </cell>
          <cell r="G1384">
            <v>95.57</v>
          </cell>
          <cell r="I1384">
            <v>0</v>
          </cell>
          <cell r="AD1384">
            <v>95.57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  <cell r="F1385">
            <v>1.2</v>
          </cell>
          <cell r="G1385">
            <v>1.2E-2</v>
          </cell>
          <cell r="I1385">
            <v>0</v>
          </cell>
          <cell r="AD1385">
            <v>1.2E-2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  <cell r="F1386">
            <v>60</v>
          </cell>
          <cell r="G1386">
            <v>60</v>
          </cell>
          <cell r="I1386">
            <v>0</v>
          </cell>
          <cell r="AD1386">
            <v>49.5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  <cell r="F1387">
            <v>49.5</v>
          </cell>
          <cell r="G1387">
            <v>49.5</v>
          </cell>
          <cell r="I1387">
            <v>0</v>
          </cell>
          <cell r="AD1387">
            <v>49.5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  <cell r="F1388">
            <v>49</v>
          </cell>
          <cell r="G1388">
            <v>49</v>
          </cell>
          <cell r="I1388">
            <v>0</v>
          </cell>
          <cell r="AD1388">
            <v>49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  <cell r="F1389">
            <v>4.2</v>
          </cell>
          <cell r="G1389">
            <v>4.2</v>
          </cell>
          <cell r="I1389">
            <v>0</v>
          </cell>
          <cell r="AD1389">
            <v>3.8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  <cell r="F1390">
            <v>4.7</v>
          </cell>
          <cell r="G1390">
            <v>4.7</v>
          </cell>
          <cell r="I1390">
            <v>0</v>
          </cell>
          <cell r="AD1390">
            <v>4.2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  <cell r="F1391">
            <v>12.5</v>
          </cell>
          <cell r="G1391">
            <v>12.5</v>
          </cell>
          <cell r="I1391">
            <v>0</v>
          </cell>
          <cell r="AD1391">
            <v>11.5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  <cell r="F1392">
            <v>13.5</v>
          </cell>
          <cell r="G1392">
            <v>13.5</v>
          </cell>
          <cell r="I1392">
            <v>0</v>
          </cell>
          <cell r="AD1392">
            <v>12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  <cell r="F1393">
            <v>1.1200000000000001</v>
          </cell>
          <cell r="G1393">
            <v>1.1200000000000001</v>
          </cell>
          <cell r="I1393">
            <v>0</v>
          </cell>
          <cell r="AD1393">
            <v>0.88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  <cell r="F1394">
            <v>1.53</v>
          </cell>
          <cell r="G1394">
            <v>1.53</v>
          </cell>
          <cell r="I1394">
            <v>0</v>
          </cell>
          <cell r="AD1394">
            <v>5.21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  <cell r="F1395">
            <v>1.04</v>
          </cell>
          <cell r="G1395">
            <v>1.04</v>
          </cell>
          <cell r="I1395">
            <v>0</v>
          </cell>
          <cell r="AD1395">
            <v>1.04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  <cell r="F1396">
            <v>6.5</v>
          </cell>
          <cell r="G1396">
            <v>6.5</v>
          </cell>
          <cell r="I1396">
            <v>0</v>
          </cell>
          <cell r="AD1396">
            <v>6.5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  <cell r="F1397">
            <v>300</v>
          </cell>
          <cell r="G1397">
            <v>300</v>
          </cell>
          <cell r="I1397">
            <v>0</v>
          </cell>
          <cell r="AD1397">
            <v>300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  <cell r="F1398">
            <v>2.2999999999999998</v>
          </cell>
          <cell r="G1398">
            <v>7.6666666666666661</v>
          </cell>
          <cell r="I1398">
            <v>0</v>
          </cell>
          <cell r="AD1398">
            <v>10.333299999999999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  <cell r="F1399">
            <v>0.79</v>
          </cell>
          <cell r="G1399">
            <v>0.79</v>
          </cell>
          <cell r="I1399">
            <v>0</v>
          </cell>
          <cell r="AD1399">
            <v>0.73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  <cell r="F1400">
            <v>0</v>
          </cell>
          <cell r="G1400">
            <v>0</v>
          </cell>
          <cell r="I1400">
            <v>0</v>
          </cell>
          <cell r="AD1400">
            <v>0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  <cell r="F1401">
            <v>0</v>
          </cell>
          <cell r="G1401">
            <v>0</v>
          </cell>
          <cell r="I1401">
            <v>0</v>
          </cell>
          <cell r="AD1401">
            <v>0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  <cell r="F1402">
            <v>0</v>
          </cell>
          <cell r="G1402">
            <v>0</v>
          </cell>
          <cell r="I1402">
            <v>0</v>
          </cell>
          <cell r="AD1402">
            <v>0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  <cell r="F1403">
            <v>0</v>
          </cell>
          <cell r="G1403">
            <v>0</v>
          </cell>
          <cell r="I1403">
            <v>0</v>
          </cell>
          <cell r="AD1403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o"/>
      <sheetName val="P"/>
      <sheetName val="PlanContrato"/>
      <sheetName val="Especif"/>
      <sheetName val="Calculo (2)"/>
      <sheetName val="PP"/>
    </sheetNames>
    <sheetDataSet>
      <sheetData sheetId="0"/>
      <sheetData sheetId="1"/>
      <sheetData sheetId="2"/>
      <sheetData sheetId="3">
        <row r="26">
          <cell r="A26" t="str">
            <v>CBUQ</v>
          </cell>
        </row>
        <row r="27">
          <cell r="A27" t="str">
            <v>FR(5)</v>
          </cell>
        </row>
        <row r="28">
          <cell r="A28" t="str">
            <v>MRC</v>
          </cell>
        </row>
        <row r="29">
          <cell r="A29" t="str">
            <v>REP</v>
          </cell>
        </row>
        <row r="30">
          <cell r="A30" t="str">
            <v>H(x)</v>
          </cell>
        </row>
        <row r="31">
          <cell r="A31" t="str">
            <v>FR(x) + REP + H(x)</v>
          </cell>
        </row>
        <row r="32">
          <cell r="A32" t="str">
            <v>RB</v>
          </cell>
        </row>
        <row r="33">
          <cell r="A33" t="str">
            <v>REC</v>
          </cell>
        </row>
      </sheetData>
      <sheetData sheetId="4"/>
      <sheetData sheetId="5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Quadros"/>
      <sheetName val="Quadro de qntd"/>
      <sheetName val="Acamp"/>
      <sheetName val="Mobil"/>
      <sheetName val="CURVA ABC"/>
      <sheetName val="Cronograma FIS FINANC"/>
    </sheetNames>
    <sheetDataSet>
      <sheetData sheetId="0"/>
      <sheetData sheetId="1">
        <row r="60">
          <cell r="J60">
            <v>8068152.96</v>
          </cell>
        </row>
      </sheetData>
      <sheetData sheetId="2"/>
      <sheetData sheetId="3"/>
      <sheetData sheetId="4">
        <row r="48">
          <cell r="M48">
            <v>8068152.96</v>
          </cell>
        </row>
      </sheetData>
      <sheetData sheetId="5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orçamento"/>
      <sheetName val="Cronograma FIS FINANC"/>
      <sheetName val="Quadro de qntd"/>
    </sheetNames>
    <sheetDataSet>
      <sheetData sheetId="0"/>
      <sheetData sheetId="1"/>
      <sheetData sheetId="2">
        <row r="61">
          <cell r="J61">
            <v>5338671.330000001</v>
          </cell>
        </row>
      </sheetData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ns_betum_BTM (2)"/>
      <sheetName val="Croqui-L1"/>
      <sheetName val="Comparativo Edital X SICRO (2)"/>
      <sheetName val="Comparativo Edital X SICRO"/>
      <sheetName val="Planilha SICRO corrigido"/>
      <sheetName val="SICRO"/>
      <sheetName val="Serviços com insumos cotação"/>
      <sheetName val="Capa"/>
      <sheetName val="DIAGRAMA"/>
      <sheetName val="Plan1"/>
      <sheetName val="Plan2"/>
      <sheetName val="PATO"/>
      <sheetName val="TRANSPORTES"/>
      <sheetName val="Quantidades"/>
      <sheetName val="Curva ABC (MODELO C FÓRMULAS)"/>
      <sheetName val="Curva ABC"/>
      <sheetName val="Curva ABC (2)"/>
      <sheetName val="Cronograma (VALENDO)"/>
      <sheetName val="Inventário"/>
      <sheetName val="mobilização"/>
      <sheetName val="layout"/>
      <sheetName val="CANTEIRO"/>
      <sheetName val="prancha"/>
      <sheetName val="ANP"/>
      <sheetName val="Atual. Mat. Betum."/>
      <sheetName val="trans_betum_CGB_EXCEDENTE"/>
      <sheetName val="Mat. Betum. - Port. 1078.15"/>
      <sheetName val="Tapa Buraco"/>
      <sheetName val="Micro"/>
      <sheetName val="CBUQ POLIMERO"/>
      <sheetName val="MBUQ"/>
      <sheetName val="pint_lig"/>
      <sheetName val="imprimação"/>
      <sheetName val="Plan8"/>
      <sheetName val="transporte"/>
      <sheetName val="PonteMadeira"/>
      <sheetName val="Pontes 1"/>
      <sheetName val="Pontes 2"/>
      <sheetName val="transp comercial basc  "/>
      <sheetName val="Defensa"/>
      <sheetName val="veic100"/>
      <sheetName val="Just alter espessura"/>
      <sheetName val="Rem Prof - Dem Man"/>
      <sheetName val="Diagrama Inicial "/>
      <sheetName val="ABC Sv"/>
      <sheetName val="TSD"/>
      <sheetName val="Inventário Roçada"/>
      <sheetName val="AVS 364"/>
      <sheetName val="CADAST. DIVERSO"/>
      <sheetName val="DESCIDA D AGUA"/>
      <sheetName val="NEW JERSEY"/>
      <sheetName val="SARJETA BR 364"/>
      <sheetName val="MEIO FIO"/>
      <sheetName val="ENTRADA DE FAZENDA"/>
      <sheetName val="BUEIROS"/>
      <sheetName val="VALETAS"/>
      <sheetName val="RELAÇÃODASCAIXAS"/>
      <sheetName val="RELAÇÃODASBOCAS"/>
      <sheetName val="Plan3"/>
      <sheetName val="Plan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A6" t="str">
            <v>2 S 04 110 51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>
        <row r="92">
          <cell r="P92">
            <v>9317484.9199999962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2">
          <cell r="C2" t="str">
            <v>M I N I S T É R I O   D O S   T R A N S P O R T E S</v>
          </cell>
        </row>
      </sheetData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49">
          <cell r="E49">
            <v>157.61000000000001</v>
          </cell>
          <cell r="L49">
            <v>157.61000000000001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_AUT1"/>
    </sheetNames>
    <sheetDataSet>
      <sheetData sheetId="0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Orçamento"/>
      <sheetName val="TRANSPORTE"/>
      <sheetName val="DRENAGEM"/>
    </sheetNames>
    <sheetDataSet>
      <sheetData sheetId="0" refreshError="1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Orçamento"/>
      <sheetName val="TRANSPORTE"/>
      <sheetName val="DRENAGEM"/>
    </sheetNames>
    <sheetDataSet>
      <sheetData sheetId="0" refreshError="1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TO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Relationship Id="rId5" Type="http://schemas.openxmlformats.org/officeDocument/2006/relationships/image" Target="../media/image15.emf"/><Relationship Id="rId4" Type="http://schemas.openxmlformats.org/officeDocument/2006/relationships/oleObject" Target="../embeddings/oleObject1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">
    <pageSetUpPr fitToPage="1"/>
  </sheetPr>
  <dimension ref="A1:IB24"/>
  <sheetViews>
    <sheetView showGridLines="0" showZeros="0" view="pageBreakPreview" zoomScale="115" zoomScaleNormal="115" zoomScaleSheetLayoutView="115" workbookViewId="0">
      <selection activeCell="F8" sqref="F8"/>
    </sheetView>
  </sheetViews>
  <sheetFormatPr defaultColWidth="9.140625" defaultRowHeight="15"/>
  <cols>
    <col min="1" max="1" width="9.140625" style="18"/>
    <col min="2" max="2" width="6" style="18" customWidth="1"/>
    <col min="3" max="3" width="28.5703125" style="18" customWidth="1"/>
    <col min="4" max="4" width="18.42578125" style="18" customWidth="1"/>
    <col min="5" max="7" width="20.7109375" style="18" customWidth="1"/>
    <col min="8" max="9" width="9.140625" style="18"/>
    <col min="10" max="10" width="13.7109375" style="18" bestFit="1" customWidth="1"/>
    <col min="11" max="12" width="9.140625" style="18"/>
    <col min="13" max="13" width="13.7109375" style="18" customWidth="1"/>
    <col min="14" max="14" width="13.28515625" style="18" customWidth="1"/>
    <col min="15" max="16384" width="9.140625" style="18"/>
  </cols>
  <sheetData>
    <row r="1" spans="1:236" s="4" customFormat="1" ht="15" customHeight="1">
      <c r="A1" s="204" t="s">
        <v>5</v>
      </c>
      <c r="B1" s="972" t="str">
        <f>ORÇAMENTO!C6</f>
        <v>PAVIMENTAÇÃO ASFÁLTICA</v>
      </c>
      <c r="C1" s="972"/>
      <c r="D1" s="972"/>
      <c r="E1" s="972"/>
      <c r="F1" s="972"/>
      <c r="G1" s="973"/>
    </row>
    <row r="2" spans="1:236" s="4" customFormat="1" ht="14.25">
      <c r="A2" s="205" t="s">
        <v>44</v>
      </c>
      <c r="B2" s="974" t="str">
        <f>ORÇAMENTO!C7</f>
        <v>BAIRRO ITORORÓ</v>
      </c>
      <c r="C2" s="974"/>
      <c r="D2" s="974"/>
      <c r="E2" s="974"/>
      <c r="F2" s="974"/>
      <c r="G2" s="975"/>
    </row>
    <row r="3" spans="1:236" s="4" customFormat="1" ht="14.25">
      <c r="A3" s="205" t="s">
        <v>6</v>
      </c>
      <c r="B3" s="974" t="str">
        <f>ORÇAMENTO!C8</f>
        <v>PREFEITURA MUNICIPAL DE VÁRZEA GRANDE -MT</v>
      </c>
      <c r="C3" s="974"/>
      <c r="D3" s="974"/>
      <c r="E3" s="974"/>
      <c r="F3" s="974"/>
      <c r="G3" s="975"/>
    </row>
    <row r="4" spans="1:236" s="4" customFormat="1" ht="15.75" customHeight="1">
      <c r="A4" s="206" t="s">
        <v>7</v>
      </c>
      <c r="B4" s="976" t="str">
        <f>ORÇAMENTO!C9</f>
        <v>ABRIL/2020 - NÃO DESONERADO</v>
      </c>
      <c r="C4" s="976"/>
      <c r="D4" s="976"/>
      <c r="E4" s="976"/>
      <c r="F4" s="976"/>
      <c r="G4" s="977"/>
    </row>
    <row r="5" spans="1:236" s="4" customFormat="1" ht="21.75" customHeight="1">
      <c r="A5" s="978" t="s">
        <v>434</v>
      </c>
      <c r="B5" s="979"/>
      <c r="C5" s="979"/>
      <c r="D5" s="979"/>
      <c r="E5" s="979"/>
      <c r="F5" s="979"/>
      <c r="G5" s="9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</row>
    <row r="6" spans="1:236" s="4" customFormat="1" ht="14.25">
      <c r="A6" s="984" t="s">
        <v>9</v>
      </c>
      <c r="B6" s="985" t="s">
        <v>10</v>
      </c>
      <c r="C6" s="985"/>
      <c r="D6" s="985"/>
      <c r="E6" s="986" t="s">
        <v>166</v>
      </c>
      <c r="F6" s="986"/>
      <c r="G6" s="986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</row>
    <row r="7" spans="1:236" s="4" customFormat="1" ht="14.25">
      <c r="A7" s="984"/>
      <c r="B7" s="985"/>
      <c r="C7" s="985"/>
      <c r="D7" s="985"/>
      <c r="E7" s="410" t="s">
        <v>167</v>
      </c>
      <c r="F7" s="410" t="s">
        <v>168</v>
      </c>
      <c r="G7" s="411" t="s">
        <v>169</v>
      </c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  <c r="S7" s="81"/>
    </row>
    <row r="8" spans="1:236" s="4" customFormat="1" ht="27.75" customHeight="1">
      <c r="A8" s="147" t="s">
        <v>12</v>
      </c>
      <c r="B8" s="991" t="s">
        <v>558</v>
      </c>
      <c r="C8" s="992"/>
      <c r="D8" s="993"/>
      <c r="E8" s="149">
        <f>E13</f>
        <v>318015</v>
      </c>
      <c r="F8" s="149">
        <f>G8-E8</f>
        <v>2279823.09</v>
      </c>
      <c r="G8" s="149">
        <f>ORÇAMENTO!K85</f>
        <v>2597838.09</v>
      </c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  <c r="S8" s="81"/>
    </row>
    <row r="9" spans="1:236" s="4" customFormat="1" ht="12" customHeight="1">
      <c r="A9" s="987"/>
      <c r="B9" s="988"/>
      <c r="C9" s="988"/>
      <c r="D9" s="988"/>
      <c r="E9" s="989"/>
      <c r="F9" s="989"/>
      <c r="G9" s="990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</row>
    <row r="10" spans="1:236" s="4" customFormat="1" ht="20.100000000000001" customHeight="1">
      <c r="A10" s="981"/>
      <c r="B10" s="982"/>
      <c r="C10" s="982"/>
      <c r="D10" s="983"/>
      <c r="E10" s="177">
        <f>IF(E8=0,0,E8/G8)</f>
        <v>0.12241525028990549</v>
      </c>
      <c r="F10" s="177">
        <f>G10-E10</f>
        <v>0.87758474971009448</v>
      </c>
      <c r="G10" s="321">
        <v>1</v>
      </c>
      <c r="H10" s="82"/>
      <c r="I10" s="82"/>
      <c r="J10" s="83"/>
      <c r="K10" s="84"/>
      <c r="L10" s="82"/>
      <c r="M10" s="82"/>
      <c r="N10" s="82"/>
      <c r="O10" s="82"/>
      <c r="P10" s="83"/>
      <c r="Q10" s="84"/>
      <c r="R10" s="82"/>
      <c r="S10" s="82"/>
      <c r="T10" s="82"/>
      <c r="U10" s="82"/>
      <c r="V10" s="83"/>
      <c r="W10" s="84"/>
      <c r="X10" s="82"/>
      <c r="Y10" s="82"/>
      <c r="Z10" s="82"/>
      <c r="AA10" s="82"/>
      <c r="AB10" s="83"/>
      <c r="AC10" s="84"/>
      <c r="AD10" s="82"/>
      <c r="AE10" s="82"/>
      <c r="AF10" s="82"/>
      <c r="AG10" s="82"/>
      <c r="AH10" s="83"/>
      <c r="AI10" s="84"/>
      <c r="AJ10" s="82"/>
      <c r="AK10" s="82"/>
      <c r="AL10" s="82"/>
      <c r="AM10" s="82"/>
      <c r="AN10" s="83"/>
      <c r="AO10" s="84"/>
      <c r="AP10" s="82"/>
      <c r="AQ10" s="82"/>
      <c r="AR10" s="82"/>
      <c r="AS10" s="82"/>
      <c r="AT10" s="83"/>
      <c r="AU10" s="84"/>
      <c r="AV10" s="82"/>
      <c r="AW10" s="82"/>
      <c r="AX10" s="82"/>
      <c r="AY10" s="82"/>
      <c r="AZ10" s="83"/>
      <c r="BA10" s="84"/>
      <c r="BB10" s="82"/>
      <c r="BC10" s="82"/>
      <c r="BD10" s="82"/>
      <c r="BE10" s="82"/>
      <c r="BF10" s="83"/>
      <c r="BG10" s="84"/>
      <c r="BH10" s="82"/>
      <c r="BI10" s="82"/>
      <c r="BJ10" s="82"/>
      <c r="BK10" s="82"/>
      <c r="BL10" s="83"/>
      <c r="BM10" s="84"/>
      <c r="BN10" s="82"/>
      <c r="BO10" s="82"/>
      <c r="BP10" s="82"/>
      <c r="BQ10" s="82"/>
      <c r="BR10" s="83"/>
      <c r="BS10" s="84"/>
      <c r="BT10" s="82"/>
      <c r="BU10" s="82"/>
      <c r="BV10" s="82"/>
      <c r="BW10" s="82"/>
      <c r="BX10" s="83"/>
      <c r="BY10" s="84"/>
      <c r="BZ10" s="82"/>
      <c r="CA10" s="82"/>
      <c r="CB10" s="82"/>
      <c r="CC10" s="82"/>
      <c r="CD10" s="83"/>
      <c r="CE10" s="84"/>
      <c r="CF10" s="82"/>
      <c r="CG10" s="82"/>
      <c r="CH10" s="82"/>
      <c r="CI10" s="82"/>
      <c r="CJ10" s="83"/>
      <c r="CK10" s="84"/>
      <c r="CL10" s="82"/>
      <c r="CM10" s="82"/>
      <c r="CN10" s="82"/>
      <c r="CO10" s="82"/>
      <c r="CP10" s="83"/>
      <c r="CQ10" s="84"/>
      <c r="CR10" s="82"/>
      <c r="CS10" s="82"/>
      <c r="CT10" s="82"/>
      <c r="CU10" s="82"/>
      <c r="CV10" s="83"/>
      <c r="CW10" s="84"/>
      <c r="CX10" s="82"/>
      <c r="CY10" s="82"/>
      <c r="CZ10" s="82"/>
      <c r="DA10" s="82"/>
      <c r="DB10" s="83"/>
      <c r="DC10" s="84"/>
      <c r="DD10" s="82"/>
      <c r="DE10" s="82"/>
      <c r="DF10" s="82"/>
      <c r="DG10" s="82"/>
      <c r="DH10" s="83"/>
      <c r="DI10" s="84"/>
      <c r="DJ10" s="82"/>
      <c r="DK10" s="82"/>
      <c r="DL10" s="82"/>
      <c r="DM10" s="82"/>
      <c r="DN10" s="83"/>
      <c r="DO10" s="84"/>
      <c r="DP10" s="82"/>
      <c r="DQ10" s="82"/>
      <c r="DR10" s="82"/>
      <c r="DS10" s="82"/>
      <c r="DT10" s="83"/>
      <c r="DU10" s="84"/>
      <c r="DV10" s="82"/>
      <c r="DW10" s="82"/>
      <c r="DX10" s="82"/>
      <c r="DY10" s="82"/>
      <c r="DZ10" s="83"/>
      <c r="EA10" s="84"/>
      <c r="EB10" s="82"/>
      <c r="EC10" s="82"/>
      <c r="ED10" s="82"/>
      <c r="EE10" s="82"/>
      <c r="EF10" s="83"/>
      <c r="EG10" s="84"/>
      <c r="EH10" s="82"/>
      <c r="EI10" s="82"/>
      <c r="EJ10" s="82"/>
      <c r="EK10" s="82"/>
      <c r="EL10" s="83"/>
      <c r="EM10" s="84"/>
      <c r="EN10" s="82"/>
      <c r="EO10" s="82"/>
      <c r="EP10" s="82"/>
      <c r="EQ10" s="82"/>
      <c r="ER10" s="83"/>
      <c r="ES10" s="84"/>
      <c r="ET10" s="82"/>
      <c r="EU10" s="82"/>
      <c r="EV10" s="82"/>
      <c r="EW10" s="82"/>
      <c r="EX10" s="83"/>
      <c r="EY10" s="84"/>
      <c r="EZ10" s="82"/>
      <c r="FA10" s="82"/>
      <c r="FB10" s="82"/>
      <c r="FC10" s="82"/>
      <c r="FD10" s="83"/>
      <c r="FE10" s="84"/>
      <c r="FF10" s="82"/>
      <c r="FG10" s="82"/>
      <c r="FH10" s="82"/>
      <c r="FI10" s="82"/>
      <c r="FJ10" s="83"/>
      <c r="FK10" s="84"/>
      <c r="FL10" s="82"/>
      <c r="FM10" s="82"/>
      <c r="FN10" s="82"/>
      <c r="FO10" s="82"/>
      <c r="FP10" s="83"/>
      <c r="FQ10" s="84"/>
      <c r="FR10" s="82"/>
      <c r="FS10" s="82"/>
      <c r="FT10" s="82"/>
      <c r="FU10" s="82"/>
      <c r="FV10" s="83"/>
      <c r="FW10" s="84"/>
      <c r="FX10" s="82"/>
      <c r="FY10" s="82"/>
      <c r="FZ10" s="82"/>
      <c r="GA10" s="82"/>
      <c r="GB10" s="83"/>
      <c r="GC10" s="84"/>
      <c r="GD10" s="82"/>
      <c r="GE10" s="82"/>
      <c r="GF10" s="82"/>
      <c r="GG10" s="82"/>
      <c r="GH10" s="83"/>
      <c r="GI10" s="84"/>
      <c r="GJ10" s="82"/>
      <c r="GK10" s="82"/>
      <c r="GL10" s="82"/>
      <c r="GM10" s="82"/>
      <c r="GN10" s="83"/>
      <c r="GO10" s="84"/>
      <c r="GP10" s="82"/>
      <c r="GQ10" s="82"/>
      <c r="GR10" s="82"/>
      <c r="GS10" s="82"/>
      <c r="GT10" s="83"/>
      <c r="GU10" s="84"/>
      <c r="GV10" s="82"/>
      <c r="GW10" s="82"/>
      <c r="GX10" s="82"/>
      <c r="GY10" s="82"/>
      <c r="GZ10" s="83"/>
      <c r="HA10" s="84"/>
      <c r="HB10" s="82"/>
      <c r="HC10" s="82"/>
      <c r="HD10" s="82"/>
      <c r="HE10" s="82"/>
      <c r="HF10" s="83"/>
      <c r="HG10" s="84"/>
      <c r="HH10" s="82"/>
      <c r="HI10" s="82"/>
      <c r="HJ10" s="82"/>
      <c r="HK10" s="82"/>
      <c r="HL10" s="83"/>
      <c r="HM10" s="84"/>
      <c r="HN10" s="82"/>
      <c r="HO10" s="82"/>
      <c r="HP10" s="82"/>
      <c r="HQ10" s="82"/>
      <c r="HR10" s="83"/>
      <c r="HS10" s="84"/>
      <c r="HT10" s="82"/>
      <c r="HU10" s="82"/>
      <c r="HV10" s="82"/>
      <c r="HW10" s="82"/>
      <c r="HX10" s="83"/>
      <c r="HY10" s="84"/>
      <c r="HZ10" s="82"/>
      <c r="IA10" s="82"/>
      <c r="IB10" s="82"/>
    </row>
    <row r="11" spans="1:236">
      <c r="E11" s="1"/>
      <c r="F11" s="1"/>
    </row>
    <row r="13" spans="1:236" ht="15.75">
      <c r="E13" s="383">
        <v>318015</v>
      </c>
      <c r="F13" s="383">
        <v>8154.23</v>
      </c>
      <c r="G13" s="384">
        <f>E13+F13</f>
        <v>326169.23</v>
      </c>
    </row>
    <row r="14" spans="1:236" ht="15.75">
      <c r="E14" s="385">
        <f>IF(E13=0,0,E13/G13)</f>
        <v>0.97500000229941985</v>
      </c>
      <c r="F14" s="385">
        <f>G14-E14</f>
        <v>2.4999997700580145E-2</v>
      </c>
      <c r="G14" s="386">
        <v>1</v>
      </c>
    </row>
    <row r="21" spans="6:7">
      <c r="F21" s="387">
        <f>F8-F13</f>
        <v>2271668.86</v>
      </c>
      <c r="G21" s="387"/>
    </row>
    <row r="22" spans="6:7">
      <c r="F22" s="18">
        <v>12931.620000000054</v>
      </c>
    </row>
    <row r="24" spans="6:7">
      <c r="F24" s="836">
        <f>F8+F22</f>
        <v>2292754.71</v>
      </c>
    </row>
  </sheetData>
  <mergeCells count="11">
    <mergeCell ref="A10:D10"/>
    <mergeCell ref="A6:A7"/>
    <mergeCell ref="B6:D7"/>
    <mergeCell ref="E6:G6"/>
    <mergeCell ref="A9:G9"/>
    <mergeCell ref="B8:D8"/>
    <mergeCell ref="B1:G1"/>
    <mergeCell ref="B2:G2"/>
    <mergeCell ref="B3:G3"/>
    <mergeCell ref="B4:G4"/>
    <mergeCell ref="A5:G5"/>
  </mergeCells>
  <printOptions horizontalCentered="1"/>
  <pageMargins left="0.70866141732283472" right="0.70866141732283472" top="1.1811023622047245" bottom="0.74803149606299213" header="0.31496062992125984" footer="0.31496062992125984"/>
  <pageSetup paperSize="9" firstPageNumber="25" fitToHeight="0" orientation="landscape" r:id="rId1"/>
  <headerFooter scaleWithDoc="0">
    <oddFooter xml:space="preserve">&amp;C&amp;"-,Itálico"&amp;10______________________________
IRALDO EBERTZ
PREFEITO MUNICIPAL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6">
    <pageSetUpPr fitToPage="1"/>
  </sheetPr>
  <dimension ref="A1:W162"/>
  <sheetViews>
    <sheetView showGridLines="0" zoomScaleNormal="100" zoomScaleSheetLayoutView="100" workbookViewId="0">
      <selection activeCell="F15" sqref="F15"/>
    </sheetView>
  </sheetViews>
  <sheetFormatPr defaultColWidth="15.5703125" defaultRowHeight="14.25"/>
  <cols>
    <col min="1" max="1" width="14.7109375" style="5" customWidth="1"/>
    <col min="2" max="3" width="15.5703125" style="5"/>
    <col min="4" max="4" width="14.28515625" style="5" customWidth="1"/>
    <col min="5" max="5" width="11.7109375" style="5" customWidth="1"/>
    <col min="6" max="6" width="81" style="5" customWidth="1"/>
    <col min="7" max="7" width="11" style="175" customWidth="1"/>
    <col min="8" max="8" width="15.5703125" style="399"/>
    <col min="9" max="9" width="15.5703125" style="5"/>
    <col min="10" max="10" width="26.140625" style="5" customWidth="1"/>
    <col min="11" max="11" width="15.5703125" style="5"/>
    <col min="12" max="12" width="31.7109375" style="5" customWidth="1"/>
    <col min="13" max="16384" width="15.5703125" style="5"/>
  </cols>
  <sheetData>
    <row r="1" spans="1:23" ht="15" customHeight="1">
      <c r="B1" s="1010"/>
      <c r="C1" s="1011"/>
      <c r="D1" s="1011"/>
      <c r="E1" s="1011"/>
      <c r="F1" s="1011"/>
      <c r="G1" s="1011"/>
      <c r="H1" s="1011"/>
      <c r="J1" s="5" t="s">
        <v>232</v>
      </c>
      <c r="K1" s="16" t="s">
        <v>42</v>
      </c>
      <c r="W1" s="16" t="s">
        <v>42</v>
      </c>
    </row>
    <row r="2" spans="1:23" ht="15" customHeight="1">
      <c r="B2" s="1012"/>
      <c r="C2" s="1013"/>
      <c r="D2" s="1013"/>
      <c r="E2" s="1013"/>
      <c r="F2" s="1013"/>
      <c r="G2" s="1013"/>
      <c r="H2" s="1013"/>
      <c r="J2" s="5" t="s">
        <v>233</v>
      </c>
      <c r="K2" s="16" t="s">
        <v>310</v>
      </c>
      <c r="W2" s="16" t="s">
        <v>310</v>
      </c>
    </row>
    <row r="3" spans="1:23" ht="15" customHeight="1">
      <c r="B3" s="1014"/>
      <c r="C3" s="1015"/>
      <c r="D3" s="1015"/>
      <c r="E3" s="1015"/>
      <c r="F3" s="1015"/>
      <c r="G3" s="1015"/>
      <c r="H3" s="1015"/>
      <c r="K3" s="5" t="s">
        <v>170</v>
      </c>
      <c r="W3" s="5" t="s">
        <v>170</v>
      </c>
    </row>
    <row r="4" spans="1:23" ht="15" customHeight="1">
      <c r="B4" s="1014"/>
      <c r="C4" s="1015"/>
      <c r="D4" s="1015"/>
      <c r="E4" s="1015"/>
      <c r="F4" s="1015"/>
      <c r="G4" s="1015"/>
      <c r="H4" s="1015"/>
      <c r="K4" s="5" t="s">
        <v>230</v>
      </c>
      <c r="W4" s="5" t="s">
        <v>134</v>
      </c>
    </row>
    <row r="5" spans="1:23" ht="15" customHeight="1">
      <c r="B5" s="1016"/>
      <c r="C5" s="1017"/>
      <c r="D5" s="1017"/>
      <c r="E5" s="1017"/>
      <c r="F5" s="1017"/>
      <c r="G5" s="1017"/>
      <c r="H5" s="1017"/>
      <c r="K5" s="5" t="s">
        <v>311</v>
      </c>
      <c r="L5" s="1005" t="s">
        <v>313</v>
      </c>
      <c r="W5" s="5" t="s">
        <v>133</v>
      </c>
    </row>
    <row r="6" spans="1:23" s="196" customFormat="1" ht="26.25" customHeight="1" thickBot="1">
      <c r="B6" s="303"/>
      <c r="C6" s="201"/>
      <c r="D6" s="161"/>
      <c r="E6" s="161"/>
      <c r="F6" s="162"/>
      <c r="G6" s="167"/>
      <c r="H6" s="388"/>
      <c r="K6" s="196" t="s">
        <v>312</v>
      </c>
      <c r="L6" s="1006"/>
    </row>
    <row r="7" spans="1:23" s="196" customFormat="1" ht="15" customHeight="1" thickTop="1">
      <c r="B7" s="304"/>
      <c r="C7" s="202"/>
      <c r="D7" s="161"/>
      <c r="E7" s="161"/>
      <c r="F7" s="163"/>
      <c r="G7" s="168"/>
      <c r="H7" s="389"/>
      <c r="L7" s="1007" t="s">
        <v>311</v>
      </c>
    </row>
    <row r="8" spans="1:23" s="196" customFormat="1" ht="15" customHeight="1">
      <c r="B8" s="304"/>
      <c r="C8" s="202"/>
      <c r="D8" s="161"/>
      <c r="E8" s="161"/>
      <c r="F8" s="163"/>
      <c r="G8" s="168"/>
      <c r="H8" s="389"/>
      <c r="L8" s="1008"/>
    </row>
    <row r="9" spans="1:23" s="196" customFormat="1" ht="15" customHeight="1" thickBot="1">
      <c r="B9" s="305"/>
      <c r="C9" s="203"/>
      <c r="D9" s="161"/>
      <c r="E9" s="161"/>
      <c r="F9" s="164"/>
      <c r="G9" s="169"/>
      <c r="H9" s="390"/>
      <c r="L9" s="1009"/>
    </row>
    <row r="10" spans="1:23" s="196" customFormat="1" ht="23.25" customHeight="1" thickTop="1">
      <c r="B10" s="1001" t="s">
        <v>855</v>
      </c>
      <c r="C10" s="1002"/>
      <c r="D10" s="1002"/>
      <c r="E10" s="1002"/>
      <c r="F10" s="1002"/>
      <c r="G10" s="1002"/>
      <c r="H10" s="1002"/>
    </row>
    <row r="11" spans="1:23" s="196" customFormat="1" ht="18" customHeight="1">
      <c r="B11" s="1003" t="s">
        <v>41</v>
      </c>
      <c r="C11" s="1003" t="s">
        <v>16</v>
      </c>
      <c r="D11" s="1003" t="s">
        <v>23</v>
      </c>
      <c r="E11" s="1003" t="s">
        <v>9</v>
      </c>
      <c r="F11" s="1003" t="s">
        <v>10</v>
      </c>
      <c r="G11" s="996" t="s">
        <v>35</v>
      </c>
      <c r="H11" s="998" t="s">
        <v>17</v>
      </c>
      <c r="W11" s="85"/>
    </row>
    <row r="12" spans="1:23" s="85" customFormat="1" ht="24" customHeight="1">
      <c r="B12" s="1004"/>
      <c r="C12" s="1004"/>
      <c r="D12" s="1004"/>
      <c r="E12" s="1004"/>
      <c r="F12" s="1004"/>
      <c r="G12" s="997"/>
      <c r="H12" s="999"/>
      <c r="W12" s="86"/>
    </row>
    <row r="13" spans="1:23" s="86" customFormat="1" ht="20.100000000000001" customHeight="1">
      <c r="A13" s="97" t="str">
        <f>E13</f>
        <v>1.0</v>
      </c>
      <c r="B13" s="921"/>
      <c r="C13" s="922"/>
      <c r="D13" s="923"/>
      <c r="E13" s="924" t="s">
        <v>12</v>
      </c>
      <c r="F13" s="925" t="s">
        <v>177</v>
      </c>
      <c r="G13" s="926"/>
      <c r="H13" s="927"/>
      <c r="K13" s="87"/>
      <c r="L13" s="87"/>
      <c r="M13" s="87"/>
      <c r="N13" s="87"/>
      <c r="O13" s="87"/>
      <c r="P13" s="87"/>
      <c r="W13" s="81"/>
    </row>
    <row r="14" spans="1:23" s="86" customFormat="1">
      <c r="A14" s="97" t="str">
        <f t="shared" ref="A14:A66" si="0">E14</f>
        <v>1.1</v>
      </c>
      <c r="B14" s="16" t="s">
        <v>170</v>
      </c>
      <c r="C14" s="19" t="s">
        <v>302</v>
      </c>
      <c r="D14" s="16" t="s">
        <v>134</v>
      </c>
      <c r="E14" s="16" t="s">
        <v>21</v>
      </c>
      <c r="F14" s="106" t="s">
        <v>177</v>
      </c>
      <c r="G14" s="170" t="s">
        <v>238</v>
      </c>
      <c r="H14" s="391">
        <v>1</v>
      </c>
    </row>
    <row r="15" spans="1:23" s="88" customFormat="1" ht="20.100000000000001" customHeight="1">
      <c r="A15" s="97">
        <f t="shared" si="0"/>
        <v>0</v>
      </c>
      <c r="B15" s="306"/>
      <c r="C15" s="15"/>
      <c r="D15" s="15"/>
      <c r="E15" s="15"/>
      <c r="F15" s="15"/>
      <c r="G15" s="911"/>
      <c r="H15" s="392"/>
      <c r="K15" s="1000"/>
      <c r="L15" s="1000"/>
      <c r="M15" s="1000"/>
      <c r="N15" s="1000"/>
      <c r="O15" s="1000"/>
      <c r="P15" s="1000"/>
    </row>
    <row r="16" spans="1:23" s="88" customFormat="1" ht="20.100000000000001" customHeight="1">
      <c r="A16" s="97" t="str">
        <f t="shared" si="0"/>
        <v>2.0</v>
      </c>
      <c r="B16" s="921"/>
      <c r="C16" s="922"/>
      <c r="D16" s="923"/>
      <c r="E16" s="923" t="s">
        <v>39</v>
      </c>
      <c r="F16" s="925" t="s">
        <v>33</v>
      </c>
      <c r="G16" s="926"/>
      <c r="H16" s="927"/>
      <c r="K16" s="912"/>
      <c r="L16" s="912"/>
      <c r="M16" s="912"/>
      <c r="N16" s="912"/>
      <c r="O16" s="912"/>
      <c r="P16" s="912"/>
    </row>
    <row r="17" spans="1:23" s="81" customFormat="1" ht="15.75">
      <c r="A17" s="97"/>
      <c r="B17" s="16" t="s">
        <v>170</v>
      </c>
      <c r="C17" s="19" t="s">
        <v>304</v>
      </c>
      <c r="D17" s="16" t="s">
        <v>134</v>
      </c>
      <c r="E17" s="16" t="s">
        <v>192</v>
      </c>
      <c r="F17" s="106" t="s">
        <v>70</v>
      </c>
      <c r="G17" s="170" t="s">
        <v>68</v>
      </c>
      <c r="H17" s="391">
        <f>2*1.25</f>
        <v>2.5</v>
      </c>
      <c r="K17" s="343"/>
      <c r="L17" s="343"/>
      <c r="M17" s="343"/>
      <c r="N17" s="343"/>
      <c r="O17" s="343"/>
      <c r="P17" s="343"/>
      <c r="W17" s="88"/>
    </row>
    <row r="18" spans="1:23" s="81" customFormat="1" ht="15.75">
      <c r="A18" s="97"/>
      <c r="B18" s="306"/>
      <c r="C18" s="15"/>
      <c r="D18" s="15"/>
      <c r="E18" s="15"/>
      <c r="F18" s="15"/>
      <c r="G18" s="911"/>
      <c r="H18" s="392"/>
      <c r="K18" s="343"/>
      <c r="L18" s="343"/>
      <c r="M18" s="343"/>
      <c r="N18" s="343"/>
      <c r="O18" s="343"/>
      <c r="P18" s="343"/>
      <c r="W18" s="88"/>
    </row>
    <row r="19" spans="1:23" s="86" customFormat="1" ht="20.100000000000001" customHeight="1">
      <c r="A19" s="97" t="str">
        <f t="shared" si="0"/>
        <v>3.0</v>
      </c>
      <c r="B19" s="921"/>
      <c r="C19" s="922"/>
      <c r="D19" s="923"/>
      <c r="E19" s="923" t="s">
        <v>32</v>
      </c>
      <c r="F19" s="925" t="s">
        <v>383</v>
      </c>
      <c r="G19" s="926"/>
      <c r="H19" s="927"/>
    </row>
    <row r="20" spans="1:23" s="86" customFormat="1" ht="25.5">
      <c r="A20" s="97" t="str">
        <f>E17</f>
        <v>2.1</v>
      </c>
      <c r="B20" s="16" t="s">
        <v>42</v>
      </c>
      <c r="C20" s="19">
        <v>93584</v>
      </c>
      <c r="D20" s="16" t="s">
        <v>134</v>
      </c>
      <c r="E20" s="16" t="s">
        <v>194</v>
      </c>
      <c r="F20" s="106" t="s">
        <v>69</v>
      </c>
      <c r="G20" s="170" t="s">
        <v>68</v>
      </c>
      <c r="H20" s="391">
        <v>70</v>
      </c>
    </row>
    <row r="21" spans="1:23" s="86" customFormat="1" ht="19.5" customHeight="1">
      <c r="A21" s="97"/>
      <c r="B21" s="306"/>
      <c r="C21" s="15"/>
      <c r="D21" s="15"/>
      <c r="E21" s="15"/>
      <c r="F21" s="15"/>
      <c r="G21" s="911"/>
      <c r="H21" s="392"/>
    </row>
    <row r="22" spans="1:23" s="196" customFormat="1" ht="20.100000000000001" customHeight="1">
      <c r="A22" s="97" t="str">
        <f t="shared" si="0"/>
        <v>4.0</v>
      </c>
      <c r="B22" s="928"/>
      <c r="C22" s="929"/>
      <c r="D22" s="930"/>
      <c r="E22" s="930" t="s">
        <v>40</v>
      </c>
      <c r="F22" s="925" t="s">
        <v>231</v>
      </c>
      <c r="G22" s="931"/>
      <c r="H22" s="932"/>
    </row>
    <row r="23" spans="1:23" s="196" customFormat="1" ht="25.5">
      <c r="A23" s="97" t="str">
        <f t="shared" si="0"/>
        <v>4.1</v>
      </c>
      <c r="B23" s="16" t="s">
        <v>42</v>
      </c>
      <c r="C23" s="19" t="s">
        <v>427</v>
      </c>
      <c r="D23" s="16" t="s">
        <v>134</v>
      </c>
      <c r="E23" s="16" t="s">
        <v>372</v>
      </c>
      <c r="F23" s="378" t="s">
        <v>105</v>
      </c>
      <c r="G23" s="170" t="s">
        <v>98</v>
      </c>
      <c r="H23" s="391">
        <f>'BOTA FORA'!I24</f>
        <v>3414.7299999999996</v>
      </c>
    </row>
    <row r="24" spans="1:23" s="196" customFormat="1" ht="25.5">
      <c r="A24" s="97"/>
      <c r="B24" s="16" t="s">
        <v>42</v>
      </c>
      <c r="C24" s="19">
        <v>93589</v>
      </c>
      <c r="D24" s="16" t="s">
        <v>134</v>
      </c>
      <c r="E24" s="16" t="s">
        <v>373</v>
      </c>
      <c r="F24" s="378" t="s">
        <v>116</v>
      </c>
      <c r="G24" s="170" t="s">
        <v>109</v>
      </c>
      <c r="H24" s="391">
        <f>'BOTA FORA'!P24</f>
        <v>4608.0900000000011</v>
      </c>
    </row>
    <row r="25" spans="1:23" s="196" customFormat="1" ht="25.5">
      <c r="A25" s="97" t="str">
        <f t="shared" si="0"/>
        <v>4.2</v>
      </c>
      <c r="B25" s="16" t="s">
        <v>42</v>
      </c>
      <c r="C25" s="19">
        <v>95875</v>
      </c>
      <c r="D25" s="16" t="s">
        <v>134</v>
      </c>
      <c r="E25" s="16" t="s">
        <v>373</v>
      </c>
      <c r="F25" s="378" t="s">
        <v>117</v>
      </c>
      <c r="G25" s="170" t="s">
        <v>109</v>
      </c>
      <c r="H25" s="391">
        <f>'BOTA FORA'!N24</f>
        <v>21334.1</v>
      </c>
      <c r="W25" s="88"/>
    </row>
    <row r="26" spans="1:23" s="88" customFormat="1" ht="20.100000000000001" customHeight="1">
      <c r="A26" s="97">
        <f t="shared" si="0"/>
        <v>0</v>
      </c>
      <c r="B26" s="306"/>
      <c r="C26" s="15"/>
      <c r="D26" s="15"/>
      <c r="E26" s="15"/>
      <c r="F26" s="17"/>
      <c r="G26" s="911"/>
      <c r="H26" s="392"/>
      <c r="W26" s="196"/>
    </row>
    <row r="27" spans="1:23" s="196" customFormat="1" ht="20.100000000000001" customHeight="1">
      <c r="A27" s="97" t="str">
        <f t="shared" si="0"/>
        <v>5.0</v>
      </c>
      <c r="B27" s="933"/>
      <c r="C27" s="934"/>
      <c r="D27" s="935"/>
      <c r="E27" s="935" t="s">
        <v>31</v>
      </c>
      <c r="F27" s="925" t="s">
        <v>53</v>
      </c>
      <c r="G27" s="936"/>
      <c r="H27" s="937"/>
    </row>
    <row r="28" spans="1:23" s="196" customFormat="1" ht="20.100000000000001" customHeight="1">
      <c r="A28" s="97" t="str">
        <f t="shared" si="0"/>
        <v>5.1</v>
      </c>
      <c r="B28" s="933"/>
      <c r="C28" s="934"/>
      <c r="D28" s="935"/>
      <c r="E28" s="935" t="s">
        <v>180</v>
      </c>
      <c r="F28" s="925" t="s">
        <v>178</v>
      </c>
      <c r="G28" s="936"/>
      <c r="H28" s="937"/>
    </row>
    <row r="29" spans="1:23" s="196" customFormat="1" ht="42.75" customHeight="1">
      <c r="A29" s="97" t="str">
        <f t="shared" si="0"/>
        <v>5.1.1</v>
      </c>
      <c r="B29" s="16" t="s">
        <v>42</v>
      </c>
      <c r="C29" s="19" t="s">
        <v>426</v>
      </c>
      <c r="D29" s="16" t="s">
        <v>134</v>
      </c>
      <c r="E29" s="16" t="s">
        <v>374</v>
      </c>
      <c r="F29" s="106" t="s">
        <v>104</v>
      </c>
      <c r="G29" s="170" t="s">
        <v>98</v>
      </c>
      <c r="H29" s="391">
        <f>H32</f>
        <v>4699.92</v>
      </c>
    </row>
    <row r="30" spans="1:23" s="196" customFormat="1">
      <c r="A30" s="97"/>
      <c r="B30" s="16" t="s">
        <v>230</v>
      </c>
      <c r="C30" s="19"/>
      <c r="D30" s="16" t="s">
        <v>133</v>
      </c>
      <c r="E30" s="16" t="s">
        <v>375</v>
      </c>
      <c r="F30" s="106" t="s">
        <v>849</v>
      </c>
      <c r="G30" s="170" t="s">
        <v>98</v>
      </c>
      <c r="H30" s="391">
        <f>H29</f>
        <v>4699.92</v>
      </c>
    </row>
    <row r="31" spans="1:23" s="196" customFormat="1" ht="25.5">
      <c r="A31" s="97" t="str">
        <f t="shared" ref="A31:A33" si="1">E31</f>
        <v>5.1.2</v>
      </c>
      <c r="B31" s="16" t="s">
        <v>42</v>
      </c>
      <c r="C31" s="19">
        <v>100576</v>
      </c>
      <c r="D31" s="16" t="s">
        <v>134</v>
      </c>
      <c r="E31" s="16" t="s">
        <v>375</v>
      </c>
      <c r="F31" s="106" t="s">
        <v>428</v>
      </c>
      <c r="G31" s="170" t="s">
        <v>68</v>
      </c>
      <c r="H31" s="391">
        <f>'REG. SUBLEITO'!M23</f>
        <v>23499.930000000004</v>
      </c>
      <c r="W31" s="86"/>
    </row>
    <row r="32" spans="1:23" s="196" customFormat="1" ht="38.25">
      <c r="A32" s="97" t="str">
        <f t="shared" si="1"/>
        <v>5.1.3</v>
      </c>
      <c r="B32" s="16" t="s">
        <v>42</v>
      </c>
      <c r="C32" s="19">
        <v>96388</v>
      </c>
      <c r="D32" s="16" t="s">
        <v>134</v>
      </c>
      <c r="E32" s="16" t="s">
        <v>376</v>
      </c>
      <c r="F32" s="106" t="s">
        <v>429</v>
      </c>
      <c r="G32" s="170" t="s">
        <v>98</v>
      </c>
      <c r="H32" s="391">
        <f>ROUND(BASE!O23,2)</f>
        <v>4699.92</v>
      </c>
      <c r="W32" s="86"/>
    </row>
    <row r="33" spans="1:23" s="196" customFormat="1">
      <c r="A33" s="97" t="str">
        <f t="shared" si="1"/>
        <v>5.1.4</v>
      </c>
      <c r="B33" s="16" t="s">
        <v>170</v>
      </c>
      <c r="C33" s="19" t="s">
        <v>305</v>
      </c>
      <c r="D33" s="16" t="s">
        <v>134</v>
      </c>
      <c r="E33" s="16" t="s">
        <v>377</v>
      </c>
      <c r="F33" s="106" t="s">
        <v>430</v>
      </c>
      <c r="G33" s="170" t="s">
        <v>68</v>
      </c>
      <c r="H33" s="391">
        <f>IMPRIMAÇÃO!M22</f>
        <v>20782.059999999994</v>
      </c>
      <c r="W33" s="86"/>
    </row>
    <row r="34" spans="1:23" s="196" customFormat="1">
      <c r="A34" s="97"/>
      <c r="B34" s="16" t="s">
        <v>170</v>
      </c>
      <c r="C34" s="19" t="s">
        <v>306</v>
      </c>
      <c r="D34" s="16" t="s">
        <v>134</v>
      </c>
      <c r="E34" s="16" t="s">
        <v>377</v>
      </c>
      <c r="F34" s="106" t="s">
        <v>431</v>
      </c>
      <c r="G34" s="170" t="s">
        <v>68</v>
      </c>
      <c r="H34" s="391">
        <f>PINTURA!M22</f>
        <v>20782.059999999994</v>
      </c>
      <c r="W34" s="86"/>
    </row>
    <row r="35" spans="1:23" s="196" customFormat="1" ht="25.5">
      <c r="A35" s="97" t="str">
        <f t="shared" ref="A35:A38" si="2">E35</f>
        <v>5.1.5</v>
      </c>
      <c r="B35" s="16" t="s">
        <v>170</v>
      </c>
      <c r="C35" s="19" t="s">
        <v>704</v>
      </c>
      <c r="D35" s="16" t="s">
        <v>134</v>
      </c>
      <c r="E35" s="16" t="s">
        <v>378</v>
      </c>
      <c r="F35" s="106" t="s">
        <v>432</v>
      </c>
      <c r="G35" s="170" t="s">
        <v>98</v>
      </c>
      <c r="H35" s="391">
        <f>CBUQ!O22</f>
        <v>831.19999999999993</v>
      </c>
      <c r="W35" s="86"/>
    </row>
    <row r="36" spans="1:23" s="86" customFormat="1" ht="20.100000000000001" customHeight="1">
      <c r="A36" s="97">
        <f t="shared" si="2"/>
        <v>0</v>
      </c>
      <c r="B36" s="994"/>
      <c r="C36" s="995"/>
      <c r="D36" s="995"/>
      <c r="E36" s="995"/>
      <c r="F36" s="995"/>
      <c r="G36" s="995"/>
      <c r="H36" s="995"/>
    </row>
    <row r="37" spans="1:23" s="196" customFormat="1" ht="20.100000000000001" customHeight="1">
      <c r="A37" s="97" t="str">
        <f>E37</f>
        <v>5.2</v>
      </c>
      <c r="B37" s="933"/>
      <c r="C37" s="934"/>
      <c r="D37" s="935"/>
      <c r="E37" s="935" t="s">
        <v>181</v>
      </c>
      <c r="F37" s="925" t="s">
        <v>179</v>
      </c>
      <c r="G37" s="936"/>
      <c r="H37" s="937"/>
    </row>
    <row r="38" spans="1:23" s="196" customFormat="1" ht="25.5" customHeight="1">
      <c r="A38" s="97" t="str">
        <f t="shared" si="2"/>
        <v>5.2.1</v>
      </c>
      <c r="B38" s="16" t="s">
        <v>42</v>
      </c>
      <c r="C38" s="19">
        <v>95875</v>
      </c>
      <c r="D38" s="16" t="s">
        <v>134</v>
      </c>
      <c r="E38" s="16" t="s">
        <v>379</v>
      </c>
      <c r="F38" s="378" t="s">
        <v>117</v>
      </c>
      <c r="G38" s="379" t="s">
        <v>109</v>
      </c>
      <c r="H38" s="391">
        <f>BASE!R23</f>
        <v>56751.45</v>
      </c>
      <c r="I38" s="295"/>
      <c r="W38" s="86"/>
    </row>
    <row r="39" spans="1:23" s="196" customFormat="1" ht="25.5" customHeight="1">
      <c r="A39" s="97"/>
      <c r="B39" s="16" t="s">
        <v>42</v>
      </c>
      <c r="C39" s="19">
        <v>83356</v>
      </c>
      <c r="D39" s="16" t="s">
        <v>134</v>
      </c>
      <c r="E39" s="16" t="s">
        <v>407</v>
      </c>
      <c r="F39" s="378" t="s">
        <v>110</v>
      </c>
      <c r="G39" s="379" t="s">
        <v>109</v>
      </c>
      <c r="H39" s="391">
        <f>'TRANSP. BRITA'!G24+'TRANSP. BRITA'!I24</f>
        <v>23635.34</v>
      </c>
      <c r="I39" s="295"/>
      <c r="W39" s="86"/>
    </row>
    <row r="40" spans="1:23" s="196" customFormat="1" ht="38.25">
      <c r="A40" s="97"/>
      <c r="B40" s="16" t="s">
        <v>42</v>
      </c>
      <c r="C40" s="19">
        <v>93176</v>
      </c>
      <c r="D40" s="16" t="s">
        <v>134</v>
      </c>
      <c r="E40" s="16" t="s">
        <v>408</v>
      </c>
      <c r="F40" s="378" t="s">
        <v>118</v>
      </c>
      <c r="G40" s="379" t="s">
        <v>108</v>
      </c>
      <c r="H40" s="391">
        <f>'TRANSP. MAT. BET.'!G44</f>
        <v>1092.1600000000001</v>
      </c>
      <c r="I40" s="295"/>
      <c r="W40" s="86"/>
    </row>
    <row r="41" spans="1:23" s="196" customFormat="1" ht="25.5">
      <c r="A41" s="97"/>
      <c r="B41" s="16" t="s">
        <v>42</v>
      </c>
      <c r="C41" s="19">
        <v>95303</v>
      </c>
      <c r="D41" s="16" t="s">
        <v>134</v>
      </c>
      <c r="E41" s="16" t="s">
        <v>409</v>
      </c>
      <c r="F41" s="378" t="s">
        <v>111</v>
      </c>
      <c r="G41" s="379" t="s">
        <v>109</v>
      </c>
      <c r="H41" s="391">
        <f>CBUQ!U22</f>
        <v>24686.640000000003</v>
      </c>
      <c r="I41" s="295"/>
      <c r="W41" s="86"/>
    </row>
    <row r="42" spans="1:23" s="196" customFormat="1" ht="25.5" customHeight="1">
      <c r="A42" s="97"/>
      <c r="B42" s="994"/>
      <c r="C42" s="995"/>
      <c r="D42" s="995"/>
      <c r="E42" s="995"/>
      <c r="F42" s="995"/>
      <c r="G42" s="995"/>
      <c r="H42" s="995"/>
      <c r="W42" s="86"/>
    </row>
    <row r="43" spans="1:23" s="86" customFormat="1" ht="20.100000000000001" customHeight="1">
      <c r="A43" s="97" t="str">
        <f>E43</f>
        <v>6.0</v>
      </c>
      <c r="B43" s="938"/>
      <c r="C43" s="934"/>
      <c r="D43" s="939"/>
      <c r="E43" s="939" t="s">
        <v>30</v>
      </c>
      <c r="F43" s="925" t="s">
        <v>369</v>
      </c>
      <c r="G43" s="936"/>
      <c r="H43" s="937"/>
    </row>
    <row r="44" spans="1:23" s="86" customFormat="1" ht="20.100000000000001" customHeight="1">
      <c r="A44" s="97" t="str">
        <f t="shared" ref="A44" si="3">E44</f>
        <v>6.1</v>
      </c>
      <c r="B44" s="938"/>
      <c r="C44" s="934"/>
      <c r="D44" s="939"/>
      <c r="E44" s="939" t="s">
        <v>388</v>
      </c>
      <c r="F44" s="940" t="s">
        <v>28</v>
      </c>
      <c r="G44" s="931"/>
      <c r="H44" s="937"/>
    </row>
    <row r="45" spans="1:23" s="86" customFormat="1" ht="38.25">
      <c r="A45" s="97"/>
      <c r="B45" s="16" t="s">
        <v>42</v>
      </c>
      <c r="C45" s="19">
        <v>94267</v>
      </c>
      <c r="D45" s="16" t="s">
        <v>134</v>
      </c>
      <c r="E45" s="16" t="s">
        <v>388</v>
      </c>
      <c r="F45" s="106" t="s">
        <v>385</v>
      </c>
      <c r="G45" s="170" t="s">
        <v>61</v>
      </c>
      <c r="H45" s="391">
        <f>'MEIO-FIO E SARJETA'!F38</f>
        <v>5691.9900000000016</v>
      </c>
    </row>
    <row r="46" spans="1:23" s="86" customFormat="1" ht="38.25">
      <c r="A46" s="97"/>
      <c r="B46" s="16" t="s">
        <v>42</v>
      </c>
      <c r="C46" s="19">
        <v>94268</v>
      </c>
      <c r="D46" s="16" t="s">
        <v>134</v>
      </c>
      <c r="E46" s="16" t="s">
        <v>389</v>
      </c>
      <c r="F46" s="106" t="s">
        <v>386</v>
      </c>
      <c r="G46" s="170" t="s">
        <v>61</v>
      </c>
      <c r="H46" s="391">
        <f>'MEIO-FIO E SARJETA'!F60</f>
        <v>283.78000000000009</v>
      </c>
    </row>
    <row r="47" spans="1:23" s="86" customFormat="1" ht="20.100000000000001" customHeight="1" thickBot="1">
      <c r="A47" s="97">
        <f t="shared" si="0"/>
        <v>0</v>
      </c>
      <c r="B47" s="859"/>
      <c r="C47" s="860"/>
      <c r="D47" s="860"/>
      <c r="E47" s="860"/>
      <c r="F47" s="860"/>
      <c r="G47" s="861"/>
      <c r="H47" s="862"/>
      <c r="W47" s="196"/>
    </row>
    <row r="48" spans="1:23" s="86" customFormat="1" ht="20.100000000000001" customHeight="1">
      <c r="A48" s="97" t="str">
        <f t="shared" si="0"/>
        <v>6.2</v>
      </c>
      <c r="B48" s="941"/>
      <c r="C48" s="942"/>
      <c r="D48" s="943"/>
      <c r="E48" s="943" t="s">
        <v>389</v>
      </c>
      <c r="F48" s="944" t="s">
        <v>685</v>
      </c>
      <c r="G48" s="945"/>
      <c r="H48" s="946"/>
      <c r="W48" s="196"/>
    </row>
    <row r="49" spans="1:23" s="86" customFormat="1" ht="51">
      <c r="A49" s="97"/>
      <c r="B49" s="810" t="s">
        <v>42</v>
      </c>
      <c r="C49" s="19">
        <v>90085</v>
      </c>
      <c r="D49" s="16" t="s">
        <v>134</v>
      </c>
      <c r="E49" s="16" t="s">
        <v>686</v>
      </c>
      <c r="F49" s="360" t="s">
        <v>106</v>
      </c>
      <c r="G49" s="351" t="s">
        <v>98</v>
      </c>
      <c r="H49" s="391">
        <f>ROUND('DREN. MEM. CAL.'!I87+'DREN. MEM. CAL.'!F99+'DREN. MEM. CAL.'!J56+'DREN. MEM. CAL.'!J61,2)</f>
        <v>4061.39</v>
      </c>
      <c r="W49" s="196"/>
    </row>
    <row r="50" spans="1:23" s="86" customFormat="1" ht="51">
      <c r="A50" s="97"/>
      <c r="B50" s="810" t="s">
        <v>42</v>
      </c>
      <c r="C50" s="19">
        <v>93377</v>
      </c>
      <c r="D50" s="16" t="s">
        <v>134</v>
      </c>
      <c r="E50" s="16" t="s">
        <v>687</v>
      </c>
      <c r="F50" s="360" t="s">
        <v>107</v>
      </c>
      <c r="G50" s="351" t="s">
        <v>98</v>
      </c>
      <c r="H50" s="391">
        <f>'DREN. MEM. CAL.'!H99</f>
        <v>3197.13</v>
      </c>
      <c r="W50" s="196"/>
    </row>
    <row r="51" spans="1:23" s="86" customFormat="1" ht="38.25">
      <c r="A51" s="97"/>
      <c r="B51" s="810" t="s">
        <v>42</v>
      </c>
      <c r="C51" s="19">
        <v>94046</v>
      </c>
      <c r="D51" s="16" t="s">
        <v>134</v>
      </c>
      <c r="E51" s="16" t="s">
        <v>688</v>
      </c>
      <c r="F51" s="360" t="s">
        <v>99</v>
      </c>
      <c r="G51" s="351" t="s">
        <v>68</v>
      </c>
      <c r="H51" s="391">
        <f>'DREN. MEM. CAL.'!I99</f>
        <v>3881.96</v>
      </c>
      <c r="W51" s="196"/>
    </row>
    <row r="52" spans="1:23" s="86" customFormat="1" ht="38.25">
      <c r="A52" s="97"/>
      <c r="B52" s="810" t="s">
        <v>42</v>
      </c>
      <c r="C52" s="19">
        <v>92210</v>
      </c>
      <c r="D52" s="16" t="s">
        <v>134</v>
      </c>
      <c r="E52" s="16" t="s">
        <v>689</v>
      </c>
      <c r="F52" s="360" t="s">
        <v>63</v>
      </c>
      <c r="G52" s="351" t="s">
        <v>61</v>
      </c>
      <c r="H52" s="391">
        <f>'DREN. MEM. CAL.'!C93</f>
        <v>146</v>
      </c>
      <c r="W52" s="196"/>
    </row>
    <row r="53" spans="1:23" s="86" customFormat="1" ht="38.25">
      <c r="A53" s="97"/>
      <c r="B53" s="810" t="s">
        <v>42</v>
      </c>
      <c r="C53" s="19">
        <v>92212</v>
      </c>
      <c r="D53" s="16" t="s">
        <v>134</v>
      </c>
      <c r="E53" s="16" t="s">
        <v>690</v>
      </c>
      <c r="F53" s="360" t="s">
        <v>64</v>
      </c>
      <c r="G53" s="351" t="s">
        <v>61</v>
      </c>
      <c r="H53" s="391">
        <f>'DREN. MEM. CAL.'!C94</f>
        <v>206</v>
      </c>
      <c r="W53" s="196"/>
    </row>
    <row r="54" spans="1:23" s="86" customFormat="1" ht="38.25">
      <c r="A54" s="97"/>
      <c r="B54" s="810" t="s">
        <v>42</v>
      </c>
      <c r="C54" s="19">
        <v>92214</v>
      </c>
      <c r="D54" s="16" t="s">
        <v>134</v>
      </c>
      <c r="E54" s="16" t="s">
        <v>691</v>
      </c>
      <c r="F54" s="360" t="s">
        <v>65</v>
      </c>
      <c r="G54" s="351" t="s">
        <v>61</v>
      </c>
      <c r="H54" s="391">
        <f>'DREN. MEM. CAL.'!C95</f>
        <v>282</v>
      </c>
      <c r="W54" s="196"/>
    </row>
    <row r="55" spans="1:23" s="86" customFormat="1" ht="38.25">
      <c r="A55" s="97"/>
      <c r="B55" s="810" t="s">
        <v>42</v>
      </c>
      <c r="C55" s="19">
        <v>92216</v>
      </c>
      <c r="D55" s="16" t="s">
        <v>134</v>
      </c>
      <c r="E55" s="16" t="s">
        <v>692</v>
      </c>
      <c r="F55" s="360" t="s">
        <v>66</v>
      </c>
      <c r="G55" s="351" t="s">
        <v>61</v>
      </c>
      <c r="H55" s="391">
        <f>'DREN. MEM. CAL.'!C96</f>
        <v>390</v>
      </c>
      <c r="W55" s="196"/>
    </row>
    <row r="56" spans="1:23" s="86" customFormat="1" ht="38.25">
      <c r="A56" s="97"/>
      <c r="B56" s="810" t="s">
        <v>42</v>
      </c>
      <c r="C56" s="19">
        <v>94104</v>
      </c>
      <c r="D56" s="16" t="s">
        <v>134</v>
      </c>
      <c r="E56" s="16" t="s">
        <v>693</v>
      </c>
      <c r="F56" s="360" t="s">
        <v>113</v>
      </c>
      <c r="G56" s="351" t="s">
        <v>98</v>
      </c>
      <c r="H56" s="391">
        <f>'DREN. MEM. CAL.'!H29</f>
        <v>161.72</v>
      </c>
      <c r="W56" s="196"/>
    </row>
    <row r="57" spans="1:23" s="86" customFormat="1" ht="38.25">
      <c r="A57" s="97"/>
      <c r="B57" s="810" t="s">
        <v>42</v>
      </c>
      <c r="C57" s="19">
        <v>98008</v>
      </c>
      <c r="D57" s="16" t="s">
        <v>134</v>
      </c>
      <c r="E57" s="16" t="s">
        <v>694</v>
      </c>
      <c r="F57" s="360" t="s">
        <v>234</v>
      </c>
      <c r="G57" s="351" t="s">
        <v>62</v>
      </c>
      <c r="H57" s="391">
        <f>'DREN. MEM. CAL.'!K99</f>
        <v>21</v>
      </c>
      <c r="W57" s="196"/>
    </row>
    <row r="58" spans="1:23" s="86" customFormat="1" ht="25.5">
      <c r="A58" s="97"/>
      <c r="B58" s="810" t="s">
        <v>42</v>
      </c>
      <c r="C58" s="19">
        <v>98009</v>
      </c>
      <c r="D58" s="16" t="s">
        <v>134</v>
      </c>
      <c r="E58" s="16" t="s">
        <v>695</v>
      </c>
      <c r="F58" s="360" t="s">
        <v>235</v>
      </c>
      <c r="G58" s="351" t="s">
        <v>61</v>
      </c>
      <c r="H58" s="391">
        <f>'DREN. MEM. CAL.'!K87</f>
        <v>14.450000000000005</v>
      </c>
      <c r="W58" s="196"/>
    </row>
    <row r="59" spans="1:23" s="86" customFormat="1" ht="38.25">
      <c r="A59" s="97"/>
      <c r="B59" s="810" t="s">
        <v>170</v>
      </c>
      <c r="C59" s="19" t="s">
        <v>848</v>
      </c>
      <c r="D59" s="16" t="s">
        <v>134</v>
      </c>
      <c r="E59" s="16" t="s">
        <v>780</v>
      </c>
      <c r="F59" s="360" t="s">
        <v>701</v>
      </c>
      <c r="G59" s="351" t="s">
        <v>62</v>
      </c>
      <c r="H59" s="391">
        <f>H57</f>
        <v>21</v>
      </c>
      <c r="W59" s="196"/>
    </row>
    <row r="60" spans="1:23" s="86" customFormat="1" ht="25.5">
      <c r="A60" s="97"/>
      <c r="B60" s="810" t="s">
        <v>43</v>
      </c>
      <c r="C60" s="19">
        <v>2003628</v>
      </c>
      <c r="D60" s="16" t="s">
        <v>134</v>
      </c>
      <c r="E60" s="16" t="s">
        <v>782</v>
      </c>
      <c r="F60" s="360" t="s">
        <v>696</v>
      </c>
      <c r="G60" s="351" t="s">
        <v>62</v>
      </c>
      <c r="H60" s="391">
        <f>'DREN. MEM. CAL.'!I56</f>
        <v>5</v>
      </c>
      <c r="W60" s="196"/>
    </row>
    <row r="61" spans="1:23" s="86" customFormat="1" ht="25.5">
      <c r="A61" s="97"/>
      <c r="B61" s="810" t="s">
        <v>43</v>
      </c>
      <c r="C61" s="19">
        <v>2003636</v>
      </c>
      <c r="D61" s="16" t="s">
        <v>134</v>
      </c>
      <c r="E61" s="16" t="s">
        <v>697</v>
      </c>
      <c r="F61" s="360" t="s">
        <v>781</v>
      </c>
      <c r="G61" s="351" t="s">
        <v>62</v>
      </c>
      <c r="H61" s="391">
        <f>'DREN. MEM. CAL.'!I61</f>
        <v>26</v>
      </c>
      <c r="W61" s="196"/>
    </row>
    <row r="62" spans="1:23" s="86" customFormat="1">
      <c r="A62" s="97"/>
      <c r="B62" s="810" t="s">
        <v>43</v>
      </c>
      <c r="C62" s="19">
        <v>2003457</v>
      </c>
      <c r="D62" s="16" t="s">
        <v>134</v>
      </c>
      <c r="E62" s="16" t="s">
        <v>698</v>
      </c>
      <c r="F62" s="867" t="s">
        <v>783</v>
      </c>
      <c r="G62" s="351" t="s">
        <v>62</v>
      </c>
      <c r="H62" s="391">
        <v>1</v>
      </c>
      <c r="W62" s="196"/>
    </row>
    <row r="63" spans="1:23" s="86" customFormat="1" ht="20.100000000000001" customHeight="1">
      <c r="A63" s="97"/>
      <c r="B63" s="812"/>
      <c r="C63" s="813"/>
      <c r="D63" s="813"/>
      <c r="E63" s="813"/>
      <c r="F63" s="813"/>
      <c r="G63" s="814"/>
      <c r="H63" s="815"/>
      <c r="W63" s="196"/>
    </row>
    <row r="64" spans="1:23" s="86" customFormat="1" ht="20.100000000000001" customHeight="1" thickBot="1">
      <c r="A64" s="97"/>
      <c r="B64" s="817"/>
      <c r="C64" s="818"/>
      <c r="D64" s="818"/>
      <c r="E64" s="818"/>
      <c r="F64" s="818"/>
      <c r="G64" s="819"/>
      <c r="H64" s="820"/>
      <c r="W64" s="196"/>
    </row>
    <row r="65" spans="1:23" s="196" customFormat="1" ht="20.100000000000001" customHeight="1">
      <c r="A65" s="97" t="str">
        <f>E65</f>
        <v>7.0</v>
      </c>
      <c r="B65" s="947"/>
      <c r="C65" s="922"/>
      <c r="D65" s="948"/>
      <c r="E65" s="948" t="s">
        <v>29</v>
      </c>
      <c r="F65" s="925" t="s">
        <v>45</v>
      </c>
      <c r="G65" s="926"/>
      <c r="H65" s="927"/>
      <c r="I65" s="165"/>
    </row>
    <row r="66" spans="1:23" s="196" customFormat="1" ht="20.100000000000001" customHeight="1">
      <c r="A66" s="97" t="str">
        <f t="shared" si="0"/>
        <v>7.1</v>
      </c>
      <c r="B66" s="947"/>
      <c r="C66" s="922"/>
      <c r="D66" s="948"/>
      <c r="E66" s="948" t="s">
        <v>245</v>
      </c>
      <c r="F66" s="925" t="s">
        <v>183</v>
      </c>
      <c r="G66" s="926"/>
      <c r="H66" s="927"/>
      <c r="I66" s="165"/>
    </row>
    <row r="67" spans="1:23" s="196" customFormat="1" ht="25.5">
      <c r="A67" s="97"/>
      <c r="B67" s="19" t="s">
        <v>43</v>
      </c>
      <c r="C67" s="19">
        <v>5213444</v>
      </c>
      <c r="D67" s="16" t="s">
        <v>134</v>
      </c>
      <c r="E67" s="16" t="s">
        <v>832</v>
      </c>
      <c r="F67" s="360" t="s">
        <v>399</v>
      </c>
      <c r="G67" s="351" t="s">
        <v>35</v>
      </c>
      <c r="H67" s="391">
        <f>'SIN. VERTICAL'!D43</f>
        <v>25</v>
      </c>
    </row>
    <row r="68" spans="1:23" s="196" customFormat="1" ht="25.5">
      <c r="A68" s="97"/>
      <c r="B68" s="19" t="s">
        <v>43</v>
      </c>
      <c r="C68" s="19">
        <v>5213440</v>
      </c>
      <c r="D68" s="16" t="s">
        <v>134</v>
      </c>
      <c r="E68" s="16" t="s">
        <v>833</v>
      </c>
      <c r="F68" s="360" t="s">
        <v>401</v>
      </c>
      <c r="G68" s="351" t="s">
        <v>35</v>
      </c>
      <c r="H68" s="391">
        <f>'SIN. VERTICAL'!D22</f>
        <v>29</v>
      </c>
    </row>
    <row r="69" spans="1:23" s="196" customFormat="1">
      <c r="A69" s="97"/>
      <c r="B69" s="16" t="s">
        <v>170</v>
      </c>
      <c r="C69" s="19" t="s">
        <v>371</v>
      </c>
      <c r="D69" s="16" t="s">
        <v>134</v>
      </c>
      <c r="E69" s="16" t="s">
        <v>834</v>
      </c>
      <c r="F69" s="106" t="s">
        <v>394</v>
      </c>
      <c r="G69" s="170" t="s">
        <v>35</v>
      </c>
      <c r="H69" s="393">
        <f>'SIN. VERTICAL'!D64</f>
        <v>14</v>
      </c>
      <c r="J69" s="92">
        <f>SUM(H67:H70)</f>
        <v>74</v>
      </c>
    </row>
    <row r="70" spans="1:23" s="196" customFormat="1" ht="25.5">
      <c r="A70" s="97"/>
      <c r="B70" s="19" t="s">
        <v>43</v>
      </c>
      <c r="C70" s="19">
        <v>5213464</v>
      </c>
      <c r="D70" s="16" t="s">
        <v>134</v>
      </c>
      <c r="E70" s="16" t="s">
        <v>835</v>
      </c>
      <c r="F70" s="360" t="s">
        <v>400</v>
      </c>
      <c r="G70" s="351" t="s">
        <v>35</v>
      </c>
      <c r="H70" s="391">
        <f>'SIN. VERTICAL'!D75</f>
        <v>6</v>
      </c>
    </row>
    <row r="71" spans="1:23" s="196" customFormat="1" ht="21" customHeight="1">
      <c r="A71" s="97"/>
      <c r="B71" s="19" t="s">
        <v>43</v>
      </c>
      <c r="C71" s="19">
        <v>5213855</v>
      </c>
      <c r="D71" s="16" t="s">
        <v>134</v>
      </c>
      <c r="E71" s="16" t="s">
        <v>836</v>
      </c>
      <c r="F71" s="360" t="s">
        <v>402</v>
      </c>
      <c r="G71" s="170" t="s">
        <v>35</v>
      </c>
      <c r="H71" s="393">
        <f>H67</f>
        <v>25</v>
      </c>
    </row>
    <row r="72" spans="1:23" s="196" customFormat="1" ht="21" customHeight="1">
      <c r="A72" s="97"/>
      <c r="B72" s="19" t="s">
        <v>43</v>
      </c>
      <c r="C72" s="19">
        <v>5213851</v>
      </c>
      <c r="D72" s="16" t="s">
        <v>134</v>
      </c>
      <c r="E72" s="16" t="s">
        <v>837</v>
      </c>
      <c r="F72" s="360" t="s">
        <v>404</v>
      </c>
      <c r="G72" s="170" t="s">
        <v>35</v>
      </c>
      <c r="H72" s="393">
        <f>H68</f>
        <v>29</v>
      </c>
    </row>
    <row r="73" spans="1:23" s="196" customFormat="1" ht="26.25" customHeight="1">
      <c r="A73" s="97"/>
      <c r="B73" s="19" t="s">
        <v>43</v>
      </c>
      <c r="C73" s="19">
        <v>5213863</v>
      </c>
      <c r="D73" s="16" t="s">
        <v>134</v>
      </c>
      <c r="E73" s="16" t="s">
        <v>838</v>
      </c>
      <c r="F73" s="360" t="s">
        <v>403</v>
      </c>
      <c r="G73" s="170" t="s">
        <v>35</v>
      </c>
      <c r="H73" s="394">
        <f>H70</f>
        <v>6</v>
      </c>
    </row>
    <row r="74" spans="1:23" s="88" customFormat="1" ht="20.100000000000001" customHeight="1">
      <c r="A74" s="97">
        <f t="shared" ref="A74" si="4">E74</f>
        <v>0</v>
      </c>
      <c r="B74" s="306"/>
      <c r="C74" s="15"/>
      <c r="D74" s="15"/>
      <c r="E74" s="15"/>
      <c r="F74" s="15"/>
      <c r="G74" s="911"/>
      <c r="H74" s="392"/>
    </row>
    <row r="75" spans="1:23" s="196" customFormat="1" ht="20.100000000000001" customHeight="1">
      <c r="A75" s="97" t="str">
        <f>E75</f>
        <v>7.2</v>
      </c>
      <c r="B75" s="947"/>
      <c r="C75" s="922"/>
      <c r="D75" s="948"/>
      <c r="E75" s="948" t="s">
        <v>246</v>
      </c>
      <c r="F75" s="925" t="s">
        <v>184</v>
      </c>
      <c r="G75" s="926"/>
      <c r="H75" s="927"/>
      <c r="I75" s="165"/>
    </row>
    <row r="76" spans="1:23" s="196" customFormat="1" ht="25.5">
      <c r="A76" s="97" t="str">
        <f t="shared" ref="A76:A77" si="5">E76</f>
        <v>7.2.1</v>
      </c>
      <c r="B76" s="16" t="s">
        <v>42</v>
      </c>
      <c r="C76" s="19">
        <v>72947</v>
      </c>
      <c r="D76" s="16" t="s">
        <v>134</v>
      </c>
      <c r="E76" s="16" t="s">
        <v>839</v>
      </c>
      <c r="F76" s="106" t="s">
        <v>114</v>
      </c>
      <c r="G76" s="170" t="s">
        <v>68</v>
      </c>
      <c r="H76" s="391">
        <f>'SIN. HORIZONTAL'!H128</f>
        <v>945.43</v>
      </c>
      <c r="J76" s="90"/>
      <c r="W76" s="88"/>
    </row>
    <row r="77" spans="1:23" s="88" customFormat="1" ht="20.100000000000001" customHeight="1">
      <c r="A77" s="97">
        <f t="shared" si="5"/>
        <v>0</v>
      </c>
      <c r="B77" s="306"/>
      <c r="C77" s="15"/>
      <c r="D77" s="15"/>
      <c r="E77" s="15"/>
      <c r="F77" s="15"/>
      <c r="G77" s="911"/>
      <c r="H77" s="392"/>
    </row>
    <row r="78" spans="1:23" s="196" customFormat="1">
      <c r="B78" s="93"/>
      <c r="C78" s="93"/>
      <c r="D78" s="93"/>
      <c r="E78" s="93"/>
      <c r="F78" s="93"/>
      <c r="G78" s="172"/>
      <c r="H78" s="396"/>
    </row>
    <row r="79" spans="1:23" s="196" customFormat="1">
      <c r="B79" s="93"/>
      <c r="C79" s="93"/>
      <c r="D79" s="93"/>
      <c r="E79" s="93"/>
      <c r="F79" s="93"/>
      <c r="G79" s="172"/>
      <c r="H79" s="396"/>
      <c r="I79" s="350"/>
    </row>
    <row r="80" spans="1:23" s="196" customFormat="1">
      <c r="B80" s="93"/>
      <c r="C80" s="93"/>
      <c r="D80" s="93"/>
      <c r="E80" s="93"/>
      <c r="F80" s="93"/>
      <c r="G80" s="172"/>
      <c r="H80" s="396"/>
    </row>
    <row r="81" spans="2:8" s="196" customFormat="1">
      <c r="B81" s="93"/>
      <c r="C81" s="93"/>
      <c r="D81" s="93"/>
      <c r="E81" s="93"/>
      <c r="F81" s="93"/>
      <c r="G81" s="172"/>
      <c r="H81" s="396"/>
    </row>
    <row r="82" spans="2:8" s="196" customFormat="1">
      <c r="B82" s="93"/>
      <c r="C82" s="93"/>
      <c r="D82" s="93"/>
      <c r="E82" s="93"/>
      <c r="F82" s="93"/>
      <c r="G82" s="172"/>
      <c r="H82" s="396"/>
    </row>
    <row r="83" spans="2:8" s="196" customFormat="1">
      <c r="B83" s="93"/>
      <c r="C83" s="93"/>
      <c r="D83" s="93"/>
      <c r="E83" s="93"/>
      <c r="F83" s="93"/>
      <c r="G83" s="172"/>
      <c r="H83" s="396"/>
    </row>
    <row r="84" spans="2:8" s="196" customFormat="1">
      <c r="B84" s="93"/>
      <c r="C84" s="93"/>
      <c r="D84" s="93"/>
      <c r="E84" s="93"/>
      <c r="F84" s="93"/>
      <c r="G84" s="172"/>
      <c r="H84" s="396"/>
    </row>
    <row r="85" spans="2:8" s="196" customFormat="1">
      <c r="B85" s="93"/>
      <c r="C85" s="93"/>
      <c r="D85" s="93"/>
      <c r="E85" s="93"/>
      <c r="F85" s="93"/>
      <c r="G85" s="172"/>
      <c r="H85" s="396"/>
    </row>
    <row r="86" spans="2:8" s="196" customFormat="1">
      <c r="B86" s="93"/>
      <c r="C86" s="93"/>
      <c r="D86" s="93"/>
      <c r="E86" s="93"/>
      <c r="F86" s="93"/>
      <c r="G86" s="172"/>
      <c r="H86" s="396"/>
    </row>
    <row r="87" spans="2:8" s="196" customFormat="1">
      <c r="B87" s="93"/>
      <c r="C87" s="93"/>
      <c r="D87" s="93"/>
      <c r="E87" s="93"/>
      <c r="F87" s="93"/>
      <c r="G87" s="172"/>
      <c r="H87" s="396"/>
    </row>
    <row r="88" spans="2:8" s="196" customFormat="1">
      <c r="B88" s="93"/>
      <c r="C88" s="93"/>
      <c r="D88" s="93"/>
      <c r="E88" s="93"/>
      <c r="F88" s="93"/>
      <c r="G88" s="172"/>
      <c r="H88" s="396"/>
    </row>
    <row r="89" spans="2:8" s="196" customFormat="1">
      <c r="B89" s="93"/>
      <c r="C89" s="93"/>
      <c r="D89" s="93"/>
      <c r="E89" s="93"/>
      <c r="F89" s="93"/>
      <c r="G89" s="172"/>
      <c r="H89" s="396"/>
    </row>
    <row r="90" spans="2:8" s="196" customFormat="1">
      <c r="B90" s="93"/>
      <c r="C90" s="93"/>
      <c r="D90" s="93"/>
      <c r="E90" s="93"/>
      <c r="F90" s="93"/>
      <c r="G90" s="172"/>
      <c r="H90" s="396"/>
    </row>
    <row r="91" spans="2:8" s="196" customFormat="1">
      <c r="B91" s="93"/>
      <c r="C91" s="93"/>
      <c r="D91" s="93"/>
      <c r="E91" s="93"/>
      <c r="F91" s="93"/>
      <c r="G91" s="172"/>
      <c r="H91" s="396"/>
    </row>
    <row r="92" spans="2:8" s="196" customFormat="1">
      <c r="B92" s="93"/>
      <c r="C92" s="93"/>
      <c r="D92" s="93"/>
      <c r="E92" s="93"/>
      <c r="F92" s="93"/>
      <c r="G92" s="172"/>
      <c r="H92" s="396"/>
    </row>
    <row r="93" spans="2:8" s="196" customFormat="1">
      <c r="B93" s="93"/>
      <c r="C93" s="93"/>
      <c r="D93" s="93"/>
      <c r="E93" s="93"/>
      <c r="F93" s="93"/>
      <c r="G93" s="172"/>
      <c r="H93" s="396"/>
    </row>
    <row r="94" spans="2:8" s="196" customFormat="1">
      <c r="B94" s="93"/>
      <c r="C94" s="93"/>
      <c r="D94" s="93"/>
      <c r="E94" s="93"/>
      <c r="F94" s="93"/>
      <c r="G94" s="172"/>
      <c r="H94" s="396"/>
    </row>
    <row r="95" spans="2:8" s="196" customFormat="1">
      <c r="B95" s="93"/>
      <c r="C95" s="93"/>
      <c r="D95" s="93"/>
      <c r="E95" s="93"/>
      <c r="F95" s="93"/>
      <c r="G95" s="172"/>
      <c r="H95" s="396"/>
    </row>
    <row r="96" spans="2:8" s="196" customFormat="1">
      <c r="B96" s="93"/>
      <c r="C96" s="93"/>
      <c r="D96" s="93"/>
      <c r="E96" s="93"/>
      <c r="F96" s="93"/>
      <c r="G96" s="172"/>
      <c r="H96" s="396"/>
    </row>
    <row r="97" spans="2:8" s="196" customFormat="1">
      <c r="B97" s="93"/>
      <c r="C97" s="93"/>
      <c r="D97" s="93"/>
      <c r="E97" s="93"/>
      <c r="F97" s="93"/>
      <c r="G97" s="172"/>
      <c r="H97" s="396"/>
    </row>
    <row r="98" spans="2:8" s="196" customFormat="1">
      <c r="B98" s="93"/>
      <c r="C98" s="93"/>
      <c r="D98" s="93"/>
      <c r="E98" s="93"/>
      <c r="F98" s="93"/>
      <c r="G98" s="172"/>
      <c r="H98" s="396"/>
    </row>
    <row r="99" spans="2:8">
      <c r="B99" s="6"/>
      <c r="C99" s="6"/>
      <c r="D99" s="6"/>
      <c r="E99" s="6"/>
      <c r="F99" s="6"/>
      <c r="G99" s="173"/>
      <c r="H99" s="397"/>
    </row>
    <row r="100" spans="2:8">
      <c r="B100" s="6"/>
      <c r="C100" s="6"/>
      <c r="D100" s="6"/>
      <c r="E100" s="6"/>
      <c r="F100" s="6"/>
      <c r="G100" s="173"/>
      <c r="H100" s="397"/>
    </row>
    <row r="101" spans="2:8">
      <c r="B101" s="6"/>
      <c r="C101" s="6"/>
      <c r="D101" s="6"/>
      <c r="E101" s="6"/>
      <c r="F101" s="6"/>
      <c r="G101" s="173"/>
      <c r="H101" s="397"/>
    </row>
    <row r="102" spans="2:8">
      <c r="B102" s="6"/>
      <c r="C102" s="6"/>
      <c r="D102" s="6"/>
      <c r="E102" s="6"/>
      <c r="F102" s="6"/>
      <c r="G102" s="173"/>
      <c r="H102" s="397"/>
    </row>
    <row r="103" spans="2:8">
      <c r="B103" s="6"/>
      <c r="C103" s="6"/>
      <c r="D103" s="6"/>
      <c r="E103" s="6"/>
      <c r="F103" s="6"/>
      <c r="G103" s="173"/>
      <c r="H103" s="397"/>
    </row>
    <row r="104" spans="2:8">
      <c r="B104" s="6"/>
      <c r="C104" s="6"/>
      <c r="D104" s="6"/>
      <c r="E104" s="6"/>
      <c r="F104" s="6"/>
      <c r="G104" s="173"/>
      <c r="H104" s="397"/>
    </row>
    <row r="105" spans="2:8">
      <c r="B105" s="6"/>
      <c r="C105" s="6"/>
      <c r="D105" s="6"/>
      <c r="E105" s="6"/>
      <c r="F105" s="6"/>
      <c r="G105" s="173"/>
      <c r="H105" s="397"/>
    </row>
    <row r="106" spans="2:8">
      <c r="B106" s="6"/>
      <c r="C106" s="6"/>
      <c r="D106" s="6"/>
      <c r="E106" s="6"/>
      <c r="F106" s="6"/>
      <c r="G106" s="173"/>
      <c r="H106" s="397"/>
    </row>
    <row r="107" spans="2:8">
      <c r="B107" s="6"/>
      <c r="C107" s="6"/>
      <c r="D107" s="6"/>
      <c r="E107" s="6"/>
      <c r="F107" s="6"/>
      <c r="G107" s="173"/>
      <c r="H107" s="397"/>
    </row>
    <row r="108" spans="2:8">
      <c r="B108" s="9"/>
      <c r="C108" s="9"/>
      <c r="D108" s="9"/>
      <c r="E108" s="9"/>
      <c r="F108" s="9"/>
      <c r="G108" s="174"/>
      <c r="H108" s="398"/>
    </row>
    <row r="109" spans="2:8">
      <c r="B109" s="9"/>
      <c r="C109" s="9"/>
      <c r="D109" s="9"/>
      <c r="E109" s="9"/>
      <c r="F109" s="9"/>
      <c r="G109" s="174"/>
      <c r="H109" s="398"/>
    </row>
    <row r="110" spans="2:8">
      <c r="B110" s="9"/>
      <c r="C110" s="9"/>
      <c r="D110" s="9"/>
      <c r="E110" s="9"/>
      <c r="F110" s="9"/>
      <c r="G110" s="174"/>
      <c r="H110" s="398"/>
    </row>
    <row r="111" spans="2:8">
      <c r="B111" s="9"/>
      <c r="C111" s="9"/>
      <c r="D111" s="9"/>
      <c r="E111" s="9"/>
      <c r="F111" s="9"/>
      <c r="G111" s="174"/>
      <c r="H111" s="398"/>
    </row>
    <row r="112" spans="2:8">
      <c r="B112" s="9"/>
      <c r="C112" s="9"/>
      <c r="D112" s="9"/>
      <c r="E112" s="9"/>
      <c r="F112" s="9"/>
      <c r="G112" s="174"/>
      <c r="H112" s="398"/>
    </row>
    <row r="113" spans="2:8">
      <c r="B113" s="9"/>
      <c r="C113" s="9"/>
      <c r="D113" s="9"/>
      <c r="E113" s="9"/>
      <c r="F113" s="9"/>
      <c r="G113" s="174"/>
      <c r="H113" s="398"/>
    </row>
    <row r="126" spans="2:8">
      <c r="G126" s="5"/>
      <c r="H126" s="400"/>
    </row>
    <row r="127" spans="2:8">
      <c r="G127" s="5"/>
      <c r="H127" s="400"/>
    </row>
    <row r="128" spans="2:8">
      <c r="G128" s="5"/>
      <c r="H128" s="400"/>
    </row>
    <row r="129" spans="7:8">
      <c r="G129" s="5"/>
      <c r="H129" s="400"/>
    </row>
    <row r="130" spans="7:8">
      <c r="G130" s="5"/>
      <c r="H130" s="400"/>
    </row>
    <row r="131" spans="7:8">
      <c r="G131" s="5"/>
      <c r="H131" s="400"/>
    </row>
    <row r="132" spans="7:8">
      <c r="G132" s="5"/>
      <c r="H132" s="400"/>
    </row>
    <row r="133" spans="7:8">
      <c r="G133" s="5"/>
      <c r="H133" s="400"/>
    </row>
    <row r="134" spans="7:8">
      <c r="G134" s="5"/>
      <c r="H134" s="400"/>
    </row>
    <row r="135" spans="7:8">
      <c r="G135" s="5"/>
      <c r="H135" s="400"/>
    </row>
    <row r="136" spans="7:8">
      <c r="G136" s="5"/>
      <c r="H136" s="400"/>
    </row>
    <row r="137" spans="7:8">
      <c r="G137" s="5"/>
      <c r="H137" s="400"/>
    </row>
    <row r="138" spans="7:8">
      <c r="G138" s="5"/>
      <c r="H138" s="400"/>
    </row>
    <row r="139" spans="7:8">
      <c r="G139" s="5"/>
      <c r="H139" s="400"/>
    </row>
    <row r="140" spans="7:8">
      <c r="G140" s="5"/>
      <c r="H140" s="400"/>
    </row>
    <row r="141" spans="7:8">
      <c r="G141" s="5"/>
      <c r="H141" s="400"/>
    </row>
    <row r="142" spans="7:8">
      <c r="G142" s="5"/>
      <c r="H142" s="400"/>
    </row>
    <row r="143" spans="7:8">
      <c r="G143" s="5"/>
      <c r="H143" s="400"/>
    </row>
    <row r="144" spans="7:8">
      <c r="G144" s="5"/>
      <c r="H144" s="400"/>
    </row>
    <row r="145" spans="7:8">
      <c r="G145" s="5"/>
      <c r="H145" s="400"/>
    </row>
    <row r="146" spans="7:8">
      <c r="G146" s="5"/>
      <c r="H146" s="400"/>
    </row>
    <row r="147" spans="7:8">
      <c r="G147" s="5"/>
      <c r="H147" s="400"/>
    </row>
    <row r="148" spans="7:8">
      <c r="G148" s="5"/>
      <c r="H148" s="400"/>
    </row>
    <row r="149" spans="7:8">
      <c r="G149" s="5"/>
      <c r="H149" s="400"/>
    </row>
    <row r="150" spans="7:8">
      <c r="G150" s="5"/>
      <c r="H150" s="400"/>
    </row>
    <row r="151" spans="7:8">
      <c r="G151" s="5"/>
      <c r="H151" s="400"/>
    </row>
    <row r="152" spans="7:8">
      <c r="G152" s="5"/>
      <c r="H152" s="400"/>
    </row>
    <row r="153" spans="7:8">
      <c r="G153" s="5"/>
      <c r="H153" s="400"/>
    </row>
    <row r="154" spans="7:8">
      <c r="G154" s="5"/>
      <c r="H154" s="400"/>
    </row>
    <row r="155" spans="7:8">
      <c r="G155" s="5"/>
      <c r="H155" s="400"/>
    </row>
    <row r="156" spans="7:8">
      <c r="G156" s="5"/>
      <c r="H156" s="400"/>
    </row>
    <row r="157" spans="7:8">
      <c r="G157" s="5"/>
      <c r="H157" s="400"/>
    </row>
    <row r="158" spans="7:8">
      <c r="G158" s="5"/>
      <c r="H158" s="400"/>
    </row>
    <row r="159" spans="7:8">
      <c r="G159" s="5"/>
      <c r="H159" s="400"/>
    </row>
    <row r="160" spans="7:8">
      <c r="G160" s="5"/>
      <c r="H160" s="400"/>
    </row>
    <row r="161" spans="7:8">
      <c r="G161" s="5"/>
      <c r="H161" s="400"/>
    </row>
    <row r="162" spans="7:8">
      <c r="G162" s="5"/>
      <c r="H162" s="400"/>
    </row>
  </sheetData>
  <mergeCells count="18">
    <mergeCell ref="L5:L6"/>
    <mergeCell ref="L7:L9"/>
    <mergeCell ref="B1:H1"/>
    <mergeCell ref="B2:H2"/>
    <mergeCell ref="B3:H3"/>
    <mergeCell ref="B4:H4"/>
    <mergeCell ref="B5:H5"/>
    <mergeCell ref="B10:H10"/>
    <mergeCell ref="B11:B12"/>
    <mergeCell ref="C11:C12"/>
    <mergeCell ref="D11:D12"/>
    <mergeCell ref="E11:E12"/>
    <mergeCell ref="F11:F12"/>
    <mergeCell ref="B36:H36"/>
    <mergeCell ref="B42:H42"/>
    <mergeCell ref="G11:G12"/>
    <mergeCell ref="H11:H12"/>
    <mergeCell ref="K15:P15"/>
  </mergeCells>
  <dataValidations count="5">
    <dataValidation type="list" allowBlank="1" showInputMessage="1" showErrorMessage="1" sqref="D49:D62">
      <formula1>$W$5:$W$6</formula1>
    </dataValidation>
    <dataValidation type="list" allowBlank="1" showInputMessage="1" showErrorMessage="1" sqref="B49:B62">
      <formula1>$K$1:$K$5</formula1>
    </dataValidation>
    <dataValidation type="list" allowBlank="1" showInputMessage="1" showErrorMessage="1" sqref="L7:L9">
      <formula1>$K$5:$K$6</formula1>
    </dataValidation>
    <dataValidation type="list" allowBlank="1" showInputMessage="1" showErrorMessage="1" sqref="B14 B29:B35 B69 B20 B23:B25 B38:B41 B76 B45:B46 B17">
      <formula1>$K$1:$K$4</formula1>
    </dataValidation>
    <dataValidation type="list" allowBlank="1" showInputMessage="1" showErrorMessage="1" sqref="D29:D35 D69 D23:D25 D20 D38:D41 D76 D14 D17 D45:D46">
      <formula1>$W$4:$W$5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79" firstPageNumber="25" fitToHeight="0" orientation="landscape" r:id="rId1"/>
  <headerFooter scaleWithDoc="0">
    <oddFooter xml:space="preserve">&amp;C&amp;10
</oddFooter>
  </headerFooter>
  <rowBreaks count="3" manualBreakCount="3">
    <brk id="36" min="1" max="11" man="1"/>
    <brk id="47" min="1" max="11" man="1"/>
    <brk id="64" min="1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44385" r:id="rId4" name="Button 1">
              <controlPr defaultSize="0" print="0" autoFill="0" autoPict="0" macro="[0]!Macro11">
                <anchor moveWithCells="1" sizeWithCells="1">
                  <from>
                    <xdr:col>8</xdr:col>
                    <xdr:colOff>704850</xdr:colOff>
                    <xdr:row>6</xdr:row>
                    <xdr:rowOff>66675</xdr:rowOff>
                  </from>
                  <to>
                    <xdr:col>10</xdr:col>
                    <xdr:colOff>1162050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2">
    <pageSetUpPr fitToPage="1"/>
  </sheetPr>
  <dimension ref="A1:IA17"/>
  <sheetViews>
    <sheetView showGridLines="0" showZeros="0" zoomScale="115" zoomScaleNormal="115" zoomScaleSheetLayoutView="115" workbookViewId="0">
      <selection activeCell="A5" sqref="A5:F16"/>
    </sheetView>
  </sheetViews>
  <sheetFormatPr defaultRowHeight="15"/>
  <cols>
    <col min="2" max="2" width="6" customWidth="1"/>
    <col min="3" max="3" width="28.5703125" customWidth="1"/>
    <col min="4" max="4" width="34.28515625" customWidth="1"/>
    <col min="5" max="5" width="20.5703125" customWidth="1"/>
    <col min="6" max="6" width="18.85546875" customWidth="1"/>
    <col min="12" max="12" width="13.7109375" customWidth="1"/>
    <col min="13" max="13" width="13.28515625" customWidth="1"/>
  </cols>
  <sheetData>
    <row r="1" spans="1:235" s="4" customFormat="1" ht="15" customHeight="1">
      <c r="A1" s="204" t="s">
        <v>5</v>
      </c>
      <c r="B1" s="1018" t="str">
        <f>ORÇAMENTO!C6</f>
        <v>PAVIMENTAÇÃO ASFÁLTICA</v>
      </c>
      <c r="C1" s="1018"/>
      <c r="D1" s="1018"/>
      <c r="E1" s="1018"/>
      <c r="F1" s="1019"/>
    </row>
    <row r="2" spans="1:235" s="4" customFormat="1" ht="14.25">
      <c r="A2" s="205" t="s">
        <v>44</v>
      </c>
      <c r="B2" s="1025" t="str">
        <f>ORÇAMENTO!C7</f>
        <v>BAIRRO ITORORÓ</v>
      </c>
      <c r="C2" s="1025"/>
      <c r="D2" s="1025"/>
      <c r="E2" s="1025"/>
      <c r="F2" s="1026"/>
    </row>
    <row r="3" spans="1:235" s="4" customFormat="1" ht="14.25">
      <c r="A3" s="205" t="s">
        <v>6</v>
      </c>
      <c r="B3" s="1025" t="str">
        <f>ORÇAMENTO!C8</f>
        <v>PREFEITURA MUNICIPAL DE VÁRZEA GRANDE -MT</v>
      </c>
      <c r="C3" s="1025"/>
      <c r="D3" s="1025"/>
      <c r="E3" s="1025"/>
      <c r="F3" s="1026"/>
    </row>
    <row r="4" spans="1:235" s="4" customFormat="1" ht="15.75" customHeight="1">
      <c r="A4" s="206" t="s">
        <v>7</v>
      </c>
      <c r="B4" s="1027" t="str">
        <f>ORÇAMENTO!C9</f>
        <v>ABRIL/2020 - NÃO DESONERADO</v>
      </c>
      <c r="C4" s="1028"/>
      <c r="D4" s="1028"/>
      <c r="E4" s="1028"/>
      <c r="F4" s="1029"/>
    </row>
    <row r="5" spans="1:235" s="4" customFormat="1" ht="15.75">
      <c r="A5" s="1022" t="s">
        <v>8</v>
      </c>
      <c r="B5" s="1023"/>
      <c r="C5" s="1023"/>
      <c r="D5" s="1023"/>
      <c r="E5" s="1023"/>
      <c r="F5" s="1024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</row>
    <row r="6" spans="1:235" s="4" customFormat="1" ht="22.5" customHeight="1">
      <c r="A6" s="949" t="s">
        <v>9</v>
      </c>
      <c r="B6" s="1030" t="s">
        <v>10</v>
      </c>
      <c r="C6" s="1031"/>
      <c r="D6" s="1032"/>
      <c r="E6" s="950" t="s">
        <v>38</v>
      </c>
      <c r="F6" s="951" t="s">
        <v>11</v>
      </c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</row>
    <row r="7" spans="1:235" s="4" customFormat="1" ht="20.100000000000001" customHeight="1">
      <c r="A7" s="313" t="s">
        <v>12</v>
      </c>
      <c r="B7" s="314" t="str">
        <f>VLOOKUP(A7,ORÇAMENTO!$A:$L,6,FALSE)</f>
        <v>ADMINISTRAÇÃO LOCAL</v>
      </c>
      <c r="C7" s="315"/>
      <c r="D7" s="316"/>
      <c r="E7" s="341">
        <f>ORÇAMENTO!K15</f>
        <v>146159.98000000001</v>
      </c>
      <c r="F7" s="317">
        <f t="shared" ref="F7:F15" si="0">E7/$E$16</f>
        <v>5.6262159124782107E-2</v>
      </c>
      <c r="G7" s="81"/>
      <c r="H7" s="81"/>
      <c r="I7" s="81"/>
      <c r="J7" s="81"/>
      <c r="K7" s="81"/>
      <c r="L7" s="81"/>
      <c r="M7" s="81"/>
      <c r="N7" s="81"/>
      <c r="O7" s="81"/>
      <c r="P7" s="81"/>
      <c r="Q7" s="81"/>
      <c r="R7" s="81"/>
    </row>
    <row r="8" spans="1:235" s="4" customFormat="1" ht="20.100000000000001" customHeight="1">
      <c r="A8" s="318" t="s">
        <v>39</v>
      </c>
      <c r="B8" s="314" t="str">
        <f>VLOOKUP(A8,ORÇAMENTO!$A:$L,6,FALSE)</f>
        <v>SERVIÇOS PRELIMINARES</v>
      </c>
      <c r="C8" s="319"/>
      <c r="D8" s="320"/>
      <c r="E8" s="342">
        <f>ORÇAMENTO!K18</f>
        <v>1148.6500000000001</v>
      </c>
      <c r="F8" s="317">
        <f t="shared" si="0"/>
        <v>4.4215611604955725E-4</v>
      </c>
      <c r="G8" s="81"/>
      <c r="H8" s="81"/>
      <c r="I8" s="81"/>
      <c r="J8" s="81"/>
      <c r="K8" s="81"/>
      <c r="L8" s="81"/>
      <c r="M8" s="81"/>
      <c r="N8" s="81"/>
      <c r="O8" s="81"/>
      <c r="P8" s="81"/>
      <c r="Q8" s="81"/>
      <c r="R8" s="81"/>
    </row>
    <row r="9" spans="1:235" s="4" customFormat="1" ht="20.100000000000001" customHeight="1">
      <c r="A9" s="318" t="s">
        <v>32</v>
      </c>
      <c r="B9" s="314" t="str">
        <f>VLOOKUP(A9,ORÇAMENTO!$A:$L,6,FALSE)</f>
        <v>CANTEIRO DE OBRAS</v>
      </c>
      <c r="C9" s="319"/>
      <c r="D9" s="320"/>
      <c r="E9" s="342">
        <f>ORÇAMENTO!K21</f>
        <v>46107.6</v>
      </c>
      <c r="F9" s="317">
        <f t="shared" si="0"/>
        <v>1.7748450212307112E-2</v>
      </c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</row>
    <row r="10" spans="1:235" s="4" customFormat="1" ht="20.100000000000001" customHeight="1">
      <c r="A10" s="318" t="s">
        <v>40</v>
      </c>
      <c r="B10" s="314" t="str">
        <f>VLOOKUP(A10,ORÇAMENTO!$A:$L,6,FALSE)</f>
        <v>TERRAPLANAGEM</v>
      </c>
      <c r="C10" s="319"/>
      <c r="D10" s="320"/>
      <c r="E10" s="342">
        <f>ORÇAMENTO!K26</f>
        <v>34839.56</v>
      </c>
      <c r="F10" s="317">
        <f t="shared" si="0"/>
        <v>1.341098205238803E-2</v>
      </c>
      <c r="G10" s="81"/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</row>
    <row r="11" spans="1:235" s="4" customFormat="1" ht="20.100000000000001" customHeight="1">
      <c r="A11" s="318" t="s">
        <v>31</v>
      </c>
      <c r="B11" s="314" t="str">
        <f>VLOOKUP(A11,ORÇAMENTO!$A:$L,6,FALSE)</f>
        <v>PAVIMENTAÇÃO</v>
      </c>
      <c r="C11" s="319"/>
      <c r="D11" s="320"/>
      <c r="E11" s="342">
        <f>ORÇAMENTO!K43</f>
        <v>1364522.45</v>
      </c>
      <c r="F11" s="317">
        <f t="shared" si="0"/>
        <v>0.52525307687670408</v>
      </c>
      <c r="G11" s="81"/>
      <c r="H11" s="81"/>
      <c r="I11" s="81"/>
      <c r="J11" s="81"/>
      <c r="K11" s="81"/>
      <c r="L11" s="81"/>
      <c r="M11" s="81"/>
      <c r="N11" s="81"/>
      <c r="O11" s="81"/>
      <c r="P11" s="81"/>
      <c r="Q11" s="81"/>
      <c r="R11" s="81"/>
    </row>
    <row r="12" spans="1:235" s="4" customFormat="1" ht="20.100000000000001" customHeight="1">
      <c r="A12" s="318" t="s">
        <v>30</v>
      </c>
      <c r="B12" s="314" t="str">
        <f>VLOOKUP(A12,ORÇAMENTO!$A:$L,6,FALSE)</f>
        <v>DRENAGEM</v>
      </c>
      <c r="C12" s="319"/>
      <c r="D12" s="320"/>
      <c r="E12" s="342"/>
      <c r="F12" s="317"/>
      <c r="G12" s="81"/>
      <c r="H12" s="81"/>
      <c r="I12" s="81"/>
      <c r="J12" s="81"/>
      <c r="K12" s="81"/>
      <c r="L12" s="81"/>
      <c r="M12" s="81"/>
      <c r="N12" s="81"/>
      <c r="O12" s="81"/>
      <c r="P12" s="81"/>
      <c r="Q12" s="81"/>
      <c r="R12" s="81"/>
    </row>
    <row r="13" spans="1:235" s="196" customFormat="1" ht="20.100000000000001" customHeight="1">
      <c r="A13" s="318" t="s">
        <v>388</v>
      </c>
      <c r="B13" s="314" t="str">
        <f>VLOOKUP(A13,ORÇAMENTO!$A:$L,6,FALSE)</f>
        <v>DRENAGEM SUPERFICIAL</v>
      </c>
      <c r="C13" s="319"/>
      <c r="D13" s="320"/>
      <c r="E13" s="342">
        <f>ORÇAMENTO!K48</f>
        <v>284776.21999999997</v>
      </c>
      <c r="F13" s="317">
        <f t="shared" si="0"/>
        <v>0.10962046522306554</v>
      </c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</row>
    <row r="14" spans="1:235" s="196" customFormat="1" ht="20.100000000000001" customHeight="1">
      <c r="A14" s="318" t="s">
        <v>389</v>
      </c>
      <c r="B14" s="314" t="str">
        <f>VLOOKUP(A14,ORÇAMENTO!$A:$L,6,FALSE)</f>
        <v>DRENAGEM PROFUNDA</v>
      </c>
      <c r="C14" s="319"/>
      <c r="D14" s="320"/>
      <c r="E14" s="342">
        <f>ORÇAMENTO!K64</f>
        <v>670094.0299999998</v>
      </c>
      <c r="F14" s="317">
        <f t="shared" si="0"/>
        <v>0.25794295363495878</v>
      </c>
      <c r="G14" s="81"/>
      <c r="H14" s="81"/>
      <c r="I14" s="81"/>
      <c r="J14" s="81"/>
      <c r="K14" s="81"/>
      <c r="L14" s="81"/>
      <c r="M14" s="81"/>
      <c r="N14" s="81"/>
      <c r="O14" s="81"/>
      <c r="P14" s="81"/>
      <c r="Q14" s="81"/>
      <c r="R14" s="81"/>
    </row>
    <row r="15" spans="1:235" s="196" customFormat="1" ht="20.100000000000001" customHeight="1">
      <c r="A15" s="318" t="s">
        <v>29</v>
      </c>
      <c r="B15" s="314" t="str">
        <f>VLOOKUP(A15,ORÇAMENTO!$A:$L,6,FALSE)</f>
        <v>SINALIZAÇÃO VIÁRIA</v>
      </c>
      <c r="C15" s="319"/>
      <c r="D15" s="320"/>
      <c r="E15" s="342">
        <f>ORÇAMENTO!K84</f>
        <v>50189.599999999999</v>
      </c>
      <c r="F15" s="317">
        <f t="shared" si="0"/>
        <v>1.9319756759744792E-2</v>
      </c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</row>
    <row r="16" spans="1:235" s="4" customFormat="1" ht="20.100000000000001" customHeight="1">
      <c r="A16" s="1020" t="s">
        <v>366</v>
      </c>
      <c r="B16" s="1021"/>
      <c r="C16" s="1021"/>
      <c r="D16" s="1021"/>
      <c r="E16" s="952">
        <f>SUM(E7:E15)</f>
        <v>2597838.09</v>
      </c>
      <c r="F16" s="321">
        <f>SUM(F7:F15)</f>
        <v>1</v>
      </c>
      <c r="G16" s="82"/>
      <c r="H16" s="82"/>
      <c r="I16" s="83"/>
      <c r="J16" s="84"/>
      <c r="K16" s="82"/>
      <c r="L16" s="82"/>
      <c r="M16" s="82"/>
      <c r="N16" s="82"/>
      <c r="O16" s="83"/>
      <c r="P16" s="84"/>
      <c r="Q16" s="82"/>
      <c r="R16" s="82"/>
      <c r="S16" s="82"/>
      <c r="T16" s="82"/>
      <c r="U16" s="83"/>
      <c r="V16" s="84"/>
      <c r="W16" s="82"/>
      <c r="X16" s="82"/>
      <c r="Y16" s="82"/>
      <c r="Z16" s="82"/>
      <c r="AA16" s="83"/>
      <c r="AB16" s="84"/>
      <c r="AC16" s="82"/>
      <c r="AD16" s="82"/>
      <c r="AE16" s="82"/>
      <c r="AF16" s="82"/>
      <c r="AG16" s="83"/>
      <c r="AH16" s="84"/>
      <c r="AI16" s="82"/>
      <c r="AJ16" s="82"/>
      <c r="AK16" s="82"/>
      <c r="AL16" s="82"/>
      <c r="AM16" s="83"/>
      <c r="AN16" s="84"/>
      <c r="AO16" s="82"/>
      <c r="AP16" s="82"/>
      <c r="AQ16" s="82"/>
      <c r="AR16" s="82"/>
      <c r="AS16" s="83"/>
      <c r="AT16" s="84"/>
      <c r="AU16" s="82"/>
      <c r="AV16" s="82"/>
      <c r="AW16" s="82"/>
      <c r="AX16" s="82"/>
      <c r="AY16" s="83"/>
      <c r="AZ16" s="84"/>
      <c r="BA16" s="82"/>
      <c r="BB16" s="82"/>
      <c r="BC16" s="82"/>
      <c r="BD16" s="82"/>
      <c r="BE16" s="83"/>
      <c r="BF16" s="84"/>
      <c r="BG16" s="82"/>
      <c r="BH16" s="82"/>
      <c r="BI16" s="82"/>
      <c r="BJ16" s="82"/>
      <c r="BK16" s="83"/>
      <c r="BL16" s="84"/>
      <c r="BM16" s="82"/>
      <c r="BN16" s="82"/>
      <c r="BO16" s="82"/>
      <c r="BP16" s="82"/>
      <c r="BQ16" s="83"/>
      <c r="BR16" s="84"/>
      <c r="BS16" s="82"/>
      <c r="BT16" s="82"/>
      <c r="BU16" s="82"/>
      <c r="BV16" s="82"/>
      <c r="BW16" s="83"/>
      <c r="BX16" s="84"/>
      <c r="BY16" s="82"/>
      <c r="BZ16" s="82"/>
      <c r="CA16" s="82"/>
      <c r="CB16" s="82"/>
      <c r="CC16" s="83"/>
      <c r="CD16" s="84"/>
      <c r="CE16" s="82"/>
      <c r="CF16" s="82"/>
      <c r="CG16" s="82"/>
      <c r="CH16" s="82"/>
      <c r="CI16" s="83"/>
      <c r="CJ16" s="84"/>
      <c r="CK16" s="82"/>
      <c r="CL16" s="82"/>
      <c r="CM16" s="82"/>
      <c r="CN16" s="82"/>
      <c r="CO16" s="83"/>
      <c r="CP16" s="84"/>
      <c r="CQ16" s="82"/>
      <c r="CR16" s="82"/>
      <c r="CS16" s="82"/>
      <c r="CT16" s="82"/>
      <c r="CU16" s="83"/>
      <c r="CV16" s="84"/>
      <c r="CW16" s="82"/>
      <c r="CX16" s="82"/>
      <c r="CY16" s="82"/>
      <c r="CZ16" s="82"/>
      <c r="DA16" s="83"/>
      <c r="DB16" s="84"/>
      <c r="DC16" s="82"/>
      <c r="DD16" s="82"/>
      <c r="DE16" s="82"/>
      <c r="DF16" s="82"/>
      <c r="DG16" s="83"/>
      <c r="DH16" s="84"/>
      <c r="DI16" s="82"/>
      <c r="DJ16" s="82"/>
      <c r="DK16" s="82"/>
      <c r="DL16" s="82"/>
      <c r="DM16" s="83"/>
      <c r="DN16" s="84"/>
      <c r="DO16" s="82"/>
      <c r="DP16" s="82"/>
      <c r="DQ16" s="82"/>
      <c r="DR16" s="82"/>
      <c r="DS16" s="83"/>
      <c r="DT16" s="84"/>
      <c r="DU16" s="82"/>
      <c r="DV16" s="82"/>
      <c r="DW16" s="82"/>
      <c r="DX16" s="82"/>
      <c r="DY16" s="83"/>
      <c r="DZ16" s="84"/>
      <c r="EA16" s="82"/>
      <c r="EB16" s="82"/>
      <c r="EC16" s="82"/>
      <c r="ED16" s="82"/>
      <c r="EE16" s="83"/>
      <c r="EF16" s="84"/>
      <c r="EG16" s="82"/>
      <c r="EH16" s="82"/>
      <c r="EI16" s="82"/>
      <c r="EJ16" s="82"/>
      <c r="EK16" s="83"/>
      <c r="EL16" s="84"/>
      <c r="EM16" s="82"/>
      <c r="EN16" s="82"/>
      <c r="EO16" s="82"/>
      <c r="EP16" s="82"/>
      <c r="EQ16" s="83"/>
      <c r="ER16" s="84"/>
      <c r="ES16" s="82"/>
      <c r="ET16" s="82"/>
      <c r="EU16" s="82"/>
      <c r="EV16" s="82"/>
      <c r="EW16" s="83"/>
      <c r="EX16" s="84"/>
      <c r="EY16" s="82"/>
      <c r="EZ16" s="82"/>
      <c r="FA16" s="82"/>
      <c r="FB16" s="82"/>
      <c r="FC16" s="83"/>
      <c r="FD16" s="84"/>
      <c r="FE16" s="82"/>
      <c r="FF16" s="82"/>
      <c r="FG16" s="82"/>
      <c r="FH16" s="82"/>
      <c r="FI16" s="83"/>
      <c r="FJ16" s="84"/>
      <c r="FK16" s="82"/>
      <c r="FL16" s="82"/>
      <c r="FM16" s="82"/>
      <c r="FN16" s="82"/>
      <c r="FO16" s="83"/>
      <c r="FP16" s="84"/>
      <c r="FQ16" s="82"/>
      <c r="FR16" s="82"/>
      <c r="FS16" s="82"/>
      <c r="FT16" s="82"/>
      <c r="FU16" s="83"/>
      <c r="FV16" s="84"/>
      <c r="FW16" s="82"/>
      <c r="FX16" s="82"/>
      <c r="FY16" s="82"/>
      <c r="FZ16" s="82"/>
      <c r="GA16" s="83"/>
      <c r="GB16" s="84"/>
      <c r="GC16" s="82"/>
      <c r="GD16" s="82"/>
      <c r="GE16" s="82"/>
      <c r="GF16" s="82"/>
      <c r="GG16" s="83"/>
      <c r="GH16" s="84"/>
      <c r="GI16" s="82"/>
      <c r="GJ16" s="82"/>
      <c r="GK16" s="82"/>
      <c r="GL16" s="82"/>
      <c r="GM16" s="83"/>
      <c r="GN16" s="84"/>
      <c r="GO16" s="82"/>
      <c r="GP16" s="82"/>
      <c r="GQ16" s="82"/>
      <c r="GR16" s="82"/>
      <c r="GS16" s="83"/>
      <c r="GT16" s="84"/>
      <c r="GU16" s="82"/>
      <c r="GV16" s="82"/>
      <c r="GW16" s="82"/>
      <c r="GX16" s="82"/>
      <c r="GY16" s="83"/>
      <c r="GZ16" s="84"/>
      <c r="HA16" s="82"/>
      <c r="HB16" s="82"/>
      <c r="HC16" s="82"/>
      <c r="HD16" s="82"/>
      <c r="HE16" s="83"/>
      <c r="HF16" s="84"/>
      <c r="HG16" s="82"/>
      <c r="HH16" s="82"/>
      <c r="HI16" s="82"/>
      <c r="HJ16" s="82"/>
      <c r="HK16" s="83"/>
      <c r="HL16" s="84"/>
      <c r="HM16" s="82"/>
      <c r="HN16" s="82"/>
      <c r="HO16" s="82"/>
      <c r="HP16" s="82"/>
      <c r="HQ16" s="83"/>
      <c r="HR16" s="84"/>
      <c r="HS16" s="82"/>
      <c r="HT16" s="82"/>
      <c r="HU16" s="82"/>
      <c r="HV16" s="82"/>
      <c r="HW16" s="83"/>
      <c r="HX16" s="84"/>
      <c r="HY16" s="82"/>
      <c r="HZ16" s="82"/>
      <c r="IA16" s="82"/>
    </row>
    <row r="17" spans="1:235">
      <c r="A17" s="3"/>
      <c r="B17" s="3"/>
      <c r="C17" s="3"/>
      <c r="D17" s="3"/>
      <c r="E17" s="1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</row>
  </sheetData>
  <mergeCells count="7">
    <mergeCell ref="B1:F1"/>
    <mergeCell ref="A16:D16"/>
    <mergeCell ref="A5:F5"/>
    <mergeCell ref="B2:F2"/>
    <mergeCell ref="B3:F3"/>
    <mergeCell ref="B4:F4"/>
    <mergeCell ref="B6:D6"/>
  </mergeCells>
  <printOptions horizontalCentered="1"/>
  <pageMargins left="0.70866141732283472" right="0.70866141732283472" top="1.1811023622047245" bottom="0.74803149606299213" header="0.31496062992125984" footer="0.31496062992125984"/>
  <pageSetup paperSize="9" firstPageNumber="25" fitToHeight="0" orientation="landscape" r:id="rId1"/>
  <headerFooter scaleWithDoc="0">
    <oddFooter xml:space="preserve">&amp;C&amp;10
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Plan4">
    <pageSetUpPr fitToPage="1"/>
  </sheetPr>
  <dimension ref="A1:AA177"/>
  <sheetViews>
    <sheetView showGridLines="0" tabSelected="1" topLeftCell="A77" zoomScaleNormal="100" zoomScaleSheetLayoutView="100" workbookViewId="0">
      <selection activeCell="I24" sqref="I24"/>
    </sheetView>
  </sheetViews>
  <sheetFormatPr defaultColWidth="15.5703125" defaultRowHeight="14.25"/>
  <cols>
    <col min="1" max="1" width="14.7109375" style="5" customWidth="1"/>
    <col min="2" max="3" width="15.5703125" style="5"/>
    <col min="4" max="4" width="14.28515625" style="5" customWidth="1"/>
    <col min="5" max="5" width="11.7109375" style="5" customWidth="1"/>
    <col min="6" max="6" width="81" style="5" customWidth="1"/>
    <col min="7" max="7" width="11" style="175" customWidth="1"/>
    <col min="8" max="8" width="15.5703125" style="399"/>
    <col min="9" max="9" width="15.5703125" style="2"/>
    <col min="10" max="10" width="15.5703125" style="12"/>
    <col min="11" max="11" width="19.85546875" style="5" customWidth="1"/>
    <col min="12" max="12" width="15.5703125" style="2"/>
    <col min="13" max="13" width="15.5703125" style="5"/>
    <col min="14" max="14" width="26.140625" style="5" customWidth="1"/>
    <col min="15" max="15" width="15.5703125" style="5"/>
    <col min="16" max="16" width="31.7109375" style="5" customWidth="1"/>
    <col min="17" max="16384" width="15.5703125" style="5"/>
  </cols>
  <sheetData>
    <row r="1" spans="1:27" ht="15" customHeight="1">
      <c r="B1" s="1010"/>
      <c r="C1" s="1011"/>
      <c r="D1" s="1011"/>
      <c r="E1" s="1011"/>
      <c r="F1" s="1011"/>
      <c r="G1" s="1011"/>
      <c r="H1" s="1011"/>
      <c r="I1" s="1011"/>
      <c r="J1" s="1011"/>
      <c r="K1" s="1011"/>
      <c r="L1" s="1046"/>
      <c r="N1" s="5" t="s">
        <v>232</v>
      </c>
      <c r="O1" s="16" t="s">
        <v>42</v>
      </c>
      <c r="AA1" s="16" t="s">
        <v>42</v>
      </c>
    </row>
    <row r="2" spans="1:27" ht="15" customHeight="1">
      <c r="B2" s="1012"/>
      <c r="C2" s="1013"/>
      <c r="D2" s="1013"/>
      <c r="E2" s="1013"/>
      <c r="F2" s="1013"/>
      <c r="G2" s="1013"/>
      <c r="H2" s="1013"/>
      <c r="I2" s="1013"/>
      <c r="J2" s="1013"/>
      <c r="K2" s="1013"/>
      <c r="L2" s="1047"/>
      <c r="N2" s="5" t="s">
        <v>233</v>
      </c>
      <c r="O2" s="16" t="s">
        <v>310</v>
      </c>
      <c r="AA2" s="16" t="s">
        <v>310</v>
      </c>
    </row>
    <row r="3" spans="1:27" ht="15" customHeight="1">
      <c r="B3" s="1014"/>
      <c r="C3" s="1015"/>
      <c r="D3" s="1015"/>
      <c r="E3" s="1015"/>
      <c r="F3" s="1015"/>
      <c r="G3" s="1015"/>
      <c r="H3" s="1015"/>
      <c r="I3" s="1015"/>
      <c r="J3" s="1015"/>
      <c r="K3" s="1015"/>
      <c r="L3" s="1048"/>
      <c r="O3" s="5" t="s">
        <v>170</v>
      </c>
      <c r="AA3" s="5" t="s">
        <v>170</v>
      </c>
    </row>
    <row r="4" spans="1:27" ht="15" customHeight="1">
      <c r="B4" s="1014"/>
      <c r="C4" s="1015"/>
      <c r="D4" s="1015"/>
      <c r="E4" s="1015"/>
      <c r="F4" s="1015"/>
      <c r="G4" s="1015"/>
      <c r="H4" s="1015"/>
      <c r="I4" s="1015"/>
      <c r="J4" s="1015"/>
      <c r="K4" s="1015"/>
      <c r="L4" s="1048"/>
      <c r="O4" s="5" t="s">
        <v>230</v>
      </c>
      <c r="AA4" s="5" t="s">
        <v>134</v>
      </c>
    </row>
    <row r="5" spans="1:27" ht="15" customHeight="1">
      <c r="B5" s="1016"/>
      <c r="C5" s="1017"/>
      <c r="D5" s="1017"/>
      <c r="E5" s="1017"/>
      <c r="F5" s="1017"/>
      <c r="G5" s="1017"/>
      <c r="H5" s="1017"/>
      <c r="I5" s="1017"/>
      <c r="J5" s="1017"/>
      <c r="K5" s="1017"/>
      <c r="L5" s="1050"/>
      <c r="O5" s="5" t="s">
        <v>311</v>
      </c>
      <c r="P5" s="1005" t="s">
        <v>313</v>
      </c>
      <c r="AA5" s="5" t="s">
        <v>133</v>
      </c>
    </row>
    <row r="6" spans="1:27" s="4" customFormat="1" ht="26.25" customHeight="1" thickBot="1">
      <c r="B6" s="303" t="s">
        <v>13</v>
      </c>
      <c r="C6" s="201" t="s">
        <v>436</v>
      </c>
      <c r="D6" s="161"/>
      <c r="E6" s="161"/>
      <c r="F6" s="162"/>
      <c r="G6" s="167"/>
      <c r="H6" s="388"/>
      <c r="I6" s="1051" t="s">
        <v>14</v>
      </c>
      <c r="J6" s="1052"/>
      <c r="K6" s="1055" t="s">
        <v>709</v>
      </c>
      <c r="L6" s="1056"/>
      <c r="O6" s="4" t="s">
        <v>312</v>
      </c>
      <c r="P6" s="1006"/>
    </row>
    <row r="7" spans="1:27" s="4" customFormat="1" ht="15" customHeight="1" thickTop="1">
      <c r="B7" s="304" t="s">
        <v>22</v>
      </c>
      <c r="C7" s="202" t="s">
        <v>706</v>
      </c>
      <c r="D7" s="161"/>
      <c r="E7" s="161"/>
      <c r="F7" s="163"/>
      <c r="G7" s="168"/>
      <c r="H7" s="389"/>
      <c r="I7" s="1053"/>
      <c r="J7" s="1054"/>
      <c r="K7" s="1057" t="s">
        <v>233</v>
      </c>
      <c r="L7" s="1058"/>
      <c r="P7" s="1007" t="s">
        <v>311</v>
      </c>
    </row>
    <row r="8" spans="1:27" s="4" customFormat="1" ht="15" customHeight="1">
      <c r="B8" s="304" t="s">
        <v>27</v>
      </c>
      <c r="C8" s="202" t="s">
        <v>707</v>
      </c>
      <c r="D8" s="161"/>
      <c r="E8" s="161"/>
      <c r="F8" s="163"/>
      <c r="G8" s="168"/>
      <c r="H8" s="389"/>
      <c r="I8" s="1059" t="s">
        <v>36</v>
      </c>
      <c r="J8" s="1060"/>
      <c r="K8" s="1061">
        <f>'BDI-SERVIÇOS'!K29</f>
        <v>0.20699999999999999</v>
      </c>
      <c r="L8" s="1062"/>
      <c r="P8" s="1008"/>
    </row>
    <row r="9" spans="1:27" s="4" customFormat="1" ht="15" customHeight="1" thickBot="1">
      <c r="B9" s="305" t="s">
        <v>15</v>
      </c>
      <c r="C9" s="203" t="s">
        <v>708</v>
      </c>
      <c r="D9" s="161"/>
      <c r="E9" s="161"/>
      <c r="F9" s="164"/>
      <c r="G9" s="169"/>
      <c r="H9" s="390"/>
      <c r="I9" s="1059" t="s">
        <v>393</v>
      </c>
      <c r="J9" s="1060"/>
      <c r="K9" s="1061">
        <f>'BDI-AQUISIÇÃO'!K29</f>
        <v>0.15260000000000001</v>
      </c>
      <c r="L9" s="1062"/>
      <c r="P9" s="1009"/>
    </row>
    <row r="10" spans="1:27" s="4" customFormat="1" ht="23.25" customHeight="1" thickTop="1">
      <c r="B10" s="1001" t="s">
        <v>392</v>
      </c>
      <c r="C10" s="1002"/>
      <c r="D10" s="1002"/>
      <c r="E10" s="1002"/>
      <c r="F10" s="1002"/>
      <c r="G10" s="1002"/>
      <c r="H10" s="1002"/>
      <c r="I10" s="1002"/>
      <c r="J10" s="1002"/>
      <c r="K10" s="1002"/>
      <c r="L10" s="1049"/>
    </row>
    <row r="11" spans="1:27" s="4" customFormat="1" ht="18" customHeight="1">
      <c r="B11" s="1003" t="s">
        <v>41</v>
      </c>
      <c r="C11" s="1003" t="s">
        <v>16</v>
      </c>
      <c r="D11" s="1003" t="s">
        <v>23</v>
      </c>
      <c r="E11" s="1003" t="s">
        <v>9</v>
      </c>
      <c r="F11" s="1003" t="s">
        <v>10</v>
      </c>
      <c r="G11" s="996" t="s">
        <v>35</v>
      </c>
      <c r="H11" s="998" t="s">
        <v>17</v>
      </c>
      <c r="I11" s="1003" t="s">
        <v>18</v>
      </c>
      <c r="J11" s="1003"/>
      <c r="K11" s="1003"/>
      <c r="L11" s="1003"/>
      <c r="AA11" s="85"/>
    </row>
    <row r="12" spans="1:27" s="85" customFormat="1" ht="24" customHeight="1">
      <c r="B12" s="1004"/>
      <c r="C12" s="1004"/>
      <c r="D12" s="1004"/>
      <c r="E12" s="1004"/>
      <c r="F12" s="1004"/>
      <c r="G12" s="997"/>
      <c r="H12" s="999"/>
      <c r="I12" s="953" t="s">
        <v>19</v>
      </c>
      <c r="J12" s="953" t="s">
        <v>34</v>
      </c>
      <c r="K12" s="954" t="s">
        <v>20</v>
      </c>
      <c r="L12" s="954" t="s">
        <v>11</v>
      </c>
      <c r="AA12" s="86"/>
    </row>
    <row r="13" spans="1:27" s="86" customFormat="1" ht="20.100000000000001" customHeight="1">
      <c r="A13" s="97" t="str">
        <f>E13</f>
        <v>1.0</v>
      </c>
      <c r="B13" s="921"/>
      <c r="C13" s="922"/>
      <c r="D13" s="923"/>
      <c r="E13" s="924" t="s">
        <v>12</v>
      </c>
      <c r="F13" s="925" t="s">
        <v>177</v>
      </c>
      <c r="G13" s="926"/>
      <c r="H13" s="927"/>
      <c r="I13" s="955"/>
      <c r="J13" s="956"/>
      <c r="K13" s="955"/>
      <c r="L13" s="957"/>
      <c r="O13" s="87"/>
      <c r="P13" s="87"/>
      <c r="Q13" s="87"/>
      <c r="R13" s="87"/>
      <c r="S13" s="87"/>
      <c r="T13" s="87"/>
      <c r="AA13" s="81"/>
    </row>
    <row r="14" spans="1:27" s="86" customFormat="1">
      <c r="A14" s="97" t="str">
        <f t="shared" ref="A14" si="0">E14</f>
        <v>1.1</v>
      </c>
      <c r="B14" s="16" t="s">
        <v>170</v>
      </c>
      <c r="C14" s="19" t="s">
        <v>302</v>
      </c>
      <c r="D14" s="16" t="s">
        <v>134</v>
      </c>
      <c r="E14" s="16" t="s">
        <v>21</v>
      </c>
      <c r="F14" s="106" t="s">
        <v>177</v>
      </c>
      <c r="G14" s="170" t="s">
        <v>238</v>
      </c>
      <c r="H14" s="391">
        <v>1</v>
      </c>
      <c r="I14" s="311">
        <v>121093.59999999999</v>
      </c>
      <c r="J14" s="312">
        <f>ROUND(IF(D14="SERVIÇO",(1+$K$8)*$I14,(1+$K$8)*$I14),2)</f>
        <v>146159.98000000001</v>
      </c>
      <c r="K14" s="20">
        <f>IF($P$7="OUTROS",ROUND(H14*J14,2),ROUND(H14*J14,2))</f>
        <v>146159.98000000001</v>
      </c>
      <c r="L14" s="309">
        <f>IF(H14=0,0,K14/$K$85)</f>
        <v>5.6262159124782107E-2</v>
      </c>
    </row>
    <row r="15" spans="1:27" s="88" customFormat="1" ht="20.100000000000001" customHeight="1">
      <c r="A15" s="97">
        <f t="shared" ref="A15:A84" si="1">E15</f>
        <v>0</v>
      </c>
      <c r="B15" s="306"/>
      <c r="C15" s="15"/>
      <c r="D15" s="15"/>
      <c r="E15" s="15"/>
      <c r="F15" s="15"/>
      <c r="G15" s="296"/>
      <c r="H15" s="392"/>
      <c r="I15" s="1035" t="s">
        <v>47</v>
      </c>
      <c r="J15" s="1036"/>
      <c r="K15" s="166">
        <f>SUM(K14:K14)</f>
        <v>146159.98000000001</v>
      </c>
      <c r="L15" s="307">
        <f>SUM(L14:L14)</f>
        <v>5.6262159124782107E-2</v>
      </c>
      <c r="O15" s="1000"/>
      <c r="P15" s="1000"/>
      <c r="Q15" s="1000"/>
      <c r="R15" s="1000"/>
      <c r="S15" s="1000"/>
      <c r="T15" s="1000"/>
    </row>
    <row r="16" spans="1:27" s="88" customFormat="1" ht="20.100000000000001" customHeight="1">
      <c r="A16" s="97" t="str">
        <f t="shared" si="1"/>
        <v>2.0</v>
      </c>
      <c r="B16" s="921"/>
      <c r="C16" s="922"/>
      <c r="D16" s="923"/>
      <c r="E16" s="923" t="s">
        <v>39</v>
      </c>
      <c r="F16" s="925" t="s">
        <v>33</v>
      </c>
      <c r="G16" s="926"/>
      <c r="H16" s="927"/>
      <c r="I16" s="958"/>
      <c r="J16" s="959"/>
      <c r="K16" s="955"/>
      <c r="L16" s="957"/>
      <c r="O16" s="89"/>
      <c r="P16" s="89"/>
      <c r="Q16" s="89"/>
      <c r="R16" s="89"/>
      <c r="S16" s="89"/>
      <c r="T16" s="89"/>
    </row>
    <row r="17" spans="1:27" s="81" customFormat="1" ht="15.75">
      <c r="A17" s="97"/>
      <c r="B17" s="16" t="s">
        <v>170</v>
      </c>
      <c r="C17" s="19" t="s">
        <v>304</v>
      </c>
      <c r="D17" s="16" t="s">
        <v>134</v>
      </c>
      <c r="E17" s="16" t="s">
        <v>192</v>
      </c>
      <c r="F17" s="106" t="s">
        <v>70</v>
      </c>
      <c r="G17" s="170" t="s">
        <v>68</v>
      </c>
      <c r="H17" s="391">
        <f>2*1.25</f>
        <v>2.5</v>
      </c>
      <c r="I17" s="338">
        <v>380.66</v>
      </c>
      <c r="J17" s="312">
        <f>ROUND(IF(D17="SERVIÇO",(1+$K$8)*$I17,(1+$K$8)*$I17),2)</f>
        <v>459.46</v>
      </c>
      <c r="K17" s="20">
        <f>IF($P$7="OUTROS",ROUND(H17*J17,2),ROUND(H17*J17,2))</f>
        <v>1148.6500000000001</v>
      </c>
      <c r="L17" s="309">
        <f>IF(H17=0,0,K17/$K$85)</f>
        <v>4.4215611604955725E-4</v>
      </c>
      <c r="O17" s="343"/>
      <c r="P17" s="343"/>
      <c r="Q17" s="343"/>
      <c r="R17" s="343"/>
      <c r="S17" s="343"/>
      <c r="T17" s="343"/>
      <c r="AA17" s="88"/>
    </row>
    <row r="18" spans="1:27" s="81" customFormat="1" ht="15.75">
      <c r="A18" s="97"/>
      <c r="B18" s="306"/>
      <c r="C18" s="15"/>
      <c r="D18" s="15"/>
      <c r="E18" s="15"/>
      <c r="F18" s="15"/>
      <c r="G18" s="296"/>
      <c r="H18" s="392"/>
      <c r="I18" s="1035" t="s">
        <v>48</v>
      </c>
      <c r="J18" s="1036"/>
      <c r="K18" s="166">
        <f>SUM(K17:K17)</f>
        <v>1148.6500000000001</v>
      </c>
      <c r="L18" s="308">
        <f>SUM(L17:L17)</f>
        <v>4.4215611604955725E-4</v>
      </c>
      <c r="O18" s="343"/>
      <c r="P18" s="343"/>
      <c r="Q18" s="343"/>
      <c r="R18" s="343"/>
      <c r="S18" s="343"/>
      <c r="T18" s="343"/>
      <c r="AA18" s="88"/>
    </row>
    <row r="19" spans="1:27" s="86" customFormat="1" ht="20.100000000000001" customHeight="1">
      <c r="A19" s="97" t="str">
        <f t="shared" si="1"/>
        <v>3.0</v>
      </c>
      <c r="B19" s="921"/>
      <c r="C19" s="922"/>
      <c r="D19" s="923"/>
      <c r="E19" s="923" t="s">
        <v>32</v>
      </c>
      <c r="F19" s="925" t="s">
        <v>383</v>
      </c>
      <c r="G19" s="926"/>
      <c r="H19" s="927"/>
      <c r="I19" s="958"/>
      <c r="J19" s="959"/>
      <c r="K19" s="955"/>
      <c r="L19" s="957"/>
    </row>
    <row r="20" spans="1:27" s="86" customFormat="1" ht="25.5">
      <c r="A20" s="97" t="str">
        <f>E17</f>
        <v>2.1</v>
      </c>
      <c r="B20" s="16" t="s">
        <v>42</v>
      </c>
      <c r="C20" s="19">
        <v>93584</v>
      </c>
      <c r="D20" s="16" t="s">
        <v>134</v>
      </c>
      <c r="E20" s="16" t="s">
        <v>194</v>
      </c>
      <c r="F20" s="106" t="s">
        <v>69</v>
      </c>
      <c r="G20" s="170" t="s">
        <v>68</v>
      </c>
      <c r="H20" s="391">
        <v>70</v>
      </c>
      <c r="I20" s="338">
        <v>545.72</v>
      </c>
      <c r="J20" s="312">
        <f>ROUND(IF(D20="SERVIÇO",(1+$K$8)*$I20,(1+$K$8)*$I20),2)</f>
        <v>658.68</v>
      </c>
      <c r="K20" s="20">
        <f>IF($P$7="OUTROS",ROUND(H20*J20,2),ROUND(H20*J20,2))</f>
        <v>46107.6</v>
      </c>
      <c r="L20" s="309">
        <f>IF(H20=0,0,K20/$K$85)</f>
        <v>1.7748450212307112E-2</v>
      </c>
    </row>
    <row r="21" spans="1:27" s="86" customFormat="1" ht="19.5" customHeight="1">
      <c r="A21" s="97"/>
      <c r="B21" s="306"/>
      <c r="C21" s="15"/>
      <c r="D21" s="15"/>
      <c r="E21" s="15"/>
      <c r="F21" s="15"/>
      <c r="G21" s="296"/>
      <c r="H21" s="392"/>
      <c r="I21" s="1035" t="s">
        <v>49</v>
      </c>
      <c r="J21" s="1036"/>
      <c r="K21" s="166">
        <f>SUM(K20:K20)</f>
        <v>46107.6</v>
      </c>
      <c r="L21" s="307">
        <f>SUM(L20:L20)</f>
        <v>1.7748450212307112E-2</v>
      </c>
    </row>
    <row r="22" spans="1:27" s="4" customFormat="1" ht="20.100000000000001" customHeight="1">
      <c r="A22" s="97" t="str">
        <f t="shared" si="1"/>
        <v>4.0</v>
      </c>
      <c r="B22" s="928"/>
      <c r="C22" s="929"/>
      <c r="D22" s="930"/>
      <c r="E22" s="930" t="s">
        <v>40</v>
      </c>
      <c r="F22" s="925" t="s">
        <v>231</v>
      </c>
      <c r="G22" s="931"/>
      <c r="H22" s="932"/>
      <c r="I22" s="960"/>
      <c r="J22" s="961"/>
      <c r="K22" s="962"/>
      <c r="L22" s="963"/>
    </row>
    <row r="23" spans="1:27" s="4" customFormat="1" ht="25.5">
      <c r="A23" s="97" t="str">
        <f t="shared" si="1"/>
        <v>4.1</v>
      </c>
      <c r="B23" s="16" t="s">
        <v>42</v>
      </c>
      <c r="C23" s="19" t="s">
        <v>427</v>
      </c>
      <c r="D23" s="16" t="s">
        <v>134</v>
      </c>
      <c r="E23" s="16" t="s">
        <v>372</v>
      </c>
      <c r="F23" s="378" t="s">
        <v>105</v>
      </c>
      <c r="G23" s="170" t="s">
        <v>98</v>
      </c>
      <c r="H23" s="391">
        <f>'BOTA FORA'!I24</f>
        <v>3414.7299999999996</v>
      </c>
      <c r="I23" s="338">
        <v>1.25</v>
      </c>
      <c r="J23" s="312">
        <f t="shared" ref="J23:J25" si="2">ROUND(IF(D23="SERVIÇO",(1+$K$8)*$I23,(1+$K$8)*$I23),2)</f>
        <v>1.51</v>
      </c>
      <c r="K23" s="20">
        <f t="shared" ref="K23:K25" si="3">IF($P$7="OUTROS",ROUND(H23*J23,2),ROUND(H23*J23,2))</f>
        <v>5156.24</v>
      </c>
      <c r="L23" s="309">
        <f>IF(H23=0,0,K23/$K$85)</f>
        <v>1.9848196159137849E-3</v>
      </c>
    </row>
    <row r="24" spans="1:27" s="196" customFormat="1" ht="25.5">
      <c r="A24" s="97"/>
      <c r="B24" s="16" t="s">
        <v>42</v>
      </c>
      <c r="C24" s="19">
        <v>93589</v>
      </c>
      <c r="D24" s="16" t="s">
        <v>134</v>
      </c>
      <c r="E24" s="16" t="s">
        <v>373</v>
      </c>
      <c r="F24" s="378" t="s">
        <v>116</v>
      </c>
      <c r="G24" s="170" t="s">
        <v>109</v>
      </c>
      <c r="H24" s="391">
        <f>'BOTA FORA'!P24</f>
        <v>4608.0900000000011</v>
      </c>
      <c r="I24" s="338">
        <v>1</v>
      </c>
      <c r="J24" s="312">
        <f t="shared" ref="J24" si="4">ROUND(IF(D24="SERVIÇO",(1+$K$8)*$I24,(1+$K$8)*$I24),2)</f>
        <v>1.21</v>
      </c>
      <c r="K24" s="20">
        <f t="shared" ref="K24" si="5">IF($P$7="OUTROS",ROUND(H24*J24,2),ROUND(H24*J24,2))</f>
        <v>5575.79</v>
      </c>
      <c r="L24" s="309">
        <f>IF(H24=0,0,K24/$K$85)</f>
        <v>2.146319288127768E-3</v>
      </c>
    </row>
    <row r="25" spans="1:27" s="4" customFormat="1" ht="25.5">
      <c r="A25" s="97" t="str">
        <f t="shared" si="1"/>
        <v>4.2</v>
      </c>
      <c r="B25" s="16" t="s">
        <v>42</v>
      </c>
      <c r="C25" s="19">
        <v>95875</v>
      </c>
      <c r="D25" s="16" t="s">
        <v>134</v>
      </c>
      <c r="E25" s="16" t="s">
        <v>373</v>
      </c>
      <c r="F25" s="378" t="s">
        <v>117</v>
      </c>
      <c r="G25" s="170" t="s">
        <v>109</v>
      </c>
      <c r="H25" s="391">
        <f>'BOTA FORA'!N24</f>
        <v>21334.1</v>
      </c>
      <c r="I25" s="338">
        <v>0.94</v>
      </c>
      <c r="J25" s="312">
        <f t="shared" si="2"/>
        <v>1.1299999999999999</v>
      </c>
      <c r="K25" s="20">
        <f t="shared" si="3"/>
        <v>24107.53</v>
      </c>
      <c r="L25" s="309">
        <f>IF(H25=0,0,K25/$K$85)</f>
        <v>9.2798431483464769E-3</v>
      </c>
      <c r="AA25" s="88"/>
    </row>
    <row r="26" spans="1:27" s="88" customFormat="1" ht="20.100000000000001" customHeight="1">
      <c r="A26" s="97">
        <f t="shared" si="1"/>
        <v>0</v>
      </c>
      <c r="B26" s="306"/>
      <c r="C26" s="15"/>
      <c r="D26" s="15"/>
      <c r="E26" s="15"/>
      <c r="F26" s="17"/>
      <c r="G26" s="296"/>
      <c r="H26" s="392"/>
      <c r="I26" s="1035" t="s">
        <v>380</v>
      </c>
      <c r="J26" s="1036"/>
      <c r="K26" s="166">
        <f>SUM(K23:K25)</f>
        <v>34839.56</v>
      </c>
      <c r="L26" s="307">
        <f>SUM(L23:L25)</f>
        <v>1.341098205238803E-2</v>
      </c>
      <c r="AA26" s="4"/>
    </row>
    <row r="27" spans="1:27" s="4" customFormat="1" ht="20.100000000000001" customHeight="1">
      <c r="A27" s="97" t="str">
        <f t="shared" si="1"/>
        <v>5.0</v>
      </c>
      <c r="B27" s="933"/>
      <c r="C27" s="934"/>
      <c r="D27" s="935"/>
      <c r="E27" s="935" t="s">
        <v>31</v>
      </c>
      <c r="F27" s="925" t="s">
        <v>53</v>
      </c>
      <c r="G27" s="936"/>
      <c r="H27" s="937"/>
      <c r="I27" s="964"/>
      <c r="J27" s="965"/>
      <c r="K27" s="966"/>
      <c r="L27" s="967"/>
    </row>
    <row r="28" spans="1:27" s="4" customFormat="1" ht="20.100000000000001" customHeight="1">
      <c r="A28" s="97" t="str">
        <f t="shared" ref="A28" si="6">E28</f>
        <v>5.1</v>
      </c>
      <c r="B28" s="933"/>
      <c r="C28" s="934"/>
      <c r="D28" s="935"/>
      <c r="E28" s="935" t="s">
        <v>180</v>
      </c>
      <c r="F28" s="925" t="s">
        <v>178</v>
      </c>
      <c r="G28" s="936"/>
      <c r="H28" s="937"/>
      <c r="I28" s="964"/>
      <c r="J28" s="965"/>
      <c r="K28" s="966"/>
      <c r="L28" s="967"/>
    </row>
    <row r="29" spans="1:27" s="4" customFormat="1" ht="42.75" customHeight="1">
      <c r="A29" s="97" t="str">
        <f t="shared" si="1"/>
        <v>5.1.1</v>
      </c>
      <c r="B29" s="16" t="s">
        <v>42</v>
      </c>
      <c r="C29" s="19" t="s">
        <v>426</v>
      </c>
      <c r="D29" s="16" t="s">
        <v>134</v>
      </c>
      <c r="E29" s="16" t="s">
        <v>374</v>
      </c>
      <c r="F29" s="106" t="s">
        <v>104</v>
      </c>
      <c r="G29" s="170" t="s">
        <v>98</v>
      </c>
      <c r="H29" s="391">
        <f>H32</f>
        <v>4699.92</v>
      </c>
      <c r="I29" s="338">
        <v>2.46</v>
      </c>
      <c r="J29" s="312">
        <f t="shared" ref="J29" si="7">ROUND(IF(D29="SERVIÇO",(1+$K$8)*$I29,(1+$K$9)*$I29),2)</f>
        <v>2.97</v>
      </c>
      <c r="K29" s="20">
        <f>IF($P$7="OUTROS",ROUND(H29*J29,2),ROUND(H29*J29,2))</f>
        <v>13958.76</v>
      </c>
      <c r="L29" s="309">
        <f t="shared" ref="L29:L35" si="8">IF(H29=0,0,K29/$K$85)</f>
        <v>5.3732217006641865E-3</v>
      </c>
    </row>
    <row r="30" spans="1:27" s="196" customFormat="1">
      <c r="A30" s="97"/>
      <c r="B30" s="16" t="s">
        <v>230</v>
      </c>
      <c r="C30" s="19"/>
      <c r="D30" s="16" t="s">
        <v>133</v>
      </c>
      <c r="E30" s="16" t="s">
        <v>375</v>
      </c>
      <c r="F30" s="106" t="s">
        <v>849</v>
      </c>
      <c r="G30" s="170" t="s">
        <v>98</v>
      </c>
      <c r="H30" s="391">
        <f>H29</f>
        <v>4699.92</v>
      </c>
      <c r="I30" s="338">
        <v>12.5</v>
      </c>
      <c r="J30" s="312">
        <f>ROUND(IF(D30="SERVIÇO",(1+$K$8)*$I30,(1+$K$9)*$I30),2)</f>
        <v>14.41</v>
      </c>
      <c r="K30" s="20">
        <f>IF($P$7="OUTROS",ROUND(H30*J30,2),ROUND(H30*J30,2))</f>
        <v>67725.850000000006</v>
      </c>
      <c r="L30" s="309">
        <f t="shared" si="8"/>
        <v>2.6070081218956955E-2</v>
      </c>
    </row>
    <row r="31" spans="1:27" s="4" customFormat="1" ht="25.5">
      <c r="A31" s="97" t="str">
        <f t="shared" ref="A31:A32" si="9">E31</f>
        <v>5.1.2</v>
      </c>
      <c r="B31" s="16" t="s">
        <v>42</v>
      </c>
      <c r="C31" s="19">
        <v>100576</v>
      </c>
      <c r="D31" s="16" t="s">
        <v>134</v>
      </c>
      <c r="E31" s="16" t="s">
        <v>375</v>
      </c>
      <c r="F31" s="106" t="s">
        <v>428</v>
      </c>
      <c r="G31" s="170" t="s">
        <v>68</v>
      </c>
      <c r="H31" s="391">
        <f>'REG. SUBLEITO'!M23</f>
        <v>23499.930000000004</v>
      </c>
      <c r="I31" s="338">
        <v>1.3</v>
      </c>
      <c r="J31" s="312">
        <f t="shared" ref="J31:J35" si="10">ROUND(IF(D31="SERVIÇO",(1+$K$8)*$I31,(1+$K$9)*$I31),2)</f>
        <v>1.57</v>
      </c>
      <c r="K31" s="20">
        <f>IF($P$7="OUTROS",ROUND(H31*J31,2),ROUND(H31*J31,2))</f>
        <v>36894.89</v>
      </c>
      <c r="L31" s="309">
        <f t="shared" si="8"/>
        <v>1.420215145124768E-2</v>
      </c>
      <c r="AA31" s="86"/>
    </row>
    <row r="32" spans="1:27" s="4" customFormat="1" ht="38.25">
      <c r="A32" s="97" t="str">
        <f t="shared" si="9"/>
        <v>5.1.3</v>
      </c>
      <c r="B32" s="16" t="s">
        <v>42</v>
      </c>
      <c r="C32" s="19">
        <v>96388</v>
      </c>
      <c r="D32" s="16" t="s">
        <v>134</v>
      </c>
      <c r="E32" s="16" t="s">
        <v>376</v>
      </c>
      <c r="F32" s="106" t="s">
        <v>429</v>
      </c>
      <c r="G32" s="170" t="s">
        <v>98</v>
      </c>
      <c r="H32" s="391">
        <f>ROUND(BASE!O23,2)</f>
        <v>4699.92</v>
      </c>
      <c r="I32" s="338">
        <v>6.14</v>
      </c>
      <c r="J32" s="312">
        <f t="shared" si="10"/>
        <v>7.41</v>
      </c>
      <c r="K32" s="20">
        <f>IF($P$7="OUTROS",ROUND(H32*J32,2),ROUND(H32*J32,2))</f>
        <v>34826.410000000003</v>
      </c>
      <c r="L32" s="309">
        <f t="shared" si="8"/>
        <v>1.3405920151089941E-2</v>
      </c>
      <c r="AA32" s="86"/>
    </row>
    <row r="33" spans="1:27" s="4" customFormat="1">
      <c r="A33" s="97" t="str">
        <f t="shared" ref="A33" si="11">E33</f>
        <v>5.1.4</v>
      </c>
      <c r="B33" s="16" t="s">
        <v>170</v>
      </c>
      <c r="C33" s="19" t="s">
        <v>305</v>
      </c>
      <c r="D33" s="16" t="s">
        <v>134</v>
      </c>
      <c r="E33" s="16" t="s">
        <v>377</v>
      </c>
      <c r="F33" s="106" t="s">
        <v>430</v>
      </c>
      <c r="G33" s="170" t="s">
        <v>68</v>
      </c>
      <c r="H33" s="391">
        <f>IMPRIMAÇÃO!M22</f>
        <v>20782.059999999994</v>
      </c>
      <c r="I33" s="338">
        <v>6.4395000000000007</v>
      </c>
      <c r="J33" s="312">
        <f t="shared" si="10"/>
        <v>7.77</v>
      </c>
      <c r="K33" s="20">
        <f t="shared" ref="K33:K35" si="12">IF($P$7="OUTROS",ROUND(H33*J33,2),ROUND(H33*J33,2))</f>
        <v>161476.60999999999</v>
      </c>
      <c r="L33" s="309">
        <f t="shared" si="8"/>
        <v>6.2158073138422573E-2</v>
      </c>
      <c r="AA33" s="86"/>
    </row>
    <row r="34" spans="1:27" s="196" customFormat="1">
      <c r="A34" s="97"/>
      <c r="B34" s="16" t="s">
        <v>170</v>
      </c>
      <c r="C34" s="19" t="s">
        <v>306</v>
      </c>
      <c r="D34" s="16" t="s">
        <v>134</v>
      </c>
      <c r="E34" s="16" t="s">
        <v>377</v>
      </c>
      <c r="F34" s="106" t="s">
        <v>431</v>
      </c>
      <c r="G34" s="170" t="s">
        <v>68</v>
      </c>
      <c r="H34" s="391">
        <f>PINTURA!M22</f>
        <v>20782.059999999994</v>
      </c>
      <c r="I34" s="338">
        <v>1.3699999999999999</v>
      </c>
      <c r="J34" s="312">
        <f t="shared" si="10"/>
        <v>1.65</v>
      </c>
      <c r="K34" s="20">
        <f t="shared" ref="K34" si="13">IF($P$7="OUTROS",ROUND(H34*J34,2),ROUND(H34*J34,2))</f>
        <v>34290.400000000001</v>
      </c>
      <c r="L34" s="309">
        <f t="shared" si="8"/>
        <v>1.3199590895212412E-2</v>
      </c>
      <c r="AA34" s="86"/>
    </row>
    <row r="35" spans="1:27" s="4" customFormat="1" ht="25.5">
      <c r="A35" s="97" t="str">
        <f t="shared" ref="A35:A38" si="14">E35</f>
        <v>5.1.5</v>
      </c>
      <c r="B35" s="16" t="s">
        <v>170</v>
      </c>
      <c r="C35" s="19" t="s">
        <v>704</v>
      </c>
      <c r="D35" s="16" t="s">
        <v>134</v>
      </c>
      <c r="E35" s="16" t="s">
        <v>378</v>
      </c>
      <c r="F35" s="106" t="s">
        <v>432</v>
      </c>
      <c r="G35" s="170" t="s">
        <v>98</v>
      </c>
      <c r="H35" s="391">
        <f>CBUQ!O22</f>
        <v>831.19999999999993</v>
      </c>
      <c r="I35" s="338">
        <v>903.81000000000017</v>
      </c>
      <c r="J35" s="312">
        <f t="shared" si="10"/>
        <v>1090.9000000000001</v>
      </c>
      <c r="K35" s="20">
        <f t="shared" si="12"/>
        <v>906756.08</v>
      </c>
      <c r="L35" s="309">
        <f t="shared" si="8"/>
        <v>0.34904256869988382</v>
      </c>
      <c r="AA35" s="86"/>
    </row>
    <row r="36" spans="1:27" s="86" customFormat="1" ht="20.100000000000001" customHeight="1">
      <c r="A36" s="97">
        <f t="shared" si="14"/>
        <v>0</v>
      </c>
      <c r="B36" s="994"/>
      <c r="C36" s="995"/>
      <c r="D36" s="995"/>
      <c r="E36" s="995"/>
      <c r="F36" s="995"/>
      <c r="G36" s="995"/>
      <c r="H36" s="995"/>
      <c r="I36" s="1035" t="s">
        <v>381</v>
      </c>
      <c r="J36" s="1036"/>
      <c r="K36" s="166">
        <f>SUM(K29:K35)</f>
        <v>1255929</v>
      </c>
      <c r="L36" s="307">
        <f>SUM(L29:L35)</f>
        <v>0.48345160725547753</v>
      </c>
    </row>
    <row r="37" spans="1:27" s="4" customFormat="1" ht="20.100000000000001" customHeight="1">
      <c r="A37" s="97" t="str">
        <f>E37</f>
        <v>5.2</v>
      </c>
      <c r="B37" s="933"/>
      <c r="C37" s="934"/>
      <c r="D37" s="935"/>
      <c r="E37" s="935" t="s">
        <v>181</v>
      </c>
      <c r="F37" s="925" t="s">
        <v>179</v>
      </c>
      <c r="G37" s="936"/>
      <c r="H37" s="937"/>
      <c r="I37" s="964"/>
      <c r="J37" s="965"/>
      <c r="K37" s="966"/>
      <c r="L37" s="967"/>
    </row>
    <row r="38" spans="1:27" s="4" customFormat="1" ht="25.5" customHeight="1">
      <c r="A38" s="97" t="str">
        <f t="shared" si="14"/>
        <v>5.2.1</v>
      </c>
      <c r="B38" s="16" t="s">
        <v>42</v>
      </c>
      <c r="C38" s="19">
        <v>95875</v>
      </c>
      <c r="D38" s="16" t="s">
        <v>134</v>
      </c>
      <c r="E38" s="16" t="s">
        <v>379</v>
      </c>
      <c r="F38" s="378" t="s">
        <v>117</v>
      </c>
      <c r="G38" s="379" t="s">
        <v>109</v>
      </c>
      <c r="H38" s="391">
        <f>BASE!R23</f>
        <v>56751.45</v>
      </c>
      <c r="I38" s="375">
        <v>0.94</v>
      </c>
      <c r="J38" s="312">
        <f t="shared" ref="J38:J41" si="15">ROUND(IF(D38="SERVIÇO",(1+$K$8)*$I38,(1+$K$8)*$I38),2)</f>
        <v>1.1299999999999999</v>
      </c>
      <c r="K38" s="20">
        <f>IF($P$7="OUTROS",ROUND(H38*J38,2),ROUND(H38*J38,2))</f>
        <v>64129.14</v>
      </c>
      <c r="L38" s="309">
        <f>IF(H38=0,0,K38/$K$85)</f>
        <v>2.4685580000869109E-2</v>
      </c>
      <c r="M38" s="295"/>
      <c r="AA38" s="86"/>
    </row>
    <row r="39" spans="1:27" s="196" customFormat="1" ht="25.5" customHeight="1">
      <c r="A39" s="97"/>
      <c r="B39" s="16" t="s">
        <v>42</v>
      </c>
      <c r="C39" s="19">
        <v>83356</v>
      </c>
      <c r="D39" s="16" t="s">
        <v>134</v>
      </c>
      <c r="E39" s="16" t="s">
        <v>407</v>
      </c>
      <c r="F39" s="378" t="s">
        <v>110</v>
      </c>
      <c r="G39" s="379" t="s">
        <v>109</v>
      </c>
      <c r="H39" s="391">
        <f>'TRANSP. BRITA'!G24+'TRANSP. BRITA'!I24</f>
        <v>23635.34</v>
      </c>
      <c r="I39" s="375">
        <v>0.66</v>
      </c>
      <c r="J39" s="312">
        <f t="shared" ref="J39" si="16">ROUND(IF(D39="SERVIÇO",(1+$K$8)*$I39,(1+$K$8)*$I39),2)</f>
        <v>0.8</v>
      </c>
      <c r="K39" s="20">
        <f>IF($P$7="OUTROS",ROUND(H39*J39,2),ROUND(H39*J39,2))</f>
        <v>18908.27</v>
      </c>
      <c r="L39" s="309">
        <f>IF(H39=0,0,K39/$K$85)</f>
        <v>7.2784636089464685E-3</v>
      </c>
      <c r="M39" s="295"/>
      <c r="AA39" s="86"/>
    </row>
    <row r="40" spans="1:27" s="196" customFormat="1" ht="38.25">
      <c r="A40" s="97"/>
      <c r="B40" s="16" t="s">
        <v>42</v>
      </c>
      <c r="C40" s="19">
        <v>93176</v>
      </c>
      <c r="D40" s="16" t="s">
        <v>134</v>
      </c>
      <c r="E40" s="16" t="s">
        <v>408</v>
      </c>
      <c r="F40" s="378" t="s">
        <v>118</v>
      </c>
      <c r="G40" s="379" t="s">
        <v>108</v>
      </c>
      <c r="H40" s="391">
        <f>'TRANSP. MAT. BET.'!G44</f>
        <v>1092.1600000000001</v>
      </c>
      <c r="I40" s="375">
        <v>0.47</v>
      </c>
      <c r="J40" s="312">
        <f t="shared" si="15"/>
        <v>0.56999999999999995</v>
      </c>
      <c r="K40" s="20">
        <f>IF($P$7="OUTROS",ROUND(H40*J40,2),ROUND(H40*J40,2))</f>
        <v>622.53</v>
      </c>
      <c r="L40" s="309">
        <f>IF(H40=0,0,K40/$K$85)</f>
        <v>2.3963387187074466E-4</v>
      </c>
      <c r="M40" s="295"/>
      <c r="AA40" s="86"/>
    </row>
    <row r="41" spans="1:27" s="196" customFormat="1" ht="25.5">
      <c r="A41" s="97"/>
      <c r="B41" s="16" t="s">
        <v>42</v>
      </c>
      <c r="C41" s="19">
        <v>95303</v>
      </c>
      <c r="D41" s="16" t="s">
        <v>134</v>
      </c>
      <c r="E41" s="16" t="s">
        <v>409</v>
      </c>
      <c r="F41" s="378" t="s">
        <v>111</v>
      </c>
      <c r="G41" s="379" t="s">
        <v>109</v>
      </c>
      <c r="H41" s="391">
        <f>CBUQ!U22</f>
        <v>24686.640000000003</v>
      </c>
      <c r="I41" s="375">
        <v>0.84</v>
      </c>
      <c r="J41" s="312">
        <f t="shared" si="15"/>
        <v>1.01</v>
      </c>
      <c r="K41" s="20">
        <f t="shared" ref="K41" si="17">IF($P$7="OUTROS",ROUND(H41*J41,2),ROUND(H41*J41,2))</f>
        <v>24933.51</v>
      </c>
      <c r="L41" s="309">
        <f>IF(H41=0,0,K41/$K$85)</f>
        <v>9.5977921395401511E-3</v>
      </c>
      <c r="M41" s="295"/>
      <c r="AA41" s="86"/>
    </row>
    <row r="42" spans="1:27" s="196" customFormat="1" ht="25.5" customHeight="1">
      <c r="A42" s="97"/>
      <c r="B42" s="994"/>
      <c r="C42" s="995"/>
      <c r="D42" s="995"/>
      <c r="E42" s="995"/>
      <c r="F42" s="995"/>
      <c r="G42" s="995"/>
      <c r="H42" s="995"/>
      <c r="I42" s="1035" t="s">
        <v>382</v>
      </c>
      <c r="J42" s="1036"/>
      <c r="K42" s="166">
        <f>SUM(K38:K41)</f>
        <v>108593.45</v>
      </c>
      <c r="L42" s="307">
        <f>SUM(L38:L41)</f>
        <v>4.1801469621226474E-2</v>
      </c>
      <c r="AA42" s="86"/>
    </row>
    <row r="43" spans="1:27" s="86" customFormat="1" ht="18.75" customHeight="1">
      <c r="A43" s="97">
        <f t="shared" si="1"/>
        <v>0</v>
      </c>
      <c r="B43" s="994"/>
      <c r="C43" s="995"/>
      <c r="D43" s="995"/>
      <c r="E43" s="995"/>
      <c r="F43" s="995"/>
      <c r="G43" s="995"/>
      <c r="H43" s="995"/>
      <c r="I43" s="1035" t="s">
        <v>50</v>
      </c>
      <c r="J43" s="1036"/>
      <c r="K43" s="166">
        <f>K36+K42</f>
        <v>1364522.45</v>
      </c>
      <c r="L43" s="307">
        <f>L36+L42</f>
        <v>0.52525307687670397</v>
      </c>
    </row>
    <row r="44" spans="1:27" s="86" customFormat="1" ht="20.100000000000001" customHeight="1">
      <c r="A44" s="97" t="str">
        <f>E44</f>
        <v>6.0</v>
      </c>
      <c r="B44" s="938"/>
      <c r="C44" s="934"/>
      <c r="D44" s="939"/>
      <c r="E44" s="939" t="s">
        <v>30</v>
      </c>
      <c r="F44" s="925" t="s">
        <v>369</v>
      </c>
      <c r="G44" s="936"/>
      <c r="H44" s="937"/>
      <c r="I44" s="964"/>
      <c r="J44" s="965"/>
      <c r="K44" s="966"/>
      <c r="L44" s="967"/>
    </row>
    <row r="45" spans="1:27" s="86" customFormat="1" ht="20.100000000000001" customHeight="1">
      <c r="A45" s="97" t="str">
        <f t="shared" ref="A45" si="18">E45</f>
        <v>6.1</v>
      </c>
      <c r="B45" s="938"/>
      <c r="C45" s="934"/>
      <c r="D45" s="939"/>
      <c r="E45" s="939" t="s">
        <v>388</v>
      </c>
      <c r="F45" s="940" t="s">
        <v>28</v>
      </c>
      <c r="G45" s="931"/>
      <c r="H45" s="937"/>
      <c r="I45" s="960"/>
      <c r="J45" s="965"/>
      <c r="K45" s="966"/>
      <c r="L45" s="967"/>
    </row>
    <row r="46" spans="1:27" s="86" customFormat="1" ht="38.25">
      <c r="A46" s="97"/>
      <c r="B46" s="16" t="s">
        <v>42</v>
      </c>
      <c r="C46" s="19">
        <v>94267</v>
      </c>
      <c r="D46" s="16" t="s">
        <v>134</v>
      </c>
      <c r="E46" s="16" t="s">
        <v>388</v>
      </c>
      <c r="F46" s="106" t="s">
        <v>385</v>
      </c>
      <c r="G46" s="170" t="s">
        <v>61</v>
      </c>
      <c r="H46" s="391">
        <f>'MEIO-FIO E SARJETA'!F38</f>
        <v>5691.9900000000016</v>
      </c>
      <c r="I46" s="338">
        <v>39.31</v>
      </c>
      <c r="J46" s="312">
        <f t="shared" ref="J46:J47" si="19">ROUND(IF(D46="SERVIÇO",(1+$K$8)*$I46,(1+$K$8)*$I46),2)</f>
        <v>47.45</v>
      </c>
      <c r="K46" s="20">
        <f t="shared" ref="K46:K47" si="20">IF($P$7="OUTROS",ROUND(H46*J46,2),ROUND(H46*J46,2))</f>
        <v>270084.93</v>
      </c>
      <c r="L46" s="309">
        <f>IF(H46=0,0,K46/$K$85)</f>
        <v>0.10396526674993822</v>
      </c>
    </row>
    <row r="47" spans="1:27" s="86" customFormat="1" ht="38.25">
      <c r="A47" s="97"/>
      <c r="B47" s="16" t="s">
        <v>42</v>
      </c>
      <c r="C47" s="19">
        <v>94268</v>
      </c>
      <c r="D47" s="16" t="s">
        <v>134</v>
      </c>
      <c r="E47" s="16" t="s">
        <v>389</v>
      </c>
      <c r="F47" s="106" t="s">
        <v>386</v>
      </c>
      <c r="G47" s="170" t="s">
        <v>61</v>
      </c>
      <c r="H47" s="391">
        <f>'MEIO-FIO E SARJETA'!F60</f>
        <v>283.78000000000009</v>
      </c>
      <c r="I47" s="338">
        <v>42.89</v>
      </c>
      <c r="J47" s="312">
        <f t="shared" si="19"/>
        <v>51.77</v>
      </c>
      <c r="K47" s="20">
        <f t="shared" si="20"/>
        <v>14691.29</v>
      </c>
      <c r="L47" s="309">
        <f>IF(H47=0,0,K47/$K$85)</f>
        <v>5.6551984731273231E-3</v>
      </c>
    </row>
    <row r="48" spans="1:27" s="86" customFormat="1" ht="20.100000000000001" customHeight="1" thickBot="1">
      <c r="A48" s="97">
        <f t="shared" si="1"/>
        <v>0</v>
      </c>
      <c r="B48" s="859"/>
      <c r="C48" s="860"/>
      <c r="D48" s="860"/>
      <c r="E48" s="860"/>
      <c r="F48" s="860"/>
      <c r="G48" s="861"/>
      <c r="H48" s="862"/>
      <c r="I48" s="1037" t="s">
        <v>700</v>
      </c>
      <c r="J48" s="1038"/>
      <c r="K48" s="863">
        <f>SUM(K46:K47)</f>
        <v>284776.21999999997</v>
      </c>
      <c r="L48" s="864">
        <f>SUM(L46:L47)</f>
        <v>0.10962046522306555</v>
      </c>
      <c r="AA48" s="4"/>
    </row>
    <row r="49" spans="1:27" s="86" customFormat="1" ht="20.100000000000001" customHeight="1">
      <c r="A49" s="97" t="str">
        <f t="shared" si="1"/>
        <v>6.2</v>
      </c>
      <c r="B49" s="941"/>
      <c r="C49" s="942"/>
      <c r="D49" s="943"/>
      <c r="E49" s="943" t="s">
        <v>389</v>
      </c>
      <c r="F49" s="944" t="s">
        <v>685</v>
      </c>
      <c r="G49" s="945"/>
      <c r="H49" s="946"/>
      <c r="I49" s="968"/>
      <c r="J49" s="969"/>
      <c r="K49" s="970"/>
      <c r="L49" s="971"/>
      <c r="AA49" s="196"/>
    </row>
    <row r="50" spans="1:27" s="86" customFormat="1" ht="51">
      <c r="A50" s="97"/>
      <c r="B50" s="810" t="s">
        <v>42</v>
      </c>
      <c r="C50" s="19">
        <v>90085</v>
      </c>
      <c r="D50" s="16" t="s">
        <v>134</v>
      </c>
      <c r="E50" s="16" t="s">
        <v>686</v>
      </c>
      <c r="F50" s="360" t="s">
        <v>106</v>
      </c>
      <c r="G50" s="351" t="s">
        <v>98</v>
      </c>
      <c r="H50" s="391">
        <f>ROUND('DREN. MEM. CAL.'!I87+'DREN. MEM. CAL.'!F99+'DREN. MEM. CAL.'!J56+'DREN. MEM. CAL.'!J61,2)</f>
        <v>4061.39</v>
      </c>
      <c r="I50" s="811">
        <v>6.38</v>
      </c>
      <c r="J50" s="312">
        <f>ROUND(IF(D50="SERVIÇO",(1+$K$8)*$I50,(1+$K$8)*$I50),2)</f>
        <v>7.7</v>
      </c>
      <c r="K50" s="20">
        <f t="shared" ref="K50:K61" si="21">IF($P$8="OUTROS",ROUND(H50*J50,2),ROUND(H50*J50,2))</f>
        <v>31272.7</v>
      </c>
      <c r="L50" s="865">
        <f t="shared" ref="L50:L63" si="22">IF(H50=0,0,K50/$K$85)</f>
        <v>1.2037971157779121E-2</v>
      </c>
      <c r="AA50" s="196"/>
    </row>
    <row r="51" spans="1:27" s="86" customFormat="1" ht="51">
      <c r="A51" s="97"/>
      <c r="B51" s="810" t="s">
        <v>42</v>
      </c>
      <c r="C51" s="19">
        <v>93377</v>
      </c>
      <c r="D51" s="16" t="s">
        <v>134</v>
      </c>
      <c r="E51" s="16" t="s">
        <v>687</v>
      </c>
      <c r="F51" s="360" t="s">
        <v>107</v>
      </c>
      <c r="G51" s="351" t="s">
        <v>98</v>
      </c>
      <c r="H51" s="391">
        <f>'DREN. MEM. CAL.'!H99</f>
        <v>3197.13</v>
      </c>
      <c r="I51" s="811">
        <v>6.4</v>
      </c>
      <c r="J51" s="312">
        <f t="shared" ref="J51:J61" si="23">ROUND(IF(D51="SERVIÇO",(1+$K$8)*$I51,(1+$K$8)*$I51),2)</f>
        <v>7.72</v>
      </c>
      <c r="K51" s="20">
        <f t="shared" si="21"/>
        <v>24681.84</v>
      </c>
      <c r="L51" s="865">
        <f t="shared" si="22"/>
        <v>9.5009154323393574E-3</v>
      </c>
      <c r="AA51" s="196"/>
    </row>
    <row r="52" spans="1:27" s="86" customFormat="1" ht="38.25">
      <c r="A52" s="97"/>
      <c r="B52" s="810" t="s">
        <v>42</v>
      </c>
      <c r="C52" s="19">
        <v>94046</v>
      </c>
      <c r="D52" s="16" t="s">
        <v>134</v>
      </c>
      <c r="E52" s="16" t="s">
        <v>688</v>
      </c>
      <c r="F52" s="360" t="s">
        <v>99</v>
      </c>
      <c r="G52" s="351" t="s">
        <v>68</v>
      </c>
      <c r="H52" s="391">
        <f>'DREN. MEM. CAL.'!I99</f>
        <v>3881.96</v>
      </c>
      <c r="I52" s="811">
        <v>17.440000000000001</v>
      </c>
      <c r="J52" s="312">
        <f t="shared" si="23"/>
        <v>21.05</v>
      </c>
      <c r="K52" s="20">
        <f t="shared" si="21"/>
        <v>81715.259999999995</v>
      </c>
      <c r="L52" s="865">
        <f t="shared" si="22"/>
        <v>3.1455101191468014E-2</v>
      </c>
      <c r="AA52" s="196"/>
    </row>
    <row r="53" spans="1:27" s="86" customFormat="1" ht="38.25">
      <c r="A53" s="97"/>
      <c r="B53" s="810" t="s">
        <v>42</v>
      </c>
      <c r="C53" s="19">
        <v>92210</v>
      </c>
      <c r="D53" s="16" t="s">
        <v>134</v>
      </c>
      <c r="E53" s="16" t="s">
        <v>689</v>
      </c>
      <c r="F53" s="360" t="s">
        <v>63</v>
      </c>
      <c r="G53" s="351" t="s">
        <v>61</v>
      </c>
      <c r="H53" s="391">
        <f>'DREN. MEM. CAL.'!C93</f>
        <v>146</v>
      </c>
      <c r="I53" s="811">
        <v>105.01</v>
      </c>
      <c r="J53" s="312">
        <f t="shared" si="23"/>
        <v>126.75</v>
      </c>
      <c r="K53" s="20">
        <f t="shared" si="21"/>
        <v>18505.5</v>
      </c>
      <c r="L53" s="865">
        <f t="shared" si="22"/>
        <v>7.1234231537501249E-3</v>
      </c>
      <c r="AA53" s="196"/>
    </row>
    <row r="54" spans="1:27" s="86" customFormat="1" ht="38.25">
      <c r="A54" s="97"/>
      <c r="B54" s="810" t="s">
        <v>42</v>
      </c>
      <c r="C54" s="19">
        <v>92212</v>
      </c>
      <c r="D54" s="16" t="s">
        <v>134</v>
      </c>
      <c r="E54" s="16" t="s">
        <v>690</v>
      </c>
      <c r="F54" s="360" t="s">
        <v>64</v>
      </c>
      <c r="G54" s="351" t="s">
        <v>61</v>
      </c>
      <c r="H54" s="391">
        <f>'DREN. MEM. CAL.'!C94</f>
        <v>206</v>
      </c>
      <c r="I54" s="811">
        <v>173.71</v>
      </c>
      <c r="J54" s="312">
        <f t="shared" si="23"/>
        <v>209.67</v>
      </c>
      <c r="K54" s="20">
        <f t="shared" si="21"/>
        <v>43192.02</v>
      </c>
      <c r="L54" s="865">
        <f t="shared" si="22"/>
        <v>1.6626140084041958E-2</v>
      </c>
      <c r="AA54" s="196"/>
    </row>
    <row r="55" spans="1:27" s="86" customFormat="1" ht="38.25">
      <c r="A55" s="97"/>
      <c r="B55" s="810" t="s">
        <v>42</v>
      </c>
      <c r="C55" s="19">
        <v>92214</v>
      </c>
      <c r="D55" s="16" t="s">
        <v>134</v>
      </c>
      <c r="E55" s="16" t="s">
        <v>691</v>
      </c>
      <c r="F55" s="360" t="s">
        <v>65</v>
      </c>
      <c r="G55" s="351" t="s">
        <v>61</v>
      </c>
      <c r="H55" s="391">
        <f>'DREN. MEM. CAL.'!C95</f>
        <v>282</v>
      </c>
      <c r="I55" s="811">
        <v>264.79000000000002</v>
      </c>
      <c r="J55" s="312">
        <f t="shared" ref="J55:J56" si="24">ROUND(IF(D55="SERVIÇO",(1+$K$8)*$I55,(1+$K$8)*$I55),2)</f>
        <v>319.60000000000002</v>
      </c>
      <c r="K55" s="20">
        <f t="shared" ref="K55:K56" si="25">IF($P$8="OUTROS",ROUND(H55*J55,2),ROUND(H55*J55,2))</f>
        <v>90127.2</v>
      </c>
      <c r="L55" s="865">
        <f t="shared" si="22"/>
        <v>3.469315518427863E-2</v>
      </c>
      <c r="AA55" s="196"/>
    </row>
    <row r="56" spans="1:27" s="86" customFormat="1" ht="38.25">
      <c r="A56" s="97"/>
      <c r="B56" s="810" t="s">
        <v>42</v>
      </c>
      <c r="C56" s="19">
        <v>92216</v>
      </c>
      <c r="D56" s="16" t="s">
        <v>134</v>
      </c>
      <c r="E56" s="16" t="s">
        <v>692</v>
      </c>
      <c r="F56" s="360" t="s">
        <v>66</v>
      </c>
      <c r="G56" s="351" t="s">
        <v>61</v>
      </c>
      <c r="H56" s="391">
        <f>'DREN. MEM. CAL.'!C96</f>
        <v>390</v>
      </c>
      <c r="I56" s="811">
        <v>359.97</v>
      </c>
      <c r="J56" s="312">
        <f t="shared" si="24"/>
        <v>434.48</v>
      </c>
      <c r="K56" s="20">
        <f t="shared" si="25"/>
        <v>169447.2</v>
      </c>
      <c r="L56" s="865">
        <f t="shared" si="22"/>
        <v>6.5226235865992716E-2</v>
      </c>
      <c r="AA56" s="196"/>
    </row>
    <row r="57" spans="1:27" s="86" customFormat="1" ht="38.25">
      <c r="A57" s="97"/>
      <c r="B57" s="810" t="s">
        <v>42</v>
      </c>
      <c r="C57" s="19">
        <v>94104</v>
      </c>
      <c r="D57" s="16" t="s">
        <v>134</v>
      </c>
      <c r="E57" s="16" t="s">
        <v>693</v>
      </c>
      <c r="F57" s="360" t="s">
        <v>113</v>
      </c>
      <c r="G57" s="351" t="s">
        <v>98</v>
      </c>
      <c r="H57" s="391">
        <f>'DREN. MEM. CAL.'!H29</f>
        <v>161.72</v>
      </c>
      <c r="I57" s="811">
        <v>165.03</v>
      </c>
      <c r="J57" s="312">
        <f t="shared" si="23"/>
        <v>199.19</v>
      </c>
      <c r="K57" s="20">
        <f t="shared" si="21"/>
        <v>32213.01</v>
      </c>
      <c r="L57" s="865">
        <f t="shared" si="22"/>
        <v>1.2399929820106688E-2</v>
      </c>
      <c r="AA57" s="196"/>
    </row>
    <row r="58" spans="1:27" s="86" customFormat="1" ht="38.25">
      <c r="A58" s="97"/>
      <c r="B58" s="810" t="s">
        <v>42</v>
      </c>
      <c r="C58" s="19">
        <v>98008</v>
      </c>
      <c r="D58" s="16" t="s">
        <v>134</v>
      </c>
      <c r="E58" s="16" t="s">
        <v>694</v>
      </c>
      <c r="F58" s="360" t="s">
        <v>234</v>
      </c>
      <c r="G58" s="351" t="s">
        <v>62</v>
      </c>
      <c r="H58" s="391">
        <f>'DREN. MEM. CAL.'!K99</f>
        <v>21</v>
      </c>
      <c r="I58" s="811">
        <v>3142.12</v>
      </c>
      <c r="J58" s="312">
        <f t="shared" si="23"/>
        <v>3792.54</v>
      </c>
      <c r="K58" s="20">
        <f t="shared" si="21"/>
        <v>79643.34</v>
      </c>
      <c r="L58" s="865">
        <f t="shared" si="22"/>
        <v>3.0657545713328117E-2</v>
      </c>
      <c r="AA58" s="196"/>
    </row>
    <row r="59" spans="1:27" s="86" customFormat="1" ht="25.5">
      <c r="A59" s="97"/>
      <c r="B59" s="810" t="s">
        <v>42</v>
      </c>
      <c r="C59" s="19">
        <v>98009</v>
      </c>
      <c r="D59" s="16" t="s">
        <v>134</v>
      </c>
      <c r="E59" s="16" t="s">
        <v>695</v>
      </c>
      <c r="F59" s="360" t="s">
        <v>235</v>
      </c>
      <c r="G59" s="351" t="s">
        <v>61</v>
      </c>
      <c r="H59" s="391">
        <f>'DREN. MEM. CAL.'!K87</f>
        <v>14.450000000000005</v>
      </c>
      <c r="I59" s="811">
        <v>1443.28</v>
      </c>
      <c r="J59" s="312">
        <f t="shared" si="23"/>
        <v>1742.04</v>
      </c>
      <c r="K59" s="20">
        <f t="shared" si="21"/>
        <v>25172.48</v>
      </c>
      <c r="L59" s="865">
        <f t="shared" si="22"/>
        <v>9.6897801663998247E-3</v>
      </c>
      <c r="AA59" s="196"/>
    </row>
    <row r="60" spans="1:27" s="86" customFormat="1" ht="38.25">
      <c r="A60" s="97"/>
      <c r="B60" s="810" t="s">
        <v>170</v>
      </c>
      <c r="C60" s="19" t="s">
        <v>848</v>
      </c>
      <c r="D60" s="16" t="s">
        <v>134</v>
      </c>
      <c r="E60" s="16" t="s">
        <v>780</v>
      </c>
      <c r="F60" s="360" t="s">
        <v>701</v>
      </c>
      <c r="G60" s="351" t="s">
        <v>62</v>
      </c>
      <c r="H60" s="391">
        <f>H58</f>
        <v>21</v>
      </c>
      <c r="I60" s="811">
        <v>479.66</v>
      </c>
      <c r="J60" s="312">
        <f t="shared" si="23"/>
        <v>578.95000000000005</v>
      </c>
      <c r="K60" s="20">
        <f t="shared" si="21"/>
        <v>12157.95</v>
      </c>
      <c r="L60" s="865">
        <f t="shared" si="22"/>
        <v>4.6800260750661333E-3</v>
      </c>
      <c r="AA60" s="196"/>
    </row>
    <row r="61" spans="1:27" s="86" customFormat="1" ht="25.5">
      <c r="A61" s="97"/>
      <c r="B61" s="810" t="s">
        <v>43</v>
      </c>
      <c r="C61" s="19">
        <v>2003628</v>
      </c>
      <c r="D61" s="16" t="s">
        <v>134</v>
      </c>
      <c r="E61" s="16" t="s">
        <v>782</v>
      </c>
      <c r="F61" s="360" t="s">
        <v>696</v>
      </c>
      <c r="G61" s="351" t="s">
        <v>62</v>
      </c>
      <c r="H61" s="391">
        <f>'DREN. MEM. CAL.'!I56</f>
        <v>5</v>
      </c>
      <c r="I61" s="811">
        <v>897.06</v>
      </c>
      <c r="J61" s="312">
        <f t="shared" si="23"/>
        <v>1082.75</v>
      </c>
      <c r="K61" s="20">
        <f t="shared" si="21"/>
        <v>5413.75</v>
      </c>
      <c r="L61" s="865">
        <f t="shared" si="22"/>
        <v>2.0839443462005751E-3</v>
      </c>
      <c r="AA61" s="196"/>
    </row>
    <row r="62" spans="1:27" s="86" customFormat="1" ht="25.5">
      <c r="A62" s="97"/>
      <c r="B62" s="810" t="s">
        <v>43</v>
      </c>
      <c r="C62" s="19">
        <v>2003636</v>
      </c>
      <c r="D62" s="16" t="s">
        <v>134</v>
      </c>
      <c r="E62" s="16" t="s">
        <v>697</v>
      </c>
      <c r="F62" s="360" t="s">
        <v>781</v>
      </c>
      <c r="G62" s="351" t="s">
        <v>62</v>
      </c>
      <c r="H62" s="391">
        <f>'DREN. MEM. CAL.'!I61</f>
        <v>26</v>
      </c>
      <c r="I62" s="811">
        <v>1716.1</v>
      </c>
      <c r="J62" s="312">
        <f t="shared" ref="J62" si="26">ROUND(IF(D62="SERVIÇO",(1+$K$8)*$I62,(1+$K$8)*$I62),2)</f>
        <v>2071.33</v>
      </c>
      <c r="K62" s="20">
        <f t="shared" ref="K62" si="27">IF($P$8="OUTROS",ROUND(H62*J62,2),ROUND(H62*J62,2))</f>
        <v>53854.58</v>
      </c>
      <c r="L62" s="865">
        <f t="shared" si="22"/>
        <v>2.0730537521682118E-2</v>
      </c>
      <c r="AA62" s="196"/>
    </row>
    <row r="63" spans="1:27" s="86" customFormat="1">
      <c r="A63" s="97"/>
      <c r="B63" s="810" t="s">
        <v>43</v>
      </c>
      <c r="C63" s="19">
        <v>2003457</v>
      </c>
      <c r="D63" s="16" t="s">
        <v>134</v>
      </c>
      <c r="E63" s="16" t="s">
        <v>698</v>
      </c>
      <c r="F63" s="867" t="s">
        <v>783</v>
      </c>
      <c r="G63" s="351" t="s">
        <v>62</v>
      </c>
      <c r="H63" s="391">
        <v>1</v>
      </c>
      <c r="I63" s="811">
        <v>2234.63</v>
      </c>
      <c r="J63" s="312">
        <f t="shared" ref="J63" si="28">ROUND(IF(D63="SERVIÇO",(1+$K$8)*$I63,(1+$K$8)*$I63),2)</f>
        <v>2697.2</v>
      </c>
      <c r="K63" s="20">
        <f t="shared" ref="K63" si="29">IF($P$8="OUTROS",ROUND(H63*J63,2),ROUND(H63*J63,2))</f>
        <v>2697.2</v>
      </c>
      <c r="L63" s="865">
        <f t="shared" si="22"/>
        <v>1.0382479225254566E-3</v>
      </c>
      <c r="AA63" s="196"/>
    </row>
    <row r="64" spans="1:27" s="86" customFormat="1" ht="20.100000000000001" customHeight="1">
      <c r="A64" s="97"/>
      <c r="B64" s="812"/>
      <c r="C64" s="813"/>
      <c r="D64" s="813"/>
      <c r="E64" s="813"/>
      <c r="F64" s="813"/>
      <c r="G64" s="814"/>
      <c r="H64" s="815"/>
      <c r="I64" s="1041" t="s">
        <v>699</v>
      </c>
      <c r="J64" s="1041"/>
      <c r="K64" s="166">
        <f>SUM(K50:K63)</f>
        <v>670094.0299999998</v>
      </c>
      <c r="L64" s="816">
        <f>SUM(L50:L63)</f>
        <v>0.25794295363495878</v>
      </c>
      <c r="AA64" s="196"/>
    </row>
    <row r="65" spans="1:27" s="86" customFormat="1" ht="20.100000000000001" customHeight="1" thickBot="1">
      <c r="A65" s="97"/>
      <c r="B65" s="817"/>
      <c r="C65" s="818"/>
      <c r="D65" s="818"/>
      <c r="E65" s="818"/>
      <c r="F65" s="818"/>
      <c r="G65" s="819"/>
      <c r="H65" s="820"/>
      <c r="I65" s="1042" t="s">
        <v>390</v>
      </c>
      <c r="J65" s="1042"/>
      <c r="K65" s="821">
        <f>K48+K64</f>
        <v>954870.24999999977</v>
      </c>
      <c r="L65" s="822">
        <f>L48+L64</f>
        <v>0.36756341885802435</v>
      </c>
      <c r="AA65" s="196"/>
    </row>
    <row r="66" spans="1:27" s="4" customFormat="1" ht="20.100000000000001" hidden="1" customHeight="1">
      <c r="A66" s="97">
        <f>E66</f>
        <v>0</v>
      </c>
      <c r="B66" s="408"/>
      <c r="C66" s="401"/>
      <c r="D66" s="409"/>
      <c r="E66" s="409"/>
      <c r="F66" s="858" t="s">
        <v>182</v>
      </c>
      <c r="G66" s="402"/>
      <c r="H66" s="403"/>
      <c r="I66" s="404"/>
      <c r="J66" s="405"/>
      <c r="K66" s="406"/>
      <c r="L66" s="407"/>
    </row>
    <row r="67" spans="1:27" s="4" customFormat="1" ht="25.5" hidden="1">
      <c r="A67" s="97" t="str">
        <f t="shared" si="1"/>
        <v>7.1</v>
      </c>
      <c r="B67" s="16" t="s">
        <v>42</v>
      </c>
      <c r="C67" s="19">
        <v>94099</v>
      </c>
      <c r="D67" s="16" t="s">
        <v>134</v>
      </c>
      <c r="E67" s="16" t="s">
        <v>245</v>
      </c>
      <c r="F67" s="106" t="s">
        <v>112</v>
      </c>
      <c r="G67" s="170" t="s">
        <v>68</v>
      </c>
      <c r="H67" s="391"/>
      <c r="I67" s="338">
        <v>2.34</v>
      </c>
      <c r="J67" s="312">
        <f t="shared" ref="J67:J69" si="30">ROUND(IF(D67="SERVIÇO",(1+$K$8)*$I67,(1+$K$8)*$I67),2)</f>
        <v>2.82</v>
      </c>
      <c r="K67" s="20">
        <f t="shared" ref="K67:K69" si="31">IF($P$7="OUTROS",ROUND(H67*J67,2),ROUND(H67*J67,2))</f>
        <v>0</v>
      </c>
      <c r="L67" s="309">
        <f>IF(H67=0,0,K67/$K$85)</f>
        <v>0</v>
      </c>
    </row>
    <row r="68" spans="1:27" s="4" customFormat="1" ht="42.75" hidden="1" customHeight="1">
      <c r="A68" s="97" t="str">
        <f t="shared" si="1"/>
        <v>7.2</v>
      </c>
      <c r="B68" s="16" t="s">
        <v>42</v>
      </c>
      <c r="C68" s="19">
        <v>94990</v>
      </c>
      <c r="D68" s="16" t="s">
        <v>134</v>
      </c>
      <c r="E68" s="16" t="s">
        <v>246</v>
      </c>
      <c r="F68" s="106" t="s">
        <v>115</v>
      </c>
      <c r="G68" s="170" t="s">
        <v>98</v>
      </c>
      <c r="H68" s="391"/>
      <c r="I68" s="338">
        <v>552.70000000000005</v>
      </c>
      <c r="J68" s="312">
        <f t="shared" si="30"/>
        <v>667.11</v>
      </c>
      <c r="K68" s="20">
        <f t="shared" si="31"/>
        <v>0</v>
      </c>
      <c r="L68" s="309">
        <f>IF(H68=0,0,K68/$K$85)</f>
        <v>0</v>
      </c>
    </row>
    <row r="69" spans="1:27" s="4" customFormat="1" ht="33.75" hidden="1" customHeight="1">
      <c r="A69" s="97" t="str">
        <f t="shared" si="1"/>
        <v>7.3</v>
      </c>
      <c r="B69" s="16" t="s">
        <v>170</v>
      </c>
      <c r="C69" s="19" t="s">
        <v>704</v>
      </c>
      <c r="D69" s="16" t="s">
        <v>134</v>
      </c>
      <c r="E69" s="16" t="s">
        <v>387</v>
      </c>
      <c r="F69" s="106" t="s">
        <v>432</v>
      </c>
      <c r="G69" s="170" t="s">
        <v>98</v>
      </c>
      <c r="H69" s="391"/>
      <c r="I69" s="338">
        <v>903.81000000000017</v>
      </c>
      <c r="J69" s="312">
        <f t="shared" si="30"/>
        <v>1090.9000000000001</v>
      </c>
      <c r="K69" s="20">
        <f t="shared" si="31"/>
        <v>0</v>
      </c>
      <c r="L69" s="309">
        <f>IF(H69=0,0,K69/$K$85)</f>
        <v>0</v>
      </c>
    </row>
    <row r="70" spans="1:27" s="88" customFormat="1" ht="20.100000000000001" hidden="1" customHeight="1">
      <c r="A70" s="97">
        <f t="shared" si="1"/>
        <v>0</v>
      </c>
      <c r="B70" s="306"/>
      <c r="C70" s="15"/>
      <c r="D70" s="15"/>
      <c r="E70" s="15"/>
      <c r="F70" s="15"/>
      <c r="G70" s="296"/>
      <c r="H70" s="392"/>
      <c r="I70" s="1035" t="s">
        <v>51</v>
      </c>
      <c r="J70" s="1036"/>
      <c r="K70" s="166">
        <f>SUM(K67:K69)</f>
        <v>0</v>
      </c>
      <c r="L70" s="307">
        <f>SUM(L67:L69)</f>
        <v>0</v>
      </c>
      <c r="AA70" s="4"/>
    </row>
    <row r="71" spans="1:27" s="4" customFormat="1" ht="20.100000000000001" customHeight="1">
      <c r="A71" s="97" t="str">
        <f>E71</f>
        <v>7.0</v>
      </c>
      <c r="B71" s="947"/>
      <c r="C71" s="922"/>
      <c r="D71" s="948"/>
      <c r="E71" s="948" t="s">
        <v>29</v>
      </c>
      <c r="F71" s="925" t="s">
        <v>45</v>
      </c>
      <c r="G71" s="926"/>
      <c r="H71" s="927"/>
      <c r="I71" s="958"/>
      <c r="J71" s="959"/>
      <c r="K71" s="955"/>
      <c r="L71" s="957"/>
      <c r="M71" s="165"/>
    </row>
    <row r="72" spans="1:27" s="4" customFormat="1" ht="20.100000000000001" customHeight="1">
      <c r="A72" s="97" t="str">
        <f t="shared" si="1"/>
        <v>7.1</v>
      </c>
      <c r="B72" s="947"/>
      <c r="C72" s="922"/>
      <c r="D72" s="948"/>
      <c r="E72" s="948" t="s">
        <v>245</v>
      </c>
      <c r="F72" s="925" t="s">
        <v>183</v>
      </c>
      <c r="G72" s="926"/>
      <c r="H72" s="927"/>
      <c r="I72" s="958"/>
      <c r="J72" s="959"/>
      <c r="K72" s="955"/>
      <c r="L72" s="957"/>
      <c r="M72" s="165"/>
    </row>
    <row r="73" spans="1:27" s="196" customFormat="1" ht="25.5">
      <c r="A73" s="97"/>
      <c r="B73" s="19" t="s">
        <v>43</v>
      </c>
      <c r="C73" s="19">
        <v>5213444</v>
      </c>
      <c r="D73" s="16" t="s">
        <v>134</v>
      </c>
      <c r="E73" s="16" t="s">
        <v>832</v>
      </c>
      <c r="F73" s="360" t="s">
        <v>399</v>
      </c>
      <c r="G73" s="351" t="s">
        <v>35</v>
      </c>
      <c r="H73" s="391">
        <f>'SIN. VERTICAL'!D43</f>
        <v>25</v>
      </c>
      <c r="I73" s="359">
        <v>158.43</v>
      </c>
      <c r="J73" s="312">
        <f t="shared" ref="J73:J79" si="32">ROUND(IF(D73="SERVIÇO",(1+$K$8)*$I73,(1+$K$8)*$I73),2)</f>
        <v>191.23</v>
      </c>
      <c r="K73" s="20">
        <f t="shared" ref="K73:K79" si="33">IF($P$7="OUTROS",ROUND(H73*J73,2),ROUND(H73*J73,2))</f>
        <v>4780.75</v>
      </c>
      <c r="L73" s="309">
        <f t="shared" ref="L73:L79" si="34">IF(H73=0,0,K73/$K$85)</f>
        <v>1.8402802000643543E-3</v>
      </c>
    </row>
    <row r="74" spans="1:27" s="196" customFormat="1" ht="25.5">
      <c r="A74" s="97"/>
      <c r="B74" s="19" t="s">
        <v>43</v>
      </c>
      <c r="C74" s="19">
        <v>5213440</v>
      </c>
      <c r="D74" s="16" t="s">
        <v>134</v>
      </c>
      <c r="E74" s="16" t="s">
        <v>833</v>
      </c>
      <c r="F74" s="360" t="s">
        <v>401</v>
      </c>
      <c r="G74" s="351" t="s">
        <v>35</v>
      </c>
      <c r="H74" s="391">
        <f>'SIN. VERTICAL'!D22</f>
        <v>29</v>
      </c>
      <c r="I74" s="359">
        <v>152.57</v>
      </c>
      <c r="J74" s="312">
        <f t="shared" si="32"/>
        <v>184.15</v>
      </c>
      <c r="K74" s="20">
        <f t="shared" si="33"/>
        <v>5340.35</v>
      </c>
      <c r="L74" s="309">
        <f t="shared" si="34"/>
        <v>2.0556900834416514E-3</v>
      </c>
    </row>
    <row r="75" spans="1:27" s="196" customFormat="1">
      <c r="A75" s="97"/>
      <c r="B75" s="16" t="s">
        <v>170</v>
      </c>
      <c r="C75" s="19" t="s">
        <v>371</v>
      </c>
      <c r="D75" s="16" t="s">
        <v>134</v>
      </c>
      <c r="E75" s="16" t="s">
        <v>834</v>
      </c>
      <c r="F75" s="106" t="s">
        <v>394</v>
      </c>
      <c r="G75" s="170" t="s">
        <v>35</v>
      </c>
      <c r="H75" s="393">
        <f>'SIN. VERTICAL'!D64</f>
        <v>14</v>
      </c>
      <c r="I75" s="338">
        <v>333.87</v>
      </c>
      <c r="J75" s="312">
        <f t="shared" si="32"/>
        <v>402.98</v>
      </c>
      <c r="K75" s="20">
        <f t="shared" si="33"/>
        <v>5641.72</v>
      </c>
      <c r="L75" s="309">
        <f t="shared" si="34"/>
        <v>2.1716980830010081E-3</v>
      </c>
      <c r="N75" s="92">
        <f>SUM(H73:H76)</f>
        <v>74</v>
      </c>
    </row>
    <row r="76" spans="1:27" s="196" customFormat="1" ht="25.5">
      <c r="A76" s="97"/>
      <c r="B76" s="19" t="s">
        <v>43</v>
      </c>
      <c r="C76" s="19">
        <v>5213464</v>
      </c>
      <c r="D76" s="16" t="s">
        <v>134</v>
      </c>
      <c r="E76" s="16" t="s">
        <v>835</v>
      </c>
      <c r="F76" s="360" t="s">
        <v>400</v>
      </c>
      <c r="G76" s="351" t="s">
        <v>35</v>
      </c>
      <c r="H76" s="391">
        <f>'SIN. VERTICAL'!D75</f>
        <v>6</v>
      </c>
      <c r="I76" s="359">
        <v>184.38</v>
      </c>
      <c r="J76" s="312">
        <f t="shared" si="32"/>
        <v>222.55</v>
      </c>
      <c r="K76" s="20">
        <f t="shared" si="33"/>
        <v>1335.3</v>
      </c>
      <c r="L76" s="309">
        <f t="shared" si="34"/>
        <v>5.1400431964564815E-4</v>
      </c>
    </row>
    <row r="77" spans="1:27" s="196" customFormat="1" ht="21" customHeight="1">
      <c r="A77" s="97"/>
      <c r="B77" s="19" t="s">
        <v>43</v>
      </c>
      <c r="C77" s="19">
        <v>5213855</v>
      </c>
      <c r="D77" s="16" t="s">
        <v>134</v>
      </c>
      <c r="E77" s="16" t="s">
        <v>836</v>
      </c>
      <c r="F77" s="360" t="s">
        <v>402</v>
      </c>
      <c r="G77" s="170" t="s">
        <v>35</v>
      </c>
      <c r="H77" s="393">
        <f>H73</f>
        <v>25</v>
      </c>
      <c r="I77" s="375">
        <v>285.69</v>
      </c>
      <c r="J77" s="312">
        <f t="shared" si="32"/>
        <v>344.83</v>
      </c>
      <c r="K77" s="20">
        <f t="shared" si="33"/>
        <v>8620.75</v>
      </c>
      <c r="L77" s="309">
        <f t="shared" si="34"/>
        <v>3.3184323661987728E-3</v>
      </c>
    </row>
    <row r="78" spans="1:27" s="196" customFormat="1" ht="21" customHeight="1">
      <c r="A78" s="97"/>
      <c r="B78" s="19" t="s">
        <v>43</v>
      </c>
      <c r="C78" s="19">
        <v>5213851</v>
      </c>
      <c r="D78" s="16" t="s">
        <v>134</v>
      </c>
      <c r="E78" s="16" t="s">
        <v>837</v>
      </c>
      <c r="F78" s="360" t="s">
        <v>404</v>
      </c>
      <c r="G78" s="170" t="s">
        <v>35</v>
      </c>
      <c r="H78" s="393">
        <f>H74</f>
        <v>29</v>
      </c>
      <c r="I78" s="375">
        <v>265.87</v>
      </c>
      <c r="J78" s="312">
        <f t="shared" si="32"/>
        <v>320.91000000000003</v>
      </c>
      <c r="K78" s="20">
        <f t="shared" si="33"/>
        <v>9306.39</v>
      </c>
      <c r="L78" s="309">
        <f t="shared" si="34"/>
        <v>3.5823595149457525E-3</v>
      </c>
    </row>
    <row r="79" spans="1:27" s="196" customFormat="1" ht="26.25" customHeight="1">
      <c r="A79" s="97"/>
      <c r="B79" s="19" t="s">
        <v>43</v>
      </c>
      <c r="C79" s="19">
        <v>5213863</v>
      </c>
      <c r="D79" s="16" t="s">
        <v>134</v>
      </c>
      <c r="E79" s="16" t="s">
        <v>838</v>
      </c>
      <c r="F79" s="360" t="s">
        <v>403</v>
      </c>
      <c r="G79" s="170" t="s">
        <v>35</v>
      </c>
      <c r="H79" s="394">
        <f>H76</f>
        <v>6</v>
      </c>
      <c r="I79" s="375">
        <v>335.46</v>
      </c>
      <c r="J79" s="312">
        <f t="shared" si="32"/>
        <v>404.9</v>
      </c>
      <c r="K79" s="20">
        <f t="shared" si="33"/>
        <v>2429.4</v>
      </c>
      <c r="L79" s="309">
        <f t="shared" si="34"/>
        <v>9.3516220635597822E-4</v>
      </c>
    </row>
    <row r="80" spans="1:27" s="88" customFormat="1" ht="20.100000000000001" customHeight="1">
      <c r="A80" s="97">
        <f t="shared" ref="A80" si="35">E80</f>
        <v>0</v>
      </c>
      <c r="B80" s="306"/>
      <c r="C80" s="15"/>
      <c r="D80" s="15"/>
      <c r="E80" s="15"/>
      <c r="F80" s="15"/>
      <c r="G80" s="296"/>
      <c r="H80" s="392"/>
      <c r="I80" s="1035" t="s">
        <v>840</v>
      </c>
      <c r="J80" s="1036"/>
      <c r="K80" s="166">
        <f>SUM(K73:K79)</f>
        <v>37454.659999999996</v>
      </c>
      <c r="L80" s="307">
        <f>SUM(L73:L79)</f>
        <v>1.4417626773653167E-2</v>
      </c>
    </row>
    <row r="81" spans="1:27" s="4" customFormat="1" ht="20.100000000000001" customHeight="1">
      <c r="A81" s="97" t="str">
        <f>E81</f>
        <v>7.2</v>
      </c>
      <c r="B81" s="947"/>
      <c r="C81" s="922"/>
      <c r="D81" s="948"/>
      <c r="E81" s="948" t="s">
        <v>246</v>
      </c>
      <c r="F81" s="925" t="s">
        <v>184</v>
      </c>
      <c r="G81" s="926"/>
      <c r="H81" s="927"/>
      <c r="I81" s="958"/>
      <c r="J81" s="959"/>
      <c r="K81" s="955"/>
      <c r="L81" s="957"/>
      <c r="M81" s="165"/>
    </row>
    <row r="82" spans="1:27" s="4" customFormat="1" ht="25.5">
      <c r="A82" s="97" t="str">
        <f t="shared" si="1"/>
        <v>7.2.1</v>
      </c>
      <c r="B82" s="16" t="s">
        <v>42</v>
      </c>
      <c r="C82" s="19">
        <v>72947</v>
      </c>
      <c r="D82" s="16" t="s">
        <v>134</v>
      </c>
      <c r="E82" s="16" t="s">
        <v>839</v>
      </c>
      <c r="F82" s="106" t="s">
        <v>114</v>
      </c>
      <c r="G82" s="170" t="s">
        <v>68</v>
      </c>
      <c r="H82" s="391">
        <f>'SIN. HORIZONTAL'!H128</f>
        <v>945.43</v>
      </c>
      <c r="I82" s="338">
        <v>11.16</v>
      </c>
      <c r="J82" s="312">
        <f>ROUND(IF(D82="SERVIÇO",(1+$K$8)*$I82,(1+$K$8)*$I82),2)</f>
        <v>13.47</v>
      </c>
      <c r="K82" s="20">
        <f>IF($P$7="OUTROS",ROUND(H82*J82,2),ROUND(H82*J82,2))</f>
        <v>12734.94</v>
      </c>
      <c r="L82" s="309">
        <f>IF(H82=0,0,K82/$K$85)</f>
        <v>4.9021299860916284E-3</v>
      </c>
      <c r="N82" s="90"/>
      <c r="AA82" s="88"/>
    </row>
    <row r="83" spans="1:27" s="88" customFormat="1" ht="20.100000000000001" customHeight="1">
      <c r="A83" s="97">
        <f t="shared" ref="A83" si="36">E83</f>
        <v>0</v>
      </c>
      <c r="B83" s="306"/>
      <c r="C83" s="15"/>
      <c r="D83" s="15"/>
      <c r="E83" s="15"/>
      <c r="F83" s="15"/>
      <c r="G83" s="296"/>
      <c r="H83" s="392"/>
      <c r="I83" s="1035" t="s">
        <v>841</v>
      </c>
      <c r="J83" s="1036"/>
      <c r="K83" s="166">
        <f>SUM(K82:K82)</f>
        <v>12734.94</v>
      </c>
      <c r="L83" s="307">
        <f>SUM(L82:L82)</f>
        <v>4.9021299860916284E-3</v>
      </c>
    </row>
    <row r="84" spans="1:27" s="88" customFormat="1" ht="20.100000000000001" customHeight="1">
      <c r="A84" s="97">
        <f t="shared" si="1"/>
        <v>0</v>
      </c>
      <c r="B84" s="306"/>
      <c r="C84" s="15"/>
      <c r="D84" s="15"/>
      <c r="E84" s="15"/>
      <c r="F84" s="15"/>
      <c r="G84" s="296"/>
      <c r="H84" s="392"/>
      <c r="I84" s="1035" t="s">
        <v>51</v>
      </c>
      <c r="J84" s="1036"/>
      <c r="K84" s="166">
        <f>K80+K83</f>
        <v>50189.599999999999</v>
      </c>
      <c r="L84" s="307">
        <f>L80+L83</f>
        <v>1.9319756759744795E-2</v>
      </c>
    </row>
    <row r="85" spans="1:27" s="4" customFormat="1" ht="20.100000000000001" customHeight="1">
      <c r="A85" s="97">
        <f t="shared" ref="A85:A89" si="37">E85</f>
        <v>0</v>
      </c>
      <c r="B85" s="1044" t="s">
        <v>52</v>
      </c>
      <c r="C85" s="1045"/>
      <c r="D85" s="1045"/>
      <c r="E85" s="1045"/>
      <c r="F85" s="1045"/>
      <c r="G85" s="1045"/>
      <c r="H85" s="1045"/>
      <c r="I85" s="1045"/>
      <c r="J85" s="1045"/>
      <c r="K85" s="376">
        <f>K84+K70+K65+K43+K26+K18+K15+K21</f>
        <v>2597838.09</v>
      </c>
      <c r="L85" s="377">
        <f>L84+L70+L43+L26+L21+L18+L15+L65</f>
        <v>1</v>
      </c>
    </row>
    <row r="86" spans="1:27" s="4" customFormat="1">
      <c r="A86" s="97">
        <f t="shared" si="37"/>
        <v>0</v>
      </c>
      <c r="B86" s="310" t="s">
        <v>149</v>
      </c>
      <c r="C86" s="46"/>
      <c r="D86" s="1039" t="str">
        <f>Extenso_Valor(K85)</f>
        <v>dois milhões, quinhentos e noventa e sete mil, oitocentos e trinta e oito reais e nove centavos</v>
      </c>
      <c r="E86" s="1039"/>
      <c r="F86" s="1039"/>
      <c r="G86" s="1039"/>
      <c r="H86" s="1039"/>
      <c r="I86" s="1039"/>
      <c r="J86" s="1039"/>
      <c r="K86" s="1039"/>
      <c r="L86" s="1040"/>
      <c r="M86" s="91"/>
      <c r="N86" s="92"/>
    </row>
    <row r="87" spans="1:27" s="4" customFormat="1" ht="16.5" customHeight="1">
      <c r="A87" s="97">
        <f t="shared" si="37"/>
        <v>0</v>
      </c>
      <c r="B87" s="322" t="s">
        <v>148</v>
      </c>
      <c r="C87" s="14"/>
      <c r="D87" s="14"/>
      <c r="E87" s="14"/>
      <c r="F87" s="14"/>
      <c r="G87" s="171"/>
      <c r="H87" s="395"/>
      <c r="I87" s="14"/>
      <c r="J87" s="14"/>
      <c r="K87" s="14"/>
      <c r="L87" s="14"/>
      <c r="N87" s="92"/>
    </row>
    <row r="88" spans="1:27" s="4" customFormat="1" ht="14.25" customHeight="1">
      <c r="A88" s="97">
        <f t="shared" si="37"/>
        <v>0</v>
      </c>
      <c r="B88" s="1033" t="s">
        <v>397</v>
      </c>
      <c r="C88" s="1033"/>
      <c r="D88" s="1033"/>
      <c r="E88" s="1033"/>
      <c r="F88" s="1033"/>
      <c r="G88" s="1033"/>
      <c r="H88" s="1033"/>
      <c r="I88" s="1033"/>
      <c r="J88" s="1033"/>
      <c r="K88" s="1033"/>
      <c r="L88" s="1033"/>
    </row>
    <row r="89" spans="1:27" s="4" customFormat="1">
      <c r="A89" s="97">
        <f t="shared" si="37"/>
        <v>0</v>
      </c>
      <c r="B89" s="1034" t="s">
        <v>398</v>
      </c>
      <c r="C89" s="1034"/>
      <c r="D89" s="1034"/>
      <c r="E89" s="1034"/>
      <c r="F89" s="1034"/>
      <c r="G89" s="1034"/>
      <c r="H89" s="1034"/>
      <c r="I89" s="1034"/>
      <c r="J89" s="1034"/>
      <c r="K89" s="1034"/>
      <c r="L89" s="1034"/>
    </row>
    <row r="90" spans="1:27" s="4" customFormat="1">
      <c r="B90" s="1043"/>
      <c r="C90" s="1043"/>
      <c r="D90" s="1043"/>
      <c r="E90" s="1043"/>
      <c r="F90" s="1043"/>
      <c r="G90" s="1043"/>
      <c r="H90" s="1043"/>
      <c r="I90" s="1043"/>
      <c r="J90" s="1043"/>
      <c r="K90" s="1043"/>
      <c r="L90" s="1043"/>
    </row>
    <row r="91" spans="1:27" s="4" customFormat="1">
      <c r="B91" s="93"/>
      <c r="C91" s="93"/>
      <c r="D91" s="93"/>
      <c r="E91" s="93"/>
      <c r="F91" s="93"/>
      <c r="G91" s="172"/>
      <c r="H91" s="396"/>
      <c r="I91" s="94"/>
      <c r="J91" s="95"/>
      <c r="K91" s="93"/>
      <c r="L91" s="94"/>
    </row>
    <row r="92" spans="1:27" s="4" customFormat="1">
      <c r="B92" s="93"/>
      <c r="C92" s="93"/>
      <c r="D92" s="93"/>
      <c r="E92" s="93"/>
      <c r="F92" s="93"/>
      <c r="G92" s="172"/>
      <c r="H92" s="396"/>
      <c r="I92" s="94"/>
      <c r="J92" s="95"/>
      <c r="K92" s="348"/>
      <c r="L92" s="96"/>
    </row>
    <row r="93" spans="1:27" s="4" customFormat="1">
      <c r="B93" s="93"/>
      <c r="C93" s="93"/>
      <c r="D93" s="93"/>
      <c r="E93" s="93"/>
      <c r="F93" s="93"/>
      <c r="G93" s="172"/>
      <c r="H93" s="396"/>
      <c r="I93" s="94"/>
      <c r="J93" s="95"/>
      <c r="K93" s="348"/>
      <c r="L93" s="94"/>
    </row>
    <row r="94" spans="1:27" s="4" customFormat="1">
      <c r="B94" s="93"/>
      <c r="C94" s="93"/>
      <c r="D94" s="93"/>
      <c r="E94" s="93"/>
      <c r="F94" s="93"/>
      <c r="G94" s="172"/>
      <c r="H94" s="396"/>
      <c r="I94" s="94"/>
      <c r="J94" s="95"/>
      <c r="K94" s="349"/>
      <c r="L94" s="94"/>
      <c r="M94" s="350"/>
    </row>
    <row r="95" spans="1:27" s="4" customFormat="1">
      <c r="B95" s="93"/>
      <c r="C95" s="93"/>
      <c r="D95" s="93"/>
      <c r="E95" s="93"/>
      <c r="F95" s="93"/>
      <c r="G95" s="172"/>
      <c r="H95" s="396"/>
      <c r="I95" s="94"/>
      <c r="J95" s="95"/>
      <c r="K95" s="93"/>
      <c r="L95" s="94"/>
    </row>
    <row r="96" spans="1:27" s="4" customFormat="1">
      <c r="B96" s="93"/>
      <c r="C96" s="93"/>
      <c r="D96" s="93"/>
      <c r="E96" s="93"/>
      <c r="F96" s="93"/>
      <c r="G96" s="172"/>
      <c r="H96" s="396"/>
      <c r="I96" s="94"/>
      <c r="J96" s="95"/>
      <c r="K96" s="93"/>
      <c r="L96" s="94"/>
    </row>
    <row r="97" spans="2:12" s="4" customFormat="1">
      <c r="B97" s="93"/>
      <c r="C97" s="93"/>
      <c r="D97" s="93"/>
      <c r="E97" s="93"/>
      <c r="F97" s="93"/>
      <c r="G97" s="172"/>
      <c r="H97" s="396"/>
      <c r="I97" s="94"/>
      <c r="J97" s="95"/>
      <c r="K97" s="93"/>
      <c r="L97" s="94"/>
    </row>
    <row r="98" spans="2:12" s="4" customFormat="1">
      <c r="B98" s="93"/>
      <c r="C98" s="93"/>
      <c r="D98" s="93"/>
      <c r="E98" s="93"/>
      <c r="F98" s="93"/>
      <c r="G98" s="172"/>
      <c r="H98" s="396"/>
      <c r="I98" s="94"/>
      <c r="J98" s="95"/>
      <c r="K98" s="93"/>
      <c r="L98" s="94"/>
    </row>
    <row r="99" spans="2:12" s="4" customFormat="1">
      <c r="B99" s="93"/>
      <c r="C99" s="93"/>
      <c r="D99" s="93"/>
      <c r="E99" s="93"/>
      <c r="F99" s="93"/>
      <c r="G99" s="172"/>
      <c r="H99" s="396"/>
      <c r="I99" s="94"/>
      <c r="J99" s="95"/>
      <c r="K99" s="93"/>
      <c r="L99" s="94"/>
    </row>
    <row r="100" spans="2:12" s="4" customFormat="1">
      <c r="B100" s="93"/>
      <c r="C100" s="93"/>
      <c r="D100" s="93"/>
      <c r="E100" s="93"/>
      <c r="F100" s="93"/>
      <c r="G100" s="172"/>
      <c r="H100" s="396"/>
      <c r="I100" s="94"/>
      <c r="J100" s="95"/>
      <c r="K100" s="93"/>
      <c r="L100" s="94"/>
    </row>
    <row r="101" spans="2:12" s="4" customFormat="1">
      <c r="B101" s="93"/>
      <c r="C101" s="93"/>
      <c r="D101" s="93"/>
      <c r="E101" s="93"/>
      <c r="F101" s="93"/>
      <c r="G101" s="172"/>
      <c r="H101" s="396"/>
      <c r="I101" s="94"/>
      <c r="J101" s="95"/>
      <c r="K101" s="349"/>
      <c r="L101" s="94"/>
    </row>
    <row r="102" spans="2:12" s="4" customFormat="1">
      <c r="B102" s="93"/>
      <c r="C102" s="93"/>
      <c r="D102" s="93"/>
      <c r="E102" s="93"/>
      <c r="F102" s="93"/>
      <c r="G102" s="172"/>
      <c r="H102" s="396"/>
      <c r="I102" s="94"/>
      <c r="J102" s="95"/>
      <c r="K102" s="93"/>
      <c r="L102" s="94"/>
    </row>
    <row r="103" spans="2:12" s="4" customFormat="1">
      <c r="B103" s="93"/>
      <c r="C103" s="93"/>
      <c r="D103" s="93"/>
      <c r="E103" s="93"/>
      <c r="F103" s="93"/>
      <c r="G103" s="172"/>
      <c r="H103" s="396"/>
      <c r="I103" s="94"/>
      <c r="J103" s="95"/>
      <c r="K103" s="93"/>
      <c r="L103" s="94"/>
    </row>
    <row r="104" spans="2:12" s="4" customFormat="1">
      <c r="B104" s="93"/>
      <c r="C104" s="93"/>
      <c r="D104" s="93"/>
      <c r="E104" s="93"/>
      <c r="F104" s="93"/>
      <c r="G104" s="172"/>
      <c r="H104" s="396"/>
      <c r="I104" s="94"/>
      <c r="J104" s="95"/>
      <c r="K104" s="93"/>
      <c r="L104" s="94"/>
    </row>
    <row r="105" spans="2:12" s="4" customFormat="1">
      <c r="B105" s="93"/>
      <c r="C105" s="93"/>
      <c r="D105" s="93"/>
      <c r="E105" s="93"/>
      <c r="F105" s="93"/>
      <c r="G105" s="172"/>
      <c r="H105" s="396"/>
      <c r="I105" s="94"/>
      <c r="J105" s="95"/>
      <c r="K105" s="93"/>
      <c r="L105" s="94"/>
    </row>
    <row r="106" spans="2:12" s="4" customFormat="1">
      <c r="B106" s="93"/>
      <c r="C106" s="93"/>
      <c r="D106" s="93"/>
      <c r="E106" s="93"/>
      <c r="F106" s="93"/>
      <c r="G106" s="172"/>
      <c r="H106" s="396"/>
      <c r="I106" s="94"/>
      <c r="J106" s="95"/>
      <c r="K106" s="93"/>
      <c r="L106" s="94"/>
    </row>
    <row r="107" spans="2:12" s="4" customFormat="1">
      <c r="B107" s="93"/>
      <c r="C107" s="93"/>
      <c r="D107" s="93"/>
      <c r="E107" s="93"/>
      <c r="F107" s="93"/>
      <c r="G107" s="172"/>
      <c r="H107" s="396"/>
      <c r="I107" s="94"/>
      <c r="J107" s="95"/>
      <c r="K107" s="93"/>
      <c r="L107" s="94"/>
    </row>
    <row r="108" spans="2:12" s="4" customFormat="1">
      <c r="B108" s="93"/>
      <c r="C108" s="93"/>
      <c r="D108" s="93"/>
      <c r="E108" s="93"/>
      <c r="F108" s="93"/>
      <c r="G108" s="172"/>
      <c r="H108" s="396"/>
      <c r="I108" s="94"/>
      <c r="J108" s="95"/>
      <c r="K108" s="93"/>
      <c r="L108" s="94"/>
    </row>
    <row r="109" spans="2:12" s="4" customFormat="1">
      <c r="B109" s="93"/>
      <c r="C109" s="93"/>
      <c r="D109" s="93"/>
      <c r="E109" s="93"/>
      <c r="F109" s="93"/>
      <c r="G109" s="172"/>
      <c r="H109" s="396"/>
      <c r="I109" s="94"/>
      <c r="J109" s="95"/>
      <c r="K109" s="93"/>
      <c r="L109" s="94"/>
    </row>
    <row r="110" spans="2:12" s="4" customFormat="1">
      <c r="B110" s="93"/>
      <c r="C110" s="93"/>
      <c r="D110" s="93"/>
      <c r="E110" s="93"/>
      <c r="F110" s="93"/>
      <c r="G110" s="172"/>
      <c r="H110" s="396"/>
      <c r="I110" s="94"/>
      <c r="J110" s="95"/>
      <c r="K110" s="93"/>
      <c r="L110" s="94"/>
    </row>
    <row r="111" spans="2:12" s="4" customFormat="1">
      <c r="B111" s="93"/>
      <c r="C111" s="93"/>
      <c r="D111" s="93"/>
      <c r="E111" s="93"/>
      <c r="F111" s="93"/>
      <c r="G111" s="172"/>
      <c r="H111" s="396"/>
      <c r="I111" s="94"/>
      <c r="J111" s="95"/>
      <c r="K111" s="93"/>
      <c r="L111" s="94"/>
    </row>
    <row r="112" spans="2:12" s="4" customFormat="1">
      <c r="B112" s="93"/>
      <c r="C112" s="93"/>
      <c r="D112" s="93"/>
      <c r="E112" s="93"/>
      <c r="F112" s="93"/>
      <c r="G112" s="172"/>
      <c r="H112" s="396"/>
      <c r="I112" s="94"/>
      <c r="J112" s="95"/>
      <c r="K112" s="93"/>
      <c r="L112" s="94"/>
    </row>
    <row r="113" spans="2:12" s="4" customFormat="1">
      <c r="B113" s="93"/>
      <c r="C113" s="93"/>
      <c r="D113" s="93"/>
      <c r="E113" s="93"/>
      <c r="F113" s="93"/>
      <c r="G113" s="172"/>
      <c r="H113" s="396"/>
      <c r="I113" s="94"/>
      <c r="J113" s="95"/>
      <c r="K113" s="93"/>
      <c r="L113" s="94"/>
    </row>
    <row r="114" spans="2:12">
      <c r="B114" s="6"/>
      <c r="C114" s="6"/>
      <c r="D114" s="6"/>
      <c r="E114" s="6"/>
      <c r="F114" s="6"/>
      <c r="G114" s="173"/>
      <c r="H114" s="397"/>
      <c r="I114" s="7"/>
      <c r="J114" s="8"/>
      <c r="K114" s="6"/>
      <c r="L114" s="7"/>
    </row>
    <row r="115" spans="2:12">
      <c r="B115" s="6"/>
      <c r="C115" s="6"/>
      <c r="D115" s="6"/>
      <c r="E115" s="6"/>
      <c r="F115" s="6"/>
      <c r="G115" s="173"/>
      <c r="H115" s="397"/>
      <c r="I115" s="7"/>
      <c r="J115" s="8"/>
      <c r="K115" s="6"/>
      <c r="L115" s="7"/>
    </row>
    <row r="116" spans="2:12">
      <c r="B116" s="6"/>
      <c r="C116" s="6"/>
      <c r="D116" s="6"/>
      <c r="E116" s="6"/>
      <c r="F116" s="6"/>
      <c r="G116" s="173"/>
      <c r="H116" s="397"/>
      <c r="I116" s="7"/>
      <c r="J116" s="8"/>
      <c r="K116" s="6"/>
      <c r="L116" s="7"/>
    </row>
    <row r="117" spans="2:12">
      <c r="B117" s="6"/>
      <c r="C117" s="6"/>
      <c r="D117" s="6"/>
      <c r="E117" s="6"/>
      <c r="F117" s="6"/>
      <c r="G117" s="173"/>
      <c r="H117" s="397"/>
      <c r="I117" s="7"/>
      <c r="J117" s="8"/>
      <c r="K117" s="6"/>
      <c r="L117" s="7"/>
    </row>
    <row r="118" spans="2:12">
      <c r="B118" s="6"/>
      <c r="C118" s="6"/>
      <c r="D118" s="6"/>
      <c r="E118" s="6"/>
      <c r="F118" s="6"/>
      <c r="G118" s="173"/>
      <c r="H118" s="397"/>
      <c r="I118" s="7"/>
      <c r="J118" s="8"/>
      <c r="K118" s="6"/>
      <c r="L118" s="7"/>
    </row>
    <row r="119" spans="2:12">
      <c r="B119" s="6"/>
      <c r="C119" s="6"/>
      <c r="D119" s="6"/>
      <c r="E119" s="6"/>
      <c r="F119" s="6"/>
      <c r="G119" s="173"/>
      <c r="H119" s="397"/>
      <c r="I119" s="7"/>
      <c r="J119" s="8"/>
      <c r="K119" s="6"/>
      <c r="L119" s="7"/>
    </row>
    <row r="120" spans="2:12">
      <c r="B120" s="6"/>
      <c r="C120" s="6"/>
      <c r="D120" s="6"/>
      <c r="E120" s="6"/>
      <c r="F120" s="6"/>
      <c r="G120" s="173"/>
      <c r="H120" s="397"/>
      <c r="I120" s="7"/>
      <c r="J120" s="8"/>
      <c r="K120" s="6"/>
      <c r="L120" s="7"/>
    </row>
    <row r="121" spans="2:12">
      <c r="B121" s="6"/>
      <c r="C121" s="6"/>
      <c r="D121" s="6"/>
      <c r="E121" s="6"/>
      <c r="F121" s="6"/>
      <c r="G121" s="173"/>
      <c r="H121" s="397"/>
      <c r="I121" s="7"/>
      <c r="J121" s="8"/>
      <c r="K121" s="6"/>
      <c r="L121" s="7"/>
    </row>
    <row r="122" spans="2:12">
      <c r="B122" s="6"/>
      <c r="C122" s="6"/>
      <c r="D122" s="6"/>
      <c r="E122" s="6"/>
      <c r="F122" s="6"/>
      <c r="G122" s="173"/>
      <c r="H122" s="397"/>
      <c r="I122" s="7"/>
      <c r="J122" s="8"/>
      <c r="K122" s="6"/>
      <c r="L122" s="7"/>
    </row>
    <row r="123" spans="2:12">
      <c r="B123" s="9"/>
      <c r="C123" s="9"/>
      <c r="D123" s="9"/>
      <c r="E123" s="9"/>
      <c r="F123" s="9"/>
      <c r="G123" s="174"/>
      <c r="H123" s="398"/>
      <c r="I123" s="10"/>
      <c r="J123" s="11"/>
      <c r="K123" s="9"/>
      <c r="L123" s="7"/>
    </row>
    <row r="124" spans="2:12">
      <c r="B124" s="9"/>
      <c r="C124" s="9"/>
      <c r="D124" s="9"/>
      <c r="E124" s="9"/>
      <c r="F124" s="9"/>
      <c r="G124" s="174"/>
      <c r="H124" s="398"/>
      <c r="I124" s="10"/>
      <c r="J124" s="11"/>
      <c r="K124" s="9"/>
      <c r="L124" s="7"/>
    </row>
    <row r="125" spans="2:12">
      <c r="B125" s="9"/>
      <c r="C125" s="9"/>
      <c r="D125" s="9"/>
      <c r="E125" s="9"/>
      <c r="F125" s="9"/>
      <c r="G125" s="174"/>
      <c r="H125" s="398"/>
      <c r="I125" s="10"/>
      <c r="J125" s="11"/>
      <c r="K125" s="9"/>
      <c r="L125" s="7"/>
    </row>
    <row r="126" spans="2:12">
      <c r="B126" s="9"/>
      <c r="C126" s="9"/>
      <c r="D126" s="9"/>
      <c r="E126" s="9"/>
      <c r="F126" s="9"/>
      <c r="G126" s="174"/>
      <c r="H126" s="398"/>
      <c r="I126" s="10"/>
      <c r="J126" s="11"/>
      <c r="K126" s="9"/>
      <c r="L126" s="7"/>
    </row>
    <row r="127" spans="2:12">
      <c r="B127" s="9"/>
      <c r="C127" s="9"/>
      <c r="D127" s="9"/>
      <c r="E127" s="9"/>
      <c r="F127" s="9"/>
      <c r="G127" s="174"/>
      <c r="H127" s="398"/>
      <c r="I127" s="10"/>
      <c r="J127" s="11"/>
      <c r="K127" s="9"/>
      <c r="L127" s="7"/>
    </row>
    <row r="128" spans="2:12">
      <c r="B128" s="9"/>
      <c r="C128" s="9"/>
      <c r="D128" s="9"/>
      <c r="E128" s="9"/>
      <c r="F128" s="9"/>
      <c r="G128" s="174"/>
      <c r="H128" s="398"/>
      <c r="I128" s="10"/>
      <c r="J128" s="11"/>
      <c r="K128" s="9"/>
      <c r="L128" s="7"/>
    </row>
    <row r="129" spans="7:12">
      <c r="L129" s="7"/>
    </row>
    <row r="130" spans="7:12">
      <c r="L130" s="7"/>
    </row>
    <row r="131" spans="7:12">
      <c r="L131" s="7"/>
    </row>
    <row r="132" spans="7:12">
      <c r="L132" s="7"/>
    </row>
    <row r="133" spans="7:12">
      <c r="L133" s="7"/>
    </row>
    <row r="134" spans="7:12">
      <c r="L134" s="7"/>
    </row>
    <row r="135" spans="7:12">
      <c r="L135" s="7"/>
    </row>
    <row r="136" spans="7:12">
      <c r="L136" s="7"/>
    </row>
    <row r="137" spans="7:12">
      <c r="L137" s="7"/>
    </row>
    <row r="138" spans="7:12">
      <c r="L138" s="7"/>
    </row>
    <row r="139" spans="7:12">
      <c r="L139" s="7"/>
    </row>
    <row r="140" spans="7:12">
      <c r="L140" s="7"/>
    </row>
    <row r="141" spans="7:12">
      <c r="G141" s="5"/>
      <c r="H141" s="400"/>
      <c r="I141" s="5"/>
      <c r="J141" s="5"/>
      <c r="L141" s="7"/>
    </row>
    <row r="142" spans="7:12">
      <c r="G142" s="5"/>
      <c r="H142" s="400"/>
      <c r="I142" s="5"/>
      <c r="J142" s="5"/>
      <c r="L142" s="7"/>
    </row>
    <row r="143" spans="7:12">
      <c r="G143" s="5"/>
      <c r="H143" s="400"/>
      <c r="I143" s="5"/>
      <c r="J143" s="5"/>
      <c r="L143" s="7"/>
    </row>
    <row r="144" spans="7:12">
      <c r="G144" s="5"/>
      <c r="H144" s="400"/>
      <c r="I144" s="5"/>
      <c r="J144" s="5"/>
      <c r="L144" s="7"/>
    </row>
    <row r="145" spans="7:12">
      <c r="G145" s="5"/>
      <c r="H145" s="400"/>
      <c r="I145" s="5"/>
      <c r="J145" s="5"/>
      <c r="L145" s="7"/>
    </row>
    <row r="146" spans="7:12">
      <c r="G146" s="5"/>
      <c r="H146" s="400"/>
      <c r="I146" s="5"/>
      <c r="J146" s="5"/>
      <c r="L146" s="7"/>
    </row>
    <row r="147" spans="7:12">
      <c r="G147" s="5"/>
      <c r="H147" s="400"/>
      <c r="I147" s="5"/>
      <c r="J147" s="5"/>
      <c r="L147" s="7"/>
    </row>
    <row r="148" spans="7:12">
      <c r="G148" s="5"/>
      <c r="H148" s="400"/>
      <c r="I148" s="5"/>
      <c r="J148" s="5"/>
      <c r="L148" s="7"/>
    </row>
    <row r="149" spans="7:12">
      <c r="G149" s="5"/>
      <c r="H149" s="400"/>
      <c r="I149" s="5"/>
      <c r="J149" s="5"/>
      <c r="L149" s="7"/>
    </row>
    <row r="150" spans="7:12">
      <c r="G150" s="5"/>
      <c r="H150" s="400"/>
      <c r="I150" s="5"/>
      <c r="J150" s="5"/>
      <c r="L150" s="7"/>
    </row>
    <row r="151" spans="7:12">
      <c r="G151" s="5"/>
      <c r="H151" s="400"/>
      <c r="I151" s="5"/>
      <c r="J151" s="5"/>
      <c r="L151" s="7"/>
    </row>
    <row r="152" spans="7:12">
      <c r="G152" s="5"/>
      <c r="H152" s="400"/>
      <c r="I152" s="5"/>
      <c r="J152" s="5"/>
      <c r="L152" s="7"/>
    </row>
    <row r="153" spans="7:12">
      <c r="G153" s="5"/>
      <c r="H153" s="400"/>
      <c r="I153" s="5"/>
      <c r="J153" s="5"/>
      <c r="L153" s="7"/>
    </row>
    <row r="154" spans="7:12">
      <c r="G154" s="5"/>
      <c r="H154" s="400"/>
      <c r="I154" s="5"/>
      <c r="J154" s="5"/>
      <c r="L154" s="7"/>
    </row>
    <row r="155" spans="7:12">
      <c r="G155" s="5"/>
      <c r="H155" s="400"/>
      <c r="I155" s="5"/>
      <c r="J155" s="5"/>
      <c r="L155" s="7"/>
    </row>
    <row r="156" spans="7:12">
      <c r="G156" s="5"/>
      <c r="H156" s="400"/>
      <c r="I156" s="5"/>
      <c r="J156" s="5"/>
      <c r="L156" s="7"/>
    </row>
    <row r="157" spans="7:12">
      <c r="G157" s="5"/>
      <c r="H157" s="400"/>
      <c r="I157" s="5"/>
      <c r="J157" s="5"/>
      <c r="L157" s="7"/>
    </row>
    <row r="158" spans="7:12">
      <c r="G158" s="5"/>
      <c r="H158" s="400"/>
      <c r="I158" s="5"/>
      <c r="J158" s="5"/>
      <c r="L158" s="7"/>
    </row>
    <row r="159" spans="7:12">
      <c r="G159" s="5"/>
      <c r="H159" s="400"/>
      <c r="I159" s="5"/>
      <c r="J159" s="5"/>
      <c r="L159" s="7"/>
    </row>
    <row r="160" spans="7:12">
      <c r="G160" s="5"/>
      <c r="H160" s="400"/>
      <c r="I160" s="5"/>
      <c r="J160" s="5"/>
      <c r="L160" s="7"/>
    </row>
    <row r="161" spans="7:12">
      <c r="G161" s="5"/>
      <c r="H161" s="400"/>
      <c r="I161" s="5"/>
      <c r="J161" s="5"/>
      <c r="L161" s="7"/>
    </row>
    <row r="162" spans="7:12">
      <c r="G162" s="5"/>
      <c r="H162" s="400"/>
      <c r="I162" s="5"/>
      <c r="J162" s="5"/>
      <c r="L162" s="7"/>
    </row>
    <row r="163" spans="7:12">
      <c r="G163" s="5"/>
      <c r="H163" s="400"/>
      <c r="I163" s="5"/>
      <c r="J163" s="5"/>
      <c r="L163" s="7"/>
    </row>
    <row r="164" spans="7:12">
      <c r="G164" s="5"/>
      <c r="H164" s="400"/>
      <c r="I164" s="5"/>
      <c r="J164" s="5"/>
      <c r="L164" s="7"/>
    </row>
    <row r="165" spans="7:12">
      <c r="G165" s="5"/>
      <c r="H165" s="400"/>
      <c r="I165" s="5"/>
      <c r="J165" s="5"/>
      <c r="L165" s="7"/>
    </row>
    <row r="166" spans="7:12">
      <c r="G166" s="5"/>
      <c r="H166" s="400"/>
      <c r="I166" s="5"/>
      <c r="J166" s="5"/>
      <c r="L166" s="7"/>
    </row>
    <row r="167" spans="7:12">
      <c r="G167" s="5"/>
      <c r="H167" s="400"/>
      <c r="I167" s="5"/>
      <c r="J167" s="5"/>
      <c r="L167" s="7"/>
    </row>
    <row r="168" spans="7:12">
      <c r="G168" s="5"/>
      <c r="H168" s="400"/>
      <c r="I168" s="5"/>
      <c r="J168" s="5"/>
      <c r="L168" s="7"/>
    </row>
    <row r="169" spans="7:12">
      <c r="G169" s="5"/>
      <c r="H169" s="400"/>
      <c r="I169" s="5"/>
      <c r="J169" s="5"/>
      <c r="L169" s="7"/>
    </row>
    <row r="170" spans="7:12">
      <c r="G170" s="5"/>
      <c r="H170" s="400"/>
      <c r="I170" s="5"/>
      <c r="J170" s="5"/>
      <c r="L170" s="13"/>
    </row>
    <row r="171" spans="7:12">
      <c r="G171" s="5"/>
      <c r="H171" s="400"/>
      <c r="I171" s="5"/>
      <c r="J171" s="5"/>
      <c r="L171" s="13"/>
    </row>
    <row r="172" spans="7:12">
      <c r="G172" s="5"/>
      <c r="H172" s="400"/>
      <c r="I172" s="5"/>
      <c r="J172" s="5"/>
      <c r="L172" s="13"/>
    </row>
    <row r="173" spans="7:12">
      <c r="G173" s="5"/>
      <c r="H173" s="400"/>
      <c r="I173" s="5"/>
      <c r="J173" s="5"/>
      <c r="L173" s="13"/>
    </row>
    <row r="174" spans="7:12">
      <c r="G174" s="5"/>
      <c r="H174" s="400"/>
      <c r="I174" s="5"/>
      <c r="J174" s="5"/>
      <c r="L174" s="13"/>
    </row>
    <row r="175" spans="7:12">
      <c r="G175" s="5"/>
      <c r="H175" s="400"/>
      <c r="I175" s="5"/>
      <c r="J175" s="5"/>
      <c r="L175" s="13"/>
    </row>
    <row r="176" spans="7:12">
      <c r="G176" s="5"/>
      <c r="H176" s="400"/>
      <c r="I176" s="5"/>
      <c r="J176" s="5"/>
      <c r="L176" s="13"/>
    </row>
    <row r="177" spans="7:12">
      <c r="G177" s="5"/>
      <c r="H177" s="400"/>
      <c r="I177" s="5"/>
      <c r="J177" s="5"/>
      <c r="L177" s="13"/>
    </row>
  </sheetData>
  <mergeCells count="46">
    <mergeCell ref="I21:J21"/>
    <mergeCell ref="O15:T15"/>
    <mergeCell ref="P5:P6"/>
    <mergeCell ref="K7:L7"/>
    <mergeCell ref="P7:P9"/>
    <mergeCell ref="I8:J8"/>
    <mergeCell ref="K8:L8"/>
    <mergeCell ref="I9:J9"/>
    <mergeCell ref="K9:L9"/>
    <mergeCell ref="B1:L1"/>
    <mergeCell ref="B2:L2"/>
    <mergeCell ref="B3:L3"/>
    <mergeCell ref="B4:L4"/>
    <mergeCell ref="B10:L10"/>
    <mergeCell ref="B5:L5"/>
    <mergeCell ref="I6:J7"/>
    <mergeCell ref="K6:L6"/>
    <mergeCell ref="B90:L90"/>
    <mergeCell ref="F11:F12"/>
    <mergeCell ref="I70:J70"/>
    <mergeCell ref="B85:J85"/>
    <mergeCell ref="B11:B12"/>
    <mergeCell ref="I11:L11"/>
    <mergeCell ref="B43:H43"/>
    <mergeCell ref="C11:C12"/>
    <mergeCell ref="I15:J15"/>
    <mergeCell ref="H11:H12"/>
    <mergeCell ref="I43:J43"/>
    <mergeCell ref="G11:G12"/>
    <mergeCell ref="E11:E12"/>
    <mergeCell ref="I18:J18"/>
    <mergeCell ref="I84:J84"/>
    <mergeCell ref="D11:D12"/>
    <mergeCell ref="B88:L88"/>
    <mergeCell ref="B89:L89"/>
    <mergeCell ref="I26:J26"/>
    <mergeCell ref="I48:J48"/>
    <mergeCell ref="B36:H36"/>
    <mergeCell ref="I36:J36"/>
    <mergeCell ref="I80:J80"/>
    <mergeCell ref="I83:J83"/>
    <mergeCell ref="D86:L86"/>
    <mergeCell ref="B42:H42"/>
    <mergeCell ref="I42:J42"/>
    <mergeCell ref="I64:J64"/>
    <mergeCell ref="I65:J65"/>
  </mergeCells>
  <dataValidations disablePrompts="1" count="6">
    <dataValidation type="list" allowBlank="1" showInputMessage="1" showErrorMessage="1" sqref="D67:D69 D46:D47 D17 D14 D82 D38:D41 D20 D23:D25 D75 D29:D35">
      <formula1>$AA$4:$AA$5</formula1>
    </dataValidation>
    <dataValidation type="list" allowBlank="1" showInputMessage="1" showErrorMessage="1" sqref="K7:L7">
      <formula1>$N$1:$N$2</formula1>
    </dataValidation>
    <dataValidation type="list" allowBlank="1" showInputMessage="1" showErrorMessage="1" sqref="B14 B17 B46:B47 B67:B69 B82 B38:B41 B23:B25 B20 B75 B29:B35">
      <formula1>$O$1:$O$4</formula1>
    </dataValidation>
    <dataValidation type="list" allowBlank="1" showInputMessage="1" showErrorMessage="1" sqref="P7:P9">
      <formula1>$O$5:$O$6</formula1>
    </dataValidation>
    <dataValidation type="list" allowBlank="1" showInputMessage="1" showErrorMessage="1" sqref="B50:B63">
      <formula1>$O$1:$O$5</formula1>
    </dataValidation>
    <dataValidation type="list" allowBlank="1" showInputMessage="1" showErrorMessage="1" sqref="D50:D63">
      <formula1>$AA$5:$AA$6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56" firstPageNumber="25" fitToHeight="0" orientation="landscape" r:id="rId1"/>
  <headerFooter scaleWithDoc="0">
    <oddFooter xml:space="preserve">&amp;C&amp;10
</oddFooter>
  </headerFooter>
  <rowBreaks count="3" manualBreakCount="3">
    <brk id="36" min="1" max="11" man="1"/>
    <brk id="48" min="1" max="11" man="1"/>
    <brk id="70" min="1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acro11">
                <anchor moveWithCells="1" sizeWithCells="1">
                  <from>
                    <xdr:col>12</xdr:col>
                    <xdr:colOff>704850</xdr:colOff>
                    <xdr:row>6</xdr:row>
                    <xdr:rowOff>66675</xdr:rowOff>
                  </from>
                  <to>
                    <xdr:col>14</xdr:col>
                    <xdr:colOff>1162050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1">
    <pageSetUpPr fitToPage="1"/>
  </sheetPr>
  <dimension ref="A1:N47"/>
  <sheetViews>
    <sheetView showGridLines="0" topLeftCell="A10" zoomScaleNormal="100" zoomScaleSheetLayoutView="85" workbookViewId="0">
      <selection activeCell="E10" sqref="E10:L43"/>
    </sheetView>
  </sheetViews>
  <sheetFormatPr defaultColWidth="9.140625" defaultRowHeight="12.75"/>
  <cols>
    <col min="1" max="4" width="9.140625" style="107"/>
    <col min="5" max="5" width="12.140625" style="107" customWidth="1"/>
    <col min="6" max="6" width="13.85546875" style="107" customWidth="1"/>
    <col min="7" max="7" width="75.28515625" style="107" customWidth="1"/>
    <col min="8" max="8" width="22.42578125" style="107" customWidth="1"/>
    <col min="9" max="9" width="8.42578125" style="107" customWidth="1"/>
    <col min="10" max="10" width="10.140625" style="107" customWidth="1"/>
    <col min="11" max="11" width="12.85546875" style="107" customWidth="1"/>
    <col min="12" max="12" width="17.140625" style="107" customWidth="1"/>
    <col min="13" max="16384" width="9.140625" style="107"/>
  </cols>
  <sheetData>
    <row r="1" spans="1:14" ht="18.75" thickBot="1">
      <c r="B1" s="108"/>
      <c r="D1" s="109"/>
      <c r="E1" s="1099"/>
      <c r="F1" s="1100"/>
      <c r="G1" s="1100"/>
      <c r="H1" s="1100"/>
      <c r="I1" s="1100"/>
      <c r="J1" s="1100"/>
      <c r="K1" s="1100"/>
      <c r="L1" s="1101"/>
    </row>
    <row r="2" spans="1:14" ht="17.25" thickTop="1" thickBot="1">
      <c r="B2" s="122"/>
      <c r="D2" s="109"/>
      <c r="E2" s="1102"/>
      <c r="F2" s="1103"/>
      <c r="G2" s="1103"/>
      <c r="H2" s="1103"/>
      <c r="I2" s="1103"/>
      <c r="J2" s="1103"/>
      <c r="K2" s="1103"/>
      <c r="L2" s="1104"/>
    </row>
    <row r="3" spans="1:14" ht="13.5" thickTop="1">
      <c r="A3" s="110"/>
      <c r="B3" s="111" t="e">
        <f>1+K9/100+K11/100+K12/100+K13/100</f>
        <v>#VALUE!</v>
      </c>
      <c r="D3" s="109"/>
      <c r="E3" s="1105"/>
      <c r="F3" s="1106"/>
      <c r="G3" s="1106"/>
      <c r="H3" s="1106"/>
      <c r="I3" s="1106"/>
      <c r="J3" s="1106"/>
      <c r="K3" s="1106"/>
      <c r="L3" s="1107"/>
    </row>
    <row r="4" spans="1:14">
      <c r="B4" s="122"/>
      <c r="D4" s="109"/>
      <c r="E4" s="1105"/>
      <c r="F4" s="1106"/>
      <c r="G4" s="1106"/>
      <c r="H4" s="1106"/>
      <c r="I4" s="1106"/>
      <c r="J4" s="1106"/>
      <c r="K4" s="1106"/>
      <c r="L4" s="1107"/>
    </row>
    <row r="5" spans="1:14" ht="13.5" thickBot="1">
      <c r="B5" s="122"/>
      <c r="D5" s="109"/>
      <c r="E5" s="1108"/>
      <c r="F5" s="1109"/>
      <c r="G5" s="1109"/>
      <c r="H5" s="1109"/>
      <c r="I5" s="1109"/>
      <c r="J5" s="1109"/>
      <c r="K5" s="1109"/>
      <c r="L5" s="1110"/>
    </row>
    <row r="6" spans="1:14" ht="13.5" thickTop="1">
      <c r="A6" s="110"/>
      <c r="B6" s="111">
        <f>1+K14/100+K15/100+K16/100+K17/100</f>
        <v>1.0608000000000002</v>
      </c>
      <c r="D6" s="109"/>
      <c r="E6" s="331" t="s">
        <v>13</v>
      </c>
      <c r="F6" s="1111" t="str">
        <f>ORÇAMENTO!C6</f>
        <v>PAVIMENTAÇÃO ASFÁLTICA</v>
      </c>
      <c r="G6" s="1111"/>
      <c r="H6" s="1111"/>
      <c r="I6" s="1111"/>
      <c r="J6" s="1111"/>
      <c r="K6" s="1111"/>
      <c r="L6" s="1112"/>
    </row>
    <row r="7" spans="1:14" ht="13.5" thickBot="1">
      <c r="B7" s="122"/>
      <c r="D7" s="109"/>
      <c r="E7" s="332" t="s">
        <v>44</v>
      </c>
      <c r="F7" s="1113" t="str">
        <f>ORÇAMENTO!C7</f>
        <v>BAIRRO ITORORÓ</v>
      </c>
      <c r="G7" s="1113"/>
      <c r="H7" s="1113"/>
      <c r="I7" s="1113"/>
      <c r="J7" s="1113"/>
      <c r="K7" s="1113"/>
      <c r="L7" s="1114"/>
    </row>
    <row r="8" spans="1:14" ht="13.5" thickTop="1">
      <c r="A8" s="110"/>
      <c r="B8" s="111">
        <f>1+K14/100+K16/100+K17/100</f>
        <v>1.0497000000000001</v>
      </c>
      <c r="D8" s="109"/>
      <c r="E8" s="332" t="s">
        <v>27</v>
      </c>
      <c r="F8" s="1113" t="str">
        <f>ORÇAMENTO!C8</f>
        <v>PREFEITURA MUNICIPAL DE VÁRZEA GRANDE -MT</v>
      </c>
      <c r="G8" s="1113"/>
      <c r="H8" s="1113"/>
      <c r="I8" s="1113"/>
      <c r="J8" s="1113"/>
      <c r="K8" s="1113"/>
      <c r="L8" s="1114"/>
    </row>
    <row r="9" spans="1:14">
      <c r="A9" s="110"/>
      <c r="B9" s="112">
        <f>1+K15/100</f>
        <v>1.0111000000000001</v>
      </c>
      <c r="D9" s="109"/>
      <c r="E9" s="333" t="s">
        <v>15</v>
      </c>
      <c r="F9" s="1097" t="str">
        <f>ORÇAMENTO!C9</f>
        <v>ABRIL/2020 - NÃO DESONERADO</v>
      </c>
      <c r="G9" s="1097"/>
      <c r="H9" s="1097"/>
      <c r="I9" s="1097"/>
      <c r="J9" s="1097"/>
      <c r="K9" s="1097"/>
      <c r="L9" s="1098"/>
    </row>
    <row r="10" spans="1:14" s="113" customFormat="1" ht="18">
      <c r="D10" s="115"/>
      <c r="E10" s="1063" t="s">
        <v>300</v>
      </c>
      <c r="F10" s="1064"/>
      <c r="G10" s="1064"/>
      <c r="H10" s="1064"/>
      <c r="I10" s="1064"/>
      <c r="J10" s="1064"/>
      <c r="K10" s="1064"/>
      <c r="L10" s="1064"/>
      <c r="M10" s="133"/>
      <c r="N10" s="114"/>
    </row>
    <row r="11" spans="1:14" s="123" customFormat="1">
      <c r="E11" s="1065" t="s">
        <v>9</v>
      </c>
      <c r="F11" s="1065" t="s">
        <v>185</v>
      </c>
      <c r="G11" s="1065"/>
      <c r="H11" s="1065"/>
      <c r="I11" s="1065"/>
      <c r="J11" s="1065"/>
      <c r="K11" s="1066" t="s">
        <v>186</v>
      </c>
      <c r="L11" s="1066"/>
    </row>
    <row r="12" spans="1:14" s="123" customFormat="1">
      <c r="E12" s="1065"/>
      <c r="F12" s="1065"/>
      <c r="G12" s="1065"/>
      <c r="H12" s="1065"/>
      <c r="I12" s="1065"/>
      <c r="J12" s="1065"/>
      <c r="K12" s="1066" t="s">
        <v>187</v>
      </c>
      <c r="L12" s="1066"/>
    </row>
    <row r="13" spans="1:14" s="123" customFormat="1" ht="13.5" thickBot="1">
      <c r="B13" s="134" t="s">
        <v>188</v>
      </c>
      <c r="C13" s="134" t="s">
        <v>189</v>
      </c>
      <c r="D13" s="134"/>
      <c r="E13" s="897">
        <v>1</v>
      </c>
      <c r="F13" s="1067" t="s">
        <v>190</v>
      </c>
      <c r="G13" s="1067"/>
      <c r="H13" s="1067"/>
      <c r="I13" s="1067"/>
      <c r="J13" s="1067"/>
      <c r="K13" s="1068">
        <f>K14+K15+K16+K17</f>
        <v>6.08</v>
      </c>
      <c r="L13" s="1068"/>
    </row>
    <row r="14" spans="1:14" s="123" customFormat="1" ht="15.75" customHeight="1" thickBot="1">
      <c r="B14" s="116">
        <v>5.5</v>
      </c>
      <c r="C14" s="117">
        <v>3</v>
      </c>
      <c r="D14" s="119"/>
      <c r="E14" s="135" t="s">
        <v>21</v>
      </c>
      <c r="F14" s="1069" t="s">
        <v>212</v>
      </c>
      <c r="G14" s="1069"/>
      <c r="H14" s="1069"/>
      <c r="I14" s="1069"/>
      <c r="J14" s="1069"/>
      <c r="K14" s="1070">
        <v>4.01</v>
      </c>
      <c r="L14" s="1070"/>
      <c r="N14" s="123">
        <f>1+K14/100+K16/100+K17/100</f>
        <v>1.0497000000000001</v>
      </c>
    </row>
    <row r="15" spans="1:14" s="123" customFormat="1" ht="15.75" customHeight="1" thickBot="1">
      <c r="B15" s="116">
        <v>1.39</v>
      </c>
      <c r="C15" s="117">
        <v>0.59</v>
      </c>
      <c r="D15" s="119"/>
      <c r="E15" s="135" t="s">
        <v>54</v>
      </c>
      <c r="F15" s="1069" t="s">
        <v>213</v>
      </c>
      <c r="G15" s="1069"/>
      <c r="H15" s="1069"/>
      <c r="I15" s="1069"/>
      <c r="J15" s="1069"/>
      <c r="K15" s="1070">
        <v>1.1100000000000001</v>
      </c>
      <c r="L15" s="1070"/>
      <c r="N15" s="123">
        <f>1+K19/100</f>
        <v>1.073</v>
      </c>
    </row>
    <row r="16" spans="1:14" s="123" customFormat="1" ht="15.75" customHeight="1" thickBot="1">
      <c r="B16" s="116">
        <v>1.27</v>
      </c>
      <c r="C16" s="117">
        <v>0.97</v>
      </c>
      <c r="D16" s="119"/>
      <c r="E16" s="135" t="s">
        <v>146</v>
      </c>
      <c r="F16" s="1069" t="s">
        <v>247</v>
      </c>
      <c r="G16" s="1069"/>
      <c r="H16" s="1069"/>
      <c r="I16" s="1069"/>
      <c r="J16" s="1069"/>
      <c r="K16" s="1070">
        <v>0.56000000000000005</v>
      </c>
      <c r="L16" s="1070"/>
      <c r="N16" s="123">
        <f>1+K15/100</f>
        <v>1.0111000000000001</v>
      </c>
    </row>
    <row r="17" spans="2:14" s="123" customFormat="1" ht="15" customHeight="1">
      <c r="B17" s="118"/>
      <c r="C17" s="119"/>
      <c r="D17" s="119"/>
      <c r="E17" s="135" t="s">
        <v>147</v>
      </c>
      <c r="F17" s="1069" t="s">
        <v>240</v>
      </c>
      <c r="G17" s="1069"/>
      <c r="H17" s="1069"/>
      <c r="I17" s="1069"/>
      <c r="J17" s="1069"/>
      <c r="K17" s="1070">
        <v>0.4</v>
      </c>
      <c r="L17" s="1070"/>
      <c r="N17" s="123">
        <f>1-K22/100</f>
        <v>0.94350000000000001</v>
      </c>
    </row>
    <row r="18" spans="2:14" s="123" customFormat="1" ht="15.75" customHeight="1">
      <c r="B18" s="118"/>
      <c r="C18" s="119"/>
      <c r="D18" s="119"/>
      <c r="E18" s="1071"/>
      <c r="F18" s="1072"/>
      <c r="G18" s="1072"/>
      <c r="H18" s="1072"/>
      <c r="I18" s="1072"/>
      <c r="J18" s="1072"/>
      <c r="K18" s="1072"/>
      <c r="L18" s="1073"/>
      <c r="N18" s="123">
        <f>N14*N15*N16/N17</f>
        <v>1.2070273894117649</v>
      </c>
    </row>
    <row r="19" spans="2:14" s="123" customFormat="1" ht="15.75" customHeight="1">
      <c r="B19" s="120"/>
      <c r="C19" s="120"/>
      <c r="D19" s="120"/>
      <c r="E19" s="897" t="s">
        <v>39</v>
      </c>
      <c r="F19" s="1067" t="s">
        <v>191</v>
      </c>
      <c r="G19" s="1067"/>
      <c r="H19" s="1067"/>
      <c r="I19" s="1067"/>
      <c r="J19" s="1067"/>
      <c r="K19" s="1068">
        <f>K20</f>
        <v>7.3</v>
      </c>
      <c r="L19" s="1068"/>
      <c r="N19" s="124">
        <f>N18-1</f>
        <v>0.20702738941176491</v>
      </c>
    </row>
    <row r="20" spans="2:14" s="123" customFormat="1" ht="15.75" customHeight="1" thickBot="1">
      <c r="E20" s="135" t="s">
        <v>192</v>
      </c>
      <c r="F20" s="1069" t="s">
        <v>214</v>
      </c>
      <c r="G20" s="1069"/>
      <c r="H20" s="1069"/>
      <c r="I20" s="1069"/>
      <c r="J20" s="1069"/>
      <c r="K20" s="1070">
        <v>7.3</v>
      </c>
      <c r="L20" s="1070"/>
    </row>
    <row r="21" spans="2:14" s="123" customFormat="1" ht="15.75" customHeight="1" thickBot="1">
      <c r="B21" s="116">
        <v>8.9600000000000009</v>
      </c>
      <c r="C21" s="117">
        <v>6.16</v>
      </c>
      <c r="D21" s="119"/>
      <c r="E21" s="1071"/>
      <c r="F21" s="1072"/>
      <c r="G21" s="1072"/>
      <c r="H21" s="1072"/>
      <c r="I21" s="1072"/>
      <c r="J21" s="1072"/>
      <c r="K21" s="1072"/>
      <c r="L21" s="1073"/>
    </row>
    <row r="22" spans="2:14" s="123" customFormat="1" ht="15.75" customHeight="1">
      <c r="E22" s="897" t="s">
        <v>32</v>
      </c>
      <c r="F22" s="1067" t="s">
        <v>193</v>
      </c>
      <c r="G22" s="1067"/>
      <c r="H22" s="1067"/>
      <c r="I22" s="1067"/>
      <c r="J22" s="1067"/>
      <c r="K22" s="1068">
        <f>K23+K24+K25+K26</f>
        <v>5.65</v>
      </c>
      <c r="L22" s="1068"/>
    </row>
    <row r="23" spans="2:14" s="123" customFormat="1" ht="15.75" customHeight="1">
      <c r="E23" s="135" t="s">
        <v>194</v>
      </c>
      <c r="F23" s="1069" t="s">
        <v>195</v>
      </c>
      <c r="G23" s="1069"/>
      <c r="H23" s="1069"/>
      <c r="I23" s="1069"/>
      <c r="J23" s="1069"/>
      <c r="K23" s="1070">
        <f>(F39*F41)*100</f>
        <v>2.0000000000000004</v>
      </c>
      <c r="L23" s="1070"/>
    </row>
    <row r="24" spans="2:14" s="123" customFormat="1">
      <c r="C24" s="136"/>
      <c r="D24" s="124"/>
      <c r="E24" s="135" t="s">
        <v>196</v>
      </c>
      <c r="F24" s="1069" t="s">
        <v>218</v>
      </c>
      <c r="G24" s="1069"/>
      <c r="H24" s="1069"/>
      <c r="I24" s="1069"/>
      <c r="J24" s="1069"/>
      <c r="K24" s="1070">
        <v>3</v>
      </c>
      <c r="L24" s="1070"/>
    </row>
    <row r="25" spans="2:14" s="123" customFormat="1" ht="15" customHeight="1">
      <c r="B25" s="112">
        <f>1+K20/100</f>
        <v>1.073</v>
      </c>
      <c r="E25" s="135" t="s">
        <v>197</v>
      </c>
      <c r="F25" s="1069" t="s">
        <v>219</v>
      </c>
      <c r="G25" s="1069"/>
      <c r="H25" s="1069"/>
      <c r="I25" s="1069"/>
      <c r="J25" s="1069"/>
      <c r="K25" s="1070">
        <v>0.65</v>
      </c>
      <c r="L25" s="1070"/>
    </row>
    <row r="26" spans="2:14" s="123" customFormat="1" ht="15" customHeight="1">
      <c r="B26" s="112">
        <f>1-K22/100</f>
        <v>0.94350000000000001</v>
      </c>
      <c r="E26" s="135" t="s">
        <v>198</v>
      </c>
      <c r="F26" s="1069" t="s">
        <v>199</v>
      </c>
      <c r="G26" s="1069"/>
      <c r="H26" s="1069"/>
      <c r="I26" s="1069"/>
      <c r="J26" s="1069"/>
      <c r="K26" s="1070">
        <f>IF(ORÇAMENTO!K7="DESONERADO",4.5,0)</f>
        <v>0</v>
      </c>
      <c r="L26" s="1070"/>
    </row>
    <row r="27" spans="2:14" s="123" customFormat="1" ht="15.75" customHeight="1">
      <c r="B27" s="112">
        <f>B8*B9*B25</f>
        <v>1.1388303419100003</v>
      </c>
      <c r="E27" s="1074" t="s">
        <v>200</v>
      </c>
      <c r="F27" s="1075"/>
      <c r="G27" s="1075"/>
      <c r="H27" s="1075"/>
      <c r="I27" s="1075"/>
      <c r="J27" s="1075"/>
      <c r="K27" s="1075"/>
      <c r="L27" s="1076"/>
    </row>
    <row r="28" spans="2:14" s="123" customFormat="1" ht="15.75" customHeight="1">
      <c r="B28" s="112">
        <f>B27/B26</f>
        <v>1.2070273894117651</v>
      </c>
      <c r="E28" s="1077" t="s">
        <v>217</v>
      </c>
      <c r="F28" s="1078"/>
      <c r="G28" s="1078"/>
      <c r="H28" s="1078"/>
      <c r="I28" s="1078"/>
      <c r="J28" s="1078"/>
      <c r="K28" s="1078"/>
      <c r="L28" s="1079"/>
    </row>
    <row r="29" spans="2:14" s="123" customFormat="1">
      <c r="B29" s="112">
        <f>B28-1</f>
        <v>0.20702738941176513</v>
      </c>
      <c r="E29" s="1080" t="s">
        <v>201</v>
      </c>
      <c r="F29" s="1080"/>
      <c r="G29" s="1080"/>
      <c r="H29" s="1080"/>
      <c r="I29" s="1080"/>
      <c r="J29" s="1080"/>
      <c r="K29" s="1081">
        <f>ROUND(N19,4)</f>
        <v>0.20699999999999999</v>
      </c>
      <c r="L29" s="1081"/>
    </row>
    <row r="30" spans="2:14" s="123" customFormat="1" ht="19.5" customHeight="1" thickBot="1">
      <c r="B30" s="121">
        <f>B29</f>
        <v>0.20702738941176513</v>
      </c>
      <c r="E30" s="1080"/>
      <c r="F30" s="1080"/>
      <c r="G30" s="1080"/>
      <c r="H30" s="1080"/>
      <c r="I30" s="1080"/>
      <c r="J30" s="1080"/>
      <c r="K30" s="1081"/>
      <c r="L30" s="1081"/>
    </row>
    <row r="31" spans="2:14" s="123" customFormat="1" ht="20.25" customHeight="1" thickTop="1">
      <c r="E31" s="1082" t="s">
        <v>202</v>
      </c>
      <c r="F31" s="1082"/>
      <c r="G31" s="1082"/>
      <c r="H31" s="1082"/>
      <c r="I31" s="1082"/>
      <c r="J31" s="1082"/>
      <c r="K31" s="1083">
        <f>ORÇAMENTO!K85</f>
        <v>2597838.09</v>
      </c>
      <c r="L31" s="1083"/>
    </row>
    <row r="32" spans="2:14" s="123" customFormat="1" ht="15.75" customHeight="1">
      <c r="E32" s="1089" t="s">
        <v>203</v>
      </c>
      <c r="F32" s="1090"/>
      <c r="G32" s="1090"/>
      <c r="H32" s="1090"/>
      <c r="I32" s="1090"/>
      <c r="J32" s="1090"/>
      <c r="K32" s="1090"/>
      <c r="L32" s="1091"/>
    </row>
    <row r="33" spans="1:12" s="123" customFormat="1" ht="15.75" customHeight="1">
      <c r="E33" s="1092" t="s">
        <v>204</v>
      </c>
      <c r="F33" s="1092"/>
      <c r="G33" s="1092"/>
      <c r="H33" s="1092"/>
      <c r="I33" s="1092"/>
      <c r="J33" s="1092"/>
      <c r="K33" s="1092"/>
      <c r="L33" s="1092"/>
    </row>
    <row r="34" spans="1:12" s="123" customFormat="1" ht="16.5" customHeight="1">
      <c r="E34" s="323"/>
      <c r="F34" s="137"/>
      <c r="G34" s="125"/>
      <c r="H34" s="125"/>
      <c r="I34" s="125"/>
      <c r="J34" s="125"/>
      <c r="K34" s="125"/>
      <c r="L34" s="324"/>
    </row>
    <row r="35" spans="1:12" s="123" customFormat="1">
      <c r="A35" s="125"/>
      <c r="B35" s="125"/>
      <c r="C35" s="125"/>
      <c r="D35" s="125"/>
      <c r="E35" s="323"/>
      <c r="F35" s="1093" t="s">
        <v>205</v>
      </c>
      <c r="G35" s="1094" t="s">
        <v>206</v>
      </c>
      <c r="H35" s="1094"/>
      <c r="I35" s="1094"/>
      <c r="J35" s="1094"/>
      <c r="K35" s="1095">
        <v>-1</v>
      </c>
      <c r="L35" s="324"/>
    </row>
    <row r="36" spans="1:12" s="123" customFormat="1">
      <c r="E36" s="323"/>
      <c r="F36" s="1093"/>
      <c r="G36" s="1096" t="s">
        <v>207</v>
      </c>
      <c r="H36" s="1096"/>
      <c r="I36" s="1096"/>
      <c r="J36" s="1096"/>
      <c r="K36" s="1095"/>
      <c r="L36" s="324"/>
    </row>
    <row r="37" spans="1:12" s="123" customFormat="1">
      <c r="E37" s="323"/>
      <c r="F37" s="297"/>
      <c r="G37" s="299"/>
      <c r="H37" s="298"/>
      <c r="I37" s="125"/>
      <c r="J37" s="125"/>
      <c r="K37" s="125"/>
      <c r="L37" s="324"/>
    </row>
    <row r="38" spans="1:12" s="123" customFormat="1">
      <c r="E38" s="323"/>
      <c r="F38" s="1084" t="s">
        <v>208</v>
      </c>
      <c r="G38" s="1085"/>
      <c r="H38" s="1085"/>
      <c r="I38" s="1085"/>
      <c r="J38" s="1085"/>
      <c r="K38" s="1086"/>
      <c r="L38" s="324"/>
    </row>
    <row r="39" spans="1:12" s="123" customFormat="1">
      <c r="E39" s="323"/>
      <c r="F39" s="330">
        <v>0.05</v>
      </c>
      <c r="G39" s="1087" t="s">
        <v>209</v>
      </c>
      <c r="H39" s="1087"/>
      <c r="I39" s="1087"/>
      <c r="J39" s="1087"/>
      <c r="K39" s="1088"/>
      <c r="L39" s="324"/>
    </row>
    <row r="40" spans="1:12" s="123" customFormat="1">
      <c r="E40" s="323"/>
      <c r="F40" s="125"/>
      <c r="G40" s="139"/>
      <c r="H40" s="139"/>
      <c r="I40" s="139"/>
      <c r="J40" s="139"/>
      <c r="K40" s="139"/>
      <c r="L40" s="324"/>
    </row>
    <row r="41" spans="1:12" s="123" customFormat="1">
      <c r="E41" s="323"/>
      <c r="F41" s="330">
        <v>0.4</v>
      </c>
      <c r="G41" s="1087" t="s">
        <v>210</v>
      </c>
      <c r="H41" s="1087"/>
      <c r="I41" s="1087"/>
      <c r="J41" s="1087"/>
      <c r="K41" s="1088"/>
      <c r="L41" s="324"/>
    </row>
    <row r="42" spans="1:12" s="123" customFormat="1" ht="13.15" customHeight="1">
      <c r="E42" s="325"/>
      <c r="F42" s="326"/>
      <c r="G42" s="327"/>
      <c r="H42" s="328"/>
      <c r="I42" s="328"/>
      <c r="J42" s="328"/>
      <c r="K42" s="328"/>
      <c r="L42" s="329"/>
    </row>
    <row r="43" spans="1:12" s="123" customFormat="1" ht="13.15" customHeight="1">
      <c r="E43" s="347" t="s">
        <v>384</v>
      </c>
    </row>
    <row r="44" spans="1:12" s="123" customFormat="1">
      <c r="E44" s="107"/>
      <c r="F44" s="107"/>
      <c r="G44" s="107"/>
      <c r="H44" s="107"/>
      <c r="I44" s="107"/>
      <c r="J44" s="107"/>
      <c r="K44" s="107"/>
      <c r="L44" s="107"/>
    </row>
    <row r="45" spans="1:12" ht="21.6" customHeight="1"/>
    <row r="46" spans="1:12" ht="17.45" customHeight="1"/>
    <row r="47" spans="1:12" ht="26.45" customHeight="1"/>
  </sheetData>
  <mergeCells count="55">
    <mergeCell ref="F9:L9"/>
    <mergeCell ref="E1:L1"/>
    <mergeCell ref="E2:L2"/>
    <mergeCell ref="E3:L3"/>
    <mergeCell ref="E4:L4"/>
    <mergeCell ref="E5:L5"/>
    <mergeCell ref="F6:L6"/>
    <mergeCell ref="F7:L7"/>
    <mergeCell ref="F8:L8"/>
    <mergeCell ref="F38:K38"/>
    <mergeCell ref="G39:K39"/>
    <mergeCell ref="G41:K41"/>
    <mergeCell ref="E32:L32"/>
    <mergeCell ref="E33:L33"/>
    <mergeCell ref="F35:F36"/>
    <mergeCell ref="G35:J35"/>
    <mergeCell ref="K35:K36"/>
    <mergeCell ref="G36:J36"/>
    <mergeCell ref="E27:L27"/>
    <mergeCell ref="E28:L28"/>
    <mergeCell ref="E29:J30"/>
    <mergeCell ref="K29:L30"/>
    <mergeCell ref="E31:J31"/>
    <mergeCell ref="K31:L31"/>
    <mergeCell ref="F24:J24"/>
    <mergeCell ref="K24:L24"/>
    <mergeCell ref="F25:J25"/>
    <mergeCell ref="K25:L25"/>
    <mergeCell ref="F26:J26"/>
    <mergeCell ref="K26:L26"/>
    <mergeCell ref="F16:J16"/>
    <mergeCell ref="K16:L16"/>
    <mergeCell ref="F23:J23"/>
    <mergeCell ref="K23:L23"/>
    <mergeCell ref="F17:J17"/>
    <mergeCell ref="K17:L17"/>
    <mergeCell ref="E18:L18"/>
    <mergeCell ref="F19:J19"/>
    <mergeCell ref="K19:L19"/>
    <mergeCell ref="F20:J20"/>
    <mergeCell ref="K20:L20"/>
    <mergeCell ref="E21:L21"/>
    <mergeCell ref="F22:J22"/>
    <mergeCell ref="K22:L22"/>
    <mergeCell ref="F13:J13"/>
    <mergeCell ref="K13:L13"/>
    <mergeCell ref="F14:J14"/>
    <mergeCell ref="K14:L14"/>
    <mergeCell ref="F15:J15"/>
    <mergeCell ref="K15:L15"/>
    <mergeCell ref="E10:L10"/>
    <mergeCell ref="E11:E12"/>
    <mergeCell ref="F11:J12"/>
    <mergeCell ref="K11:L11"/>
    <mergeCell ref="K12:L12"/>
  </mergeCells>
  <printOptions horizontalCentered="1"/>
  <pageMargins left="0.70866141732283472" right="0.70866141732283472" top="1.1811023622047245" bottom="0.74803149606299213" header="0.31496062992125984" footer="0.31496062992125984"/>
  <pageSetup paperSize="9" scale="76" fitToHeight="0" orientation="landscape" r:id="rId1"/>
  <headerFooter scaleWithDoc="0">
    <oddFooter xml:space="preserve">&amp;C&amp;10
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12">
    <pageSetUpPr fitToPage="1"/>
  </sheetPr>
  <dimension ref="A1:N47"/>
  <sheetViews>
    <sheetView showGridLines="0" topLeftCell="A10" zoomScaleNormal="100" zoomScaleSheetLayoutView="85" workbookViewId="0">
      <selection activeCell="E10" sqref="E10:L43"/>
    </sheetView>
  </sheetViews>
  <sheetFormatPr defaultColWidth="9.140625" defaultRowHeight="12.75"/>
  <cols>
    <col min="1" max="4" width="9.140625" style="107"/>
    <col min="5" max="5" width="12.140625" style="107" customWidth="1"/>
    <col min="6" max="6" width="13.85546875" style="107" customWidth="1"/>
    <col min="7" max="7" width="75.28515625" style="107" customWidth="1"/>
    <col min="8" max="8" width="22.42578125" style="107" customWidth="1"/>
    <col min="9" max="9" width="8.42578125" style="107" customWidth="1"/>
    <col min="10" max="10" width="10.140625" style="107" customWidth="1"/>
    <col min="11" max="11" width="12.85546875" style="107" customWidth="1"/>
    <col min="12" max="12" width="17.140625" style="107" customWidth="1"/>
    <col min="13" max="16384" width="9.140625" style="107"/>
  </cols>
  <sheetData>
    <row r="1" spans="1:14" ht="18.75" thickBot="1">
      <c r="B1" s="108"/>
      <c r="D1" s="109"/>
      <c r="E1" s="1117"/>
      <c r="F1" s="1118"/>
      <c r="G1" s="1118"/>
      <c r="H1" s="1118"/>
      <c r="I1" s="1118"/>
      <c r="J1" s="1118"/>
      <c r="K1" s="1118"/>
      <c r="L1" s="1119"/>
    </row>
    <row r="2" spans="1:14" ht="17.25" thickTop="1" thickBot="1">
      <c r="B2" s="122"/>
      <c r="D2" s="109"/>
      <c r="E2" s="1120"/>
      <c r="F2" s="1121"/>
      <c r="G2" s="1121"/>
      <c r="H2" s="1121"/>
      <c r="I2" s="1121"/>
      <c r="J2" s="1121"/>
      <c r="K2" s="1121"/>
      <c r="L2" s="1122"/>
    </row>
    <row r="3" spans="1:14" ht="13.5" thickTop="1">
      <c r="A3" s="110"/>
      <c r="B3" s="111" t="e">
        <f>1+K9/100+K11/100+K12/100+K13/100</f>
        <v>#VALUE!</v>
      </c>
      <c r="D3" s="109"/>
      <c r="E3" s="1123"/>
      <c r="F3" s="1124"/>
      <c r="G3" s="1124"/>
      <c r="H3" s="1124"/>
      <c r="I3" s="1124"/>
      <c r="J3" s="1124"/>
      <c r="K3" s="1124"/>
      <c r="L3" s="1125"/>
    </row>
    <row r="4" spans="1:14">
      <c r="B4" s="122"/>
      <c r="D4" s="109"/>
      <c r="E4" s="1123"/>
      <c r="F4" s="1124"/>
      <c r="G4" s="1124"/>
      <c r="H4" s="1124"/>
      <c r="I4" s="1124"/>
      <c r="J4" s="1124"/>
      <c r="K4" s="1124"/>
      <c r="L4" s="1125"/>
    </row>
    <row r="5" spans="1:14" ht="13.5" thickBot="1">
      <c r="B5" s="122"/>
      <c r="D5" s="109"/>
      <c r="E5" s="1126"/>
      <c r="F5" s="1127"/>
      <c r="G5" s="1127"/>
      <c r="H5" s="1127"/>
      <c r="I5" s="1127"/>
      <c r="J5" s="1127"/>
      <c r="K5" s="1127"/>
      <c r="L5" s="1128"/>
    </row>
    <row r="6" spans="1:14" ht="13.5" thickTop="1">
      <c r="A6" s="110"/>
      <c r="B6" s="111">
        <f>1+K14/100+K15/100+K16/100+K17/100</f>
        <v>1.0562999999999998</v>
      </c>
      <c r="D6" s="109"/>
      <c r="E6" s="141" t="s">
        <v>13</v>
      </c>
      <c r="F6" s="1115" t="str">
        <f>ORÇAMENTO!C6</f>
        <v>PAVIMENTAÇÃO ASFÁLTICA</v>
      </c>
      <c r="G6" s="1115"/>
      <c r="H6" s="1115"/>
      <c r="I6" s="1115"/>
      <c r="J6" s="1115"/>
      <c r="K6" s="1115"/>
      <c r="L6" s="1116"/>
    </row>
    <row r="7" spans="1:14" ht="13.5" thickBot="1">
      <c r="B7" s="122"/>
      <c r="D7" s="109"/>
      <c r="E7" s="142" t="s">
        <v>44</v>
      </c>
      <c r="F7" s="1129" t="str">
        <f>ORÇAMENTO!C7</f>
        <v>BAIRRO ITORORÓ</v>
      </c>
      <c r="G7" s="1129"/>
      <c r="H7" s="1129"/>
      <c r="I7" s="1129"/>
      <c r="J7" s="1129"/>
      <c r="K7" s="1129"/>
      <c r="L7" s="1130"/>
    </row>
    <row r="8" spans="1:14" ht="13.5" thickTop="1">
      <c r="A8" s="110"/>
      <c r="B8" s="111">
        <f>1+K14/100+K16/100+K17/100</f>
        <v>1.0514999999999999</v>
      </c>
      <c r="D8" s="109"/>
      <c r="E8" s="142" t="s">
        <v>27</v>
      </c>
      <c r="F8" s="1129" t="str">
        <f>ORÇAMENTO!C8</f>
        <v>PREFEITURA MUNICIPAL DE VÁRZEA GRANDE -MT</v>
      </c>
      <c r="G8" s="1129"/>
      <c r="H8" s="1129"/>
      <c r="I8" s="1129"/>
      <c r="J8" s="1129"/>
      <c r="K8" s="1129"/>
      <c r="L8" s="1130"/>
    </row>
    <row r="9" spans="1:14">
      <c r="A9" s="110"/>
      <c r="B9" s="112">
        <f>1+K15/100</f>
        <v>1.0047999999999999</v>
      </c>
      <c r="D9" s="109"/>
      <c r="E9" s="143" t="s">
        <v>15</v>
      </c>
      <c r="F9" s="1131" t="str">
        <f>ORÇAMENTO!C9</f>
        <v>ABRIL/2020 - NÃO DESONERADO</v>
      </c>
      <c r="G9" s="1131"/>
      <c r="H9" s="1131"/>
      <c r="I9" s="1131"/>
      <c r="J9" s="1131"/>
      <c r="K9" s="1131"/>
      <c r="L9" s="1132"/>
    </row>
    <row r="10" spans="1:14" s="113" customFormat="1" ht="18" customHeight="1">
      <c r="D10" s="115"/>
      <c r="E10" s="1133" t="s">
        <v>301</v>
      </c>
      <c r="F10" s="1134"/>
      <c r="G10" s="1134"/>
      <c r="H10" s="1134"/>
      <c r="I10" s="1134"/>
      <c r="J10" s="1134"/>
      <c r="K10" s="1134"/>
      <c r="L10" s="1134"/>
      <c r="M10" s="133"/>
      <c r="N10" s="114"/>
    </row>
    <row r="11" spans="1:14" s="123" customFormat="1">
      <c r="E11" s="1082" t="s">
        <v>9</v>
      </c>
      <c r="F11" s="1082" t="s">
        <v>185</v>
      </c>
      <c r="G11" s="1082"/>
      <c r="H11" s="1082"/>
      <c r="I11" s="1082"/>
      <c r="J11" s="1082"/>
      <c r="K11" s="1135" t="s">
        <v>186</v>
      </c>
      <c r="L11" s="1135"/>
    </row>
    <row r="12" spans="1:14" s="123" customFormat="1">
      <c r="E12" s="1082"/>
      <c r="F12" s="1082"/>
      <c r="G12" s="1082"/>
      <c r="H12" s="1082"/>
      <c r="I12" s="1082"/>
      <c r="J12" s="1082"/>
      <c r="K12" s="1135" t="s">
        <v>187</v>
      </c>
      <c r="L12" s="1135"/>
    </row>
    <row r="13" spans="1:14" s="123" customFormat="1" ht="13.5" thickBot="1">
      <c r="B13" s="134" t="s">
        <v>188</v>
      </c>
      <c r="C13" s="134" t="s">
        <v>189</v>
      </c>
      <c r="D13" s="134"/>
      <c r="E13" s="897">
        <v>1</v>
      </c>
      <c r="F13" s="1067" t="s">
        <v>190</v>
      </c>
      <c r="G13" s="1067"/>
      <c r="H13" s="1067"/>
      <c r="I13" s="1067"/>
      <c r="J13" s="1067"/>
      <c r="K13" s="1068">
        <f>K14+K15+K16+K17</f>
        <v>5.63</v>
      </c>
      <c r="L13" s="1068"/>
    </row>
    <row r="14" spans="1:14" s="123" customFormat="1" ht="15.75" customHeight="1" thickBot="1">
      <c r="B14" s="116">
        <v>5.5</v>
      </c>
      <c r="C14" s="117">
        <v>3</v>
      </c>
      <c r="D14" s="119"/>
      <c r="E14" s="135" t="s">
        <v>21</v>
      </c>
      <c r="F14" s="1069" t="s">
        <v>212</v>
      </c>
      <c r="G14" s="1069"/>
      <c r="H14" s="1069"/>
      <c r="I14" s="1069"/>
      <c r="J14" s="1069"/>
      <c r="K14" s="1136">
        <v>3.45</v>
      </c>
      <c r="L14" s="1136"/>
      <c r="N14" s="123">
        <f>1+K14/100+K16/100+K17/100</f>
        <v>1.0514999999999999</v>
      </c>
    </row>
    <row r="15" spans="1:14" s="123" customFormat="1" ht="15.75" customHeight="1" thickBot="1">
      <c r="B15" s="116">
        <v>1.39</v>
      </c>
      <c r="C15" s="117">
        <v>0.59</v>
      </c>
      <c r="D15" s="119"/>
      <c r="E15" s="135" t="s">
        <v>54</v>
      </c>
      <c r="F15" s="1069" t="s">
        <v>213</v>
      </c>
      <c r="G15" s="1069"/>
      <c r="H15" s="1069"/>
      <c r="I15" s="1069"/>
      <c r="J15" s="1069"/>
      <c r="K15" s="1136">
        <v>0.48</v>
      </c>
      <c r="L15" s="1136"/>
      <c r="N15" s="123">
        <f>1+K19/100</f>
        <v>1.0510999999999999</v>
      </c>
    </row>
    <row r="16" spans="1:14" s="123" customFormat="1" ht="15.75" customHeight="1" thickBot="1">
      <c r="B16" s="116">
        <v>1.27</v>
      </c>
      <c r="C16" s="117">
        <v>0.97</v>
      </c>
      <c r="D16" s="119"/>
      <c r="E16" s="135" t="s">
        <v>146</v>
      </c>
      <c r="F16" s="1069" t="s">
        <v>247</v>
      </c>
      <c r="G16" s="1069"/>
      <c r="H16" s="1069"/>
      <c r="I16" s="1069"/>
      <c r="J16" s="1069"/>
      <c r="K16" s="1136">
        <v>0.85</v>
      </c>
      <c r="L16" s="1136"/>
      <c r="N16" s="123">
        <f>1+K15/100</f>
        <v>1.0047999999999999</v>
      </c>
    </row>
    <row r="17" spans="2:14" s="123" customFormat="1" ht="15" customHeight="1">
      <c r="B17" s="118"/>
      <c r="C17" s="119"/>
      <c r="D17" s="119"/>
      <c r="E17" s="135" t="s">
        <v>147</v>
      </c>
      <c r="F17" s="1069" t="s">
        <v>240</v>
      </c>
      <c r="G17" s="1069"/>
      <c r="H17" s="1069"/>
      <c r="I17" s="1069"/>
      <c r="J17" s="1069"/>
      <c r="K17" s="1136">
        <v>0.85</v>
      </c>
      <c r="L17" s="1136"/>
      <c r="N17" s="123">
        <f>1-K22/100</f>
        <v>0.96350000000000002</v>
      </c>
    </row>
    <row r="18" spans="2:14" s="123" customFormat="1" ht="15.75" customHeight="1">
      <c r="B18" s="118"/>
      <c r="C18" s="119"/>
      <c r="D18" s="119"/>
      <c r="E18" s="1137"/>
      <c r="F18" s="1072"/>
      <c r="G18" s="1072"/>
      <c r="H18" s="1072"/>
      <c r="I18" s="1072"/>
      <c r="J18" s="1072"/>
      <c r="K18" s="1072"/>
      <c r="L18" s="1138"/>
      <c r="N18" s="123">
        <f>N14*N15*N16/N17</f>
        <v>1.1526069142916446</v>
      </c>
    </row>
    <row r="19" spans="2:14" s="123" customFormat="1" ht="15.75" customHeight="1">
      <c r="B19" s="120"/>
      <c r="C19" s="120"/>
      <c r="D19" s="120"/>
      <c r="E19" s="897" t="s">
        <v>39</v>
      </c>
      <c r="F19" s="1067" t="s">
        <v>191</v>
      </c>
      <c r="G19" s="1067"/>
      <c r="H19" s="1067"/>
      <c r="I19" s="1067"/>
      <c r="J19" s="1067"/>
      <c r="K19" s="1068">
        <f>K20</f>
        <v>5.1100000000000003</v>
      </c>
      <c r="L19" s="1068"/>
      <c r="N19" s="124">
        <f>N18-1</f>
        <v>0.15260691429164464</v>
      </c>
    </row>
    <row r="20" spans="2:14" s="123" customFormat="1" ht="15.75" customHeight="1" thickBot="1">
      <c r="E20" s="135" t="s">
        <v>192</v>
      </c>
      <c r="F20" s="1069" t="s">
        <v>214</v>
      </c>
      <c r="G20" s="1069"/>
      <c r="H20" s="1069"/>
      <c r="I20" s="1069"/>
      <c r="J20" s="1069"/>
      <c r="K20" s="1136">
        <v>5.1100000000000003</v>
      </c>
      <c r="L20" s="1136"/>
    </row>
    <row r="21" spans="2:14" s="123" customFormat="1" ht="15.75" customHeight="1" thickBot="1">
      <c r="B21" s="116">
        <v>8.9600000000000009</v>
      </c>
      <c r="C21" s="117">
        <v>6.16</v>
      </c>
      <c r="D21" s="119"/>
      <c r="E21" s="1137"/>
      <c r="F21" s="1072"/>
      <c r="G21" s="1072"/>
      <c r="H21" s="1072"/>
      <c r="I21" s="1072"/>
      <c r="J21" s="1072"/>
      <c r="K21" s="1072"/>
      <c r="L21" s="1138"/>
    </row>
    <row r="22" spans="2:14" s="123" customFormat="1" ht="15.75" customHeight="1">
      <c r="E22" s="897" t="s">
        <v>32</v>
      </c>
      <c r="F22" s="1067" t="s">
        <v>193</v>
      </c>
      <c r="G22" s="1067"/>
      <c r="H22" s="1067"/>
      <c r="I22" s="1067"/>
      <c r="J22" s="1067"/>
      <c r="K22" s="1068">
        <f>K23+K24+K25+K26</f>
        <v>3.65</v>
      </c>
      <c r="L22" s="1068"/>
    </row>
    <row r="23" spans="2:14" s="123" customFormat="1" ht="15.75" customHeight="1">
      <c r="E23" s="135" t="s">
        <v>194</v>
      </c>
      <c r="F23" s="1069" t="s">
        <v>195</v>
      </c>
      <c r="G23" s="1069"/>
      <c r="H23" s="1069"/>
      <c r="I23" s="1069"/>
      <c r="J23" s="1069"/>
      <c r="K23" s="1136">
        <v>0</v>
      </c>
      <c r="L23" s="1136"/>
    </row>
    <row r="24" spans="2:14" s="123" customFormat="1">
      <c r="C24" s="136"/>
      <c r="D24" s="124"/>
      <c r="E24" s="135" t="s">
        <v>196</v>
      </c>
      <c r="F24" s="1069" t="s">
        <v>218</v>
      </c>
      <c r="G24" s="1069"/>
      <c r="H24" s="1069"/>
      <c r="I24" s="1069"/>
      <c r="J24" s="1069"/>
      <c r="K24" s="1139">
        <v>3</v>
      </c>
      <c r="L24" s="1139"/>
    </row>
    <row r="25" spans="2:14" s="123" customFormat="1" ht="15" customHeight="1">
      <c r="B25" s="112">
        <f>1+K20/100</f>
        <v>1.0510999999999999</v>
      </c>
      <c r="E25" s="135" t="s">
        <v>197</v>
      </c>
      <c r="F25" s="1069" t="s">
        <v>219</v>
      </c>
      <c r="G25" s="1069"/>
      <c r="H25" s="1069"/>
      <c r="I25" s="1069"/>
      <c r="J25" s="1069"/>
      <c r="K25" s="1139">
        <v>0.65</v>
      </c>
      <c r="L25" s="1139"/>
    </row>
    <row r="26" spans="2:14" s="123" customFormat="1" ht="15" customHeight="1">
      <c r="B26" s="112">
        <f>1-K22/100</f>
        <v>0.96350000000000002</v>
      </c>
      <c r="E26" s="135" t="s">
        <v>198</v>
      </c>
      <c r="F26" s="1069" t="s">
        <v>199</v>
      </c>
      <c r="G26" s="1069"/>
      <c r="H26" s="1069"/>
      <c r="I26" s="1069"/>
      <c r="J26" s="1069"/>
      <c r="K26" s="1136">
        <v>0</v>
      </c>
      <c r="L26" s="1136"/>
    </row>
    <row r="27" spans="2:14" s="123" customFormat="1" ht="15.75" customHeight="1">
      <c r="B27" s="112">
        <f>B8*B9*B25</f>
        <v>1.1105367619199997</v>
      </c>
      <c r="E27" s="1140" t="s">
        <v>200</v>
      </c>
      <c r="F27" s="1075"/>
      <c r="G27" s="1075"/>
      <c r="H27" s="1075"/>
      <c r="I27" s="1075"/>
      <c r="J27" s="1075"/>
      <c r="K27" s="1075"/>
      <c r="L27" s="1141"/>
    </row>
    <row r="28" spans="2:14" s="123" customFormat="1" ht="15.75" customHeight="1">
      <c r="B28" s="112">
        <f>B27/B26</f>
        <v>1.1526069142916446</v>
      </c>
      <c r="E28" s="1142" t="s">
        <v>217</v>
      </c>
      <c r="F28" s="1078"/>
      <c r="G28" s="1078"/>
      <c r="H28" s="1078"/>
      <c r="I28" s="1078"/>
      <c r="J28" s="1078"/>
      <c r="K28" s="1078"/>
      <c r="L28" s="1143"/>
    </row>
    <row r="29" spans="2:14" s="123" customFormat="1">
      <c r="B29" s="112">
        <f>B28-1</f>
        <v>0.15260691429164464</v>
      </c>
      <c r="E29" s="1080" t="s">
        <v>201</v>
      </c>
      <c r="F29" s="1080"/>
      <c r="G29" s="1080"/>
      <c r="H29" s="1080"/>
      <c r="I29" s="1080"/>
      <c r="J29" s="1080"/>
      <c r="K29" s="1081">
        <f>ROUND(N19,4)</f>
        <v>0.15260000000000001</v>
      </c>
      <c r="L29" s="1081"/>
    </row>
    <row r="30" spans="2:14" s="123" customFormat="1" ht="19.5" customHeight="1" thickBot="1">
      <c r="B30" s="121">
        <f>B29</f>
        <v>0.15260691429164464</v>
      </c>
      <c r="E30" s="1080"/>
      <c r="F30" s="1080"/>
      <c r="G30" s="1080"/>
      <c r="H30" s="1080"/>
      <c r="I30" s="1080"/>
      <c r="J30" s="1080"/>
      <c r="K30" s="1081"/>
      <c r="L30" s="1081"/>
    </row>
    <row r="31" spans="2:14" s="123" customFormat="1" ht="20.25" customHeight="1" thickTop="1">
      <c r="E31" s="1135" t="s">
        <v>202</v>
      </c>
      <c r="F31" s="1135"/>
      <c r="G31" s="1135"/>
      <c r="H31" s="1135"/>
      <c r="I31" s="1135"/>
      <c r="J31" s="1135"/>
      <c r="K31" s="1144">
        <f>'BDI-SERVIÇOS'!K31:L31</f>
        <v>2597838.09</v>
      </c>
      <c r="L31" s="1144"/>
    </row>
    <row r="32" spans="2:14" s="123" customFormat="1" ht="15.75" customHeight="1">
      <c r="E32" s="1150" t="s">
        <v>203</v>
      </c>
      <c r="F32" s="1090"/>
      <c r="G32" s="1090"/>
      <c r="H32" s="1090"/>
      <c r="I32" s="1090"/>
      <c r="J32" s="1090"/>
      <c r="K32" s="1090"/>
      <c r="L32" s="1151"/>
    </row>
    <row r="33" spans="1:12" s="123" customFormat="1" ht="15.75" customHeight="1">
      <c r="E33" s="1092" t="s">
        <v>204</v>
      </c>
      <c r="F33" s="1092"/>
      <c r="G33" s="1092"/>
      <c r="H33" s="1092"/>
      <c r="I33" s="1092"/>
      <c r="J33" s="1092"/>
      <c r="K33" s="1092"/>
      <c r="L33" s="1092"/>
    </row>
    <row r="34" spans="1:12" s="123" customFormat="1" ht="16.5" customHeight="1">
      <c r="E34" s="126"/>
      <c r="F34" s="137"/>
      <c r="G34" s="125"/>
      <c r="H34" s="125"/>
      <c r="I34" s="125"/>
      <c r="J34" s="125"/>
      <c r="K34" s="125"/>
      <c r="L34" s="127"/>
    </row>
    <row r="35" spans="1:12" s="123" customFormat="1">
      <c r="A35" s="125"/>
      <c r="B35" s="125"/>
      <c r="C35" s="125"/>
      <c r="D35" s="125"/>
      <c r="E35" s="126"/>
      <c r="F35" s="1093" t="s">
        <v>205</v>
      </c>
      <c r="G35" s="1094" t="s">
        <v>206</v>
      </c>
      <c r="H35" s="1094"/>
      <c r="I35" s="1094"/>
      <c r="J35" s="1094"/>
      <c r="K35" s="1095">
        <v>-1</v>
      </c>
      <c r="L35" s="127"/>
    </row>
    <row r="36" spans="1:12" s="123" customFormat="1">
      <c r="E36" s="126"/>
      <c r="F36" s="1093"/>
      <c r="G36" s="1096" t="s">
        <v>207</v>
      </c>
      <c r="H36" s="1096"/>
      <c r="I36" s="1096"/>
      <c r="J36" s="1096"/>
      <c r="K36" s="1095"/>
      <c r="L36" s="127"/>
    </row>
    <row r="37" spans="1:12" s="123" customFormat="1" ht="13.5" thickBot="1">
      <c r="E37" s="126"/>
      <c r="F37" s="151"/>
      <c r="G37" s="153"/>
      <c r="H37" s="152"/>
      <c r="I37" s="125"/>
      <c r="J37" s="125"/>
      <c r="K37" s="125"/>
      <c r="L37" s="127"/>
    </row>
    <row r="38" spans="1:12" s="123" customFormat="1" ht="13.5" thickBot="1">
      <c r="E38" s="126"/>
      <c r="F38" s="1145" t="s">
        <v>208</v>
      </c>
      <c r="G38" s="1146"/>
      <c r="H38" s="1146"/>
      <c r="I38" s="1146"/>
      <c r="J38" s="1146"/>
      <c r="K38" s="1147"/>
      <c r="L38" s="127"/>
    </row>
    <row r="39" spans="1:12" s="123" customFormat="1" ht="13.5" thickBot="1">
      <c r="E39" s="126"/>
      <c r="F39" s="138">
        <v>0.04</v>
      </c>
      <c r="G39" s="1148" t="s">
        <v>209</v>
      </c>
      <c r="H39" s="1148"/>
      <c r="I39" s="1148"/>
      <c r="J39" s="1148"/>
      <c r="K39" s="1149"/>
      <c r="L39" s="127"/>
    </row>
    <row r="40" spans="1:12" s="123" customFormat="1" ht="13.5" thickBot="1">
      <c r="E40" s="126"/>
      <c r="F40" s="125"/>
      <c r="G40" s="139"/>
      <c r="H40" s="139"/>
      <c r="I40" s="139"/>
      <c r="J40" s="139"/>
      <c r="K40" s="139"/>
      <c r="L40" s="127"/>
    </row>
    <row r="41" spans="1:12" s="123" customFormat="1" ht="13.5" thickBot="1">
      <c r="E41" s="126"/>
      <c r="F41" s="138">
        <v>0.35</v>
      </c>
      <c r="G41" s="1148" t="s">
        <v>210</v>
      </c>
      <c r="H41" s="1148"/>
      <c r="I41" s="1148"/>
      <c r="J41" s="1148"/>
      <c r="K41" s="1149"/>
      <c r="L41" s="127"/>
    </row>
    <row r="42" spans="1:12" s="123" customFormat="1" ht="13.15" customHeight="1" thickBot="1">
      <c r="E42" s="128"/>
      <c r="F42" s="129"/>
      <c r="G42" s="130"/>
      <c r="H42" s="131"/>
      <c r="I42" s="131"/>
      <c r="J42" s="131"/>
      <c r="K42" s="131"/>
      <c r="L42" s="132"/>
    </row>
    <row r="43" spans="1:12" s="123" customFormat="1" ht="13.15" customHeight="1">
      <c r="E43" s="140" t="s">
        <v>211</v>
      </c>
    </row>
    <row r="44" spans="1:12" s="123" customFormat="1">
      <c r="E44" s="107"/>
      <c r="F44" s="107"/>
      <c r="G44" s="107"/>
      <c r="H44" s="107"/>
      <c r="I44" s="107"/>
      <c r="J44" s="107"/>
      <c r="K44" s="107"/>
      <c r="L44" s="107"/>
    </row>
    <row r="45" spans="1:12" ht="21.6" customHeight="1"/>
    <row r="46" spans="1:12" ht="17.45" customHeight="1"/>
    <row r="47" spans="1:12" ht="26.45" customHeight="1"/>
  </sheetData>
  <mergeCells count="55">
    <mergeCell ref="F38:K38"/>
    <mergeCell ref="G39:K39"/>
    <mergeCell ref="G41:K41"/>
    <mergeCell ref="E32:L32"/>
    <mergeCell ref="E33:L33"/>
    <mergeCell ref="F35:F36"/>
    <mergeCell ref="G35:J35"/>
    <mergeCell ref="K35:K36"/>
    <mergeCell ref="G36:J36"/>
    <mergeCell ref="E27:L27"/>
    <mergeCell ref="E28:L28"/>
    <mergeCell ref="E29:J30"/>
    <mergeCell ref="K29:L30"/>
    <mergeCell ref="E31:J31"/>
    <mergeCell ref="K31:L31"/>
    <mergeCell ref="F24:J24"/>
    <mergeCell ref="K24:L24"/>
    <mergeCell ref="F25:J25"/>
    <mergeCell ref="K25:L25"/>
    <mergeCell ref="F26:J26"/>
    <mergeCell ref="K26:L26"/>
    <mergeCell ref="F23:J23"/>
    <mergeCell ref="K23:L23"/>
    <mergeCell ref="F16:J16"/>
    <mergeCell ref="K16:L16"/>
    <mergeCell ref="F17:J17"/>
    <mergeCell ref="K17:L17"/>
    <mergeCell ref="E18:L18"/>
    <mergeCell ref="F19:J19"/>
    <mergeCell ref="K19:L19"/>
    <mergeCell ref="F20:J20"/>
    <mergeCell ref="K20:L20"/>
    <mergeCell ref="E21:L21"/>
    <mergeCell ref="F22:J22"/>
    <mergeCell ref="K22:L22"/>
    <mergeCell ref="F13:J13"/>
    <mergeCell ref="K13:L13"/>
    <mergeCell ref="F14:J14"/>
    <mergeCell ref="K14:L14"/>
    <mergeCell ref="F15:J15"/>
    <mergeCell ref="K15:L15"/>
    <mergeCell ref="F7:L7"/>
    <mergeCell ref="F8:L8"/>
    <mergeCell ref="F9:L9"/>
    <mergeCell ref="E10:L10"/>
    <mergeCell ref="E11:E12"/>
    <mergeCell ref="F11:J12"/>
    <mergeCell ref="K11:L11"/>
    <mergeCell ref="K12:L12"/>
    <mergeCell ref="F6:L6"/>
    <mergeCell ref="E1:L1"/>
    <mergeCell ref="E2:L2"/>
    <mergeCell ref="E3:L3"/>
    <mergeCell ref="E4:L4"/>
    <mergeCell ref="E5:L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6" fitToHeight="0" orientation="landscape" r:id="rId1"/>
  <headerFooter scaleWithDoc="0">
    <oddFooter>&amp;C&amp;10_____________________________
&amp;"-,Negrito"Flávia Fernandes Lima Cunha&amp;"-,Regular"
Engenheira Civil
CREA 1214165478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5">
    <pageSetUpPr fitToPage="1"/>
  </sheetPr>
  <dimension ref="A1:IM29"/>
  <sheetViews>
    <sheetView showGridLines="0" zoomScale="115" zoomScaleNormal="115" zoomScaleSheetLayoutView="100" workbookViewId="0">
      <selection activeCell="A5" sqref="A5:R29"/>
    </sheetView>
  </sheetViews>
  <sheetFormatPr defaultColWidth="9.140625" defaultRowHeight="15"/>
  <cols>
    <col min="1" max="1" width="9.140625" style="18"/>
    <col min="2" max="2" width="6" style="18" customWidth="1"/>
    <col min="3" max="3" width="28.5703125" style="18" customWidth="1"/>
    <col min="4" max="4" width="14.85546875" style="18" customWidth="1"/>
    <col min="5" max="5" width="12.28515625" style="18" customWidth="1"/>
    <col min="6" max="7" width="15.7109375" style="18" customWidth="1"/>
    <col min="8" max="8" width="8.42578125" style="18" bestFit="1" customWidth="1"/>
    <col min="9" max="9" width="15.7109375" style="18" customWidth="1"/>
    <col min="10" max="10" width="7.42578125" style="18" bestFit="1" customWidth="1"/>
    <col min="11" max="11" width="13.28515625" style="195" customWidth="1"/>
    <col min="12" max="12" width="10" style="195" customWidth="1"/>
    <col min="13" max="13" width="12.5703125" style="195" customWidth="1"/>
    <col min="14" max="14" width="8.85546875" style="195" customWidth="1"/>
    <col min="15" max="15" width="15.7109375" style="18" customWidth="1"/>
    <col min="16" max="16" width="9.28515625" style="18" customWidth="1"/>
    <col min="17" max="17" width="15.7109375" style="18" customWidth="1"/>
    <col min="18" max="18" width="10.7109375" style="18" customWidth="1"/>
    <col min="19" max="23" width="9.140625" style="18"/>
    <col min="24" max="24" width="13.7109375" style="18" customWidth="1"/>
    <col min="25" max="25" width="13.28515625" style="18" customWidth="1"/>
    <col min="26" max="16384" width="9.140625" style="18"/>
  </cols>
  <sheetData>
    <row r="1" spans="1:247" s="4" customFormat="1" ht="15" customHeight="1">
      <c r="A1" s="204" t="s">
        <v>5</v>
      </c>
      <c r="B1" s="1018" t="str">
        <f>ORÇAMENTO!C6</f>
        <v>PAVIMENTAÇÃO ASFÁLTICA</v>
      </c>
      <c r="C1" s="1018"/>
      <c r="D1" s="1018"/>
      <c r="E1" s="1018"/>
      <c r="F1" s="1018"/>
      <c r="G1" s="1018"/>
      <c r="H1" s="1018"/>
      <c r="I1" s="1018"/>
      <c r="J1" s="1018"/>
      <c r="K1" s="1018"/>
      <c r="L1" s="1018"/>
      <c r="M1" s="1018"/>
      <c r="N1" s="1018"/>
      <c r="O1" s="1018"/>
      <c r="P1" s="1018"/>
      <c r="Q1" s="1018"/>
      <c r="R1" s="1019"/>
    </row>
    <row r="2" spans="1:247" s="4" customFormat="1" ht="14.25">
      <c r="A2" s="205" t="s">
        <v>44</v>
      </c>
      <c r="B2" s="1025" t="str">
        <f>ORÇAMENTO!C7</f>
        <v>BAIRRO ITORORÓ</v>
      </c>
      <c r="C2" s="1025"/>
      <c r="D2" s="1025"/>
      <c r="E2" s="1025"/>
      <c r="F2" s="1025"/>
      <c r="G2" s="1025"/>
      <c r="H2" s="1025"/>
      <c r="I2" s="1025"/>
      <c r="J2" s="1025"/>
      <c r="K2" s="1025"/>
      <c r="L2" s="1025"/>
      <c r="M2" s="1025"/>
      <c r="N2" s="1025"/>
      <c r="O2" s="1025"/>
      <c r="P2" s="1025"/>
      <c r="Q2" s="1025"/>
      <c r="R2" s="1026"/>
    </row>
    <row r="3" spans="1:247" s="4" customFormat="1" ht="14.25">
      <c r="A3" s="205" t="s">
        <v>6</v>
      </c>
      <c r="B3" s="1025" t="str">
        <f>ORÇAMENTO!C8</f>
        <v>PREFEITURA MUNICIPAL DE VÁRZEA GRANDE -MT</v>
      </c>
      <c r="C3" s="1025"/>
      <c r="D3" s="1025"/>
      <c r="E3" s="1025"/>
      <c r="F3" s="1025"/>
      <c r="G3" s="1025"/>
      <c r="H3" s="1025"/>
      <c r="I3" s="1025"/>
      <c r="J3" s="1025"/>
      <c r="K3" s="1025"/>
      <c r="L3" s="1025"/>
      <c r="M3" s="1025"/>
      <c r="N3" s="1025"/>
      <c r="O3" s="1025"/>
      <c r="P3" s="1025"/>
      <c r="Q3" s="1025"/>
      <c r="R3" s="1026"/>
    </row>
    <row r="4" spans="1:247" s="4" customFormat="1" ht="15.75" customHeight="1" thickBot="1">
      <c r="A4" s="205" t="s">
        <v>7</v>
      </c>
      <c r="B4" s="1164" t="str">
        <f>ORÇAMENTO!C9</f>
        <v>ABRIL/2020 - NÃO DESONERADO</v>
      </c>
      <c r="C4" s="1165"/>
      <c r="D4" s="1165"/>
      <c r="E4" s="1165"/>
      <c r="F4" s="1165"/>
      <c r="G4" s="1165"/>
      <c r="H4" s="1165"/>
      <c r="I4" s="1165"/>
      <c r="J4" s="1165"/>
      <c r="K4" s="1165"/>
      <c r="L4" s="1165"/>
      <c r="M4" s="1165"/>
      <c r="N4" s="1165"/>
      <c r="O4" s="1165"/>
      <c r="P4" s="1165"/>
      <c r="Q4" s="1165"/>
      <c r="R4" s="1166"/>
    </row>
    <row r="5" spans="1:247" s="4" customFormat="1" ht="22.5" customHeight="1" thickBot="1">
      <c r="A5" s="1167" t="s">
        <v>222</v>
      </c>
      <c r="B5" s="1168"/>
      <c r="C5" s="1168"/>
      <c r="D5" s="1168"/>
      <c r="E5" s="1168"/>
      <c r="F5" s="1168"/>
      <c r="G5" s="1168"/>
      <c r="H5" s="1168"/>
      <c r="I5" s="1168"/>
      <c r="J5" s="1168"/>
      <c r="K5" s="1168"/>
      <c r="L5" s="1168"/>
      <c r="M5" s="1168"/>
      <c r="N5" s="1168"/>
      <c r="O5" s="1168"/>
      <c r="P5" s="1168"/>
      <c r="Q5" s="1168"/>
      <c r="R5" s="1169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</row>
    <row r="6" spans="1:247" s="145" customFormat="1" ht="22.5" customHeight="1">
      <c r="A6" s="899" t="s">
        <v>9</v>
      </c>
      <c r="B6" s="1158" t="s">
        <v>10</v>
      </c>
      <c r="C6" s="1159"/>
      <c r="D6" s="1160"/>
      <c r="E6" s="900" t="s">
        <v>220</v>
      </c>
      <c r="F6" s="900" t="s">
        <v>221</v>
      </c>
      <c r="G6" s="901">
        <v>30</v>
      </c>
      <c r="H6" s="902" t="s">
        <v>11</v>
      </c>
      <c r="I6" s="901">
        <v>60</v>
      </c>
      <c r="J6" s="902" t="s">
        <v>11</v>
      </c>
      <c r="K6" s="901">
        <v>90</v>
      </c>
      <c r="L6" s="902" t="s">
        <v>11</v>
      </c>
      <c r="M6" s="901">
        <v>120</v>
      </c>
      <c r="N6" s="902" t="s">
        <v>11</v>
      </c>
      <c r="O6" s="901">
        <v>150</v>
      </c>
      <c r="P6" s="902" t="s">
        <v>11</v>
      </c>
      <c r="Q6" s="901">
        <v>180</v>
      </c>
      <c r="R6" s="903" t="s">
        <v>11</v>
      </c>
      <c r="S6" s="144"/>
      <c r="T6" s="144"/>
      <c r="U6" s="144"/>
      <c r="V6" s="144"/>
      <c r="W6" s="144"/>
      <c r="X6" s="144"/>
      <c r="Y6" s="144"/>
      <c r="Z6" s="144"/>
      <c r="AA6" s="144"/>
      <c r="AB6" s="144"/>
      <c r="AC6" s="144"/>
      <c r="AD6" s="144"/>
    </row>
    <row r="7" spans="1:247" s="145" customFormat="1" ht="20.100000000000001" customHeight="1">
      <c r="A7" s="904" t="s">
        <v>12</v>
      </c>
      <c r="B7" s="1161" t="str">
        <f>VLOOKUP($A7,RESUMO!$A:$F,2,FALSE)</f>
        <v>ADMINISTRAÇÃO LOCAL</v>
      </c>
      <c r="C7" s="1162"/>
      <c r="D7" s="1163"/>
      <c r="E7" s="178">
        <f>VLOOKUP($A7,RESUMO!$A:$F,6,FALSE)</f>
        <v>5.6262159124782107E-2</v>
      </c>
      <c r="F7" s="191">
        <f>VLOOKUP($A7,RESUMO!$A:$F,5,FALSE)</f>
        <v>146159.98000000001</v>
      </c>
      <c r="G7" s="176">
        <f>H7*$F$7</f>
        <v>17539.1976</v>
      </c>
      <c r="H7" s="146">
        <v>0.12</v>
      </c>
      <c r="I7" s="176">
        <f>J7*$F$7</f>
        <v>17539.1976</v>
      </c>
      <c r="J7" s="146">
        <v>0.12</v>
      </c>
      <c r="K7" s="176">
        <f>L7*$F$7</f>
        <v>17539.1976</v>
      </c>
      <c r="L7" s="146">
        <v>0.12</v>
      </c>
      <c r="M7" s="176">
        <f>N7*$F$7</f>
        <v>11692.798400000001</v>
      </c>
      <c r="N7" s="146">
        <v>0.08</v>
      </c>
      <c r="O7" s="176">
        <f>P7*$F$7</f>
        <v>11692.798400000001</v>
      </c>
      <c r="P7" s="146">
        <v>0.08</v>
      </c>
      <c r="Q7" s="176">
        <f>R7*$F$7</f>
        <v>11692.798400000001</v>
      </c>
      <c r="R7" s="905">
        <v>0.08</v>
      </c>
      <c r="S7" s="144"/>
      <c r="T7" s="144"/>
      <c r="U7" s="144"/>
      <c r="V7" s="144"/>
      <c r="W7" s="144"/>
      <c r="X7" s="144"/>
      <c r="Y7" s="144"/>
      <c r="Z7" s="144"/>
      <c r="AA7" s="144"/>
      <c r="AB7" s="144"/>
      <c r="AC7" s="144"/>
      <c r="AD7" s="144"/>
    </row>
    <row r="8" spans="1:247" s="145" customFormat="1" ht="20.100000000000001" customHeight="1">
      <c r="A8" s="906" t="s">
        <v>39</v>
      </c>
      <c r="B8" s="1152" t="str">
        <f>VLOOKUP($A8,RESUMO!$A:$F,2,FALSE)</f>
        <v>SERVIÇOS PRELIMINARES</v>
      </c>
      <c r="C8" s="1153"/>
      <c r="D8" s="1154"/>
      <c r="E8" s="178">
        <f>VLOOKUP($A8,RESUMO!$A:$F,6,FALSE)</f>
        <v>4.4215611604955725E-4</v>
      </c>
      <c r="F8" s="191">
        <f>VLOOKUP($A8,RESUMO!$A:$F,5,FALSE)</f>
        <v>1148.6500000000001</v>
      </c>
      <c r="G8" s="176">
        <f>H8*$F$8</f>
        <v>1148.6500000000001</v>
      </c>
      <c r="H8" s="146">
        <v>1</v>
      </c>
      <c r="I8" s="176">
        <f>J8*$F$8</f>
        <v>0</v>
      </c>
      <c r="J8" s="146">
        <v>0</v>
      </c>
      <c r="K8" s="176">
        <f>L8*$F$8</f>
        <v>0</v>
      </c>
      <c r="L8" s="146">
        <v>0</v>
      </c>
      <c r="M8" s="176">
        <f>N8*$F$8</f>
        <v>0</v>
      </c>
      <c r="N8" s="146">
        <v>0</v>
      </c>
      <c r="O8" s="176">
        <f>P8*$F$8</f>
        <v>0</v>
      </c>
      <c r="P8" s="146">
        <v>0</v>
      </c>
      <c r="Q8" s="176">
        <f>R8*$F$8</f>
        <v>0</v>
      </c>
      <c r="R8" s="905">
        <v>0</v>
      </c>
      <c r="S8" s="144"/>
      <c r="T8" s="144"/>
      <c r="U8" s="144"/>
      <c r="V8" s="144"/>
      <c r="W8" s="144"/>
      <c r="X8" s="144"/>
      <c r="Y8" s="144"/>
      <c r="Z8" s="144"/>
      <c r="AA8" s="144"/>
      <c r="AB8" s="144"/>
      <c r="AC8" s="144"/>
      <c r="AD8" s="144"/>
    </row>
    <row r="9" spans="1:247" s="145" customFormat="1" ht="20.100000000000001" customHeight="1">
      <c r="A9" s="906" t="s">
        <v>32</v>
      </c>
      <c r="B9" s="1152" t="str">
        <f>VLOOKUP($A9,RESUMO!$A:$F,2,FALSE)</f>
        <v>CANTEIRO DE OBRAS</v>
      </c>
      <c r="C9" s="1153"/>
      <c r="D9" s="1154"/>
      <c r="E9" s="178">
        <f>VLOOKUP($A9,RESUMO!$A:$F,6,FALSE)</f>
        <v>1.7748450212307112E-2</v>
      </c>
      <c r="F9" s="191">
        <f>VLOOKUP($A9,RESUMO!$A:$F,5,FALSE)</f>
        <v>46107.6</v>
      </c>
      <c r="G9" s="176">
        <f>H9*$F$9</f>
        <v>46107.6</v>
      </c>
      <c r="H9" s="146">
        <v>1</v>
      </c>
      <c r="I9" s="176">
        <f>J9*$F$9</f>
        <v>0</v>
      </c>
      <c r="J9" s="146">
        <v>0</v>
      </c>
      <c r="K9" s="176">
        <f>L9*$F$9</f>
        <v>0</v>
      </c>
      <c r="L9" s="146">
        <v>0</v>
      </c>
      <c r="M9" s="176">
        <f>N9*$F$9</f>
        <v>0</v>
      </c>
      <c r="N9" s="146">
        <v>0</v>
      </c>
      <c r="O9" s="176">
        <f>P9*$F$9</f>
        <v>0</v>
      </c>
      <c r="P9" s="146">
        <v>0</v>
      </c>
      <c r="Q9" s="176">
        <f>R9*$F$9</f>
        <v>0</v>
      </c>
      <c r="R9" s="905">
        <v>0</v>
      </c>
      <c r="S9" s="144"/>
      <c r="T9" s="144"/>
      <c r="U9" s="144"/>
      <c r="V9" s="144"/>
      <c r="W9" s="144"/>
      <c r="X9" s="144"/>
      <c r="Y9" s="144"/>
      <c r="Z9" s="144"/>
      <c r="AA9" s="144"/>
      <c r="AB9" s="144"/>
      <c r="AC9" s="144"/>
      <c r="AD9" s="144"/>
    </row>
    <row r="10" spans="1:247" s="145" customFormat="1" ht="20.100000000000001" customHeight="1">
      <c r="A10" s="906" t="s">
        <v>40</v>
      </c>
      <c r="B10" s="1152" t="str">
        <f>VLOOKUP($A10,RESUMO!$A:$F,2,FALSE)</f>
        <v>TERRAPLANAGEM</v>
      </c>
      <c r="C10" s="1153"/>
      <c r="D10" s="1154"/>
      <c r="E10" s="178">
        <f>VLOOKUP($A10,RESUMO!$A:$F,6,FALSE)</f>
        <v>1.341098205238803E-2</v>
      </c>
      <c r="F10" s="191">
        <f>VLOOKUP($A10,RESUMO!$A:$F,5,FALSE)</f>
        <v>34839.56</v>
      </c>
      <c r="G10" s="176">
        <f>H10*$F$10</f>
        <v>3483.9560000000001</v>
      </c>
      <c r="H10" s="146">
        <v>0.1</v>
      </c>
      <c r="I10" s="176">
        <f>J10*$F$10</f>
        <v>6967.9120000000003</v>
      </c>
      <c r="J10" s="146">
        <v>0.2</v>
      </c>
      <c r="K10" s="176">
        <f>L10*$F$10</f>
        <v>6967.9120000000003</v>
      </c>
      <c r="L10" s="146">
        <v>0.2</v>
      </c>
      <c r="M10" s="176">
        <f>N10*$F$10</f>
        <v>6967.9120000000003</v>
      </c>
      <c r="N10" s="146">
        <v>0.2</v>
      </c>
      <c r="O10" s="176">
        <f>P10*$F$10</f>
        <v>3483.9560000000001</v>
      </c>
      <c r="P10" s="146">
        <v>0.1</v>
      </c>
      <c r="Q10" s="176">
        <f>R10*$F$10</f>
        <v>2787.1648</v>
      </c>
      <c r="R10" s="905">
        <v>0.08</v>
      </c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</row>
    <row r="11" spans="1:247" s="145" customFormat="1" ht="20.100000000000001" customHeight="1">
      <c r="A11" s="906" t="s">
        <v>31</v>
      </c>
      <c r="B11" s="1152" t="str">
        <f>VLOOKUP($A11,RESUMO!$A:$F,2,FALSE)</f>
        <v>PAVIMENTAÇÃO</v>
      </c>
      <c r="C11" s="1153"/>
      <c r="D11" s="1154"/>
      <c r="E11" s="178">
        <f>VLOOKUP($A11,RESUMO!$A:$F,6,FALSE)</f>
        <v>0.52525307687670408</v>
      </c>
      <c r="F11" s="191">
        <f>VLOOKUP($A11,RESUMO!$A:$F,5,FALSE)</f>
        <v>1364522.45</v>
      </c>
      <c r="G11" s="176">
        <f>H11*$F$11</f>
        <v>136452.245</v>
      </c>
      <c r="H11" s="146">
        <v>0.1</v>
      </c>
      <c r="I11" s="176">
        <f>J11*$F$11</f>
        <v>136452.245</v>
      </c>
      <c r="J11" s="146">
        <v>0.1</v>
      </c>
      <c r="K11" s="176">
        <f>L11*$F$11</f>
        <v>272904.49</v>
      </c>
      <c r="L11" s="146">
        <v>0.2</v>
      </c>
      <c r="M11" s="176">
        <f>N11*$F$11</f>
        <v>272904.49</v>
      </c>
      <c r="N11" s="146">
        <v>0.2</v>
      </c>
      <c r="O11" s="176">
        <f>P11*$F$11</f>
        <v>272904.49</v>
      </c>
      <c r="P11" s="146">
        <v>0.2</v>
      </c>
      <c r="Q11" s="176">
        <f>R11*$F$11</f>
        <v>109161.796</v>
      </c>
      <c r="R11" s="905">
        <v>0.08</v>
      </c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</row>
    <row r="12" spans="1:247" s="145" customFormat="1" ht="20.100000000000001" customHeight="1">
      <c r="A12" s="906" t="s">
        <v>30</v>
      </c>
      <c r="B12" s="1152" t="str">
        <f>VLOOKUP($A12,RESUMO!$A:$F,2,FALSE)</f>
        <v>DRENAGEM</v>
      </c>
      <c r="C12" s="1153"/>
      <c r="D12" s="1154"/>
      <c r="E12" s="178"/>
      <c r="F12" s="191"/>
      <c r="G12" s="176"/>
      <c r="H12" s="146"/>
      <c r="I12" s="176"/>
      <c r="J12" s="146"/>
      <c r="K12" s="176"/>
      <c r="L12" s="146"/>
      <c r="M12" s="176"/>
      <c r="N12" s="146"/>
      <c r="O12" s="176"/>
      <c r="P12" s="146"/>
      <c r="Q12" s="176"/>
      <c r="R12" s="905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</row>
    <row r="13" spans="1:247" s="145" customFormat="1" ht="20.100000000000001" customHeight="1">
      <c r="A13" s="906" t="s">
        <v>388</v>
      </c>
      <c r="B13" s="1152" t="str">
        <f>VLOOKUP($A13,RESUMO!$A:$F,2,FALSE)</f>
        <v>DRENAGEM SUPERFICIAL</v>
      </c>
      <c r="C13" s="1153"/>
      <c r="D13" s="1154"/>
      <c r="E13" s="178">
        <f>VLOOKUP($A13,RESUMO!$A:$F,6,FALSE)</f>
        <v>0.10962046522306554</v>
      </c>
      <c r="F13" s="191">
        <f>VLOOKUP($A13,RESUMO!$A:$F,5,FALSE)</f>
        <v>284776.21999999997</v>
      </c>
      <c r="G13" s="176">
        <f>H13*$F$13</f>
        <v>28477.621999999999</v>
      </c>
      <c r="H13" s="146">
        <v>0.1</v>
      </c>
      <c r="I13" s="176">
        <f>J13*$F$13</f>
        <v>28477.621999999999</v>
      </c>
      <c r="J13" s="146">
        <v>0.1</v>
      </c>
      <c r="K13" s="176">
        <f>L13*$F$13</f>
        <v>56955.243999999999</v>
      </c>
      <c r="L13" s="146">
        <v>0.2</v>
      </c>
      <c r="M13" s="176">
        <f>N13*$F$13</f>
        <v>56955.243999999999</v>
      </c>
      <c r="N13" s="146">
        <v>0.2</v>
      </c>
      <c r="O13" s="176">
        <f>P13*$F$13</f>
        <v>56955.243999999999</v>
      </c>
      <c r="P13" s="146">
        <v>0.2</v>
      </c>
      <c r="Q13" s="176">
        <f>R13*$F$13</f>
        <v>22782.097599999997</v>
      </c>
      <c r="R13" s="905">
        <v>0.08</v>
      </c>
      <c r="S13" s="144"/>
      <c r="T13" s="144"/>
      <c r="U13" s="144"/>
      <c r="V13" s="144"/>
      <c r="W13" s="144"/>
      <c r="X13" s="144"/>
      <c r="Y13" s="144"/>
      <c r="Z13" s="144"/>
      <c r="AA13" s="144"/>
      <c r="AB13" s="144"/>
      <c r="AC13" s="144"/>
      <c r="AD13" s="144"/>
    </row>
    <row r="14" spans="1:247" s="145" customFormat="1" ht="20.100000000000001" customHeight="1">
      <c r="A14" s="906" t="s">
        <v>389</v>
      </c>
      <c r="B14" s="1152" t="str">
        <f>VLOOKUP($A14,RESUMO!$A:$F,2,FALSE)</f>
        <v>DRENAGEM PROFUNDA</v>
      </c>
      <c r="C14" s="1153"/>
      <c r="D14" s="1154"/>
      <c r="E14" s="178">
        <f>VLOOKUP($A14,RESUMO!$A:$F,6,FALSE)</f>
        <v>0.25794295363495878</v>
      </c>
      <c r="F14" s="191">
        <f>VLOOKUP($A14,RESUMO!$A:$F,5,FALSE)</f>
        <v>670094.0299999998</v>
      </c>
      <c r="G14" s="176">
        <f>H14*$F$14</f>
        <v>100514.10449999997</v>
      </c>
      <c r="H14" s="146">
        <v>0.15</v>
      </c>
      <c r="I14" s="176">
        <f>J14*$F$14</f>
        <v>100514.10449999997</v>
      </c>
      <c r="J14" s="146">
        <v>0.15</v>
      </c>
      <c r="K14" s="176">
        <f>L14*$F$14</f>
        <v>67009.402999999977</v>
      </c>
      <c r="L14" s="146">
        <v>0.1</v>
      </c>
      <c r="M14" s="176">
        <f>N14*$F$14</f>
        <v>67009.402999999977</v>
      </c>
      <c r="N14" s="146">
        <v>0.1</v>
      </c>
      <c r="O14" s="176">
        <f>P14*$F$14</f>
        <v>67009.402999999977</v>
      </c>
      <c r="P14" s="146">
        <v>0.1</v>
      </c>
      <c r="Q14" s="176">
        <f>R14*$F$14</f>
        <v>67009.402999999977</v>
      </c>
      <c r="R14" s="905">
        <v>0.1</v>
      </c>
      <c r="S14" s="144"/>
      <c r="T14" s="144"/>
      <c r="U14" s="144"/>
      <c r="V14" s="144"/>
      <c r="W14" s="144"/>
      <c r="X14" s="144"/>
      <c r="Y14" s="144"/>
      <c r="Z14" s="144"/>
      <c r="AA14" s="144"/>
      <c r="AB14" s="144"/>
      <c r="AC14" s="144"/>
      <c r="AD14" s="144"/>
    </row>
    <row r="15" spans="1:247" s="145" customFormat="1" ht="20.100000000000001" customHeight="1">
      <c r="A15" s="906" t="s">
        <v>29</v>
      </c>
      <c r="B15" s="1152" t="str">
        <f>VLOOKUP($A15,RESUMO!$A:$F,2,FALSE)</f>
        <v>SINALIZAÇÃO VIÁRIA</v>
      </c>
      <c r="C15" s="1153"/>
      <c r="D15" s="1154"/>
      <c r="E15" s="178">
        <f>VLOOKUP($A15,RESUMO!$A:$F,6,FALSE)</f>
        <v>1.9319756759744792E-2</v>
      </c>
      <c r="F15" s="191">
        <f>VLOOKUP($A15,RESUMO!$A:$F,5,FALSE)</f>
        <v>50189.599999999999</v>
      </c>
      <c r="G15" s="176">
        <f>H15*$F$15</f>
        <v>0</v>
      </c>
      <c r="H15" s="146">
        <v>0</v>
      </c>
      <c r="I15" s="176">
        <f>J15*$F$15</f>
        <v>0</v>
      </c>
      <c r="J15" s="146">
        <v>0</v>
      </c>
      <c r="K15" s="176">
        <f>L15*$F$15</f>
        <v>0</v>
      </c>
      <c r="L15" s="146">
        <v>0</v>
      </c>
      <c r="M15" s="176">
        <f>N15*$F$15</f>
        <v>0</v>
      </c>
      <c r="N15" s="146">
        <v>0</v>
      </c>
      <c r="O15" s="176">
        <f>P15*$F$15</f>
        <v>0</v>
      </c>
      <c r="P15" s="146">
        <v>0</v>
      </c>
      <c r="Q15" s="176">
        <f>R15*$F$15</f>
        <v>0</v>
      </c>
      <c r="R15" s="905">
        <v>0</v>
      </c>
      <c r="S15" s="144"/>
      <c r="T15" s="144"/>
      <c r="U15" s="144"/>
      <c r="V15" s="144"/>
      <c r="W15" s="144"/>
      <c r="X15" s="144"/>
      <c r="Y15" s="144"/>
      <c r="Z15" s="144"/>
      <c r="AA15" s="144"/>
      <c r="AB15" s="144"/>
      <c r="AC15" s="144"/>
      <c r="AD15" s="144"/>
    </row>
    <row r="16" spans="1:247" s="145" customFormat="1" ht="20.100000000000001" customHeight="1">
      <c r="A16" s="1155" t="s">
        <v>850</v>
      </c>
      <c r="B16" s="1021"/>
      <c r="C16" s="1021"/>
      <c r="D16" s="1021"/>
      <c r="E16" s="177">
        <f>SUM(E7:E15)</f>
        <v>1</v>
      </c>
      <c r="F16" s="898">
        <f>SUM(F7:F15)</f>
        <v>2597838.09</v>
      </c>
      <c r="G16" s="898">
        <f>SUM(G7:G15)</f>
        <v>333723.3751</v>
      </c>
      <c r="H16" s="177">
        <f>IF($F$16=0,0,G16/$F$16)</f>
        <v>0.12846196088379011</v>
      </c>
      <c r="I16" s="898">
        <f>SUM(I7:I15)</f>
        <v>289951.08109999995</v>
      </c>
      <c r="J16" s="177">
        <f>IF($F$16=0,0,I16/$F$16)</f>
        <v>0.11161245276067223</v>
      </c>
      <c r="K16" s="898">
        <f>SUM(K7:K15)</f>
        <v>421376.24660000001</v>
      </c>
      <c r="L16" s="177">
        <f>IF($F$16=0,0,K16/$F$16)</f>
        <v>0.16220265928890126</v>
      </c>
      <c r="M16" s="898">
        <f>SUM(M7:M15)</f>
        <v>415529.84739999997</v>
      </c>
      <c r="N16" s="177">
        <f>IF($F$16=0,0,M16/$F$16)</f>
        <v>0.15995217292390998</v>
      </c>
      <c r="O16" s="898">
        <f>SUM(O7:O15)</f>
        <v>412045.89139999996</v>
      </c>
      <c r="P16" s="177">
        <f>IF($F$16=0,0,O16/$F$16)</f>
        <v>0.15861107471867117</v>
      </c>
      <c r="Q16" s="898">
        <f>SUM(Q7:Q15)</f>
        <v>213433.2598</v>
      </c>
      <c r="R16" s="907">
        <f>IF($F$16=0,0,Q16/$F$16)</f>
        <v>8.2158030025651058E-2</v>
      </c>
      <c r="S16" s="82"/>
      <c r="T16" s="82"/>
      <c r="U16" s="83"/>
      <c r="V16" s="84"/>
      <c r="W16" s="82"/>
      <c r="X16" s="82"/>
      <c r="Y16" s="82"/>
      <c r="Z16" s="82"/>
      <c r="AA16" s="83"/>
      <c r="AB16" s="84"/>
      <c r="AC16" s="82"/>
      <c r="AD16" s="82"/>
      <c r="AE16" s="82"/>
      <c r="AF16" s="82"/>
      <c r="AG16" s="83"/>
      <c r="AH16" s="84"/>
      <c r="AI16" s="82"/>
      <c r="AJ16" s="82"/>
      <c r="AK16" s="82"/>
      <c r="AL16" s="82"/>
      <c r="AM16" s="83"/>
      <c r="AN16" s="84"/>
      <c r="AO16" s="82"/>
      <c r="AP16" s="82"/>
      <c r="AQ16" s="82"/>
      <c r="AR16" s="82"/>
      <c r="AS16" s="83"/>
      <c r="AT16" s="84"/>
      <c r="AU16" s="82"/>
      <c r="AV16" s="82"/>
      <c r="AW16" s="82"/>
      <c r="AX16" s="82"/>
      <c r="AY16" s="83"/>
      <c r="AZ16" s="84"/>
      <c r="BA16" s="82"/>
      <c r="BB16" s="82"/>
      <c r="BC16" s="82"/>
      <c r="BD16" s="82"/>
      <c r="BE16" s="83"/>
      <c r="BF16" s="84"/>
      <c r="BG16" s="82"/>
      <c r="BH16" s="82"/>
      <c r="BI16" s="82"/>
      <c r="BJ16" s="82"/>
      <c r="BK16" s="83"/>
      <c r="BL16" s="84"/>
      <c r="BM16" s="82"/>
      <c r="BN16" s="82"/>
      <c r="BO16" s="82"/>
      <c r="BP16" s="82"/>
      <c r="BQ16" s="83"/>
      <c r="BR16" s="84"/>
      <c r="BS16" s="82"/>
      <c r="BT16" s="82"/>
      <c r="BU16" s="82"/>
      <c r="BV16" s="82"/>
      <c r="BW16" s="83"/>
      <c r="BX16" s="84"/>
      <c r="BY16" s="82"/>
      <c r="BZ16" s="82"/>
      <c r="CA16" s="82"/>
      <c r="CB16" s="82"/>
      <c r="CC16" s="83"/>
      <c r="CD16" s="84"/>
      <c r="CE16" s="82"/>
      <c r="CF16" s="82"/>
      <c r="CG16" s="82"/>
      <c r="CH16" s="82"/>
      <c r="CI16" s="83"/>
      <c r="CJ16" s="84"/>
      <c r="CK16" s="82"/>
      <c r="CL16" s="82"/>
      <c r="CM16" s="82"/>
      <c r="CN16" s="82"/>
      <c r="CO16" s="83"/>
      <c r="CP16" s="84"/>
      <c r="CQ16" s="82"/>
      <c r="CR16" s="82"/>
      <c r="CS16" s="82"/>
      <c r="CT16" s="82"/>
      <c r="CU16" s="83"/>
      <c r="CV16" s="84"/>
      <c r="CW16" s="82"/>
      <c r="CX16" s="82"/>
      <c r="CY16" s="82"/>
      <c r="CZ16" s="82"/>
      <c r="DA16" s="83"/>
      <c r="DB16" s="84"/>
      <c r="DC16" s="82"/>
      <c r="DD16" s="82"/>
      <c r="DE16" s="82"/>
      <c r="DF16" s="82"/>
      <c r="DG16" s="83"/>
      <c r="DH16" s="84"/>
      <c r="DI16" s="82"/>
      <c r="DJ16" s="82"/>
      <c r="DK16" s="82"/>
      <c r="DL16" s="82"/>
      <c r="DM16" s="83"/>
      <c r="DN16" s="84"/>
      <c r="DO16" s="82"/>
      <c r="DP16" s="82"/>
      <c r="DQ16" s="82"/>
      <c r="DR16" s="82"/>
      <c r="DS16" s="83"/>
      <c r="DT16" s="84"/>
      <c r="DU16" s="82"/>
      <c r="DV16" s="82"/>
      <c r="DW16" s="82"/>
      <c r="DX16" s="82"/>
      <c r="DY16" s="83"/>
      <c r="DZ16" s="84"/>
      <c r="EA16" s="82"/>
      <c r="EB16" s="82"/>
      <c r="EC16" s="82"/>
      <c r="ED16" s="82"/>
      <c r="EE16" s="83"/>
      <c r="EF16" s="84"/>
      <c r="EG16" s="82"/>
      <c r="EH16" s="82"/>
      <c r="EI16" s="82"/>
      <c r="EJ16" s="82"/>
      <c r="EK16" s="83"/>
      <c r="EL16" s="84"/>
      <c r="EM16" s="82"/>
      <c r="EN16" s="82"/>
      <c r="EO16" s="82"/>
      <c r="EP16" s="82"/>
      <c r="EQ16" s="83"/>
      <c r="ER16" s="84"/>
      <c r="ES16" s="82"/>
      <c r="ET16" s="82"/>
      <c r="EU16" s="82"/>
      <c r="EV16" s="82"/>
      <c r="EW16" s="83"/>
      <c r="EX16" s="84"/>
      <c r="EY16" s="82"/>
      <c r="EZ16" s="82"/>
      <c r="FA16" s="82"/>
      <c r="FB16" s="82"/>
      <c r="FC16" s="83"/>
      <c r="FD16" s="84"/>
      <c r="FE16" s="82"/>
      <c r="FF16" s="82"/>
      <c r="FG16" s="82"/>
      <c r="FH16" s="82"/>
      <c r="FI16" s="83"/>
      <c r="FJ16" s="84"/>
      <c r="FK16" s="82"/>
      <c r="FL16" s="82"/>
      <c r="FM16" s="82"/>
      <c r="FN16" s="82"/>
      <c r="FO16" s="83"/>
      <c r="FP16" s="84"/>
      <c r="FQ16" s="82"/>
      <c r="FR16" s="82"/>
      <c r="FS16" s="82"/>
      <c r="FT16" s="82"/>
      <c r="FU16" s="83"/>
      <c r="FV16" s="84"/>
      <c r="FW16" s="82"/>
      <c r="FX16" s="82"/>
      <c r="FY16" s="82"/>
      <c r="FZ16" s="82"/>
      <c r="GA16" s="83"/>
      <c r="GB16" s="84"/>
      <c r="GC16" s="82"/>
      <c r="GD16" s="82"/>
      <c r="GE16" s="82"/>
      <c r="GF16" s="82"/>
      <c r="GG16" s="83"/>
      <c r="GH16" s="84"/>
      <c r="GI16" s="82"/>
      <c r="GJ16" s="82"/>
      <c r="GK16" s="82"/>
      <c r="GL16" s="82"/>
      <c r="GM16" s="83"/>
      <c r="GN16" s="84"/>
      <c r="GO16" s="82"/>
      <c r="GP16" s="82"/>
      <c r="GQ16" s="82"/>
      <c r="GR16" s="82"/>
      <c r="GS16" s="83"/>
      <c r="GT16" s="84"/>
      <c r="GU16" s="82"/>
      <c r="GV16" s="82"/>
      <c r="GW16" s="82"/>
      <c r="GX16" s="82"/>
      <c r="GY16" s="83"/>
      <c r="GZ16" s="84"/>
      <c r="HA16" s="82"/>
      <c r="HB16" s="82"/>
      <c r="HC16" s="82"/>
      <c r="HD16" s="82"/>
      <c r="HE16" s="83"/>
      <c r="HF16" s="84"/>
      <c r="HG16" s="82"/>
      <c r="HH16" s="82"/>
      <c r="HI16" s="82"/>
      <c r="HJ16" s="82"/>
      <c r="HK16" s="83"/>
      <c r="HL16" s="84"/>
      <c r="HM16" s="82"/>
      <c r="HN16" s="82"/>
      <c r="HO16" s="82"/>
      <c r="HP16" s="82"/>
      <c r="HQ16" s="83"/>
      <c r="HR16" s="84"/>
      <c r="HS16" s="82"/>
      <c r="HT16" s="82"/>
      <c r="HU16" s="82"/>
      <c r="HV16" s="82"/>
      <c r="HW16" s="83"/>
      <c r="HX16" s="84"/>
      <c r="HY16" s="82"/>
      <c r="HZ16" s="82"/>
      <c r="IA16" s="82"/>
      <c r="IB16" s="82"/>
      <c r="IC16" s="83"/>
      <c r="ID16" s="84"/>
      <c r="IE16" s="82"/>
      <c r="IF16" s="82"/>
      <c r="IG16" s="82"/>
      <c r="IH16" s="82"/>
      <c r="II16" s="83"/>
      <c r="IJ16" s="84"/>
      <c r="IK16" s="82"/>
      <c r="IL16" s="82"/>
      <c r="IM16" s="82"/>
    </row>
    <row r="17" spans="1:247" s="145" customFormat="1" ht="20.100000000000001" customHeight="1" thickBot="1">
      <c r="A17" s="1156" t="s">
        <v>851</v>
      </c>
      <c r="B17" s="1157"/>
      <c r="C17" s="1157"/>
      <c r="D17" s="1157"/>
      <c r="E17" s="908"/>
      <c r="F17" s="908"/>
      <c r="G17" s="908">
        <f>G16</f>
        <v>333723.3751</v>
      </c>
      <c r="H17" s="909">
        <f>H16</f>
        <v>0.12846196088379011</v>
      </c>
      <c r="I17" s="908">
        <f>G17+I16</f>
        <v>623674.4561999999</v>
      </c>
      <c r="J17" s="909">
        <f>J16+H17</f>
        <v>0.24007441364446236</v>
      </c>
      <c r="K17" s="908">
        <f>I17+K16</f>
        <v>1045050.7027999999</v>
      </c>
      <c r="L17" s="909">
        <f>L16+J17</f>
        <v>0.40227707293336362</v>
      </c>
      <c r="M17" s="908">
        <f>K17+M16</f>
        <v>1460580.5501999999</v>
      </c>
      <c r="N17" s="909">
        <f>N16+L17</f>
        <v>0.56222924585727363</v>
      </c>
      <c r="O17" s="908">
        <f>M17+O16</f>
        <v>1872626.4416</v>
      </c>
      <c r="P17" s="909">
        <f>P16+N17</f>
        <v>0.72084032057594483</v>
      </c>
      <c r="Q17" s="908">
        <f>O17+Q16</f>
        <v>2086059.7014000001</v>
      </c>
      <c r="R17" s="910">
        <f>R16+P17</f>
        <v>0.80299835060159586</v>
      </c>
      <c r="S17" s="82"/>
      <c r="T17" s="82"/>
      <c r="U17" s="83"/>
      <c r="V17" s="84"/>
      <c r="W17" s="82"/>
      <c r="X17" s="82"/>
      <c r="Y17" s="82"/>
      <c r="Z17" s="82"/>
      <c r="AA17" s="83"/>
      <c r="AB17" s="84"/>
      <c r="AC17" s="82"/>
      <c r="AD17" s="82"/>
      <c r="AE17" s="82"/>
      <c r="AF17" s="82"/>
      <c r="AG17" s="83"/>
      <c r="AH17" s="84"/>
      <c r="AI17" s="82"/>
      <c r="AJ17" s="82"/>
      <c r="AK17" s="82"/>
      <c r="AL17" s="82"/>
      <c r="AM17" s="83"/>
      <c r="AN17" s="84"/>
      <c r="AO17" s="82"/>
      <c r="AP17" s="82"/>
      <c r="AQ17" s="82"/>
      <c r="AR17" s="82"/>
      <c r="AS17" s="83"/>
      <c r="AT17" s="84"/>
      <c r="AU17" s="82"/>
      <c r="AV17" s="82"/>
      <c r="AW17" s="82"/>
      <c r="AX17" s="82"/>
      <c r="AY17" s="83"/>
      <c r="AZ17" s="84"/>
      <c r="BA17" s="82"/>
      <c r="BB17" s="82"/>
      <c r="BC17" s="82"/>
      <c r="BD17" s="82"/>
      <c r="BE17" s="83"/>
      <c r="BF17" s="84"/>
      <c r="BG17" s="82"/>
      <c r="BH17" s="82"/>
      <c r="BI17" s="82"/>
      <c r="BJ17" s="82"/>
      <c r="BK17" s="83"/>
      <c r="BL17" s="84"/>
      <c r="BM17" s="82"/>
      <c r="BN17" s="82"/>
      <c r="BO17" s="82"/>
      <c r="BP17" s="82"/>
      <c r="BQ17" s="83"/>
      <c r="BR17" s="84"/>
      <c r="BS17" s="82"/>
      <c r="BT17" s="82"/>
      <c r="BU17" s="82"/>
      <c r="BV17" s="82"/>
      <c r="BW17" s="83"/>
      <c r="BX17" s="84"/>
      <c r="BY17" s="82"/>
      <c r="BZ17" s="82"/>
      <c r="CA17" s="82"/>
      <c r="CB17" s="82"/>
      <c r="CC17" s="83"/>
      <c r="CD17" s="84"/>
      <c r="CE17" s="82"/>
      <c r="CF17" s="82"/>
      <c r="CG17" s="82"/>
      <c r="CH17" s="82"/>
      <c r="CI17" s="83"/>
      <c r="CJ17" s="84"/>
      <c r="CK17" s="82"/>
      <c r="CL17" s="82"/>
      <c r="CM17" s="82"/>
      <c r="CN17" s="82"/>
      <c r="CO17" s="83"/>
      <c r="CP17" s="84"/>
      <c r="CQ17" s="82"/>
      <c r="CR17" s="82"/>
      <c r="CS17" s="82"/>
      <c r="CT17" s="82"/>
      <c r="CU17" s="83"/>
      <c r="CV17" s="84"/>
      <c r="CW17" s="82"/>
      <c r="CX17" s="82"/>
      <c r="CY17" s="82"/>
      <c r="CZ17" s="82"/>
      <c r="DA17" s="83"/>
      <c r="DB17" s="84"/>
      <c r="DC17" s="82"/>
      <c r="DD17" s="82"/>
      <c r="DE17" s="82"/>
      <c r="DF17" s="82"/>
      <c r="DG17" s="83"/>
      <c r="DH17" s="84"/>
      <c r="DI17" s="82"/>
      <c r="DJ17" s="82"/>
      <c r="DK17" s="82"/>
      <c r="DL17" s="82"/>
      <c r="DM17" s="83"/>
      <c r="DN17" s="84"/>
      <c r="DO17" s="82"/>
      <c r="DP17" s="82"/>
      <c r="DQ17" s="82"/>
      <c r="DR17" s="82"/>
      <c r="DS17" s="83"/>
      <c r="DT17" s="84"/>
      <c r="DU17" s="82"/>
      <c r="DV17" s="82"/>
      <c r="DW17" s="82"/>
      <c r="DX17" s="82"/>
      <c r="DY17" s="83"/>
      <c r="DZ17" s="84"/>
      <c r="EA17" s="82"/>
      <c r="EB17" s="82"/>
      <c r="EC17" s="82"/>
      <c r="ED17" s="82"/>
      <c r="EE17" s="83"/>
      <c r="EF17" s="84"/>
      <c r="EG17" s="82"/>
      <c r="EH17" s="82"/>
      <c r="EI17" s="82"/>
      <c r="EJ17" s="82"/>
      <c r="EK17" s="83"/>
      <c r="EL17" s="84"/>
      <c r="EM17" s="82"/>
      <c r="EN17" s="82"/>
      <c r="EO17" s="82"/>
      <c r="EP17" s="82"/>
      <c r="EQ17" s="83"/>
      <c r="ER17" s="84"/>
      <c r="ES17" s="82"/>
      <c r="ET17" s="82"/>
      <c r="EU17" s="82"/>
      <c r="EV17" s="82"/>
      <c r="EW17" s="83"/>
      <c r="EX17" s="84"/>
      <c r="EY17" s="82"/>
      <c r="EZ17" s="82"/>
      <c r="FA17" s="82"/>
      <c r="FB17" s="82"/>
      <c r="FC17" s="83"/>
      <c r="FD17" s="84"/>
      <c r="FE17" s="82"/>
      <c r="FF17" s="82"/>
      <c r="FG17" s="82"/>
      <c r="FH17" s="82"/>
      <c r="FI17" s="83"/>
      <c r="FJ17" s="84"/>
      <c r="FK17" s="82"/>
      <c r="FL17" s="82"/>
      <c r="FM17" s="82"/>
      <c r="FN17" s="82"/>
      <c r="FO17" s="83"/>
      <c r="FP17" s="84"/>
      <c r="FQ17" s="82"/>
      <c r="FR17" s="82"/>
      <c r="FS17" s="82"/>
      <c r="FT17" s="82"/>
      <c r="FU17" s="83"/>
      <c r="FV17" s="84"/>
      <c r="FW17" s="82"/>
      <c r="FX17" s="82"/>
      <c r="FY17" s="82"/>
      <c r="FZ17" s="82"/>
      <c r="GA17" s="83"/>
      <c r="GB17" s="84"/>
      <c r="GC17" s="82"/>
      <c r="GD17" s="82"/>
      <c r="GE17" s="82"/>
      <c r="GF17" s="82"/>
      <c r="GG17" s="83"/>
      <c r="GH17" s="84"/>
      <c r="GI17" s="82"/>
      <c r="GJ17" s="82"/>
      <c r="GK17" s="82"/>
      <c r="GL17" s="82"/>
      <c r="GM17" s="83"/>
      <c r="GN17" s="84"/>
      <c r="GO17" s="82"/>
      <c r="GP17" s="82"/>
      <c r="GQ17" s="82"/>
      <c r="GR17" s="82"/>
      <c r="GS17" s="83"/>
      <c r="GT17" s="84"/>
      <c r="GU17" s="82"/>
      <c r="GV17" s="82"/>
      <c r="GW17" s="82"/>
      <c r="GX17" s="82"/>
      <c r="GY17" s="83"/>
      <c r="GZ17" s="84"/>
      <c r="HA17" s="82"/>
      <c r="HB17" s="82"/>
      <c r="HC17" s="82"/>
      <c r="HD17" s="82"/>
      <c r="HE17" s="83"/>
      <c r="HF17" s="84"/>
      <c r="HG17" s="82"/>
      <c r="HH17" s="82"/>
      <c r="HI17" s="82"/>
      <c r="HJ17" s="82"/>
      <c r="HK17" s="83"/>
      <c r="HL17" s="84"/>
      <c r="HM17" s="82"/>
      <c r="HN17" s="82"/>
      <c r="HO17" s="82"/>
      <c r="HP17" s="82"/>
      <c r="HQ17" s="83"/>
      <c r="HR17" s="84"/>
      <c r="HS17" s="82"/>
      <c r="HT17" s="82"/>
      <c r="HU17" s="82"/>
      <c r="HV17" s="82"/>
      <c r="HW17" s="83"/>
      <c r="HX17" s="84"/>
      <c r="HY17" s="82"/>
      <c r="HZ17" s="82"/>
      <c r="IA17" s="82"/>
      <c r="IB17" s="82"/>
      <c r="IC17" s="83"/>
      <c r="ID17" s="84"/>
      <c r="IE17" s="82"/>
      <c r="IF17" s="82"/>
      <c r="IG17" s="82"/>
      <c r="IH17" s="82"/>
      <c r="II17" s="83"/>
      <c r="IJ17" s="84"/>
      <c r="IK17" s="82"/>
      <c r="IL17" s="82"/>
      <c r="IM17" s="82"/>
    </row>
    <row r="18" spans="1:247" s="145" customFormat="1" ht="20.100000000000001" customHeight="1">
      <c r="A18" s="899" t="s">
        <v>9</v>
      </c>
      <c r="B18" s="1158" t="s">
        <v>10</v>
      </c>
      <c r="C18" s="1159"/>
      <c r="D18" s="1160"/>
      <c r="E18" s="900" t="s">
        <v>220</v>
      </c>
      <c r="F18" s="900" t="s">
        <v>221</v>
      </c>
      <c r="G18" s="901">
        <v>210</v>
      </c>
      <c r="H18" s="902" t="s">
        <v>11</v>
      </c>
      <c r="I18" s="901">
        <v>240</v>
      </c>
      <c r="J18" s="902" t="s">
        <v>11</v>
      </c>
      <c r="K18" s="901">
        <v>270</v>
      </c>
      <c r="L18" s="902" t="s">
        <v>11</v>
      </c>
      <c r="M18" s="901">
        <v>300</v>
      </c>
      <c r="N18" s="902" t="s">
        <v>11</v>
      </c>
      <c r="O18" s="901">
        <v>330</v>
      </c>
      <c r="P18" s="902" t="s">
        <v>11</v>
      </c>
      <c r="Q18" s="901">
        <v>360</v>
      </c>
      <c r="R18" s="903" t="s">
        <v>11</v>
      </c>
      <c r="S18" s="82"/>
      <c r="T18" s="82"/>
      <c r="U18" s="83"/>
      <c r="V18" s="84"/>
      <c r="W18" s="82"/>
      <c r="X18" s="82"/>
      <c r="Y18" s="82"/>
      <c r="Z18" s="82"/>
      <c r="AA18" s="83"/>
      <c r="AB18" s="84"/>
      <c r="AC18" s="82"/>
      <c r="AD18" s="82"/>
      <c r="AE18" s="82"/>
      <c r="AF18" s="82"/>
      <c r="AG18" s="83"/>
      <c r="AH18" s="84"/>
      <c r="AI18" s="82"/>
      <c r="AJ18" s="82"/>
      <c r="AK18" s="82"/>
      <c r="AL18" s="82"/>
      <c r="AM18" s="83"/>
      <c r="AN18" s="84"/>
      <c r="AO18" s="82"/>
      <c r="AP18" s="82"/>
      <c r="AQ18" s="82"/>
      <c r="AR18" s="82"/>
      <c r="AS18" s="83"/>
      <c r="AT18" s="84"/>
      <c r="AU18" s="82"/>
      <c r="AV18" s="82"/>
      <c r="AW18" s="82"/>
      <c r="AX18" s="82"/>
      <c r="AY18" s="83"/>
      <c r="AZ18" s="84"/>
      <c r="BA18" s="82"/>
      <c r="BB18" s="82"/>
      <c r="BC18" s="82"/>
      <c r="BD18" s="82"/>
      <c r="BE18" s="83"/>
      <c r="BF18" s="84"/>
      <c r="BG18" s="82"/>
      <c r="BH18" s="82"/>
      <c r="BI18" s="82"/>
      <c r="BJ18" s="82"/>
      <c r="BK18" s="83"/>
      <c r="BL18" s="84"/>
      <c r="BM18" s="82"/>
      <c r="BN18" s="82"/>
      <c r="BO18" s="82"/>
      <c r="BP18" s="82"/>
      <c r="BQ18" s="83"/>
      <c r="BR18" s="84"/>
      <c r="BS18" s="82"/>
      <c r="BT18" s="82"/>
      <c r="BU18" s="82"/>
      <c r="BV18" s="82"/>
      <c r="BW18" s="83"/>
      <c r="BX18" s="84"/>
      <c r="BY18" s="82"/>
      <c r="BZ18" s="82"/>
      <c r="CA18" s="82"/>
      <c r="CB18" s="82"/>
      <c r="CC18" s="83"/>
      <c r="CD18" s="84"/>
      <c r="CE18" s="82"/>
      <c r="CF18" s="82"/>
      <c r="CG18" s="82"/>
      <c r="CH18" s="82"/>
      <c r="CI18" s="83"/>
      <c r="CJ18" s="84"/>
      <c r="CK18" s="82"/>
      <c r="CL18" s="82"/>
      <c r="CM18" s="82"/>
      <c r="CN18" s="82"/>
      <c r="CO18" s="83"/>
      <c r="CP18" s="84"/>
      <c r="CQ18" s="82"/>
      <c r="CR18" s="82"/>
      <c r="CS18" s="82"/>
      <c r="CT18" s="82"/>
      <c r="CU18" s="83"/>
      <c r="CV18" s="84"/>
      <c r="CW18" s="82"/>
      <c r="CX18" s="82"/>
      <c r="CY18" s="82"/>
      <c r="CZ18" s="82"/>
      <c r="DA18" s="83"/>
      <c r="DB18" s="84"/>
      <c r="DC18" s="82"/>
      <c r="DD18" s="82"/>
      <c r="DE18" s="82"/>
      <c r="DF18" s="82"/>
      <c r="DG18" s="83"/>
      <c r="DH18" s="84"/>
      <c r="DI18" s="82"/>
      <c r="DJ18" s="82"/>
      <c r="DK18" s="82"/>
      <c r="DL18" s="82"/>
      <c r="DM18" s="83"/>
      <c r="DN18" s="84"/>
      <c r="DO18" s="82"/>
      <c r="DP18" s="82"/>
      <c r="DQ18" s="82"/>
      <c r="DR18" s="82"/>
      <c r="DS18" s="83"/>
      <c r="DT18" s="84"/>
      <c r="DU18" s="82"/>
      <c r="DV18" s="82"/>
      <c r="DW18" s="82"/>
      <c r="DX18" s="82"/>
      <c r="DY18" s="83"/>
      <c r="DZ18" s="84"/>
      <c r="EA18" s="82"/>
      <c r="EB18" s="82"/>
      <c r="EC18" s="82"/>
      <c r="ED18" s="82"/>
      <c r="EE18" s="83"/>
      <c r="EF18" s="84"/>
      <c r="EG18" s="82"/>
      <c r="EH18" s="82"/>
      <c r="EI18" s="82"/>
      <c r="EJ18" s="82"/>
      <c r="EK18" s="83"/>
      <c r="EL18" s="84"/>
      <c r="EM18" s="82"/>
      <c r="EN18" s="82"/>
      <c r="EO18" s="82"/>
      <c r="EP18" s="82"/>
      <c r="EQ18" s="83"/>
      <c r="ER18" s="84"/>
      <c r="ES18" s="82"/>
      <c r="ET18" s="82"/>
      <c r="EU18" s="82"/>
      <c r="EV18" s="82"/>
      <c r="EW18" s="83"/>
      <c r="EX18" s="84"/>
      <c r="EY18" s="82"/>
      <c r="EZ18" s="82"/>
      <c r="FA18" s="82"/>
      <c r="FB18" s="82"/>
      <c r="FC18" s="83"/>
      <c r="FD18" s="84"/>
      <c r="FE18" s="82"/>
      <c r="FF18" s="82"/>
      <c r="FG18" s="82"/>
      <c r="FH18" s="82"/>
      <c r="FI18" s="83"/>
      <c r="FJ18" s="84"/>
      <c r="FK18" s="82"/>
      <c r="FL18" s="82"/>
      <c r="FM18" s="82"/>
      <c r="FN18" s="82"/>
      <c r="FO18" s="83"/>
      <c r="FP18" s="84"/>
      <c r="FQ18" s="82"/>
      <c r="FR18" s="82"/>
      <c r="FS18" s="82"/>
      <c r="FT18" s="82"/>
      <c r="FU18" s="83"/>
      <c r="FV18" s="84"/>
      <c r="FW18" s="82"/>
      <c r="FX18" s="82"/>
      <c r="FY18" s="82"/>
      <c r="FZ18" s="82"/>
      <c r="GA18" s="83"/>
      <c r="GB18" s="84"/>
      <c r="GC18" s="82"/>
      <c r="GD18" s="82"/>
      <c r="GE18" s="82"/>
      <c r="GF18" s="82"/>
      <c r="GG18" s="83"/>
      <c r="GH18" s="84"/>
      <c r="GI18" s="82"/>
      <c r="GJ18" s="82"/>
      <c r="GK18" s="82"/>
      <c r="GL18" s="82"/>
      <c r="GM18" s="83"/>
      <c r="GN18" s="84"/>
      <c r="GO18" s="82"/>
      <c r="GP18" s="82"/>
      <c r="GQ18" s="82"/>
      <c r="GR18" s="82"/>
      <c r="GS18" s="83"/>
      <c r="GT18" s="84"/>
      <c r="GU18" s="82"/>
      <c r="GV18" s="82"/>
      <c r="GW18" s="82"/>
      <c r="GX18" s="82"/>
      <c r="GY18" s="83"/>
      <c r="GZ18" s="84"/>
      <c r="HA18" s="82"/>
      <c r="HB18" s="82"/>
      <c r="HC18" s="82"/>
      <c r="HD18" s="82"/>
      <c r="HE18" s="83"/>
      <c r="HF18" s="84"/>
      <c r="HG18" s="82"/>
      <c r="HH18" s="82"/>
      <c r="HI18" s="82"/>
      <c r="HJ18" s="82"/>
      <c r="HK18" s="83"/>
      <c r="HL18" s="84"/>
      <c r="HM18" s="82"/>
      <c r="HN18" s="82"/>
      <c r="HO18" s="82"/>
      <c r="HP18" s="82"/>
      <c r="HQ18" s="83"/>
      <c r="HR18" s="84"/>
      <c r="HS18" s="82"/>
      <c r="HT18" s="82"/>
      <c r="HU18" s="82"/>
      <c r="HV18" s="82"/>
      <c r="HW18" s="83"/>
      <c r="HX18" s="84"/>
      <c r="HY18" s="82"/>
      <c r="HZ18" s="82"/>
      <c r="IA18" s="82"/>
      <c r="IB18" s="82"/>
      <c r="IC18" s="83"/>
      <c r="ID18" s="84"/>
      <c r="IE18" s="82"/>
      <c r="IF18" s="82"/>
      <c r="IG18" s="82"/>
      <c r="IH18" s="82"/>
      <c r="II18" s="83"/>
      <c r="IJ18" s="84"/>
      <c r="IK18" s="82"/>
      <c r="IL18" s="82"/>
      <c r="IM18" s="82"/>
    </row>
    <row r="19" spans="1:247" ht="20.100000000000001" customHeight="1">
      <c r="A19" s="904" t="s">
        <v>12</v>
      </c>
      <c r="B19" s="1161" t="str">
        <f>VLOOKUP($A19,RESUMO!$A:$F,2,FALSE)</f>
        <v>ADMINISTRAÇÃO LOCAL</v>
      </c>
      <c r="C19" s="1162"/>
      <c r="D19" s="1163"/>
      <c r="E19" s="178">
        <f>VLOOKUP($A19,RESUMO!$A:$F,6,FALSE)</f>
        <v>5.6262159124782107E-2</v>
      </c>
      <c r="F19" s="191">
        <f>VLOOKUP($A19,RESUMO!$A:$F,5,FALSE)</f>
        <v>146159.98000000001</v>
      </c>
      <c r="G19" s="176">
        <f>H19*$F$7</f>
        <v>11692.798400000001</v>
      </c>
      <c r="H19" s="146">
        <v>0.08</v>
      </c>
      <c r="I19" s="176">
        <f>J19*$F$7</f>
        <v>11692.798400000001</v>
      </c>
      <c r="J19" s="146">
        <v>0.08</v>
      </c>
      <c r="K19" s="176">
        <f>L19*$F$7</f>
        <v>8769.5987999999998</v>
      </c>
      <c r="L19" s="146">
        <v>0.06</v>
      </c>
      <c r="M19" s="176">
        <f>N19*$F$7</f>
        <v>8769.5987999999998</v>
      </c>
      <c r="N19" s="146">
        <v>0.06</v>
      </c>
      <c r="O19" s="176">
        <f>P19*$F$7</f>
        <v>8769.5987999999998</v>
      </c>
      <c r="P19" s="146">
        <v>0.06</v>
      </c>
      <c r="Q19" s="176">
        <f>R19*$F$7</f>
        <v>8769.5987999999998</v>
      </c>
      <c r="R19" s="905">
        <v>0.06</v>
      </c>
    </row>
    <row r="20" spans="1:247" ht="20.100000000000001" customHeight="1">
      <c r="A20" s="906" t="s">
        <v>39</v>
      </c>
      <c r="B20" s="1152" t="str">
        <f>VLOOKUP($A20,RESUMO!$A:$F,2,FALSE)</f>
        <v>SERVIÇOS PRELIMINARES</v>
      </c>
      <c r="C20" s="1153"/>
      <c r="D20" s="1154"/>
      <c r="E20" s="178">
        <f>VLOOKUP($A20,RESUMO!$A:$F,6,FALSE)</f>
        <v>4.4215611604955725E-4</v>
      </c>
      <c r="F20" s="191">
        <f>VLOOKUP($A20,RESUMO!$A:$F,5,FALSE)</f>
        <v>1148.6500000000001</v>
      </c>
      <c r="G20" s="176">
        <f>H20*$F$8</f>
        <v>0</v>
      </c>
      <c r="H20" s="146">
        <v>0</v>
      </c>
      <c r="I20" s="176">
        <f>J20*$F$8</f>
        <v>0</v>
      </c>
      <c r="J20" s="146">
        <v>0</v>
      </c>
      <c r="K20" s="176">
        <f>L20*$F$8</f>
        <v>0</v>
      </c>
      <c r="L20" s="146">
        <v>0</v>
      </c>
      <c r="M20" s="176">
        <f>N20*$F$8</f>
        <v>0</v>
      </c>
      <c r="N20" s="146">
        <v>0</v>
      </c>
      <c r="O20" s="176">
        <f>P20*$F$8</f>
        <v>0</v>
      </c>
      <c r="P20" s="146">
        <v>0</v>
      </c>
      <c r="Q20" s="176">
        <f>R20*$F$8</f>
        <v>0</v>
      </c>
      <c r="R20" s="905">
        <v>0</v>
      </c>
    </row>
    <row r="21" spans="1:247" ht="20.100000000000001" customHeight="1">
      <c r="A21" s="906" t="s">
        <v>32</v>
      </c>
      <c r="B21" s="1152" t="str">
        <f>VLOOKUP($A21,RESUMO!$A:$F,2,FALSE)</f>
        <v>CANTEIRO DE OBRAS</v>
      </c>
      <c r="C21" s="1153"/>
      <c r="D21" s="1154"/>
      <c r="E21" s="178">
        <f>VLOOKUP($A21,RESUMO!$A:$F,6,FALSE)</f>
        <v>1.7748450212307112E-2</v>
      </c>
      <c r="F21" s="191">
        <f>VLOOKUP($A21,RESUMO!$A:$F,5,FALSE)</f>
        <v>46107.6</v>
      </c>
      <c r="G21" s="176">
        <f>H21*$F$9</f>
        <v>0</v>
      </c>
      <c r="H21" s="146">
        <v>0</v>
      </c>
      <c r="I21" s="176">
        <f>J21*$F$9</f>
        <v>0</v>
      </c>
      <c r="J21" s="146">
        <v>0</v>
      </c>
      <c r="K21" s="176">
        <f>L21*$F$9</f>
        <v>0</v>
      </c>
      <c r="L21" s="146">
        <v>0</v>
      </c>
      <c r="M21" s="176">
        <f>N21*$F$9</f>
        <v>0</v>
      </c>
      <c r="N21" s="146">
        <v>0</v>
      </c>
      <c r="O21" s="176">
        <f>P21*$F$9</f>
        <v>0</v>
      </c>
      <c r="P21" s="146">
        <v>0</v>
      </c>
      <c r="Q21" s="176">
        <f>R21*$F$9</f>
        <v>0</v>
      </c>
      <c r="R21" s="905">
        <v>0</v>
      </c>
    </row>
    <row r="22" spans="1:247" ht="20.100000000000001" customHeight="1">
      <c r="A22" s="906" t="s">
        <v>40</v>
      </c>
      <c r="B22" s="1152" t="str">
        <f>VLOOKUP($A22,RESUMO!$A:$F,2,FALSE)</f>
        <v>TERRAPLANAGEM</v>
      </c>
      <c r="C22" s="1153"/>
      <c r="D22" s="1154"/>
      <c r="E22" s="178">
        <f>VLOOKUP($A22,RESUMO!$A:$F,6,FALSE)</f>
        <v>1.341098205238803E-2</v>
      </c>
      <c r="F22" s="191">
        <f>VLOOKUP($A22,RESUMO!$A:$F,5,FALSE)</f>
        <v>34839.56</v>
      </c>
      <c r="G22" s="176">
        <f>H22*$F$10</f>
        <v>1393.5824</v>
      </c>
      <c r="H22" s="146">
        <v>0.04</v>
      </c>
      <c r="I22" s="176">
        <f>J22*$F$10</f>
        <v>1393.5824</v>
      </c>
      <c r="J22" s="146">
        <v>0.04</v>
      </c>
      <c r="K22" s="176">
        <f>L22*$F$10</f>
        <v>1393.5824</v>
      </c>
      <c r="L22" s="146">
        <v>0.04</v>
      </c>
      <c r="M22" s="176">
        <f>N22*$F$10</f>
        <v>0</v>
      </c>
      <c r="N22" s="146">
        <v>0</v>
      </c>
      <c r="O22" s="176">
        <f>P22*$F$10</f>
        <v>0</v>
      </c>
      <c r="P22" s="146">
        <v>0</v>
      </c>
      <c r="Q22" s="176">
        <f>R22*$F$10</f>
        <v>0</v>
      </c>
      <c r="R22" s="905">
        <v>0</v>
      </c>
    </row>
    <row r="23" spans="1:247" ht="20.100000000000001" customHeight="1">
      <c r="A23" s="906" t="s">
        <v>31</v>
      </c>
      <c r="B23" s="1152" t="str">
        <f>VLOOKUP($A23,RESUMO!$A:$F,2,FALSE)</f>
        <v>PAVIMENTAÇÃO</v>
      </c>
      <c r="C23" s="1153"/>
      <c r="D23" s="1154"/>
      <c r="E23" s="178">
        <f>VLOOKUP($A23,RESUMO!$A:$F,6,FALSE)</f>
        <v>0.52525307687670408</v>
      </c>
      <c r="F23" s="191">
        <f>VLOOKUP($A23,RESUMO!$A:$F,5,FALSE)</f>
        <v>1364522.45</v>
      </c>
      <c r="G23" s="176">
        <f>H23*$F$11</f>
        <v>54580.898000000001</v>
      </c>
      <c r="H23" s="146">
        <v>0.04</v>
      </c>
      <c r="I23" s="176">
        <f>J23*$F$11</f>
        <v>54580.898000000001</v>
      </c>
      <c r="J23" s="146">
        <v>0.04</v>
      </c>
      <c r="K23" s="176">
        <f>L23*$F$11</f>
        <v>54580.898000000001</v>
      </c>
      <c r="L23" s="146">
        <v>0.04</v>
      </c>
      <c r="M23" s="176">
        <f>N23*$F$11</f>
        <v>0</v>
      </c>
      <c r="N23" s="146">
        <v>0</v>
      </c>
      <c r="O23" s="176">
        <f>P23*$F$11</f>
        <v>0</v>
      </c>
      <c r="P23" s="146">
        <v>0</v>
      </c>
      <c r="Q23" s="176">
        <f>R23*$F$11</f>
        <v>0</v>
      </c>
      <c r="R23" s="905">
        <v>0</v>
      </c>
    </row>
    <row r="24" spans="1:247" ht="20.100000000000001" customHeight="1">
      <c r="A24" s="906" t="s">
        <v>30</v>
      </c>
      <c r="B24" s="1152" t="str">
        <f>VLOOKUP($A24,RESUMO!$A:$F,2,FALSE)</f>
        <v>DRENAGEM</v>
      </c>
      <c r="C24" s="1153"/>
      <c r="D24" s="1154"/>
      <c r="E24" s="178"/>
      <c r="F24" s="191"/>
      <c r="G24" s="176"/>
      <c r="H24" s="146"/>
      <c r="I24" s="176"/>
      <c r="J24" s="146"/>
      <c r="K24" s="176"/>
      <c r="L24" s="146"/>
      <c r="M24" s="176"/>
      <c r="N24" s="146"/>
      <c r="O24" s="176"/>
      <c r="P24" s="146"/>
      <c r="Q24" s="176"/>
      <c r="R24" s="905"/>
    </row>
    <row r="25" spans="1:247" s="195" customFormat="1" ht="20.100000000000001" customHeight="1">
      <c r="A25" s="906" t="s">
        <v>388</v>
      </c>
      <c r="B25" s="1152" t="str">
        <f>VLOOKUP($A25,RESUMO!$A:$F,2,FALSE)</f>
        <v>DRENAGEM SUPERFICIAL</v>
      </c>
      <c r="C25" s="1153"/>
      <c r="D25" s="1154"/>
      <c r="E25" s="178">
        <f>VLOOKUP($A25,RESUMO!$A:$F,6,FALSE)</f>
        <v>0.10962046522306554</v>
      </c>
      <c r="F25" s="191">
        <f>VLOOKUP($A25,RESUMO!$A:$F,5,FALSE)</f>
        <v>284776.21999999997</v>
      </c>
      <c r="G25" s="176">
        <f>H25*$F$13</f>
        <v>11391.048799999999</v>
      </c>
      <c r="H25" s="146">
        <v>0.04</v>
      </c>
      <c r="I25" s="176">
        <f>J25*$F$13</f>
        <v>11391.048799999999</v>
      </c>
      <c r="J25" s="146">
        <v>0.04</v>
      </c>
      <c r="K25" s="176">
        <f>L25*$F$13</f>
        <v>11391.048799999999</v>
      </c>
      <c r="L25" s="146">
        <v>0.04</v>
      </c>
      <c r="M25" s="176">
        <f>N25*$F$13</f>
        <v>0</v>
      </c>
      <c r="N25" s="146">
        <v>0</v>
      </c>
      <c r="O25" s="176">
        <f>P25*$F$13</f>
        <v>0</v>
      </c>
      <c r="P25" s="146">
        <v>0</v>
      </c>
      <c r="Q25" s="176">
        <f>R25*$F$13</f>
        <v>0</v>
      </c>
      <c r="R25" s="905">
        <v>0</v>
      </c>
    </row>
    <row r="26" spans="1:247" s="195" customFormat="1" ht="20.100000000000001" customHeight="1">
      <c r="A26" s="906" t="s">
        <v>389</v>
      </c>
      <c r="B26" s="1152" t="str">
        <f>VLOOKUP($A26,RESUMO!$A:$F,2,FALSE)</f>
        <v>DRENAGEM PROFUNDA</v>
      </c>
      <c r="C26" s="1153"/>
      <c r="D26" s="1154"/>
      <c r="E26" s="178">
        <f>VLOOKUP($A26,RESUMO!$A:$F,6,FALSE)</f>
        <v>0.25794295363495878</v>
      </c>
      <c r="F26" s="191">
        <f>VLOOKUP($A26,RESUMO!$A:$F,5,FALSE)</f>
        <v>670094.0299999998</v>
      </c>
      <c r="G26" s="176">
        <f>H26*$F$14</f>
        <v>67009.402999999977</v>
      </c>
      <c r="H26" s="146">
        <v>0.1</v>
      </c>
      <c r="I26" s="176">
        <f>J26*$F$14</f>
        <v>67009.402999999977</v>
      </c>
      <c r="J26" s="146">
        <v>0.1</v>
      </c>
      <c r="K26" s="176">
        <f>L26*$F$14</f>
        <v>67009.402999999977</v>
      </c>
      <c r="L26" s="146">
        <v>0.1</v>
      </c>
      <c r="M26" s="176">
        <f>N26*$F$14</f>
        <v>0</v>
      </c>
      <c r="N26" s="146">
        <v>0</v>
      </c>
      <c r="O26" s="176">
        <f>P26*$F$14</f>
        <v>0</v>
      </c>
      <c r="P26" s="146">
        <v>0</v>
      </c>
      <c r="Q26" s="176">
        <f>R26*$F$14</f>
        <v>0</v>
      </c>
      <c r="R26" s="905">
        <v>0</v>
      </c>
    </row>
    <row r="27" spans="1:247" ht="20.100000000000001" customHeight="1">
      <c r="A27" s="906" t="s">
        <v>29</v>
      </c>
      <c r="B27" s="1152" t="str">
        <f>VLOOKUP($A27,RESUMO!$A:$F,2,FALSE)</f>
        <v>SINALIZAÇÃO VIÁRIA</v>
      </c>
      <c r="C27" s="1153"/>
      <c r="D27" s="1154"/>
      <c r="E27" s="178">
        <f>VLOOKUP($A27,RESUMO!$A:$F,6,FALSE)</f>
        <v>1.9319756759744792E-2</v>
      </c>
      <c r="F27" s="191">
        <f>VLOOKUP($A27,RESUMO!$A:$F,5,FALSE)</f>
        <v>50189.599999999999</v>
      </c>
      <c r="G27" s="176">
        <f>H27*$F$15</f>
        <v>0</v>
      </c>
      <c r="H27" s="146">
        <v>0</v>
      </c>
      <c r="I27" s="176">
        <f>J27*$F$15</f>
        <v>0</v>
      </c>
      <c r="J27" s="146">
        <v>0</v>
      </c>
      <c r="K27" s="176">
        <f>L27*$F$15</f>
        <v>5018.96</v>
      </c>
      <c r="L27" s="146">
        <v>0.1</v>
      </c>
      <c r="M27" s="176">
        <f>N27*$F$15</f>
        <v>10037.92</v>
      </c>
      <c r="N27" s="146">
        <v>0.2</v>
      </c>
      <c r="O27" s="176">
        <f>P27*$F$15</f>
        <v>10037.92</v>
      </c>
      <c r="P27" s="146">
        <v>0.2</v>
      </c>
      <c r="Q27" s="176">
        <f>R27*$F$15</f>
        <v>25094.799999999999</v>
      </c>
      <c r="R27" s="905">
        <v>0.5</v>
      </c>
    </row>
    <row r="28" spans="1:247" ht="20.100000000000001" customHeight="1">
      <c r="A28" s="1155" t="s">
        <v>850</v>
      </c>
      <c r="B28" s="1021"/>
      <c r="C28" s="1021"/>
      <c r="D28" s="1021"/>
      <c r="E28" s="177">
        <f>SUM(E19:E27)</f>
        <v>1</v>
      </c>
      <c r="F28" s="898">
        <f>SUM(F19:F27)</f>
        <v>2597838.09</v>
      </c>
      <c r="G28" s="898">
        <f>SUM(G19:G27)</f>
        <v>146067.73059999998</v>
      </c>
      <c r="H28" s="177">
        <f>IF($F$16=0,0,G28/$F$16)</f>
        <v>5.6226649059564753E-2</v>
      </c>
      <c r="I28" s="898">
        <f>SUM(I19:I27)</f>
        <v>146067.73059999998</v>
      </c>
      <c r="J28" s="177">
        <f>IF($F$16=0,0,I28/$F$16)</f>
        <v>5.6226649059564753E-2</v>
      </c>
      <c r="K28" s="898">
        <f>SUM(K19:K27)</f>
        <v>148163.49099999995</v>
      </c>
      <c r="L28" s="177">
        <f>IF($F$16=0,0,K28/$F$16)</f>
        <v>5.7033381553043577E-2</v>
      </c>
      <c r="M28" s="898">
        <f>SUM(M19:M27)</f>
        <v>18807.518799999998</v>
      </c>
      <c r="N28" s="177">
        <f>IF($F$16=0,0,M28/$F$16)</f>
        <v>7.2396808994358844E-3</v>
      </c>
      <c r="O28" s="898">
        <f>SUM(O19:O27)</f>
        <v>18807.518799999998</v>
      </c>
      <c r="P28" s="177">
        <f>IF($F$16=0,0,O28/$F$16)</f>
        <v>7.2396808994358844E-3</v>
      </c>
      <c r="Q28" s="898">
        <f>SUM(Q19:Q27)</f>
        <v>33864.398799999995</v>
      </c>
      <c r="R28" s="907">
        <f>IF($F$16=0,0,Q28/$F$16)</f>
        <v>1.3035607927359321E-2</v>
      </c>
    </row>
    <row r="29" spans="1:247" ht="20.100000000000001" customHeight="1" thickBot="1">
      <c r="A29" s="1156" t="s">
        <v>851</v>
      </c>
      <c r="B29" s="1157"/>
      <c r="C29" s="1157"/>
      <c r="D29" s="1157"/>
      <c r="E29" s="908"/>
      <c r="F29" s="908"/>
      <c r="G29" s="908">
        <f>G28+Q17</f>
        <v>2232127.432</v>
      </c>
      <c r="H29" s="909">
        <f>H28+R17</f>
        <v>0.85922499966116062</v>
      </c>
      <c r="I29" s="908">
        <f>G29+I28</f>
        <v>2378195.1625999999</v>
      </c>
      <c r="J29" s="909">
        <f>J28+H29</f>
        <v>0.91545164872072537</v>
      </c>
      <c r="K29" s="908">
        <f>I29+K28</f>
        <v>2526358.6535999998</v>
      </c>
      <c r="L29" s="909">
        <f>L28+J29</f>
        <v>0.97248503027376898</v>
      </c>
      <c r="M29" s="908">
        <f>K29+M28</f>
        <v>2545166.1724</v>
      </c>
      <c r="N29" s="909">
        <f>N28+L29</f>
        <v>0.97972471117320481</v>
      </c>
      <c r="O29" s="908">
        <f>M29+O28</f>
        <v>2563973.6912000002</v>
      </c>
      <c r="P29" s="909">
        <f>P28+N29</f>
        <v>0.98696439207264064</v>
      </c>
      <c r="Q29" s="908">
        <f>O29+Q28</f>
        <v>2597838.0900000003</v>
      </c>
      <c r="R29" s="910">
        <f>R28+P29</f>
        <v>1</v>
      </c>
    </row>
  </sheetData>
  <mergeCells count="29">
    <mergeCell ref="B6:D6"/>
    <mergeCell ref="A17:D17"/>
    <mergeCell ref="B7:D7"/>
    <mergeCell ref="B8:D8"/>
    <mergeCell ref="B9:D9"/>
    <mergeCell ref="B10:D10"/>
    <mergeCell ref="B11:D11"/>
    <mergeCell ref="B12:D12"/>
    <mergeCell ref="B14:D14"/>
    <mergeCell ref="A16:D16"/>
    <mergeCell ref="B15:D15"/>
    <mergeCell ref="B13:D13"/>
    <mergeCell ref="B1:R1"/>
    <mergeCell ref="B2:R2"/>
    <mergeCell ref="B3:R3"/>
    <mergeCell ref="B4:R4"/>
    <mergeCell ref="A5:R5"/>
    <mergeCell ref="B24:D24"/>
    <mergeCell ref="B27:D27"/>
    <mergeCell ref="A28:D28"/>
    <mergeCell ref="A29:D29"/>
    <mergeCell ref="B18:D18"/>
    <mergeCell ref="B25:D25"/>
    <mergeCell ref="B26:D26"/>
    <mergeCell ref="B19:D19"/>
    <mergeCell ref="B20:D20"/>
    <mergeCell ref="B21:D21"/>
    <mergeCell ref="B22:D22"/>
    <mergeCell ref="B23:D2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6" firstPageNumber="25" fitToHeight="0" orientation="landscape" r:id="rId1"/>
  <headerFooter scaleWithDoc="0">
    <oddFooter>&amp;C&amp;10______________________________
Dalva Maria de Lima Peres 
PREFEITA MUNICIPAL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>
    <outlinePr summaryBelow="0"/>
    <pageSetUpPr fitToPage="1"/>
  </sheetPr>
  <dimension ref="A1:O317"/>
  <sheetViews>
    <sheetView showGridLines="0" view="pageBreakPreview" zoomScale="90" zoomScaleNormal="70" zoomScaleSheetLayoutView="90" workbookViewId="0">
      <selection activeCell="G36" sqref="G36"/>
    </sheetView>
  </sheetViews>
  <sheetFormatPr defaultColWidth="9.140625" defaultRowHeight="15"/>
  <cols>
    <col min="1" max="1" width="14" style="159" customWidth="1"/>
    <col min="2" max="2" width="60.85546875" style="154" customWidth="1"/>
    <col min="3" max="3" width="14.42578125" style="154" customWidth="1"/>
    <col min="4" max="4" width="13.42578125" style="154" bestFit="1" customWidth="1"/>
    <col min="5" max="5" width="12.85546875" style="154" customWidth="1"/>
    <col min="6" max="6" width="14" style="154" customWidth="1"/>
    <col min="7" max="7" width="13.42578125" style="154" customWidth="1"/>
    <col min="8" max="8" width="13.140625" style="154" customWidth="1"/>
    <col min="9" max="9" width="17.7109375" style="154" customWidth="1"/>
    <col min="10" max="10" width="15" style="154" customWidth="1"/>
    <col min="11" max="11" width="13.85546875" style="160" customWidth="1"/>
    <col min="12" max="12" width="12.5703125" style="154" customWidth="1"/>
    <col min="13" max="13" width="12.28515625" style="154" customWidth="1"/>
    <col min="14" max="14" width="35.140625" style="154" bestFit="1" customWidth="1"/>
    <col min="15" max="16384" width="9.140625" style="154"/>
  </cols>
  <sheetData>
    <row r="1" spans="1:14" ht="25.5">
      <c r="A1" s="1182" t="s">
        <v>0</v>
      </c>
      <c r="B1" s="1183"/>
      <c r="C1" s="1183"/>
      <c r="D1" s="1183"/>
      <c r="E1" s="1183"/>
      <c r="F1" s="1183"/>
      <c r="G1" s="1183"/>
      <c r="H1" s="1183"/>
      <c r="I1" s="1183"/>
      <c r="J1" s="1183"/>
      <c r="K1" s="1183"/>
      <c r="L1" s="1183"/>
      <c r="M1" s="1183"/>
      <c r="N1" s="1184"/>
    </row>
    <row r="2" spans="1:14" ht="23.25">
      <c r="A2" s="1188" t="s">
        <v>215</v>
      </c>
      <c r="B2" s="1189"/>
      <c r="C2" s="1189"/>
      <c r="D2" s="1189"/>
      <c r="E2" s="1189"/>
      <c r="F2" s="1189"/>
      <c r="G2" s="1189"/>
      <c r="H2" s="1189"/>
      <c r="I2" s="1189"/>
      <c r="J2" s="1189"/>
      <c r="K2" s="1189"/>
      <c r="L2" s="1189"/>
      <c r="M2" s="1189"/>
      <c r="N2" s="1190"/>
    </row>
    <row r="3" spans="1:14" ht="15.75">
      <c r="A3" s="1185" t="s">
        <v>216</v>
      </c>
      <c r="B3" s="1186"/>
      <c r="C3" s="1186"/>
      <c r="D3" s="1186"/>
      <c r="E3" s="1186"/>
      <c r="F3" s="1186"/>
      <c r="G3" s="1186"/>
      <c r="H3" s="1186"/>
      <c r="I3" s="1186"/>
      <c r="J3" s="1186"/>
      <c r="K3" s="1186"/>
      <c r="L3" s="1186"/>
      <c r="M3" s="1186"/>
      <c r="N3" s="1187"/>
    </row>
    <row r="4" spans="1:14" ht="15.75">
      <c r="A4" s="1185" t="s">
        <v>3</v>
      </c>
      <c r="B4" s="1186"/>
      <c r="C4" s="1186"/>
      <c r="D4" s="1186"/>
      <c r="E4" s="1186"/>
      <c r="F4" s="1186"/>
      <c r="G4" s="1186"/>
      <c r="H4" s="1186"/>
      <c r="I4" s="1186"/>
      <c r="J4" s="1186"/>
      <c r="K4" s="1186"/>
      <c r="L4" s="1186"/>
      <c r="M4" s="1186"/>
      <c r="N4" s="1187"/>
    </row>
    <row r="5" spans="1:14" ht="15.75">
      <c r="A5" s="1195" t="s">
        <v>4</v>
      </c>
      <c r="B5" s="1196"/>
      <c r="C5" s="1196"/>
      <c r="D5" s="1196"/>
      <c r="E5" s="1196"/>
      <c r="F5" s="1196"/>
      <c r="G5" s="1196"/>
      <c r="H5" s="1196"/>
      <c r="I5" s="1196"/>
      <c r="J5" s="1196"/>
      <c r="K5" s="1196"/>
      <c r="L5" s="1196"/>
      <c r="M5" s="1196"/>
      <c r="N5" s="1197"/>
    </row>
    <row r="6" spans="1:14">
      <c r="A6" s="204" t="s">
        <v>5</v>
      </c>
      <c r="B6" s="1191" t="str">
        <f>ORÇAMENTO!C6</f>
        <v>PAVIMENTAÇÃO ASFÁLTICA</v>
      </c>
      <c r="C6" s="1191"/>
      <c r="D6" s="1191"/>
      <c r="E6" s="1191"/>
      <c r="F6" s="1191"/>
      <c r="G6" s="1191"/>
      <c r="H6" s="1191"/>
      <c r="I6" s="1191"/>
      <c r="J6" s="1191"/>
      <c r="K6" s="1191"/>
      <c r="L6" s="1191"/>
      <c r="M6" s="1191"/>
      <c r="N6" s="1192"/>
    </row>
    <row r="7" spans="1:14">
      <c r="A7" s="205" t="s">
        <v>44</v>
      </c>
      <c r="B7" s="1193" t="str">
        <f>ORÇAMENTO!C7</f>
        <v>BAIRRO ITORORÓ</v>
      </c>
      <c r="C7" s="1193"/>
      <c r="D7" s="1193"/>
      <c r="E7" s="1193"/>
      <c r="F7" s="1193"/>
      <c r="G7" s="1193"/>
      <c r="H7" s="1193"/>
      <c r="I7" s="1193"/>
      <c r="J7" s="1193"/>
      <c r="K7" s="1193"/>
      <c r="L7" s="1193"/>
      <c r="M7" s="1193"/>
      <c r="N7" s="1194"/>
    </row>
    <row r="8" spans="1:14">
      <c r="A8" s="205" t="s">
        <v>6</v>
      </c>
      <c r="B8" s="1193" t="e">
        <f>#REF!</f>
        <v>#REF!</v>
      </c>
      <c r="C8" s="1193"/>
      <c r="D8" s="1193"/>
      <c r="E8" s="1193"/>
      <c r="F8" s="1193"/>
      <c r="G8" s="1193"/>
      <c r="H8" s="1193"/>
      <c r="I8" s="1193"/>
      <c r="J8" s="1193"/>
      <c r="K8" s="1193"/>
      <c r="L8" s="1193"/>
      <c r="M8" s="1193"/>
      <c r="N8" s="1194"/>
    </row>
    <row r="9" spans="1:14">
      <c r="A9" s="206" t="s">
        <v>7</v>
      </c>
      <c r="B9" s="1180" t="str">
        <f>ORÇAMENTO!C9</f>
        <v>ABRIL/2020 - NÃO DESONERADO</v>
      </c>
      <c r="C9" s="1180"/>
      <c r="D9" s="1180"/>
      <c r="E9" s="1180"/>
      <c r="F9" s="1180"/>
      <c r="G9" s="1180"/>
      <c r="H9" s="1180"/>
      <c r="I9" s="1180"/>
      <c r="J9" s="1180"/>
      <c r="K9" s="1180"/>
      <c r="L9" s="1180"/>
      <c r="M9" s="1180"/>
      <c r="N9" s="1181"/>
    </row>
    <row r="10" spans="1:14" ht="27" customHeight="1">
      <c r="A10" s="1173" t="s">
        <v>239</v>
      </c>
      <c r="B10" s="1173"/>
      <c r="C10" s="1173"/>
      <c r="D10" s="1173"/>
      <c r="E10" s="1173"/>
      <c r="F10" s="1173"/>
      <c r="G10" s="1173"/>
      <c r="H10" s="1173"/>
      <c r="I10" s="1173"/>
      <c r="J10" s="1173"/>
      <c r="K10" s="1173"/>
      <c r="L10" s="1173"/>
      <c r="M10" s="1173"/>
      <c r="N10" s="1173"/>
    </row>
    <row r="11" spans="1:14" ht="20.25" customHeight="1">
      <c r="A11" s="1172" t="s">
        <v>303</v>
      </c>
      <c r="B11" s="1172"/>
      <c r="C11" s="1172"/>
      <c r="D11" s="1172"/>
      <c r="E11" s="1172"/>
      <c r="F11" s="1172"/>
      <c r="G11" s="1172"/>
      <c r="H11" s="1172"/>
      <c r="I11" s="1172"/>
      <c r="J11" s="1172"/>
      <c r="K11" s="1172"/>
      <c r="L11" s="1172"/>
      <c r="M11" s="1172"/>
      <c r="N11" s="1172"/>
    </row>
    <row r="12" spans="1:14" ht="25.5">
      <c r="A12" s="265" t="s">
        <v>192</v>
      </c>
      <c r="B12" s="265" t="s">
        <v>249</v>
      </c>
      <c r="C12" s="265" t="s">
        <v>250</v>
      </c>
      <c r="D12" s="265" t="s">
        <v>251</v>
      </c>
      <c r="E12" s="265" t="s">
        <v>252</v>
      </c>
      <c r="F12" s="265" t="s">
        <v>316</v>
      </c>
      <c r="G12" s="265" t="s">
        <v>317</v>
      </c>
      <c r="H12" s="265" t="s">
        <v>364</v>
      </c>
      <c r="I12" s="265" t="s">
        <v>337</v>
      </c>
      <c r="J12" s="265" t="s">
        <v>255</v>
      </c>
      <c r="K12" s="266" t="s">
        <v>256</v>
      </c>
      <c r="L12" s="265" t="s">
        <v>257</v>
      </c>
      <c r="M12" s="265" t="s">
        <v>16</v>
      </c>
      <c r="N12" s="265" t="s">
        <v>258</v>
      </c>
    </row>
    <row r="13" spans="1:14" ht="25.5">
      <c r="A13" s="243" t="s">
        <v>259</v>
      </c>
      <c r="B13" s="238" t="s">
        <v>321</v>
      </c>
      <c r="C13" s="239" t="s">
        <v>367</v>
      </c>
      <c r="D13" s="239" t="s">
        <v>368</v>
      </c>
      <c r="E13" s="239">
        <v>1</v>
      </c>
      <c r="F13" s="239">
        <v>355</v>
      </c>
      <c r="G13" s="239">
        <v>60</v>
      </c>
      <c r="H13" s="239">
        <v>2</v>
      </c>
      <c r="I13" s="240">
        <v>4.32</v>
      </c>
      <c r="J13" s="241">
        <v>0.6</v>
      </c>
      <c r="K13" s="259">
        <f>J13*I13*H13*F13</f>
        <v>1840.3200000000002</v>
      </c>
      <c r="L13" s="243" t="s">
        <v>43</v>
      </c>
      <c r="M13" s="243" t="s">
        <v>320</v>
      </c>
      <c r="N13" s="238" t="s">
        <v>261</v>
      </c>
    </row>
    <row r="14" spans="1:14" ht="25.5">
      <c r="A14" s="243" t="s">
        <v>262</v>
      </c>
      <c r="B14" s="244" t="s">
        <v>322</v>
      </c>
      <c r="C14" s="239" t="s">
        <v>367</v>
      </c>
      <c r="D14" s="239" t="s">
        <v>368</v>
      </c>
      <c r="E14" s="239">
        <v>1</v>
      </c>
      <c r="F14" s="239">
        <v>355</v>
      </c>
      <c r="G14" s="239">
        <v>60</v>
      </c>
      <c r="H14" s="239">
        <v>1</v>
      </c>
      <c r="I14" s="240">
        <v>16.562999999999999</v>
      </c>
      <c r="J14" s="241">
        <v>0.6</v>
      </c>
      <c r="K14" s="259">
        <f t="shared" ref="K14:K20" si="0">J14*I14*H14*F14</f>
        <v>3527.9189999999999</v>
      </c>
      <c r="L14" s="243" t="s">
        <v>43</v>
      </c>
      <c r="M14" s="243" t="s">
        <v>329</v>
      </c>
      <c r="N14" s="238" t="s">
        <v>261</v>
      </c>
    </row>
    <row r="15" spans="1:14" ht="25.5">
      <c r="A15" s="243" t="s">
        <v>263</v>
      </c>
      <c r="B15" s="238" t="s">
        <v>323</v>
      </c>
      <c r="C15" s="239" t="s">
        <v>367</v>
      </c>
      <c r="D15" s="239" t="s">
        <v>368</v>
      </c>
      <c r="E15" s="239">
        <v>1</v>
      </c>
      <c r="F15" s="239">
        <v>355</v>
      </c>
      <c r="G15" s="239">
        <v>60</v>
      </c>
      <c r="H15" s="239">
        <v>1</v>
      </c>
      <c r="I15" s="240">
        <v>1.8839999999999999</v>
      </c>
      <c r="J15" s="241">
        <v>0.6</v>
      </c>
      <c r="K15" s="259">
        <f t="shared" si="0"/>
        <v>401.29199999999997</v>
      </c>
      <c r="L15" s="243" t="s">
        <v>43</v>
      </c>
      <c r="M15" s="243" t="s">
        <v>330</v>
      </c>
      <c r="N15" s="238" t="s">
        <v>261</v>
      </c>
    </row>
    <row r="16" spans="1:14" ht="30" customHeight="1">
      <c r="A16" s="243" t="s">
        <v>264</v>
      </c>
      <c r="B16" s="238" t="s">
        <v>324</v>
      </c>
      <c r="C16" s="239" t="s">
        <v>367</v>
      </c>
      <c r="D16" s="239" t="s">
        <v>368</v>
      </c>
      <c r="E16" s="239">
        <v>1</v>
      </c>
      <c r="F16" s="239">
        <v>355</v>
      </c>
      <c r="G16" s="239">
        <v>60</v>
      </c>
      <c r="H16" s="239">
        <v>1</v>
      </c>
      <c r="I16" s="240">
        <v>10.9</v>
      </c>
      <c r="J16" s="241">
        <v>0.6</v>
      </c>
      <c r="K16" s="259">
        <f t="shared" si="0"/>
        <v>2321.6999999999998</v>
      </c>
      <c r="L16" s="243" t="s">
        <v>43</v>
      </c>
      <c r="M16" s="243" t="s">
        <v>331</v>
      </c>
      <c r="N16" s="238" t="s">
        <v>261</v>
      </c>
    </row>
    <row r="17" spans="1:14" ht="25.5">
      <c r="A17" s="243" t="s">
        <v>265</v>
      </c>
      <c r="B17" s="238" t="s">
        <v>325</v>
      </c>
      <c r="C17" s="239" t="s">
        <v>367</v>
      </c>
      <c r="D17" s="239" t="s">
        <v>368</v>
      </c>
      <c r="E17" s="239">
        <v>1</v>
      </c>
      <c r="F17" s="239">
        <v>355</v>
      </c>
      <c r="G17" s="239">
        <v>60</v>
      </c>
      <c r="H17" s="239">
        <v>1</v>
      </c>
      <c r="I17" s="240">
        <v>1.2</v>
      </c>
      <c r="J17" s="241">
        <v>0.6</v>
      </c>
      <c r="K17" s="259">
        <f t="shared" si="0"/>
        <v>255.6</v>
      </c>
      <c r="L17" s="243" t="s">
        <v>43</v>
      </c>
      <c r="M17" s="243" t="s">
        <v>332</v>
      </c>
      <c r="N17" s="238" t="s">
        <v>261</v>
      </c>
    </row>
    <row r="18" spans="1:14" ht="25.5">
      <c r="A18" s="243" t="s">
        <v>266</v>
      </c>
      <c r="B18" s="238" t="s">
        <v>326</v>
      </c>
      <c r="C18" s="239" t="s">
        <v>367</v>
      </c>
      <c r="D18" s="239" t="s">
        <v>368</v>
      </c>
      <c r="E18" s="239">
        <v>1</v>
      </c>
      <c r="F18" s="239">
        <v>355</v>
      </c>
      <c r="G18" s="239">
        <v>60</v>
      </c>
      <c r="H18" s="239">
        <v>2</v>
      </c>
      <c r="I18" s="240">
        <v>2.9</v>
      </c>
      <c r="J18" s="241">
        <v>0.6</v>
      </c>
      <c r="K18" s="259">
        <f t="shared" si="0"/>
        <v>1235.4000000000001</v>
      </c>
      <c r="L18" s="243" t="s">
        <v>43</v>
      </c>
      <c r="M18" s="243" t="s">
        <v>333</v>
      </c>
      <c r="N18" s="238" t="s">
        <v>261</v>
      </c>
    </row>
    <row r="19" spans="1:14" ht="25.5">
      <c r="A19" s="243" t="s">
        <v>267</v>
      </c>
      <c r="B19" s="238" t="s">
        <v>327</v>
      </c>
      <c r="C19" s="239" t="s">
        <v>367</v>
      </c>
      <c r="D19" s="239" t="s">
        <v>368</v>
      </c>
      <c r="E19" s="239">
        <v>1</v>
      </c>
      <c r="F19" s="239">
        <v>355</v>
      </c>
      <c r="G19" s="239">
        <v>60</v>
      </c>
      <c r="H19" s="239">
        <v>1</v>
      </c>
      <c r="I19" s="240">
        <v>4.9000000000000004</v>
      </c>
      <c r="J19" s="241">
        <v>0.6</v>
      </c>
      <c r="K19" s="259">
        <f t="shared" si="0"/>
        <v>1043.7</v>
      </c>
      <c r="L19" s="243" t="s">
        <v>43</v>
      </c>
      <c r="M19" s="243" t="s">
        <v>334</v>
      </c>
      <c r="N19" s="238" t="s">
        <v>261</v>
      </c>
    </row>
    <row r="20" spans="1:14" ht="25.5">
      <c r="A20" s="243" t="s">
        <v>268</v>
      </c>
      <c r="B20" s="245" t="s">
        <v>328</v>
      </c>
      <c r="C20" s="239" t="s">
        <v>367</v>
      </c>
      <c r="D20" s="239" t="s">
        <v>368</v>
      </c>
      <c r="E20" s="239">
        <v>1</v>
      </c>
      <c r="F20" s="239">
        <v>355</v>
      </c>
      <c r="G20" s="239">
        <v>60</v>
      </c>
      <c r="H20" s="239">
        <v>1</v>
      </c>
      <c r="I20" s="240">
        <v>1.1000000000000001</v>
      </c>
      <c r="J20" s="241">
        <v>0.6</v>
      </c>
      <c r="K20" s="259">
        <f t="shared" si="0"/>
        <v>234.3</v>
      </c>
      <c r="L20" s="243" t="s">
        <v>43</v>
      </c>
      <c r="M20" s="243" t="s">
        <v>335</v>
      </c>
      <c r="N20" s="238" t="s">
        <v>261</v>
      </c>
    </row>
    <row r="21" spans="1:14" ht="25.5" hidden="1">
      <c r="A21" s="243" t="s">
        <v>269</v>
      </c>
      <c r="B21" s="245" t="s">
        <v>77</v>
      </c>
      <c r="C21" s="246" t="s">
        <v>145</v>
      </c>
      <c r="D21" s="246" t="s">
        <v>144</v>
      </c>
      <c r="E21" s="246"/>
      <c r="F21" s="246">
        <v>124</v>
      </c>
      <c r="G21" s="246">
        <v>60</v>
      </c>
      <c r="H21" s="246"/>
      <c r="I21" s="240">
        <v>1</v>
      </c>
      <c r="J21" s="247">
        <v>0.6</v>
      </c>
      <c r="K21" s="242">
        <f t="shared" ref="K21:K32" si="1">IF(E21=0,0,(((F21*E21*I21)/G21)*J21)*H21)</f>
        <v>0</v>
      </c>
      <c r="L21" s="243" t="s">
        <v>43</v>
      </c>
      <c r="M21" s="243" t="s">
        <v>260</v>
      </c>
      <c r="N21" s="238" t="s">
        <v>261</v>
      </c>
    </row>
    <row r="22" spans="1:14" ht="38.25" hidden="1">
      <c r="A22" s="243" t="s">
        <v>270</v>
      </c>
      <c r="B22" s="245" t="s">
        <v>76</v>
      </c>
      <c r="C22" s="246" t="s">
        <v>145</v>
      </c>
      <c r="D22" s="246" t="s">
        <v>144</v>
      </c>
      <c r="E22" s="246"/>
      <c r="F22" s="246">
        <v>124</v>
      </c>
      <c r="G22" s="246">
        <v>60</v>
      </c>
      <c r="H22" s="246"/>
      <c r="I22" s="240">
        <v>0.5</v>
      </c>
      <c r="J22" s="247">
        <v>0.6</v>
      </c>
      <c r="K22" s="242">
        <f t="shared" si="1"/>
        <v>0</v>
      </c>
      <c r="L22" s="243" t="s">
        <v>43</v>
      </c>
      <c r="M22" s="243" t="s">
        <v>260</v>
      </c>
      <c r="N22" s="238" t="s">
        <v>261</v>
      </c>
    </row>
    <row r="23" spans="1:14" ht="25.5" hidden="1">
      <c r="A23" s="243" t="s">
        <v>271</v>
      </c>
      <c r="B23" s="245" t="s">
        <v>83</v>
      </c>
      <c r="C23" s="246" t="s">
        <v>145</v>
      </c>
      <c r="D23" s="246" t="s">
        <v>144</v>
      </c>
      <c r="E23" s="246"/>
      <c r="F23" s="246">
        <v>124</v>
      </c>
      <c r="G23" s="246">
        <v>60</v>
      </c>
      <c r="H23" s="246"/>
      <c r="I23" s="240">
        <v>0.33</v>
      </c>
      <c r="J23" s="247">
        <v>0.6</v>
      </c>
      <c r="K23" s="242">
        <f t="shared" si="1"/>
        <v>0</v>
      </c>
      <c r="L23" s="243" t="s">
        <v>43</v>
      </c>
      <c r="M23" s="243" t="s">
        <v>260</v>
      </c>
      <c r="N23" s="238" t="s">
        <v>261</v>
      </c>
    </row>
    <row r="24" spans="1:14" ht="38.25" hidden="1">
      <c r="A24" s="243" t="s">
        <v>272</v>
      </c>
      <c r="B24" s="245" t="s">
        <v>79</v>
      </c>
      <c r="C24" s="246" t="s">
        <v>145</v>
      </c>
      <c r="D24" s="246" t="s">
        <v>144</v>
      </c>
      <c r="E24" s="246"/>
      <c r="F24" s="246">
        <v>124</v>
      </c>
      <c r="G24" s="246">
        <v>60</v>
      </c>
      <c r="H24" s="246"/>
      <c r="I24" s="240">
        <v>1</v>
      </c>
      <c r="J24" s="247">
        <v>0.6</v>
      </c>
      <c r="K24" s="242">
        <f t="shared" si="1"/>
        <v>0</v>
      </c>
      <c r="L24" s="243" t="s">
        <v>43</v>
      </c>
      <c r="M24" s="243" t="s">
        <v>260</v>
      </c>
      <c r="N24" s="238" t="s">
        <v>261</v>
      </c>
    </row>
    <row r="25" spans="1:14" ht="25.5" hidden="1">
      <c r="A25" s="243" t="s">
        <v>273</v>
      </c>
      <c r="B25" s="245" t="s">
        <v>78</v>
      </c>
      <c r="C25" s="246" t="s">
        <v>145</v>
      </c>
      <c r="D25" s="246" t="s">
        <v>144</v>
      </c>
      <c r="E25" s="246"/>
      <c r="F25" s="246">
        <v>124</v>
      </c>
      <c r="G25" s="246">
        <v>60</v>
      </c>
      <c r="H25" s="246"/>
      <c r="I25" s="240">
        <v>1</v>
      </c>
      <c r="J25" s="247">
        <v>0.6</v>
      </c>
      <c r="K25" s="242">
        <f t="shared" si="1"/>
        <v>0</v>
      </c>
      <c r="L25" s="243" t="s">
        <v>43</v>
      </c>
      <c r="M25" s="243" t="s">
        <v>260</v>
      </c>
      <c r="N25" s="238" t="s">
        <v>261</v>
      </c>
    </row>
    <row r="26" spans="1:14" ht="38.25" hidden="1">
      <c r="A26" s="243" t="s">
        <v>274</v>
      </c>
      <c r="B26" s="245" t="s">
        <v>74</v>
      </c>
      <c r="C26" s="246" t="s">
        <v>145</v>
      </c>
      <c r="D26" s="246" t="s">
        <v>144</v>
      </c>
      <c r="E26" s="246"/>
      <c r="F26" s="246">
        <v>124</v>
      </c>
      <c r="G26" s="246">
        <v>60</v>
      </c>
      <c r="H26" s="246"/>
      <c r="I26" s="240">
        <v>0.2</v>
      </c>
      <c r="J26" s="247">
        <v>0.6</v>
      </c>
      <c r="K26" s="242">
        <f t="shared" si="1"/>
        <v>0</v>
      </c>
      <c r="L26" s="243" t="s">
        <v>43</v>
      </c>
      <c r="M26" s="243" t="s">
        <v>260</v>
      </c>
      <c r="N26" s="238" t="s">
        <v>261</v>
      </c>
    </row>
    <row r="27" spans="1:14" ht="38.25" hidden="1">
      <c r="A27" s="243" t="s">
        <v>275</v>
      </c>
      <c r="B27" s="248" t="s">
        <v>276</v>
      </c>
      <c r="C27" s="246" t="s">
        <v>145</v>
      </c>
      <c r="D27" s="246" t="s">
        <v>144</v>
      </c>
      <c r="E27" s="246"/>
      <c r="F27" s="246">
        <v>124</v>
      </c>
      <c r="G27" s="246">
        <v>60</v>
      </c>
      <c r="H27" s="246"/>
      <c r="I27" s="240">
        <v>0.5</v>
      </c>
      <c r="J27" s="247">
        <v>0.6</v>
      </c>
      <c r="K27" s="242">
        <f t="shared" si="1"/>
        <v>0</v>
      </c>
      <c r="L27" s="243" t="s">
        <v>43</v>
      </c>
      <c r="M27" s="243" t="s">
        <v>260</v>
      </c>
      <c r="N27" s="238" t="s">
        <v>261</v>
      </c>
    </row>
    <row r="28" spans="1:14" ht="25.5" hidden="1">
      <c r="A28" s="243" t="s">
        <v>277</v>
      </c>
      <c r="B28" s="245" t="s">
        <v>85</v>
      </c>
      <c r="C28" s="246" t="s">
        <v>145</v>
      </c>
      <c r="D28" s="246" t="s">
        <v>144</v>
      </c>
      <c r="E28" s="246"/>
      <c r="F28" s="246">
        <v>124</v>
      </c>
      <c r="G28" s="246">
        <v>60</v>
      </c>
      <c r="H28" s="246"/>
      <c r="I28" s="240">
        <v>0.5</v>
      </c>
      <c r="J28" s="247">
        <v>0.6</v>
      </c>
      <c r="K28" s="242">
        <f t="shared" si="1"/>
        <v>0</v>
      </c>
      <c r="L28" s="243" t="s">
        <v>43</v>
      </c>
      <c r="M28" s="243" t="s">
        <v>260</v>
      </c>
      <c r="N28" s="238" t="s">
        <v>261</v>
      </c>
    </row>
    <row r="29" spans="1:14" ht="25.5" hidden="1">
      <c r="A29" s="243" t="s">
        <v>278</v>
      </c>
      <c r="B29" s="249" t="s">
        <v>75</v>
      </c>
      <c r="C29" s="246" t="s">
        <v>145</v>
      </c>
      <c r="D29" s="246" t="s">
        <v>144</v>
      </c>
      <c r="E29" s="250"/>
      <c r="F29" s="246">
        <v>124</v>
      </c>
      <c r="G29" s="246">
        <v>60</v>
      </c>
      <c r="H29" s="250"/>
      <c r="I29" s="240">
        <v>0.5</v>
      </c>
      <c r="J29" s="247">
        <v>0.6</v>
      </c>
      <c r="K29" s="242">
        <f t="shared" si="1"/>
        <v>0</v>
      </c>
      <c r="L29" s="251" t="s">
        <v>42</v>
      </c>
      <c r="M29" s="243" t="s">
        <v>260</v>
      </c>
      <c r="N29" s="238" t="s">
        <v>261</v>
      </c>
    </row>
    <row r="30" spans="1:14" ht="25.5" hidden="1">
      <c r="A30" s="243" t="s">
        <v>279</v>
      </c>
      <c r="B30" s="249" t="s">
        <v>81</v>
      </c>
      <c r="C30" s="246" t="s">
        <v>145</v>
      </c>
      <c r="D30" s="246" t="s">
        <v>144</v>
      </c>
      <c r="E30" s="250"/>
      <c r="F30" s="246">
        <v>124</v>
      </c>
      <c r="G30" s="246">
        <v>60</v>
      </c>
      <c r="H30" s="250"/>
      <c r="I30" s="240">
        <v>1</v>
      </c>
      <c r="J30" s="247">
        <v>0.6</v>
      </c>
      <c r="K30" s="242">
        <f t="shared" si="1"/>
        <v>0</v>
      </c>
      <c r="L30" s="251" t="s">
        <v>42</v>
      </c>
      <c r="M30" s="243" t="s">
        <v>260</v>
      </c>
      <c r="N30" s="238" t="s">
        <v>261</v>
      </c>
    </row>
    <row r="31" spans="1:14" ht="25.5" hidden="1">
      <c r="A31" s="243" t="s">
        <v>280</v>
      </c>
      <c r="B31" s="249" t="s">
        <v>87</v>
      </c>
      <c r="C31" s="246" t="s">
        <v>145</v>
      </c>
      <c r="D31" s="246" t="s">
        <v>144</v>
      </c>
      <c r="E31" s="250"/>
      <c r="F31" s="246">
        <v>124</v>
      </c>
      <c r="G31" s="246">
        <v>60</v>
      </c>
      <c r="H31" s="250"/>
      <c r="I31" s="240">
        <v>0.5</v>
      </c>
      <c r="J31" s="247">
        <v>0.6</v>
      </c>
      <c r="K31" s="242">
        <f t="shared" si="1"/>
        <v>0</v>
      </c>
      <c r="L31" s="251" t="s">
        <v>42</v>
      </c>
      <c r="M31" s="243" t="s">
        <v>260</v>
      </c>
      <c r="N31" s="238" t="s">
        <v>261</v>
      </c>
    </row>
    <row r="32" spans="1:14" ht="38.25" hidden="1">
      <c r="A32" s="243" t="s">
        <v>281</v>
      </c>
      <c r="B32" s="249" t="s">
        <v>89</v>
      </c>
      <c r="C32" s="246" t="s">
        <v>145</v>
      </c>
      <c r="D32" s="246" t="s">
        <v>144</v>
      </c>
      <c r="E32" s="250"/>
      <c r="F32" s="246">
        <v>124</v>
      </c>
      <c r="G32" s="246">
        <v>60</v>
      </c>
      <c r="H32" s="250"/>
      <c r="I32" s="240">
        <v>1</v>
      </c>
      <c r="J32" s="247">
        <v>0.6</v>
      </c>
      <c r="K32" s="242">
        <f t="shared" si="1"/>
        <v>0</v>
      </c>
      <c r="L32" s="251" t="s">
        <v>42</v>
      </c>
      <c r="M32" s="243" t="s">
        <v>260</v>
      </c>
      <c r="N32" s="238" t="s">
        <v>261</v>
      </c>
    </row>
    <row r="33" spans="1:14" ht="25.5">
      <c r="A33" s="265" t="s">
        <v>282</v>
      </c>
      <c r="B33" s="265" t="s">
        <v>283</v>
      </c>
      <c r="C33" s="265" t="s">
        <v>250</v>
      </c>
      <c r="D33" s="265" t="s">
        <v>251</v>
      </c>
      <c r="E33" s="265" t="s">
        <v>252</v>
      </c>
      <c r="F33" s="265" t="s">
        <v>253</v>
      </c>
      <c r="G33" s="265" t="s">
        <v>254</v>
      </c>
      <c r="H33" s="265" t="s">
        <v>17</v>
      </c>
      <c r="I33" s="267" t="s">
        <v>336</v>
      </c>
      <c r="J33" s="265" t="s">
        <v>255</v>
      </c>
      <c r="K33" s="266" t="s">
        <v>256</v>
      </c>
      <c r="L33" s="265" t="s">
        <v>257</v>
      </c>
      <c r="M33" s="265" t="s">
        <v>16</v>
      </c>
      <c r="N33" s="265" t="s">
        <v>258</v>
      </c>
    </row>
    <row r="34" spans="1:14" ht="38.25">
      <c r="A34" s="251" t="s">
        <v>284</v>
      </c>
      <c r="B34" s="252" t="e">
        <f>VLOOKUP(M34,#REF!,2,FALSE)</f>
        <v>#REF!</v>
      </c>
      <c r="C34" s="239" t="s">
        <v>367</v>
      </c>
      <c r="D34" s="239" t="s">
        <v>368</v>
      </c>
      <c r="E34" s="253">
        <v>1</v>
      </c>
      <c r="F34" s="239">
        <v>355</v>
      </c>
      <c r="G34" s="253">
        <v>60</v>
      </c>
      <c r="H34" s="253">
        <v>1</v>
      </c>
      <c r="I34" s="240">
        <f>F34/G34</f>
        <v>5.916666666666667</v>
      </c>
      <c r="J34" s="254" t="e">
        <f>VLOOKUP(M34,#REF!,4,FALSE)</f>
        <v>#REF!</v>
      </c>
      <c r="K34" s="259" t="e">
        <f>I34*J34*H34</f>
        <v>#REF!</v>
      </c>
      <c r="L34" s="251" t="s">
        <v>42</v>
      </c>
      <c r="M34" s="251">
        <v>5890</v>
      </c>
      <c r="N34" s="251" t="s">
        <v>285</v>
      </c>
    </row>
    <row r="35" spans="1:14" ht="51">
      <c r="A35" s="251" t="s">
        <v>286</v>
      </c>
      <c r="B35" s="252" t="e">
        <f>VLOOKUP(M35,#REF!,2,FALSE)</f>
        <v>#REF!</v>
      </c>
      <c r="C35" s="239" t="s">
        <v>367</v>
      </c>
      <c r="D35" s="239" t="s">
        <v>368</v>
      </c>
      <c r="E35" s="253">
        <v>1</v>
      </c>
      <c r="F35" s="239">
        <v>355</v>
      </c>
      <c r="G35" s="253">
        <v>60</v>
      </c>
      <c r="H35" s="253">
        <v>1</v>
      </c>
      <c r="I35" s="240">
        <f t="shared" ref="I35:I37" si="2">F35/G35</f>
        <v>5.916666666666667</v>
      </c>
      <c r="J35" s="254" t="e">
        <f>VLOOKUP(M35,#REF!,4,FALSE)</f>
        <v>#REF!</v>
      </c>
      <c r="K35" s="259" t="e">
        <f t="shared" ref="K35:K37" si="3">I35*J35*H35</f>
        <v>#REF!</v>
      </c>
      <c r="L35" s="251" t="s">
        <v>42</v>
      </c>
      <c r="M35" s="251">
        <v>6259</v>
      </c>
      <c r="N35" s="251" t="s">
        <v>285</v>
      </c>
    </row>
    <row r="36" spans="1:14" ht="51">
      <c r="A36" s="251" t="s">
        <v>287</v>
      </c>
      <c r="B36" s="255" t="e">
        <f>VLOOKUP(M36,#REF!,2,FALSE)</f>
        <v>#REF!</v>
      </c>
      <c r="C36" s="239" t="s">
        <v>367</v>
      </c>
      <c r="D36" s="239" t="s">
        <v>368</v>
      </c>
      <c r="E36" s="253">
        <v>1</v>
      </c>
      <c r="F36" s="239">
        <v>355</v>
      </c>
      <c r="G36" s="253">
        <v>60</v>
      </c>
      <c r="H36" s="253">
        <v>2</v>
      </c>
      <c r="I36" s="240">
        <f t="shared" si="2"/>
        <v>5.916666666666667</v>
      </c>
      <c r="J36" s="254" t="e">
        <f>VLOOKUP(M36,#REF!,4,FALSE)</f>
        <v>#REF!</v>
      </c>
      <c r="K36" s="259" t="e">
        <f t="shared" si="3"/>
        <v>#REF!</v>
      </c>
      <c r="L36" s="251" t="s">
        <v>42</v>
      </c>
      <c r="M36" s="251">
        <v>67826</v>
      </c>
      <c r="N36" s="251" t="s">
        <v>285</v>
      </c>
    </row>
    <row r="37" spans="1:14" ht="78.75" customHeight="1">
      <c r="A37" s="251" t="s">
        <v>288</v>
      </c>
      <c r="B37" s="255" t="e">
        <f>VLOOKUP(M37,#REF!,2,FALSE)</f>
        <v>#REF!</v>
      </c>
      <c r="C37" s="239" t="s">
        <v>367</v>
      </c>
      <c r="D37" s="239" t="s">
        <v>368</v>
      </c>
      <c r="E37" s="253">
        <v>1</v>
      </c>
      <c r="F37" s="239">
        <v>355</v>
      </c>
      <c r="G37" s="253">
        <v>60</v>
      </c>
      <c r="H37" s="253">
        <v>1</v>
      </c>
      <c r="I37" s="240">
        <f t="shared" si="2"/>
        <v>5.916666666666667</v>
      </c>
      <c r="J37" s="254" t="e">
        <f>VLOOKUP(M37,#REF!,4,FALSE)</f>
        <v>#REF!</v>
      </c>
      <c r="K37" s="259" t="e">
        <f t="shared" si="3"/>
        <v>#REF!</v>
      </c>
      <c r="L37" s="251" t="s">
        <v>42</v>
      </c>
      <c r="M37" s="251">
        <v>5824</v>
      </c>
      <c r="N37" s="251" t="s">
        <v>285</v>
      </c>
    </row>
    <row r="38" spans="1:14" s="155" customFormat="1" ht="51" hidden="1">
      <c r="A38" s="251" t="s">
        <v>289</v>
      </c>
      <c r="B38" s="249" t="e">
        <f>VLOOKUP(M38,#REF!,2,FALSE)</f>
        <v>#REF!</v>
      </c>
      <c r="C38" s="250" t="s">
        <v>145</v>
      </c>
      <c r="D38" s="250" t="s">
        <v>144</v>
      </c>
      <c r="E38" s="250"/>
      <c r="F38" s="250">
        <v>124</v>
      </c>
      <c r="G38" s="250">
        <v>60</v>
      </c>
      <c r="H38" s="250"/>
      <c r="I38" s="243">
        <v>1</v>
      </c>
      <c r="J38" s="254" t="e">
        <f>VLOOKUP(M38,#REF!,4,FALSE)</f>
        <v>#REF!</v>
      </c>
      <c r="K38" s="259">
        <f t="shared" ref="K38:K43" si="4">IF(E38=0,0,(((F38*E38*I38)/G38)*J38)*H38)</f>
        <v>0</v>
      </c>
      <c r="L38" s="251" t="s">
        <v>42</v>
      </c>
      <c r="M38" s="256">
        <v>89883</v>
      </c>
      <c r="N38" s="261" t="s">
        <v>285</v>
      </c>
    </row>
    <row r="39" spans="1:14" ht="51" hidden="1">
      <c r="A39" s="251" t="s">
        <v>290</v>
      </c>
      <c r="B39" s="249" t="e">
        <f>VLOOKUP(M39,#REF!,2,FALSE)</f>
        <v>#REF!</v>
      </c>
      <c r="C39" s="250" t="s">
        <v>145</v>
      </c>
      <c r="D39" s="250" t="s">
        <v>144</v>
      </c>
      <c r="E39" s="250"/>
      <c r="F39" s="250">
        <v>124</v>
      </c>
      <c r="G39" s="250">
        <v>60</v>
      </c>
      <c r="H39" s="250"/>
      <c r="I39" s="243">
        <v>1</v>
      </c>
      <c r="J39" s="254" t="e">
        <f>VLOOKUP(M39,#REF!,4,FALSE)</f>
        <v>#REF!</v>
      </c>
      <c r="K39" s="259">
        <f t="shared" si="4"/>
        <v>0</v>
      </c>
      <c r="L39" s="251" t="s">
        <v>42</v>
      </c>
      <c r="M39" s="256">
        <v>89876</v>
      </c>
      <c r="N39" s="261" t="s">
        <v>285</v>
      </c>
    </row>
    <row r="40" spans="1:14" ht="63.75" hidden="1">
      <c r="A40" s="251" t="s">
        <v>291</v>
      </c>
      <c r="B40" s="249" t="e">
        <f>VLOOKUP(M40,#REF!,2,FALSE)</f>
        <v>#REF!</v>
      </c>
      <c r="C40" s="250" t="s">
        <v>145</v>
      </c>
      <c r="D40" s="250" t="s">
        <v>144</v>
      </c>
      <c r="E40" s="250"/>
      <c r="F40" s="250">
        <v>124</v>
      </c>
      <c r="G40" s="250">
        <v>60</v>
      </c>
      <c r="H40" s="250"/>
      <c r="I40" s="243">
        <v>1</v>
      </c>
      <c r="J40" s="254" t="e">
        <f>VLOOKUP(M40,#REF!,4,FALSE)</f>
        <v>#REF!</v>
      </c>
      <c r="K40" s="259">
        <f t="shared" si="4"/>
        <v>0</v>
      </c>
      <c r="L40" s="251" t="s">
        <v>42</v>
      </c>
      <c r="M40" s="256">
        <v>91645</v>
      </c>
      <c r="N40" s="261" t="s">
        <v>285</v>
      </c>
    </row>
    <row r="41" spans="1:14" ht="51" hidden="1">
      <c r="A41" s="251" t="s">
        <v>292</v>
      </c>
      <c r="B41" s="249" t="e">
        <f>VLOOKUP(M41,#REF!,2,FALSE)</f>
        <v>#REF!</v>
      </c>
      <c r="C41" s="250" t="s">
        <v>145</v>
      </c>
      <c r="D41" s="250" t="s">
        <v>144</v>
      </c>
      <c r="E41" s="250"/>
      <c r="F41" s="250">
        <v>124</v>
      </c>
      <c r="G41" s="250">
        <v>60</v>
      </c>
      <c r="H41" s="250"/>
      <c r="I41" s="243">
        <v>1</v>
      </c>
      <c r="J41" s="254" t="e">
        <f>VLOOKUP(M41,#REF!,4,FALSE)</f>
        <v>#REF!</v>
      </c>
      <c r="K41" s="259">
        <f t="shared" si="4"/>
        <v>0</v>
      </c>
      <c r="L41" s="251" t="s">
        <v>42</v>
      </c>
      <c r="M41" s="257">
        <v>6259</v>
      </c>
      <c r="N41" s="261" t="s">
        <v>285</v>
      </c>
    </row>
    <row r="42" spans="1:14" ht="51" hidden="1">
      <c r="A42" s="251" t="s">
        <v>293</v>
      </c>
      <c r="B42" s="249" t="e">
        <f>VLOOKUP(M42,#REF!,2,FALSE)</f>
        <v>#REF!</v>
      </c>
      <c r="C42" s="250" t="s">
        <v>145</v>
      </c>
      <c r="D42" s="250" t="s">
        <v>144</v>
      </c>
      <c r="E42" s="250"/>
      <c r="F42" s="250">
        <v>124</v>
      </c>
      <c r="G42" s="250">
        <v>60</v>
      </c>
      <c r="H42" s="250"/>
      <c r="I42" s="243">
        <v>1</v>
      </c>
      <c r="J42" s="254" t="e">
        <f>VLOOKUP(M42,#REF!,4,FALSE)</f>
        <v>#REF!</v>
      </c>
      <c r="K42" s="259">
        <f t="shared" si="4"/>
        <v>0</v>
      </c>
      <c r="L42" s="251" t="s">
        <v>42</v>
      </c>
      <c r="M42" s="257">
        <v>91386</v>
      </c>
      <c r="N42" s="261" t="s">
        <v>285</v>
      </c>
    </row>
    <row r="43" spans="1:14" ht="63.75" hidden="1">
      <c r="A43" s="251" t="s">
        <v>294</v>
      </c>
      <c r="B43" s="249" t="e">
        <f>VLOOKUP(M43,#REF!,2,FALSE)</f>
        <v>#REF!</v>
      </c>
      <c r="C43" s="250" t="s">
        <v>145</v>
      </c>
      <c r="D43" s="250" t="s">
        <v>144</v>
      </c>
      <c r="E43" s="250"/>
      <c r="F43" s="250">
        <v>124</v>
      </c>
      <c r="G43" s="250">
        <v>60</v>
      </c>
      <c r="H43" s="250"/>
      <c r="I43" s="243">
        <v>1</v>
      </c>
      <c r="J43" s="254" t="e">
        <f>VLOOKUP(M43,#REF!,4,FALSE)</f>
        <v>#REF!</v>
      </c>
      <c r="K43" s="259">
        <f t="shared" si="4"/>
        <v>0</v>
      </c>
      <c r="L43" s="251" t="s">
        <v>42</v>
      </c>
      <c r="M43" s="257">
        <v>92242</v>
      </c>
      <c r="N43" s="261" t="s">
        <v>285</v>
      </c>
    </row>
    <row r="44" spans="1:14">
      <c r="A44" s="1174" t="s">
        <v>237</v>
      </c>
      <c r="B44" s="1175"/>
      <c r="C44" s="1175"/>
      <c r="D44" s="1175"/>
      <c r="E44" s="1175"/>
      <c r="F44" s="1175"/>
      <c r="G44" s="1175"/>
      <c r="H44" s="1175"/>
      <c r="I44" s="1175"/>
      <c r="J44" s="1175"/>
      <c r="K44" s="260" t="e">
        <f>SUM(K13:K43)</f>
        <v>#REF!</v>
      </c>
      <c r="L44" s="258"/>
      <c r="M44" s="258"/>
      <c r="N44" s="258"/>
    </row>
    <row r="45" spans="1:14" ht="38.25" customHeight="1">
      <c r="A45" s="262" t="s">
        <v>295</v>
      </c>
      <c r="B45" s="1176"/>
      <c r="C45" s="1176"/>
      <c r="D45" s="1176"/>
      <c r="E45" s="1176"/>
      <c r="F45" s="1176"/>
      <c r="G45" s="1176"/>
      <c r="H45" s="1176"/>
      <c r="I45" s="1176"/>
      <c r="J45" s="1176"/>
      <c r="K45" s="1176"/>
      <c r="L45" s="1176"/>
      <c r="M45" s="1176"/>
      <c r="N45" s="1177"/>
    </row>
    <row r="46" spans="1:14" ht="33" customHeight="1">
      <c r="A46" s="263" t="s">
        <v>296</v>
      </c>
      <c r="B46" s="1178" t="s">
        <v>314</v>
      </c>
      <c r="C46" s="1178"/>
      <c r="D46" s="1178"/>
      <c r="E46" s="1178"/>
      <c r="F46" s="1178"/>
      <c r="G46" s="1178"/>
      <c r="H46" s="1178"/>
      <c r="I46" s="1178"/>
      <c r="J46" s="1178"/>
      <c r="K46" s="1178"/>
      <c r="L46" s="1178"/>
      <c r="M46" s="1178"/>
      <c r="N46" s="1179"/>
    </row>
    <row r="47" spans="1:14" ht="36.75" customHeight="1">
      <c r="A47" s="263" t="s">
        <v>297</v>
      </c>
      <c r="B47" s="1178" t="s">
        <v>318</v>
      </c>
      <c r="C47" s="1178"/>
      <c r="D47" s="1178"/>
      <c r="E47" s="1178"/>
      <c r="F47" s="1178"/>
      <c r="G47" s="1178"/>
      <c r="H47" s="1178"/>
      <c r="I47" s="1178"/>
      <c r="J47" s="1178"/>
      <c r="K47" s="1178"/>
      <c r="L47" s="1178"/>
      <c r="M47" s="1178"/>
      <c r="N47" s="1179"/>
    </row>
    <row r="48" spans="1:14" ht="32.25" customHeight="1">
      <c r="A48" s="264" t="s">
        <v>298</v>
      </c>
      <c r="B48" s="1170" t="s">
        <v>365</v>
      </c>
      <c r="C48" s="1170"/>
      <c r="D48" s="1170"/>
      <c r="E48" s="1170"/>
      <c r="F48" s="1170"/>
      <c r="G48" s="1170"/>
      <c r="H48" s="1170"/>
      <c r="I48" s="1170"/>
      <c r="J48" s="1170"/>
      <c r="K48" s="1170"/>
      <c r="L48" s="1170"/>
      <c r="M48" s="1170"/>
      <c r="N48" s="1171"/>
    </row>
    <row r="49" spans="1:14">
      <c r="A49" s="156"/>
      <c r="B49" s="156"/>
      <c r="C49" s="156"/>
      <c r="D49" s="156"/>
      <c r="E49" s="156"/>
      <c r="F49" s="156"/>
      <c r="G49" s="156"/>
      <c r="H49" s="156"/>
      <c r="I49" s="156"/>
      <c r="J49" s="156"/>
      <c r="K49" s="157"/>
      <c r="L49" s="156"/>
      <c r="M49" s="156"/>
      <c r="N49" s="156"/>
    </row>
    <row r="50" spans="1:14">
      <c r="A50" s="156"/>
      <c r="B50" s="156"/>
      <c r="C50" s="156"/>
      <c r="D50" s="156"/>
      <c r="E50" s="156"/>
      <c r="F50" s="156"/>
      <c r="G50" s="156"/>
      <c r="H50" s="156"/>
      <c r="I50" s="156"/>
      <c r="J50" s="156"/>
      <c r="K50" s="157"/>
      <c r="L50" s="156"/>
      <c r="M50" s="156"/>
      <c r="N50" s="156"/>
    </row>
    <row r="51" spans="1:14">
      <c r="A51" s="156"/>
      <c r="B51" s="156"/>
      <c r="C51" s="156"/>
      <c r="D51" s="156"/>
      <c r="E51" s="156"/>
      <c r="F51" s="156"/>
      <c r="G51" s="156"/>
      <c r="H51" s="156"/>
      <c r="I51" s="156"/>
      <c r="J51" s="156"/>
      <c r="K51" s="157"/>
      <c r="L51" s="156"/>
      <c r="M51" s="156"/>
      <c r="N51" s="156"/>
    </row>
    <row r="52" spans="1:14">
      <c r="A52" s="156"/>
      <c r="B52" s="156"/>
      <c r="C52" s="156"/>
      <c r="D52" s="156"/>
      <c r="E52" s="156"/>
      <c r="F52" s="156"/>
      <c r="G52" s="156"/>
      <c r="H52" s="156"/>
      <c r="I52" s="156"/>
      <c r="J52" s="156"/>
      <c r="K52" s="157"/>
      <c r="L52" s="156"/>
      <c r="M52" s="156"/>
      <c r="N52" s="156"/>
    </row>
    <row r="53" spans="1:14">
      <c r="A53" s="156"/>
      <c r="B53" s="156"/>
      <c r="C53" s="156"/>
      <c r="D53" s="156"/>
      <c r="E53" s="156"/>
      <c r="F53" s="156"/>
      <c r="G53" s="156"/>
      <c r="H53" s="156"/>
      <c r="I53" s="156"/>
      <c r="J53" s="156"/>
      <c r="K53" s="157"/>
      <c r="L53" s="156"/>
      <c r="M53" s="156"/>
      <c r="N53" s="156"/>
    </row>
    <row r="54" spans="1:14">
      <c r="A54" s="156"/>
      <c r="B54" s="156"/>
      <c r="C54" s="156"/>
      <c r="D54" s="156"/>
      <c r="E54" s="156"/>
      <c r="F54" s="156"/>
      <c r="G54" s="156"/>
      <c r="H54" s="156"/>
      <c r="I54" s="156"/>
      <c r="J54" s="156"/>
      <c r="K54" s="157"/>
      <c r="L54" s="156"/>
      <c r="M54" s="156"/>
      <c r="N54" s="156"/>
    </row>
    <row r="55" spans="1:14">
      <c r="A55" s="156"/>
      <c r="B55" s="156"/>
      <c r="C55" s="156"/>
      <c r="D55" s="156"/>
      <c r="E55" s="156"/>
      <c r="F55" s="156"/>
      <c r="G55" s="156"/>
      <c r="H55" s="156"/>
      <c r="I55" s="156"/>
      <c r="J55" s="156"/>
      <c r="K55" s="157"/>
      <c r="L55" s="156"/>
      <c r="M55" s="156"/>
      <c r="N55" s="156"/>
    </row>
    <row r="56" spans="1:14">
      <c r="A56" s="156"/>
      <c r="B56" s="156"/>
      <c r="C56" s="156"/>
      <c r="D56" s="156"/>
      <c r="E56" s="156"/>
      <c r="F56" s="156"/>
      <c r="G56" s="156"/>
      <c r="H56" s="156"/>
      <c r="I56" s="156"/>
      <c r="J56" s="156"/>
      <c r="K56" s="157"/>
      <c r="L56" s="156"/>
      <c r="M56" s="156"/>
      <c r="N56" s="156"/>
    </row>
    <row r="57" spans="1:14">
      <c r="A57" s="156"/>
      <c r="B57" s="156"/>
      <c r="C57" s="156"/>
      <c r="D57" s="156"/>
      <c r="E57" s="156"/>
      <c r="F57" s="156"/>
      <c r="G57" s="156"/>
      <c r="H57" s="156"/>
      <c r="I57" s="156"/>
      <c r="J57" s="156"/>
      <c r="K57" s="157"/>
      <c r="L57" s="156"/>
      <c r="M57" s="156"/>
      <c r="N57" s="156"/>
    </row>
    <row r="58" spans="1:14">
      <c r="A58" s="156"/>
      <c r="B58" s="156"/>
      <c r="C58" s="156"/>
      <c r="D58" s="156"/>
      <c r="E58" s="156"/>
      <c r="F58" s="156"/>
      <c r="G58" s="156"/>
      <c r="H58" s="156"/>
      <c r="I58" s="156"/>
      <c r="J58" s="156"/>
      <c r="K58" s="157"/>
      <c r="L58" s="156"/>
      <c r="M58" s="156"/>
      <c r="N58" s="156"/>
    </row>
    <row r="59" spans="1:14">
      <c r="A59" s="156"/>
      <c r="B59" s="156"/>
      <c r="C59" s="156"/>
      <c r="D59" s="156"/>
      <c r="E59" s="156"/>
      <c r="F59" s="156"/>
      <c r="G59" s="156"/>
      <c r="H59" s="156"/>
      <c r="I59" s="156"/>
      <c r="J59" s="156"/>
      <c r="K59" s="157"/>
      <c r="L59" s="156"/>
      <c r="M59" s="156"/>
      <c r="N59" s="156"/>
    </row>
    <row r="60" spans="1:14">
      <c r="A60" s="156"/>
      <c r="B60" s="156"/>
      <c r="C60" s="156"/>
      <c r="D60" s="156"/>
      <c r="E60" s="156"/>
      <c r="F60" s="156"/>
      <c r="G60" s="156"/>
      <c r="H60" s="156"/>
      <c r="I60" s="156"/>
      <c r="J60" s="156"/>
      <c r="K60" s="157"/>
      <c r="L60" s="156"/>
      <c r="M60" s="156"/>
      <c r="N60" s="156"/>
    </row>
    <row r="61" spans="1:14">
      <c r="A61" s="156"/>
      <c r="B61" s="156"/>
      <c r="C61" s="156"/>
      <c r="D61" s="156"/>
      <c r="E61" s="156"/>
      <c r="F61" s="156"/>
      <c r="G61" s="156"/>
      <c r="H61" s="156"/>
      <c r="I61" s="156"/>
      <c r="J61" s="156"/>
      <c r="K61" s="157"/>
      <c r="L61" s="156"/>
      <c r="M61" s="156"/>
      <c r="N61" s="156"/>
    </row>
    <row r="62" spans="1:14">
      <c r="A62" s="156"/>
      <c r="B62" s="156"/>
      <c r="C62" s="156"/>
      <c r="D62" s="156"/>
      <c r="E62" s="156"/>
      <c r="F62" s="156"/>
      <c r="G62" s="156"/>
      <c r="H62" s="156"/>
      <c r="I62" s="156"/>
      <c r="J62" s="156"/>
      <c r="K62" s="157"/>
      <c r="L62" s="156"/>
      <c r="M62" s="156"/>
      <c r="N62" s="156"/>
    </row>
    <row r="63" spans="1:14">
      <c r="A63" s="156"/>
      <c r="B63" s="156"/>
      <c r="C63" s="156"/>
      <c r="D63" s="156"/>
      <c r="E63" s="156"/>
      <c r="F63" s="156"/>
      <c r="G63" s="156"/>
      <c r="H63" s="156"/>
      <c r="I63" s="156"/>
      <c r="J63" s="156"/>
      <c r="K63" s="157"/>
      <c r="L63" s="156"/>
      <c r="M63" s="156"/>
      <c r="N63" s="156"/>
    </row>
    <row r="64" spans="1:14">
      <c r="A64" s="156"/>
      <c r="B64" s="156"/>
      <c r="C64" s="156"/>
      <c r="D64" s="156"/>
      <c r="E64" s="156"/>
      <c r="F64" s="156"/>
      <c r="G64" s="156"/>
      <c r="H64" s="156"/>
      <c r="I64" s="156"/>
      <c r="J64" s="156"/>
      <c r="K64" s="157"/>
      <c r="L64" s="156"/>
      <c r="M64" s="156"/>
      <c r="N64" s="156"/>
    </row>
    <row r="65" spans="1:14">
      <c r="A65" s="156"/>
      <c r="B65" s="156"/>
      <c r="C65" s="156"/>
      <c r="D65" s="156"/>
      <c r="E65" s="156"/>
      <c r="F65" s="156"/>
      <c r="G65" s="156"/>
      <c r="H65" s="156"/>
      <c r="I65" s="156"/>
      <c r="J65" s="156"/>
      <c r="K65" s="157"/>
      <c r="L65" s="156"/>
      <c r="M65" s="156"/>
      <c r="N65" s="156"/>
    </row>
    <row r="66" spans="1:14">
      <c r="A66" s="156"/>
      <c r="B66" s="156"/>
      <c r="C66" s="156"/>
      <c r="D66" s="156"/>
      <c r="E66" s="156"/>
      <c r="F66" s="156"/>
      <c r="G66" s="156"/>
      <c r="H66" s="156"/>
      <c r="I66" s="156"/>
      <c r="J66" s="156"/>
      <c r="K66" s="157"/>
      <c r="L66" s="156"/>
      <c r="M66" s="156"/>
      <c r="N66" s="156"/>
    </row>
    <row r="67" spans="1:14">
      <c r="A67" s="156"/>
      <c r="B67" s="156"/>
      <c r="C67" s="156"/>
      <c r="D67" s="156"/>
      <c r="E67" s="156"/>
      <c r="F67" s="156"/>
      <c r="G67" s="156"/>
      <c r="H67" s="156"/>
      <c r="I67" s="156"/>
      <c r="J67" s="156"/>
      <c r="K67" s="157"/>
      <c r="L67" s="156"/>
      <c r="M67" s="156"/>
      <c r="N67" s="156"/>
    </row>
    <row r="68" spans="1:14" s="158" customFormat="1">
      <c r="A68" s="156"/>
      <c r="B68" s="156"/>
      <c r="C68" s="156"/>
      <c r="D68" s="156"/>
      <c r="E68" s="156"/>
      <c r="F68" s="156"/>
      <c r="G68" s="156"/>
      <c r="H68" s="156"/>
      <c r="I68" s="156"/>
      <c r="J68" s="156"/>
      <c r="K68" s="157"/>
      <c r="L68" s="156"/>
      <c r="M68" s="156"/>
      <c r="N68" s="156"/>
    </row>
    <row r="69" spans="1:14" s="158" customFormat="1">
      <c r="A69" s="156"/>
      <c r="B69" s="156"/>
      <c r="C69" s="156"/>
      <c r="D69" s="156"/>
      <c r="E69" s="156"/>
      <c r="F69" s="156"/>
      <c r="G69" s="156"/>
      <c r="H69" s="156"/>
      <c r="I69" s="156"/>
      <c r="J69" s="156"/>
      <c r="K69" s="157"/>
      <c r="L69" s="156"/>
      <c r="M69" s="156"/>
      <c r="N69" s="156"/>
    </row>
    <row r="70" spans="1:14" s="158" customFormat="1" ht="21" customHeight="1">
      <c r="A70" s="156"/>
      <c r="B70" s="156"/>
      <c r="C70" s="156"/>
      <c r="D70" s="156"/>
      <c r="E70" s="156"/>
      <c r="F70" s="156"/>
      <c r="G70" s="156"/>
      <c r="H70" s="156"/>
      <c r="I70" s="156"/>
      <c r="J70" s="156"/>
      <c r="K70" s="157"/>
      <c r="L70" s="156"/>
      <c r="M70" s="156"/>
      <c r="N70" s="156"/>
    </row>
    <row r="71" spans="1:14" s="158" customFormat="1">
      <c r="A71" s="156"/>
      <c r="B71" s="156"/>
      <c r="C71" s="156"/>
      <c r="D71" s="156"/>
      <c r="E71" s="156"/>
      <c r="F71" s="156"/>
      <c r="G71" s="156"/>
      <c r="H71" s="156"/>
      <c r="I71" s="156"/>
      <c r="J71" s="156"/>
      <c r="K71" s="157"/>
      <c r="L71" s="156"/>
      <c r="M71" s="156"/>
      <c r="N71" s="156"/>
    </row>
    <row r="72" spans="1:14" s="158" customFormat="1">
      <c r="A72" s="156"/>
      <c r="B72" s="156"/>
      <c r="C72" s="156"/>
      <c r="D72" s="156"/>
      <c r="E72" s="156"/>
      <c r="F72" s="156"/>
      <c r="G72" s="156"/>
      <c r="H72" s="156"/>
      <c r="I72" s="156"/>
      <c r="J72" s="156"/>
      <c r="K72" s="157"/>
      <c r="L72" s="156"/>
      <c r="M72" s="156"/>
      <c r="N72" s="156"/>
    </row>
    <row r="73" spans="1:14" s="158" customFormat="1">
      <c r="A73" s="156"/>
      <c r="B73" s="156"/>
      <c r="C73" s="156"/>
      <c r="D73" s="156"/>
      <c r="E73" s="156"/>
      <c r="F73" s="156"/>
      <c r="G73" s="156"/>
      <c r="H73" s="156"/>
      <c r="I73" s="156"/>
      <c r="J73" s="156"/>
      <c r="K73" s="157"/>
      <c r="L73" s="156"/>
      <c r="M73" s="156"/>
      <c r="N73" s="156"/>
    </row>
    <row r="74" spans="1:14" ht="64.5" customHeight="1">
      <c r="A74" s="156"/>
      <c r="B74" s="156"/>
      <c r="C74" s="156"/>
      <c r="D74" s="156"/>
      <c r="E74" s="156"/>
      <c r="F74" s="156"/>
      <c r="G74" s="156"/>
      <c r="H74" s="156"/>
      <c r="I74" s="156"/>
      <c r="J74" s="156"/>
      <c r="K74" s="157"/>
      <c r="L74" s="156"/>
      <c r="M74" s="156"/>
      <c r="N74" s="156"/>
    </row>
    <row r="75" spans="1:14" s="158" customFormat="1">
      <c r="A75" s="156"/>
      <c r="B75" s="156"/>
      <c r="C75" s="156"/>
      <c r="D75" s="156"/>
      <c r="E75" s="156"/>
      <c r="F75" s="156"/>
      <c r="G75" s="156"/>
      <c r="H75" s="156"/>
      <c r="I75" s="156"/>
      <c r="J75" s="156"/>
      <c r="K75" s="157"/>
      <c r="L75" s="156"/>
      <c r="M75" s="156"/>
      <c r="N75" s="156"/>
    </row>
    <row r="76" spans="1:14" s="158" customFormat="1">
      <c r="A76" s="156"/>
      <c r="B76" s="156"/>
      <c r="C76" s="156"/>
      <c r="D76" s="156"/>
      <c r="E76" s="156"/>
      <c r="F76" s="156"/>
      <c r="G76" s="156"/>
      <c r="H76" s="156"/>
      <c r="I76" s="156"/>
      <c r="J76" s="156"/>
      <c r="K76" s="157"/>
      <c r="L76" s="156"/>
      <c r="M76" s="156"/>
      <c r="N76" s="156"/>
    </row>
    <row r="77" spans="1:14" s="158" customFormat="1">
      <c r="A77" s="156"/>
      <c r="B77" s="156"/>
      <c r="C77" s="156"/>
      <c r="D77" s="156"/>
      <c r="E77" s="156"/>
      <c r="F77" s="156"/>
      <c r="G77" s="156"/>
      <c r="H77" s="156"/>
      <c r="I77" s="156"/>
      <c r="J77" s="156"/>
      <c r="K77" s="157"/>
      <c r="L77" s="156"/>
      <c r="M77" s="156"/>
      <c r="N77" s="156"/>
    </row>
    <row r="78" spans="1:14" s="158" customFormat="1">
      <c r="A78" s="156"/>
      <c r="B78" s="156"/>
      <c r="C78" s="156"/>
      <c r="D78" s="156"/>
      <c r="E78" s="156"/>
      <c r="F78" s="156"/>
      <c r="G78" s="156"/>
      <c r="H78" s="156"/>
      <c r="I78" s="156"/>
      <c r="J78" s="156"/>
      <c r="K78" s="157"/>
      <c r="L78" s="156"/>
      <c r="M78" s="156"/>
      <c r="N78" s="156"/>
    </row>
    <row r="79" spans="1:14" s="158" customFormat="1">
      <c r="A79" s="156"/>
      <c r="B79" s="156"/>
      <c r="C79" s="156"/>
      <c r="D79" s="156"/>
      <c r="E79" s="156"/>
      <c r="F79" s="156"/>
      <c r="G79" s="156"/>
      <c r="H79" s="156"/>
      <c r="I79" s="156"/>
      <c r="J79" s="156"/>
      <c r="K79" s="157"/>
      <c r="L79" s="156"/>
      <c r="M79" s="156"/>
      <c r="N79" s="156"/>
    </row>
    <row r="80" spans="1:14">
      <c r="A80" s="156"/>
      <c r="B80" s="156"/>
      <c r="C80" s="156"/>
      <c r="D80" s="156"/>
      <c r="E80" s="156"/>
      <c r="F80" s="156"/>
      <c r="G80" s="156"/>
      <c r="H80" s="156"/>
      <c r="I80" s="156"/>
      <c r="J80" s="156"/>
      <c r="K80" s="157"/>
      <c r="L80" s="156"/>
      <c r="M80" s="156"/>
      <c r="N80" s="156"/>
    </row>
    <row r="81" spans="1:15">
      <c r="A81" s="156"/>
      <c r="B81" s="156"/>
      <c r="C81" s="156"/>
      <c r="D81" s="156"/>
      <c r="E81" s="156"/>
      <c r="F81" s="156"/>
      <c r="G81" s="156"/>
      <c r="H81" s="156"/>
      <c r="I81" s="156"/>
      <c r="J81" s="156"/>
      <c r="K81" s="157"/>
      <c r="L81" s="156"/>
      <c r="M81" s="156"/>
      <c r="N81" s="156"/>
    </row>
    <row r="82" spans="1:15">
      <c r="A82" s="156"/>
      <c r="B82" s="156"/>
      <c r="C82" s="156"/>
      <c r="D82" s="156"/>
      <c r="E82" s="156"/>
      <c r="F82" s="156"/>
      <c r="G82" s="156"/>
      <c r="H82" s="156"/>
      <c r="I82" s="156"/>
      <c r="J82" s="156"/>
      <c r="K82" s="157"/>
      <c r="L82" s="156"/>
      <c r="M82" s="156"/>
      <c r="N82" s="156"/>
    </row>
    <row r="83" spans="1:15" ht="19.5" customHeight="1">
      <c r="A83" s="156"/>
      <c r="B83" s="156"/>
      <c r="C83" s="156"/>
      <c r="D83" s="156"/>
      <c r="E83" s="156"/>
      <c r="F83" s="156"/>
      <c r="G83" s="156"/>
      <c r="H83" s="156"/>
      <c r="I83" s="156"/>
      <c r="J83" s="156"/>
      <c r="K83" s="157"/>
      <c r="L83" s="156"/>
      <c r="M83" s="156"/>
      <c r="N83" s="156"/>
    </row>
    <row r="84" spans="1:15">
      <c r="A84" s="156"/>
      <c r="B84" s="156"/>
      <c r="C84" s="156"/>
      <c r="D84" s="156"/>
      <c r="E84" s="156"/>
      <c r="F84" s="156"/>
      <c r="G84" s="156"/>
      <c r="H84" s="156"/>
      <c r="I84" s="156"/>
      <c r="J84" s="156"/>
      <c r="K84" s="157"/>
      <c r="L84" s="156"/>
      <c r="M84" s="156"/>
      <c r="N84" s="156"/>
    </row>
    <row r="85" spans="1:15">
      <c r="A85" s="156"/>
      <c r="B85" s="156"/>
      <c r="C85" s="156"/>
      <c r="D85" s="156"/>
      <c r="E85" s="156"/>
      <c r="F85" s="156"/>
      <c r="G85" s="156"/>
      <c r="H85" s="156"/>
      <c r="I85" s="156"/>
      <c r="J85" s="156"/>
      <c r="K85" s="157"/>
      <c r="L85" s="156"/>
      <c r="M85" s="156"/>
      <c r="N85" s="156"/>
    </row>
    <row r="86" spans="1:15">
      <c r="A86" s="156"/>
      <c r="B86" s="156"/>
      <c r="C86" s="156"/>
      <c r="D86" s="156"/>
      <c r="E86" s="156"/>
      <c r="F86" s="156"/>
      <c r="G86" s="156"/>
      <c r="H86" s="156"/>
      <c r="I86" s="156"/>
      <c r="J86" s="156"/>
      <c r="K86" s="157"/>
      <c r="L86" s="156"/>
      <c r="M86" s="156"/>
      <c r="N86" s="156"/>
    </row>
    <row r="87" spans="1:15">
      <c r="A87" s="156"/>
      <c r="B87" s="156"/>
      <c r="C87" s="156"/>
      <c r="D87" s="156"/>
      <c r="E87" s="156"/>
      <c r="F87" s="156"/>
      <c r="G87" s="156"/>
      <c r="H87" s="156"/>
      <c r="I87" s="156"/>
      <c r="J87" s="156"/>
      <c r="K87" s="157"/>
      <c r="L87" s="156"/>
      <c r="M87" s="156"/>
      <c r="N87" s="156"/>
    </row>
    <row r="88" spans="1:15" s="158" customFormat="1">
      <c r="A88" s="156"/>
      <c r="B88" s="156"/>
      <c r="C88" s="156"/>
      <c r="D88" s="156"/>
      <c r="E88" s="156"/>
      <c r="F88" s="156"/>
      <c r="G88" s="156"/>
      <c r="H88" s="156"/>
      <c r="I88" s="156"/>
      <c r="J88" s="156"/>
      <c r="K88" s="157"/>
      <c r="L88" s="156"/>
      <c r="M88" s="156"/>
      <c r="N88" s="156"/>
    </row>
    <row r="89" spans="1:15" s="158" customFormat="1">
      <c r="A89" s="156"/>
      <c r="B89" s="156"/>
      <c r="C89" s="156"/>
      <c r="D89" s="156"/>
      <c r="E89" s="156"/>
      <c r="F89" s="156"/>
      <c r="G89" s="156"/>
      <c r="H89" s="156"/>
      <c r="I89" s="156"/>
      <c r="J89" s="156"/>
      <c r="K89" s="157"/>
      <c r="L89" s="156"/>
      <c r="M89" s="156"/>
      <c r="N89" s="156"/>
    </row>
    <row r="90" spans="1:15" s="158" customFormat="1">
      <c r="A90" s="156"/>
      <c r="B90" s="156"/>
      <c r="C90" s="156"/>
      <c r="D90" s="156"/>
      <c r="E90" s="156"/>
      <c r="F90" s="156"/>
      <c r="G90" s="156"/>
      <c r="H90" s="156"/>
      <c r="I90" s="156"/>
      <c r="J90" s="156"/>
      <c r="K90" s="157"/>
      <c r="L90" s="156"/>
      <c r="M90" s="156"/>
      <c r="N90" s="156"/>
    </row>
    <row r="91" spans="1:15" s="158" customFormat="1">
      <c r="A91" s="156"/>
      <c r="B91" s="156"/>
      <c r="C91" s="156"/>
      <c r="D91" s="156"/>
      <c r="E91" s="156"/>
      <c r="F91" s="156"/>
      <c r="G91" s="156"/>
      <c r="H91" s="156"/>
      <c r="I91" s="156"/>
      <c r="J91" s="156"/>
      <c r="K91" s="157"/>
      <c r="L91" s="156"/>
      <c r="M91" s="156"/>
      <c r="N91" s="156"/>
    </row>
    <row r="92" spans="1:15" s="158" customFormat="1">
      <c r="A92" s="156"/>
      <c r="B92" s="156"/>
      <c r="C92" s="156"/>
      <c r="D92" s="156"/>
      <c r="E92" s="156"/>
      <c r="F92" s="156"/>
      <c r="G92" s="156"/>
      <c r="H92" s="156"/>
      <c r="I92" s="156"/>
      <c r="J92" s="156"/>
      <c r="K92" s="157"/>
      <c r="L92" s="156"/>
      <c r="M92" s="156"/>
      <c r="N92" s="156"/>
    </row>
    <row r="93" spans="1:15" s="158" customFormat="1">
      <c r="A93" s="156"/>
      <c r="B93" s="156"/>
      <c r="C93" s="156"/>
      <c r="D93" s="156"/>
      <c r="E93" s="156"/>
      <c r="F93" s="156"/>
      <c r="G93" s="156"/>
      <c r="H93" s="156"/>
      <c r="I93" s="156"/>
      <c r="J93" s="156"/>
      <c r="K93" s="157"/>
      <c r="L93" s="156"/>
      <c r="M93" s="156"/>
      <c r="N93" s="156"/>
    </row>
    <row r="94" spans="1:15">
      <c r="A94" s="156"/>
      <c r="B94" s="156"/>
      <c r="C94" s="156"/>
      <c r="D94" s="156"/>
      <c r="E94" s="156"/>
      <c r="F94" s="156"/>
      <c r="G94" s="156"/>
      <c r="H94" s="156"/>
      <c r="I94" s="156"/>
      <c r="J94" s="156"/>
      <c r="K94" s="157"/>
      <c r="L94" s="156"/>
      <c r="M94" s="156"/>
      <c r="N94" s="156"/>
      <c r="O94" s="154" t="s">
        <v>299</v>
      </c>
    </row>
    <row r="95" spans="1:15" s="158" customFormat="1">
      <c r="A95" s="156"/>
      <c r="B95" s="156"/>
      <c r="C95" s="156"/>
      <c r="D95" s="156"/>
      <c r="E95" s="156"/>
      <c r="F95" s="156"/>
      <c r="G95" s="156"/>
      <c r="H95" s="156"/>
      <c r="I95" s="156"/>
      <c r="J95" s="156"/>
      <c r="K95" s="157"/>
      <c r="L95" s="156"/>
      <c r="M95" s="156"/>
      <c r="N95" s="156"/>
    </row>
    <row r="96" spans="1:15" s="158" customFormat="1">
      <c r="A96" s="156"/>
      <c r="B96" s="156"/>
      <c r="C96" s="156"/>
      <c r="D96" s="156"/>
      <c r="E96" s="156"/>
      <c r="F96" s="156"/>
      <c r="G96" s="156"/>
      <c r="H96" s="156"/>
      <c r="I96" s="156"/>
      <c r="J96" s="156"/>
      <c r="K96" s="157"/>
      <c r="L96" s="156"/>
      <c r="M96" s="156"/>
      <c r="N96" s="156"/>
    </row>
    <row r="97" spans="1:15" s="158" customFormat="1">
      <c r="A97" s="156"/>
      <c r="B97" s="156"/>
      <c r="C97" s="156"/>
      <c r="D97" s="156"/>
      <c r="E97" s="156"/>
      <c r="F97" s="156"/>
      <c r="G97" s="156"/>
      <c r="H97" s="156"/>
      <c r="I97" s="156"/>
      <c r="J97" s="156"/>
      <c r="K97" s="157"/>
      <c r="L97" s="156"/>
      <c r="M97" s="156"/>
      <c r="N97" s="156"/>
    </row>
    <row r="98" spans="1:15" s="158" customFormat="1">
      <c r="A98" s="156"/>
      <c r="B98" s="156"/>
      <c r="C98" s="156"/>
      <c r="D98" s="156"/>
      <c r="E98" s="156"/>
      <c r="F98" s="156"/>
      <c r="G98" s="156"/>
      <c r="H98" s="156"/>
      <c r="I98" s="156"/>
      <c r="J98" s="156"/>
      <c r="K98" s="157"/>
      <c r="L98" s="156"/>
      <c r="M98" s="156"/>
      <c r="N98" s="156"/>
    </row>
    <row r="99" spans="1:15" s="158" customFormat="1">
      <c r="A99" s="156"/>
      <c r="B99" s="156"/>
      <c r="C99" s="156"/>
      <c r="D99" s="156"/>
      <c r="E99" s="156"/>
      <c r="F99" s="156"/>
      <c r="G99" s="156"/>
      <c r="H99" s="156"/>
      <c r="I99" s="156"/>
      <c r="J99" s="156"/>
      <c r="K99" s="157"/>
      <c r="L99" s="156"/>
      <c r="M99" s="156"/>
      <c r="N99" s="156"/>
    </row>
    <row r="100" spans="1:15" s="158" customFormat="1">
      <c r="A100" s="156"/>
      <c r="B100" s="156"/>
      <c r="C100" s="156"/>
      <c r="D100" s="156"/>
      <c r="E100" s="156"/>
      <c r="F100" s="156"/>
      <c r="G100" s="156"/>
      <c r="H100" s="156"/>
      <c r="I100" s="156"/>
      <c r="J100" s="156"/>
      <c r="K100" s="157"/>
      <c r="L100" s="156"/>
      <c r="M100" s="156"/>
      <c r="N100" s="156"/>
    </row>
    <row r="101" spans="1:15">
      <c r="A101" s="156"/>
      <c r="B101" s="156"/>
      <c r="C101" s="156"/>
      <c r="D101" s="156"/>
      <c r="E101" s="156"/>
      <c r="F101" s="156"/>
      <c r="G101" s="156"/>
      <c r="H101" s="156"/>
      <c r="I101" s="156"/>
      <c r="J101" s="156"/>
      <c r="K101" s="157"/>
      <c r="L101" s="156"/>
      <c r="M101" s="156"/>
      <c r="N101" s="156"/>
      <c r="O101" s="154" t="s">
        <v>299</v>
      </c>
    </row>
    <row r="102" spans="1:15" s="158" customFormat="1">
      <c r="A102" s="156"/>
      <c r="B102" s="156"/>
      <c r="C102" s="156"/>
      <c r="D102" s="156"/>
      <c r="E102" s="156"/>
      <c r="F102" s="156"/>
      <c r="G102" s="156"/>
      <c r="H102" s="156"/>
      <c r="I102" s="156"/>
      <c r="J102" s="156"/>
      <c r="K102" s="157"/>
      <c r="L102" s="156"/>
      <c r="M102" s="156"/>
      <c r="N102" s="156"/>
    </row>
    <row r="103" spans="1:15" s="158" customFormat="1">
      <c r="A103" s="156"/>
      <c r="B103" s="156"/>
      <c r="C103" s="156"/>
      <c r="D103" s="156"/>
      <c r="E103" s="156"/>
      <c r="F103" s="156"/>
      <c r="G103" s="156"/>
      <c r="H103" s="156"/>
      <c r="I103" s="156"/>
      <c r="J103" s="156"/>
      <c r="K103" s="157"/>
      <c r="L103" s="156"/>
      <c r="M103" s="156"/>
      <c r="N103" s="156"/>
    </row>
    <row r="104" spans="1:15" s="158" customFormat="1">
      <c r="A104" s="156"/>
      <c r="B104" s="156"/>
      <c r="C104" s="156"/>
      <c r="D104" s="156"/>
      <c r="E104" s="156"/>
      <c r="F104" s="156"/>
      <c r="G104" s="156"/>
      <c r="H104" s="156"/>
      <c r="I104" s="156"/>
      <c r="J104" s="156"/>
      <c r="K104" s="157"/>
      <c r="L104" s="156"/>
      <c r="M104" s="156"/>
      <c r="N104" s="156"/>
    </row>
    <row r="105" spans="1:15" s="158" customFormat="1">
      <c r="A105" s="156"/>
      <c r="B105" s="156"/>
      <c r="C105" s="156"/>
      <c r="D105" s="156"/>
      <c r="E105" s="156"/>
      <c r="F105" s="156"/>
      <c r="G105" s="156"/>
      <c r="H105" s="156"/>
      <c r="I105" s="156"/>
      <c r="J105" s="156"/>
      <c r="K105" s="157"/>
      <c r="L105" s="156"/>
      <c r="M105" s="156"/>
      <c r="N105" s="156"/>
    </row>
    <row r="106" spans="1:15" s="158" customFormat="1">
      <c r="A106" s="156"/>
      <c r="B106" s="156"/>
      <c r="C106" s="156"/>
      <c r="D106" s="156"/>
      <c r="E106" s="156"/>
      <c r="F106" s="156"/>
      <c r="G106" s="156"/>
      <c r="H106" s="156"/>
      <c r="I106" s="156"/>
      <c r="J106" s="156"/>
      <c r="K106" s="157"/>
      <c r="L106" s="156"/>
      <c r="M106" s="156"/>
      <c r="N106" s="156"/>
    </row>
    <row r="107" spans="1:15" s="158" customFormat="1">
      <c r="A107" s="156"/>
      <c r="B107" s="156"/>
      <c r="C107" s="156"/>
      <c r="D107" s="156"/>
      <c r="E107" s="156"/>
      <c r="F107" s="156"/>
      <c r="G107" s="156"/>
      <c r="H107" s="156"/>
      <c r="I107" s="156"/>
      <c r="J107" s="156"/>
      <c r="K107" s="157"/>
      <c r="L107" s="156"/>
      <c r="M107" s="156"/>
      <c r="N107" s="156"/>
    </row>
    <row r="108" spans="1:15">
      <c r="A108" s="156"/>
      <c r="B108" s="156"/>
      <c r="C108" s="156"/>
      <c r="D108" s="156"/>
      <c r="E108" s="156"/>
      <c r="F108" s="156"/>
      <c r="G108" s="156"/>
      <c r="H108" s="156"/>
      <c r="I108" s="156"/>
      <c r="J108" s="156"/>
      <c r="K108" s="157"/>
      <c r="L108" s="156"/>
      <c r="M108" s="156"/>
      <c r="N108" s="156"/>
    </row>
    <row r="109" spans="1:15" s="158" customFormat="1">
      <c r="A109" s="156"/>
      <c r="B109" s="156"/>
      <c r="C109" s="156"/>
      <c r="D109" s="156"/>
      <c r="E109" s="156"/>
      <c r="F109" s="156"/>
      <c r="G109" s="156"/>
      <c r="H109" s="156"/>
      <c r="I109" s="156"/>
      <c r="J109" s="156"/>
      <c r="K109" s="157"/>
      <c r="L109" s="156"/>
      <c r="M109" s="156"/>
      <c r="N109" s="156"/>
    </row>
    <row r="110" spans="1:15" s="158" customFormat="1">
      <c r="A110" s="156"/>
      <c r="B110" s="156"/>
      <c r="C110" s="156"/>
      <c r="D110" s="156"/>
      <c r="E110" s="156"/>
      <c r="F110" s="156"/>
      <c r="G110" s="156"/>
      <c r="H110" s="156"/>
      <c r="I110" s="156"/>
      <c r="J110" s="156"/>
      <c r="K110" s="157"/>
      <c r="L110" s="156"/>
      <c r="M110" s="156"/>
      <c r="N110" s="156"/>
    </row>
    <row r="111" spans="1:15" s="158" customFormat="1">
      <c r="A111" s="156"/>
      <c r="B111" s="156"/>
      <c r="C111" s="156"/>
      <c r="D111" s="156"/>
      <c r="E111" s="156"/>
      <c r="F111" s="156"/>
      <c r="G111" s="156"/>
      <c r="H111" s="156"/>
      <c r="I111" s="156"/>
      <c r="J111" s="156"/>
      <c r="K111" s="157"/>
      <c r="L111" s="156"/>
      <c r="M111" s="156"/>
      <c r="N111" s="156"/>
    </row>
    <row r="112" spans="1:15" s="158" customFormat="1">
      <c r="A112" s="156"/>
      <c r="B112" s="156"/>
      <c r="C112" s="156"/>
      <c r="D112" s="156"/>
      <c r="E112" s="156"/>
      <c r="F112" s="156"/>
      <c r="G112" s="156"/>
      <c r="H112" s="156"/>
      <c r="I112" s="156"/>
      <c r="J112" s="156"/>
      <c r="K112" s="157"/>
      <c r="L112" s="156"/>
      <c r="M112" s="156"/>
      <c r="N112" s="156"/>
    </row>
    <row r="113" spans="1:14" s="158" customFormat="1">
      <c r="A113" s="156"/>
      <c r="B113" s="156"/>
      <c r="C113" s="156"/>
      <c r="D113" s="156"/>
      <c r="E113" s="156"/>
      <c r="F113" s="156"/>
      <c r="G113" s="156"/>
      <c r="H113" s="156"/>
      <c r="I113" s="156"/>
      <c r="J113" s="156"/>
      <c r="K113" s="157"/>
      <c r="L113" s="156"/>
      <c r="M113" s="156"/>
      <c r="N113" s="156"/>
    </row>
    <row r="114" spans="1:14" s="158" customFormat="1">
      <c r="A114" s="156"/>
      <c r="B114" s="156"/>
      <c r="C114" s="156"/>
      <c r="D114" s="156"/>
      <c r="E114" s="156"/>
      <c r="F114" s="156"/>
      <c r="G114" s="156"/>
      <c r="H114" s="156"/>
      <c r="I114" s="156"/>
      <c r="J114" s="156"/>
      <c r="K114" s="157"/>
      <c r="L114" s="156"/>
      <c r="M114" s="156"/>
      <c r="N114" s="156"/>
    </row>
    <row r="115" spans="1:14" collapsed="1">
      <c r="A115" s="156"/>
      <c r="B115" s="156"/>
      <c r="C115" s="156"/>
      <c r="D115" s="156"/>
      <c r="E115" s="156"/>
      <c r="F115" s="156"/>
      <c r="G115" s="156"/>
      <c r="H115" s="156"/>
      <c r="I115" s="156"/>
      <c r="J115" s="156"/>
      <c r="K115" s="157"/>
      <c r="L115" s="156"/>
      <c r="M115" s="156"/>
      <c r="N115" s="156"/>
    </row>
    <row r="116" spans="1:14" hidden="1">
      <c r="A116" s="156"/>
      <c r="B116" s="156"/>
      <c r="C116" s="156"/>
      <c r="D116" s="156"/>
      <c r="E116" s="156"/>
      <c r="F116" s="156"/>
      <c r="G116" s="156"/>
      <c r="H116" s="156"/>
      <c r="I116" s="156"/>
      <c r="J116" s="156"/>
      <c r="K116" s="157"/>
      <c r="L116" s="156"/>
      <c r="M116" s="156"/>
      <c r="N116" s="156"/>
    </row>
    <row r="117" spans="1:14" hidden="1">
      <c r="A117" s="156"/>
      <c r="B117" s="156"/>
      <c r="C117" s="156"/>
      <c r="D117" s="156"/>
      <c r="E117" s="156"/>
      <c r="F117" s="156"/>
      <c r="G117" s="156"/>
      <c r="H117" s="156"/>
      <c r="I117" s="156"/>
      <c r="J117" s="156"/>
      <c r="K117" s="157"/>
      <c r="L117" s="156"/>
      <c r="M117" s="156"/>
      <c r="N117" s="156"/>
    </row>
    <row r="118" spans="1:14" hidden="1">
      <c r="A118" s="156"/>
      <c r="B118" s="156"/>
      <c r="C118" s="156"/>
      <c r="D118" s="156"/>
      <c r="E118" s="156"/>
      <c r="F118" s="156"/>
      <c r="G118" s="156"/>
      <c r="H118" s="156"/>
      <c r="I118" s="156"/>
      <c r="J118" s="156"/>
      <c r="K118" s="157"/>
      <c r="L118" s="156"/>
      <c r="M118" s="156"/>
      <c r="N118" s="156"/>
    </row>
    <row r="119" spans="1:14" hidden="1">
      <c r="A119" s="156"/>
      <c r="B119" s="156"/>
      <c r="C119" s="156"/>
      <c r="D119" s="156"/>
      <c r="E119" s="156"/>
      <c r="F119" s="156"/>
      <c r="G119" s="156"/>
      <c r="H119" s="156"/>
      <c r="I119" s="156"/>
      <c r="J119" s="156"/>
      <c r="K119" s="157"/>
      <c r="L119" s="156"/>
      <c r="M119" s="156"/>
      <c r="N119" s="156"/>
    </row>
    <row r="120" spans="1:14" collapsed="1">
      <c r="A120" s="156"/>
      <c r="B120" s="156"/>
      <c r="C120" s="156"/>
      <c r="D120" s="156"/>
      <c r="E120" s="156"/>
      <c r="F120" s="156"/>
      <c r="G120" s="156"/>
      <c r="H120" s="156"/>
      <c r="I120" s="156"/>
      <c r="J120" s="156"/>
      <c r="K120" s="157"/>
      <c r="L120" s="156"/>
      <c r="M120" s="156"/>
      <c r="N120" s="156"/>
    </row>
    <row r="121" spans="1:14" hidden="1">
      <c r="A121" s="156"/>
      <c r="B121" s="156"/>
      <c r="C121" s="156"/>
      <c r="D121" s="156"/>
      <c r="E121" s="156"/>
      <c r="F121" s="156"/>
      <c r="G121" s="156"/>
      <c r="H121" s="156"/>
      <c r="I121" s="156"/>
      <c r="J121" s="156"/>
      <c r="K121" s="157"/>
      <c r="L121" s="156"/>
      <c r="M121" s="156"/>
      <c r="N121" s="156"/>
    </row>
    <row r="122" spans="1:14" hidden="1">
      <c r="A122" s="156"/>
      <c r="B122" s="156"/>
      <c r="C122" s="156"/>
      <c r="D122" s="156"/>
      <c r="E122" s="156"/>
      <c r="F122" s="156"/>
      <c r="G122" s="156"/>
      <c r="H122" s="156"/>
      <c r="I122" s="156"/>
      <c r="J122" s="156"/>
      <c r="K122" s="157"/>
      <c r="L122" s="156"/>
      <c r="M122" s="156"/>
      <c r="N122" s="156"/>
    </row>
    <row r="123" spans="1:14" hidden="1">
      <c r="A123" s="156"/>
      <c r="B123" s="156"/>
      <c r="C123" s="156"/>
      <c r="D123" s="156"/>
      <c r="E123" s="156"/>
      <c r="F123" s="156"/>
      <c r="G123" s="156"/>
      <c r="H123" s="156"/>
      <c r="I123" s="156"/>
      <c r="J123" s="156"/>
      <c r="K123" s="157"/>
      <c r="L123" s="156"/>
      <c r="M123" s="156"/>
      <c r="N123" s="156"/>
    </row>
    <row r="124" spans="1:14" hidden="1">
      <c r="A124" s="156"/>
      <c r="B124" s="156"/>
      <c r="C124" s="156"/>
      <c r="D124" s="156"/>
      <c r="E124" s="156"/>
      <c r="F124" s="156"/>
      <c r="G124" s="156"/>
      <c r="H124" s="156"/>
      <c r="I124" s="156"/>
      <c r="J124" s="156"/>
      <c r="K124" s="157"/>
      <c r="L124" s="156"/>
      <c r="M124" s="156"/>
      <c r="N124" s="156"/>
    </row>
    <row r="125" spans="1:14" hidden="1">
      <c r="A125" s="156"/>
      <c r="B125" s="156"/>
      <c r="C125" s="156"/>
      <c r="D125" s="156"/>
      <c r="E125" s="156"/>
      <c r="F125" s="156"/>
      <c r="G125" s="156"/>
      <c r="H125" s="156"/>
      <c r="I125" s="156"/>
      <c r="J125" s="156"/>
      <c r="K125" s="157"/>
      <c r="L125" s="156"/>
      <c r="M125" s="156"/>
      <c r="N125" s="156"/>
    </row>
    <row r="126" spans="1:14" hidden="1">
      <c r="A126" s="156"/>
      <c r="B126" s="156"/>
      <c r="C126" s="156"/>
      <c r="D126" s="156"/>
      <c r="E126" s="156"/>
      <c r="F126" s="156"/>
      <c r="G126" s="156"/>
      <c r="H126" s="156"/>
      <c r="I126" s="156"/>
      <c r="J126" s="156"/>
      <c r="K126" s="157"/>
      <c r="L126" s="156"/>
      <c r="M126" s="156"/>
      <c r="N126" s="156"/>
    </row>
    <row r="127" spans="1:14" collapsed="1">
      <c r="A127" s="156"/>
      <c r="B127" s="156"/>
      <c r="C127" s="156"/>
      <c r="D127" s="156"/>
      <c r="E127" s="156"/>
      <c r="F127" s="156"/>
      <c r="G127" s="156"/>
      <c r="H127" s="156"/>
      <c r="I127" s="156"/>
      <c r="J127" s="156"/>
      <c r="K127" s="157"/>
      <c r="L127" s="156"/>
      <c r="M127" s="156"/>
      <c r="N127" s="156"/>
    </row>
    <row r="128" spans="1:14" hidden="1">
      <c r="A128" s="156"/>
      <c r="B128" s="156"/>
      <c r="C128" s="156"/>
      <c r="D128" s="156"/>
      <c r="E128" s="156"/>
      <c r="F128" s="156"/>
      <c r="G128" s="156"/>
      <c r="H128" s="156"/>
      <c r="I128" s="156"/>
      <c r="J128" s="156"/>
      <c r="K128" s="157"/>
      <c r="L128" s="156"/>
      <c r="M128" s="156"/>
      <c r="N128" s="156"/>
    </row>
    <row r="129" spans="1:14" hidden="1">
      <c r="A129" s="156"/>
      <c r="B129" s="156"/>
      <c r="C129" s="156"/>
      <c r="D129" s="156"/>
      <c r="E129" s="156"/>
      <c r="F129" s="156"/>
      <c r="G129" s="156"/>
      <c r="H129" s="156"/>
      <c r="I129" s="156"/>
      <c r="J129" s="156"/>
      <c r="K129" s="157"/>
      <c r="L129" s="156"/>
      <c r="M129" s="156"/>
      <c r="N129" s="156"/>
    </row>
    <row r="130" spans="1:14" hidden="1">
      <c r="A130" s="156"/>
      <c r="B130" s="156"/>
      <c r="C130" s="156"/>
      <c r="D130" s="156"/>
      <c r="E130" s="156"/>
      <c r="F130" s="156"/>
      <c r="G130" s="156"/>
      <c r="H130" s="156"/>
      <c r="I130" s="156"/>
      <c r="J130" s="156"/>
      <c r="K130" s="157"/>
      <c r="L130" s="156"/>
      <c r="M130" s="156"/>
      <c r="N130" s="156"/>
    </row>
    <row r="131" spans="1:14" hidden="1">
      <c r="A131" s="156"/>
      <c r="B131" s="156"/>
      <c r="C131" s="156"/>
      <c r="D131" s="156"/>
      <c r="E131" s="156"/>
      <c r="F131" s="156"/>
      <c r="G131" s="156"/>
      <c r="H131" s="156"/>
      <c r="I131" s="156"/>
      <c r="J131" s="156"/>
      <c r="K131" s="157"/>
      <c r="L131" s="156"/>
      <c r="M131" s="156"/>
      <c r="N131" s="156"/>
    </row>
    <row r="132" spans="1:14" hidden="1">
      <c r="A132" s="156"/>
      <c r="B132" s="156"/>
      <c r="C132" s="156"/>
      <c r="D132" s="156"/>
      <c r="E132" s="156"/>
      <c r="F132" s="156"/>
      <c r="G132" s="156"/>
      <c r="H132" s="156"/>
      <c r="I132" s="156"/>
      <c r="J132" s="156"/>
      <c r="K132" s="157"/>
      <c r="L132" s="156"/>
      <c r="M132" s="156"/>
      <c r="N132" s="156"/>
    </row>
    <row r="133" spans="1:14" hidden="1">
      <c r="A133" s="156"/>
      <c r="B133" s="156"/>
      <c r="C133" s="156"/>
      <c r="D133" s="156"/>
      <c r="E133" s="156"/>
      <c r="F133" s="156"/>
      <c r="G133" s="156"/>
      <c r="H133" s="156"/>
      <c r="I133" s="156"/>
      <c r="J133" s="156"/>
      <c r="K133" s="157"/>
      <c r="L133" s="156"/>
      <c r="M133" s="156"/>
      <c r="N133" s="156"/>
    </row>
    <row r="134" spans="1:14" collapsed="1">
      <c r="A134" s="156"/>
      <c r="B134" s="156"/>
      <c r="C134" s="156"/>
      <c r="D134" s="156"/>
      <c r="E134" s="156"/>
      <c r="F134" s="156"/>
      <c r="G134" s="156"/>
      <c r="H134" s="156"/>
      <c r="I134" s="156"/>
      <c r="J134" s="156"/>
      <c r="K134" s="157"/>
      <c r="L134" s="156"/>
      <c r="M134" s="156"/>
      <c r="N134" s="156"/>
    </row>
    <row r="135" spans="1:14" hidden="1">
      <c r="A135" s="156"/>
      <c r="B135" s="156"/>
      <c r="C135" s="156"/>
      <c r="D135" s="156"/>
      <c r="E135" s="156"/>
      <c r="F135" s="156"/>
      <c r="G135" s="156"/>
      <c r="H135" s="156"/>
      <c r="I135" s="156"/>
      <c r="J135" s="156"/>
      <c r="K135" s="157"/>
      <c r="L135" s="156"/>
      <c r="M135" s="156"/>
      <c r="N135" s="156"/>
    </row>
    <row r="136" spans="1:14" hidden="1">
      <c r="A136" s="156"/>
      <c r="B136" s="156"/>
      <c r="C136" s="156"/>
      <c r="D136" s="156"/>
      <c r="E136" s="156"/>
      <c r="F136" s="156"/>
      <c r="G136" s="156"/>
      <c r="H136" s="156"/>
      <c r="I136" s="156"/>
      <c r="J136" s="156"/>
      <c r="K136" s="157"/>
      <c r="L136" s="156"/>
      <c r="M136" s="156"/>
      <c r="N136" s="156"/>
    </row>
    <row r="137" spans="1:14" hidden="1">
      <c r="A137" s="156"/>
      <c r="B137" s="156"/>
      <c r="C137" s="156"/>
      <c r="D137" s="156"/>
      <c r="E137" s="156"/>
      <c r="F137" s="156"/>
      <c r="G137" s="156"/>
      <c r="H137" s="156"/>
      <c r="I137" s="156"/>
      <c r="J137" s="156"/>
      <c r="K137" s="157"/>
      <c r="L137" s="156"/>
      <c r="M137" s="156"/>
      <c r="N137" s="156"/>
    </row>
    <row r="138" spans="1:14" hidden="1">
      <c r="A138" s="156"/>
      <c r="B138" s="156"/>
      <c r="C138" s="156"/>
      <c r="D138" s="156"/>
      <c r="E138" s="156"/>
      <c r="F138" s="156"/>
      <c r="G138" s="156"/>
      <c r="H138" s="156"/>
      <c r="I138" s="156"/>
      <c r="J138" s="156"/>
      <c r="K138" s="157"/>
      <c r="L138" s="156"/>
      <c r="M138" s="156"/>
      <c r="N138" s="156"/>
    </row>
    <row r="139" spans="1:14">
      <c r="A139" s="156"/>
      <c r="B139" s="156"/>
      <c r="C139" s="156"/>
      <c r="D139" s="156"/>
      <c r="E139" s="156"/>
      <c r="F139" s="156"/>
      <c r="G139" s="156"/>
      <c r="H139" s="156"/>
      <c r="I139" s="156"/>
      <c r="J139" s="156"/>
      <c r="K139" s="157"/>
      <c r="L139" s="156"/>
      <c r="M139" s="156"/>
      <c r="N139" s="156"/>
    </row>
    <row r="140" spans="1:14">
      <c r="A140" s="156"/>
      <c r="B140" s="156"/>
      <c r="C140" s="156"/>
      <c r="D140" s="156"/>
      <c r="E140" s="156"/>
      <c r="F140" s="156"/>
      <c r="G140" s="156"/>
      <c r="H140" s="156"/>
      <c r="I140" s="156"/>
      <c r="J140" s="156"/>
      <c r="K140" s="157"/>
      <c r="L140" s="156"/>
      <c r="M140" s="156"/>
      <c r="N140" s="156"/>
    </row>
    <row r="141" spans="1:14">
      <c r="A141" s="156"/>
      <c r="B141" s="156"/>
      <c r="C141" s="156"/>
      <c r="D141" s="156"/>
      <c r="E141" s="156"/>
      <c r="F141" s="156"/>
      <c r="G141" s="156"/>
      <c r="H141" s="156"/>
      <c r="I141" s="156"/>
      <c r="J141" s="156"/>
      <c r="K141" s="157"/>
      <c r="L141" s="156"/>
      <c r="M141" s="156"/>
      <c r="N141" s="156"/>
    </row>
    <row r="142" spans="1:14">
      <c r="A142" s="156"/>
      <c r="B142" s="156"/>
      <c r="C142" s="156"/>
      <c r="D142" s="156"/>
      <c r="E142" s="156"/>
      <c r="F142" s="156"/>
      <c r="G142" s="156"/>
      <c r="H142" s="156"/>
      <c r="I142" s="156"/>
      <c r="J142" s="156"/>
      <c r="K142" s="157"/>
      <c r="L142" s="156"/>
      <c r="M142" s="156"/>
      <c r="N142" s="156"/>
    </row>
    <row r="143" spans="1:14">
      <c r="A143" s="156"/>
      <c r="B143" s="156"/>
      <c r="C143" s="156"/>
      <c r="D143" s="156"/>
      <c r="E143" s="156"/>
      <c r="F143" s="156"/>
      <c r="G143" s="156"/>
      <c r="H143" s="156"/>
      <c r="I143" s="156"/>
      <c r="J143" s="156"/>
      <c r="K143" s="157"/>
      <c r="L143" s="156"/>
      <c r="M143" s="156"/>
      <c r="N143" s="156"/>
    </row>
    <row r="144" spans="1:14">
      <c r="A144" s="156"/>
      <c r="B144" s="156"/>
      <c r="C144" s="156"/>
      <c r="D144" s="156"/>
      <c r="E144" s="156"/>
      <c r="F144" s="156"/>
      <c r="G144" s="156"/>
      <c r="H144" s="156"/>
      <c r="I144" s="156"/>
      <c r="J144" s="156"/>
      <c r="K144" s="157"/>
      <c r="L144" s="156"/>
      <c r="M144" s="156"/>
      <c r="N144" s="156"/>
    </row>
    <row r="145" spans="1:14">
      <c r="A145" s="156"/>
      <c r="B145" s="156"/>
      <c r="C145" s="156"/>
      <c r="D145" s="156"/>
      <c r="E145" s="156"/>
      <c r="F145" s="156"/>
      <c r="G145" s="156"/>
      <c r="H145" s="156"/>
      <c r="I145" s="156"/>
      <c r="J145" s="156"/>
      <c r="K145" s="157"/>
      <c r="L145" s="156"/>
      <c r="M145" s="156"/>
      <c r="N145" s="156"/>
    </row>
    <row r="146" spans="1:14">
      <c r="A146" s="156"/>
      <c r="B146" s="156"/>
      <c r="C146" s="156"/>
      <c r="D146" s="156"/>
      <c r="E146" s="156"/>
      <c r="F146" s="156"/>
      <c r="G146" s="156"/>
      <c r="H146" s="156"/>
      <c r="I146" s="156"/>
      <c r="J146" s="156"/>
      <c r="K146" s="157"/>
      <c r="L146" s="156"/>
      <c r="M146" s="156"/>
      <c r="N146" s="156"/>
    </row>
    <row r="147" spans="1:14" ht="32.25" customHeight="1">
      <c r="A147" s="156"/>
      <c r="B147" s="156"/>
      <c r="C147" s="156"/>
      <c r="D147" s="156"/>
      <c r="E147" s="156"/>
      <c r="F147" s="156"/>
      <c r="G147" s="156"/>
      <c r="H147" s="156"/>
      <c r="I147" s="156"/>
      <c r="J147" s="156"/>
      <c r="K147" s="157"/>
      <c r="L147" s="156"/>
      <c r="M147" s="156"/>
      <c r="N147" s="156"/>
    </row>
    <row r="148" spans="1:14" ht="32.25" customHeight="1">
      <c r="A148" s="156"/>
      <c r="B148" s="156"/>
      <c r="C148" s="156"/>
      <c r="D148" s="156"/>
      <c r="E148" s="156"/>
      <c r="F148" s="156"/>
      <c r="G148" s="156"/>
      <c r="H148" s="156"/>
      <c r="I148" s="156"/>
      <c r="J148" s="156"/>
      <c r="K148" s="157"/>
      <c r="L148" s="156"/>
      <c r="M148" s="156"/>
      <c r="N148" s="156"/>
    </row>
    <row r="149" spans="1:14" ht="35.25" customHeight="1">
      <c r="A149" s="156"/>
      <c r="B149" s="156"/>
      <c r="C149" s="156"/>
      <c r="D149" s="156"/>
      <c r="E149" s="156"/>
      <c r="F149" s="156"/>
      <c r="G149" s="156"/>
      <c r="H149" s="156"/>
      <c r="I149" s="156"/>
      <c r="J149" s="156"/>
      <c r="K149" s="157"/>
      <c r="L149" s="156"/>
      <c r="M149" s="156"/>
      <c r="N149" s="156"/>
    </row>
    <row r="150" spans="1:14">
      <c r="A150" s="156"/>
      <c r="B150" s="156"/>
      <c r="C150" s="156"/>
      <c r="D150" s="156"/>
      <c r="E150" s="156"/>
      <c r="F150" s="156"/>
      <c r="G150" s="156"/>
      <c r="H150" s="156"/>
      <c r="I150" s="156"/>
      <c r="J150" s="156"/>
      <c r="K150" s="157"/>
      <c r="L150" s="156"/>
      <c r="M150" s="156"/>
      <c r="N150" s="156"/>
    </row>
    <row r="151" spans="1:14">
      <c r="A151" s="156"/>
      <c r="B151" s="156"/>
      <c r="C151" s="156"/>
      <c r="D151" s="156"/>
      <c r="E151" s="156"/>
      <c r="F151" s="156"/>
      <c r="G151" s="156"/>
      <c r="H151" s="156"/>
      <c r="I151" s="156"/>
      <c r="J151" s="156"/>
      <c r="K151" s="157"/>
      <c r="L151" s="156"/>
      <c r="M151" s="156"/>
      <c r="N151" s="156"/>
    </row>
    <row r="152" spans="1:14">
      <c r="A152" s="156"/>
      <c r="B152" s="156"/>
      <c r="C152" s="156"/>
      <c r="D152" s="156"/>
      <c r="E152" s="156"/>
      <c r="F152" s="156"/>
      <c r="G152" s="156"/>
      <c r="H152" s="156"/>
      <c r="I152" s="156"/>
      <c r="J152" s="156"/>
      <c r="K152" s="157"/>
      <c r="L152" s="156"/>
      <c r="M152" s="156"/>
      <c r="N152" s="156"/>
    </row>
    <row r="153" spans="1:14">
      <c r="A153" s="156"/>
      <c r="B153" s="156"/>
      <c r="C153" s="156"/>
      <c r="D153" s="156"/>
      <c r="E153" s="156"/>
      <c r="F153" s="156"/>
      <c r="G153" s="156"/>
      <c r="H153" s="156"/>
      <c r="I153" s="156"/>
      <c r="J153" s="156"/>
      <c r="K153" s="157"/>
      <c r="L153" s="156"/>
      <c r="M153" s="156"/>
      <c r="N153" s="156"/>
    </row>
    <row r="154" spans="1:14">
      <c r="A154" s="156"/>
      <c r="B154" s="156"/>
      <c r="C154" s="156"/>
      <c r="D154" s="156"/>
      <c r="E154" s="156"/>
      <c r="F154" s="156"/>
      <c r="G154" s="156"/>
      <c r="H154" s="156"/>
      <c r="I154" s="156"/>
      <c r="J154" s="156"/>
      <c r="K154" s="157"/>
      <c r="L154" s="156"/>
      <c r="M154" s="156"/>
      <c r="N154" s="156"/>
    </row>
    <row r="155" spans="1:14">
      <c r="A155" s="156"/>
      <c r="B155" s="156"/>
      <c r="C155" s="156"/>
      <c r="D155" s="156"/>
      <c r="E155" s="156"/>
      <c r="F155" s="156"/>
      <c r="G155" s="156"/>
      <c r="H155" s="156"/>
      <c r="I155" s="156"/>
      <c r="J155" s="156"/>
      <c r="K155" s="157"/>
      <c r="L155" s="156"/>
      <c r="M155" s="156"/>
      <c r="N155" s="156"/>
    </row>
    <row r="156" spans="1:14">
      <c r="A156" s="156"/>
      <c r="B156" s="156"/>
      <c r="C156" s="156"/>
      <c r="D156" s="156"/>
      <c r="E156" s="156"/>
      <c r="F156" s="156"/>
      <c r="G156" s="156"/>
      <c r="H156" s="156"/>
      <c r="I156" s="156"/>
      <c r="J156" s="156"/>
      <c r="K156" s="157"/>
      <c r="L156" s="156"/>
      <c r="M156" s="156"/>
      <c r="N156" s="156"/>
    </row>
    <row r="157" spans="1:14">
      <c r="A157" s="156"/>
      <c r="B157" s="156"/>
      <c r="C157" s="156"/>
      <c r="D157" s="156"/>
      <c r="E157" s="156"/>
      <c r="F157" s="156"/>
      <c r="G157" s="156"/>
      <c r="H157" s="156"/>
      <c r="I157" s="156"/>
      <c r="J157" s="156"/>
      <c r="K157" s="157"/>
      <c r="L157" s="156"/>
      <c r="M157" s="156"/>
      <c r="N157" s="156"/>
    </row>
    <row r="158" spans="1:14">
      <c r="A158" s="156"/>
      <c r="B158" s="156"/>
      <c r="C158" s="156"/>
      <c r="D158" s="156"/>
      <c r="E158" s="156"/>
      <c r="F158" s="156"/>
      <c r="G158" s="156"/>
      <c r="H158" s="156"/>
      <c r="I158" s="156"/>
      <c r="J158" s="156"/>
      <c r="K158" s="157"/>
      <c r="L158" s="156"/>
      <c r="M158" s="156"/>
      <c r="N158" s="156"/>
    </row>
    <row r="159" spans="1:14">
      <c r="A159" s="156"/>
      <c r="B159" s="156"/>
      <c r="C159" s="156"/>
      <c r="D159" s="156"/>
      <c r="E159" s="156"/>
      <c r="F159" s="156"/>
      <c r="G159" s="156"/>
      <c r="H159" s="156"/>
      <c r="I159" s="156"/>
      <c r="J159" s="156"/>
      <c r="K159" s="157"/>
      <c r="L159" s="156"/>
      <c r="M159" s="156"/>
      <c r="N159" s="156"/>
    </row>
    <row r="160" spans="1:14">
      <c r="A160" s="156"/>
      <c r="B160" s="156"/>
      <c r="C160" s="156"/>
      <c r="D160" s="156"/>
      <c r="E160" s="156"/>
      <c r="F160" s="156"/>
      <c r="G160" s="156"/>
      <c r="H160" s="156"/>
      <c r="I160" s="156"/>
      <c r="J160" s="156"/>
      <c r="K160" s="157"/>
      <c r="L160" s="156"/>
      <c r="M160" s="156"/>
      <c r="N160" s="156"/>
    </row>
    <row r="161" spans="1:14">
      <c r="A161" s="156"/>
      <c r="B161" s="156"/>
      <c r="C161" s="156"/>
      <c r="D161" s="156"/>
      <c r="E161" s="156"/>
      <c r="F161" s="156"/>
      <c r="G161" s="156"/>
      <c r="H161" s="156"/>
      <c r="I161" s="156"/>
      <c r="J161" s="156"/>
      <c r="K161" s="157"/>
      <c r="L161" s="156"/>
      <c r="M161" s="156"/>
      <c r="N161" s="156"/>
    </row>
    <row r="162" spans="1:14">
      <c r="A162" s="156"/>
      <c r="B162" s="156"/>
      <c r="C162" s="156"/>
      <c r="D162" s="156"/>
      <c r="E162" s="156"/>
      <c r="F162" s="156"/>
      <c r="G162" s="156"/>
      <c r="H162" s="156"/>
      <c r="I162" s="156"/>
      <c r="J162" s="156"/>
      <c r="K162" s="157"/>
      <c r="L162" s="156"/>
      <c r="M162" s="156"/>
      <c r="N162" s="156"/>
    </row>
    <row r="163" spans="1:14">
      <c r="A163" s="156"/>
      <c r="B163" s="156"/>
      <c r="C163" s="156"/>
      <c r="D163" s="156"/>
      <c r="E163" s="156"/>
      <c r="F163" s="156"/>
      <c r="G163" s="156"/>
      <c r="H163" s="156"/>
      <c r="I163" s="156"/>
      <c r="J163" s="156"/>
      <c r="K163" s="157"/>
      <c r="L163" s="156"/>
      <c r="M163" s="156"/>
      <c r="N163" s="156"/>
    </row>
    <row r="164" spans="1:14">
      <c r="A164" s="156"/>
      <c r="B164" s="156"/>
      <c r="C164" s="156"/>
      <c r="D164" s="156"/>
      <c r="E164" s="156"/>
      <c r="F164" s="156"/>
      <c r="G164" s="156"/>
      <c r="H164" s="156"/>
      <c r="I164" s="156"/>
      <c r="J164" s="156"/>
      <c r="K164" s="157"/>
      <c r="L164" s="156"/>
      <c r="M164" s="156"/>
      <c r="N164" s="156"/>
    </row>
    <row r="165" spans="1:14">
      <c r="A165" s="156"/>
      <c r="B165" s="156"/>
      <c r="C165" s="156"/>
      <c r="D165" s="156"/>
      <c r="E165" s="156"/>
      <c r="F165" s="156"/>
      <c r="G165" s="156"/>
      <c r="H165" s="156"/>
      <c r="I165" s="156"/>
      <c r="J165" s="156"/>
      <c r="K165" s="157"/>
      <c r="L165" s="156"/>
      <c r="M165" s="156"/>
      <c r="N165" s="156"/>
    </row>
    <row r="166" spans="1:14">
      <c r="A166" s="156"/>
      <c r="B166" s="156"/>
      <c r="C166" s="156"/>
      <c r="D166" s="156"/>
      <c r="E166" s="156"/>
      <c r="F166" s="156"/>
      <c r="G166" s="156"/>
      <c r="H166" s="156"/>
      <c r="I166" s="156"/>
      <c r="J166" s="156"/>
      <c r="K166" s="157"/>
      <c r="L166" s="156"/>
      <c r="M166" s="156"/>
      <c r="N166" s="156"/>
    </row>
    <row r="167" spans="1:14">
      <c r="A167" s="156"/>
      <c r="B167" s="156"/>
      <c r="C167" s="156"/>
      <c r="D167" s="156"/>
      <c r="E167" s="156"/>
      <c r="F167" s="156"/>
      <c r="G167" s="156"/>
      <c r="H167" s="156"/>
      <c r="I167" s="156"/>
      <c r="J167" s="156"/>
      <c r="K167" s="157"/>
      <c r="L167" s="156"/>
      <c r="M167" s="156"/>
      <c r="N167" s="156"/>
    </row>
    <row r="168" spans="1:14">
      <c r="A168" s="156"/>
      <c r="B168" s="156"/>
      <c r="C168" s="156"/>
      <c r="D168" s="156"/>
      <c r="E168" s="156"/>
      <c r="F168" s="156"/>
      <c r="G168" s="156"/>
      <c r="H168" s="156"/>
      <c r="I168" s="156"/>
      <c r="J168" s="156"/>
      <c r="K168" s="157"/>
      <c r="L168" s="156"/>
      <c r="M168" s="156"/>
      <c r="N168" s="156"/>
    </row>
    <row r="169" spans="1:14">
      <c r="A169" s="156"/>
      <c r="B169" s="156"/>
      <c r="C169" s="156"/>
      <c r="D169" s="156"/>
      <c r="E169" s="156"/>
      <c r="F169" s="156"/>
      <c r="G169" s="156"/>
      <c r="H169" s="156"/>
      <c r="I169" s="156"/>
      <c r="J169" s="156"/>
      <c r="K169" s="157"/>
      <c r="L169" s="156"/>
      <c r="M169" s="156"/>
      <c r="N169" s="156"/>
    </row>
    <row r="170" spans="1:14">
      <c r="A170" s="156"/>
      <c r="B170" s="156"/>
      <c r="C170" s="156"/>
      <c r="D170" s="156"/>
      <c r="E170" s="156"/>
      <c r="F170" s="156"/>
      <c r="G170" s="156"/>
      <c r="H170" s="156"/>
      <c r="I170" s="156"/>
      <c r="J170" s="156"/>
      <c r="K170" s="157"/>
      <c r="L170" s="156"/>
      <c r="M170" s="156"/>
      <c r="N170" s="156"/>
    </row>
    <row r="171" spans="1:14">
      <c r="A171" s="156"/>
      <c r="B171" s="156"/>
      <c r="C171" s="156"/>
      <c r="D171" s="156"/>
      <c r="E171" s="156"/>
      <c r="F171" s="156"/>
      <c r="G171" s="156"/>
      <c r="H171" s="156"/>
      <c r="I171" s="156"/>
      <c r="J171" s="156"/>
      <c r="K171" s="157"/>
      <c r="L171" s="156"/>
      <c r="M171" s="156"/>
      <c r="N171" s="156"/>
    </row>
    <row r="172" spans="1:14">
      <c r="A172" s="156"/>
      <c r="B172" s="156"/>
      <c r="C172" s="156"/>
      <c r="D172" s="156"/>
      <c r="E172" s="156"/>
      <c r="F172" s="156"/>
      <c r="G172" s="156"/>
      <c r="H172" s="156"/>
      <c r="I172" s="156"/>
      <c r="J172" s="156"/>
      <c r="K172" s="157"/>
      <c r="L172" s="156"/>
      <c r="M172" s="156"/>
      <c r="N172" s="156"/>
    </row>
    <row r="173" spans="1:14">
      <c r="A173" s="156"/>
      <c r="B173" s="156"/>
      <c r="C173" s="156"/>
      <c r="D173" s="156"/>
      <c r="E173" s="156"/>
      <c r="F173" s="156"/>
      <c r="G173" s="156"/>
      <c r="H173" s="156"/>
      <c r="I173" s="156"/>
      <c r="J173" s="156"/>
      <c r="K173" s="157"/>
      <c r="L173" s="156"/>
      <c r="M173" s="156"/>
      <c r="N173" s="156"/>
    </row>
    <row r="174" spans="1:14">
      <c r="A174" s="156"/>
      <c r="B174" s="156"/>
      <c r="C174" s="156"/>
      <c r="D174" s="156"/>
      <c r="E174" s="156"/>
      <c r="F174" s="156"/>
      <c r="G174" s="156"/>
      <c r="H174" s="156"/>
      <c r="I174" s="156"/>
      <c r="J174" s="156"/>
      <c r="K174" s="157"/>
      <c r="L174" s="156"/>
      <c r="M174" s="156"/>
      <c r="N174" s="156"/>
    </row>
    <row r="175" spans="1:14">
      <c r="A175" s="156"/>
      <c r="B175" s="156"/>
      <c r="C175" s="156"/>
      <c r="D175" s="156"/>
      <c r="E175" s="156"/>
      <c r="F175" s="156"/>
      <c r="G175" s="156"/>
      <c r="H175" s="156"/>
      <c r="I175" s="156"/>
      <c r="J175" s="156"/>
      <c r="K175" s="157"/>
      <c r="L175" s="156"/>
      <c r="M175" s="156"/>
      <c r="N175" s="156"/>
    </row>
    <row r="176" spans="1:14">
      <c r="A176" s="156"/>
      <c r="B176" s="156"/>
      <c r="C176" s="156"/>
      <c r="D176" s="156"/>
      <c r="E176" s="156"/>
      <c r="F176" s="156"/>
      <c r="G176" s="156"/>
      <c r="H176" s="156"/>
      <c r="I176" s="156"/>
      <c r="J176" s="156"/>
      <c r="K176" s="157"/>
      <c r="L176" s="156"/>
      <c r="M176" s="156"/>
      <c r="N176" s="156"/>
    </row>
    <row r="177" spans="1:14">
      <c r="A177" s="156"/>
      <c r="B177" s="156"/>
      <c r="C177" s="156"/>
      <c r="D177" s="156"/>
      <c r="E177" s="156"/>
      <c r="F177" s="156"/>
      <c r="G177" s="156"/>
      <c r="H177" s="156"/>
      <c r="I177" s="156"/>
      <c r="J177" s="156"/>
      <c r="K177" s="157"/>
      <c r="L177" s="156"/>
      <c r="M177" s="156"/>
      <c r="N177" s="156"/>
    </row>
    <row r="178" spans="1:14">
      <c r="A178" s="156"/>
      <c r="B178" s="156"/>
      <c r="C178" s="156"/>
      <c r="D178" s="156"/>
      <c r="E178" s="156"/>
      <c r="F178" s="156"/>
      <c r="G178" s="156"/>
      <c r="H178" s="156"/>
      <c r="I178" s="156"/>
      <c r="J178" s="156"/>
      <c r="K178" s="157"/>
      <c r="L178" s="156"/>
      <c r="M178" s="156"/>
      <c r="N178" s="156"/>
    </row>
    <row r="179" spans="1:14">
      <c r="A179" s="156"/>
      <c r="B179" s="156"/>
      <c r="C179" s="156"/>
      <c r="D179" s="156"/>
      <c r="E179" s="156"/>
      <c r="F179" s="156"/>
      <c r="G179" s="156"/>
      <c r="H179" s="156"/>
      <c r="I179" s="156"/>
      <c r="J179" s="156"/>
      <c r="K179" s="157"/>
      <c r="L179" s="156"/>
      <c r="M179" s="156"/>
      <c r="N179" s="156"/>
    </row>
    <row r="180" spans="1:14">
      <c r="A180" s="156"/>
      <c r="B180" s="156"/>
      <c r="C180" s="156"/>
      <c r="D180" s="156"/>
      <c r="E180" s="156"/>
      <c r="F180" s="156"/>
      <c r="G180" s="156"/>
      <c r="H180" s="156"/>
      <c r="I180" s="156"/>
      <c r="J180" s="156"/>
      <c r="K180" s="157"/>
      <c r="L180" s="156"/>
      <c r="M180" s="156"/>
      <c r="N180" s="156"/>
    </row>
    <row r="181" spans="1:14">
      <c r="A181" s="156"/>
      <c r="B181" s="156"/>
      <c r="C181" s="156"/>
      <c r="D181" s="156"/>
      <c r="E181" s="156"/>
      <c r="F181" s="156"/>
      <c r="G181" s="156"/>
      <c r="H181" s="156"/>
      <c r="I181" s="156"/>
      <c r="J181" s="156"/>
      <c r="K181" s="157"/>
      <c r="L181" s="156"/>
      <c r="M181" s="156"/>
      <c r="N181" s="156"/>
    </row>
    <row r="182" spans="1:14">
      <c r="A182" s="156"/>
      <c r="B182" s="156"/>
      <c r="C182" s="156"/>
      <c r="D182" s="156"/>
      <c r="E182" s="156"/>
      <c r="F182" s="156"/>
      <c r="G182" s="156"/>
      <c r="H182" s="156"/>
      <c r="I182" s="156"/>
      <c r="J182" s="156"/>
      <c r="K182" s="157"/>
      <c r="L182" s="156"/>
      <c r="M182" s="156"/>
      <c r="N182" s="156"/>
    </row>
    <row r="183" spans="1:14">
      <c r="A183" s="156"/>
      <c r="B183" s="156"/>
      <c r="C183" s="156"/>
      <c r="D183" s="156"/>
      <c r="E183" s="156"/>
      <c r="F183" s="156"/>
      <c r="G183" s="156"/>
      <c r="H183" s="156"/>
      <c r="I183" s="156"/>
      <c r="J183" s="156"/>
      <c r="K183" s="157"/>
      <c r="L183" s="156"/>
      <c r="M183" s="156"/>
      <c r="N183" s="156"/>
    </row>
    <row r="184" spans="1:14">
      <c r="A184" s="156"/>
      <c r="B184" s="156"/>
      <c r="C184" s="156"/>
      <c r="D184" s="156"/>
      <c r="E184" s="156"/>
      <c r="F184" s="156"/>
      <c r="G184" s="156"/>
      <c r="H184" s="156"/>
      <c r="I184" s="156"/>
      <c r="J184" s="156"/>
      <c r="K184" s="157"/>
      <c r="L184" s="156"/>
      <c r="M184" s="156"/>
      <c r="N184" s="156"/>
    </row>
    <row r="185" spans="1:14">
      <c r="A185" s="156"/>
      <c r="B185" s="156"/>
      <c r="C185" s="156"/>
      <c r="D185" s="156"/>
      <c r="E185" s="156"/>
      <c r="F185" s="156"/>
      <c r="G185" s="156"/>
      <c r="H185" s="156"/>
      <c r="I185" s="156"/>
      <c r="J185" s="156"/>
      <c r="K185" s="157"/>
      <c r="L185" s="156"/>
      <c r="M185" s="156"/>
      <c r="N185" s="156"/>
    </row>
    <row r="186" spans="1:14">
      <c r="A186" s="156"/>
      <c r="B186" s="156"/>
      <c r="C186" s="156"/>
      <c r="D186" s="156"/>
      <c r="E186" s="156"/>
      <c r="F186" s="156"/>
      <c r="G186" s="156"/>
      <c r="H186" s="156"/>
      <c r="I186" s="156"/>
      <c r="J186" s="156"/>
      <c r="K186" s="157"/>
      <c r="L186" s="156"/>
      <c r="M186" s="156"/>
      <c r="N186" s="156"/>
    </row>
    <row r="187" spans="1:14">
      <c r="A187" s="156"/>
      <c r="B187" s="156"/>
      <c r="C187" s="156"/>
      <c r="D187" s="156"/>
      <c r="E187" s="156"/>
      <c r="F187" s="156"/>
      <c r="G187" s="156"/>
      <c r="H187" s="156"/>
      <c r="I187" s="156"/>
      <c r="J187" s="156"/>
      <c r="K187" s="157"/>
      <c r="L187" s="156"/>
      <c r="M187" s="156"/>
      <c r="N187" s="156"/>
    </row>
    <row r="188" spans="1:14">
      <c r="A188" s="156"/>
      <c r="B188" s="156"/>
      <c r="C188" s="156"/>
      <c r="D188" s="156"/>
      <c r="E188" s="156"/>
      <c r="F188" s="156"/>
      <c r="G188" s="156"/>
      <c r="H188" s="156"/>
      <c r="I188" s="156"/>
      <c r="J188" s="156"/>
      <c r="K188" s="157"/>
      <c r="L188" s="156"/>
      <c r="M188" s="156"/>
      <c r="N188" s="156"/>
    </row>
    <row r="189" spans="1:14">
      <c r="A189" s="156"/>
      <c r="B189" s="156"/>
      <c r="C189" s="156"/>
      <c r="D189" s="156"/>
      <c r="E189" s="156"/>
      <c r="F189" s="156"/>
      <c r="G189" s="156"/>
      <c r="H189" s="156"/>
      <c r="I189" s="156"/>
      <c r="J189" s="156"/>
      <c r="K189" s="157"/>
      <c r="L189" s="156"/>
      <c r="M189" s="156"/>
      <c r="N189" s="156"/>
    </row>
    <row r="190" spans="1:14">
      <c r="A190" s="156"/>
      <c r="B190" s="156"/>
      <c r="C190" s="156"/>
      <c r="D190" s="156"/>
      <c r="E190" s="156"/>
      <c r="F190" s="156"/>
      <c r="G190" s="156"/>
      <c r="H190" s="156"/>
      <c r="I190" s="156"/>
      <c r="J190" s="156"/>
      <c r="K190" s="157"/>
      <c r="L190" s="156"/>
      <c r="M190" s="156"/>
      <c r="N190" s="156"/>
    </row>
    <row r="191" spans="1:14">
      <c r="A191" s="156"/>
      <c r="B191" s="156"/>
      <c r="C191" s="156"/>
      <c r="D191" s="156"/>
      <c r="E191" s="156"/>
      <c r="F191" s="156"/>
      <c r="G191" s="156"/>
      <c r="H191" s="156"/>
      <c r="I191" s="156"/>
      <c r="J191" s="156"/>
      <c r="K191" s="157"/>
      <c r="L191" s="156"/>
      <c r="M191" s="156"/>
      <c r="N191" s="156"/>
    </row>
    <row r="192" spans="1:14">
      <c r="A192" s="156"/>
      <c r="B192" s="156"/>
      <c r="C192" s="156"/>
      <c r="D192" s="156"/>
      <c r="E192" s="156"/>
      <c r="F192" s="156"/>
      <c r="G192" s="156"/>
      <c r="H192" s="156"/>
      <c r="I192" s="156"/>
      <c r="J192" s="156"/>
      <c r="K192" s="157"/>
      <c r="L192" s="156"/>
      <c r="M192" s="156"/>
      <c r="N192" s="156"/>
    </row>
    <row r="193" spans="1:14">
      <c r="A193" s="156"/>
      <c r="B193" s="156"/>
      <c r="C193" s="156"/>
      <c r="D193" s="156"/>
      <c r="E193" s="156"/>
      <c r="F193" s="156"/>
      <c r="G193" s="156"/>
      <c r="H193" s="156"/>
      <c r="I193" s="156"/>
      <c r="J193" s="156"/>
      <c r="K193" s="157"/>
      <c r="L193" s="156"/>
      <c r="M193" s="156"/>
      <c r="N193" s="156"/>
    </row>
    <row r="194" spans="1:14">
      <c r="A194" s="156"/>
      <c r="B194" s="156"/>
      <c r="C194" s="156"/>
      <c r="D194" s="156"/>
      <c r="E194" s="156"/>
      <c r="F194" s="156"/>
      <c r="G194" s="156"/>
      <c r="H194" s="156"/>
      <c r="I194" s="156"/>
      <c r="J194" s="156"/>
      <c r="K194" s="157"/>
      <c r="L194" s="156"/>
      <c r="M194" s="156"/>
      <c r="N194" s="156"/>
    </row>
    <row r="195" spans="1:14">
      <c r="A195" s="156"/>
      <c r="B195" s="156"/>
      <c r="C195" s="156"/>
      <c r="D195" s="156"/>
      <c r="E195" s="156"/>
      <c r="F195" s="156"/>
      <c r="G195" s="156"/>
      <c r="H195" s="156"/>
      <c r="I195" s="156"/>
      <c r="J195" s="156"/>
      <c r="K195" s="157"/>
      <c r="L195" s="156"/>
      <c r="M195" s="156"/>
      <c r="N195" s="156"/>
    </row>
    <row r="196" spans="1:14">
      <c r="A196" s="156"/>
      <c r="B196" s="156"/>
      <c r="C196" s="156"/>
      <c r="D196" s="156"/>
      <c r="E196" s="156"/>
      <c r="F196" s="156"/>
      <c r="G196" s="156"/>
      <c r="H196" s="156"/>
      <c r="I196" s="156"/>
      <c r="J196" s="156"/>
      <c r="K196" s="157"/>
      <c r="L196" s="156"/>
      <c r="M196" s="156"/>
      <c r="N196" s="156"/>
    </row>
    <row r="197" spans="1:14">
      <c r="A197" s="156"/>
      <c r="B197" s="156"/>
      <c r="C197" s="156"/>
      <c r="D197" s="156"/>
      <c r="E197" s="156"/>
      <c r="F197" s="156"/>
      <c r="G197" s="156"/>
      <c r="H197" s="156"/>
      <c r="I197" s="156"/>
      <c r="J197" s="156"/>
      <c r="K197" s="157"/>
      <c r="L197" s="156"/>
      <c r="M197" s="156"/>
      <c r="N197" s="156"/>
    </row>
    <row r="198" spans="1:14">
      <c r="A198" s="156"/>
      <c r="B198" s="156"/>
      <c r="C198" s="156"/>
      <c r="D198" s="156"/>
      <c r="E198" s="156"/>
      <c r="F198" s="156"/>
      <c r="G198" s="156"/>
      <c r="H198" s="156"/>
      <c r="I198" s="156"/>
      <c r="J198" s="156"/>
      <c r="K198" s="157"/>
      <c r="L198" s="156"/>
      <c r="M198" s="156"/>
      <c r="N198" s="156"/>
    </row>
    <row r="199" spans="1:14">
      <c r="A199" s="156"/>
      <c r="B199" s="156"/>
      <c r="C199" s="156"/>
      <c r="D199" s="156"/>
      <c r="E199" s="156"/>
      <c r="F199" s="156"/>
      <c r="G199" s="156"/>
      <c r="H199" s="156"/>
      <c r="I199" s="156"/>
      <c r="J199" s="156"/>
      <c r="K199" s="157"/>
      <c r="L199" s="156"/>
      <c r="M199" s="156"/>
      <c r="N199" s="156"/>
    </row>
    <row r="200" spans="1:14">
      <c r="A200" s="156"/>
      <c r="B200" s="156"/>
      <c r="C200" s="156"/>
      <c r="D200" s="156"/>
      <c r="E200" s="156"/>
      <c r="F200" s="156"/>
      <c r="G200" s="156"/>
      <c r="H200" s="156"/>
      <c r="I200" s="156"/>
      <c r="J200" s="156"/>
      <c r="K200" s="157"/>
      <c r="L200" s="156"/>
      <c r="M200" s="156"/>
      <c r="N200" s="156"/>
    </row>
    <row r="201" spans="1:14">
      <c r="A201" s="156"/>
      <c r="B201" s="156"/>
      <c r="C201" s="156"/>
      <c r="D201" s="156"/>
      <c r="E201" s="156"/>
      <c r="F201" s="156"/>
      <c r="G201" s="156"/>
      <c r="H201" s="156"/>
      <c r="I201" s="156"/>
      <c r="J201" s="156"/>
      <c r="K201" s="157"/>
      <c r="L201" s="156"/>
      <c r="M201" s="156"/>
      <c r="N201" s="156"/>
    </row>
    <row r="202" spans="1:14">
      <c r="A202" s="156"/>
      <c r="B202" s="156"/>
      <c r="C202" s="156"/>
      <c r="D202" s="156"/>
      <c r="E202" s="156"/>
      <c r="F202" s="156"/>
      <c r="G202" s="156"/>
      <c r="H202" s="156"/>
      <c r="I202" s="156"/>
      <c r="J202" s="156"/>
      <c r="K202" s="157"/>
      <c r="L202" s="156"/>
      <c r="M202" s="156"/>
      <c r="N202" s="156"/>
    </row>
    <row r="203" spans="1:14">
      <c r="A203" s="156"/>
      <c r="B203" s="156"/>
      <c r="C203" s="156"/>
      <c r="D203" s="156"/>
      <c r="E203" s="156"/>
      <c r="F203" s="156"/>
      <c r="G203" s="156"/>
      <c r="H203" s="156"/>
      <c r="I203" s="156"/>
      <c r="J203" s="156"/>
      <c r="K203" s="157"/>
      <c r="L203" s="156"/>
      <c r="M203" s="156"/>
      <c r="N203" s="156"/>
    </row>
    <row r="204" spans="1:14">
      <c r="A204" s="156"/>
      <c r="B204" s="156"/>
      <c r="C204" s="156"/>
      <c r="D204" s="156"/>
      <c r="E204" s="156"/>
      <c r="F204" s="156"/>
      <c r="G204" s="156"/>
      <c r="H204" s="156"/>
      <c r="I204" s="156"/>
      <c r="J204" s="156"/>
      <c r="K204" s="157"/>
      <c r="L204" s="156"/>
      <c r="M204" s="156"/>
      <c r="N204" s="156"/>
    </row>
    <row r="205" spans="1:14">
      <c r="A205" s="156"/>
      <c r="B205" s="156"/>
      <c r="C205" s="156"/>
      <c r="D205" s="156"/>
      <c r="E205" s="156"/>
      <c r="F205" s="156"/>
      <c r="G205" s="156"/>
      <c r="H205" s="156"/>
      <c r="I205" s="156"/>
      <c r="J205" s="156"/>
      <c r="K205" s="157"/>
      <c r="L205" s="156"/>
      <c r="M205" s="156"/>
      <c r="N205" s="156"/>
    </row>
    <row r="206" spans="1:14">
      <c r="A206" s="156"/>
      <c r="B206" s="156"/>
      <c r="C206" s="156"/>
      <c r="D206" s="156"/>
      <c r="E206" s="156"/>
      <c r="F206" s="156"/>
      <c r="G206" s="156"/>
      <c r="H206" s="156"/>
      <c r="I206" s="156"/>
      <c r="J206" s="156"/>
      <c r="K206" s="157"/>
      <c r="L206" s="156"/>
      <c r="M206" s="156"/>
      <c r="N206" s="156"/>
    </row>
    <row r="207" spans="1:14">
      <c r="A207" s="156"/>
      <c r="B207" s="156"/>
      <c r="C207" s="156"/>
      <c r="D207" s="156"/>
      <c r="E207" s="156"/>
      <c r="F207" s="156"/>
      <c r="G207" s="156"/>
      <c r="H207" s="156"/>
      <c r="I207" s="156"/>
      <c r="J207" s="156"/>
      <c r="K207" s="157"/>
      <c r="L207" s="156"/>
      <c r="M207" s="156"/>
      <c r="N207" s="156"/>
    </row>
    <row r="208" spans="1:14">
      <c r="A208" s="156"/>
      <c r="B208" s="156"/>
      <c r="C208" s="156"/>
      <c r="D208" s="156"/>
      <c r="E208" s="156"/>
      <c r="F208" s="156"/>
      <c r="G208" s="156"/>
      <c r="H208" s="156"/>
      <c r="I208" s="156"/>
      <c r="J208" s="156"/>
      <c r="K208" s="157"/>
      <c r="L208" s="156"/>
      <c r="M208" s="156"/>
      <c r="N208" s="156"/>
    </row>
    <row r="209" spans="1:14">
      <c r="A209" s="156"/>
      <c r="B209" s="156"/>
      <c r="C209" s="156"/>
      <c r="D209" s="156"/>
      <c r="E209" s="156"/>
      <c r="F209" s="156"/>
      <c r="G209" s="156"/>
      <c r="H209" s="156"/>
      <c r="I209" s="156"/>
      <c r="J209" s="156"/>
      <c r="K209" s="157"/>
      <c r="L209" s="156"/>
      <c r="M209" s="156"/>
      <c r="N209" s="156"/>
    </row>
    <row r="210" spans="1:14">
      <c r="A210" s="156"/>
      <c r="B210" s="156"/>
      <c r="C210" s="156"/>
      <c r="D210" s="156"/>
      <c r="E210" s="156"/>
      <c r="F210" s="156"/>
      <c r="G210" s="156"/>
      <c r="H210" s="156"/>
      <c r="I210" s="156"/>
      <c r="J210" s="156"/>
      <c r="K210" s="157"/>
      <c r="L210" s="156"/>
      <c r="M210" s="156"/>
      <c r="N210" s="156"/>
    </row>
    <row r="211" spans="1:14">
      <c r="A211" s="156"/>
      <c r="B211" s="156"/>
      <c r="C211" s="156"/>
      <c r="D211" s="156"/>
      <c r="E211" s="156"/>
      <c r="F211" s="156"/>
      <c r="G211" s="156"/>
      <c r="H211" s="156"/>
      <c r="I211" s="156"/>
      <c r="J211" s="156"/>
      <c r="K211" s="157"/>
      <c r="L211" s="156"/>
      <c r="M211" s="156"/>
      <c r="N211" s="156"/>
    </row>
    <row r="212" spans="1:14">
      <c r="A212" s="156"/>
      <c r="B212" s="156"/>
      <c r="C212" s="156"/>
      <c r="D212" s="156"/>
      <c r="E212" s="156"/>
      <c r="F212" s="156"/>
      <c r="G212" s="156"/>
      <c r="H212" s="156"/>
      <c r="I212" s="156"/>
      <c r="J212" s="156"/>
      <c r="K212" s="157"/>
      <c r="L212" s="156"/>
      <c r="M212" s="156"/>
      <c r="N212" s="156"/>
    </row>
    <row r="213" spans="1:14">
      <c r="A213" s="156"/>
      <c r="B213" s="156"/>
      <c r="C213" s="156"/>
      <c r="D213" s="156"/>
      <c r="E213" s="156"/>
      <c r="F213" s="156"/>
      <c r="G213" s="156"/>
      <c r="H213" s="156"/>
      <c r="I213" s="156"/>
      <c r="J213" s="156"/>
      <c r="K213" s="157"/>
      <c r="L213" s="156"/>
      <c r="M213" s="156"/>
      <c r="N213" s="156"/>
    </row>
    <row r="214" spans="1:14">
      <c r="A214" s="156"/>
      <c r="B214" s="156"/>
      <c r="C214" s="156"/>
      <c r="D214" s="156"/>
      <c r="E214" s="156"/>
      <c r="F214" s="156"/>
      <c r="G214" s="156"/>
      <c r="H214" s="156"/>
      <c r="I214" s="156"/>
      <c r="J214" s="156"/>
      <c r="K214" s="157"/>
      <c r="L214" s="156"/>
      <c r="M214" s="156"/>
      <c r="N214" s="156"/>
    </row>
    <row r="215" spans="1:14">
      <c r="A215" s="156"/>
      <c r="B215" s="156"/>
      <c r="C215" s="156"/>
      <c r="D215" s="156"/>
      <c r="E215" s="156"/>
      <c r="F215" s="156"/>
      <c r="G215" s="156"/>
      <c r="H215" s="156"/>
      <c r="I215" s="156"/>
      <c r="J215" s="156"/>
      <c r="K215" s="157"/>
      <c r="L215" s="156"/>
      <c r="M215" s="156"/>
      <c r="N215" s="156"/>
    </row>
    <row r="216" spans="1:14">
      <c r="A216" s="156"/>
      <c r="B216" s="156"/>
      <c r="C216" s="156"/>
      <c r="D216" s="156"/>
      <c r="E216" s="156"/>
      <c r="F216" s="156"/>
      <c r="G216" s="156"/>
      <c r="H216" s="156"/>
      <c r="I216" s="156"/>
      <c r="J216" s="156"/>
      <c r="K216" s="157"/>
      <c r="L216" s="156"/>
      <c r="M216" s="156"/>
      <c r="N216" s="156"/>
    </row>
    <row r="217" spans="1:14">
      <c r="A217" s="156"/>
      <c r="B217" s="156"/>
      <c r="C217" s="156"/>
      <c r="D217" s="156"/>
      <c r="E217" s="156"/>
      <c r="F217" s="156"/>
      <c r="G217" s="156"/>
      <c r="H217" s="156"/>
      <c r="I217" s="156"/>
      <c r="J217" s="156"/>
      <c r="K217" s="157"/>
      <c r="L217" s="156"/>
      <c r="M217" s="156"/>
      <c r="N217" s="156"/>
    </row>
    <row r="218" spans="1:14">
      <c r="A218" s="156"/>
      <c r="B218" s="156"/>
      <c r="C218" s="156"/>
      <c r="D218" s="156"/>
      <c r="E218" s="156"/>
      <c r="F218" s="156"/>
      <c r="G218" s="156"/>
      <c r="H218" s="156"/>
      <c r="I218" s="156"/>
      <c r="J218" s="156"/>
      <c r="K218" s="157"/>
      <c r="L218" s="156"/>
      <c r="M218" s="156"/>
      <c r="N218" s="156"/>
    </row>
    <row r="219" spans="1:14">
      <c r="A219" s="156"/>
      <c r="B219" s="156"/>
      <c r="C219" s="156"/>
      <c r="D219" s="156"/>
      <c r="E219" s="156"/>
      <c r="F219" s="156"/>
      <c r="G219" s="156"/>
      <c r="H219" s="156"/>
      <c r="I219" s="156"/>
      <c r="J219" s="156"/>
      <c r="K219" s="157"/>
      <c r="L219" s="156"/>
      <c r="M219" s="156"/>
      <c r="N219" s="156"/>
    </row>
    <row r="220" spans="1:14">
      <c r="A220" s="156"/>
      <c r="B220" s="156"/>
      <c r="C220" s="156"/>
      <c r="D220" s="156"/>
      <c r="E220" s="156"/>
      <c r="F220" s="156"/>
      <c r="G220" s="156"/>
      <c r="H220" s="156"/>
      <c r="I220" s="156"/>
      <c r="J220" s="156"/>
      <c r="K220" s="157"/>
      <c r="L220" s="156"/>
      <c r="M220" s="156"/>
      <c r="N220" s="156"/>
    </row>
    <row r="221" spans="1:14">
      <c r="A221" s="156"/>
      <c r="B221" s="156"/>
      <c r="C221" s="156"/>
      <c r="D221" s="156"/>
      <c r="E221" s="156"/>
      <c r="F221" s="156"/>
      <c r="G221" s="156"/>
      <c r="H221" s="156"/>
      <c r="I221" s="156"/>
      <c r="J221" s="156"/>
      <c r="K221" s="157"/>
      <c r="L221" s="156"/>
      <c r="M221" s="156"/>
      <c r="N221" s="156"/>
    </row>
    <row r="222" spans="1:14">
      <c r="A222" s="156"/>
      <c r="B222" s="156"/>
      <c r="C222" s="156"/>
      <c r="D222" s="156"/>
      <c r="E222" s="156"/>
      <c r="F222" s="156"/>
      <c r="G222" s="156"/>
      <c r="H222" s="156"/>
      <c r="I222" s="156"/>
      <c r="J222" s="156"/>
      <c r="K222" s="157"/>
      <c r="L222" s="156"/>
      <c r="M222" s="156"/>
      <c r="N222" s="156"/>
    </row>
    <row r="223" spans="1:14">
      <c r="A223" s="156"/>
      <c r="B223" s="156"/>
      <c r="C223" s="156"/>
      <c r="D223" s="156"/>
      <c r="E223" s="156"/>
      <c r="F223" s="156"/>
      <c r="G223" s="156"/>
      <c r="H223" s="156"/>
      <c r="I223" s="156"/>
      <c r="J223" s="156"/>
      <c r="K223" s="157"/>
      <c r="L223" s="156"/>
      <c r="M223" s="156"/>
      <c r="N223" s="156"/>
    </row>
    <row r="224" spans="1:14">
      <c r="A224" s="156"/>
      <c r="B224" s="156"/>
      <c r="C224" s="156"/>
      <c r="D224" s="156"/>
      <c r="E224" s="156"/>
      <c r="F224" s="156"/>
      <c r="G224" s="156"/>
      <c r="H224" s="156"/>
      <c r="I224" s="156"/>
      <c r="J224" s="156"/>
      <c r="K224" s="157"/>
      <c r="L224" s="156"/>
      <c r="M224" s="156"/>
      <c r="N224" s="156"/>
    </row>
    <row r="225" spans="1:14">
      <c r="A225" s="156"/>
      <c r="B225" s="156"/>
      <c r="C225" s="156"/>
      <c r="D225" s="156"/>
      <c r="E225" s="156"/>
      <c r="F225" s="156"/>
      <c r="G225" s="156"/>
      <c r="H225" s="156"/>
      <c r="I225" s="156"/>
      <c r="J225" s="156"/>
      <c r="K225" s="157"/>
      <c r="L225" s="156"/>
      <c r="M225" s="156"/>
      <c r="N225" s="156"/>
    </row>
    <row r="226" spans="1:14">
      <c r="A226" s="156"/>
      <c r="B226" s="156"/>
      <c r="C226" s="156"/>
      <c r="D226" s="156"/>
      <c r="E226" s="156"/>
      <c r="F226" s="156"/>
      <c r="G226" s="156"/>
      <c r="H226" s="156"/>
      <c r="I226" s="156"/>
      <c r="J226" s="156"/>
      <c r="K226" s="157"/>
      <c r="L226" s="156"/>
      <c r="M226" s="156"/>
      <c r="N226" s="156"/>
    </row>
    <row r="227" spans="1:14">
      <c r="A227" s="156"/>
      <c r="B227" s="156"/>
      <c r="C227" s="156"/>
      <c r="D227" s="156"/>
      <c r="E227" s="156"/>
      <c r="F227" s="156"/>
      <c r="G227" s="156"/>
      <c r="H227" s="156"/>
      <c r="I227" s="156"/>
      <c r="J227" s="156"/>
      <c r="K227" s="157"/>
      <c r="L227" s="156"/>
      <c r="M227" s="156"/>
      <c r="N227" s="156"/>
    </row>
    <row r="228" spans="1:14">
      <c r="A228" s="156"/>
      <c r="B228" s="156"/>
      <c r="C228" s="156"/>
      <c r="D228" s="156"/>
      <c r="E228" s="156"/>
      <c r="F228" s="156"/>
      <c r="G228" s="156"/>
      <c r="H228" s="156"/>
      <c r="I228" s="156"/>
      <c r="J228" s="156"/>
      <c r="K228" s="157"/>
      <c r="L228" s="156"/>
      <c r="M228" s="156"/>
      <c r="N228" s="156"/>
    </row>
    <row r="229" spans="1:14">
      <c r="A229" s="156"/>
      <c r="B229" s="156"/>
      <c r="C229" s="156"/>
      <c r="D229" s="156"/>
      <c r="E229" s="156"/>
      <c r="F229" s="156"/>
      <c r="G229" s="156"/>
      <c r="H229" s="156"/>
      <c r="I229" s="156"/>
      <c r="J229" s="156"/>
      <c r="K229" s="157"/>
      <c r="L229" s="156"/>
      <c r="M229" s="156"/>
      <c r="N229" s="156"/>
    </row>
    <row r="230" spans="1:14">
      <c r="A230" s="156"/>
      <c r="B230" s="156"/>
      <c r="C230" s="156"/>
      <c r="D230" s="156"/>
      <c r="E230" s="156"/>
      <c r="F230" s="156"/>
      <c r="G230" s="156"/>
      <c r="H230" s="156"/>
      <c r="I230" s="156"/>
      <c r="J230" s="156"/>
      <c r="K230" s="157"/>
      <c r="L230" s="156"/>
      <c r="M230" s="156"/>
      <c r="N230" s="156"/>
    </row>
    <row r="231" spans="1:14" ht="30" customHeight="1">
      <c r="A231" s="156"/>
      <c r="B231" s="156"/>
      <c r="C231" s="156"/>
      <c r="D231" s="156"/>
      <c r="E231" s="156"/>
      <c r="F231" s="156"/>
      <c r="G231" s="156"/>
      <c r="H231" s="156"/>
      <c r="I231" s="156"/>
      <c r="J231" s="156"/>
      <c r="K231" s="157"/>
      <c r="L231" s="156"/>
      <c r="M231" s="156"/>
      <c r="N231" s="156"/>
    </row>
    <row r="232" spans="1:14">
      <c r="A232" s="156"/>
      <c r="B232" s="156"/>
      <c r="C232" s="156"/>
      <c r="D232" s="156"/>
      <c r="E232" s="156"/>
      <c r="F232" s="156"/>
      <c r="G232" s="156"/>
      <c r="H232" s="156"/>
      <c r="I232" s="156"/>
      <c r="J232" s="156"/>
      <c r="K232" s="157"/>
      <c r="L232" s="156"/>
      <c r="M232" s="156"/>
      <c r="N232" s="156"/>
    </row>
    <row r="233" spans="1:14">
      <c r="A233" s="156"/>
      <c r="B233" s="156"/>
      <c r="C233" s="156"/>
      <c r="D233" s="156"/>
      <c r="E233" s="156"/>
      <c r="F233" s="156"/>
      <c r="G233" s="156"/>
      <c r="H233" s="156"/>
      <c r="I233" s="156"/>
      <c r="J233" s="156"/>
      <c r="K233" s="157"/>
      <c r="L233" s="156"/>
      <c r="M233" s="156"/>
      <c r="N233" s="156"/>
    </row>
    <row r="234" spans="1:14">
      <c r="A234" s="156"/>
      <c r="B234" s="156"/>
      <c r="C234" s="156"/>
      <c r="D234" s="156"/>
      <c r="E234" s="156"/>
      <c r="F234" s="156"/>
      <c r="G234" s="156"/>
      <c r="H234" s="156"/>
      <c r="I234" s="156"/>
      <c r="J234" s="156"/>
      <c r="K234" s="157"/>
      <c r="L234" s="156"/>
      <c r="M234" s="156"/>
      <c r="N234" s="156"/>
    </row>
    <row r="235" spans="1:14">
      <c r="A235" s="156"/>
      <c r="B235" s="156"/>
      <c r="C235" s="156"/>
      <c r="D235" s="156"/>
      <c r="E235" s="156"/>
      <c r="F235" s="156"/>
      <c r="G235" s="156"/>
      <c r="H235" s="156"/>
      <c r="I235" s="156"/>
      <c r="J235" s="156"/>
      <c r="K235" s="157"/>
      <c r="L235" s="156"/>
      <c r="M235" s="156"/>
      <c r="N235" s="156"/>
    </row>
    <row r="236" spans="1:14">
      <c r="A236" s="156"/>
      <c r="B236" s="156"/>
      <c r="C236" s="156"/>
      <c r="D236" s="156"/>
      <c r="E236" s="156"/>
      <c r="F236" s="156"/>
      <c r="G236" s="156"/>
      <c r="H236" s="156"/>
      <c r="I236" s="156"/>
      <c r="J236" s="156"/>
      <c r="K236" s="157"/>
      <c r="L236" s="156"/>
      <c r="M236" s="156"/>
      <c r="N236" s="156"/>
    </row>
    <row r="237" spans="1:14">
      <c r="A237" s="156"/>
      <c r="B237" s="156"/>
      <c r="C237" s="156"/>
      <c r="D237" s="156"/>
      <c r="E237" s="156"/>
      <c r="F237" s="156"/>
      <c r="G237" s="156"/>
      <c r="H237" s="156"/>
      <c r="I237" s="156"/>
      <c r="J237" s="156"/>
      <c r="K237" s="157"/>
      <c r="L237" s="156"/>
      <c r="M237" s="156"/>
      <c r="N237" s="156"/>
    </row>
    <row r="238" spans="1:14">
      <c r="A238" s="156"/>
      <c r="B238" s="156"/>
      <c r="C238" s="156"/>
      <c r="D238" s="156"/>
      <c r="E238" s="156"/>
      <c r="F238" s="156"/>
      <c r="G238" s="156"/>
      <c r="H238" s="156"/>
      <c r="I238" s="156"/>
      <c r="J238" s="156"/>
      <c r="K238" s="157"/>
      <c r="L238" s="156"/>
      <c r="M238" s="156"/>
      <c r="N238" s="156"/>
    </row>
    <row r="239" spans="1:14">
      <c r="A239" s="156"/>
      <c r="B239" s="156"/>
      <c r="C239" s="156"/>
      <c r="D239" s="156"/>
      <c r="E239" s="156"/>
      <c r="F239" s="156"/>
      <c r="G239" s="156"/>
      <c r="H239" s="156"/>
      <c r="I239" s="156"/>
      <c r="J239" s="156"/>
      <c r="K239" s="157"/>
      <c r="L239" s="156"/>
      <c r="M239" s="156"/>
      <c r="N239" s="156"/>
    </row>
    <row r="240" spans="1:14">
      <c r="A240" s="156"/>
      <c r="B240" s="156"/>
      <c r="C240" s="156"/>
      <c r="D240" s="156"/>
      <c r="E240" s="156"/>
      <c r="F240" s="156"/>
      <c r="G240" s="156"/>
      <c r="H240" s="156"/>
      <c r="I240" s="156"/>
      <c r="J240" s="156"/>
      <c r="K240" s="157"/>
      <c r="L240" s="156"/>
      <c r="M240" s="156"/>
      <c r="N240" s="156"/>
    </row>
    <row r="241" spans="1:14">
      <c r="A241" s="156"/>
      <c r="B241" s="156"/>
      <c r="C241" s="156"/>
      <c r="D241" s="156"/>
      <c r="E241" s="156"/>
      <c r="F241" s="156"/>
      <c r="G241" s="156"/>
      <c r="H241" s="156"/>
      <c r="I241" s="156"/>
      <c r="J241" s="156"/>
      <c r="K241" s="157"/>
      <c r="L241" s="156"/>
      <c r="M241" s="156"/>
      <c r="N241" s="156"/>
    </row>
    <row r="242" spans="1:14">
      <c r="A242" s="156"/>
      <c r="B242" s="156"/>
      <c r="C242" s="156"/>
      <c r="D242" s="156"/>
      <c r="E242" s="156"/>
      <c r="F242" s="156"/>
      <c r="G242" s="156"/>
      <c r="H242" s="156"/>
      <c r="I242" s="156"/>
      <c r="J242" s="156"/>
      <c r="K242" s="157"/>
      <c r="L242" s="156"/>
      <c r="M242" s="156"/>
      <c r="N242" s="156"/>
    </row>
    <row r="243" spans="1:14">
      <c r="A243" s="156"/>
      <c r="B243" s="156"/>
      <c r="C243" s="156"/>
      <c r="D243" s="156"/>
      <c r="E243" s="156"/>
      <c r="F243" s="156"/>
      <c r="G243" s="156"/>
      <c r="H243" s="156"/>
      <c r="I243" s="156"/>
      <c r="J243" s="156"/>
      <c r="K243" s="157"/>
      <c r="L243" s="156"/>
      <c r="M243" s="156"/>
      <c r="N243" s="156"/>
    </row>
    <row r="244" spans="1:14">
      <c r="A244" s="156"/>
      <c r="B244" s="156"/>
      <c r="C244" s="156"/>
      <c r="D244" s="156"/>
      <c r="E244" s="156"/>
      <c r="F244" s="156"/>
      <c r="G244" s="156"/>
      <c r="H244" s="156"/>
      <c r="I244" s="156"/>
      <c r="J244" s="156"/>
      <c r="K244" s="157"/>
      <c r="L244" s="156"/>
      <c r="M244" s="156"/>
      <c r="N244" s="156"/>
    </row>
    <row r="245" spans="1:14">
      <c r="A245" s="156"/>
      <c r="B245" s="156"/>
      <c r="C245" s="156"/>
      <c r="D245" s="156"/>
      <c r="E245" s="156"/>
      <c r="F245" s="156"/>
      <c r="G245" s="156"/>
      <c r="H245" s="156"/>
      <c r="I245" s="156"/>
      <c r="J245" s="156"/>
      <c r="K245" s="157"/>
      <c r="L245" s="156"/>
      <c r="M245" s="156"/>
      <c r="N245" s="156"/>
    </row>
    <row r="246" spans="1:14">
      <c r="A246" s="156"/>
      <c r="B246" s="156"/>
      <c r="C246" s="156"/>
      <c r="D246" s="156"/>
      <c r="E246" s="156"/>
      <c r="F246" s="156"/>
      <c r="G246" s="156"/>
      <c r="H246" s="156"/>
      <c r="I246" s="156"/>
      <c r="J246" s="156"/>
      <c r="K246" s="157"/>
      <c r="L246" s="156"/>
      <c r="M246" s="156"/>
      <c r="N246" s="156"/>
    </row>
    <row r="247" spans="1:14">
      <c r="A247" s="156"/>
      <c r="B247" s="156"/>
      <c r="C247" s="156"/>
      <c r="D247" s="156"/>
      <c r="E247" s="156"/>
      <c r="F247" s="156"/>
      <c r="G247" s="156"/>
      <c r="H247" s="156"/>
      <c r="I247" s="156"/>
      <c r="J247" s="156"/>
      <c r="K247" s="157"/>
      <c r="L247" s="156"/>
      <c r="M247" s="156"/>
      <c r="N247" s="156"/>
    </row>
    <row r="248" spans="1:14">
      <c r="A248" s="156"/>
      <c r="B248" s="156"/>
      <c r="C248" s="156"/>
      <c r="D248" s="156"/>
      <c r="E248" s="156"/>
      <c r="F248" s="156"/>
      <c r="G248" s="156"/>
      <c r="H248" s="156"/>
      <c r="I248" s="156"/>
      <c r="J248" s="156"/>
      <c r="K248" s="157"/>
      <c r="L248" s="156"/>
      <c r="M248" s="156"/>
      <c r="N248" s="156"/>
    </row>
    <row r="249" spans="1:14">
      <c r="A249" s="156"/>
      <c r="B249" s="156"/>
      <c r="C249" s="156"/>
      <c r="D249" s="156"/>
      <c r="E249" s="156"/>
      <c r="F249" s="156"/>
      <c r="G249" s="156"/>
      <c r="H249" s="156"/>
      <c r="I249" s="156"/>
      <c r="J249" s="156"/>
      <c r="K249" s="157"/>
      <c r="L249" s="156"/>
      <c r="M249" s="156"/>
      <c r="N249" s="156"/>
    </row>
    <row r="250" spans="1:14" ht="29.25" customHeight="1">
      <c r="A250" s="156"/>
      <c r="B250" s="156"/>
      <c r="C250" s="156"/>
      <c r="D250" s="156"/>
      <c r="E250" s="156"/>
      <c r="F250" s="156"/>
      <c r="G250" s="156"/>
      <c r="H250" s="156"/>
      <c r="I250" s="156"/>
      <c r="J250" s="156"/>
      <c r="K250" s="157"/>
      <c r="L250" s="156"/>
      <c r="M250" s="156"/>
      <c r="N250" s="156"/>
    </row>
    <row r="251" spans="1:14">
      <c r="A251" s="156"/>
      <c r="B251" s="156"/>
      <c r="C251" s="156"/>
      <c r="D251" s="156"/>
      <c r="E251" s="156"/>
      <c r="F251" s="156"/>
      <c r="G251" s="156"/>
      <c r="H251" s="156"/>
      <c r="I251" s="156"/>
      <c r="J251" s="156"/>
      <c r="K251" s="157"/>
      <c r="L251" s="156"/>
      <c r="M251" s="156"/>
      <c r="N251" s="156"/>
    </row>
    <row r="252" spans="1:14">
      <c r="A252" s="156"/>
      <c r="B252" s="156"/>
      <c r="C252" s="156"/>
      <c r="D252" s="156"/>
      <c r="E252" s="156"/>
      <c r="F252" s="156"/>
      <c r="G252" s="156"/>
      <c r="H252" s="156"/>
      <c r="I252" s="156"/>
      <c r="J252" s="156"/>
      <c r="K252" s="157"/>
      <c r="L252" s="156"/>
      <c r="M252" s="156"/>
      <c r="N252" s="156"/>
    </row>
    <row r="253" spans="1:14">
      <c r="A253" s="156"/>
      <c r="B253" s="156"/>
      <c r="C253" s="156"/>
      <c r="D253" s="156"/>
      <c r="E253" s="156"/>
      <c r="F253" s="156"/>
      <c r="G253" s="156"/>
      <c r="H253" s="156"/>
      <c r="I253" s="156"/>
      <c r="J253" s="156"/>
      <c r="K253" s="157"/>
      <c r="L253" s="156"/>
      <c r="M253" s="156"/>
      <c r="N253" s="156"/>
    </row>
    <row r="254" spans="1:14">
      <c r="A254" s="156"/>
      <c r="B254" s="156"/>
      <c r="C254" s="156"/>
      <c r="D254" s="156"/>
      <c r="E254" s="156"/>
      <c r="F254" s="156"/>
      <c r="G254" s="156"/>
      <c r="H254" s="156"/>
      <c r="I254" s="156"/>
      <c r="J254" s="156"/>
      <c r="K254" s="157"/>
      <c r="L254" s="156"/>
      <c r="M254" s="156"/>
      <c r="N254" s="156"/>
    </row>
    <row r="309" spans="2:15" s="159" customFormat="1" collapsed="1">
      <c r="B309" s="154"/>
      <c r="C309" s="154"/>
      <c r="D309" s="154"/>
      <c r="E309" s="154"/>
      <c r="F309" s="154"/>
      <c r="G309" s="154"/>
      <c r="H309" s="154"/>
      <c r="I309" s="154"/>
      <c r="J309" s="154"/>
      <c r="K309" s="160"/>
      <c r="L309" s="154"/>
      <c r="M309" s="154"/>
      <c r="N309" s="154"/>
      <c r="O309" s="154"/>
    </row>
    <row r="310" spans="2:15" s="159" customFormat="1" collapsed="1">
      <c r="B310" s="154"/>
      <c r="C310" s="154"/>
      <c r="D310" s="154"/>
      <c r="E310" s="154"/>
      <c r="F310" s="154"/>
      <c r="G310" s="154"/>
      <c r="H310" s="154"/>
      <c r="I310" s="154"/>
      <c r="J310" s="154"/>
      <c r="K310" s="160"/>
      <c r="L310" s="154"/>
      <c r="M310" s="154"/>
      <c r="N310" s="154"/>
      <c r="O310" s="154"/>
    </row>
    <row r="311" spans="2:15" s="159" customFormat="1" collapsed="1">
      <c r="B311" s="154"/>
      <c r="C311" s="154"/>
      <c r="D311" s="154"/>
      <c r="E311" s="154"/>
      <c r="F311" s="154"/>
      <c r="G311" s="154"/>
      <c r="H311" s="154"/>
      <c r="I311" s="154"/>
      <c r="J311" s="154"/>
      <c r="K311" s="160"/>
      <c r="L311" s="154"/>
      <c r="M311" s="154"/>
      <c r="N311" s="154"/>
      <c r="O311" s="154"/>
    </row>
    <row r="312" spans="2:15" s="159" customFormat="1" collapsed="1">
      <c r="B312" s="154"/>
      <c r="C312" s="154"/>
      <c r="D312" s="154"/>
      <c r="E312" s="154"/>
      <c r="F312" s="154"/>
      <c r="G312" s="154"/>
      <c r="H312" s="154"/>
      <c r="I312" s="154"/>
      <c r="J312" s="154"/>
      <c r="K312" s="160"/>
      <c r="L312" s="154"/>
      <c r="M312" s="154"/>
      <c r="N312" s="154"/>
      <c r="O312" s="154"/>
    </row>
    <row r="313" spans="2:15" s="159" customFormat="1" collapsed="1">
      <c r="B313" s="154"/>
      <c r="C313" s="154"/>
      <c r="D313" s="154"/>
      <c r="E313" s="154"/>
      <c r="F313" s="154"/>
      <c r="G313" s="154"/>
      <c r="H313" s="154"/>
      <c r="I313" s="154"/>
      <c r="J313" s="154"/>
      <c r="K313" s="160"/>
      <c r="L313" s="154"/>
      <c r="M313" s="154"/>
      <c r="N313" s="154"/>
      <c r="O313" s="154"/>
    </row>
    <row r="314" spans="2:15" s="159" customFormat="1" collapsed="1">
      <c r="B314" s="154"/>
      <c r="C314" s="154"/>
      <c r="D314" s="154"/>
      <c r="E314" s="154"/>
      <c r="F314" s="154"/>
      <c r="G314" s="154"/>
      <c r="H314" s="154"/>
      <c r="I314" s="154"/>
      <c r="J314" s="154"/>
      <c r="K314" s="160"/>
      <c r="L314" s="154"/>
      <c r="M314" s="154"/>
      <c r="N314" s="154"/>
      <c r="O314" s="154"/>
    </row>
    <row r="316" spans="2:15" s="159" customFormat="1" ht="39.75" customHeight="1">
      <c r="B316" s="154"/>
      <c r="C316" s="154"/>
      <c r="D316" s="154"/>
      <c r="E316" s="154"/>
      <c r="F316" s="154"/>
      <c r="G316" s="154"/>
      <c r="H316" s="154"/>
      <c r="I316" s="154"/>
      <c r="J316" s="154"/>
      <c r="K316" s="160"/>
      <c r="L316" s="154"/>
      <c r="M316" s="154"/>
      <c r="N316" s="154"/>
      <c r="O316" s="154"/>
    </row>
    <row r="317" spans="2:15" s="159" customFormat="1" ht="44.25" customHeight="1">
      <c r="B317" s="154"/>
      <c r="C317" s="154"/>
      <c r="D317" s="154"/>
      <c r="E317" s="154"/>
      <c r="F317" s="154"/>
      <c r="G317" s="154"/>
      <c r="H317" s="154"/>
      <c r="I317" s="154"/>
      <c r="J317" s="154"/>
      <c r="K317" s="160"/>
      <c r="L317" s="154"/>
      <c r="M317" s="154"/>
      <c r="N317" s="154"/>
      <c r="O317" s="154"/>
    </row>
  </sheetData>
  <mergeCells count="16">
    <mergeCell ref="B9:N9"/>
    <mergeCell ref="A1:N1"/>
    <mergeCell ref="A4:N4"/>
    <mergeCell ref="A3:N3"/>
    <mergeCell ref="A2:N2"/>
    <mergeCell ref="B6:N6"/>
    <mergeCell ref="B7:N7"/>
    <mergeCell ref="B8:N8"/>
    <mergeCell ref="A5:N5"/>
    <mergeCell ref="B48:N48"/>
    <mergeCell ref="A11:N11"/>
    <mergeCell ref="A10:N10"/>
    <mergeCell ref="A44:J44"/>
    <mergeCell ref="B45:N45"/>
    <mergeCell ref="B46:N46"/>
    <mergeCell ref="B47:N47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49" fitToHeight="0" orientation="landscape" r:id="rId1"/>
  <headerFooter scaleWithDoc="0">
    <oddFooter>&amp;C&amp;10_____________________________
&amp;"-,Negrito"Flávia Fernandes Lima Cunha&amp;"-,Regular"
Engenheira Civil
CREA 1214165478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S32"/>
  <sheetViews>
    <sheetView zoomScale="115" zoomScaleNormal="115" zoomScaleSheetLayoutView="115" workbookViewId="0">
      <selection activeCell="B2" sqref="B2:P24"/>
    </sheetView>
  </sheetViews>
  <sheetFormatPr defaultRowHeight="12.75"/>
  <cols>
    <col min="1" max="1" width="9.140625" style="412"/>
    <col min="2" max="2" width="31.5703125" style="412" customWidth="1"/>
    <col min="3" max="3" width="12" style="412" customWidth="1"/>
    <col min="4" max="4" width="13.5703125" style="412" customWidth="1"/>
    <col min="5" max="7" width="11.5703125" style="412" customWidth="1"/>
    <col min="8" max="8" width="12.7109375" style="412" customWidth="1"/>
    <col min="9" max="9" width="14.28515625" style="412" customWidth="1"/>
    <col min="10" max="10" width="10.7109375" style="412" customWidth="1"/>
    <col min="11" max="11" width="14" style="412" customWidth="1"/>
    <col min="12" max="12" width="17.7109375" style="412" customWidth="1"/>
    <col min="13" max="16" width="10.7109375" style="412" customWidth="1"/>
    <col min="17" max="17" width="7.7109375" style="412" customWidth="1"/>
    <col min="18" max="18" width="5.85546875" style="412" customWidth="1"/>
    <col min="19" max="19" width="7.7109375" style="412" customWidth="1"/>
    <col min="20" max="16384" width="9.140625" style="412"/>
  </cols>
  <sheetData>
    <row r="1" spans="2:19" ht="13.5" thickBot="1"/>
    <row r="2" spans="2:19" ht="18">
      <c r="B2" s="1200" t="s">
        <v>802</v>
      </c>
      <c r="C2" s="1201"/>
      <c r="D2" s="1201"/>
      <c r="E2" s="1201"/>
      <c r="F2" s="1201"/>
      <c r="G2" s="1201"/>
      <c r="H2" s="1201"/>
      <c r="I2" s="1201"/>
      <c r="J2" s="1201"/>
      <c r="K2" s="1201"/>
      <c r="L2" s="1201"/>
      <c r="M2" s="1201"/>
      <c r="N2" s="1201"/>
      <c r="O2" s="1201"/>
      <c r="P2" s="1202"/>
      <c r="Q2" s="506"/>
      <c r="R2" s="506"/>
      <c r="S2" s="506"/>
    </row>
    <row r="3" spans="2:19" ht="12.75" customHeight="1">
      <c r="B3" s="1203" t="s">
        <v>437</v>
      </c>
      <c r="C3" s="1204" t="s">
        <v>438</v>
      </c>
      <c r="D3" s="1204" t="s">
        <v>439</v>
      </c>
      <c r="E3" s="1205" t="s">
        <v>440</v>
      </c>
      <c r="F3" s="1205"/>
      <c r="G3" s="1205"/>
      <c r="H3" s="1205" t="s">
        <v>441</v>
      </c>
      <c r="I3" s="1205"/>
      <c r="J3" s="1204" t="s">
        <v>442</v>
      </c>
      <c r="K3" s="1204" t="s">
        <v>134</v>
      </c>
      <c r="L3" s="1208" t="s">
        <v>805</v>
      </c>
      <c r="M3" s="1206" t="s">
        <v>443</v>
      </c>
      <c r="N3" s="1204"/>
      <c r="O3" s="1204" t="s">
        <v>444</v>
      </c>
      <c r="P3" s="1207"/>
      <c r="Q3" s="507"/>
      <c r="R3" s="507"/>
      <c r="S3" s="507"/>
    </row>
    <row r="4" spans="2:19" ht="25.5">
      <c r="B4" s="1203"/>
      <c r="C4" s="1204"/>
      <c r="D4" s="1204"/>
      <c r="E4" s="913" t="s">
        <v>445</v>
      </c>
      <c r="F4" s="915" t="s">
        <v>446</v>
      </c>
      <c r="G4" s="915" t="s">
        <v>447</v>
      </c>
      <c r="H4" s="913" t="s">
        <v>448</v>
      </c>
      <c r="I4" s="913" t="s">
        <v>449</v>
      </c>
      <c r="J4" s="1204"/>
      <c r="K4" s="1204"/>
      <c r="L4" s="1209"/>
      <c r="M4" s="916" t="s">
        <v>25</v>
      </c>
      <c r="N4" s="915" t="s">
        <v>450</v>
      </c>
      <c r="O4" s="915" t="s">
        <v>25</v>
      </c>
      <c r="P4" s="884" t="s">
        <v>450</v>
      </c>
      <c r="Q4" s="507"/>
      <c r="R4" s="507"/>
      <c r="S4" s="507"/>
    </row>
    <row r="5" spans="2:19">
      <c r="B5" s="1203"/>
      <c r="C5" s="913" t="s">
        <v>451</v>
      </c>
      <c r="D5" s="913" t="s">
        <v>451</v>
      </c>
      <c r="E5" s="913" t="s">
        <v>452</v>
      </c>
      <c r="F5" s="913" t="s">
        <v>453</v>
      </c>
      <c r="G5" s="913" t="s">
        <v>451</v>
      </c>
      <c r="H5" s="913" t="s">
        <v>451</v>
      </c>
      <c r="I5" s="913" t="s">
        <v>451</v>
      </c>
      <c r="J5" s="1204"/>
      <c r="K5" s="1204"/>
      <c r="L5" s="1210"/>
      <c r="M5" s="914" t="s">
        <v>454</v>
      </c>
      <c r="N5" s="913" t="s">
        <v>455</v>
      </c>
      <c r="O5" s="913" t="s">
        <v>454</v>
      </c>
      <c r="P5" s="883" t="s">
        <v>455</v>
      </c>
      <c r="Q5" s="508"/>
      <c r="R5" s="508"/>
      <c r="S5" s="508"/>
    </row>
    <row r="6" spans="2:19" ht="12" customHeight="1">
      <c r="B6" s="414" t="s">
        <v>784</v>
      </c>
      <c r="C6" s="415">
        <v>579.05999999999995</v>
      </c>
      <c r="D6" s="415">
        <v>55.02</v>
      </c>
      <c r="E6" s="415">
        <f>'REG. SUBLEITO'!L5</f>
        <v>299.27</v>
      </c>
      <c r="F6" s="416">
        <f>0.15+0.025</f>
        <v>0.17499999999999999</v>
      </c>
      <c r="G6" s="415">
        <f>TRUNC(E6*F6,2)</f>
        <v>52.37</v>
      </c>
      <c r="H6" s="417">
        <f>C6-D6</f>
        <v>524.04</v>
      </c>
      <c r="I6" s="417">
        <f>TRUNC(G6+H6,2)</f>
        <v>576.41</v>
      </c>
      <c r="J6" s="418">
        <v>1.25</v>
      </c>
      <c r="K6" s="418" t="s">
        <v>803</v>
      </c>
      <c r="L6" s="418"/>
      <c r="M6" s="415">
        <v>4.99</v>
      </c>
      <c r="N6" s="417">
        <f>TRUNC(I6*J6*M6,2)</f>
        <v>3595.35</v>
      </c>
      <c r="O6" s="419">
        <v>1.1000000000000001</v>
      </c>
      <c r="P6" s="420">
        <f>TRUNC(J6*I6*O6,2)</f>
        <v>792.56</v>
      </c>
      <c r="Q6" s="508"/>
      <c r="R6" s="508"/>
      <c r="S6" s="508"/>
    </row>
    <row r="7" spans="2:19" ht="12" customHeight="1">
      <c r="B7" s="414" t="s">
        <v>785</v>
      </c>
      <c r="C7" s="415">
        <v>213.54</v>
      </c>
      <c r="D7" s="415">
        <v>76.3</v>
      </c>
      <c r="E7" s="415">
        <f>'REG. SUBLEITO'!L6</f>
        <v>3.8600000000000003</v>
      </c>
      <c r="F7" s="416">
        <f>F6</f>
        <v>0.17499999999999999</v>
      </c>
      <c r="G7" s="415">
        <f t="shared" ref="G7:G22" si="0">TRUNC(E7*F7,2)</f>
        <v>0.67</v>
      </c>
      <c r="H7" s="417">
        <f t="shared" ref="H7:H22" si="1">C7-D7</f>
        <v>137.24</v>
      </c>
      <c r="I7" s="417">
        <f t="shared" ref="I7:I22" si="2">TRUNC(G7+H7,2)</f>
        <v>137.91</v>
      </c>
      <c r="J7" s="418">
        <f>J6</f>
        <v>1.25</v>
      </c>
      <c r="K7" s="418" t="s">
        <v>803</v>
      </c>
      <c r="L7" s="418"/>
      <c r="M7" s="415">
        <f>M6</f>
        <v>4.99</v>
      </c>
      <c r="N7" s="417">
        <f>TRUNC(I7*J7*M7,2)</f>
        <v>860.21</v>
      </c>
      <c r="O7" s="419">
        <f>O6</f>
        <v>1.1000000000000001</v>
      </c>
      <c r="P7" s="420">
        <f>TRUNC(J7*I7*O7,2)</f>
        <v>189.62</v>
      </c>
      <c r="Q7" s="508"/>
      <c r="R7" s="508"/>
      <c r="S7" s="508"/>
    </row>
    <row r="8" spans="2:19" ht="12" customHeight="1">
      <c r="B8" s="414" t="s">
        <v>786</v>
      </c>
      <c r="C8" s="415">
        <v>342.67</v>
      </c>
      <c r="D8" s="415">
        <v>13.18</v>
      </c>
      <c r="E8" s="415">
        <f>'REG. SUBLEITO'!L7</f>
        <v>3.86</v>
      </c>
      <c r="F8" s="416">
        <f t="shared" ref="F8:F22" si="3">F7</f>
        <v>0.17499999999999999</v>
      </c>
      <c r="G8" s="415">
        <f t="shared" si="0"/>
        <v>0.67</v>
      </c>
      <c r="H8" s="417">
        <f t="shared" si="1"/>
        <v>329.49</v>
      </c>
      <c r="I8" s="417">
        <f t="shared" si="2"/>
        <v>330.16</v>
      </c>
      <c r="J8" s="418">
        <f t="shared" ref="J8:J22" si="4">J7</f>
        <v>1.25</v>
      </c>
      <c r="K8" s="418" t="s">
        <v>803</v>
      </c>
      <c r="L8" s="418"/>
      <c r="M8" s="415">
        <f t="shared" ref="M8:M9" si="5">M7</f>
        <v>4.99</v>
      </c>
      <c r="N8" s="417">
        <f>TRUNC(I8*J8*M8,2)</f>
        <v>2059.37</v>
      </c>
      <c r="O8" s="419">
        <f t="shared" ref="O8:O18" si="6">O7</f>
        <v>1.1000000000000001</v>
      </c>
      <c r="P8" s="420">
        <f>TRUNC(J8*I8*O8,2)</f>
        <v>453.97</v>
      </c>
      <c r="Q8" s="509"/>
      <c r="R8" s="509"/>
      <c r="S8" s="509"/>
    </row>
    <row r="9" spans="2:19" ht="12" customHeight="1">
      <c r="B9" s="414" t="s">
        <v>787</v>
      </c>
      <c r="C9" s="415">
        <v>192.97</v>
      </c>
      <c r="D9" s="415">
        <v>7.6</v>
      </c>
      <c r="E9" s="415">
        <f>'REG. SUBLEITO'!L8</f>
        <v>3.86</v>
      </c>
      <c r="F9" s="416">
        <f t="shared" si="3"/>
        <v>0.17499999999999999</v>
      </c>
      <c r="G9" s="415">
        <f t="shared" si="0"/>
        <v>0.67</v>
      </c>
      <c r="H9" s="417">
        <f t="shared" si="1"/>
        <v>185.37</v>
      </c>
      <c r="I9" s="417">
        <f t="shared" si="2"/>
        <v>186.04</v>
      </c>
      <c r="J9" s="418">
        <f t="shared" si="4"/>
        <v>1.25</v>
      </c>
      <c r="K9" s="418" t="s">
        <v>803</v>
      </c>
      <c r="L9" s="418"/>
      <c r="M9" s="415">
        <f t="shared" si="5"/>
        <v>4.99</v>
      </c>
      <c r="N9" s="417">
        <f>TRUNC(I9*J9*M9,2)</f>
        <v>1160.42</v>
      </c>
      <c r="O9" s="419">
        <f t="shared" si="6"/>
        <v>1.1000000000000001</v>
      </c>
      <c r="P9" s="420">
        <f>TRUNC(J9*I9*O9,2)</f>
        <v>255.8</v>
      </c>
      <c r="Q9" s="509"/>
      <c r="R9" s="509"/>
      <c r="S9" s="509"/>
    </row>
    <row r="10" spans="2:19" ht="12" customHeight="1">
      <c r="B10" s="414" t="s">
        <v>788</v>
      </c>
      <c r="C10" s="415">
        <v>90.76</v>
      </c>
      <c r="D10" s="415">
        <v>48.07</v>
      </c>
      <c r="E10" s="415">
        <f>'REG. SUBLEITO'!L9</f>
        <v>3.84</v>
      </c>
      <c r="F10" s="416">
        <f t="shared" si="3"/>
        <v>0.17499999999999999</v>
      </c>
      <c r="G10" s="415">
        <f t="shared" si="0"/>
        <v>0.67</v>
      </c>
      <c r="H10" s="417">
        <f t="shared" si="1"/>
        <v>42.690000000000005</v>
      </c>
      <c r="I10" s="417">
        <f t="shared" si="2"/>
        <v>43.36</v>
      </c>
      <c r="J10" s="418">
        <f t="shared" si="4"/>
        <v>1.25</v>
      </c>
      <c r="K10" s="418" t="s">
        <v>803</v>
      </c>
      <c r="L10" s="418"/>
      <c r="M10" s="415">
        <v>3</v>
      </c>
      <c r="N10" s="417">
        <f t="shared" ref="N10:N19" si="7">TRUNC(I10*J10*M10,2)</f>
        <v>162.6</v>
      </c>
      <c r="O10" s="419">
        <f t="shared" si="6"/>
        <v>1.1000000000000001</v>
      </c>
      <c r="P10" s="420">
        <f>TRUNC(J10*I10*O10,2)*-1</f>
        <v>-59.62</v>
      </c>
      <c r="Q10" s="509"/>
      <c r="R10" s="509"/>
      <c r="S10" s="509"/>
    </row>
    <row r="11" spans="2:19" ht="12" customHeight="1">
      <c r="B11" s="414" t="s">
        <v>789</v>
      </c>
      <c r="C11" s="415">
        <v>156.44999999999999</v>
      </c>
      <c r="D11" s="415">
        <v>79.25</v>
      </c>
      <c r="E11" s="415">
        <f>'REG. SUBLEITO'!L10</f>
        <v>3.86</v>
      </c>
      <c r="F11" s="416">
        <f t="shared" si="3"/>
        <v>0.17499999999999999</v>
      </c>
      <c r="G11" s="415">
        <f t="shared" si="0"/>
        <v>0.67</v>
      </c>
      <c r="H11" s="417">
        <f t="shared" si="1"/>
        <v>77.199999999999989</v>
      </c>
      <c r="I11" s="417">
        <f t="shared" si="2"/>
        <v>77.87</v>
      </c>
      <c r="J11" s="418">
        <f t="shared" si="4"/>
        <v>1.25</v>
      </c>
      <c r="K11" s="418" t="s">
        <v>803</v>
      </c>
      <c r="L11" s="418"/>
      <c r="M11" s="415">
        <f>M9</f>
        <v>4.99</v>
      </c>
      <c r="N11" s="417">
        <f t="shared" si="7"/>
        <v>485.71</v>
      </c>
      <c r="O11" s="419">
        <f t="shared" si="6"/>
        <v>1.1000000000000001</v>
      </c>
      <c r="P11" s="420">
        <f t="shared" ref="P11:P18" si="8">TRUNC(J11*I11*O11,2)</f>
        <v>107.07</v>
      </c>
      <c r="Q11" s="509"/>
      <c r="R11" s="509"/>
      <c r="S11" s="509"/>
    </row>
    <row r="12" spans="2:19" ht="12" customHeight="1">
      <c r="B12" s="414" t="s">
        <v>790</v>
      </c>
      <c r="C12" s="415">
        <v>1627.31</v>
      </c>
      <c r="D12" s="415">
        <v>645.97</v>
      </c>
      <c r="E12" s="415">
        <f>'REG. SUBLEITO'!L11</f>
        <v>394.43</v>
      </c>
      <c r="F12" s="416">
        <f t="shared" si="3"/>
        <v>0.17499999999999999</v>
      </c>
      <c r="G12" s="415">
        <f t="shared" si="0"/>
        <v>69.02</v>
      </c>
      <c r="H12" s="417">
        <f t="shared" si="1"/>
        <v>981.33999999999992</v>
      </c>
      <c r="I12" s="417">
        <f t="shared" si="2"/>
        <v>1050.3599999999999</v>
      </c>
      <c r="J12" s="418">
        <f t="shared" si="4"/>
        <v>1.25</v>
      </c>
      <c r="K12" s="418" t="s">
        <v>803</v>
      </c>
      <c r="L12" s="418"/>
      <c r="M12" s="415">
        <f>M11</f>
        <v>4.99</v>
      </c>
      <c r="N12" s="417">
        <f t="shared" si="7"/>
        <v>6551.62</v>
      </c>
      <c r="O12" s="419">
        <f t="shared" si="6"/>
        <v>1.1000000000000001</v>
      </c>
      <c r="P12" s="420">
        <f t="shared" si="8"/>
        <v>1444.24</v>
      </c>
      <c r="Q12" s="509"/>
      <c r="R12" s="509"/>
      <c r="S12" s="509"/>
    </row>
    <row r="13" spans="2:19" ht="12" customHeight="1">
      <c r="B13" s="414" t="s">
        <v>791</v>
      </c>
      <c r="C13" s="415">
        <v>223.82</v>
      </c>
      <c r="D13" s="415">
        <v>0</v>
      </c>
      <c r="E13" s="415">
        <f>'REG. SUBLEITO'!L12</f>
        <v>3.86</v>
      </c>
      <c r="F13" s="416">
        <f t="shared" si="3"/>
        <v>0.17499999999999999</v>
      </c>
      <c r="G13" s="415">
        <f t="shared" si="0"/>
        <v>0.67</v>
      </c>
      <c r="H13" s="417">
        <f t="shared" si="1"/>
        <v>223.82</v>
      </c>
      <c r="I13" s="417">
        <f t="shared" si="2"/>
        <v>224.49</v>
      </c>
      <c r="J13" s="418">
        <f t="shared" si="4"/>
        <v>1.25</v>
      </c>
      <c r="K13" s="418" t="s">
        <v>803</v>
      </c>
      <c r="L13" s="418"/>
      <c r="M13" s="415">
        <f t="shared" ref="M13:M18" si="9">M12</f>
        <v>4.99</v>
      </c>
      <c r="N13" s="417">
        <f t="shared" si="7"/>
        <v>1400.25</v>
      </c>
      <c r="O13" s="419">
        <f t="shared" si="6"/>
        <v>1.1000000000000001</v>
      </c>
      <c r="P13" s="420">
        <f t="shared" si="8"/>
        <v>308.67</v>
      </c>
      <c r="Q13" s="509"/>
      <c r="R13" s="509"/>
      <c r="S13" s="509"/>
    </row>
    <row r="14" spans="2:19" ht="12" customHeight="1">
      <c r="B14" s="414" t="s">
        <v>792</v>
      </c>
      <c r="C14" s="415">
        <v>221.07</v>
      </c>
      <c r="D14" s="415">
        <v>0.02</v>
      </c>
      <c r="E14" s="415">
        <f>'REG. SUBLEITO'!L13</f>
        <v>3.88</v>
      </c>
      <c r="F14" s="416">
        <f t="shared" si="3"/>
        <v>0.17499999999999999</v>
      </c>
      <c r="G14" s="415">
        <f t="shared" si="0"/>
        <v>0.67</v>
      </c>
      <c r="H14" s="417">
        <f t="shared" si="1"/>
        <v>221.04999999999998</v>
      </c>
      <c r="I14" s="417">
        <f t="shared" si="2"/>
        <v>221.72</v>
      </c>
      <c r="J14" s="418">
        <f t="shared" si="4"/>
        <v>1.25</v>
      </c>
      <c r="K14" s="418" t="s">
        <v>803</v>
      </c>
      <c r="L14" s="418"/>
      <c r="M14" s="415">
        <f t="shared" si="9"/>
        <v>4.99</v>
      </c>
      <c r="N14" s="417">
        <f t="shared" si="7"/>
        <v>1382.97</v>
      </c>
      <c r="O14" s="419">
        <f t="shared" si="6"/>
        <v>1.1000000000000001</v>
      </c>
      <c r="P14" s="420">
        <f t="shared" si="8"/>
        <v>304.86</v>
      </c>
      <c r="Q14" s="509"/>
      <c r="R14" s="509"/>
      <c r="S14" s="509"/>
    </row>
    <row r="15" spans="2:19" ht="12" customHeight="1">
      <c r="B15" s="414" t="s">
        <v>793</v>
      </c>
      <c r="C15" s="415">
        <v>216.93</v>
      </c>
      <c r="D15" s="415">
        <v>0.37</v>
      </c>
      <c r="E15" s="415">
        <f>'REG. SUBLEITO'!L14</f>
        <v>3.8499999999999996</v>
      </c>
      <c r="F15" s="416">
        <f t="shared" si="3"/>
        <v>0.17499999999999999</v>
      </c>
      <c r="G15" s="415">
        <f t="shared" si="0"/>
        <v>0.67</v>
      </c>
      <c r="H15" s="417">
        <f t="shared" si="1"/>
        <v>216.56</v>
      </c>
      <c r="I15" s="417">
        <f t="shared" si="2"/>
        <v>217.23</v>
      </c>
      <c r="J15" s="418">
        <f t="shared" si="4"/>
        <v>1.25</v>
      </c>
      <c r="K15" s="418" t="s">
        <v>803</v>
      </c>
      <c r="L15" s="418"/>
      <c r="M15" s="415">
        <f t="shared" si="9"/>
        <v>4.99</v>
      </c>
      <c r="N15" s="417">
        <f t="shared" si="7"/>
        <v>1354.97</v>
      </c>
      <c r="O15" s="419">
        <f t="shared" si="6"/>
        <v>1.1000000000000001</v>
      </c>
      <c r="P15" s="420">
        <f t="shared" si="8"/>
        <v>298.69</v>
      </c>
      <c r="Q15" s="509"/>
      <c r="R15" s="509"/>
      <c r="S15" s="509"/>
    </row>
    <row r="16" spans="2:19" ht="12" customHeight="1">
      <c r="B16" s="414" t="s">
        <v>794</v>
      </c>
      <c r="C16" s="415">
        <v>183.69</v>
      </c>
      <c r="D16" s="415">
        <v>72.89</v>
      </c>
      <c r="E16" s="415">
        <f>'REG. SUBLEITO'!L15</f>
        <v>3.8099999999999996</v>
      </c>
      <c r="F16" s="416">
        <f t="shared" si="3"/>
        <v>0.17499999999999999</v>
      </c>
      <c r="G16" s="415">
        <f t="shared" si="0"/>
        <v>0.66</v>
      </c>
      <c r="H16" s="417">
        <f t="shared" si="1"/>
        <v>110.8</v>
      </c>
      <c r="I16" s="417">
        <f t="shared" si="2"/>
        <v>111.46</v>
      </c>
      <c r="J16" s="418">
        <f t="shared" si="4"/>
        <v>1.25</v>
      </c>
      <c r="K16" s="418" t="s">
        <v>803</v>
      </c>
      <c r="L16" s="418"/>
      <c r="M16" s="415">
        <f t="shared" si="9"/>
        <v>4.99</v>
      </c>
      <c r="N16" s="417">
        <f t="shared" si="7"/>
        <v>695.23</v>
      </c>
      <c r="O16" s="419">
        <f t="shared" si="6"/>
        <v>1.1000000000000001</v>
      </c>
      <c r="P16" s="420">
        <f t="shared" si="8"/>
        <v>153.25</v>
      </c>
      <c r="Q16" s="509"/>
      <c r="R16" s="509"/>
      <c r="S16" s="509"/>
    </row>
    <row r="17" spans="2:19" ht="12" customHeight="1">
      <c r="B17" s="414" t="s">
        <v>795</v>
      </c>
      <c r="C17" s="415">
        <v>38.4</v>
      </c>
      <c r="D17" s="415">
        <v>0.06</v>
      </c>
      <c r="E17" s="415">
        <f>'REG. SUBLEITO'!L16</f>
        <v>3.86</v>
      </c>
      <c r="F17" s="416">
        <f t="shared" si="3"/>
        <v>0.17499999999999999</v>
      </c>
      <c r="G17" s="415">
        <f t="shared" si="0"/>
        <v>0.67</v>
      </c>
      <c r="H17" s="417">
        <f t="shared" si="1"/>
        <v>38.339999999999996</v>
      </c>
      <c r="I17" s="417">
        <f t="shared" si="2"/>
        <v>39.01</v>
      </c>
      <c r="J17" s="418">
        <f t="shared" si="4"/>
        <v>1.25</v>
      </c>
      <c r="K17" s="418" t="s">
        <v>803</v>
      </c>
      <c r="L17" s="418"/>
      <c r="M17" s="415">
        <f t="shared" si="9"/>
        <v>4.99</v>
      </c>
      <c r="N17" s="417">
        <f t="shared" si="7"/>
        <v>243.32</v>
      </c>
      <c r="O17" s="419">
        <f t="shared" si="6"/>
        <v>1.1000000000000001</v>
      </c>
      <c r="P17" s="420">
        <f t="shared" si="8"/>
        <v>53.63</v>
      </c>
      <c r="Q17" s="509"/>
      <c r="R17" s="509"/>
      <c r="S17" s="509"/>
    </row>
    <row r="18" spans="2:19" ht="12" customHeight="1">
      <c r="B18" s="414" t="s">
        <v>796</v>
      </c>
      <c r="C18" s="415">
        <v>69.53</v>
      </c>
      <c r="D18" s="415">
        <v>0.06</v>
      </c>
      <c r="E18" s="415">
        <f>'REG. SUBLEITO'!L17</f>
        <v>3.9699999999999998</v>
      </c>
      <c r="F18" s="416">
        <f t="shared" si="3"/>
        <v>0.17499999999999999</v>
      </c>
      <c r="G18" s="415">
        <f t="shared" si="0"/>
        <v>0.69</v>
      </c>
      <c r="H18" s="417">
        <f t="shared" si="1"/>
        <v>69.47</v>
      </c>
      <c r="I18" s="417">
        <f t="shared" si="2"/>
        <v>70.16</v>
      </c>
      <c r="J18" s="418">
        <f t="shared" si="4"/>
        <v>1.25</v>
      </c>
      <c r="K18" s="418" t="s">
        <v>803</v>
      </c>
      <c r="L18" s="418"/>
      <c r="M18" s="415">
        <f t="shared" si="9"/>
        <v>4.99</v>
      </c>
      <c r="N18" s="417">
        <f t="shared" si="7"/>
        <v>437.62</v>
      </c>
      <c r="O18" s="419">
        <f t="shared" si="6"/>
        <v>1.1000000000000001</v>
      </c>
      <c r="P18" s="420">
        <f t="shared" si="8"/>
        <v>96.47</v>
      </c>
      <c r="Q18" s="509"/>
      <c r="R18" s="509"/>
      <c r="S18" s="509"/>
    </row>
    <row r="19" spans="2:19" ht="12" customHeight="1">
      <c r="B19" s="414" t="s">
        <v>797</v>
      </c>
      <c r="C19" s="415">
        <v>10.91</v>
      </c>
      <c r="D19" s="415">
        <v>34.450000000000003</v>
      </c>
      <c r="E19" s="415">
        <f>'REG. SUBLEITO'!L18</f>
        <v>3.8600000000000003</v>
      </c>
      <c r="F19" s="416">
        <f t="shared" si="3"/>
        <v>0.17499999999999999</v>
      </c>
      <c r="G19" s="415">
        <f t="shared" si="0"/>
        <v>0.67</v>
      </c>
      <c r="H19" s="417">
        <f t="shared" si="1"/>
        <v>-23.540000000000003</v>
      </c>
      <c r="I19" s="417">
        <f t="shared" si="2"/>
        <v>-22.87</v>
      </c>
      <c r="J19" s="418">
        <f t="shared" si="4"/>
        <v>1.25</v>
      </c>
      <c r="K19" s="418" t="s">
        <v>804</v>
      </c>
      <c r="L19" s="418" t="s">
        <v>806</v>
      </c>
      <c r="M19" s="415"/>
      <c r="N19" s="417">
        <f t="shared" si="7"/>
        <v>0</v>
      </c>
      <c r="O19" s="421">
        <f>('REG. SUBLEITO'!I18/2)/1000</f>
        <v>2.4410000000000001E-2</v>
      </c>
      <c r="P19" s="420">
        <f>TRUNC(J19*I19*O19,2)*-1</f>
        <v>0.69</v>
      </c>
      <c r="Q19" s="509"/>
      <c r="R19" s="509"/>
      <c r="S19" s="509"/>
    </row>
    <row r="20" spans="2:19" ht="12" customHeight="1">
      <c r="B20" s="414" t="s">
        <v>798</v>
      </c>
      <c r="C20" s="415">
        <v>95.2</v>
      </c>
      <c r="D20" s="415">
        <v>0</v>
      </c>
      <c r="E20" s="415">
        <f>'REG. SUBLEITO'!L19</f>
        <v>3.58</v>
      </c>
      <c r="F20" s="416">
        <f t="shared" si="3"/>
        <v>0.17499999999999999</v>
      </c>
      <c r="G20" s="415">
        <f t="shared" si="0"/>
        <v>0.62</v>
      </c>
      <c r="H20" s="417">
        <f t="shared" si="1"/>
        <v>95.2</v>
      </c>
      <c r="I20" s="417">
        <f t="shared" si="2"/>
        <v>95.82</v>
      </c>
      <c r="J20" s="418">
        <f t="shared" si="4"/>
        <v>1.25</v>
      </c>
      <c r="K20" s="418" t="s">
        <v>803</v>
      </c>
      <c r="L20" s="418"/>
      <c r="M20" s="415">
        <f>M18</f>
        <v>4.99</v>
      </c>
      <c r="N20" s="417">
        <f>TRUNC(I20*J20*M20,2)</f>
        <v>597.66999999999996</v>
      </c>
      <c r="O20" s="421">
        <f>O18</f>
        <v>1.1000000000000001</v>
      </c>
      <c r="P20" s="420">
        <f>TRUNC(J20*I20*O20,2)</f>
        <v>131.75</v>
      </c>
      <c r="Q20" s="509"/>
      <c r="R20" s="509"/>
      <c r="S20" s="509"/>
    </row>
    <row r="21" spans="2:19" ht="12" customHeight="1">
      <c r="B21" s="414" t="s">
        <v>799</v>
      </c>
      <c r="C21" s="415">
        <v>57.2</v>
      </c>
      <c r="D21" s="415">
        <v>19.66</v>
      </c>
      <c r="E21" s="415">
        <f>'REG. SUBLEITO'!L20</f>
        <v>3.8999999999999995</v>
      </c>
      <c r="F21" s="416">
        <f t="shared" si="3"/>
        <v>0.17499999999999999</v>
      </c>
      <c r="G21" s="415">
        <f t="shared" si="0"/>
        <v>0.68</v>
      </c>
      <c r="H21" s="417">
        <f t="shared" si="1"/>
        <v>37.540000000000006</v>
      </c>
      <c r="I21" s="417">
        <f t="shared" si="2"/>
        <v>38.22</v>
      </c>
      <c r="J21" s="418">
        <f t="shared" si="4"/>
        <v>1.25</v>
      </c>
      <c r="K21" s="418" t="s">
        <v>803</v>
      </c>
      <c r="L21" s="418"/>
      <c r="M21" s="415">
        <f>M20</f>
        <v>4.99</v>
      </c>
      <c r="N21" s="417">
        <f>TRUNC(I21*J21*M21,2)</f>
        <v>238.39</v>
      </c>
      <c r="O21" s="421">
        <f>O20</f>
        <v>1.1000000000000001</v>
      </c>
      <c r="P21" s="420">
        <f>TRUNC(J21*I21*O21,2)</f>
        <v>52.55</v>
      </c>
      <c r="Q21" s="509"/>
      <c r="R21" s="509"/>
      <c r="S21" s="509"/>
    </row>
    <row r="22" spans="2:19" ht="12" customHeight="1">
      <c r="B22" s="414" t="s">
        <v>800</v>
      </c>
      <c r="C22" s="415">
        <v>18.52</v>
      </c>
      <c r="D22" s="415">
        <v>1.47</v>
      </c>
      <c r="E22" s="415">
        <f>'REG. SUBLEITO'!L21</f>
        <v>1.93</v>
      </c>
      <c r="F22" s="416">
        <f t="shared" si="3"/>
        <v>0.17499999999999999</v>
      </c>
      <c r="G22" s="415">
        <f t="shared" si="0"/>
        <v>0.33</v>
      </c>
      <c r="H22" s="417">
        <f t="shared" si="1"/>
        <v>17.05</v>
      </c>
      <c r="I22" s="417">
        <f t="shared" si="2"/>
        <v>17.38</v>
      </c>
      <c r="J22" s="418">
        <f t="shared" si="4"/>
        <v>1.25</v>
      </c>
      <c r="K22" s="418" t="s">
        <v>803</v>
      </c>
      <c r="L22" s="418"/>
      <c r="M22" s="415">
        <f>M21</f>
        <v>4.99</v>
      </c>
      <c r="N22" s="417">
        <f>TRUNC(I22*J22*M22,2)</f>
        <v>108.4</v>
      </c>
      <c r="O22" s="421">
        <f>O21</f>
        <v>1.1000000000000001</v>
      </c>
      <c r="P22" s="420">
        <f>TRUNC(J22*I22*O22,2)</f>
        <v>23.89</v>
      </c>
      <c r="Q22" s="509"/>
      <c r="R22" s="509"/>
      <c r="S22" s="509"/>
    </row>
    <row r="23" spans="2:19" ht="12" customHeight="1">
      <c r="B23" s="414"/>
      <c r="C23" s="415"/>
      <c r="D23" s="415"/>
      <c r="E23" s="415"/>
      <c r="F23" s="415"/>
      <c r="G23" s="415"/>
      <c r="H23" s="417"/>
      <c r="I23" s="417"/>
      <c r="J23" s="418"/>
      <c r="K23" s="418"/>
      <c r="L23" s="418"/>
      <c r="M23" s="415"/>
      <c r="N23" s="417"/>
      <c r="O23" s="421"/>
      <c r="P23" s="420"/>
      <c r="Q23" s="509"/>
      <c r="R23" s="509"/>
      <c r="S23" s="509"/>
    </row>
    <row r="24" spans="2:19" ht="19.5" customHeight="1" thickBot="1">
      <c r="B24" s="1198" t="s">
        <v>456</v>
      </c>
      <c r="C24" s="1199"/>
      <c r="D24" s="1199"/>
      <c r="E24" s="422">
        <f>SUM(E6:E23)</f>
        <v>749.48</v>
      </c>
      <c r="F24" s="422"/>
      <c r="G24" s="422">
        <f>SUM(G6:G23)</f>
        <v>131.07000000000002</v>
      </c>
      <c r="H24" s="423"/>
      <c r="I24" s="422">
        <f>SUM(I6:I23)</f>
        <v>3414.7299999999996</v>
      </c>
      <c r="J24" s="424"/>
      <c r="K24" s="424"/>
      <c r="L24" s="424"/>
      <c r="M24" s="437"/>
      <c r="N24" s="422">
        <f>SUM(N6:N23)</f>
        <v>21334.1</v>
      </c>
      <c r="O24" s="425"/>
      <c r="P24" s="426">
        <f>SUM(P6:P23)</f>
        <v>4608.0900000000011</v>
      </c>
      <c r="Q24" s="509"/>
      <c r="R24" s="509"/>
      <c r="S24" s="509"/>
    </row>
    <row r="25" spans="2:19">
      <c r="C25" s="509"/>
      <c r="D25" s="510"/>
      <c r="E25" s="510"/>
      <c r="F25" s="510"/>
      <c r="G25" s="510"/>
      <c r="H25" s="509"/>
      <c r="I25" s="509"/>
      <c r="J25" s="509"/>
      <c r="K25" s="509"/>
      <c r="L25" s="509"/>
      <c r="M25" s="510"/>
      <c r="N25" s="510"/>
      <c r="O25" s="510"/>
      <c r="P25" s="509"/>
      <c r="Q25" s="509"/>
      <c r="R25" s="509"/>
      <c r="S25" s="509"/>
    </row>
    <row r="26" spans="2:19">
      <c r="C26" s="509"/>
      <c r="D26" s="510"/>
      <c r="E26" s="510"/>
      <c r="F26" s="510"/>
      <c r="G26" s="510"/>
      <c r="H26" s="509"/>
      <c r="I26" s="509"/>
      <c r="J26" s="509"/>
      <c r="K26" s="509"/>
      <c r="L26" s="509"/>
      <c r="M26" s="510"/>
      <c r="N26" s="510"/>
      <c r="O26" s="510"/>
      <c r="P26" s="509"/>
      <c r="Q26" s="508"/>
      <c r="R26" s="509"/>
      <c r="S26" s="509"/>
    </row>
    <row r="27" spans="2:19" ht="13.5">
      <c r="C27" s="511"/>
      <c r="D27" s="512"/>
      <c r="E27" s="512"/>
      <c r="F27" s="512"/>
      <c r="G27" s="512"/>
      <c r="H27" s="511"/>
      <c r="I27" s="511"/>
      <c r="J27" s="511"/>
      <c r="K27" s="511"/>
      <c r="L27" s="511"/>
      <c r="M27" s="512"/>
      <c r="N27" s="512"/>
      <c r="O27" s="512"/>
      <c r="P27" s="511"/>
      <c r="Q27" s="513"/>
      <c r="R27" s="511"/>
      <c r="S27" s="511"/>
    </row>
    <row r="28" spans="2:19" ht="13.5">
      <c r="C28" s="511"/>
      <c r="D28" s="512"/>
      <c r="E28" s="512"/>
      <c r="F28" s="512"/>
      <c r="G28" s="512"/>
      <c r="H28" s="511"/>
      <c r="I28" s="511"/>
      <c r="J28" s="511"/>
      <c r="K28" s="511"/>
      <c r="L28" s="511"/>
      <c r="M28" s="512"/>
      <c r="N28" s="512"/>
      <c r="O28" s="512"/>
      <c r="P28" s="511"/>
      <c r="Q28" s="513"/>
      <c r="R28" s="511"/>
      <c r="S28" s="511"/>
    </row>
    <row r="29" spans="2:19" ht="13.5">
      <c r="C29" s="511"/>
      <c r="D29" s="512"/>
      <c r="E29" s="512"/>
      <c r="F29" s="512"/>
      <c r="G29" s="512"/>
      <c r="H29" s="511"/>
      <c r="I29" s="511"/>
      <c r="J29" s="511"/>
      <c r="K29" s="511"/>
      <c r="L29" s="511"/>
      <c r="M29" s="512"/>
      <c r="N29" s="512"/>
      <c r="O29" s="512"/>
      <c r="P29" s="511"/>
      <c r="Q29" s="513"/>
      <c r="R29" s="511"/>
      <c r="S29" s="511"/>
    </row>
    <row r="30" spans="2:19" ht="13.5">
      <c r="C30" s="511"/>
      <c r="D30" s="512"/>
      <c r="E30" s="512"/>
      <c r="F30" s="512"/>
      <c r="G30" s="512"/>
      <c r="H30" s="511"/>
      <c r="I30" s="511"/>
      <c r="J30" s="511"/>
      <c r="K30" s="511"/>
      <c r="L30" s="511"/>
      <c r="M30" s="512"/>
      <c r="N30" s="512"/>
      <c r="O30" s="512"/>
      <c r="P30" s="511"/>
      <c r="Q30" s="513"/>
      <c r="R30" s="511"/>
      <c r="S30" s="511"/>
    </row>
    <row r="31" spans="2:19" ht="13.5">
      <c r="C31" s="511"/>
      <c r="D31" s="512"/>
      <c r="E31" s="512"/>
      <c r="F31" s="512"/>
      <c r="G31" s="512"/>
      <c r="H31" s="511"/>
      <c r="I31" s="511"/>
      <c r="J31" s="511"/>
      <c r="K31" s="511"/>
      <c r="L31" s="511"/>
      <c r="M31" s="512"/>
      <c r="N31" s="512"/>
      <c r="O31" s="512"/>
      <c r="P31" s="511"/>
      <c r="Q31" s="513"/>
      <c r="R31" s="511"/>
      <c r="S31" s="511"/>
    </row>
    <row r="32" spans="2:19" ht="13.5">
      <c r="C32" s="511"/>
      <c r="D32" s="512"/>
      <c r="E32" s="512"/>
      <c r="F32" s="512"/>
      <c r="G32" s="512"/>
      <c r="H32" s="511"/>
      <c r="I32" s="511"/>
      <c r="J32" s="511"/>
      <c r="K32" s="511"/>
      <c r="L32" s="511"/>
      <c r="M32" s="512"/>
      <c r="N32" s="512"/>
      <c r="O32" s="512"/>
      <c r="P32" s="511"/>
      <c r="Q32" s="513"/>
      <c r="R32" s="511"/>
      <c r="S32" s="511"/>
    </row>
  </sheetData>
  <mergeCells count="12">
    <mergeCell ref="B24:D24"/>
    <mergeCell ref="B2:P2"/>
    <mergeCell ref="B3:B5"/>
    <mergeCell ref="C3:C4"/>
    <mergeCell ref="D3:D4"/>
    <mergeCell ref="E3:G3"/>
    <mergeCell ref="H3:I3"/>
    <mergeCell ref="J3:J5"/>
    <mergeCell ref="M3:N3"/>
    <mergeCell ref="O3:P3"/>
    <mergeCell ref="K3:K5"/>
    <mergeCell ref="L3:L5"/>
  </mergeCells>
  <printOptions horizontalCentered="1"/>
  <pageMargins left="0.70866141732283472" right="0.70866141732283472" top="1.1811023622047245" bottom="0.74803149606299213" header="0.31496062992125984" footer="0.31496062992125984"/>
  <pageSetup paperSize="9" scale="64" fitToHeight="0" orientation="landscape" horizontalDpi="4294967293" verticalDpi="300" r:id="rId1"/>
  <headerFooter scaleWithDoc="0">
    <oddFooter xml:space="preserve">&amp;C&amp;10
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R31"/>
  <sheetViews>
    <sheetView zoomScaleNormal="100" zoomScaleSheetLayoutView="115" workbookViewId="0">
      <selection activeCell="B2" sqref="B2:O23"/>
    </sheetView>
  </sheetViews>
  <sheetFormatPr defaultRowHeight="12.75"/>
  <cols>
    <col min="1" max="1" width="9.140625" style="412"/>
    <col min="2" max="2" width="31.7109375" style="412" customWidth="1"/>
    <col min="3" max="3" width="8.28515625" style="412" customWidth="1"/>
    <col min="4" max="4" width="2.140625" style="412" bestFit="1" customWidth="1"/>
    <col min="5" max="6" width="8.28515625" style="412" customWidth="1"/>
    <col min="7" max="7" width="2.140625" style="412" bestFit="1" customWidth="1"/>
    <col min="8" max="8" width="8.28515625" style="412" customWidth="1"/>
    <col min="9" max="9" width="9.7109375" style="412" customWidth="1"/>
    <col min="10" max="10" width="12.28515625" style="412" customWidth="1"/>
    <col min="11" max="13" width="11.5703125" style="412" customWidth="1"/>
    <col min="14" max="14" width="9" style="412" customWidth="1"/>
    <col min="15" max="15" width="10.7109375" style="412" customWidth="1"/>
    <col min="16" max="16" width="7.7109375" style="412" customWidth="1"/>
    <col min="17" max="17" width="5.85546875" style="412" customWidth="1"/>
    <col min="18" max="18" width="7.7109375" style="412" customWidth="1"/>
    <col min="19" max="16384" width="9.140625" style="412"/>
  </cols>
  <sheetData>
    <row r="1" spans="2:18" ht="13.5" thickBot="1"/>
    <row r="2" spans="2:18" ht="18">
      <c r="B2" s="1214" t="s">
        <v>457</v>
      </c>
      <c r="C2" s="1215"/>
      <c r="D2" s="1215"/>
      <c r="E2" s="1215"/>
      <c r="F2" s="1215"/>
      <c r="G2" s="1215"/>
      <c r="H2" s="1215"/>
      <c r="I2" s="1215"/>
      <c r="J2" s="1215"/>
      <c r="K2" s="1215"/>
      <c r="L2" s="1215"/>
      <c r="M2" s="1215"/>
      <c r="N2" s="1215"/>
      <c r="O2" s="1216"/>
      <c r="P2" s="506"/>
      <c r="Q2" s="506"/>
      <c r="R2" s="506"/>
    </row>
    <row r="3" spans="2:18" ht="23.1" customHeight="1">
      <c r="B3" s="1203" t="s">
        <v>437</v>
      </c>
      <c r="C3" s="1205" t="s">
        <v>458</v>
      </c>
      <c r="D3" s="1205"/>
      <c r="E3" s="1205"/>
      <c r="F3" s="1205"/>
      <c r="G3" s="1205"/>
      <c r="H3" s="1205"/>
      <c r="I3" s="881" t="s">
        <v>459</v>
      </c>
      <c r="J3" s="882" t="s">
        <v>460</v>
      </c>
      <c r="K3" s="881" t="s">
        <v>445</v>
      </c>
      <c r="L3" s="882" t="s">
        <v>461</v>
      </c>
      <c r="M3" s="882" t="s">
        <v>462</v>
      </c>
      <c r="N3" s="881" t="s">
        <v>463</v>
      </c>
      <c r="O3" s="883" t="s">
        <v>447</v>
      </c>
      <c r="P3" s="507"/>
      <c r="Q3" s="507"/>
      <c r="R3" s="507"/>
    </row>
    <row r="4" spans="2:18">
      <c r="B4" s="1203"/>
      <c r="C4" s="1205" t="s">
        <v>464</v>
      </c>
      <c r="D4" s="1205"/>
      <c r="E4" s="1205"/>
      <c r="F4" s="1205" t="s">
        <v>465</v>
      </c>
      <c r="G4" s="1205"/>
      <c r="H4" s="1205"/>
      <c r="I4" s="881" t="s">
        <v>453</v>
      </c>
      <c r="J4" s="881" t="s">
        <v>453</v>
      </c>
      <c r="K4" s="881" t="s">
        <v>452</v>
      </c>
      <c r="L4" s="881" t="s">
        <v>452</v>
      </c>
      <c r="M4" s="881" t="s">
        <v>452</v>
      </c>
      <c r="N4" s="881" t="s">
        <v>453</v>
      </c>
      <c r="O4" s="883" t="s">
        <v>451</v>
      </c>
      <c r="P4" s="508"/>
      <c r="Q4" s="508"/>
      <c r="R4" s="508"/>
    </row>
    <row r="5" spans="2:18" ht="12" customHeight="1">
      <c r="B5" s="414" t="str">
        <f>'BOTA FORA'!B6</f>
        <v>RUA CENTO E TRINTA E NOVE</v>
      </c>
      <c r="C5" s="514">
        <v>0</v>
      </c>
      <c r="D5" s="515" t="s">
        <v>466</v>
      </c>
      <c r="E5" s="516">
        <v>0</v>
      </c>
      <c r="F5" s="517">
        <v>19</v>
      </c>
      <c r="G5" s="518" t="s">
        <v>466</v>
      </c>
      <c r="H5" s="427">
        <v>4.7149999999999999</v>
      </c>
      <c r="I5" s="428">
        <f>TRUNC(((F5*20)+H5)-((C5*20)+E5),2)</f>
        <v>384.71</v>
      </c>
      <c r="J5" s="415">
        <v>7.9</v>
      </c>
      <c r="K5" s="415">
        <f>TRUNC(I5*J5,2)</f>
        <v>3039.2</v>
      </c>
      <c r="L5" s="415">
        <f>59.87*3+59.8+59.86</f>
        <v>299.27</v>
      </c>
      <c r="M5" s="415">
        <f t="shared" ref="M5:M21" si="0">K5+L5</f>
        <v>3338.47</v>
      </c>
      <c r="N5" s="429"/>
      <c r="O5" s="430"/>
      <c r="P5" s="508"/>
      <c r="Q5" s="508"/>
      <c r="R5" s="508"/>
    </row>
    <row r="6" spans="2:18" ht="12" customHeight="1">
      <c r="B6" s="414" t="str">
        <f>'BOTA FORA'!B7</f>
        <v>RUA ITATIAIA</v>
      </c>
      <c r="C6" s="514">
        <v>0</v>
      </c>
      <c r="D6" s="515" t="s">
        <v>466</v>
      </c>
      <c r="E6" s="516">
        <v>0</v>
      </c>
      <c r="F6" s="517">
        <v>8</v>
      </c>
      <c r="G6" s="518" t="s">
        <v>466</v>
      </c>
      <c r="H6" s="427">
        <v>9.0519999999999996</v>
      </c>
      <c r="I6" s="428">
        <f>TRUNC(((F6*20)+H6)-((C6*20)+E6),2)</f>
        <v>169.05</v>
      </c>
      <c r="J6" s="415">
        <v>7.9</v>
      </c>
      <c r="K6" s="415">
        <f t="shared" ref="K6:K21" si="1">TRUNC(I6*J6,2)</f>
        <v>1335.49</v>
      </c>
      <c r="L6" s="415">
        <f>2.08+1.78</f>
        <v>3.8600000000000003</v>
      </c>
      <c r="M6" s="415">
        <f t="shared" si="0"/>
        <v>1339.35</v>
      </c>
      <c r="N6" s="429"/>
      <c r="O6" s="430"/>
      <c r="P6" s="508"/>
      <c r="Q6" s="508"/>
      <c r="R6" s="508"/>
    </row>
    <row r="7" spans="2:18" ht="12" customHeight="1">
      <c r="B7" s="414" t="str">
        <f>'BOTA FORA'!B8</f>
        <v>RUA FLORENA</v>
      </c>
      <c r="C7" s="514">
        <v>0</v>
      </c>
      <c r="D7" s="515" t="s">
        <v>466</v>
      </c>
      <c r="E7" s="516">
        <v>0</v>
      </c>
      <c r="F7" s="517">
        <v>8</v>
      </c>
      <c r="G7" s="518" t="s">
        <v>466</v>
      </c>
      <c r="H7" s="427">
        <v>10.849</v>
      </c>
      <c r="I7" s="428">
        <f t="shared" ref="I7:I21" si="2">TRUNC(((F7*20)+H7)-((C7*20)+E7),2)</f>
        <v>170.84</v>
      </c>
      <c r="J7" s="415">
        <v>7.9</v>
      </c>
      <c r="K7" s="415">
        <f t="shared" si="1"/>
        <v>1349.63</v>
      </c>
      <c r="L7" s="415">
        <f>1.95+1.91</f>
        <v>3.86</v>
      </c>
      <c r="M7" s="415">
        <f t="shared" si="0"/>
        <v>1353.49</v>
      </c>
      <c r="N7" s="429"/>
      <c r="O7" s="430"/>
      <c r="P7" s="508"/>
      <c r="Q7" s="508"/>
      <c r="R7" s="508"/>
    </row>
    <row r="8" spans="2:18" ht="12" customHeight="1">
      <c r="B8" s="414" t="str">
        <f>'BOTA FORA'!B9</f>
        <v>RUA MOSSORÓ</v>
      </c>
      <c r="C8" s="514">
        <v>0</v>
      </c>
      <c r="D8" s="515" t="s">
        <v>466</v>
      </c>
      <c r="E8" s="516">
        <v>0</v>
      </c>
      <c r="F8" s="517">
        <v>8</v>
      </c>
      <c r="G8" s="518" t="s">
        <v>466</v>
      </c>
      <c r="H8" s="427">
        <v>12.141999999999999</v>
      </c>
      <c r="I8" s="428">
        <f t="shared" si="2"/>
        <v>172.14</v>
      </c>
      <c r="J8" s="415">
        <v>7.9</v>
      </c>
      <c r="K8" s="415">
        <f t="shared" si="1"/>
        <v>1359.9</v>
      </c>
      <c r="L8" s="415">
        <f>1.97+1.89</f>
        <v>3.86</v>
      </c>
      <c r="M8" s="415">
        <f t="shared" si="0"/>
        <v>1363.76</v>
      </c>
      <c r="N8" s="429"/>
      <c r="O8" s="430"/>
      <c r="P8" s="508"/>
      <c r="Q8" s="508"/>
      <c r="R8" s="508"/>
    </row>
    <row r="9" spans="2:18" ht="12" customHeight="1">
      <c r="B9" s="414" t="str">
        <f>'BOTA FORA'!B10</f>
        <v>RUA BRAGANÇA</v>
      </c>
      <c r="C9" s="514">
        <v>0</v>
      </c>
      <c r="D9" s="515" t="s">
        <v>466</v>
      </c>
      <c r="E9" s="516">
        <v>0</v>
      </c>
      <c r="F9" s="517">
        <v>8</v>
      </c>
      <c r="G9" s="518" t="s">
        <v>466</v>
      </c>
      <c r="H9" s="427">
        <v>15.638999999999999</v>
      </c>
      <c r="I9" s="428">
        <f t="shared" si="2"/>
        <v>175.63</v>
      </c>
      <c r="J9" s="415">
        <v>7.9</v>
      </c>
      <c r="K9" s="415">
        <f t="shared" si="1"/>
        <v>1387.47</v>
      </c>
      <c r="L9" s="415">
        <f>1.91+1.93</f>
        <v>3.84</v>
      </c>
      <c r="M9" s="415">
        <f t="shared" si="0"/>
        <v>1391.31</v>
      </c>
      <c r="N9" s="429"/>
      <c r="O9" s="430"/>
      <c r="P9" s="508"/>
      <c r="Q9" s="508"/>
      <c r="R9" s="508"/>
    </row>
    <row r="10" spans="2:18" ht="12" customHeight="1">
      <c r="B10" s="414" t="str">
        <f>'BOTA FORA'!B11</f>
        <v>RUA ALTAMIRA</v>
      </c>
      <c r="C10" s="514">
        <v>0</v>
      </c>
      <c r="D10" s="515" t="s">
        <v>466</v>
      </c>
      <c r="E10" s="516">
        <v>0</v>
      </c>
      <c r="F10" s="517">
        <v>8</v>
      </c>
      <c r="G10" s="518" t="s">
        <v>466</v>
      </c>
      <c r="H10" s="427">
        <v>14.250999999999999</v>
      </c>
      <c r="I10" s="428">
        <f t="shared" si="2"/>
        <v>174.25</v>
      </c>
      <c r="J10" s="415">
        <v>7.9</v>
      </c>
      <c r="K10" s="415">
        <f t="shared" si="1"/>
        <v>1376.57</v>
      </c>
      <c r="L10" s="415">
        <f>1.83+2.03</f>
        <v>3.86</v>
      </c>
      <c r="M10" s="415">
        <f t="shared" si="0"/>
        <v>1380.4299999999998</v>
      </c>
      <c r="N10" s="429"/>
      <c r="O10" s="430"/>
      <c r="P10" s="508"/>
      <c r="Q10" s="508"/>
      <c r="R10" s="508"/>
    </row>
    <row r="11" spans="2:18" ht="12" customHeight="1">
      <c r="B11" s="414" t="str">
        <f>'BOTA FORA'!B12</f>
        <v>RUA CARUARU</v>
      </c>
      <c r="C11" s="514">
        <v>0</v>
      </c>
      <c r="D11" s="515" t="s">
        <v>466</v>
      </c>
      <c r="E11" s="516">
        <v>0</v>
      </c>
      <c r="F11" s="517">
        <v>48</v>
      </c>
      <c r="G11" s="518" t="s">
        <v>466</v>
      </c>
      <c r="H11" s="427">
        <v>0.71399999999999997</v>
      </c>
      <c r="I11" s="428">
        <f t="shared" si="2"/>
        <v>960.71</v>
      </c>
      <c r="J11" s="415">
        <v>6.9</v>
      </c>
      <c r="K11" s="415">
        <f t="shared" si="1"/>
        <v>6628.89</v>
      </c>
      <c r="L11" s="415">
        <f>19.45+60.25+57.8+51.96+59.9+60.33+24.88+59.86</f>
        <v>394.43</v>
      </c>
      <c r="M11" s="415">
        <f t="shared" si="0"/>
        <v>7023.3200000000006</v>
      </c>
      <c r="N11" s="429"/>
      <c r="O11" s="430"/>
      <c r="P11" s="508"/>
      <c r="Q11" s="508"/>
      <c r="R11" s="508"/>
    </row>
    <row r="12" spans="2:18" ht="12" customHeight="1">
      <c r="B12" s="414" t="str">
        <f>'BOTA FORA'!B13</f>
        <v>TRAVESSA DO NICO</v>
      </c>
      <c r="C12" s="514">
        <v>0</v>
      </c>
      <c r="D12" s="515" t="s">
        <v>466</v>
      </c>
      <c r="E12" s="516">
        <v>0</v>
      </c>
      <c r="F12" s="517">
        <v>5</v>
      </c>
      <c r="G12" s="518" t="s">
        <v>466</v>
      </c>
      <c r="H12" s="427">
        <v>9.27</v>
      </c>
      <c r="I12" s="428">
        <f t="shared" si="2"/>
        <v>109.27</v>
      </c>
      <c r="J12" s="415">
        <v>7.9</v>
      </c>
      <c r="K12" s="415">
        <f t="shared" si="1"/>
        <v>863.23</v>
      </c>
      <c r="L12" s="415">
        <f>1.93+1.93</f>
        <v>3.86</v>
      </c>
      <c r="M12" s="415">
        <f t="shared" si="0"/>
        <v>867.09</v>
      </c>
      <c r="N12" s="429"/>
      <c r="O12" s="430"/>
      <c r="P12" s="508"/>
      <c r="Q12" s="508"/>
      <c r="R12" s="508"/>
    </row>
    <row r="13" spans="2:18" ht="12" customHeight="1">
      <c r="B13" s="414" t="str">
        <f>'BOTA FORA'!B14</f>
        <v>RUA COLATINA</v>
      </c>
      <c r="C13" s="514">
        <v>0</v>
      </c>
      <c r="D13" s="515" t="s">
        <v>466</v>
      </c>
      <c r="E13" s="516">
        <v>0</v>
      </c>
      <c r="F13" s="517">
        <v>6</v>
      </c>
      <c r="G13" s="518" t="s">
        <v>466</v>
      </c>
      <c r="H13" s="427">
        <v>0.13</v>
      </c>
      <c r="I13" s="428">
        <f t="shared" si="2"/>
        <v>120.13</v>
      </c>
      <c r="J13" s="415">
        <v>7.9</v>
      </c>
      <c r="K13" s="415">
        <f t="shared" si="1"/>
        <v>949.02</v>
      </c>
      <c r="L13" s="415">
        <f>1.93+1.95</f>
        <v>3.88</v>
      </c>
      <c r="M13" s="415">
        <f t="shared" si="0"/>
        <v>952.9</v>
      </c>
      <c r="N13" s="429"/>
      <c r="O13" s="430"/>
      <c r="P13" s="508"/>
      <c r="Q13" s="508"/>
      <c r="R13" s="508"/>
    </row>
    <row r="14" spans="2:18" ht="12" customHeight="1">
      <c r="B14" s="414" t="str">
        <f>'BOTA FORA'!B15</f>
        <v>RUA CEM</v>
      </c>
      <c r="C14" s="514">
        <v>0</v>
      </c>
      <c r="D14" s="515" t="s">
        <v>466</v>
      </c>
      <c r="E14" s="516">
        <v>0</v>
      </c>
      <c r="F14" s="517">
        <v>6</v>
      </c>
      <c r="G14" s="518" t="s">
        <v>466</v>
      </c>
      <c r="H14" s="427">
        <v>11.726000000000001</v>
      </c>
      <c r="I14" s="428">
        <f t="shared" si="2"/>
        <v>131.72</v>
      </c>
      <c r="J14" s="415">
        <v>7.9</v>
      </c>
      <c r="K14" s="415">
        <f t="shared" si="1"/>
        <v>1040.58</v>
      </c>
      <c r="L14" s="415">
        <f>1.94+1.91</f>
        <v>3.8499999999999996</v>
      </c>
      <c r="M14" s="415">
        <f t="shared" si="0"/>
        <v>1044.4299999999998</v>
      </c>
      <c r="N14" s="429"/>
      <c r="O14" s="430"/>
      <c r="P14" s="508"/>
      <c r="Q14" s="508"/>
      <c r="R14" s="508"/>
    </row>
    <row r="15" spans="2:18" ht="12" customHeight="1">
      <c r="B15" s="414" t="str">
        <f>'BOTA FORA'!B16</f>
        <v>TRAVESSA CENTO E CINQUENTA E DOIS</v>
      </c>
      <c r="C15" s="514">
        <v>0</v>
      </c>
      <c r="D15" s="515" t="s">
        <v>466</v>
      </c>
      <c r="E15" s="516">
        <v>0</v>
      </c>
      <c r="F15" s="517">
        <v>7</v>
      </c>
      <c r="G15" s="518" t="s">
        <v>466</v>
      </c>
      <c r="H15" s="427">
        <v>16.155000000000001</v>
      </c>
      <c r="I15" s="428">
        <f t="shared" si="2"/>
        <v>156.15</v>
      </c>
      <c r="J15" s="415">
        <v>7.9</v>
      </c>
      <c r="K15" s="415">
        <f t="shared" si="1"/>
        <v>1233.58</v>
      </c>
      <c r="L15" s="415">
        <f>1.88+1.93</f>
        <v>3.8099999999999996</v>
      </c>
      <c r="M15" s="415">
        <f t="shared" si="0"/>
        <v>1237.3899999999999</v>
      </c>
      <c r="N15" s="429"/>
      <c r="O15" s="430"/>
      <c r="P15" s="508"/>
      <c r="Q15" s="508"/>
      <c r="R15" s="508"/>
    </row>
    <row r="16" spans="2:18" ht="12" customHeight="1">
      <c r="B16" s="414" t="str">
        <f>'BOTA FORA'!B17</f>
        <v>RUA FEIRA DE SANTANA</v>
      </c>
      <c r="C16" s="514">
        <v>0</v>
      </c>
      <c r="D16" s="515" t="s">
        <v>466</v>
      </c>
      <c r="E16" s="516">
        <v>0</v>
      </c>
      <c r="F16" s="517">
        <v>2</v>
      </c>
      <c r="G16" s="518" t="s">
        <v>466</v>
      </c>
      <c r="H16" s="427">
        <v>8.2070000000000007</v>
      </c>
      <c r="I16" s="428">
        <f t="shared" si="2"/>
        <v>48.2</v>
      </c>
      <c r="J16" s="415">
        <v>7.9</v>
      </c>
      <c r="K16" s="415">
        <f t="shared" si="1"/>
        <v>380.78</v>
      </c>
      <c r="L16" s="415">
        <f>1.93+1.93</f>
        <v>3.86</v>
      </c>
      <c r="M16" s="415">
        <f t="shared" si="0"/>
        <v>384.64</v>
      </c>
      <c r="N16" s="429"/>
      <c r="O16" s="430"/>
      <c r="P16" s="508"/>
      <c r="Q16" s="508"/>
      <c r="R16" s="508"/>
    </row>
    <row r="17" spans="2:18" ht="12" customHeight="1">
      <c r="B17" s="414" t="str">
        <f>'BOTA FORA'!B18</f>
        <v>RUA ITAPEMIRIM</v>
      </c>
      <c r="C17" s="514">
        <v>0</v>
      </c>
      <c r="D17" s="515" t="s">
        <v>466</v>
      </c>
      <c r="E17" s="516">
        <v>0</v>
      </c>
      <c r="F17" s="517">
        <v>2</v>
      </c>
      <c r="G17" s="518" t="s">
        <v>466</v>
      </c>
      <c r="H17" s="427">
        <v>10.57</v>
      </c>
      <c r="I17" s="428">
        <f t="shared" si="2"/>
        <v>50.57</v>
      </c>
      <c r="J17" s="415">
        <v>7.9</v>
      </c>
      <c r="K17" s="415">
        <f t="shared" si="1"/>
        <v>399.5</v>
      </c>
      <c r="L17" s="415">
        <f>1.93+2.04</f>
        <v>3.9699999999999998</v>
      </c>
      <c r="M17" s="415">
        <f t="shared" si="0"/>
        <v>403.47</v>
      </c>
      <c r="N17" s="429"/>
      <c r="O17" s="430"/>
      <c r="P17" s="508"/>
      <c r="Q17" s="508"/>
      <c r="R17" s="508"/>
    </row>
    <row r="18" spans="2:18" ht="12" customHeight="1">
      <c r="B18" s="414" t="str">
        <f>'BOTA FORA'!B19</f>
        <v>RUA MURITIBA</v>
      </c>
      <c r="C18" s="514">
        <v>0</v>
      </c>
      <c r="D18" s="515" t="s">
        <v>466</v>
      </c>
      <c r="E18" s="516">
        <v>0</v>
      </c>
      <c r="F18" s="517">
        <v>2</v>
      </c>
      <c r="G18" s="518" t="s">
        <v>466</v>
      </c>
      <c r="H18" s="427">
        <v>8.8249999999999993</v>
      </c>
      <c r="I18" s="428">
        <f t="shared" si="2"/>
        <v>48.82</v>
      </c>
      <c r="J18" s="415">
        <v>6.9</v>
      </c>
      <c r="K18" s="415">
        <f t="shared" si="1"/>
        <v>336.85</v>
      </c>
      <c r="L18" s="415">
        <f>1.76+2.1</f>
        <v>3.8600000000000003</v>
      </c>
      <c r="M18" s="415">
        <f t="shared" si="0"/>
        <v>340.71000000000004</v>
      </c>
      <c r="N18" s="429"/>
      <c r="O18" s="430"/>
      <c r="P18" s="508"/>
      <c r="Q18" s="508"/>
      <c r="R18" s="508"/>
    </row>
    <row r="19" spans="2:18" ht="12" customHeight="1">
      <c r="B19" s="414" t="str">
        <f>'BOTA FORA'!B20</f>
        <v>RUA MARILIA</v>
      </c>
      <c r="C19" s="514">
        <v>0</v>
      </c>
      <c r="D19" s="515" t="s">
        <v>466</v>
      </c>
      <c r="E19" s="516">
        <v>0</v>
      </c>
      <c r="F19" s="517">
        <v>2</v>
      </c>
      <c r="G19" s="518" t="s">
        <v>466</v>
      </c>
      <c r="H19" s="427">
        <v>11.815</v>
      </c>
      <c r="I19" s="428">
        <f t="shared" si="2"/>
        <v>51.81</v>
      </c>
      <c r="J19" s="415">
        <v>6.9</v>
      </c>
      <c r="K19" s="415">
        <f t="shared" si="1"/>
        <v>357.48</v>
      </c>
      <c r="L19" s="415">
        <f>1.67+1.91</f>
        <v>3.58</v>
      </c>
      <c r="M19" s="415">
        <f t="shared" si="0"/>
        <v>361.06</v>
      </c>
      <c r="N19" s="429"/>
      <c r="O19" s="430"/>
      <c r="P19" s="508"/>
      <c r="Q19" s="508"/>
      <c r="R19" s="508"/>
    </row>
    <row r="20" spans="2:18" ht="12" customHeight="1">
      <c r="B20" s="414" t="str">
        <f>'BOTA FORA'!B21</f>
        <v>RUA CENTO E SESSENTA</v>
      </c>
      <c r="C20" s="519" t="s">
        <v>801</v>
      </c>
      <c r="D20" s="515" t="s">
        <v>466</v>
      </c>
      <c r="E20" s="520">
        <v>0</v>
      </c>
      <c r="F20" s="521">
        <v>2</v>
      </c>
      <c r="G20" s="518" t="s">
        <v>466</v>
      </c>
      <c r="H20" s="427">
        <v>10.163</v>
      </c>
      <c r="I20" s="428">
        <f t="shared" si="2"/>
        <v>50.16</v>
      </c>
      <c r="J20" s="415">
        <v>7.9</v>
      </c>
      <c r="K20" s="415">
        <f t="shared" si="1"/>
        <v>396.26</v>
      </c>
      <c r="L20" s="415">
        <f>2.26+1.64</f>
        <v>3.8999999999999995</v>
      </c>
      <c r="M20" s="415">
        <f t="shared" si="0"/>
        <v>400.15999999999997</v>
      </c>
      <c r="N20" s="428"/>
      <c r="O20" s="522"/>
      <c r="P20" s="509"/>
      <c r="Q20" s="509"/>
      <c r="R20" s="509"/>
    </row>
    <row r="21" spans="2:18" ht="12" customHeight="1">
      <c r="B21" s="414" t="str">
        <f>'BOTA FORA'!B22</f>
        <v>RUA CONS. FRANSCISCO RAPOSO</v>
      </c>
      <c r="C21" s="519" t="s">
        <v>801</v>
      </c>
      <c r="D21" s="515" t="s">
        <v>466</v>
      </c>
      <c r="E21" s="520">
        <v>0</v>
      </c>
      <c r="F21" s="521">
        <v>2</v>
      </c>
      <c r="G21" s="518" t="s">
        <v>466</v>
      </c>
      <c r="H21" s="427">
        <v>5.8</v>
      </c>
      <c r="I21" s="428">
        <f t="shared" si="2"/>
        <v>45.8</v>
      </c>
      <c r="J21" s="415">
        <v>6.9</v>
      </c>
      <c r="K21" s="415">
        <f t="shared" si="1"/>
        <v>316.02</v>
      </c>
      <c r="L21" s="415">
        <v>1.93</v>
      </c>
      <c r="M21" s="415">
        <f t="shared" si="0"/>
        <v>317.95</v>
      </c>
      <c r="N21" s="428"/>
      <c r="O21" s="522"/>
      <c r="P21" s="509"/>
      <c r="Q21" s="509"/>
      <c r="R21" s="509"/>
    </row>
    <row r="22" spans="2:18" ht="12" customHeight="1">
      <c r="B22" s="414"/>
      <c r="C22" s="523"/>
      <c r="D22" s="515"/>
      <c r="E22" s="516"/>
      <c r="F22" s="517"/>
      <c r="G22" s="518"/>
      <c r="H22" s="524"/>
      <c r="I22" s="428"/>
      <c r="J22" s="415"/>
      <c r="K22" s="415"/>
      <c r="L22" s="415"/>
      <c r="M22" s="415"/>
      <c r="N22" s="428"/>
      <c r="O22" s="522"/>
      <c r="P22" s="509"/>
      <c r="Q22" s="509"/>
      <c r="R22" s="509"/>
    </row>
    <row r="23" spans="2:18" ht="19.5" customHeight="1" thickBot="1">
      <c r="B23" s="1211" t="s">
        <v>456</v>
      </c>
      <c r="C23" s="1212"/>
      <c r="D23" s="1212"/>
      <c r="E23" s="1212"/>
      <c r="F23" s="1212"/>
      <c r="G23" s="1212"/>
      <c r="H23" s="1213"/>
      <c r="I23" s="422">
        <f>SUM(I5:I22)</f>
        <v>3019.96</v>
      </c>
      <c r="J23" s="431"/>
      <c r="K23" s="422">
        <f>SUM(K5:K22)</f>
        <v>22750.449999999993</v>
      </c>
      <c r="L23" s="422"/>
      <c r="M23" s="422">
        <f>SUM(M5:M22)</f>
        <v>23499.930000000004</v>
      </c>
      <c r="N23" s="423"/>
      <c r="O23" s="432"/>
      <c r="P23" s="509"/>
      <c r="Q23" s="509"/>
      <c r="R23" s="509"/>
    </row>
    <row r="24" spans="2:18">
      <c r="C24" s="525"/>
      <c r="D24" s="525"/>
      <c r="E24" s="525"/>
      <c r="F24" s="508"/>
      <c r="G24" s="508"/>
      <c r="H24" s="508"/>
      <c r="I24" s="509"/>
      <c r="J24" s="510"/>
      <c r="K24" s="510"/>
      <c r="L24" s="510"/>
      <c r="M24" s="510"/>
      <c r="N24" s="509"/>
      <c r="O24" s="509"/>
      <c r="P24" s="509"/>
      <c r="Q24" s="509"/>
      <c r="R24" s="509"/>
    </row>
    <row r="25" spans="2:18">
      <c r="C25" s="525"/>
      <c r="D25" s="525"/>
      <c r="E25" s="525"/>
      <c r="F25" s="508"/>
      <c r="G25" s="508"/>
      <c r="H25" s="508"/>
      <c r="I25" s="509"/>
      <c r="J25" s="510"/>
      <c r="K25" s="510"/>
      <c r="L25" s="510"/>
      <c r="M25" s="510"/>
      <c r="N25" s="509"/>
      <c r="O25" s="509"/>
      <c r="P25" s="508"/>
      <c r="Q25" s="509"/>
      <c r="R25" s="509"/>
    </row>
    <row r="26" spans="2:18" ht="13.5">
      <c r="C26" s="526"/>
      <c r="D26" s="526"/>
      <c r="E26" s="526"/>
      <c r="F26" s="513"/>
      <c r="G26" s="513"/>
      <c r="H26" s="513"/>
      <c r="I26" s="511"/>
      <c r="J26" s="512"/>
      <c r="K26" s="512"/>
      <c r="L26" s="512"/>
      <c r="M26" s="512"/>
      <c r="N26" s="511"/>
      <c r="O26" s="511"/>
      <c r="P26" s="513"/>
      <c r="Q26" s="511"/>
      <c r="R26" s="511"/>
    </row>
    <row r="27" spans="2:18" ht="13.5">
      <c r="C27" s="526"/>
      <c r="D27" s="526"/>
      <c r="E27" s="526"/>
      <c r="F27" s="513"/>
      <c r="G27" s="513"/>
      <c r="H27" s="513"/>
      <c r="I27" s="511"/>
      <c r="J27" s="512"/>
      <c r="K27" s="512"/>
      <c r="L27" s="512"/>
      <c r="M27" s="512"/>
      <c r="N27" s="511"/>
      <c r="O27" s="511"/>
      <c r="P27" s="513"/>
      <c r="Q27" s="511"/>
      <c r="R27" s="511"/>
    </row>
    <row r="28" spans="2:18" ht="13.5">
      <c r="C28" s="526"/>
      <c r="D28" s="526"/>
      <c r="E28" s="526"/>
      <c r="F28" s="513"/>
      <c r="G28" s="513"/>
      <c r="H28" s="513"/>
      <c r="I28" s="511"/>
      <c r="J28" s="512"/>
      <c r="K28" s="512"/>
      <c r="L28" s="512"/>
      <c r="M28" s="512"/>
      <c r="N28" s="511"/>
      <c r="O28" s="511"/>
      <c r="P28" s="513"/>
      <c r="Q28" s="511"/>
      <c r="R28" s="511"/>
    </row>
    <row r="29" spans="2:18" ht="13.5">
      <c r="C29" s="526"/>
      <c r="D29" s="526"/>
      <c r="E29" s="526"/>
      <c r="F29" s="513"/>
      <c r="G29" s="513"/>
      <c r="H29" s="513"/>
      <c r="I29" s="511"/>
      <c r="J29" s="512"/>
      <c r="K29" s="512"/>
      <c r="L29" s="512"/>
      <c r="M29" s="512"/>
      <c r="N29" s="511"/>
      <c r="O29" s="511"/>
      <c r="P29" s="513"/>
      <c r="Q29" s="511"/>
      <c r="R29" s="511"/>
    </row>
    <row r="30" spans="2:18" ht="13.5">
      <c r="C30" s="526"/>
      <c r="D30" s="526"/>
      <c r="E30" s="526"/>
      <c r="F30" s="513"/>
      <c r="G30" s="513"/>
      <c r="H30" s="513"/>
      <c r="I30" s="511"/>
      <c r="J30" s="512"/>
      <c r="K30" s="512"/>
      <c r="L30" s="512"/>
      <c r="M30" s="512"/>
      <c r="N30" s="511"/>
      <c r="O30" s="511"/>
      <c r="P30" s="513"/>
      <c r="Q30" s="511"/>
      <c r="R30" s="511"/>
    </row>
    <row r="31" spans="2:18" ht="13.5">
      <c r="C31" s="526"/>
      <c r="D31" s="526"/>
      <c r="E31" s="526"/>
      <c r="F31" s="513"/>
      <c r="G31" s="513"/>
      <c r="H31" s="513"/>
      <c r="I31" s="511"/>
      <c r="J31" s="512"/>
      <c r="K31" s="512"/>
      <c r="L31" s="512"/>
      <c r="M31" s="512"/>
      <c r="N31" s="511"/>
      <c r="O31" s="511"/>
      <c r="P31" s="513"/>
      <c r="Q31" s="511"/>
      <c r="R31" s="511"/>
    </row>
  </sheetData>
  <mergeCells count="6">
    <mergeCell ref="B23:H23"/>
    <mergeCell ref="B2:O2"/>
    <mergeCell ref="B3:B4"/>
    <mergeCell ref="C3:H3"/>
    <mergeCell ref="C4:E4"/>
    <mergeCell ref="F4:H4"/>
  </mergeCells>
  <printOptions horizontalCentered="1"/>
  <pageMargins left="0.70866141732283472" right="0.70866141732283472" top="1.1811023622047245" bottom="0.74803149606299213" header="0.31496062992125984" footer="0.31496062992125984"/>
  <pageSetup paperSize="9" scale="89" fitToHeight="0" orientation="landscape" horizontalDpi="4294967293" verticalDpi="300" r:id="rId1"/>
  <headerFooter scaleWithDoc="0">
    <oddFooter xml:space="preserve">&amp;C&amp;10
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B1:W17"/>
  <sheetViews>
    <sheetView zoomScaleNormal="100" zoomScaleSheetLayoutView="115" workbookViewId="0">
      <selection activeCell="B10" sqref="B10"/>
    </sheetView>
  </sheetViews>
  <sheetFormatPr defaultRowHeight="12.75"/>
  <cols>
    <col min="1" max="1" width="9.140625" style="412"/>
    <col min="2" max="2" width="25.85546875" style="412" customWidth="1"/>
    <col min="3" max="3" width="1.85546875" style="412" bestFit="1" customWidth="1"/>
    <col min="4" max="4" width="2.140625" style="412" bestFit="1" customWidth="1"/>
    <col min="5" max="5" width="4.85546875" style="412" bestFit="1" customWidth="1"/>
    <col min="6" max="6" width="2.7109375" style="412" bestFit="1" customWidth="1"/>
    <col min="7" max="7" width="2.140625" style="412" bestFit="1" customWidth="1"/>
    <col min="8" max="8" width="8.28515625" style="412" customWidth="1"/>
    <col min="9" max="9" width="5.7109375" style="412" bestFit="1" customWidth="1"/>
    <col min="10" max="10" width="8.5703125" style="412" bestFit="1" customWidth="1"/>
    <col min="11" max="11" width="7" style="412" bestFit="1" customWidth="1"/>
    <col min="12" max="13" width="11.5703125" style="412" customWidth="1"/>
    <col min="14" max="14" width="9" style="412" customWidth="1"/>
    <col min="15" max="20" width="10.7109375" style="412" customWidth="1"/>
    <col min="21" max="21" width="7.7109375" style="412" customWidth="1"/>
    <col min="22" max="22" width="5.85546875" style="412" customWidth="1"/>
    <col min="23" max="23" width="7.7109375" style="412" customWidth="1"/>
    <col min="24" max="16384" width="9.140625" style="412"/>
  </cols>
  <sheetData>
    <row r="1" spans="2:23" ht="13.5" thickBot="1"/>
    <row r="2" spans="2:23" ht="18">
      <c r="B2" s="1217" t="s">
        <v>467</v>
      </c>
      <c r="C2" s="1218"/>
      <c r="D2" s="1218"/>
      <c r="E2" s="1218"/>
      <c r="F2" s="1218"/>
      <c r="G2" s="1218"/>
      <c r="H2" s="1218"/>
      <c r="I2" s="1218"/>
      <c r="J2" s="1218"/>
      <c r="K2" s="1218"/>
      <c r="L2" s="1218"/>
      <c r="M2" s="1218"/>
      <c r="N2" s="1218"/>
      <c r="O2" s="1218"/>
      <c r="P2" s="1218"/>
      <c r="Q2" s="1218"/>
      <c r="R2" s="1218"/>
      <c r="S2" s="1218"/>
      <c r="T2" s="1219"/>
      <c r="U2" s="506"/>
      <c r="V2" s="506"/>
      <c r="W2" s="506"/>
    </row>
    <row r="3" spans="2:23" ht="23.1" customHeight="1">
      <c r="B3" s="1220" t="s">
        <v>437</v>
      </c>
      <c r="C3" s="1222" t="s">
        <v>458</v>
      </c>
      <c r="D3" s="1223"/>
      <c r="E3" s="1223"/>
      <c r="F3" s="1223"/>
      <c r="G3" s="1223"/>
      <c r="H3" s="1224"/>
      <c r="I3" s="495" t="s">
        <v>459</v>
      </c>
      <c r="J3" s="494" t="s">
        <v>468</v>
      </c>
      <c r="K3" s="495" t="s">
        <v>445</v>
      </c>
      <c r="L3" s="494" t="s">
        <v>461</v>
      </c>
      <c r="M3" s="494" t="s">
        <v>462</v>
      </c>
      <c r="N3" s="495" t="s">
        <v>463</v>
      </c>
      <c r="O3" s="495" t="s">
        <v>447</v>
      </c>
      <c r="P3" s="1225" t="s">
        <v>469</v>
      </c>
      <c r="Q3" s="1226" t="s">
        <v>443</v>
      </c>
      <c r="R3" s="1227"/>
      <c r="S3" s="1226" t="s">
        <v>444</v>
      </c>
      <c r="T3" s="1228"/>
      <c r="U3" s="507"/>
      <c r="V3" s="507"/>
      <c r="W3" s="507"/>
    </row>
    <row r="4" spans="2:23" ht="38.25">
      <c r="B4" s="1221"/>
      <c r="C4" s="1222" t="s">
        <v>464</v>
      </c>
      <c r="D4" s="1223"/>
      <c r="E4" s="1224"/>
      <c r="F4" s="1222" t="s">
        <v>465</v>
      </c>
      <c r="G4" s="1223"/>
      <c r="H4" s="1224"/>
      <c r="I4" s="495" t="s">
        <v>453</v>
      </c>
      <c r="J4" s="495" t="s">
        <v>453</v>
      </c>
      <c r="K4" s="495" t="s">
        <v>452</v>
      </c>
      <c r="L4" s="495" t="s">
        <v>452</v>
      </c>
      <c r="M4" s="495" t="s">
        <v>452</v>
      </c>
      <c r="N4" s="495" t="s">
        <v>453</v>
      </c>
      <c r="O4" s="495" t="s">
        <v>451</v>
      </c>
      <c r="P4" s="1225"/>
      <c r="Q4" s="495" t="s">
        <v>470</v>
      </c>
      <c r="R4" s="494" t="s">
        <v>471</v>
      </c>
      <c r="S4" s="495" t="s">
        <v>470</v>
      </c>
      <c r="T4" s="496" t="s">
        <v>471</v>
      </c>
      <c r="U4" s="508"/>
      <c r="V4" s="508"/>
      <c r="W4" s="508"/>
    </row>
    <row r="5" spans="2:23" ht="12" customHeight="1">
      <c r="B5" s="527" t="str">
        <f>'REG. SUBLEITO'!B5</f>
        <v>RUA CENTO E TRINTA E NOVE</v>
      </c>
      <c r="C5" s="514">
        <f>'REG. SUBLEITO'!C5</f>
        <v>0</v>
      </c>
      <c r="D5" s="515" t="s">
        <v>466</v>
      </c>
      <c r="E5" s="516">
        <f>'REG. SUBLEITO'!E5</f>
        <v>0</v>
      </c>
      <c r="F5" s="517">
        <f>'REG. SUBLEITO'!F5</f>
        <v>19</v>
      </c>
      <c r="G5" s="518" t="s">
        <v>466</v>
      </c>
      <c r="H5" s="427">
        <f>'REG. SUBLEITO'!H5</f>
        <v>4.7149999999999999</v>
      </c>
      <c r="I5" s="428">
        <f>TRUNC(((F5*20)+H5)-((C5*20)+E5),2)</f>
        <v>384.71</v>
      </c>
      <c r="J5" s="415">
        <f>'REG. SUBLEITO'!J5</f>
        <v>7.9</v>
      </c>
      <c r="K5" s="415">
        <f>TRUNC(I5*J5,2)</f>
        <v>3039.2</v>
      </c>
      <c r="L5" s="415">
        <f>'REG. SUBLEITO'!L5</f>
        <v>299.27</v>
      </c>
      <c r="M5" s="415">
        <f t="shared" ref="M5:M6" si="0">K5+L5</f>
        <v>3338.47</v>
      </c>
      <c r="N5" s="433">
        <v>0.2</v>
      </c>
      <c r="O5" s="434">
        <f>TRUNC(M5*N5,2)</f>
        <v>667.69</v>
      </c>
      <c r="P5" s="435">
        <v>1.1499999999999999</v>
      </c>
      <c r="Q5" s="419"/>
      <c r="R5" s="417">
        <f>TRUNC(O5*Q5*P5,2)</f>
        <v>0</v>
      </c>
      <c r="S5" s="417">
        <v>7</v>
      </c>
      <c r="T5" s="420">
        <f>TRUNC(O5*S5*P5,2)</f>
        <v>5374.9</v>
      </c>
      <c r="U5" s="508"/>
      <c r="V5" s="508"/>
      <c r="W5" s="508"/>
    </row>
    <row r="6" spans="2:23" ht="12" customHeight="1">
      <c r="B6" s="527" t="str">
        <f>'REG. SUBLEITO'!B6</f>
        <v>RUA ITATIAIA</v>
      </c>
      <c r="C6" s="514">
        <f>'REG. SUBLEITO'!C6</f>
        <v>0</v>
      </c>
      <c r="D6" s="515" t="s">
        <v>466</v>
      </c>
      <c r="E6" s="516">
        <f>'REG. SUBLEITO'!E6</f>
        <v>0</v>
      </c>
      <c r="F6" s="517">
        <f>'REG. SUBLEITO'!F6</f>
        <v>8</v>
      </c>
      <c r="G6" s="518" t="s">
        <v>466</v>
      </c>
      <c r="H6" s="427">
        <f>'REG. SUBLEITO'!H6</f>
        <v>9.0519999999999996</v>
      </c>
      <c r="I6" s="428">
        <f>TRUNC(((F6*20)+H6)-((C6*20)+E6),2)</f>
        <v>169.05</v>
      </c>
      <c r="J6" s="415">
        <f>'REG. SUBLEITO'!J6</f>
        <v>7.9</v>
      </c>
      <c r="K6" s="415">
        <f>TRUNC(I6*J6,2)</f>
        <v>1335.49</v>
      </c>
      <c r="L6" s="415">
        <f>'REG. SUBLEITO'!L6</f>
        <v>3.8600000000000003</v>
      </c>
      <c r="M6" s="415">
        <f t="shared" si="0"/>
        <v>1339.35</v>
      </c>
      <c r="N6" s="433">
        <v>0.2</v>
      </c>
      <c r="O6" s="434">
        <f>TRUNC(M6*N6,2)</f>
        <v>267.87</v>
      </c>
      <c r="P6" s="435">
        <v>1.1499999999999999</v>
      </c>
      <c r="Q6" s="419"/>
      <c r="R6" s="417">
        <f t="shared" ref="R6" si="1">TRUNC(O6*Q6*P6,2)</f>
        <v>0</v>
      </c>
      <c r="S6" s="417">
        <f>S5</f>
        <v>7</v>
      </c>
      <c r="T6" s="420">
        <f t="shared" ref="T6" si="2">TRUNC(O6*S6*P6,2)</f>
        <v>2156.35</v>
      </c>
      <c r="U6" s="508"/>
      <c r="V6" s="508"/>
      <c r="W6" s="508"/>
    </row>
    <row r="7" spans="2:23" ht="12" customHeight="1">
      <c r="B7" s="527"/>
      <c r="C7" s="519"/>
      <c r="D7" s="515"/>
      <c r="E7" s="520"/>
      <c r="F7" s="521"/>
      <c r="G7" s="518"/>
      <c r="H7" s="427"/>
      <c r="I7" s="428"/>
      <c r="J7" s="415"/>
      <c r="K7" s="415"/>
      <c r="L7" s="415"/>
      <c r="M7" s="415"/>
      <c r="N7" s="428"/>
      <c r="O7" s="528"/>
      <c r="P7" s="416"/>
      <c r="Q7" s="415"/>
      <c r="R7" s="415"/>
      <c r="S7" s="421"/>
      <c r="T7" s="529"/>
      <c r="U7" s="509"/>
      <c r="V7" s="509"/>
      <c r="W7" s="509"/>
    </row>
    <row r="8" spans="2:23" ht="12" customHeight="1">
      <c r="B8" s="436"/>
      <c r="C8" s="530"/>
      <c r="D8" s="515"/>
      <c r="E8" s="531"/>
      <c r="F8" s="532"/>
      <c r="G8" s="518"/>
      <c r="H8" s="533"/>
      <c r="I8" s="534"/>
      <c r="J8" s="535"/>
      <c r="K8" s="535"/>
      <c r="L8" s="535"/>
      <c r="M8" s="535"/>
      <c r="N8" s="534"/>
      <c r="O8" s="536"/>
      <c r="P8" s="537"/>
      <c r="Q8" s="535"/>
      <c r="R8" s="535"/>
      <c r="S8" s="538"/>
      <c r="T8" s="539"/>
      <c r="U8" s="509"/>
      <c r="V8" s="509"/>
      <c r="W8" s="509"/>
    </row>
    <row r="9" spans="2:23" ht="19.5" customHeight="1" thickBot="1">
      <c r="B9" s="1211" t="s">
        <v>456</v>
      </c>
      <c r="C9" s="1212"/>
      <c r="D9" s="1212"/>
      <c r="E9" s="1212"/>
      <c r="F9" s="1212"/>
      <c r="G9" s="1212"/>
      <c r="H9" s="1212"/>
      <c r="I9" s="1212"/>
      <c r="J9" s="1213"/>
      <c r="K9" s="437">
        <f>SUM(K5:K8)</f>
        <v>4374.6899999999996</v>
      </c>
      <c r="L9" s="437"/>
      <c r="M9" s="437">
        <f>SUM(M5:M8)</f>
        <v>4677.82</v>
      </c>
      <c r="N9" s="423"/>
      <c r="O9" s="437">
        <f>SUM(O5:O8)</f>
        <v>935.56000000000006</v>
      </c>
      <c r="P9" s="424"/>
      <c r="Q9" s="425"/>
      <c r="R9" s="437">
        <f>SUM(R5:R8)</f>
        <v>0</v>
      </c>
      <c r="S9" s="425"/>
      <c r="T9" s="426">
        <f>SUM(T5:T8)</f>
        <v>7531.25</v>
      </c>
      <c r="U9" s="509"/>
      <c r="V9" s="509"/>
      <c r="W9" s="509"/>
    </row>
    <row r="10" spans="2:23">
      <c r="C10" s="525"/>
      <c r="D10" s="525"/>
      <c r="E10" s="525"/>
      <c r="F10" s="508"/>
      <c r="G10" s="508"/>
      <c r="H10" s="508"/>
      <c r="I10" s="509"/>
      <c r="J10" s="510"/>
      <c r="K10" s="510"/>
      <c r="L10" s="510"/>
      <c r="M10" s="510"/>
      <c r="N10" s="509"/>
      <c r="O10" s="509"/>
      <c r="P10" s="509"/>
      <c r="Q10" s="510"/>
      <c r="R10" s="510"/>
      <c r="S10" s="510"/>
      <c r="T10" s="509"/>
      <c r="U10" s="509"/>
      <c r="V10" s="509"/>
      <c r="W10" s="509"/>
    </row>
    <row r="11" spans="2:23">
      <c r="C11" s="525"/>
      <c r="D11" s="525"/>
      <c r="E11" s="525"/>
      <c r="F11" s="508"/>
      <c r="G11" s="508"/>
      <c r="H11" s="508"/>
      <c r="I11" s="509"/>
      <c r="J11" s="510"/>
      <c r="K11" s="510"/>
      <c r="L11" s="510"/>
      <c r="M11" s="510"/>
      <c r="N11" s="509"/>
      <c r="O11" s="509"/>
      <c r="P11" s="509"/>
      <c r="Q11" s="510"/>
      <c r="R11" s="510"/>
      <c r="S11" s="510"/>
      <c r="T11" s="509"/>
      <c r="U11" s="508"/>
      <c r="V11" s="509"/>
      <c r="W11" s="509"/>
    </row>
    <row r="12" spans="2:23" ht="13.5">
      <c r="C12" s="526"/>
      <c r="D12" s="526"/>
      <c r="E12" s="526"/>
      <c r="F12" s="513"/>
      <c r="G12" s="513"/>
      <c r="H12" s="513"/>
      <c r="I12" s="511"/>
      <c r="J12" s="512"/>
      <c r="K12" s="512"/>
      <c r="L12" s="512"/>
      <c r="M12" s="512"/>
      <c r="N12" s="511"/>
      <c r="O12" s="511"/>
      <c r="P12" s="511"/>
      <c r="Q12" s="512"/>
      <c r="R12" s="512"/>
      <c r="S12" s="512"/>
      <c r="T12" s="511"/>
      <c r="U12" s="513"/>
      <c r="V12" s="511"/>
      <c r="W12" s="511"/>
    </row>
    <row r="13" spans="2:23" ht="13.5">
      <c r="C13" s="526"/>
      <c r="D13" s="526"/>
      <c r="E13" s="526"/>
      <c r="F13" s="513"/>
      <c r="G13" s="513"/>
      <c r="H13" s="513"/>
      <c r="I13" s="511"/>
      <c r="J13" s="512"/>
      <c r="K13" s="512"/>
      <c r="L13" s="512"/>
      <c r="M13" s="512"/>
      <c r="N13" s="511"/>
      <c r="O13" s="511">
        <f>O9+BASE!O23</f>
        <v>5635.4800000000005</v>
      </c>
      <c r="P13" s="511"/>
      <c r="Q13" s="512"/>
      <c r="R13" s="512">
        <f>R9+BASE!R23</f>
        <v>56751.45</v>
      </c>
      <c r="S13" s="512"/>
      <c r="T13" s="511">
        <f>T9+BASE!T23</f>
        <v>7531.25</v>
      </c>
      <c r="U13" s="513"/>
      <c r="V13" s="511"/>
      <c r="W13" s="511"/>
    </row>
    <row r="14" spans="2:23" ht="13.5">
      <c r="C14" s="526"/>
      <c r="D14" s="526"/>
      <c r="E14" s="526"/>
      <c r="F14" s="513"/>
      <c r="G14" s="513"/>
      <c r="H14" s="513"/>
      <c r="I14" s="511"/>
      <c r="J14" s="512"/>
      <c r="K14" s="512"/>
      <c r="L14" s="512"/>
      <c r="M14" s="512"/>
      <c r="N14" s="511"/>
      <c r="O14" s="511"/>
      <c r="P14" s="511"/>
      <c r="Q14" s="512"/>
      <c r="R14" s="512"/>
      <c r="S14" s="512"/>
      <c r="T14" s="511"/>
      <c r="U14" s="513"/>
      <c r="V14" s="511"/>
      <c r="W14" s="511"/>
    </row>
    <row r="15" spans="2:23" ht="13.5">
      <c r="C15" s="526"/>
      <c r="D15" s="526"/>
      <c r="E15" s="526"/>
      <c r="F15" s="513"/>
      <c r="G15" s="513"/>
      <c r="H15" s="513"/>
      <c r="I15" s="511"/>
      <c r="J15" s="512"/>
      <c r="K15" s="512"/>
      <c r="L15" s="512"/>
      <c r="M15" s="512"/>
      <c r="N15" s="511"/>
      <c r="O15" s="511"/>
      <c r="P15" s="511"/>
      <c r="Q15" s="512"/>
      <c r="R15" s="512"/>
      <c r="S15" s="512"/>
      <c r="T15" s="511"/>
      <c r="U15" s="513"/>
      <c r="V15" s="511"/>
      <c r="W15" s="511"/>
    </row>
    <row r="16" spans="2:23" ht="13.5">
      <c r="C16" s="526"/>
      <c r="D16" s="526"/>
      <c r="E16" s="526"/>
      <c r="F16" s="513"/>
      <c r="G16" s="513"/>
      <c r="H16" s="513"/>
      <c r="I16" s="511"/>
      <c r="J16" s="512"/>
      <c r="K16" s="512"/>
      <c r="L16" s="512"/>
      <c r="M16" s="512"/>
      <c r="N16" s="511"/>
      <c r="O16" s="511"/>
      <c r="P16" s="511"/>
      <c r="Q16" s="512"/>
      <c r="R16" s="512"/>
      <c r="S16" s="512"/>
      <c r="T16" s="511"/>
      <c r="U16" s="513"/>
      <c r="V16" s="511"/>
      <c r="W16" s="511"/>
    </row>
    <row r="17" spans="3:23" ht="13.5">
      <c r="C17" s="526"/>
      <c r="D17" s="526"/>
      <c r="E17" s="526"/>
      <c r="F17" s="513"/>
      <c r="G17" s="513"/>
      <c r="H17" s="513"/>
      <c r="I17" s="511"/>
      <c r="J17" s="512"/>
      <c r="K17" s="512"/>
      <c r="L17" s="512"/>
      <c r="M17" s="512"/>
      <c r="N17" s="511"/>
      <c r="O17" s="511"/>
      <c r="P17" s="511"/>
      <c r="Q17" s="512"/>
      <c r="R17" s="512"/>
      <c r="S17" s="512"/>
      <c r="T17" s="511"/>
      <c r="U17" s="513"/>
      <c r="V17" s="511"/>
      <c r="W17" s="511"/>
    </row>
  </sheetData>
  <mergeCells count="9">
    <mergeCell ref="B9:J9"/>
    <mergeCell ref="B2:T2"/>
    <mergeCell ref="B3:B4"/>
    <mergeCell ref="C3:H3"/>
    <mergeCell ref="P3:P4"/>
    <mergeCell ref="Q3:R3"/>
    <mergeCell ref="S3:T3"/>
    <mergeCell ref="C4:E4"/>
    <mergeCell ref="F4:H4"/>
  </mergeCells>
  <printOptions horizontalCentered="1" verticalCentered="1"/>
  <pageMargins left="0.98425196850393704" right="0.98425196850393704" top="0.59055118110236227" bottom="0.51181102362204722" header="0.51181102362204722" footer="0.51181102362204722"/>
  <pageSetup paperSize="9" scale="68" orientation="landscape" horizontalDpi="4294967293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W31"/>
  <sheetViews>
    <sheetView zoomScaleNormal="100" zoomScaleSheetLayoutView="115" workbookViewId="0">
      <selection activeCell="B2" sqref="B2:T23"/>
    </sheetView>
  </sheetViews>
  <sheetFormatPr defaultRowHeight="12.75"/>
  <cols>
    <col min="1" max="1" width="9.140625" style="412"/>
    <col min="2" max="2" width="29.85546875" style="412" customWidth="1"/>
    <col min="3" max="3" width="8.28515625" style="412" customWidth="1"/>
    <col min="4" max="4" width="2.140625" style="412" bestFit="1" customWidth="1"/>
    <col min="5" max="6" width="8.28515625" style="412" customWidth="1"/>
    <col min="7" max="7" width="2.140625" style="412" bestFit="1" customWidth="1"/>
    <col min="8" max="8" width="8.28515625" style="412" customWidth="1"/>
    <col min="9" max="9" width="9.7109375" style="412" customWidth="1"/>
    <col min="10" max="10" width="12.28515625" style="412" customWidth="1"/>
    <col min="11" max="13" width="11.5703125" style="412" customWidth="1"/>
    <col min="14" max="14" width="9" style="412" customWidth="1"/>
    <col min="15" max="20" width="10.7109375" style="412" customWidth="1"/>
    <col min="21" max="21" width="7.7109375" style="412" customWidth="1"/>
    <col min="22" max="22" width="5.85546875" style="412" customWidth="1"/>
    <col min="23" max="23" width="7.7109375" style="412" customWidth="1"/>
    <col min="24" max="16384" width="9.140625" style="412"/>
  </cols>
  <sheetData>
    <row r="1" spans="2:23" ht="13.5" thickBot="1"/>
    <row r="2" spans="2:23" ht="18">
      <c r="B2" s="1200" t="s">
        <v>472</v>
      </c>
      <c r="C2" s="1201"/>
      <c r="D2" s="1201"/>
      <c r="E2" s="1201"/>
      <c r="F2" s="1201"/>
      <c r="G2" s="1201"/>
      <c r="H2" s="1201"/>
      <c r="I2" s="1201"/>
      <c r="J2" s="1201"/>
      <c r="K2" s="1201"/>
      <c r="L2" s="1201"/>
      <c r="M2" s="1201"/>
      <c r="N2" s="1201"/>
      <c r="O2" s="1201"/>
      <c r="P2" s="1201"/>
      <c r="Q2" s="1201"/>
      <c r="R2" s="1201"/>
      <c r="S2" s="1201"/>
      <c r="T2" s="1202"/>
      <c r="U2" s="506"/>
      <c r="V2" s="506"/>
      <c r="W2" s="506"/>
    </row>
    <row r="3" spans="2:23" ht="23.1" customHeight="1">
      <c r="B3" s="1203" t="s">
        <v>437</v>
      </c>
      <c r="C3" s="1229" t="s">
        <v>458</v>
      </c>
      <c r="D3" s="1230"/>
      <c r="E3" s="1230"/>
      <c r="F3" s="1230"/>
      <c r="G3" s="1230"/>
      <c r="H3" s="1231"/>
      <c r="I3" s="881" t="s">
        <v>459</v>
      </c>
      <c r="J3" s="882" t="s">
        <v>468</v>
      </c>
      <c r="K3" s="881" t="s">
        <v>445</v>
      </c>
      <c r="L3" s="882" t="s">
        <v>461</v>
      </c>
      <c r="M3" s="882" t="s">
        <v>462</v>
      </c>
      <c r="N3" s="881" t="s">
        <v>463</v>
      </c>
      <c r="O3" s="881" t="s">
        <v>447</v>
      </c>
      <c r="P3" s="1204" t="s">
        <v>469</v>
      </c>
      <c r="Q3" s="1232" t="s">
        <v>443</v>
      </c>
      <c r="R3" s="1206"/>
      <c r="S3" s="1232" t="s">
        <v>444</v>
      </c>
      <c r="T3" s="1233"/>
      <c r="U3" s="507"/>
      <c r="V3" s="507"/>
      <c r="W3" s="507"/>
    </row>
    <row r="4" spans="2:23" ht="38.25">
      <c r="B4" s="1203"/>
      <c r="C4" s="1229" t="s">
        <v>464</v>
      </c>
      <c r="D4" s="1230"/>
      <c r="E4" s="1231"/>
      <c r="F4" s="1229" t="s">
        <v>465</v>
      </c>
      <c r="G4" s="1230"/>
      <c r="H4" s="1231"/>
      <c r="I4" s="881" t="s">
        <v>453</v>
      </c>
      <c r="J4" s="881" t="s">
        <v>453</v>
      </c>
      <c r="K4" s="881" t="s">
        <v>452</v>
      </c>
      <c r="L4" s="881" t="s">
        <v>452</v>
      </c>
      <c r="M4" s="881" t="s">
        <v>452</v>
      </c>
      <c r="N4" s="881" t="s">
        <v>453</v>
      </c>
      <c r="O4" s="881" t="s">
        <v>451</v>
      </c>
      <c r="P4" s="1204"/>
      <c r="Q4" s="881" t="s">
        <v>470</v>
      </c>
      <c r="R4" s="882" t="s">
        <v>471</v>
      </c>
      <c r="S4" s="881" t="s">
        <v>470</v>
      </c>
      <c r="T4" s="884" t="s">
        <v>471</v>
      </c>
      <c r="U4" s="508"/>
      <c r="V4" s="508"/>
      <c r="W4" s="508"/>
    </row>
    <row r="5" spans="2:23" ht="12" customHeight="1">
      <c r="B5" s="436" t="str">
        <f>'REG. SUBLEITO'!B5</f>
        <v>RUA CENTO E TRINTA E NOVE</v>
      </c>
      <c r="C5" s="514">
        <f>'REG. SUBLEITO'!C5</f>
        <v>0</v>
      </c>
      <c r="D5" s="515" t="s">
        <v>466</v>
      </c>
      <c r="E5" s="531">
        <f>'REG. SUBLEITO'!E5</f>
        <v>0</v>
      </c>
      <c r="F5" s="517">
        <f>'REG. SUBLEITO'!F5</f>
        <v>19</v>
      </c>
      <c r="G5" s="518" t="s">
        <v>466</v>
      </c>
      <c r="H5" s="427">
        <f>'REG. SUBLEITO'!H5</f>
        <v>4.7149999999999999</v>
      </c>
      <c r="I5" s="428">
        <f>TRUNC(((F5*20)+H5)-((C5*20)+E5),2)</f>
        <v>384.71</v>
      </c>
      <c r="J5" s="415">
        <f>'REG. SUBLEITO'!J5</f>
        <v>7.9</v>
      </c>
      <c r="K5" s="415">
        <f>TRUNC(I5*J5,2)</f>
        <v>3039.2</v>
      </c>
      <c r="L5" s="438">
        <f>'REG. SUBLEITO'!L5</f>
        <v>299.27</v>
      </c>
      <c r="M5" s="438">
        <f t="shared" ref="M5:M21" si="0">K5+L5</f>
        <v>3338.47</v>
      </c>
      <c r="N5" s="417">
        <v>0.2</v>
      </c>
      <c r="O5" s="434">
        <f>TRUNC(M5*N5,2)</f>
        <v>667.69</v>
      </c>
      <c r="P5" s="435">
        <v>1.1499999999999999</v>
      </c>
      <c r="Q5" s="419">
        <v>10.5</v>
      </c>
      <c r="R5" s="417">
        <f>TRUNC(O5*Q5*P5,2)</f>
        <v>8062.35</v>
      </c>
      <c r="S5" s="417"/>
      <c r="T5" s="420">
        <f>TRUNC(O5*S5*P5,2)</f>
        <v>0</v>
      </c>
      <c r="U5" s="508"/>
      <c r="V5" s="508"/>
      <c r="W5" s="508"/>
    </row>
    <row r="6" spans="2:23" ht="12" customHeight="1">
      <c r="B6" s="436" t="str">
        <f>'REG. SUBLEITO'!B6</f>
        <v>RUA ITATIAIA</v>
      </c>
      <c r="C6" s="514">
        <f>'REG. SUBLEITO'!C6</f>
        <v>0</v>
      </c>
      <c r="D6" s="515" t="s">
        <v>466</v>
      </c>
      <c r="E6" s="531">
        <f>'REG. SUBLEITO'!E6</f>
        <v>0</v>
      </c>
      <c r="F6" s="517">
        <f>'REG. SUBLEITO'!F6</f>
        <v>8</v>
      </c>
      <c r="G6" s="518" t="s">
        <v>466</v>
      </c>
      <c r="H6" s="427">
        <f>'REG. SUBLEITO'!H6</f>
        <v>9.0519999999999996</v>
      </c>
      <c r="I6" s="428">
        <f t="shared" ref="I6:I21" si="1">TRUNC(((F6*20)+H6)-((C6*20)+E6),2)</f>
        <v>169.05</v>
      </c>
      <c r="J6" s="415">
        <f>'REG. SUBLEITO'!J6</f>
        <v>7.9</v>
      </c>
      <c r="K6" s="415">
        <f t="shared" ref="K6:K21" si="2">TRUNC(I6*J6,2)</f>
        <v>1335.49</v>
      </c>
      <c r="L6" s="438">
        <f>'REG. SUBLEITO'!L6</f>
        <v>3.8600000000000003</v>
      </c>
      <c r="M6" s="438">
        <f t="shared" si="0"/>
        <v>1339.35</v>
      </c>
      <c r="N6" s="417">
        <f>N5</f>
        <v>0.2</v>
      </c>
      <c r="O6" s="434">
        <f t="shared" ref="O6:O21" si="3">TRUNC(M6*N6,2)</f>
        <v>267.87</v>
      </c>
      <c r="P6" s="435">
        <f>P5</f>
        <v>1.1499999999999999</v>
      </c>
      <c r="Q6" s="419">
        <f>Q5</f>
        <v>10.5</v>
      </c>
      <c r="R6" s="417">
        <f t="shared" ref="R6:R21" si="4">TRUNC(O6*Q6*P6,2)</f>
        <v>3234.53</v>
      </c>
      <c r="S6" s="417"/>
      <c r="T6" s="420">
        <f t="shared" ref="T6:T21" si="5">TRUNC(O6*S6*P6,2)</f>
        <v>0</v>
      </c>
      <c r="U6" s="508"/>
      <c r="V6" s="508"/>
      <c r="W6" s="508"/>
    </row>
    <row r="7" spans="2:23" ht="12" customHeight="1">
      <c r="B7" s="436" t="str">
        <f>'REG. SUBLEITO'!B7</f>
        <v>RUA FLORENA</v>
      </c>
      <c r="C7" s="514">
        <f>'REG. SUBLEITO'!C7</f>
        <v>0</v>
      </c>
      <c r="D7" s="515" t="s">
        <v>466</v>
      </c>
      <c r="E7" s="531">
        <f>'REG. SUBLEITO'!E7</f>
        <v>0</v>
      </c>
      <c r="F7" s="517">
        <f>'REG. SUBLEITO'!F7</f>
        <v>8</v>
      </c>
      <c r="G7" s="518" t="s">
        <v>466</v>
      </c>
      <c r="H7" s="427">
        <f>'REG. SUBLEITO'!H7</f>
        <v>10.849</v>
      </c>
      <c r="I7" s="428">
        <f t="shared" si="1"/>
        <v>170.84</v>
      </c>
      <c r="J7" s="415">
        <f>'REG. SUBLEITO'!J7</f>
        <v>7.9</v>
      </c>
      <c r="K7" s="415">
        <f t="shared" si="2"/>
        <v>1349.63</v>
      </c>
      <c r="L7" s="438">
        <f>'REG. SUBLEITO'!L7</f>
        <v>3.86</v>
      </c>
      <c r="M7" s="438">
        <f t="shared" si="0"/>
        <v>1353.49</v>
      </c>
      <c r="N7" s="417">
        <f t="shared" ref="N7:N21" si="6">N6</f>
        <v>0.2</v>
      </c>
      <c r="O7" s="434">
        <f t="shared" si="3"/>
        <v>270.69</v>
      </c>
      <c r="P7" s="435">
        <f t="shared" ref="P7:P21" si="7">P6</f>
        <v>1.1499999999999999</v>
      </c>
      <c r="Q7" s="419">
        <f t="shared" ref="Q7:Q21" si="8">Q6</f>
        <v>10.5</v>
      </c>
      <c r="R7" s="417">
        <f t="shared" si="4"/>
        <v>3268.58</v>
      </c>
      <c r="S7" s="417"/>
      <c r="T7" s="420">
        <f t="shared" si="5"/>
        <v>0</v>
      </c>
      <c r="U7" s="508"/>
      <c r="V7" s="508"/>
      <c r="W7" s="508"/>
    </row>
    <row r="8" spans="2:23" ht="12" customHeight="1">
      <c r="B8" s="436" t="str">
        <f>'REG. SUBLEITO'!B8</f>
        <v>RUA MOSSORÓ</v>
      </c>
      <c r="C8" s="514">
        <f>'REG. SUBLEITO'!C8</f>
        <v>0</v>
      </c>
      <c r="D8" s="515" t="s">
        <v>466</v>
      </c>
      <c r="E8" s="531">
        <f>'REG. SUBLEITO'!E8</f>
        <v>0</v>
      </c>
      <c r="F8" s="517">
        <f>'REG. SUBLEITO'!F8</f>
        <v>8</v>
      </c>
      <c r="G8" s="518" t="s">
        <v>466</v>
      </c>
      <c r="H8" s="427">
        <f>'REG. SUBLEITO'!H8</f>
        <v>12.141999999999999</v>
      </c>
      <c r="I8" s="428">
        <f t="shared" si="1"/>
        <v>172.14</v>
      </c>
      <c r="J8" s="415">
        <f>'REG. SUBLEITO'!J8</f>
        <v>7.9</v>
      </c>
      <c r="K8" s="415">
        <f t="shared" si="2"/>
        <v>1359.9</v>
      </c>
      <c r="L8" s="438">
        <f>'REG. SUBLEITO'!L8</f>
        <v>3.86</v>
      </c>
      <c r="M8" s="438">
        <f t="shared" si="0"/>
        <v>1363.76</v>
      </c>
      <c r="N8" s="417">
        <f t="shared" si="6"/>
        <v>0.2</v>
      </c>
      <c r="O8" s="434">
        <f t="shared" si="3"/>
        <v>272.75</v>
      </c>
      <c r="P8" s="435">
        <f t="shared" si="7"/>
        <v>1.1499999999999999</v>
      </c>
      <c r="Q8" s="419">
        <f t="shared" si="8"/>
        <v>10.5</v>
      </c>
      <c r="R8" s="417">
        <f t="shared" si="4"/>
        <v>3293.45</v>
      </c>
      <c r="S8" s="417"/>
      <c r="T8" s="420">
        <f t="shared" si="5"/>
        <v>0</v>
      </c>
      <c r="U8" s="508"/>
      <c r="V8" s="508"/>
      <c r="W8" s="508"/>
    </row>
    <row r="9" spans="2:23" ht="12" customHeight="1">
      <c r="B9" s="436" t="str">
        <f>'REG. SUBLEITO'!B9</f>
        <v>RUA BRAGANÇA</v>
      </c>
      <c r="C9" s="514">
        <f>'REG. SUBLEITO'!C9</f>
        <v>0</v>
      </c>
      <c r="D9" s="515" t="s">
        <v>466</v>
      </c>
      <c r="E9" s="531">
        <f>'REG. SUBLEITO'!E9</f>
        <v>0</v>
      </c>
      <c r="F9" s="517">
        <f>'REG. SUBLEITO'!F9</f>
        <v>8</v>
      </c>
      <c r="G9" s="518" t="s">
        <v>466</v>
      </c>
      <c r="H9" s="427">
        <f>'REG. SUBLEITO'!H9</f>
        <v>15.638999999999999</v>
      </c>
      <c r="I9" s="428">
        <f t="shared" si="1"/>
        <v>175.63</v>
      </c>
      <c r="J9" s="415">
        <f>'REG. SUBLEITO'!J9</f>
        <v>7.9</v>
      </c>
      <c r="K9" s="415">
        <f t="shared" si="2"/>
        <v>1387.47</v>
      </c>
      <c r="L9" s="438">
        <f>'REG. SUBLEITO'!L9</f>
        <v>3.84</v>
      </c>
      <c r="M9" s="438">
        <f t="shared" si="0"/>
        <v>1391.31</v>
      </c>
      <c r="N9" s="417">
        <f t="shared" si="6"/>
        <v>0.2</v>
      </c>
      <c r="O9" s="434">
        <f t="shared" si="3"/>
        <v>278.26</v>
      </c>
      <c r="P9" s="435">
        <f t="shared" si="7"/>
        <v>1.1499999999999999</v>
      </c>
      <c r="Q9" s="419">
        <f t="shared" si="8"/>
        <v>10.5</v>
      </c>
      <c r="R9" s="417">
        <f t="shared" si="4"/>
        <v>3359.98</v>
      </c>
      <c r="S9" s="417"/>
      <c r="T9" s="420">
        <f t="shared" si="5"/>
        <v>0</v>
      </c>
      <c r="U9" s="508"/>
      <c r="V9" s="508"/>
      <c r="W9" s="508"/>
    </row>
    <row r="10" spans="2:23" ht="12" customHeight="1">
      <c r="B10" s="436" t="str">
        <f>'REG. SUBLEITO'!B10</f>
        <v>RUA ALTAMIRA</v>
      </c>
      <c r="C10" s="514">
        <f>'REG. SUBLEITO'!C10</f>
        <v>0</v>
      </c>
      <c r="D10" s="515" t="s">
        <v>466</v>
      </c>
      <c r="E10" s="531">
        <f>'REG. SUBLEITO'!E10</f>
        <v>0</v>
      </c>
      <c r="F10" s="517">
        <f>'REG. SUBLEITO'!F10</f>
        <v>8</v>
      </c>
      <c r="G10" s="518" t="s">
        <v>466</v>
      </c>
      <c r="H10" s="427">
        <f>'REG. SUBLEITO'!H10</f>
        <v>14.250999999999999</v>
      </c>
      <c r="I10" s="428">
        <f t="shared" si="1"/>
        <v>174.25</v>
      </c>
      <c r="J10" s="415">
        <f>'REG. SUBLEITO'!J10</f>
        <v>7.9</v>
      </c>
      <c r="K10" s="415">
        <f t="shared" si="2"/>
        <v>1376.57</v>
      </c>
      <c r="L10" s="438">
        <f>'REG. SUBLEITO'!L10</f>
        <v>3.86</v>
      </c>
      <c r="M10" s="438">
        <f t="shared" si="0"/>
        <v>1380.4299999999998</v>
      </c>
      <c r="N10" s="417">
        <f t="shared" si="6"/>
        <v>0.2</v>
      </c>
      <c r="O10" s="434">
        <f t="shared" si="3"/>
        <v>276.08</v>
      </c>
      <c r="P10" s="435">
        <f t="shared" si="7"/>
        <v>1.1499999999999999</v>
      </c>
      <c r="Q10" s="419">
        <f t="shared" si="8"/>
        <v>10.5</v>
      </c>
      <c r="R10" s="417">
        <f t="shared" si="4"/>
        <v>3333.66</v>
      </c>
      <c r="S10" s="417"/>
      <c r="T10" s="420">
        <f t="shared" si="5"/>
        <v>0</v>
      </c>
      <c r="U10" s="508"/>
      <c r="V10" s="508"/>
      <c r="W10" s="508"/>
    </row>
    <row r="11" spans="2:23" ht="12" customHeight="1">
      <c r="B11" s="436" t="str">
        <f>'REG. SUBLEITO'!B11</f>
        <v>RUA CARUARU</v>
      </c>
      <c r="C11" s="514">
        <f>'REG. SUBLEITO'!C11</f>
        <v>0</v>
      </c>
      <c r="D11" s="515" t="s">
        <v>466</v>
      </c>
      <c r="E11" s="531">
        <f>'REG. SUBLEITO'!E11</f>
        <v>0</v>
      </c>
      <c r="F11" s="517">
        <f>'REG. SUBLEITO'!F11</f>
        <v>48</v>
      </c>
      <c r="G11" s="518" t="s">
        <v>466</v>
      </c>
      <c r="H11" s="427">
        <f>'REG. SUBLEITO'!H11</f>
        <v>0.71399999999999997</v>
      </c>
      <c r="I11" s="428">
        <f t="shared" si="1"/>
        <v>960.71</v>
      </c>
      <c r="J11" s="415">
        <f>'REG. SUBLEITO'!J11</f>
        <v>6.9</v>
      </c>
      <c r="K11" s="415">
        <f t="shared" si="2"/>
        <v>6628.89</v>
      </c>
      <c r="L11" s="438">
        <f>'REG. SUBLEITO'!L11</f>
        <v>394.43</v>
      </c>
      <c r="M11" s="438">
        <f t="shared" si="0"/>
        <v>7023.3200000000006</v>
      </c>
      <c r="N11" s="417">
        <f t="shared" si="6"/>
        <v>0.2</v>
      </c>
      <c r="O11" s="434">
        <f t="shared" si="3"/>
        <v>1404.66</v>
      </c>
      <c r="P11" s="435">
        <f t="shared" si="7"/>
        <v>1.1499999999999999</v>
      </c>
      <c r="Q11" s="419">
        <f t="shared" si="8"/>
        <v>10.5</v>
      </c>
      <c r="R11" s="417">
        <f t="shared" si="4"/>
        <v>16961.259999999998</v>
      </c>
      <c r="S11" s="417"/>
      <c r="T11" s="420">
        <f t="shared" si="5"/>
        <v>0</v>
      </c>
      <c r="U11" s="508"/>
      <c r="V11" s="508"/>
      <c r="W11" s="508"/>
    </row>
    <row r="12" spans="2:23" ht="12" customHeight="1">
      <c r="B12" s="436" t="str">
        <f>'REG. SUBLEITO'!B12</f>
        <v>TRAVESSA DO NICO</v>
      </c>
      <c r="C12" s="514">
        <f>'REG. SUBLEITO'!C12</f>
        <v>0</v>
      </c>
      <c r="D12" s="515" t="s">
        <v>466</v>
      </c>
      <c r="E12" s="531">
        <f>'REG. SUBLEITO'!E12</f>
        <v>0</v>
      </c>
      <c r="F12" s="517">
        <f>'REG. SUBLEITO'!F12</f>
        <v>5</v>
      </c>
      <c r="G12" s="518" t="s">
        <v>466</v>
      </c>
      <c r="H12" s="427">
        <f>'REG. SUBLEITO'!H12</f>
        <v>9.27</v>
      </c>
      <c r="I12" s="428">
        <f t="shared" si="1"/>
        <v>109.27</v>
      </c>
      <c r="J12" s="415">
        <f>'REG. SUBLEITO'!J12</f>
        <v>7.9</v>
      </c>
      <c r="K12" s="415">
        <f t="shared" si="2"/>
        <v>863.23</v>
      </c>
      <c r="L12" s="438">
        <f>'REG. SUBLEITO'!L12</f>
        <v>3.86</v>
      </c>
      <c r="M12" s="438">
        <f t="shared" si="0"/>
        <v>867.09</v>
      </c>
      <c r="N12" s="417">
        <f t="shared" si="6"/>
        <v>0.2</v>
      </c>
      <c r="O12" s="434">
        <f t="shared" si="3"/>
        <v>173.41</v>
      </c>
      <c r="P12" s="435">
        <f t="shared" si="7"/>
        <v>1.1499999999999999</v>
      </c>
      <c r="Q12" s="419">
        <f t="shared" si="8"/>
        <v>10.5</v>
      </c>
      <c r="R12" s="417">
        <f t="shared" si="4"/>
        <v>2093.92</v>
      </c>
      <c r="S12" s="417"/>
      <c r="T12" s="420">
        <f t="shared" si="5"/>
        <v>0</v>
      </c>
      <c r="U12" s="508"/>
      <c r="V12" s="508"/>
      <c r="W12" s="508"/>
    </row>
    <row r="13" spans="2:23" ht="12" customHeight="1">
      <c r="B13" s="436" t="str">
        <f>'REG. SUBLEITO'!B13</f>
        <v>RUA COLATINA</v>
      </c>
      <c r="C13" s="514">
        <f>'REG. SUBLEITO'!C13</f>
        <v>0</v>
      </c>
      <c r="D13" s="515" t="s">
        <v>466</v>
      </c>
      <c r="E13" s="531">
        <f>'REG. SUBLEITO'!E13</f>
        <v>0</v>
      </c>
      <c r="F13" s="517">
        <f>'REG. SUBLEITO'!F13</f>
        <v>6</v>
      </c>
      <c r="G13" s="518" t="s">
        <v>466</v>
      </c>
      <c r="H13" s="427">
        <f>'REG. SUBLEITO'!H13</f>
        <v>0.13</v>
      </c>
      <c r="I13" s="428">
        <f t="shared" si="1"/>
        <v>120.13</v>
      </c>
      <c r="J13" s="415">
        <f>'REG. SUBLEITO'!J13</f>
        <v>7.9</v>
      </c>
      <c r="K13" s="415">
        <f t="shared" si="2"/>
        <v>949.02</v>
      </c>
      <c r="L13" s="438">
        <f>'REG. SUBLEITO'!L13</f>
        <v>3.88</v>
      </c>
      <c r="M13" s="438">
        <f t="shared" si="0"/>
        <v>952.9</v>
      </c>
      <c r="N13" s="417">
        <f t="shared" si="6"/>
        <v>0.2</v>
      </c>
      <c r="O13" s="434">
        <f t="shared" si="3"/>
        <v>190.58</v>
      </c>
      <c r="P13" s="435">
        <f t="shared" si="7"/>
        <v>1.1499999999999999</v>
      </c>
      <c r="Q13" s="419">
        <f t="shared" si="8"/>
        <v>10.5</v>
      </c>
      <c r="R13" s="417">
        <f t="shared" si="4"/>
        <v>2301.25</v>
      </c>
      <c r="S13" s="417"/>
      <c r="T13" s="420">
        <f t="shared" si="5"/>
        <v>0</v>
      </c>
      <c r="U13" s="508"/>
      <c r="V13" s="508"/>
      <c r="W13" s="508"/>
    </row>
    <row r="14" spans="2:23" ht="12" customHeight="1">
      <c r="B14" s="436" t="str">
        <f>'REG. SUBLEITO'!B14</f>
        <v>RUA CEM</v>
      </c>
      <c r="C14" s="514">
        <f>'REG. SUBLEITO'!C14</f>
        <v>0</v>
      </c>
      <c r="D14" s="515" t="s">
        <v>466</v>
      </c>
      <c r="E14" s="531">
        <f>'REG. SUBLEITO'!E14</f>
        <v>0</v>
      </c>
      <c r="F14" s="517">
        <f>'REG. SUBLEITO'!F14</f>
        <v>6</v>
      </c>
      <c r="G14" s="518" t="s">
        <v>466</v>
      </c>
      <c r="H14" s="427">
        <f>'REG. SUBLEITO'!H14</f>
        <v>11.726000000000001</v>
      </c>
      <c r="I14" s="428">
        <f t="shared" si="1"/>
        <v>131.72</v>
      </c>
      <c r="J14" s="415">
        <f>'REG. SUBLEITO'!J14</f>
        <v>7.9</v>
      </c>
      <c r="K14" s="415">
        <f t="shared" si="2"/>
        <v>1040.58</v>
      </c>
      <c r="L14" s="438">
        <f>'REG. SUBLEITO'!L14</f>
        <v>3.8499999999999996</v>
      </c>
      <c r="M14" s="438">
        <f t="shared" si="0"/>
        <v>1044.4299999999998</v>
      </c>
      <c r="N14" s="417">
        <f t="shared" si="6"/>
        <v>0.2</v>
      </c>
      <c r="O14" s="434">
        <f t="shared" si="3"/>
        <v>208.88</v>
      </c>
      <c r="P14" s="435">
        <f t="shared" si="7"/>
        <v>1.1499999999999999</v>
      </c>
      <c r="Q14" s="419">
        <f t="shared" si="8"/>
        <v>10.5</v>
      </c>
      <c r="R14" s="417">
        <f t="shared" si="4"/>
        <v>2522.2199999999998</v>
      </c>
      <c r="S14" s="417"/>
      <c r="T14" s="420">
        <f t="shared" si="5"/>
        <v>0</v>
      </c>
      <c r="U14" s="508"/>
      <c r="V14" s="508"/>
      <c r="W14" s="508"/>
    </row>
    <row r="15" spans="2:23" ht="12" customHeight="1">
      <c r="B15" s="436" t="str">
        <f>'REG. SUBLEITO'!B15</f>
        <v>TRAVESSA CENTO E CINQUENTA E DOIS</v>
      </c>
      <c r="C15" s="514">
        <f>'REG. SUBLEITO'!C15</f>
        <v>0</v>
      </c>
      <c r="D15" s="515" t="s">
        <v>466</v>
      </c>
      <c r="E15" s="531">
        <f>'REG. SUBLEITO'!E15</f>
        <v>0</v>
      </c>
      <c r="F15" s="517">
        <f>'REG. SUBLEITO'!F15</f>
        <v>7</v>
      </c>
      <c r="G15" s="518" t="s">
        <v>466</v>
      </c>
      <c r="H15" s="427">
        <f>'REG. SUBLEITO'!H15</f>
        <v>16.155000000000001</v>
      </c>
      <c r="I15" s="428">
        <f t="shared" si="1"/>
        <v>156.15</v>
      </c>
      <c r="J15" s="415">
        <f>'REG. SUBLEITO'!J15</f>
        <v>7.9</v>
      </c>
      <c r="K15" s="415">
        <f t="shared" si="2"/>
        <v>1233.58</v>
      </c>
      <c r="L15" s="438">
        <f>'REG. SUBLEITO'!L15</f>
        <v>3.8099999999999996</v>
      </c>
      <c r="M15" s="438">
        <f t="shared" si="0"/>
        <v>1237.3899999999999</v>
      </c>
      <c r="N15" s="417">
        <f t="shared" si="6"/>
        <v>0.2</v>
      </c>
      <c r="O15" s="434">
        <f t="shared" si="3"/>
        <v>247.47</v>
      </c>
      <c r="P15" s="435">
        <f t="shared" si="7"/>
        <v>1.1499999999999999</v>
      </c>
      <c r="Q15" s="419">
        <f t="shared" si="8"/>
        <v>10.5</v>
      </c>
      <c r="R15" s="417">
        <f t="shared" si="4"/>
        <v>2988.2</v>
      </c>
      <c r="S15" s="417"/>
      <c r="T15" s="420">
        <f t="shared" si="5"/>
        <v>0</v>
      </c>
      <c r="U15" s="508"/>
      <c r="V15" s="508"/>
      <c r="W15" s="508"/>
    </row>
    <row r="16" spans="2:23" ht="12" customHeight="1">
      <c r="B16" s="436" t="str">
        <f>'REG. SUBLEITO'!B16</f>
        <v>RUA FEIRA DE SANTANA</v>
      </c>
      <c r="C16" s="514">
        <f>'REG. SUBLEITO'!C16</f>
        <v>0</v>
      </c>
      <c r="D16" s="515" t="s">
        <v>466</v>
      </c>
      <c r="E16" s="531">
        <f>'REG. SUBLEITO'!E16</f>
        <v>0</v>
      </c>
      <c r="F16" s="517">
        <f>'REG. SUBLEITO'!F16</f>
        <v>2</v>
      </c>
      <c r="G16" s="518" t="s">
        <v>466</v>
      </c>
      <c r="H16" s="427">
        <f>'REG. SUBLEITO'!H16</f>
        <v>8.2070000000000007</v>
      </c>
      <c r="I16" s="428">
        <f t="shared" si="1"/>
        <v>48.2</v>
      </c>
      <c r="J16" s="415">
        <f>'REG. SUBLEITO'!J16</f>
        <v>7.9</v>
      </c>
      <c r="K16" s="415">
        <f t="shared" si="2"/>
        <v>380.78</v>
      </c>
      <c r="L16" s="438">
        <f>'REG. SUBLEITO'!L16</f>
        <v>3.86</v>
      </c>
      <c r="M16" s="438">
        <f t="shared" si="0"/>
        <v>384.64</v>
      </c>
      <c r="N16" s="417">
        <f t="shared" si="6"/>
        <v>0.2</v>
      </c>
      <c r="O16" s="434">
        <f t="shared" si="3"/>
        <v>76.92</v>
      </c>
      <c r="P16" s="435">
        <f t="shared" si="7"/>
        <v>1.1499999999999999</v>
      </c>
      <c r="Q16" s="419">
        <f t="shared" si="8"/>
        <v>10.5</v>
      </c>
      <c r="R16" s="417">
        <f t="shared" si="4"/>
        <v>928.8</v>
      </c>
      <c r="S16" s="417"/>
      <c r="T16" s="420">
        <f t="shared" si="5"/>
        <v>0</v>
      </c>
      <c r="U16" s="508"/>
      <c r="V16" s="508"/>
      <c r="W16" s="508"/>
    </row>
    <row r="17" spans="2:23" ht="12" customHeight="1">
      <c r="B17" s="436" t="str">
        <f>'REG. SUBLEITO'!B17</f>
        <v>RUA ITAPEMIRIM</v>
      </c>
      <c r="C17" s="514">
        <f>'REG. SUBLEITO'!C17</f>
        <v>0</v>
      </c>
      <c r="D17" s="515" t="s">
        <v>466</v>
      </c>
      <c r="E17" s="531">
        <f>'REG. SUBLEITO'!E17</f>
        <v>0</v>
      </c>
      <c r="F17" s="517">
        <f>'REG. SUBLEITO'!F17</f>
        <v>2</v>
      </c>
      <c r="G17" s="518" t="s">
        <v>466</v>
      </c>
      <c r="H17" s="427">
        <f>'REG. SUBLEITO'!H17</f>
        <v>10.57</v>
      </c>
      <c r="I17" s="428">
        <f t="shared" si="1"/>
        <v>50.57</v>
      </c>
      <c r="J17" s="415">
        <f>'REG. SUBLEITO'!J17</f>
        <v>7.9</v>
      </c>
      <c r="K17" s="415">
        <f t="shared" si="2"/>
        <v>399.5</v>
      </c>
      <c r="L17" s="438">
        <f>'REG. SUBLEITO'!L17</f>
        <v>3.9699999999999998</v>
      </c>
      <c r="M17" s="438">
        <f t="shared" si="0"/>
        <v>403.47</v>
      </c>
      <c r="N17" s="417">
        <f t="shared" si="6"/>
        <v>0.2</v>
      </c>
      <c r="O17" s="434">
        <f t="shared" si="3"/>
        <v>80.69</v>
      </c>
      <c r="P17" s="435">
        <f t="shared" si="7"/>
        <v>1.1499999999999999</v>
      </c>
      <c r="Q17" s="419">
        <f t="shared" si="8"/>
        <v>10.5</v>
      </c>
      <c r="R17" s="417">
        <f t="shared" si="4"/>
        <v>974.33</v>
      </c>
      <c r="S17" s="417"/>
      <c r="T17" s="420">
        <f t="shared" si="5"/>
        <v>0</v>
      </c>
      <c r="U17" s="508"/>
      <c r="V17" s="508"/>
      <c r="W17" s="508"/>
    </row>
    <row r="18" spans="2:23" ht="12" customHeight="1">
      <c r="B18" s="436" t="str">
        <f>'REG. SUBLEITO'!B18</f>
        <v>RUA MURITIBA</v>
      </c>
      <c r="C18" s="514">
        <f>'REG. SUBLEITO'!C18</f>
        <v>0</v>
      </c>
      <c r="D18" s="515" t="s">
        <v>466</v>
      </c>
      <c r="E18" s="531">
        <f>'REG. SUBLEITO'!E18</f>
        <v>0</v>
      </c>
      <c r="F18" s="517">
        <f>'REG. SUBLEITO'!F18</f>
        <v>2</v>
      </c>
      <c r="G18" s="518" t="s">
        <v>466</v>
      </c>
      <c r="H18" s="427">
        <f>'REG. SUBLEITO'!H18</f>
        <v>8.8249999999999993</v>
      </c>
      <c r="I18" s="428">
        <f t="shared" si="1"/>
        <v>48.82</v>
      </c>
      <c r="J18" s="415">
        <f>'REG. SUBLEITO'!J18</f>
        <v>6.9</v>
      </c>
      <c r="K18" s="415">
        <f t="shared" si="2"/>
        <v>336.85</v>
      </c>
      <c r="L18" s="438">
        <f>'REG. SUBLEITO'!L18</f>
        <v>3.8600000000000003</v>
      </c>
      <c r="M18" s="438">
        <f t="shared" si="0"/>
        <v>340.71000000000004</v>
      </c>
      <c r="N18" s="417">
        <f t="shared" si="6"/>
        <v>0.2</v>
      </c>
      <c r="O18" s="434">
        <f t="shared" si="3"/>
        <v>68.14</v>
      </c>
      <c r="P18" s="435">
        <f t="shared" si="7"/>
        <v>1.1499999999999999</v>
      </c>
      <c r="Q18" s="419">
        <f t="shared" si="8"/>
        <v>10.5</v>
      </c>
      <c r="R18" s="417">
        <f t="shared" si="4"/>
        <v>822.79</v>
      </c>
      <c r="S18" s="417"/>
      <c r="T18" s="420">
        <f t="shared" si="5"/>
        <v>0</v>
      </c>
      <c r="U18" s="508"/>
      <c r="V18" s="508"/>
      <c r="W18" s="508"/>
    </row>
    <row r="19" spans="2:23" ht="12" customHeight="1">
      <c r="B19" s="436" t="str">
        <f>'REG. SUBLEITO'!B19</f>
        <v>RUA MARILIA</v>
      </c>
      <c r="C19" s="514">
        <f>'REG. SUBLEITO'!C19</f>
        <v>0</v>
      </c>
      <c r="D19" s="515" t="s">
        <v>466</v>
      </c>
      <c r="E19" s="531">
        <f>'REG. SUBLEITO'!E19</f>
        <v>0</v>
      </c>
      <c r="F19" s="517">
        <f>'REG. SUBLEITO'!F19</f>
        <v>2</v>
      </c>
      <c r="G19" s="518" t="s">
        <v>466</v>
      </c>
      <c r="H19" s="427">
        <f>'REG. SUBLEITO'!H19</f>
        <v>11.815</v>
      </c>
      <c r="I19" s="428">
        <f t="shared" si="1"/>
        <v>51.81</v>
      </c>
      <c r="J19" s="415">
        <f>'REG. SUBLEITO'!J19</f>
        <v>6.9</v>
      </c>
      <c r="K19" s="415">
        <f t="shared" si="2"/>
        <v>357.48</v>
      </c>
      <c r="L19" s="438">
        <f>'REG. SUBLEITO'!L19</f>
        <v>3.58</v>
      </c>
      <c r="M19" s="438">
        <f t="shared" si="0"/>
        <v>361.06</v>
      </c>
      <c r="N19" s="417">
        <f t="shared" si="6"/>
        <v>0.2</v>
      </c>
      <c r="O19" s="434">
        <f t="shared" si="3"/>
        <v>72.209999999999994</v>
      </c>
      <c r="P19" s="435">
        <f t="shared" si="7"/>
        <v>1.1499999999999999</v>
      </c>
      <c r="Q19" s="419">
        <f t="shared" si="8"/>
        <v>10.5</v>
      </c>
      <c r="R19" s="417">
        <f t="shared" si="4"/>
        <v>871.93</v>
      </c>
      <c r="S19" s="417"/>
      <c r="T19" s="420">
        <f t="shared" si="5"/>
        <v>0</v>
      </c>
      <c r="U19" s="508"/>
      <c r="V19" s="508"/>
      <c r="W19" s="508"/>
    </row>
    <row r="20" spans="2:23" ht="12" customHeight="1">
      <c r="B20" s="436" t="str">
        <f>'REG. SUBLEITO'!B20</f>
        <v>RUA CENTO E SESSENTA</v>
      </c>
      <c r="C20" s="514" t="str">
        <f>'REG. SUBLEITO'!C20</f>
        <v>0</v>
      </c>
      <c r="D20" s="515" t="s">
        <v>466</v>
      </c>
      <c r="E20" s="531">
        <f>'REG. SUBLEITO'!E20</f>
        <v>0</v>
      </c>
      <c r="F20" s="517">
        <f>'REG. SUBLEITO'!F20</f>
        <v>2</v>
      </c>
      <c r="G20" s="518" t="s">
        <v>466</v>
      </c>
      <c r="H20" s="427">
        <f>'REG. SUBLEITO'!H20</f>
        <v>10.163</v>
      </c>
      <c r="I20" s="428">
        <f t="shared" si="1"/>
        <v>50.16</v>
      </c>
      <c r="J20" s="415">
        <f>'REG. SUBLEITO'!J20</f>
        <v>7.9</v>
      </c>
      <c r="K20" s="415">
        <f t="shared" si="2"/>
        <v>396.26</v>
      </c>
      <c r="L20" s="438">
        <f>'REG. SUBLEITO'!L20</f>
        <v>3.8999999999999995</v>
      </c>
      <c r="M20" s="438">
        <f t="shared" si="0"/>
        <v>400.15999999999997</v>
      </c>
      <c r="N20" s="417">
        <f t="shared" si="6"/>
        <v>0.2</v>
      </c>
      <c r="O20" s="434">
        <f t="shared" si="3"/>
        <v>80.03</v>
      </c>
      <c r="P20" s="435">
        <f t="shared" si="7"/>
        <v>1.1499999999999999</v>
      </c>
      <c r="Q20" s="419">
        <f t="shared" si="8"/>
        <v>10.5</v>
      </c>
      <c r="R20" s="417">
        <f t="shared" si="4"/>
        <v>966.36</v>
      </c>
      <c r="S20" s="417"/>
      <c r="T20" s="420">
        <f t="shared" si="5"/>
        <v>0</v>
      </c>
      <c r="U20" s="508"/>
      <c r="V20" s="508"/>
      <c r="W20" s="508"/>
    </row>
    <row r="21" spans="2:23" ht="12" customHeight="1">
      <c r="B21" s="436" t="str">
        <f>'REG. SUBLEITO'!B21</f>
        <v>RUA CONS. FRANSCISCO RAPOSO</v>
      </c>
      <c r="C21" s="514" t="str">
        <f>'REG. SUBLEITO'!C21</f>
        <v>0</v>
      </c>
      <c r="D21" s="515" t="s">
        <v>466</v>
      </c>
      <c r="E21" s="531">
        <f>'REG. SUBLEITO'!E21</f>
        <v>0</v>
      </c>
      <c r="F21" s="517">
        <f>'REG. SUBLEITO'!F21</f>
        <v>2</v>
      </c>
      <c r="G21" s="518" t="s">
        <v>466</v>
      </c>
      <c r="H21" s="427">
        <f>'REG. SUBLEITO'!H21</f>
        <v>5.8</v>
      </c>
      <c r="I21" s="428">
        <f t="shared" si="1"/>
        <v>45.8</v>
      </c>
      <c r="J21" s="415">
        <f>'REG. SUBLEITO'!J21</f>
        <v>6.9</v>
      </c>
      <c r="K21" s="415">
        <f t="shared" si="2"/>
        <v>316.02</v>
      </c>
      <c r="L21" s="438">
        <f>'REG. SUBLEITO'!L21</f>
        <v>1.93</v>
      </c>
      <c r="M21" s="438">
        <f t="shared" si="0"/>
        <v>317.95</v>
      </c>
      <c r="N21" s="417">
        <f t="shared" si="6"/>
        <v>0.2</v>
      </c>
      <c r="O21" s="434">
        <f t="shared" si="3"/>
        <v>63.59</v>
      </c>
      <c r="P21" s="435">
        <f t="shared" si="7"/>
        <v>1.1499999999999999</v>
      </c>
      <c r="Q21" s="419">
        <f t="shared" si="8"/>
        <v>10.5</v>
      </c>
      <c r="R21" s="417">
        <f t="shared" si="4"/>
        <v>767.84</v>
      </c>
      <c r="S21" s="421"/>
      <c r="T21" s="420">
        <f t="shared" si="5"/>
        <v>0</v>
      </c>
      <c r="U21" s="509"/>
      <c r="V21" s="509"/>
      <c r="W21" s="509"/>
    </row>
    <row r="22" spans="2:23" ht="12" customHeight="1">
      <c r="B22" s="436"/>
      <c r="C22" s="530"/>
      <c r="D22" s="515"/>
      <c r="E22" s="531"/>
      <c r="F22" s="532"/>
      <c r="G22" s="518"/>
      <c r="H22" s="427"/>
      <c r="I22" s="534"/>
      <c r="J22" s="535"/>
      <c r="K22" s="535"/>
      <c r="L22" s="535"/>
      <c r="M22" s="535"/>
      <c r="N22" s="534"/>
      <c r="O22" s="536"/>
      <c r="P22" s="537"/>
      <c r="Q22" s="535"/>
      <c r="R22" s="535"/>
      <c r="S22" s="538"/>
      <c r="T22" s="539"/>
      <c r="U22" s="509"/>
      <c r="V22" s="509"/>
      <c r="W22" s="509"/>
    </row>
    <row r="23" spans="2:23" ht="19.5" customHeight="1" thickBot="1">
      <c r="B23" s="1211" t="s">
        <v>456</v>
      </c>
      <c r="C23" s="1212"/>
      <c r="D23" s="1212"/>
      <c r="E23" s="1212"/>
      <c r="F23" s="1212"/>
      <c r="G23" s="1212"/>
      <c r="H23" s="1212"/>
      <c r="I23" s="1212"/>
      <c r="J23" s="1213"/>
      <c r="K23" s="437">
        <f>SUM(K5:K22)</f>
        <v>22750.449999999993</v>
      </c>
      <c r="L23" s="437"/>
      <c r="M23" s="437">
        <f>SUM(M5:M22)</f>
        <v>23499.930000000004</v>
      </c>
      <c r="N23" s="423"/>
      <c r="O23" s="437">
        <f>SUM(O5:O22)</f>
        <v>4699.92</v>
      </c>
      <c r="P23" s="424"/>
      <c r="Q23" s="425"/>
      <c r="R23" s="437">
        <f>SUM(R5:R22)</f>
        <v>56751.45</v>
      </c>
      <c r="S23" s="425"/>
      <c r="T23" s="426">
        <f>SUM(T5:T22)</f>
        <v>0</v>
      </c>
      <c r="U23" s="509"/>
      <c r="V23" s="509"/>
      <c r="W23" s="509"/>
    </row>
    <row r="24" spans="2:23">
      <c r="C24" s="525"/>
      <c r="D24" s="525"/>
      <c r="E24" s="525"/>
      <c r="F24" s="508"/>
      <c r="G24" s="508"/>
      <c r="H24" s="508"/>
      <c r="I24" s="509"/>
      <c r="J24" s="510"/>
      <c r="K24" s="510"/>
      <c r="L24" s="510"/>
      <c r="M24" s="510"/>
      <c r="N24" s="509"/>
      <c r="O24" s="509"/>
      <c r="P24" s="509"/>
      <c r="Q24" s="510"/>
      <c r="R24" s="510"/>
      <c r="S24" s="510"/>
      <c r="T24" s="509"/>
      <c r="U24" s="509"/>
      <c r="V24" s="509"/>
      <c r="W24" s="509"/>
    </row>
    <row r="25" spans="2:23">
      <c r="C25" s="525"/>
      <c r="D25" s="525"/>
      <c r="E25" s="525"/>
      <c r="F25" s="508"/>
      <c r="G25" s="508"/>
      <c r="H25" s="508"/>
      <c r="I25" s="509"/>
      <c r="J25" s="510"/>
      <c r="K25" s="510"/>
      <c r="L25" s="510"/>
      <c r="M25" s="510"/>
      <c r="N25" s="509"/>
      <c r="O25" s="509"/>
      <c r="P25" s="509"/>
      <c r="Q25" s="510"/>
      <c r="R25" s="510"/>
      <c r="S25" s="510"/>
      <c r="T25" s="509"/>
      <c r="U25" s="508"/>
      <c r="V25" s="509"/>
      <c r="W25" s="509"/>
    </row>
    <row r="26" spans="2:23" ht="13.5">
      <c r="C26" s="526"/>
      <c r="D26" s="526"/>
      <c r="E26" s="526"/>
      <c r="F26" s="513"/>
      <c r="G26" s="513"/>
      <c r="H26" s="513"/>
      <c r="I26" s="511"/>
      <c r="J26" s="512"/>
      <c r="K26" s="512"/>
      <c r="L26" s="512"/>
      <c r="M26" s="512"/>
      <c r="N26" s="511"/>
      <c r="O26" s="511"/>
      <c r="P26" s="511"/>
      <c r="Q26" s="512"/>
      <c r="R26" s="512"/>
      <c r="S26" s="512"/>
      <c r="T26" s="511"/>
      <c r="U26" s="513"/>
      <c r="V26" s="511"/>
      <c r="W26" s="511"/>
    </row>
    <row r="27" spans="2:23" ht="13.5">
      <c r="C27" s="526"/>
      <c r="D27" s="526"/>
      <c r="E27" s="526"/>
      <c r="F27" s="513"/>
      <c r="G27" s="513"/>
      <c r="H27" s="513"/>
      <c r="I27" s="511"/>
      <c r="J27" s="512"/>
      <c r="K27" s="512"/>
      <c r="L27" s="512"/>
      <c r="M27" s="512"/>
      <c r="N27" s="511"/>
      <c r="O27" s="511"/>
      <c r="P27" s="511"/>
      <c r="Q27" s="512"/>
      <c r="R27" s="512"/>
      <c r="S27" s="512"/>
      <c r="T27" s="511"/>
      <c r="U27" s="513"/>
      <c r="V27" s="511"/>
      <c r="W27" s="511"/>
    </row>
    <row r="28" spans="2:23" ht="13.5">
      <c r="C28" s="526"/>
      <c r="D28" s="526"/>
      <c r="E28" s="526"/>
      <c r="F28" s="513"/>
      <c r="G28" s="513"/>
      <c r="H28" s="513"/>
      <c r="I28" s="511"/>
      <c r="J28" s="512"/>
      <c r="K28" s="512"/>
      <c r="L28" s="512"/>
      <c r="M28" s="512"/>
      <c r="N28" s="511"/>
      <c r="O28" s="511">
        <f>O23+'SUB BASE'!O9</f>
        <v>5635.4800000000005</v>
      </c>
      <c r="P28" s="511"/>
      <c r="Q28" s="512"/>
      <c r="R28" s="512"/>
      <c r="S28" s="512"/>
      <c r="T28" s="511"/>
      <c r="U28" s="513"/>
      <c r="V28" s="511"/>
      <c r="W28" s="511"/>
    </row>
    <row r="29" spans="2:23" ht="13.5">
      <c r="C29" s="526"/>
      <c r="D29" s="526"/>
      <c r="E29" s="526"/>
      <c r="F29" s="513"/>
      <c r="G29" s="513"/>
      <c r="H29" s="513"/>
      <c r="I29" s="511"/>
      <c r="J29" s="512"/>
      <c r="K29" s="512"/>
      <c r="L29" s="512"/>
      <c r="M29" s="512"/>
      <c r="N29" s="511"/>
      <c r="O29" s="511">
        <f>O28/1.2</f>
        <v>4696.2333333333336</v>
      </c>
      <c r="P29" s="511"/>
      <c r="Q29" s="512"/>
      <c r="R29" s="512"/>
      <c r="S29" s="512"/>
      <c r="T29" s="511"/>
      <c r="U29" s="513"/>
      <c r="V29" s="511"/>
      <c r="W29" s="511"/>
    </row>
    <row r="30" spans="2:23" ht="13.5">
      <c r="C30" s="526"/>
      <c r="D30" s="526"/>
      <c r="E30" s="526"/>
      <c r="F30" s="513"/>
      <c r="G30" s="513"/>
      <c r="H30" s="513"/>
      <c r="I30" s="511"/>
      <c r="J30" s="512"/>
      <c r="K30" s="512"/>
      <c r="L30" s="512"/>
      <c r="M30" s="512"/>
      <c r="N30" s="511"/>
      <c r="O30" s="511"/>
      <c r="P30" s="511"/>
      <c r="Q30" s="512"/>
      <c r="R30" s="512"/>
      <c r="S30" s="512"/>
      <c r="T30" s="511"/>
      <c r="U30" s="513"/>
      <c r="V30" s="511"/>
      <c r="W30" s="511"/>
    </row>
    <row r="31" spans="2:23" ht="13.5">
      <c r="C31" s="526"/>
      <c r="D31" s="526"/>
      <c r="E31" s="526"/>
      <c r="F31" s="513"/>
      <c r="G31" s="513"/>
      <c r="H31" s="513"/>
      <c r="I31" s="511"/>
      <c r="J31" s="512"/>
      <c r="K31" s="512"/>
      <c r="L31" s="512"/>
      <c r="M31" s="512"/>
      <c r="N31" s="511"/>
      <c r="O31" s="511"/>
      <c r="P31" s="511"/>
      <c r="Q31" s="512"/>
      <c r="R31" s="512"/>
      <c r="S31" s="512"/>
      <c r="T31" s="511"/>
      <c r="U31" s="513"/>
      <c r="V31" s="511"/>
      <c r="W31" s="511"/>
    </row>
  </sheetData>
  <mergeCells count="9">
    <mergeCell ref="B23:J23"/>
    <mergeCell ref="B2:T2"/>
    <mergeCell ref="B3:B4"/>
    <mergeCell ref="C3:H3"/>
    <mergeCell ref="P3:P4"/>
    <mergeCell ref="Q3:R3"/>
    <mergeCell ref="S3:T3"/>
    <mergeCell ref="C4:E4"/>
    <mergeCell ref="F4:H4"/>
  </mergeCells>
  <printOptions horizontalCentered="1"/>
  <pageMargins left="0.70866141732283472" right="0.70866141732283472" top="1.1811023622047245" bottom="0.74803149606299213" header="0.31496062992125984" footer="0.31496062992125984"/>
  <pageSetup paperSize="9" scale="66" fitToHeight="0" orientation="landscape" horizontalDpi="4294967293" verticalDpi="300" r:id="rId1"/>
  <headerFooter scaleWithDoc="0">
    <oddFooter xml:space="preserve">&amp;C&amp;10
</oddFooter>
  </headerFooter>
  <ignoredErrors>
    <ignoredError sqref="O6:O21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R30"/>
  <sheetViews>
    <sheetView zoomScaleNormal="100" zoomScaleSheetLayoutView="115" workbookViewId="0">
      <selection activeCell="B2" sqref="B2:P22"/>
    </sheetView>
  </sheetViews>
  <sheetFormatPr defaultRowHeight="12.75"/>
  <cols>
    <col min="1" max="1" width="9.140625" style="412"/>
    <col min="2" max="2" width="32" style="412" customWidth="1"/>
    <col min="3" max="3" width="10.7109375" style="412" customWidth="1"/>
    <col min="4" max="4" width="2.140625" style="412" bestFit="1" customWidth="1"/>
    <col min="5" max="5" width="10.7109375" style="412" customWidth="1"/>
    <col min="6" max="6" width="8.42578125" style="412" customWidth="1"/>
    <col min="7" max="7" width="1.5703125" style="412" customWidth="1"/>
    <col min="8" max="8" width="9" style="412" customWidth="1"/>
    <col min="9" max="9" width="10.140625" style="412" bestFit="1" customWidth="1"/>
    <col min="10" max="10" width="11.7109375" style="412" customWidth="1"/>
    <col min="11" max="11" width="14" style="412" bestFit="1" customWidth="1"/>
    <col min="12" max="13" width="14" style="412" customWidth="1"/>
    <col min="14" max="14" width="10.7109375" style="412" customWidth="1"/>
    <col min="15" max="15" width="9.42578125" style="412" customWidth="1"/>
    <col min="16" max="16" width="9.5703125" style="412" customWidth="1"/>
    <col min="17" max="17" width="5.85546875" style="412" customWidth="1"/>
    <col min="18" max="18" width="13.42578125" style="412" customWidth="1"/>
    <col min="19" max="16384" width="9.140625" style="412"/>
  </cols>
  <sheetData>
    <row r="1" spans="2:18" ht="13.5" thickBot="1"/>
    <row r="2" spans="2:18" ht="18">
      <c r="B2" s="1200" t="s">
        <v>473</v>
      </c>
      <c r="C2" s="1201"/>
      <c r="D2" s="1201"/>
      <c r="E2" s="1201"/>
      <c r="F2" s="1201"/>
      <c r="G2" s="1201"/>
      <c r="H2" s="1201"/>
      <c r="I2" s="1201"/>
      <c r="J2" s="1201"/>
      <c r="K2" s="1201"/>
      <c r="L2" s="1201"/>
      <c r="M2" s="1201"/>
      <c r="N2" s="1201"/>
      <c r="O2" s="1201"/>
      <c r="P2" s="1202"/>
      <c r="Q2" s="506"/>
      <c r="R2" s="506"/>
    </row>
    <row r="3" spans="2:18" ht="23.1" customHeight="1">
      <c r="B3" s="1203" t="s">
        <v>437</v>
      </c>
      <c r="C3" s="1229" t="s">
        <v>458</v>
      </c>
      <c r="D3" s="1230"/>
      <c r="E3" s="1230"/>
      <c r="F3" s="1230"/>
      <c r="G3" s="1230"/>
      <c r="H3" s="1231"/>
      <c r="I3" s="881" t="s">
        <v>459</v>
      </c>
      <c r="J3" s="882" t="s">
        <v>474</v>
      </c>
      <c r="K3" s="881" t="s">
        <v>445</v>
      </c>
      <c r="L3" s="882" t="s">
        <v>461</v>
      </c>
      <c r="M3" s="882" t="s">
        <v>462</v>
      </c>
      <c r="N3" s="1229" t="s">
        <v>475</v>
      </c>
      <c r="O3" s="1230"/>
      <c r="P3" s="1234"/>
      <c r="Q3" s="507"/>
      <c r="R3" s="507"/>
    </row>
    <row r="4" spans="2:18">
      <c r="B4" s="1203"/>
      <c r="C4" s="1229" t="s">
        <v>464</v>
      </c>
      <c r="D4" s="1230"/>
      <c r="E4" s="1231"/>
      <c r="F4" s="1229" t="s">
        <v>465</v>
      </c>
      <c r="G4" s="1230"/>
      <c r="H4" s="1231"/>
      <c r="I4" s="881" t="s">
        <v>453</v>
      </c>
      <c r="J4" s="881" t="s">
        <v>453</v>
      </c>
      <c r="K4" s="881" t="s">
        <v>452</v>
      </c>
      <c r="L4" s="881" t="s">
        <v>452</v>
      </c>
      <c r="M4" s="881" t="s">
        <v>452</v>
      </c>
      <c r="N4" s="885" t="s">
        <v>476</v>
      </c>
      <c r="O4" s="886" t="s">
        <v>477</v>
      </c>
      <c r="P4" s="887" t="s">
        <v>435</v>
      </c>
      <c r="Q4" s="508"/>
      <c r="R4" s="508"/>
    </row>
    <row r="5" spans="2:18" ht="12" customHeight="1">
      <c r="B5" s="436" t="str">
        <f>BASE!B5</f>
        <v>RUA CENTO E TRINTA E NOVE</v>
      </c>
      <c r="C5" s="514">
        <f>BASE!C5</f>
        <v>0</v>
      </c>
      <c r="D5" s="515" t="s">
        <v>466</v>
      </c>
      <c r="E5" s="531">
        <f>BASE!E5</f>
        <v>0</v>
      </c>
      <c r="F5" s="517">
        <f>BASE!F5</f>
        <v>19</v>
      </c>
      <c r="G5" s="518" t="s">
        <v>466</v>
      </c>
      <c r="H5" s="427">
        <f>BASE!H5</f>
        <v>4.7149999999999999</v>
      </c>
      <c r="I5" s="428">
        <f>TRUNC(((F5*20)+H5)-((C5*20)+E5),2)</f>
        <v>384.71</v>
      </c>
      <c r="J5" s="415">
        <v>7</v>
      </c>
      <c r="K5" s="415">
        <f>TRUNC(I5*J5,2)</f>
        <v>2692.97</v>
      </c>
      <c r="L5" s="438">
        <f>BASE!L5</f>
        <v>299.27</v>
      </c>
      <c r="M5" s="438">
        <f t="shared" ref="M5" si="0">K5+L5</f>
        <v>2992.24</v>
      </c>
      <c r="N5" s="421">
        <v>1.2</v>
      </c>
      <c r="O5" s="439">
        <v>1.1999999999999999E-3</v>
      </c>
      <c r="P5" s="440">
        <f>M5*O5</f>
        <v>3.5906879999999992</v>
      </c>
      <c r="Q5" s="508"/>
      <c r="R5" s="508"/>
    </row>
    <row r="6" spans="2:18" ht="12" customHeight="1">
      <c r="B6" s="436" t="str">
        <f>BASE!B6</f>
        <v>RUA ITATIAIA</v>
      </c>
      <c r="C6" s="514">
        <f>BASE!C6</f>
        <v>0</v>
      </c>
      <c r="D6" s="515" t="s">
        <v>466</v>
      </c>
      <c r="E6" s="531">
        <f>BASE!E6</f>
        <v>0</v>
      </c>
      <c r="F6" s="517">
        <f>BASE!F6</f>
        <v>8</v>
      </c>
      <c r="G6" s="518" t="s">
        <v>466</v>
      </c>
      <c r="H6" s="427">
        <f>BASE!H6</f>
        <v>9.0519999999999996</v>
      </c>
      <c r="I6" s="428">
        <f t="shared" ref="I6:I21" si="1">TRUNC(((F6*20)+H6)-((C6*20)+E6),2)</f>
        <v>169.05</v>
      </c>
      <c r="J6" s="415">
        <v>7</v>
      </c>
      <c r="K6" s="415">
        <f t="shared" ref="K6:K21" si="2">TRUNC(I6*J6,2)</f>
        <v>1183.3499999999999</v>
      </c>
      <c r="L6" s="438">
        <f>BASE!L6</f>
        <v>3.8600000000000003</v>
      </c>
      <c r="M6" s="438">
        <f t="shared" ref="M6:M21" si="3">K6+L6</f>
        <v>1187.2099999999998</v>
      </c>
      <c r="N6" s="421">
        <f>N5</f>
        <v>1.2</v>
      </c>
      <c r="O6" s="439">
        <f>O5</f>
        <v>1.1999999999999999E-3</v>
      </c>
      <c r="P6" s="440">
        <f>M6*O6</f>
        <v>1.4246519999999996</v>
      </c>
      <c r="Q6" s="508"/>
      <c r="R6" s="508"/>
    </row>
    <row r="7" spans="2:18" ht="12" customHeight="1">
      <c r="B7" s="436" t="str">
        <f>BASE!B7</f>
        <v>RUA FLORENA</v>
      </c>
      <c r="C7" s="514">
        <f>BASE!C7</f>
        <v>0</v>
      </c>
      <c r="D7" s="515" t="s">
        <v>466</v>
      </c>
      <c r="E7" s="531">
        <f>BASE!E7</f>
        <v>0</v>
      </c>
      <c r="F7" s="517">
        <f>BASE!F7</f>
        <v>8</v>
      </c>
      <c r="G7" s="518" t="s">
        <v>466</v>
      </c>
      <c r="H7" s="427">
        <f>BASE!H7</f>
        <v>10.849</v>
      </c>
      <c r="I7" s="428">
        <f t="shared" si="1"/>
        <v>170.84</v>
      </c>
      <c r="J7" s="415">
        <v>7</v>
      </c>
      <c r="K7" s="415">
        <f t="shared" si="2"/>
        <v>1195.8800000000001</v>
      </c>
      <c r="L7" s="438">
        <f>BASE!L7</f>
        <v>3.86</v>
      </c>
      <c r="M7" s="438">
        <f t="shared" si="3"/>
        <v>1199.74</v>
      </c>
      <c r="N7" s="421">
        <f t="shared" ref="N7:N21" si="4">N6</f>
        <v>1.2</v>
      </c>
      <c r="O7" s="439">
        <f t="shared" ref="O7:O21" si="5">O6</f>
        <v>1.1999999999999999E-3</v>
      </c>
      <c r="P7" s="440">
        <f t="shared" ref="P7:P21" si="6">M7*O7</f>
        <v>1.4396879999999999</v>
      </c>
      <c r="Q7" s="508"/>
      <c r="R7" s="508"/>
    </row>
    <row r="8" spans="2:18" ht="12" customHeight="1">
      <c r="B8" s="436" t="str">
        <f>BASE!B8</f>
        <v>RUA MOSSORÓ</v>
      </c>
      <c r="C8" s="514">
        <f>BASE!C8</f>
        <v>0</v>
      </c>
      <c r="D8" s="515" t="s">
        <v>466</v>
      </c>
      <c r="E8" s="531">
        <f>BASE!E8</f>
        <v>0</v>
      </c>
      <c r="F8" s="517">
        <f>BASE!F8</f>
        <v>8</v>
      </c>
      <c r="G8" s="518" t="s">
        <v>466</v>
      </c>
      <c r="H8" s="427">
        <f>BASE!H8</f>
        <v>12.141999999999999</v>
      </c>
      <c r="I8" s="428">
        <f t="shared" si="1"/>
        <v>172.14</v>
      </c>
      <c r="J8" s="415">
        <v>7</v>
      </c>
      <c r="K8" s="415">
        <f t="shared" si="2"/>
        <v>1204.98</v>
      </c>
      <c r="L8" s="438">
        <f>BASE!L8</f>
        <v>3.86</v>
      </c>
      <c r="M8" s="438">
        <f t="shared" si="3"/>
        <v>1208.8399999999999</v>
      </c>
      <c r="N8" s="421">
        <f t="shared" si="4"/>
        <v>1.2</v>
      </c>
      <c r="O8" s="439">
        <f t="shared" si="5"/>
        <v>1.1999999999999999E-3</v>
      </c>
      <c r="P8" s="440">
        <f t="shared" si="6"/>
        <v>1.4506079999999997</v>
      </c>
      <c r="Q8" s="508"/>
      <c r="R8" s="508"/>
    </row>
    <row r="9" spans="2:18" ht="12" customHeight="1">
      <c r="B9" s="436" t="str">
        <f>BASE!B9</f>
        <v>RUA BRAGANÇA</v>
      </c>
      <c r="C9" s="514">
        <f>BASE!C9</f>
        <v>0</v>
      </c>
      <c r="D9" s="515" t="s">
        <v>466</v>
      </c>
      <c r="E9" s="531">
        <f>BASE!E9</f>
        <v>0</v>
      </c>
      <c r="F9" s="517">
        <f>BASE!F9</f>
        <v>8</v>
      </c>
      <c r="G9" s="518" t="s">
        <v>466</v>
      </c>
      <c r="H9" s="427">
        <f>BASE!H9</f>
        <v>15.638999999999999</v>
      </c>
      <c r="I9" s="428">
        <f t="shared" si="1"/>
        <v>175.63</v>
      </c>
      <c r="J9" s="415">
        <v>7</v>
      </c>
      <c r="K9" s="415">
        <f t="shared" si="2"/>
        <v>1229.4100000000001</v>
      </c>
      <c r="L9" s="438">
        <f>BASE!L9</f>
        <v>3.84</v>
      </c>
      <c r="M9" s="438">
        <f t="shared" si="3"/>
        <v>1233.25</v>
      </c>
      <c r="N9" s="421">
        <f t="shared" si="4"/>
        <v>1.2</v>
      </c>
      <c r="O9" s="439">
        <f t="shared" si="5"/>
        <v>1.1999999999999999E-3</v>
      </c>
      <c r="P9" s="440">
        <f t="shared" si="6"/>
        <v>1.4798999999999998</v>
      </c>
      <c r="Q9" s="508"/>
      <c r="R9" s="508"/>
    </row>
    <row r="10" spans="2:18" ht="12" customHeight="1">
      <c r="B10" s="436" t="str">
        <f>BASE!B10</f>
        <v>RUA ALTAMIRA</v>
      </c>
      <c r="C10" s="514">
        <f>BASE!C10</f>
        <v>0</v>
      </c>
      <c r="D10" s="515" t="s">
        <v>466</v>
      </c>
      <c r="E10" s="531">
        <f>BASE!E10</f>
        <v>0</v>
      </c>
      <c r="F10" s="517">
        <f>BASE!F10</f>
        <v>8</v>
      </c>
      <c r="G10" s="518" t="s">
        <v>466</v>
      </c>
      <c r="H10" s="427">
        <f>BASE!H10</f>
        <v>14.250999999999999</v>
      </c>
      <c r="I10" s="428">
        <f t="shared" si="1"/>
        <v>174.25</v>
      </c>
      <c r="J10" s="415">
        <v>7</v>
      </c>
      <c r="K10" s="415">
        <f t="shared" si="2"/>
        <v>1219.75</v>
      </c>
      <c r="L10" s="438">
        <f>BASE!L10</f>
        <v>3.86</v>
      </c>
      <c r="M10" s="438">
        <f t="shared" si="3"/>
        <v>1223.6099999999999</v>
      </c>
      <c r="N10" s="421">
        <f t="shared" si="4"/>
        <v>1.2</v>
      </c>
      <c r="O10" s="439">
        <f t="shared" si="5"/>
        <v>1.1999999999999999E-3</v>
      </c>
      <c r="P10" s="440">
        <f t="shared" si="6"/>
        <v>1.4683319999999997</v>
      </c>
      <c r="Q10" s="508"/>
      <c r="R10" s="508"/>
    </row>
    <row r="11" spans="2:18" ht="12" customHeight="1">
      <c r="B11" s="436" t="str">
        <f>BASE!B11</f>
        <v>RUA CARUARU</v>
      </c>
      <c r="C11" s="514">
        <f>BASE!C11</f>
        <v>0</v>
      </c>
      <c r="D11" s="515" t="s">
        <v>466</v>
      </c>
      <c r="E11" s="531">
        <f>BASE!E11</f>
        <v>0</v>
      </c>
      <c r="F11" s="517">
        <f>BASE!F11</f>
        <v>48</v>
      </c>
      <c r="G11" s="518" t="s">
        <v>466</v>
      </c>
      <c r="H11" s="427">
        <f>BASE!H11</f>
        <v>0.71399999999999997</v>
      </c>
      <c r="I11" s="428">
        <f t="shared" si="1"/>
        <v>960.71</v>
      </c>
      <c r="J11" s="415">
        <v>6</v>
      </c>
      <c r="K11" s="415">
        <f t="shared" si="2"/>
        <v>5764.26</v>
      </c>
      <c r="L11" s="438">
        <f>BASE!L11</f>
        <v>394.43</v>
      </c>
      <c r="M11" s="438">
        <f t="shared" si="3"/>
        <v>6158.6900000000005</v>
      </c>
      <c r="N11" s="421">
        <f t="shared" si="4"/>
        <v>1.2</v>
      </c>
      <c r="O11" s="439">
        <f t="shared" si="5"/>
        <v>1.1999999999999999E-3</v>
      </c>
      <c r="P11" s="440">
        <f t="shared" si="6"/>
        <v>7.390428</v>
      </c>
      <c r="Q11" s="508"/>
      <c r="R11" s="508"/>
    </row>
    <row r="12" spans="2:18" ht="12" customHeight="1">
      <c r="B12" s="436" t="str">
        <f>BASE!B12</f>
        <v>TRAVESSA DO NICO</v>
      </c>
      <c r="C12" s="514">
        <f>BASE!C12</f>
        <v>0</v>
      </c>
      <c r="D12" s="515" t="s">
        <v>466</v>
      </c>
      <c r="E12" s="531">
        <f>BASE!E12</f>
        <v>0</v>
      </c>
      <c r="F12" s="517">
        <f>BASE!F12</f>
        <v>5</v>
      </c>
      <c r="G12" s="518" t="s">
        <v>466</v>
      </c>
      <c r="H12" s="427">
        <f>BASE!H12</f>
        <v>9.27</v>
      </c>
      <c r="I12" s="428">
        <f t="shared" si="1"/>
        <v>109.27</v>
      </c>
      <c r="J12" s="415">
        <v>7</v>
      </c>
      <c r="K12" s="415">
        <f t="shared" si="2"/>
        <v>764.89</v>
      </c>
      <c r="L12" s="438">
        <f>BASE!L12</f>
        <v>3.86</v>
      </c>
      <c r="M12" s="438">
        <f t="shared" si="3"/>
        <v>768.75</v>
      </c>
      <c r="N12" s="421">
        <f t="shared" si="4"/>
        <v>1.2</v>
      </c>
      <c r="O12" s="439">
        <f t="shared" si="5"/>
        <v>1.1999999999999999E-3</v>
      </c>
      <c r="P12" s="440">
        <f t="shared" si="6"/>
        <v>0.92249999999999988</v>
      </c>
      <c r="Q12" s="508"/>
      <c r="R12" s="508"/>
    </row>
    <row r="13" spans="2:18" ht="12" customHeight="1">
      <c r="B13" s="436" t="str">
        <f>BASE!B13</f>
        <v>RUA COLATINA</v>
      </c>
      <c r="C13" s="514">
        <f>BASE!C13</f>
        <v>0</v>
      </c>
      <c r="D13" s="515" t="s">
        <v>466</v>
      </c>
      <c r="E13" s="531">
        <f>BASE!E13</f>
        <v>0</v>
      </c>
      <c r="F13" s="517">
        <f>BASE!F13</f>
        <v>6</v>
      </c>
      <c r="G13" s="518" t="s">
        <v>466</v>
      </c>
      <c r="H13" s="427">
        <f>BASE!H13</f>
        <v>0.13</v>
      </c>
      <c r="I13" s="428">
        <f t="shared" si="1"/>
        <v>120.13</v>
      </c>
      <c r="J13" s="415">
        <v>7</v>
      </c>
      <c r="K13" s="415">
        <f t="shared" si="2"/>
        <v>840.91</v>
      </c>
      <c r="L13" s="438">
        <f>BASE!L13</f>
        <v>3.88</v>
      </c>
      <c r="M13" s="438">
        <f t="shared" si="3"/>
        <v>844.79</v>
      </c>
      <c r="N13" s="421">
        <f t="shared" si="4"/>
        <v>1.2</v>
      </c>
      <c r="O13" s="439">
        <f t="shared" si="5"/>
        <v>1.1999999999999999E-3</v>
      </c>
      <c r="P13" s="440">
        <f t="shared" si="6"/>
        <v>1.0137479999999999</v>
      </c>
      <c r="Q13" s="508"/>
      <c r="R13" s="508"/>
    </row>
    <row r="14" spans="2:18" ht="12" customHeight="1">
      <c r="B14" s="436" t="str">
        <f>BASE!B14</f>
        <v>RUA CEM</v>
      </c>
      <c r="C14" s="514">
        <f>BASE!C14</f>
        <v>0</v>
      </c>
      <c r="D14" s="515" t="s">
        <v>466</v>
      </c>
      <c r="E14" s="531">
        <f>BASE!E14</f>
        <v>0</v>
      </c>
      <c r="F14" s="517">
        <f>BASE!F14</f>
        <v>6</v>
      </c>
      <c r="G14" s="518" t="s">
        <v>466</v>
      </c>
      <c r="H14" s="427">
        <f>BASE!H14</f>
        <v>11.726000000000001</v>
      </c>
      <c r="I14" s="428">
        <f t="shared" si="1"/>
        <v>131.72</v>
      </c>
      <c r="J14" s="415">
        <v>7</v>
      </c>
      <c r="K14" s="415">
        <f t="shared" si="2"/>
        <v>922.04</v>
      </c>
      <c r="L14" s="438">
        <f>BASE!L14</f>
        <v>3.8499999999999996</v>
      </c>
      <c r="M14" s="438">
        <f t="shared" si="3"/>
        <v>925.89</v>
      </c>
      <c r="N14" s="421">
        <f t="shared" si="4"/>
        <v>1.2</v>
      </c>
      <c r="O14" s="439">
        <f t="shared" si="5"/>
        <v>1.1999999999999999E-3</v>
      </c>
      <c r="P14" s="440">
        <f t="shared" si="6"/>
        <v>1.1110679999999999</v>
      </c>
      <c r="Q14" s="508"/>
      <c r="R14" s="508"/>
    </row>
    <row r="15" spans="2:18" ht="12" customHeight="1">
      <c r="B15" s="436" t="str">
        <f>BASE!B15</f>
        <v>TRAVESSA CENTO E CINQUENTA E DOIS</v>
      </c>
      <c r="C15" s="514">
        <f>BASE!C15</f>
        <v>0</v>
      </c>
      <c r="D15" s="515" t="s">
        <v>466</v>
      </c>
      <c r="E15" s="531">
        <f>BASE!E15</f>
        <v>0</v>
      </c>
      <c r="F15" s="517">
        <f>BASE!F15</f>
        <v>7</v>
      </c>
      <c r="G15" s="518" t="s">
        <v>466</v>
      </c>
      <c r="H15" s="427">
        <f>BASE!H15</f>
        <v>16.155000000000001</v>
      </c>
      <c r="I15" s="428">
        <f t="shared" si="1"/>
        <v>156.15</v>
      </c>
      <c r="J15" s="415">
        <v>7</v>
      </c>
      <c r="K15" s="415">
        <f t="shared" si="2"/>
        <v>1093.05</v>
      </c>
      <c r="L15" s="438">
        <f>BASE!L15</f>
        <v>3.8099999999999996</v>
      </c>
      <c r="M15" s="438">
        <f t="shared" si="3"/>
        <v>1096.8599999999999</v>
      </c>
      <c r="N15" s="421">
        <f t="shared" si="4"/>
        <v>1.2</v>
      </c>
      <c r="O15" s="439">
        <f t="shared" si="5"/>
        <v>1.1999999999999999E-3</v>
      </c>
      <c r="P15" s="440">
        <f t="shared" si="6"/>
        <v>1.3162319999999998</v>
      </c>
      <c r="Q15" s="508"/>
      <c r="R15" s="508"/>
    </row>
    <row r="16" spans="2:18" ht="12" customHeight="1">
      <c r="B16" s="436" t="str">
        <f>BASE!B16</f>
        <v>RUA FEIRA DE SANTANA</v>
      </c>
      <c r="C16" s="514">
        <f>BASE!C16</f>
        <v>0</v>
      </c>
      <c r="D16" s="515" t="s">
        <v>466</v>
      </c>
      <c r="E16" s="531">
        <f>BASE!E16</f>
        <v>0</v>
      </c>
      <c r="F16" s="517">
        <f>BASE!F16</f>
        <v>2</v>
      </c>
      <c r="G16" s="518" t="s">
        <v>466</v>
      </c>
      <c r="H16" s="427">
        <f>BASE!H16</f>
        <v>8.2070000000000007</v>
      </c>
      <c r="I16" s="428">
        <f t="shared" si="1"/>
        <v>48.2</v>
      </c>
      <c r="J16" s="415">
        <v>7</v>
      </c>
      <c r="K16" s="415">
        <f t="shared" si="2"/>
        <v>337.4</v>
      </c>
      <c r="L16" s="438">
        <f>BASE!L16</f>
        <v>3.86</v>
      </c>
      <c r="M16" s="438">
        <f t="shared" si="3"/>
        <v>341.26</v>
      </c>
      <c r="N16" s="421">
        <f t="shared" si="4"/>
        <v>1.2</v>
      </c>
      <c r="O16" s="439">
        <f t="shared" si="5"/>
        <v>1.1999999999999999E-3</v>
      </c>
      <c r="P16" s="440">
        <f t="shared" si="6"/>
        <v>0.40951199999999993</v>
      </c>
      <c r="Q16" s="508"/>
      <c r="R16" s="508"/>
    </row>
    <row r="17" spans="2:18" ht="12" customHeight="1">
      <c r="B17" s="436" t="str">
        <f>BASE!B17</f>
        <v>RUA ITAPEMIRIM</v>
      </c>
      <c r="C17" s="514">
        <f>BASE!C17</f>
        <v>0</v>
      </c>
      <c r="D17" s="515" t="s">
        <v>466</v>
      </c>
      <c r="E17" s="531">
        <f>BASE!E17</f>
        <v>0</v>
      </c>
      <c r="F17" s="517">
        <f>BASE!F17</f>
        <v>2</v>
      </c>
      <c r="G17" s="518" t="s">
        <v>466</v>
      </c>
      <c r="H17" s="427">
        <f>BASE!H17</f>
        <v>10.57</v>
      </c>
      <c r="I17" s="428">
        <f t="shared" si="1"/>
        <v>50.57</v>
      </c>
      <c r="J17" s="415">
        <v>7</v>
      </c>
      <c r="K17" s="415">
        <f t="shared" si="2"/>
        <v>353.99</v>
      </c>
      <c r="L17" s="438">
        <f>BASE!L17</f>
        <v>3.9699999999999998</v>
      </c>
      <c r="M17" s="438">
        <f t="shared" si="3"/>
        <v>357.96000000000004</v>
      </c>
      <c r="N17" s="421">
        <f t="shared" si="4"/>
        <v>1.2</v>
      </c>
      <c r="O17" s="439">
        <f t="shared" si="5"/>
        <v>1.1999999999999999E-3</v>
      </c>
      <c r="P17" s="440">
        <f t="shared" si="6"/>
        <v>0.42955199999999999</v>
      </c>
      <c r="Q17" s="508"/>
      <c r="R17" s="508"/>
    </row>
    <row r="18" spans="2:18" ht="12" customHeight="1">
      <c r="B18" s="436" t="str">
        <f>BASE!B18</f>
        <v>RUA MURITIBA</v>
      </c>
      <c r="C18" s="514">
        <f>BASE!C18</f>
        <v>0</v>
      </c>
      <c r="D18" s="515" t="s">
        <v>466</v>
      </c>
      <c r="E18" s="531">
        <f>BASE!E18</f>
        <v>0</v>
      </c>
      <c r="F18" s="517">
        <f>BASE!F18</f>
        <v>2</v>
      </c>
      <c r="G18" s="518" t="s">
        <v>466</v>
      </c>
      <c r="H18" s="427">
        <f>BASE!H18</f>
        <v>8.8249999999999993</v>
      </c>
      <c r="I18" s="428">
        <f t="shared" si="1"/>
        <v>48.82</v>
      </c>
      <c r="J18" s="415">
        <v>6</v>
      </c>
      <c r="K18" s="415">
        <f t="shared" si="2"/>
        <v>292.92</v>
      </c>
      <c r="L18" s="438">
        <f>BASE!L18</f>
        <v>3.8600000000000003</v>
      </c>
      <c r="M18" s="438">
        <f t="shared" si="3"/>
        <v>296.78000000000003</v>
      </c>
      <c r="N18" s="421">
        <f t="shared" si="4"/>
        <v>1.2</v>
      </c>
      <c r="O18" s="439">
        <f t="shared" si="5"/>
        <v>1.1999999999999999E-3</v>
      </c>
      <c r="P18" s="440">
        <f t="shared" si="6"/>
        <v>0.35613600000000001</v>
      </c>
      <c r="Q18" s="508"/>
      <c r="R18" s="508"/>
    </row>
    <row r="19" spans="2:18" ht="12" customHeight="1">
      <c r="B19" s="436" t="str">
        <f>BASE!B19</f>
        <v>RUA MARILIA</v>
      </c>
      <c r="C19" s="514">
        <f>BASE!C19</f>
        <v>0</v>
      </c>
      <c r="D19" s="515" t="s">
        <v>466</v>
      </c>
      <c r="E19" s="531">
        <f>BASE!E19</f>
        <v>0</v>
      </c>
      <c r="F19" s="517">
        <f>BASE!F19</f>
        <v>2</v>
      </c>
      <c r="G19" s="518" t="s">
        <v>466</v>
      </c>
      <c r="H19" s="427">
        <f>BASE!H19</f>
        <v>11.815</v>
      </c>
      <c r="I19" s="428">
        <f t="shared" si="1"/>
        <v>51.81</v>
      </c>
      <c r="J19" s="415">
        <v>6</v>
      </c>
      <c r="K19" s="415">
        <f t="shared" si="2"/>
        <v>310.86</v>
      </c>
      <c r="L19" s="438">
        <f>BASE!L19</f>
        <v>3.58</v>
      </c>
      <c r="M19" s="438">
        <f t="shared" si="3"/>
        <v>314.44</v>
      </c>
      <c r="N19" s="421">
        <f t="shared" si="4"/>
        <v>1.2</v>
      </c>
      <c r="O19" s="439">
        <f t="shared" si="5"/>
        <v>1.1999999999999999E-3</v>
      </c>
      <c r="P19" s="440">
        <f t="shared" si="6"/>
        <v>0.37732799999999994</v>
      </c>
      <c r="Q19" s="508"/>
      <c r="R19" s="508"/>
    </row>
    <row r="20" spans="2:18" ht="12" customHeight="1">
      <c r="B20" s="436" t="str">
        <f>BASE!B20</f>
        <v>RUA CENTO E SESSENTA</v>
      </c>
      <c r="C20" s="514" t="str">
        <f>BASE!C20</f>
        <v>0</v>
      </c>
      <c r="D20" s="515" t="s">
        <v>466</v>
      </c>
      <c r="E20" s="531">
        <f>BASE!E20</f>
        <v>0</v>
      </c>
      <c r="F20" s="517">
        <f>BASE!F20</f>
        <v>2</v>
      </c>
      <c r="G20" s="518" t="s">
        <v>466</v>
      </c>
      <c r="H20" s="427">
        <f>BASE!H20</f>
        <v>10.163</v>
      </c>
      <c r="I20" s="428">
        <f t="shared" si="1"/>
        <v>50.16</v>
      </c>
      <c r="J20" s="415">
        <v>7</v>
      </c>
      <c r="K20" s="415">
        <f t="shared" si="2"/>
        <v>351.12</v>
      </c>
      <c r="L20" s="438">
        <f>BASE!L20</f>
        <v>3.8999999999999995</v>
      </c>
      <c r="M20" s="438">
        <f t="shared" si="3"/>
        <v>355.02</v>
      </c>
      <c r="N20" s="421">
        <f t="shared" si="4"/>
        <v>1.2</v>
      </c>
      <c r="O20" s="439">
        <f t="shared" si="5"/>
        <v>1.1999999999999999E-3</v>
      </c>
      <c r="P20" s="440">
        <f t="shared" si="6"/>
        <v>0.42602399999999996</v>
      </c>
      <c r="Q20" s="508"/>
      <c r="R20" s="508"/>
    </row>
    <row r="21" spans="2:18" ht="12" customHeight="1">
      <c r="B21" s="436" t="str">
        <f>BASE!B21</f>
        <v>RUA CONS. FRANSCISCO RAPOSO</v>
      </c>
      <c r="C21" s="514" t="str">
        <f>BASE!C21</f>
        <v>0</v>
      </c>
      <c r="D21" s="515" t="s">
        <v>466</v>
      </c>
      <c r="E21" s="531">
        <f>BASE!E21</f>
        <v>0</v>
      </c>
      <c r="F21" s="517">
        <f>BASE!F21</f>
        <v>2</v>
      </c>
      <c r="G21" s="518" t="s">
        <v>466</v>
      </c>
      <c r="H21" s="427">
        <f>BASE!H21</f>
        <v>5.8</v>
      </c>
      <c r="I21" s="428">
        <f t="shared" si="1"/>
        <v>45.8</v>
      </c>
      <c r="J21" s="415">
        <v>6</v>
      </c>
      <c r="K21" s="415">
        <f t="shared" si="2"/>
        <v>274.8</v>
      </c>
      <c r="L21" s="438">
        <f>BASE!L21</f>
        <v>1.93</v>
      </c>
      <c r="M21" s="438">
        <f t="shared" si="3"/>
        <v>276.73</v>
      </c>
      <c r="N21" s="421">
        <f t="shared" si="4"/>
        <v>1.2</v>
      </c>
      <c r="O21" s="439">
        <f t="shared" si="5"/>
        <v>1.1999999999999999E-3</v>
      </c>
      <c r="P21" s="440">
        <f t="shared" si="6"/>
        <v>0.33207599999999998</v>
      </c>
      <c r="Q21" s="509"/>
      <c r="R21" s="509"/>
    </row>
    <row r="22" spans="2:18" ht="21.75" customHeight="1" thickBot="1">
      <c r="B22" s="1211" t="s">
        <v>456</v>
      </c>
      <c r="C22" s="1212"/>
      <c r="D22" s="1212"/>
      <c r="E22" s="1212"/>
      <c r="F22" s="1212"/>
      <c r="G22" s="1212"/>
      <c r="H22" s="1212"/>
      <c r="I22" s="1212"/>
      <c r="J22" s="1213"/>
      <c r="K22" s="422">
        <f>SUM(K5:K21)</f>
        <v>20032.579999999998</v>
      </c>
      <c r="L22" s="437"/>
      <c r="M22" s="437">
        <f>SUM(M5:M21)</f>
        <v>20782.059999999994</v>
      </c>
      <c r="N22" s="441"/>
      <c r="O22" s="442"/>
      <c r="P22" s="443">
        <f>SUM(P5:P21)</f>
        <v>24.938471999999997</v>
      </c>
      <c r="Q22" s="509"/>
      <c r="R22" s="509"/>
    </row>
    <row r="23" spans="2:18">
      <c r="C23" s="525"/>
      <c r="D23" s="525"/>
      <c r="E23" s="525"/>
      <c r="F23" s="508"/>
      <c r="G23" s="508"/>
      <c r="H23" s="508"/>
      <c r="I23" s="509"/>
      <c r="J23" s="510"/>
      <c r="K23" s="510"/>
      <c r="L23" s="510"/>
      <c r="M23" s="510"/>
      <c r="N23" s="510"/>
      <c r="O23" s="509"/>
      <c r="P23" s="509"/>
      <c r="Q23" s="509"/>
      <c r="R23" s="509"/>
    </row>
    <row r="24" spans="2:18">
      <c r="C24" s="525"/>
      <c r="D24" s="525"/>
      <c r="E24" s="525"/>
      <c r="F24" s="508"/>
      <c r="G24" s="508"/>
      <c r="H24" s="508"/>
      <c r="I24" s="509"/>
      <c r="J24" s="510"/>
      <c r="K24" s="510"/>
      <c r="L24" s="510"/>
      <c r="M24" s="510"/>
      <c r="N24" s="510"/>
      <c r="O24" s="509"/>
      <c r="P24" s="508"/>
      <c r="Q24" s="509"/>
      <c r="R24" s="509"/>
    </row>
    <row r="25" spans="2:18" ht="13.5">
      <c r="C25" s="526"/>
      <c r="D25" s="526"/>
      <c r="E25" s="526"/>
      <c r="F25" s="513"/>
      <c r="G25" s="513"/>
      <c r="H25" s="513"/>
      <c r="I25" s="511"/>
      <c r="J25" s="512"/>
      <c r="K25" s="512"/>
      <c r="L25" s="512"/>
      <c r="M25" s="512"/>
      <c r="N25" s="512"/>
      <c r="O25" s="511"/>
      <c r="P25" s="513"/>
      <c r="Q25" s="511"/>
      <c r="R25" s="511"/>
    </row>
    <row r="26" spans="2:18" ht="13.5">
      <c r="C26" s="526"/>
      <c r="D26" s="526"/>
      <c r="E26" s="526"/>
      <c r="F26" s="513"/>
      <c r="G26" s="513"/>
      <c r="H26" s="513"/>
      <c r="I26" s="511"/>
      <c r="J26" s="512"/>
      <c r="K26" s="512"/>
      <c r="L26" s="512"/>
      <c r="M26" s="512"/>
      <c r="N26" s="512"/>
      <c r="O26" s="511"/>
      <c r="P26" s="513"/>
      <c r="Q26" s="511"/>
      <c r="R26" s="511"/>
    </row>
    <row r="27" spans="2:18" ht="13.5">
      <c r="C27" s="526"/>
      <c r="D27" s="526"/>
      <c r="E27" s="526"/>
      <c r="F27" s="513"/>
      <c r="G27" s="513"/>
      <c r="H27" s="513"/>
      <c r="I27" s="511"/>
      <c r="J27" s="512"/>
      <c r="K27" s="512"/>
      <c r="L27" s="512"/>
      <c r="M27" s="512"/>
      <c r="N27" s="512"/>
      <c r="O27" s="511"/>
      <c r="P27" s="513"/>
      <c r="Q27" s="511"/>
      <c r="R27" s="511"/>
    </row>
    <row r="28" spans="2:18" ht="13.5">
      <c r="C28" s="526"/>
      <c r="D28" s="526"/>
      <c r="E28" s="526"/>
      <c r="F28" s="513"/>
      <c r="G28" s="513"/>
      <c r="H28" s="513"/>
      <c r="I28" s="511"/>
      <c r="J28" s="512"/>
      <c r="K28" s="512"/>
      <c r="L28" s="512"/>
      <c r="M28" s="512"/>
      <c r="N28" s="512"/>
      <c r="O28" s="511"/>
      <c r="P28" s="513"/>
      <c r="Q28" s="511"/>
      <c r="R28" s="511"/>
    </row>
    <row r="29" spans="2:18" ht="13.5">
      <c r="C29" s="526"/>
      <c r="D29" s="526"/>
      <c r="E29" s="526"/>
      <c r="F29" s="513"/>
      <c r="G29" s="513"/>
      <c r="H29" s="513"/>
      <c r="I29" s="511"/>
      <c r="J29" s="512"/>
      <c r="K29" s="512"/>
      <c r="L29" s="512"/>
      <c r="M29" s="512"/>
      <c r="N29" s="512"/>
      <c r="O29" s="511"/>
      <c r="P29" s="513"/>
      <c r="Q29" s="511"/>
      <c r="R29" s="511"/>
    </row>
    <row r="30" spans="2:18" ht="13.5">
      <c r="C30" s="526"/>
      <c r="D30" s="526"/>
      <c r="E30" s="526"/>
      <c r="F30" s="513"/>
      <c r="G30" s="513"/>
      <c r="H30" s="513"/>
      <c r="I30" s="511"/>
      <c r="J30" s="512"/>
      <c r="K30" s="512"/>
      <c r="L30" s="512"/>
      <c r="M30" s="512"/>
      <c r="N30" s="512"/>
      <c r="O30" s="511"/>
      <c r="P30" s="513"/>
      <c r="Q30" s="511"/>
      <c r="R30" s="511"/>
    </row>
  </sheetData>
  <mergeCells count="7">
    <mergeCell ref="B22:J22"/>
    <mergeCell ref="B2:P2"/>
    <mergeCell ref="B3:B4"/>
    <mergeCell ref="C3:H3"/>
    <mergeCell ref="N3:P3"/>
    <mergeCell ref="C4:E4"/>
    <mergeCell ref="F4:H4"/>
  </mergeCells>
  <printOptions horizontalCentered="1"/>
  <pageMargins left="0.70866141732283472" right="0.70866141732283472" top="1.1811023622047245" bottom="0.74803149606299213" header="0.31496062992125984" footer="0.31496062992125984"/>
  <pageSetup paperSize="9" scale="77" fitToHeight="0" orientation="landscape" horizontalDpi="4294967293" verticalDpi="300" r:id="rId1"/>
  <headerFooter scaleWithDoc="0">
    <oddFooter xml:space="preserve">&amp;C&amp;10
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W30"/>
  <sheetViews>
    <sheetView view="pageBreakPreview" zoomScaleNormal="100" zoomScaleSheetLayoutView="100" workbookViewId="0">
      <selection activeCell="B2" sqref="B2:R4"/>
    </sheetView>
  </sheetViews>
  <sheetFormatPr defaultRowHeight="12.75"/>
  <cols>
    <col min="1" max="1" width="9.140625" style="412"/>
    <col min="2" max="2" width="32.7109375" style="412" customWidth="1"/>
    <col min="3" max="3" width="5.7109375" style="412" customWidth="1"/>
    <col min="4" max="4" width="2.140625" style="412" bestFit="1" customWidth="1"/>
    <col min="5" max="6" width="5.7109375" style="412" customWidth="1"/>
    <col min="7" max="7" width="2.140625" style="412" customWidth="1"/>
    <col min="8" max="8" width="7" style="412" customWidth="1"/>
    <col min="9" max="9" width="10.140625" style="412" bestFit="1" customWidth="1"/>
    <col min="10" max="10" width="11.85546875" style="412" customWidth="1"/>
    <col min="11" max="11" width="13.42578125" style="412" bestFit="1" customWidth="1"/>
    <col min="12" max="13" width="13.42578125" style="412" customWidth="1"/>
    <col min="14" max="14" width="9.7109375" style="412" customWidth="1"/>
    <col min="15" max="15" width="11.42578125" style="412" customWidth="1"/>
    <col min="16" max="16" width="8.7109375" style="412" customWidth="1"/>
    <col min="17" max="17" width="8.140625" style="412" customWidth="1"/>
    <col min="18" max="18" width="10" style="412" customWidth="1"/>
    <col min="19" max="19" width="5.85546875" style="412" customWidth="1"/>
    <col min="20" max="20" width="20.7109375" style="412" customWidth="1"/>
    <col min="21" max="16384" width="9.140625" style="412"/>
  </cols>
  <sheetData>
    <row r="1" spans="2:23" ht="13.5" thickBot="1"/>
    <row r="2" spans="2:23" ht="18">
      <c r="B2" s="1200" t="s">
        <v>478</v>
      </c>
      <c r="C2" s="1201"/>
      <c r="D2" s="1201"/>
      <c r="E2" s="1201"/>
      <c r="F2" s="1201"/>
      <c r="G2" s="1201"/>
      <c r="H2" s="1201"/>
      <c r="I2" s="1201"/>
      <c r="J2" s="1201"/>
      <c r="K2" s="1201"/>
      <c r="L2" s="1201"/>
      <c r="M2" s="1201"/>
      <c r="N2" s="1201"/>
      <c r="O2" s="1201"/>
      <c r="P2" s="1201"/>
      <c r="Q2" s="1201"/>
      <c r="R2" s="1202"/>
      <c r="S2" s="506"/>
      <c r="T2" s="506"/>
    </row>
    <row r="3" spans="2:23" ht="23.1" customHeight="1">
      <c r="B3" s="1203" t="s">
        <v>437</v>
      </c>
      <c r="C3" s="1229" t="s">
        <v>458</v>
      </c>
      <c r="D3" s="1230"/>
      <c r="E3" s="1230"/>
      <c r="F3" s="1230"/>
      <c r="G3" s="1230"/>
      <c r="H3" s="1231"/>
      <c r="I3" s="881" t="s">
        <v>459</v>
      </c>
      <c r="J3" s="882" t="s">
        <v>474</v>
      </c>
      <c r="K3" s="881" t="s">
        <v>445</v>
      </c>
      <c r="L3" s="882" t="s">
        <v>461</v>
      </c>
      <c r="M3" s="882" t="s">
        <v>462</v>
      </c>
      <c r="N3" s="881" t="s">
        <v>463</v>
      </c>
      <c r="O3" s="881" t="s">
        <v>447</v>
      </c>
      <c r="P3" s="1229" t="s">
        <v>479</v>
      </c>
      <c r="Q3" s="1230"/>
      <c r="R3" s="1234"/>
      <c r="S3" s="507"/>
      <c r="T3" s="507"/>
      <c r="U3" s="540"/>
      <c r="V3" s="540"/>
      <c r="W3" s="540"/>
    </row>
    <row r="4" spans="2:23">
      <c r="B4" s="1203"/>
      <c r="C4" s="1229" t="s">
        <v>464</v>
      </c>
      <c r="D4" s="1230"/>
      <c r="E4" s="1231"/>
      <c r="F4" s="1229" t="s">
        <v>465</v>
      </c>
      <c r="G4" s="1230"/>
      <c r="H4" s="1231"/>
      <c r="I4" s="881" t="s">
        <v>453</v>
      </c>
      <c r="J4" s="881" t="s">
        <v>453</v>
      </c>
      <c r="K4" s="881" t="s">
        <v>452</v>
      </c>
      <c r="L4" s="881" t="s">
        <v>452</v>
      </c>
      <c r="M4" s="881" t="s">
        <v>452</v>
      </c>
      <c r="N4" s="881" t="s">
        <v>453</v>
      </c>
      <c r="O4" s="881" t="s">
        <v>451</v>
      </c>
      <c r="P4" s="885" t="s">
        <v>476</v>
      </c>
      <c r="Q4" s="886" t="s">
        <v>477</v>
      </c>
      <c r="R4" s="887" t="s">
        <v>435</v>
      </c>
      <c r="S4" s="508"/>
      <c r="T4" s="508"/>
      <c r="U4" s="540"/>
      <c r="V4" s="540"/>
      <c r="W4" s="540"/>
    </row>
    <row r="5" spans="2:23" ht="12" customHeight="1">
      <c r="B5" s="436" t="str">
        <f>IMPRIMAÇÃO!B5</f>
        <v>RUA CENTO E TRINTA E NOVE</v>
      </c>
      <c r="C5" s="514">
        <f>IMPRIMAÇÃO!C5</f>
        <v>0</v>
      </c>
      <c r="D5" s="515" t="s">
        <v>466</v>
      </c>
      <c r="E5" s="531">
        <f>IMPRIMAÇÃO!E5</f>
        <v>0</v>
      </c>
      <c r="F5" s="517">
        <f>IMPRIMAÇÃO!F5</f>
        <v>19</v>
      </c>
      <c r="G5" s="518" t="s">
        <v>466</v>
      </c>
      <c r="H5" s="427">
        <f>IMPRIMAÇÃO!H5</f>
        <v>4.7149999999999999</v>
      </c>
      <c r="I5" s="428">
        <f>TRUNC(((F5*20)+H5)-((C5*20)+E5),2)</f>
        <v>384.71</v>
      </c>
      <c r="J5" s="415">
        <f>IMPRIMAÇÃO!J5</f>
        <v>7</v>
      </c>
      <c r="K5" s="415">
        <f>TRUNC(I5*J5,2)</f>
        <v>2692.97</v>
      </c>
      <c r="L5" s="438">
        <f>IMPRIMAÇÃO!L5</f>
        <v>299.27</v>
      </c>
      <c r="M5" s="438">
        <f t="shared" ref="M5:M21" si="0">K5+L5</f>
        <v>2992.24</v>
      </c>
      <c r="N5" s="416">
        <v>2.5000000000000001E-2</v>
      </c>
      <c r="O5" s="429"/>
      <c r="P5" s="444">
        <v>3.5</v>
      </c>
      <c r="Q5" s="445">
        <f t="shared" ref="Q5:Q6" si="1">P5/1000</f>
        <v>3.5000000000000001E-3</v>
      </c>
      <c r="R5" s="440">
        <f>Q5*M5</f>
        <v>10.47284</v>
      </c>
      <c r="S5" s="508"/>
      <c r="T5" s="508"/>
      <c r="U5" s="540"/>
      <c r="V5" s="540"/>
      <c r="W5" s="540"/>
    </row>
    <row r="6" spans="2:23" ht="12" customHeight="1">
      <c r="B6" s="436" t="str">
        <f>IMPRIMAÇÃO!B6</f>
        <v>RUA ITATIAIA</v>
      </c>
      <c r="C6" s="514">
        <f>IMPRIMAÇÃO!C6</f>
        <v>0</v>
      </c>
      <c r="D6" s="515" t="s">
        <v>466</v>
      </c>
      <c r="E6" s="531">
        <f>IMPRIMAÇÃO!E6</f>
        <v>0</v>
      </c>
      <c r="F6" s="517">
        <f>IMPRIMAÇÃO!F6</f>
        <v>8</v>
      </c>
      <c r="G6" s="518" t="s">
        <v>466</v>
      </c>
      <c r="H6" s="427">
        <f>IMPRIMAÇÃO!H6</f>
        <v>9.0519999999999996</v>
      </c>
      <c r="I6" s="428">
        <f t="shared" ref="I6:I21" si="2">TRUNC(((F6*20)+H6)-((C6*20)+E6),2)</f>
        <v>169.05</v>
      </c>
      <c r="J6" s="415">
        <f>IMPRIMAÇÃO!J6</f>
        <v>7</v>
      </c>
      <c r="K6" s="415">
        <f t="shared" ref="K6:K21" si="3">TRUNC(I6*J6,2)</f>
        <v>1183.3499999999999</v>
      </c>
      <c r="L6" s="438">
        <f>IMPRIMAÇÃO!L6</f>
        <v>3.8600000000000003</v>
      </c>
      <c r="M6" s="438">
        <f t="shared" si="0"/>
        <v>1187.2099999999998</v>
      </c>
      <c r="N6" s="416">
        <f>N5</f>
        <v>2.5000000000000001E-2</v>
      </c>
      <c r="O6" s="429"/>
      <c r="P6" s="444">
        <f>P5</f>
        <v>3.5</v>
      </c>
      <c r="Q6" s="445">
        <f t="shared" si="1"/>
        <v>3.5000000000000001E-3</v>
      </c>
      <c r="R6" s="440">
        <f>Q6*M6</f>
        <v>4.1552349999999993</v>
      </c>
      <c r="S6" s="508"/>
      <c r="T6" s="508"/>
      <c r="U6" s="540"/>
      <c r="V6" s="540"/>
      <c r="W6" s="540"/>
    </row>
    <row r="7" spans="2:23" ht="12" customHeight="1">
      <c r="B7" s="436" t="str">
        <f>IMPRIMAÇÃO!B7</f>
        <v>RUA FLORENA</v>
      </c>
      <c r="C7" s="514">
        <f>IMPRIMAÇÃO!C7</f>
        <v>0</v>
      </c>
      <c r="D7" s="515" t="s">
        <v>466</v>
      </c>
      <c r="E7" s="531">
        <f>IMPRIMAÇÃO!E7</f>
        <v>0</v>
      </c>
      <c r="F7" s="517">
        <f>IMPRIMAÇÃO!F7</f>
        <v>8</v>
      </c>
      <c r="G7" s="518" t="s">
        <v>466</v>
      </c>
      <c r="H7" s="427">
        <f>IMPRIMAÇÃO!H7</f>
        <v>10.849</v>
      </c>
      <c r="I7" s="428">
        <f t="shared" si="2"/>
        <v>170.84</v>
      </c>
      <c r="J7" s="415">
        <f>IMPRIMAÇÃO!J7</f>
        <v>7</v>
      </c>
      <c r="K7" s="415">
        <f t="shared" si="3"/>
        <v>1195.8800000000001</v>
      </c>
      <c r="L7" s="438">
        <f>IMPRIMAÇÃO!L7</f>
        <v>3.86</v>
      </c>
      <c r="M7" s="438">
        <f t="shared" si="0"/>
        <v>1199.74</v>
      </c>
      <c r="N7" s="416">
        <f t="shared" ref="N7:N21" si="4">N6</f>
        <v>2.5000000000000001E-2</v>
      </c>
      <c r="O7" s="429"/>
      <c r="P7" s="444">
        <f t="shared" ref="P7:P21" si="5">P6</f>
        <v>3.5</v>
      </c>
      <c r="Q7" s="445">
        <f t="shared" ref="Q7:Q21" si="6">P7/1000</f>
        <v>3.5000000000000001E-3</v>
      </c>
      <c r="R7" s="440">
        <f t="shared" ref="R7:R21" si="7">Q7*M7</f>
        <v>4.19909</v>
      </c>
      <c r="S7" s="508"/>
      <c r="T7" s="508"/>
      <c r="U7" s="540"/>
      <c r="V7" s="540"/>
      <c r="W7" s="540"/>
    </row>
    <row r="8" spans="2:23" ht="12" customHeight="1">
      <c r="B8" s="436" t="str">
        <f>IMPRIMAÇÃO!B8</f>
        <v>RUA MOSSORÓ</v>
      </c>
      <c r="C8" s="514">
        <f>IMPRIMAÇÃO!C8</f>
        <v>0</v>
      </c>
      <c r="D8" s="515" t="s">
        <v>466</v>
      </c>
      <c r="E8" s="531">
        <f>IMPRIMAÇÃO!E8</f>
        <v>0</v>
      </c>
      <c r="F8" s="517">
        <f>IMPRIMAÇÃO!F8</f>
        <v>8</v>
      </c>
      <c r="G8" s="518" t="s">
        <v>466</v>
      </c>
      <c r="H8" s="427">
        <f>IMPRIMAÇÃO!H8</f>
        <v>12.141999999999999</v>
      </c>
      <c r="I8" s="428">
        <f t="shared" si="2"/>
        <v>172.14</v>
      </c>
      <c r="J8" s="415">
        <f>IMPRIMAÇÃO!J8</f>
        <v>7</v>
      </c>
      <c r="K8" s="415">
        <f t="shared" si="3"/>
        <v>1204.98</v>
      </c>
      <c r="L8" s="438">
        <f>IMPRIMAÇÃO!L8</f>
        <v>3.86</v>
      </c>
      <c r="M8" s="438">
        <f t="shared" si="0"/>
        <v>1208.8399999999999</v>
      </c>
      <c r="N8" s="416">
        <f t="shared" si="4"/>
        <v>2.5000000000000001E-2</v>
      </c>
      <c r="O8" s="429"/>
      <c r="P8" s="444">
        <f t="shared" si="5"/>
        <v>3.5</v>
      </c>
      <c r="Q8" s="445">
        <f t="shared" si="6"/>
        <v>3.5000000000000001E-3</v>
      </c>
      <c r="R8" s="440">
        <f t="shared" si="7"/>
        <v>4.2309399999999995</v>
      </c>
      <c r="S8" s="508"/>
      <c r="T8" s="508"/>
      <c r="U8" s="540"/>
      <c r="V8" s="540"/>
      <c r="W8" s="540"/>
    </row>
    <row r="9" spans="2:23" ht="12" customHeight="1">
      <c r="B9" s="436" t="str">
        <f>IMPRIMAÇÃO!B9</f>
        <v>RUA BRAGANÇA</v>
      </c>
      <c r="C9" s="514">
        <f>IMPRIMAÇÃO!C9</f>
        <v>0</v>
      </c>
      <c r="D9" s="515" t="s">
        <v>466</v>
      </c>
      <c r="E9" s="531">
        <f>IMPRIMAÇÃO!E9</f>
        <v>0</v>
      </c>
      <c r="F9" s="517">
        <f>IMPRIMAÇÃO!F9</f>
        <v>8</v>
      </c>
      <c r="G9" s="518" t="s">
        <v>466</v>
      </c>
      <c r="H9" s="427">
        <f>IMPRIMAÇÃO!H9</f>
        <v>15.638999999999999</v>
      </c>
      <c r="I9" s="428">
        <f t="shared" si="2"/>
        <v>175.63</v>
      </c>
      <c r="J9" s="415">
        <f>IMPRIMAÇÃO!J9</f>
        <v>7</v>
      </c>
      <c r="K9" s="415">
        <f t="shared" si="3"/>
        <v>1229.4100000000001</v>
      </c>
      <c r="L9" s="438">
        <f>IMPRIMAÇÃO!L9</f>
        <v>3.84</v>
      </c>
      <c r="M9" s="438">
        <f t="shared" si="0"/>
        <v>1233.25</v>
      </c>
      <c r="N9" s="416">
        <f t="shared" si="4"/>
        <v>2.5000000000000001E-2</v>
      </c>
      <c r="O9" s="429"/>
      <c r="P9" s="444">
        <f t="shared" si="5"/>
        <v>3.5</v>
      </c>
      <c r="Q9" s="445">
        <f t="shared" si="6"/>
        <v>3.5000000000000001E-3</v>
      </c>
      <c r="R9" s="440">
        <f t="shared" si="7"/>
        <v>4.3163749999999999</v>
      </c>
      <c r="S9" s="508"/>
      <c r="T9" s="508"/>
      <c r="U9" s="540"/>
      <c r="V9" s="540"/>
      <c r="W9" s="540"/>
    </row>
    <row r="10" spans="2:23" ht="12" customHeight="1">
      <c r="B10" s="436" t="str">
        <f>IMPRIMAÇÃO!B10</f>
        <v>RUA ALTAMIRA</v>
      </c>
      <c r="C10" s="514">
        <f>IMPRIMAÇÃO!C10</f>
        <v>0</v>
      </c>
      <c r="D10" s="515" t="s">
        <v>466</v>
      </c>
      <c r="E10" s="531">
        <f>IMPRIMAÇÃO!E10</f>
        <v>0</v>
      </c>
      <c r="F10" s="517">
        <f>IMPRIMAÇÃO!F10</f>
        <v>8</v>
      </c>
      <c r="G10" s="518" t="s">
        <v>466</v>
      </c>
      <c r="H10" s="427">
        <f>IMPRIMAÇÃO!H10</f>
        <v>14.250999999999999</v>
      </c>
      <c r="I10" s="428">
        <f t="shared" si="2"/>
        <v>174.25</v>
      </c>
      <c r="J10" s="415">
        <f>IMPRIMAÇÃO!J10</f>
        <v>7</v>
      </c>
      <c r="K10" s="415">
        <f t="shared" si="3"/>
        <v>1219.75</v>
      </c>
      <c r="L10" s="438">
        <f>IMPRIMAÇÃO!L10</f>
        <v>3.86</v>
      </c>
      <c r="M10" s="438">
        <f t="shared" si="0"/>
        <v>1223.6099999999999</v>
      </c>
      <c r="N10" s="416">
        <f t="shared" si="4"/>
        <v>2.5000000000000001E-2</v>
      </c>
      <c r="O10" s="429"/>
      <c r="P10" s="444">
        <f t="shared" si="5"/>
        <v>3.5</v>
      </c>
      <c r="Q10" s="445">
        <f t="shared" si="6"/>
        <v>3.5000000000000001E-3</v>
      </c>
      <c r="R10" s="440">
        <f t="shared" si="7"/>
        <v>4.282635</v>
      </c>
      <c r="S10" s="508"/>
      <c r="T10" s="508"/>
      <c r="U10" s="540"/>
      <c r="V10" s="540"/>
      <c r="W10" s="540"/>
    </row>
    <row r="11" spans="2:23" ht="12" customHeight="1">
      <c r="B11" s="436" t="str">
        <f>IMPRIMAÇÃO!B11</f>
        <v>RUA CARUARU</v>
      </c>
      <c r="C11" s="514">
        <f>IMPRIMAÇÃO!C11</f>
        <v>0</v>
      </c>
      <c r="D11" s="515" t="s">
        <v>466</v>
      </c>
      <c r="E11" s="531">
        <f>IMPRIMAÇÃO!E11</f>
        <v>0</v>
      </c>
      <c r="F11" s="517">
        <f>IMPRIMAÇÃO!F11</f>
        <v>48</v>
      </c>
      <c r="G11" s="518" t="s">
        <v>466</v>
      </c>
      <c r="H11" s="427">
        <f>IMPRIMAÇÃO!H11</f>
        <v>0.71399999999999997</v>
      </c>
      <c r="I11" s="428">
        <f t="shared" si="2"/>
        <v>960.71</v>
      </c>
      <c r="J11" s="415">
        <f>IMPRIMAÇÃO!J11</f>
        <v>6</v>
      </c>
      <c r="K11" s="415">
        <f t="shared" si="3"/>
        <v>5764.26</v>
      </c>
      <c r="L11" s="438">
        <f>IMPRIMAÇÃO!L11</f>
        <v>394.43</v>
      </c>
      <c r="M11" s="438">
        <f t="shared" si="0"/>
        <v>6158.6900000000005</v>
      </c>
      <c r="N11" s="416">
        <f t="shared" si="4"/>
        <v>2.5000000000000001E-2</v>
      </c>
      <c r="O11" s="429"/>
      <c r="P11" s="444">
        <f t="shared" si="5"/>
        <v>3.5</v>
      </c>
      <c r="Q11" s="445">
        <f t="shared" si="6"/>
        <v>3.5000000000000001E-3</v>
      </c>
      <c r="R11" s="440">
        <f t="shared" si="7"/>
        <v>21.555415000000004</v>
      </c>
      <c r="S11" s="508"/>
      <c r="T11" s="508"/>
      <c r="U11" s="540"/>
      <c r="V11" s="540"/>
      <c r="W11" s="540"/>
    </row>
    <row r="12" spans="2:23" ht="12" customHeight="1">
      <c r="B12" s="436" t="str">
        <f>IMPRIMAÇÃO!B12</f>
        <v>TRAVESSA DO NICO</v>
      </c>
      <c r="C12" s="514">
        <f>IMPRIMAÇÃO!C12</f>
        <v>0</v>
      </c>
      <c r="D12" s="515" t="s">
        <v>466</v>
      </c>
      <c r="E12" s="531">
        <f>IMPRIMAÇÃO!E12</f>
        <v>0</v>
      </c>
      <c r="F12" s="517">
        <f>IMPRIMAÇÃO!F12</f>
        <v>5</v>
      </c>
      <c r="G12" s="518" t="s">
        <v>466</v>
      </c>
      <c r="H12" s="427">
        <f>IMPRIMAÇÃO!H12</f>
        <v>9.27</v>
      </c>
      <c r="I12" s="428">
        <f t="shared" si="2"/>
        <v>109.27</v>
      </c>
      <c r="J12" s="415">
        <f>IMPRIMAÇÃO!J12</f>
        <v>7</v>
      </c>
      <c r="K12" s="415">
        <f t="shared" si="3"/>
        <v>764.89</v>
      </c>
      <c r="L12" s="438">
        <f>IMPRIMAÇÃO!L12</f>
        <v>3.86</v>
      </c>
      <c r="M12" s="438">
        <f t="shared" si="0"/>
        <v>768.75</v>
      </c>
      <c r="N12" s="416">
        <f t="shared" si="4"/>
        <v>2.5000000000000001E-2</v>
      </c>
      <c r="O12" s="429"/>
      <c r="P12" s="444">
        <f t="shared" si="5"/>
        <v>3.5</v>
      </c>
      <c r="Q12" s="445">
        <f t="shared" si="6"/>
        <v>3.5000000000000001E-3</v>
      </c>
      <c r="R12" s="440">
        <f t="shared" si="7"/>
        <v>2.6906250000000003</v>
      </c>
      <c r="S12" s="508"/>
      <c r="T12" s="508"/>
      <c r="U12" s="540"/>
      <c r="V12" s="540"/>
      <c r="W12" s="540"/>
    </row>
    <row r="13" spans="2:23" ht="12" customHeight="1">
      <c r="B13" s="436" t="str">
        <f>IMPRIMAÇÃO!B13</f>
        <v>RUA COLATINA</v>
      </c>
      <c r="C13" s="514">
        <f>IMPRIMAÇÃO!C13</f>
        <v>0</v>
      </c>
      <c r="D13" s="515" t="s">
        <v>466</v>
      </c>
      <c r="E13" s="531">
        <f>IMPRIMAÇÃO!E13</f>
        <v>0</v>
      </c>
      <c r="F13" s="517">
        <f>IMPRIMAÇÃO!F13</f>
        <v>6</v>
      </c>
      <c r="G13" s="518" t="s">
        <v>466</v>
      </c>
      <c r="H13" s="427">
        <f>IMPRIMAÇÃO!H13</f>
        <v>0.13</v>
      </c>
      <c r="I13" s="428">
        <f t="shared" si="2"/>
        <v>120.13</v>
      </c>
      <c r="J13" s="415">
        <f>IMPRIMAÇÃO!J13</f>
        <v>7</v>
      </c>
      <c r="K13" s="415">
        <f t="shared" si="3"/>
        <v>840.91</v>
      </c>
      <c r="L13" s="438">
        <f>IMPRIMAÇÃO!L13</f>
        <v>3.88</v>
      </c>
      <c r="M13" s="438">
        <f t="shared" si="0"/>
        <v>844.79</v>
      </c>
      <c r="N13" s="416">
        <f t="shared" si="4"/>
        <v>2.5000000000000001E-2</v>
      </c>
      <c r="O13" s="429"/>
      <c r="P13" s="444">
        <f t="shared" si="5"/>
        <v>3.5</v>
      </c>
      <c r="Q13" s="445">
        <f t="shared" si="6"/>
        <v>3.5000000000000001E-3</v>
      </c>
      <c r="R13" s="440">
        <f t="shared" si="7"/>
        <v>2.9567649999999999</v>
      </c>
      <c r="S13" s="508"/>
      <c r="T13" s="508"/>
      <c r="U13" s="540"/>
      <c r="V13" s="540"/>
      <c r="W13" s="540"/>
    </row>
    <row r="14" spans="2:23" ht="12" customHeight="1">
      <c r="B14" s="436" t="str">
        <f>IMPRIMAÇÃO!B14</f>
        <v>RUA CEM</v>
      </c>
      <c r="C14" s="514">
        <f>IMPRIMAÇÃO!C14</f>
        <v>0</v>
      </c>
      <c r="D14" s="515" t="s">
        <v>466</v>
      </c>
      <c r="E14" s="531">
        <f>IMPRIMAÇÃO!E14</f>
        <v>0</v>
      </c>
      <c r="F14" s="517">
        <f>IMPRIMAÇÃO!F14</f>
        <v>6</v>
      </c>
      <c r="G14" s="518" t="s">
        <v>466</v>
      </c>
      <c r="H14" s="427">
        <f>IMPRIMAÇÃO!H14</f>
        <v>11.726000000000001</v>
      </c>
      <c r="I14" s="428">
        <f t="shared" si="2"/>
        <v>131.72</v>
      </c>
      <c r="J14" s="415">
        <f>IMPRIMAÇÃO!J14</f>
        <v>7</v>
      </c>
      <c r="K14" s="415">
        <f t="shared" si="3"/>
        <v>922.04</v>
      </c>
      <c r="L14" s="438">
        <f>IMPRIMAÇÃO!L14</f>
        <v>3.8499999999999996</v>
      </c>
      <c r="M14" s="438">
        <f t="shared" si="0"/>
        <v>925.89</v>
      </c>
      <c r="N14" s="416">
        <f t="shared" si="4"/>
        <v>2.5000000000000001E-2</v>
      </c>
      <c r="O14" s="429"/>
      <c r="P14" s="444">
        <f t="shared" si="5"/>
        <v>3.5</v>
      </c>
      <c r="Q14" s="445">
        <f t="shared" si="6"/>
        <v>3.5000000000000001E-3</v>
      </c>
      <c r="R14" s="440">
        <f t="shared" si="7"/>
        <v>3.240615</v>
      </c>
      <c r="S14" s="508"/>
      <c r="T14" s="508"/>
      <c r="U14" s="540"/>
      <c r="V14" s="540"/>
      <c r="W14" s="540"/>
    </row>
    <row r="15" spans="2:23" ht="12" customHeight="1">
      <c r="B15" s="436" t="str">
        <f>IMPRIMAÇÃO!B15</f>
        <v>TRAVESSA CENTO E CINQUENTA E DOIS</v>
      </c>
      <c r="C15" s="514">
        <f>IMPRIMAÇÃO!C15</f>
        <v>0</v>
      </c>
      <c r="D15" s="515" t="s">
        <v>466</v>
      </c>
      <c r="E15" s="531">
        <f>IMPRIMAÇÃO!E15</f>
        <v>0</v>
      </c>
      <c r="F15" s="517">
        <f>IMPRIMAÇÃO!F15</f>
        <v>7</v>
      </c>
      <c r="G15" s="518" t="s">
        <v>466</v>
      </c>
      <c r="H15" s="427">
        <f>IMPRIMAÇÃO!H15</f>
        <v>16.155000000000001</v>
      </c>
      <c r="I15" s="428">
        <f t="shared" si="2"/>
        <v>156.15</v>
      </c>
      <c r="J15" s="415">
        <f>IMPRIMAÇÃO!J15</f>
        <v>7</v>
      </c>
      <c r="K15" s="415">
        <f t="shared" si="3"/>
        <v>1093.05</v>
      </c>
      <c r="L15" s="438">
        <f>IMPRIMAÇÃO!L15</f>
        <v>3.8099999999999996</v>
      </c>
      <c r="M15" s="438">
        <f t="shared" si="0"/>
        <v>1096.8599999999999</v>
      </c>
      <c r="N15" s="416">
        <f t="shared" si="4"/>
        <v>2.5000000000000001E-2</v>
      </c>
      <c r="O15" s="429"/>
      <c r="P15" s="444">
        <f t="shared" si="5"/>
        <v>3.5</v>
      </c>
      <c r="Q15" s="445">
        <f t="shared" si="6"/>
        <v>3.5000000000000001E-3</v>
      </c>
      <c r="R15" s="440">
        <f t="shared" si="7"/>
        <v>3.8390099999999996</v>
      </c>
      <c r="S15" s="508"/>
      <c r="T15" s="508"/>
      <c r="U15" s="540"/>
      <c r="V15" s="540"/>
      <c r="W15" s="540"/>
    </row>
    <row r="16" spans="2:23" ht="12" customHeight="1">
      <c r="B16" s="436" t="str">
        <f>IMPRIMAÇÃO!B16</f>
        <v>RUA FEIRA DE SANTANA</v>
      </c>
      <c r="C16" s="514">
        <f>IMPRIMAÇÃO!C16</f>
        <v>0</v>
      </c>
      <c r="D16" s="515" t="s">
        <v>466</v>
      </c>
      <c r="E16" s="531">
        <f>IMPRIMAÇÃO!E16</f>
        <v>0</v>
      </c>
      <c r="F16" s="517">
        <f>IMPRIMAÇÃO!F16</f>
        <v>2</v>
      </c>
      <c r="G16" s="518" t="s">
        <v>466</v>
      </c>
      <c r="H16" s="427">
        <f>IMPRIMAÇÃO!H16</f>
        <v>8.2070000000000007</v>
      </c>
      <c r="I16" s="428">
        <f t="shared" si="2"/>
        <v>48.2</v>
      </c>
      <c r="J16" s="415">
        <f>IMPRIMAÇÃO!J16</f>
        <v>7</v>
      </c>
      <c r="K16" s="415">
        <f t="shared" si="3"/>
        <v>337.4</v>
      </c>
      <c r="L16" s="438">
        <f>IMPRIMAÇÃO!L16</f>
        <v>3.86</v>
      </c>
      <c r="M16" s="438">
        <f t="shared" si="0"/>
        <v>341.26</v>
      </c>
      <c r="N16" s="416">
        <f t="shared" si="4"/>
        <v>2.5000000000000001E-2</v>
      </c>
      <c r="O16" s="429"/>
      <c r="P16" s="444">
        <f t="shared" si="5"/>
        <v>3.5</v>
      </c>
      <c r="Q16" s="445">
        <f t="shared" si="6"/>
        <v>3.5000000000000001E-3</v>
      </c>
      <c r="R16" s="440">
        <f t="shared" si="7"/>
        <v>1.19441</v>
      </c>
      <c r="S16" s="508"/>
      <c r="T16" s="508"/>
      <c r="U16" s="540"/>
      <c r="V16" s="540"/>
      <c r="W16" s="540"/>
    </row>
    <row r="17" spans="2:23" ht="12" customHeight="1">
      <c r="B17" s="436" t="str">
        <f>IMPRIMAÇÃO!B17</f>
        <v>RUA ITAPEMIRIM</v>
      </c>
      <c r="C17" s="514">
        <f>IMPRIMAÇÃO!C17</f>
        <v>0</v>
      </c>
      <c r="D17" s="515" t="s">
        <v>466</v>
      </c>
      <c r="E17" s="531">
        <f>IMPRIMAÇÃO!E17</f>
        <v>0</v>
      </c>
      <c r="F17" s="517">
        <f>IMPRIMAÇÃO!F17</f>
        <v>2</v>
      </c>
      <c r="G17" s="518" t="s">
        <v>466</v>
      </c>
      <c r="H17" s="427">
        <f>IMPRIMAÇÃO!H17</f>
        <v>10.57</v>
      </c>
      <c r="I17" s="428">
        <f t="shared" si="2"/>
        <v>50.57</v>
      </c>
      <c r="J17" s="415">
        <f>IMPRIMAÇÃO!J17</f>
        <v>7</v>
      </c>
      <c r="K17" s="415">
        <f t="shared" si="3"/>
        <v>353.99</v>
      </c>
      <c r="L17" s="438">
        <f>IMPRIMAÇÃO!L17</f>
        <v>3.9699999999999998</v>
      </c>
      <c r="M17" s="438">
        <f t="shared" si="0"/>
        <v>357.96000000000004</v>
      </c>
      <c r="N17" s="416">
        <f t="shared" si="4"/>
        <v>2.5000000000000001E-2</v>
      </c>
      <c r="O17" s="429"/>
      <c r="P17" s="444">
        <f t="shared" si="5"/>
        <v>3.5</v>
      </c>
      <c r="Q17" s="445">
        <f t="shared" si="6"/>
        <v>3.5000000000000001E-3</v>
      </c>
      <c r="R17" s="440">
        <f t="shared" si="7"/>
        <v>1.2528600000000001</v>
      </c>
      <c r="S17" s="508"/>
      <c r="T17" s="508"/>
      <c r="U17" s="540"/>
      <c r="V17" s="540"/>
      <c r="W17" s="540"/>
    </row>
    <row r="18" spans="2:23" ht="12" customHeight="1">
      <c r="B18" s="436" t="str">
        <f>IMPRIMAÇÃO!B18</f>
        <v>RUA MURITIBA</v>
      </c>
      <c r="C18" s="514">
        <f>IMPRIMAÇÃO!C18</f>
        <v>0</v>
      </c>
      <c r="D18" s="515" t="s">
        <v>466</v>
      </c>
      <c r="E18" s="531">
        <f>IMPRIMAÇÃO!E18</f>
        <v>0</v>
      </c>
      <c r="F18" s="517">
        <f>IMPRIMAÇÃO!F18</f>
        <v>2</v>
      </c>
      <c r="G18" s="518" t="s">
        <v>466</v>
      </c>
      <c r="H18" s="427">
        <f>IMPRIMAÇÃO!H18</f>
        <v>8.8249999999999993</v>
      </c>
      <c r="I18" s="428">
        <f t="shared" si="2"/>
        <v>48.82</v>
      </c>
      <c r="J18" s="415">
        <f>IMPRIMAÇÃO!J18</f>
        <v>6</v>
      </c>
      <c r="K18" s="415">
        <f t="shared" si="3"/>
        <v>292.92</v>
      </c>
      <c r="L18" s="438">
        <f>IMPRIMAÇÃO!L18</f>
        <v>3.8600000000000003</v>
      </c>
      <c r="M18" s="438">
        <f t="shared" si="0"/>
        <v>296.78000000000003</v>
      </c>
      <c r="N18" s="416">
        <f t="shared" si="4"/>
        <v>2.5000000000000001E-2</v>
      </c>
      <c r="O18" s="429"/>
      <c r="P18" s="444">
        <f t="shared" si="5"/>
        <v>3.5</v>
      </c>
      <c r="Q18" s="445">
        <f t="shared" si="6"/>
        <v>3.5000000000000001E-3</v>
      </c>
      <c r="R18" s="440">
        <f t="shared" si="7"/>
        <v>1.0387300000000002</v>
      </c>
      <c r="S18" s="508"/>
      <c r="T18" s="508"/>
      <c r="U18" s="540"/>
      <c r="V18" s="540"/>
      <c r="W18" s="540"/>
    </row>
    <row r="19" spans="2:23" ht="12" customHeight="1">
      <c r="B19" s="436" t="str">
        <f>IMPRIMAÇÃO!B19</f>
        <v>RUA MARILIA</v>
      </c>
      <c r="C19" s="514">
        <f>IMPRIMAÇÃO!C19</f>
        <v>0</v>
      </c>
      <c r="D19" s="515" t="s">
        <v>466</v>
      </c>
      <c r="E19" s="531">
        <f>IMPRIMAÇÃO!E19</f>
        <v>0</v>
      </c>
      <c r="F19" s="517">
        <f>IMPRIMAÇÃO!F19</f>
        <v>2</v>
      </c>
      <c r="G19" s="518" t="s">
        <v>466</v>
      </c>
      <c r="H19" s="427">
        <f>IMPRIMAÇÃO!H19</f>
        <v>11.815</v>
      </c>
      <c r="I19" s="428">
        <f t="shared" si="2"/>
        <v>51.81</v>
      </c>
      <c r="J19" s="415">
        <f>IMPRIMAÇÃO!J19</f>
        <v>6</v>
      </c>
      <c r="K19" s="415">
        <f t="shared" si="3"/>
        <v>310.86</v>
      </c>
      <c r="L19" s="438">
        <f>IMPRIMAÇÃO!L19</f>
        <v>3.58</v>
      </c>
      <c r="M19" s="438">
        <f t="shared" si="0"/>
        <v>314.44</v>
      </c>
      <c r="N19" s="416">
        <f t="shared" si="4"/>
        <v>2.5000000000000001E-2</v>
      </c>
      <c r="O19" s="429"/>
      <c r="P19" s="444">
        <f t="shared" si="5"/>
        <v>3.5</v>
      </c>
      <c r="Q19" s="445">
        <f t="shared" si="6"/>
        <v>3.5000000000000001E-3</v>
      </c>
      <c r="R19" s="440">
        <f t="shared" si="7"/>
        <v>1.1005400000000001</v>
      </c>
      <c r="S19" s="508"/>
      <c r="T19" s="508"/>
      <c r="U19" s="540"/>
      <c r="V19" s="540"/>
      <c r="W19" s="540"/>
    </row>
    <row r="20" spans="2:23" ht="12" customHeight="1">
      <c r="B20" s="436" t="str">
        <f>IMPRIMAÇÃO!B20</f>
        <v>RUA CENTO E SESSENTA</v>
      </c>
      <c r="C20" s="514" t="str">
        <f>IMPRIMAÇÃO!C20</f>
        <v>0</v>
      </c>
      <c r="D20" s="515" t="s">
        <v>466</v>
      </c>
      <c r="E20" s="531">
        <f>IMPRIMAÇÃO!E20</f>
        <v>0</v>
      </c>
      <c r="F20" s="517">
        <f>IMPRIMAÇÃO!F20</f>
        <v>2</v>
      </c>
      <c r="G20" s="518" t="s">
        <v>466</v>
      </c>
      <c r="H20" s="427">
        <f>IMPRIMAÇÃO!H20</f>
        <v>10.163</v>
      </c>
      <c r="I20" s="428">
        <f t="shared" si="2"/>
        <v>50.16</v>
      </c>
      <c r="J20" s="415">
        <f>IMPRIMAÇÃO!J20</f>
        <v>7</v>
      </c>
      <c r="K20" s="415">
        <f t="shared" si="3"/>
        <v>351.12</v>
      </c>
      <c r="L20" s="438">
        <f>IMPRIMAÇÃO!L20</f>
        <v>3.8999999999999995</v>
      </c>
      <c r="M20" s="438">
        <f t="shared" si="0"/>
        <v>355.02</v>
      </c>
      <c r="N20" s="416">
        <f t="shared" si="4"/>
        <v>2.5000000000000001E-2</v>
      </c>
      <c r="O20" s="429"/>
      <c r="P20" s="444">
        <f t="shared" si="5"/>
        <v>3.5</v>
      </c>
      <c r="Q20" s="445">
        <f t="shared" si="6"/>
        <v>3.5000000000000001E-3</v>
      </c>
      <c r="R20" s="440">
        <f t="shared" si="7"/>
        <v>1.24257</v>
      </c>
      <c r="S20" s="508"/>
      <c r="T20" s="508"/>
      <c r="U20" s="540"/>
      <c r="V20" s="540"/>
      <c r="W20" s="540"/>
    </row>
    <row r="21" spans="2:23" ht="12" customHeight="1">
      <c r="B21" s="436" t="str">
        <f>IMPRIMAÇÃO!B21</f>
        <v>RUA CONS. FRANSCISCO RAPOSO</v>
      </c>
      <c r="C21" s="514" t="str">
        <f>IMPRIMAÇÃO!C21</f>
        <v>0</v>
      </c>
      <c r="D21" s="515" t="s">
        <v>466</v>
      </c>
      <c r="E21" s="531">
        <f>IMPRIMAÇÃO!E21</f>
        <v>0</v>
      </c>
      <c r="F21" s="517">
        <f>IMPRIMAÇÃO!F21</f>
        <v>2</v>
      </c>
      <c r="G21" s="518" t="s">
        <v>466</v>
      </c>
      <c r="H21" s="427">
        <f>IMPRIMAÇÃO!H21</f>
        <v>5.8</v>
      </c>
      <c r="I21" s="428">
        <f t="shared" si="2"/>
        <v>45.8</v>
      </c>
      <c r="J21" s="415">
        <f>IMPRIMAÇÃO!J21</f>
        <v>6</v>
      </c>
      <c r="K21" s="415">
        <f t="shared" si="3"/>
        <v>274.8</v>
      </c>
      <c r="L21" s="438">
        <f>IMPRIMAÇÃO!L21</f>
        <v>1.93</v>
      </c>
      <c r="M21" s="438">
        <f t="shared" si="0"/>
        <v>276.73</v>
      </c>
      <c r="N21" s="416">
        <f t="shared" si="4"/>
        <v>2.5000000000000001E-2</v>
      </c>
      <c r="O21" s="429"/>
      <c r="P21" s="444">
        <f t="shared" si="5"/>
        <v>3.5</v>
      </c>
      <c r="Q21" s="445">
        <f t="shared" si="6"/>
        <v>3.5000000000000001E-3</v>
      </c>
      <c r="R21" s="440">
        <f t="shared" si="7"/>
        <v>0.96855500000000005</v>
      </c>
      <c r="S21" s="509"/>
      <c r="T21" s="509"/>
      <c r="U21" s="540"/>
      <c r="V21" s="540"/>
      <c r="W21" s="540"/>
    </row>
    <row r="22" spans="2:23" ht="19.5" customHeight="1" thickBot="1">
      <c r="B22" s="1211" t="s">
        <v>456</v>
      </c>
      <c r="C22" s="1212"/>
      <c r="D22" s="1212"/>
      <c r="E22" s="1212"/>
      <c r="F22" s="1212"/>
      <c r="G22" s="1212"/>
      <c r="H22" s="1212"/>
      <c r="I22" s="1212"/>
      <c r="J22" s="1213"/>
      <c r="K22" s="446">
        <f>SUM(K5:K21)</f>
        <v>20032.579999999998</v>
      </c>
      <c r="L22" s="446">
        <f>SUM(L5:L21)</f>
        <v>749.48</v>
      </c>
      <c r="M22" s="446">
        <f>SUM(M5:M21)</f>
        <v>20782.059999999994</v>
      </c>
      <c r="N22" s="423"/>
      <c r="O22" s="447"/>
      <c r="P22" s="448"/>
      <c r="Q22" s="449"/>
      <c r="R22" s="446">
        <f>SUM(R5:R21)</f>
        <v>72.73720999999999</v>
      </c>
      <c r="S22" s="509"/>
      <c r="T22" s="509"/>
      <c r="U22" s="540"/>
      <c r="V22" s="540"/>
      <c r="W22" s="540"/>
    </row>
    <row r="23" spans="2:23">
      <c r="C23" s="525"/>
      <c r="D23" s="525"/>
      <c r="E23" s="525"/>
      <c r="F23" s="508"/>
      <c r="G23" s="508"/>
      <c r="H23" s="508"/>
      <c r="I23" s="509"/>
      <c r="J23" s="510"/>
      <c r="K23" s="510"/>
      <c r="L23" s="510"/>
      <c r="M23" s="510"/>
      <c r="N23" s="509"/>
      <c r="O23" s="509"/>
      <c r="P23" s="510"/>
      <c r="Q23" s="509"/>
      <c r="R23" s="509"/>
      <c r="S23" s="509"/>
      <c r="T23" s="509"/>
    </row>
    <row r="24" spans="2:23">
      <c r="C24" s="525"/>
      <c r="D24" s="525"/>
      <c r="E24" s="525"/>
      <c r="F24" s="508"/>
      <c r="G24" s="508"/>
      <c r="H24" s="508"/>
      <c r="I24" s="509"/>
      <c r="J24" s="510"/>
      <c r="K24" s="510"/>
      <c r="L24" s="510"/>
      <c r="M24" s="510"/>
      <c r="N24" s="509"/>
      <c r="O24" s="509"/>
      <c r="P24" s="510"/>
      <c r="Q24" s="509"/>
      <c r="R24" s="508"/>
      <c r="S24" s="509"/>
      <c r="T24" s="509"/>
    </row>
    <row r="25" spans="2:23" ht="13.5">
      <c r="C25" s="526"/>
      <c r="D25" s="526"/>
      <c r="E25" s="526"/>
      <c r="F25" s="513"/>
      <c r="G25" s="513"/>
      <c r="H25" s="513"/>
      <c r="I25" s="511"/>
      <c r="J25" s="512"/>
      <c r="K25" s="512"/>
      <c r="L25" s="512"/>
      <c r="M25" s="512"/>
      <c r="N25" s="511"/>
      <c r="O25" s="511"/>
      <c r="P25" s="512"/>
      <c r="Q25" s="511"/>
      <c r="R25" s="513"/>
      <c r="S25" s="511"/>
      <c r="T25" s="511"/>
    </row>
    <row r="26" spans="2:23" ht="13.5">
      <c r="C26" s="526"/>
      <c r="D26" s="526"/>
      <c r="E26" s="526"/>
      <c r="F26" s="513"/>
      <c r="G26" s="513"/>
      <c r="H26" s="513"/>
      <c r="I26" s="511"/>
      <c r="J26" s="512"/>
      <c r="K26" s="512"/>
      <c r="L26" s="512"/>
      <c r="M26" s="512"/>
      <c r="N26" s="511"/>
      <c r="O26" s="511"/>
      <c r="P26" s="512"/>
      <c r="Q26" s="511"/>
      <c r="R26" s="513"/>
      <c r="S26" s="511"/>
      <c r="T26" s="511"/>
    </row>
    <row r="27" spans="2:23" ht="13.5">
      <c r="C27" s="526"/>
      <c r="D27" s="526"/>
      <c r="E27" s="526"/>
      <c r="F27" s="513"/>
      <c r="G27" s="513"/>
      <c r="H27" s="513"/>
      <c r="I27" s="511"/>
      <c r="J27" s="512"/>
      <c r="K27" s="512"/>
      <c r="L27" s="512"/>
      <c r="M27" s="512"/>
      <c r="N27" s="511"/>
      <c r="O27" s="511"/>
      <c r="P27" s="512"/>
      <c r="Q27" s="511"/>
      <c r="R27" s="513"/>
      <c r="S27" s="511"/>
      <c r="T27" s="511"/>
    </row>
    <row r="28" spans="2:23" ht="13.5">
      <c r="C28" s="526"/>
      <c r="D28" s="526"/>
      <c r="E28" s="526"/>
      <c r="F28" s="513"/>
      <c r="G28" s="513"/>
      <c r="H28" s="513"/>
      <c r="I28" s="511"/>
      <c r="J28" s="512"/>
      <c r="K28" s="512"/>
      <c r="L28" s="512"/>
      <c r="M28" s="512"/>
      <c r="N28" s="511"/>
      <c r="O28" s="511"/>
      <c r="P28" s="512"/>
      <c r="Q28" s="511"/>
      <c r="R28" s="513"/>
      <c r="S28" s="511"/>
      <c r="T28" s="511"/>
    </row>
    <row r="29" spans="2:23" ht="13.5">
      <c r="C29" s="526"/>
      <c r="D29" s="526"/>
      <c r="E29" s="526"/>
      <c r="F29" s="513"/>
      <c r="G29" s="513"/>
      <c r="H29" s="513"/>
      <c r="I29" s="511"/>
      <c r="J29" s="512"/>
      <c r="K29" s="512"/>
      <c r="L29" s="512"/>
      <c r="M29" s="512"/>
      <c r="N29" s="511"/>
      <c r="O29" s="511"/>
      <c r="P29" s="512"/>
      <c r="Q29" s="511"/>
      <c r="R29" s="513"/>
      <c r="S29" s="511"/>
      <c r="T29" s="511"/>
    </row>
    <row r="30" spans="2:23" ht="13.5">
      <c r="C30" s="526"/>
      <c r="D30" s="526"/>
      <c r="E30" s="526"/>
      <c r="F30" s="513"/>
      <c r="G30" s="513"/>
      <c r="H30" s="513"/>
      <c r="I30" s="511"/>
      <c r="J30" s="512"/>
      <c r="K30" s="512"/>
      <c r="L30" s="512"/>
      <c r="M30" s="512"/>
      <c r="N30" s="511"/>
      <c r="O30" s="511"/>
      <c r="P30" s="512"/>
      <c r="Q30" s="511"/>
      <c r="R30" s="513"/>
      <c r="S30" s="511"/>
      <c r="T30" s="511"/>
    </row>
  </sheetData>
  <mergeCells count="7">
    <mergeCell ref="B22:J22"/>
    <mergeCell ref="B2:R2"/>
    <mergeCell ref="B3:B4"/>
    <mergeCell ref="C3:H3"/>
    <mergeCell ref="P3:R3"/>
    <mergeCell ref="C4:E4"/>
    <mergeCell ref="F4:H4"/>
  </mergeCells>
  <printOptions horizontalCentered="1"/>
  <pageMargins left="0.70866141732283472" right="0.70866141732283472" top="1.1811023622047245" bottom="0.74803149606299213" header="0.31496062992125984" footer="0.31496062992125984"/>
  <pageSetup paperSize="9" scale="76" fitToHeight="0" orientation="landscape" horizontalDpi="4294967293" verticalDpi="300" r:id="rId1"/>
  <headerFooter scaleWithDoc="0">
    <oddFooter xml:space="preserve">&amp;C&amp;10
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W30"/>
  <sheetViews>
    <sheetView zoomScaleNormal="100" zoomScaleSheetLayoutView="100" workbookViewId="0">
      <selection activeCell="B2" sqref="B2:R22"/>
    </sheetView>
  </sheetViews>
  <sheetFormatPr defaultRowHeight="12.75"/>
  <cols>
    <col min="1" max="1" width="9.140625" style="412"/>
    <col min="2" max="2" width="32.7109375" style="412" customWidth="1"/>
    <col min="3" max="3" width="5.7109375" style="412" customWidth="1"/>
    <col min="4" max="4" width="2.140625" style="412" bestFit="1" customWidth="1"/>
    <col min="5" max="6" width="5.7109375" style="412" customWidth="1"/>
    <col min="7" max="7" width="2.140625" style="412" customWidth="1"/>
    <col min="8" max="8" width="7" style="412" customWidth="1"/>
    <col min="9" max="9" width="10.140625" style="412" bestFit="1" customWidth="1"/>
    <col min="10" max="10" width="11.85546875" style="412" customWidth="1"/>
    <col min="11" max="11" width="13.42578125" style="412" bestFit="1" customWidth="1"/>
    <col min="12" max="13" width="13.42578125" style="412" customWidth="1"/>
    <col min="14" max="14" width="9.7109375" style="412" customWidth="1"/>
    <col min="15" max="15" width="11.42578125" style="412" customWidth="1"/>
    <col min="16" max="16" width="8.7109375" style="412" customWidth="1"/>
    <col min="17" max="17" width="8.140625" style="412" customWidth="1"/>
    <col min="18" max="18" width="10" style="412" customWidth="1"/>
    <col min="19" max="19" width="5.85546875" style="412" customWidth="1"/>
    <col min="20" max="20" width="20.7109375" style="412" customWidth="1"/>
    <col min="21" max="16384" width="9.140625" style="412"/>
  </cols>
  <sheetData>
    <row r="1" spans="2:23" ht="13.5" thickBot="1"/>
    <row r="2" spans="2:23" ht="18">
      <c r="B2" s="1200" t="s">
        <v>843</v>
      </c>
      <c r="C2" s="1201"/>
      <c r="D2" s="1201"/>
      <c r="E2" s="1201"/>
      <c r="F2" s="1201"/>
      <c r="G2" s="1201"/>
      <c r="H2" s="1201"/>
      <c r="I2" s="1201"/>
      <c r="J2" s="1201"/>
      <c r="K2" s="1201"/>
      <c r="L2" s="1201"/>
      <c r="M2" s="1201"/>
      <c r="N2" s="1201"/>
      <c r="O2" s="1201"/>
      <c r="P2" s="1201"/>
      <c r="Q2" s="1201"/>
      <c r="R2" s="1202"/>
      <c r="S2" s="506"/>
      <c r="T2" s="506"/>
    </row>
    <row r="3" spans="2:23" ht="23.1" customHeight="1">
      <c r="B3" s="1203" t="s">
        <v>437</v>
      </c>
      <c r="C3" s="1229" t="s">
        <v>458</v>
      </c>
      <c r="D3" s="1230"/>
      <c r="E3" s="1230"/>
      <c r="F3" s="1230"/>
      <c r="G3" s="1230"/>
      <c r="H3" s="1231"/>
      <c r="I3" s="881" t="s">
        <v>459</v>
      </c>
      <c r="J3" s="882" t="s">
        <v>474</v>
      </c>
      <c r="K3" s="881" t="s">
        <v>445</v>
      </c>
      <c r="L3" s="882" t="s">
        <v>461</v>
      </c>
      <c r="M3" s="882" t="s">
        <v>462</v>
      </c>
      <c r="N3" s="881" t="s">
        <v>463</v>
      </c>
      <c r="O3" s="881" t="s">
        <v>447</v>
      </c>
      <c r="P3" s="1229" t="s">
        <v>479</v>
      </c>
      <c r="Q3" s="1230"/>
      <c r="R3" s="1234"/>
      <c r="S3" s="507"/>
      <c r="T3" s="507"/>
      <c r="U3" s="540"/>
      <c r="V3" s="540"/>
      <c r="W3" s="540"/>
    </row>
    <row r="4" spans="2:23">
      <c r="B4" s="1203"/>
      <c r="C4" s="1229" t="s">
        <v>464</v>
      </c>
      <c r="D4" s="1230"/>
      <c r="E4" s="1231"/>
      <c r="F4" s="1229" t="s">
        <v>465</v>
      </c>
      <c r="G4" s="1230"/>
      <c r="H4" s="1231"/>
      <c r="I4" s="881" t="s">
        <v>453</v>
      </c>
      <c r="J4" s="881" t="s">
        <v>453</v>
      </c>
      <c r="K4" s="881" t="s">
        <v>452</v>
      </c>
      <c r="L4" s="881" t="s">
        <v>452</v>
      </c>
      <c r="M4" s="881" t="s">
        <v>452</v>
      </c>
      <c r="N4" s="881" t="s">
        <v>453</v>
      </c>
      <c r="O4" s="881" t="s">
        <v>451</v>
      </c>
      <c r="P4" s="885" t="s">
        <v>476</v>
      </c>
      <c r="Q4" s="886" t="s">
        <v>477</v>
      </c>
      <c r="R4" s="887" t="s">
        <v>435</v>
      </c>
      <c r="S4" s="508"/>
      <c r="T4" s="508"/>
      <c r="U4" s="540"/>
      <c r="V4" s="540"/>
      <c r="W4" s="540"/>
    </row>
    <row r="5" spans="2:23" ht="12" customHeight="1">
      <c r="B5" s="436" t="str">
        <f>IMPRIMAÇÃO!B5</f>
        <v>RUA CENTO E TRINTA E NOVE</v>
      </c>
      <c r="C5" s="514">
        <f>IMPRIMAÇÃO!C5</f>
        <v>0</v>
      </c>
      <c r="D5" s="515" t="s">
        <v>466</v>
      </c>
      <c r="E5" s="531">
        <f>IMPRIMAÇÃO!E5</f>
        <v>0</v>
      </c>
      <c r="F5" s="517">
        <f>IMPRIMAÇÃO!F5</f>
        <v>19</v>
      </c>
      <c r="G5" s="518" t="s">
        <v>466</v>
      </c>
      <c r="H5" s="427">
        <f>IMPRIMAÇÃO!H5</f>
        <v>4.7149999999999999</v>
      </c>
      <c r="I5" s="428">
        <f>TRUNC(((F5*20)+H5)-((C5*20)+E5),2)</f>
        <v>384.71</v>
      </c>
      <c r="J5" s="415">
        <f>IMPRIMAÇÃO!J5</f>
        <v>7</v>
      </c>
      <c r="K5" s="415">
        <f>TRUNC(I5*J5,2)</f>
        <v>2692.97</v>
      </c>
      <c r="L5" s="438">
        <f>IMPRIMAÇÃO!L5</f>
        <v>299.27</v>
      </c>
      <c r="M5" s="438">
        <f t="shared" ref="M5:M21" si="0">K5+L5</f>
        <v>2992.24</v>
      </c>
      <c r="N5" s="416">
        <v>2.5000000000000001E-2</v>
      </c>
      <c r="O5" s="429"/>
      <c r="P5" s="444">
        <f>'COMP. PINTURA'!G16</f>
        <v>0.45</v>
      </c>
      <c r="Q5" s="890">
        <f t="shared" ref="Q5:Q21" si="1">P5/1000</f>
        <v>4.4999999999999999E-4</v>
      </c>
      <c r="R5" s="440">
        <f>Q5*M5</f>
        <v>1.3465079999999998</v>
      </c>
      <c r="S5" s="508"/>
      <c r="T5" s="508"/>
      <c r="U5" s="540"/>
      <c r="V5" s="540"/>
      <c r="W5" s="540"/>
    </row>
    <row r="6" spans="2:23" ht="12" customHeight="1">
      <c r="B6" s="436" t="str">
        <f>IMPRIMAÇÃO!B6</f>
        <v>RUA ITATIAIA</v>
      </c>
      <c r="C6" s="514">
        <f>IMPRIMAÇÃO!C6</f>
        <v>0</v>
      </c>
      <c r="D6" s="515" t="s">
        <v>466</v>
      </c>
      <c r="E6" s="531">
        <f>IMPRIMAÇÃO!E6</f>
        <v>0</v>
      </c>
      <c r="F6" s="517">
        <f>IMPRIMAÇÃO!F6</f>
        <v>8</v>
      </c>
      <c r="G6" s="518" t="s">
        <v>466</v>
      </c>
      <c r="H6" s="427">
        <f>IMPRIMAÇÃO!H6</f>
        <v>9.0519999999999996</v>
      </c>
      <c r="I6" s="428">
        <f t="shared" ref="I6:I21" si="2">TRUNC(((F6*20)+H6)-((C6*20)+E6),2)</f>
        <v>169.05</v>
      </c>
      <c r="J6" s="415">
        <f>IMPRIMAÇÃO!J6</f>
        <v>7</v>
      </c>
      <c r="K6" s="415">
        <f t="shared" ref="K6:K21" si="3">TRUNC(I6*J6,2)</f>
        <v>1183.3499999999999</v>
      </c>
      <c r="L6" s="438">
        <f>IMPRIMAÇÃO!L6</f>
        <v>3.8600000000000003</v>
      </c>
      <c r="M6" s="438">
        <f t="shared" si="0"/>
        <v>1187.2099999999998</v>
      </c>
      <c r="N6" s="416">
        <f>N5</f>
        <v>2.5000000000000001E-2</v>
      </c>
      <c r="O6" s="429"/>
      <c r="P6" s="444">
        <f>P5</f>
        <v>0.45</v>
      </c>
      <c r="Q6" s="890">
        <f t="shared" si="1"/>
        <v>4.4999999999999999E-4</v>
      </c>
      <c r="R6" s="440">
        <f>Q6*M6</f>
        <v>0.5342444999999999</v>
      </c>
      <c r="S6" s="508"/>
      <c r="T6" s="508"/>
      <c r="U6" s="540"/>
      <c r="V6" s="540"/>
      <c r="W6" s="540"/>
    </row>
    <row r="7" spans="2:23" ht="12" customHeight="1">
      <c r="B7" s="436" t="str">
        <f>IMPRIMAÇÃO!B7</f>
        <v>RUA FLORENA</v>
      </c>
      <c r="C7" s="514">
        <f>IMPRIMAÇÃO!C7</f>
        <v>0</v>
      </c>
      <c r="D7" s="515" t="s">
        <v>466</v>
      </c>
      <c r="E7" s="531">
        <f>IMPRIMAÇÃO!E7</f>
        <v>0</v>
      </c>
      <c r="F7" s="517">
        <f>IMPRIMAÇÃO!F7</f>
        <v>8</v>
      </c>
      <c r="G7" s="518" t="s">
        <v>466</v>
      </c>
      <c r="H7" s="427">
        <f>IMPRIMAÇÃO!H7</f>
        <v>10.849</v>
      </c>
      <c r="I7" s="428">
        <f t="shared" si="2"/>
        <v>170.84</v>
      </c>
      <c r="J7" s="415">
        <f>IMPRIMAÇÃO!J7</f>
        <v>7</v>
      </c>
      <c r="K7" s="415">
        <f t="shared" si="3"/>
        <v>1195.8800000000001</v>
      </c>
      <c r="L7" s="438">
        <f>IMPRIMAÇÃO!L7</f>
        <v>3.86</v>
      </c>
      <c r="M7" s="438">
        <f t="shared" si="0"/>
        <v>1199.74</v>
      </c>
      <c r="N7" s="416">
        <f t="shared" ref="N7:N21" si="4">N6</f>
        <v>2.5000000000000001E-2</v>
      </c>
      <c r="O7" s="429"/>
      <c r="P7" s="444">
        <f t="shared" ref="P7:P21" si="5">P6</f>
        <v>0.45</v>
      </c>
      <c r="Q7" s="890">
        <f t="shared" si="1"/>
        <v>4.4999999999999999E-4</v>
      </c>
      <c r="R7" s="440">
        <f t="shared" ref="R7:R21" si="6">Q7*M7</f>
        <v>0.539883</v>
      </c>
      <c r="S7" s="508"/>
      <c r="T7" s="508"/>
      <c r="U7" s="540"/>
      <c r="V7" s="540"/>
      <c r="W7" s="540"/>
    </row>
    <row r="8" spans="2:23" ht="12" customHeight="1">
      <c r="B8" s="436" t="str">
        <f>IMPRIMAÇÃO!B8</f>
        <v>RUA MOSSORÓ</v>
      </c>
      <c r="C8" s="514">
        <f>IMPRIMAÇÃO!C8</f>
        <v>0</v>
      </c>
      <c r="D8" s="515" t="s">
        <v>466</v>
      </c>
      <c r="E8" s="531">
        <f>IMPRIMAÇÃO!E8</f>
        <v>0</v>
      </c>
      <c r="F8" s="517">
        <f>IMPRIMAÇÃO!F8</f>
        <v>8</v>
      </c>
      <c r="G8" s="518" t="s">
        <v>466</v>
      </c>
      <c r="H8" s="427">
        <f>IMPRIMAÇÃO!H8</f>
        <v>12.141999999999999</v>
      </c>
      <c r="I8" s="428">
        <f t="shared" si="2"/>
        <v>172.14</v>
      </c>
      <c r="J8" s="415">
        <f>IMPRIMAÇÃO!J8</f>
        <v>7</v>
      </c>
      <c r="K8" s="415">
        <f t="shared" si="3"/>
        <v>1204.98</v>
      </c>
      <c r="L8" s="438">
        <f>IMPRIMAÇÃO!L8</f>
        <v>3.86</v>
      </c>
      <c r="M8" s="438">
        <f t="shared" si="0"/>
        <v>1208.8399999999999</v>
      </c>
      <c r="N8" s="416">
        <f t="shared" si="4"/>
        <v>2.5000000000000001E-2</v>
      </c>
      <c r="O8" s="429"/>
      <c r="P8" s="444">
        <f t="shared" si="5"/>
        <v>0.45</v>
      </c>
      <c r="Q8" s="890">
        <f t="shared" si="1"/>
        <v>4.4999999999999999E-4</v>
      </c>
      <c r="R8" s="440">
        <f t="shared" si="6"/>
        <v>0.54397799999999996</v>
      </c>
      <c r="S8" s="508"/>
      <c r="T8" s="508"/>
      <c r="U8" s="540"/>
      <c r="V8" s="540"/>
      <c r="W8" s="540"/>
    </row>
    <row r="9" spans="2:23" ht="12" customHeight="1">
      <c r="B9" s="436" t="str">
        <f>IMPRIMAÇÃO!B9</f>
        <v>RUA BRAGANÇA</v>
      </c>
      <c r="C9" s="514">
        <f>IMPRIMAÇÃO!C9</f>
        <v>0</v>
      </c>
      <c r="D9" s="515" t="s">
        <v>466</v>
      </c>
      <c r="E9" s="531">
        <f>IMPRIMAÇÃO!E9</f>
        <v>0</v>
      </c>
      <c r="F9" s="517">
        <f>IMPRIMAÇÃO!F9</f>
        <v>8</v>
      </c>
      <c r="G9" s="518" t="s">
        <v>466</v>
      </c>
      <c r="H9" s="427">
        <f>IMPRIMAÇÃO!H9</f>
        <v>15.638999999999999</v>
      </c>
      <c r="I9" s="428">
        <f t="shared" si="2"/>
        <v>175.63</v>
      </c>
      <c r="J9" s="415">
        <f>IMPRIMAÇÃO!J9</f>
        <v>7</v>
      </c>
      <c r="K9" s="415">
        <f t="shared" si="3"/>
        <v>1229.4100000000001</v>
      </c>
      <c r="L9" s="438">
        <f>IMPRIMAÇÃO!L9</f>
        <v>3.84</v>
      </c>
      <c r="M9" s="438">
        <f t="shared" si="0"/>
        <v>1233.25</v>
      </c>
      <c r="N9" s="416">
        <f t="shared" si="4"/>
        <v>2.5000000000000001E-2</v>
      </c>
      <c r="O9" s="429"/>
      <c r="P9" s="444">
        <f t="shared" si="5"/>
        <v>0.45</v>
      </c>
      <c r="Q9" s="890">
        <f t="shared" si="1"/>
        <v>4.4999999999999999E-4</v>
      </c>
      <c r="R9" s="440">
        <f t="shared" si="6"/>
        <v>0.55496250000000003</v>
      </c>
      <c r="S9" s="508"/>
      <c r="T9" s="508"/>
      <c r="U9" s="540"/>
      <c r="V9" s="540"/>
      <c r="W9" s="540"/>
    </row>
    <row r="10" spans="2:23" ht="12" customHeight="1">
      <c r="B10" s="436" t="str">
        <f>IMPRIMAÇÃO!B10</f>
        <v>RUA ALTAMIRA</v>
      </c>
      <c r="C10" s="514">
        <f>IMPRIMAÇÃO!C10</f>
        <v>0</v>
      </c>
      <c r="D10" s="515" t="s">
        <v>466</v>
      </c>
      <c r="E10" s="531">
        <f>IMPRIMAÇÃO!E10</f>
        <v>0</v>
      </c>
      <c r="F10" s="517">
        <f>IMPRIMAÇÃO!F10</f>
        <v>8</v>
      </c>
      <c r="G10" s="518" t="s">
        <v>466</v>
      </c>
      <c r="H10" s="427">
        <f>IMPRIMAÇÃO!H10</f>
        <v>14.250999999999999</v>
      </c>
      <c r="I10" s="428">
        <f t="shared" si="2"/>
        <v>174.25</v>
      </c>
      <c r="J10" s="415">
        <f>IMPRIMAÇÃO!J10</f>
        <v>7</v>
      </c>
      <c r="K10" s="415">
        <f t="shared" si="3"/>
        <v>1219.75</v>
      </c>
      <c r="L10" s="438">
        <f>IMPRIMAÇÃO!L10</f>
        <v>3.86</v>
      </c>
      <c r="M10" s="438">
        <f t="shared" si="0"/>
        <v>1223.6099999999999</v>
      </c>
      <c r="N10" s="416">
        <f t="shared" si="4"/>
        <v>2.5000000000000001E-2</v>
      </c>
      <c r="O10" s="429"/>
      <c r="P10" s="444">
        <f t="shared" si="5"/>
        <v>0.45</v>
      </c>
      <c r="Q10" s="890">
        <f t="shared" si="1"/>
        <v>4.4999999999999999E-4</v>
      </c>
      <c r="R10" s="440">
        <f t="shared" si="6"/>
        <v>0.55062449999999996</v>
      </c>
      <c r="S10" s="508"/>
      <c r="T10" s="508"/>
      <c r="U10" s="540"/>
      <c r="V10" s="540"/>
      <c r="W10" s="540"/>
    </row>
    <row r="11" spans="2:23" ht="12" customHeight="1">
      <c r="B11" s="436" t="str">
        <f>IMPRIMAÇÃO!B11</f>
        <v>RUA CARUARU</v>
      </c>
      <c r="C11" s="514">
        <f>IMPRIMAÇÃO!C11</f>
        <v>0</v>
      </c>
      <c r="D11" s="515" t="s">
        <v>466</v>
      </c>
      <c r="E11" s="531">
        <f>IMPRIMAÇÃO!E11</f>
        <v>0</v>
      </c>
      <c r="F11" s="517">
        <f>IMPRIMAÇÃO!F11</f>
        <v>48</v>
      </c>
      <c r="G11" s="518" t="s">
        <v>466</v>
      </c>
      <c r="H11" s="427">
        <f>IMPRIMAÇÃO!H11</f>
        <v>0.71399999999999997</v>
      </c>
      <c r="I11" s="428">
        <f t="shared" si="2"/>
        <v>960.71</v>
      </c>
      <c r="J11" s="415">
        <f>IMPRIMAÇÃO!J11</f>
        <v>6</v>
      </c>
      <c r="K11" s="415">
        <f t="shared" si="3"/>
        <v>5764.26</v>
      </c>
      <c r="L11" s="438">
        <f>IMPRIMAÇÃO!L11</f>
        <v>394.43</v>
      </c>
      <c r="M11" s="438">
        <f t="shared" si="0"/>
        <v>6158.6900000000005</v>
      </c>
      <c r="N11" s="416">
        <f t="shared" si="4"/>
        <v>2.5000000000000001E-2</v>
      </c>
      <c r="O11" s="429"/>
      <c r="P11" s="444">
        <f t="shared" si="5"/>
        <v>0.45</v>
      </c>
      <c r="Q11" s="890">
        <f t="shared" si="1"/>
        <v>4.4999999999999999E-4</v>
      </c>
      <c r="R11" s="440">
        <f t="shared" si="6"/>
        <v>2.7714105</v>
      </c>
      <c r="S11" s="508"/>
      <c r="T11" s="508"/>
      <c r="U11" s="540"/>
      <c r="V11" s="540"/>
      <c r="W11" s="540"/>
    </row>
    <row r="12" spans="2:23" ht="12" customHeight="1">
      <c r="B12" s="436" t="str">
        <f>IMPRIMAÇÃO!B12</f>
        <v>TRAVESSA DO NICO</v>
      </c>
      <c r="C12" s="514">
        <f>IMPRIMAÇÃO!C12</f>
        <v>0</v>
      </c>
      <c r="D12" s="515" t="s">
        <v>466</v>
      </c>
      <c r="E12" s="531">
        <f>IMPRIMAÇÃO!E12</f>
        <v>0</v>
      </c>
      <c r="F12" s="517">
        <f>IMPRIMAÇÃO!F12</f>
        <v>5</v>
      </c>
      <c r="G12" s="518" t="s">
        <v>466</v>
      </c>
      <c r="H12" s="427">
        <f>IMPRIMAÇÃO!H12</f>
        <v>9.27</v>
      </c>
      <c r="I12" s="428">
        <f t="shared" si="2"/>
        <v>109.27</v>
      </c>
      <c r="J12" s="415">
        <f>IMPRIMAÇÃO!J12</f>
        <v>7</v>
      </c>
      <c r="K12" s="415">
        <f t="shared" si="3"/>
        <v>764.89</v>
      </c>
      <c r="L12" s="438">
        <f>IMPRIMAÇÃO!L12</f>
        <v>3.86</v>
      </c>
      <c r="M12" s="438">
        <f t="shared" si="0"/>
        <v>768.75</v>
      </c>
      <c r="N12" s="416">
        <f t="shared" si="4"/>
        <v>2.5000000000000001E-2</v>
      </c>
      <c r="O12" s="429"/>
      <c r="P12" s="444">
        <f t="shared" si="5"/>
        <v>0.45</v>
      </c>
      <c r="Q12" s="890">
        <f t="shared" si="1"/>
        <v>4.4999999999999999E-4</v>
      </c>
      <c r="R12" s="440">
        <f t="shared" si="6"/>
        <v>0.34593750000000001</v>
      </c>
      <c r="S12" s="508"/>
      <c r="T12" s="508"/>
      <c r="U12" s="540"/>
      <c r="V12" s="540"/>
      <c r="W12" s="540"/>
    </row>
    <row r="13" spans="2:23" ht="12" customHeight="1">
      <c r="B13" s="436" t="str">
        <f>IMPRIMAÇÃO!B13</f>
        <v>RUA COLATINA</v>
      </c>
      <c r="C13" s="514">
        <f>IMPRIMAÇÃO!C13</f>
        <v>0</v>
      </c>
      <c r="D13" s="515" t="s">
        <v>466</v>
      </c>
      <c r="E13" s="531">
        <f>IMPRIMAÇÃO!E13</f>
        <v>0</v>
      </c>
      <c r="F13" s="517">
        <f>IMPRIMAÇÃO!F13</f>
        <v>6</v>
      </c>
      <c r="G13" s="518" t="s">
        <v>466</v>
      </c>
      <c r="H13" s="427">
        <f>IMPRIMAÇÃO!H13</f>
        <v>0.13</v>
      </c>
      <c r="I13" s="428">
        <f t="shared" si="2"/>
        <v>120.13</v>
      </c>
      <c r="J13" s="415">
        <f>IMPRIMAÇÃO!J13</f>
        <v>7</v>
      </c>
      <c r="K13" s="415">
        <f t="shared" si="3"/>
        <v>840.91</v>
      </c>
      <c r="L13" s="438">
        <f>IMPRIMAÇÃO!L13</f>
        <v>3.88</v>
      </c>
      <c r="M13" s="438">
        <f t="shared" si="0"/>
        <v>844.79</v>
      </c>
      <c r="N13" s="416">
        <f t="shared" si="4"/>
        <v>2.5000000000000001E-2</v>
      </c>
      <c r="O13" s="429"/>
      <c r="P13" s="444">
        <f t="shared" si="5"/>
        <v>0.45</v>
      </c>
      <c r="Q13" s="890">
        <f t="shared" si="1"/>
        <v>4.4999999999999999E-4</v>
      </c>
      <c r="R13" s="440">
        <f t="shared" si="6"/>
        <v>0.38015549999999998</v>
      </c>
      <c r="S13" s="508"/>
      <c r="T13" s="508"/>
      <c r="U13" s="540"/>
      <c r="V13" s="540"/>
      <c r="W13" s="540"/>
    </row>
    <row r="14" spans="2:23" ht="12" customHeight="1">
      <c r="B14" s="436" t="str">
        <f>IMPRIMAÇÃO!B14</f>
        <v>RUA CEM</v>
      </c>
      <c r="C14" s="514">
        <f>IMPRIMAÇÃO!C14</f>
        <v>0</v>
      </c>
      <c r="D14" s="515" t="s">
        <v>466</v>
      </c>
      <c r="E14" s="531">
        <f>IMPRIMAÇÃO!E14</f>
        <v>0</v>
      </c>
      <c r="F14" s="517">
        <f>IMPRIMAÇÃO!F14</f>
        <v>6</v>
      </c>
      <c r="G14" s="518" t="s">
        <v>466</v>
      </c>
      <c r="H14" s="427">
        <f>IMPRIMAÇÃO!H14</f>
        <v>11.726000000000001</v>
      </c>
      <c r="I14" s="428">
        <f t="shared" si="2"/>
        <v>131.72</v>
      </c>
      <c r="J14" s="415">
        <f>IMPRIMAÇÃO!J14</f>
        <v>7</v>
      </c>
      <c r="K14" s="415">
        <f t="shared" si="3"/>
        <v>922.04</v>
      </c>
      <c r="L14" s="438">
        <f>IMPRIMAÇÃO!L14</f>
        <v>3.8499999999999996</v>
      </c>
      <c r="M14" s="438">
        <f t="shared" si="0"/>
        <v>925.89</v>
      </c>
      <c r="N14" s="416">
        <f t="shared" si="4"/>
        <v>2.5000000000000001E-2</v>
      </c>
      <c r="O14" s="429"/>
      <c r="P14" s="444">
        <f t="shared" si="5"/>
        <v>0.45</v>
      </c>
      <c r="Q14" s="890">
        <f t="shared" si="1"/>
        <v>4.4999999999999999E-4</v>
      </c>
      <c r="R14" s="440">
        <f t="shared" si="6"/>
        <v>0.41665049999999998</v>
      </c>
      <c r="S14" s="508"/>
      <c r="T14" s="508"/>
      <c r="U14" s="540"/>
      <c r="V14" s="540"/>
      <c r="W14" s="540"/>
    </row>
    <row r="15" spans="2:23" ht="12" customHeight="1">
      <c r="B15" s="436" t="str">
        <f>IMPRIMAÇÃO!B15</f>
        <v>TRAVESSA CENTO E CINQUENTA E DOIS</v>
      </c>
      <c r="C15" s="514">
        <f>IMPRIMAÇÃO!C15</f>
        <v>0</v>
      </c>
      <c r="D15" s="515" t="s">
        <v>466</v>
      </c>
      <c r="E15" s="531">
        <f>IMPRIMAÇÃO!E15</f>
        <v>0</v>
      </c>
      <c r="F15" s="517">
        <f>IMPRIMAÇÃO!F15</f>
        <v>7</v>
      </c>
      <c r="G15" s="518" t="s">
        <v>466</v>
      </c>
      <c r="H15" s="427">
        <f>IMPRIMAÇÃO!H15</f>
        <v>16.155000000000001</v>
      </c>
      <c r="I15" s="428">
        <f t="shared" si="2"/>
        <v>156.15</v>
      </c>
      <c r="J15" s="415">
        <f>IMPRIMAÇÃO!J15</f>
        <v>7</v>
      </c>
      <c r="K15" s="415">
        <f t="shared" si="3"/>
        <v>1093.05</v>
      </c>
      <c r="L15" s="438">
        <f>IMPRIMAÇÃO!L15</f>
        <v>3.8099999999999996</v>
      </c>
      <c r="M15" s="438">
        <f t="shared" si="0"/>
        <v>1096.8599999999999</v>
      </c>
      <c r="N15" s="416">
        <f t="shared" si="4"/>
        <v>2.5000000000000001E-2</v>
      </c>
      <c r="O15" s="429"/>
      <c r="P15" s="444">
        <f t="shared" si="5"/>
        <v>0.45</v>
      </c>
      <c r="Q15" s="890">
        <f t="shared" si="1"/>
        <v>4.4999999999999999E-4</v>
      </c>
      <c r="R15" s="440">
        <f t="shared" si="6"/>
        <v>0.49358699999999994</v>
      </c>
      <c r="S15" s="508"/>
      <c r="T15" s="508"/>
      <c r="U15" s="540"/>
      <c r="V15" s="540"/>
      <c r="W15" s="540"/>
    </row>
    <row r="16" spans="2:23" ht="12" customHeight="1">
      <c r="B16" s="436" t="str">
        <f>IMPRIMAÇÃO!B16</f>
        <v>RUA FEIRA DE SANTANA</v>
      </c>
      <c r="C16" s="514">
        <f>IMPRIMAÇÃO!C16</f>
        <v>0</v>
      </c>
      <c r="D16" s="515" t="s">
        <v>466</v>
      </c>
      <c r="E16" s="531">
        <f>IMPRIMAÇÃO!E16</f>
        <v>0</v>
      </c>
      <c r="F16" s="517">
        <f>IMPRIMAÇÃO!F16</f>
        <v>2</v>
      </c>
      <c r="G16" s="518" t="s">
        <v>466</v>
      </c>
      <c r="H16" s="427">
        <f>IMPRIMAÇÃO!H16</f>
        <v>8.2070000000000007</v>
      </c>
      <c r="I16" s="428">
        <f t="shared" si="2"/>
        <v>48.2</v>
      </c>
      <c r="J16" s="415">
        <f>IMPRIMAÇÃO!J16</f>
        <v>7</v>
      </c>
      <c r="K16" s="415">
        <f t="shared" si="3"/>
        <v>337.4</v>
      </c>
      <c r="L16" s="438">
        <f>IMPRIMAÇÃO!L16</f>
        <v>3.86</v>
      </c>
      <c r="M16" s="438">
        <f t="shared" si="0"/>
        <v>341.26</v>
      </c>
      <c r="N16" s="416">
        <f t="shared" si="4"/>
        <v>2.5000000000000001E-2</v>
      </c>
      <c r="O16" s="429"/>
      <c r="P16" s="444">
        <f t="shared" si="5"/>
        <v>0.45</v>
      </c>
      <c r="Q16" s="890">
        <f t="shared" si="1"/>
        <v>4.4999999999999999E-4</v>
      </c>
      <c r="R16" s="440">
        <f t="shared" si="6"/>
        <v>0.15356699999999998</v>
      </c>
      <c r="S16" s="508"/>
      <c r="T16" s="508"/>
      <c r="U16" s="540"/>
      <c r="V16" s="540"/>
      <c r="W16" s="540"/>
    </row>
    <row r="17" spans="2:23" ht="12" customHeight="1">
      <c r="B17" s="436" t="str">
        <f>IMPRIMAÇÃO!B17</f>
        <v>RUA ITAPEMIRIM</v>
      </c>
      <c r="C17" s="514">
        <f>IMPRIMAÇÃO!C17</f>
        <v>0</v>
      </c>
      <c r="D17" s="515" t="s">
        <v>466</v>
      </c>
      <c r="E17" s="531">
        <f>IMPRIMAÇÃO!E17</f>
        <v>0</v>
      </c>
      <c r="F17" s="517">
        <f>IMPRIMAÇÃO!F17</f>
        <v>2</v>
      </c>
      <c r="G17" s="518" t="s">
        <v>466</v>
      </c>
      <c r="H17" s="427">
        <f>IMPRIMAÇÃO!H17</f>
        <v>10.57</v>
      </c>
      <c r="I17" s="428">
        <f t="shared" si="2"/>
        <v>50.57</v>
      </c>
      <c r="J17" s="415">
        <f>IMPRIMAÇÃO!J17</f>
        <v>7</v>
      </c>
      <c r="K17" s="415">
        <f t="shared" si="3"/>
        <v>353.99</v>
      </c>
      <c r="L17" s="438">
        <f>IMPRIMAÇÃO!L17</f>
        <v>3.9699999999999998</v>
      </c>
      <c r="M17" s="438">
        <f t="shared" si="0"/>
        <v>357.96000000000004</v>
      </c>
      <c r="N17" s="416">
        <f t="shared" si="4"/>
        <v>2.5000000000000001E-2</v>
      </c>
      <c r="O17" s="429"/>
      <c r="P17" s="444">
        <f t="shared" si="5"/>
        <v>0.45</v>
      </c>
      <c r="Q17" s="890">
        <f t="shared" si="1"/>
        <v>4.4999999999999999E-4</v>
      </c>
      <c r="R17" s="440">
        <f t="shared" si="6"/>
        <v>0.161082</v>
      </c>
      <c r="S17" s="508"/>
      <c r="T17" s="508"/>
      <c r="U17" s="540"/>
      <c r="V17" s="540"/>
      <c r="W17" s="540"/>
    </row>
    <row r="18" spans="2:23" ht="12" customHeight="1">
      <c r="B18" s="436" t="str">
        <f>IMPRIMAÇÃO!B18</f>
        <v>RUA MURITIBA</v>
      </c>
      <c r="C18" s="514">
        <f>IMPRIMAÇÃO!C18</f>
        <v>0</v>
      </c>
      <c r="D18" s="515" t="s">
        <v>466</v>
      </c>
      <c r="E18" s="531">
        <f>IMPRIMAÇÃO!E18</f>
        <v>0</v>
      </c>
      <c r="F18" s="517">
        <f>IMPRIMAÇÃO!F18</f>
        <v>2</v>
      </c>
      <c r="G18" s="518" t="s">
        <v>466</v>
      </c>
      <c r="H18" s="427">
        <f>IMPRIMAÇÃO!H18</f>
        <v>8.8249999999999993</v>
      </c>
      <c r="I18" s="428">
        <f t="shared" si="2"/>
        <v>48.82</v>
      </c>
      <c r="J18" s="415">
        <f>IMPRIMAÇÃO!J18</f>
        <v>6</v>
      </c>
      <c r="K18" s="415">
        <f t="shared" si="3"/>
        <v>292.92</v>
      </c>
      <c r="L18" s="438">
        <f>IMPRIMAÇÃO!L18</f>
        <v>3.8600000000000003</v>
      </c>
      <c r="M18" s="438">
        <f t="shared" si="0"/>
        <v>296.78000000000003</v>
      </c>
      <c r="N18" s="416">
        <f t="shared" si="4"/>
        <v>2.5000000000000001E-2</v>
      </c>
      <c r="O18" s="429"/>
      <c r="P18" s="444">
        <f t="shared" si="5"/>
        <v>0.45</v>
      </c>
      <c r="Q18" s="890">
        <f t="shared" si="1"/>
        <v>4.4999999999999999E-4</v>
      </c>
      <c r="R18" s="440">
        <f t="shared" si="6"/>
        <v>0.133551</v>
      </c>
      <c r="S18" s="508"/>
      <c r="T18" s="508"/>
      <c r="U18" s="540"/>
      <c r="V18" s="540"/>
      <c r="W18" s="540"/>
    </row>
    <row r="19" spans="2:23" ht="12" customHeight="1">
      <c r="B19" s="436" t="str">
        <f>IMPRIMAÇÃO!B19</f>
        <v>RUA MARILIA</v>
      </c>
      <c r="C19" s="514">
        <f>IMPRIMAÇÃO!C19</f>
        <v>0</v>
      </c>
      <c r="D19" s="515" t="s">
        <v>466</v>
      </c>
      <c r="E19" s="531">
        <f>IMPRIMAÇÃO!E19</f>
        <v>0</v>
      </c>
      <c r="F19" s="517">
        <f>IMPRIMAÇÃO!F19</f>
        <v>2</v>
      </c>
      <c r="G19" s="518" t="s">
        <v>466</v>
      </c>
      <c r="H19" s="427">
        <f>IMPRIMAÇÃO!H19</f>
        <v>11.815</v>
      </c>
      <c r="I19" s="428">
        <f t="shared" si="2"/>
        <v>51.81</v>
      </c>
      <c r="J19" s="415">
        <f>IMPRIMAÇÃO!J19</f>
        <v>6</v>
      </c>
      <c r="K19" s="415">
        <f t="shared" si="3"/>
        <v>310.86</v>
      </c>
      <c r="L19" s="438">
        <f>IMPRIMAÇÃO!L19</f>
        <v>3.58</v>
      </c>
      <c r="M19" s="438">
        <f t="shared" si="0"/>
        <v>314.44</v>
      </c>
      <c r="N19" s="416">
        <f t="shared" si="4"/>
        <v>2.5000000000000001E-2</v>
      </c>
      <c r="O19" s="429"/>
      <c r="P19" s="444">
        <f t="shared" si="5"/>
        <v>0.45</v>
      </c>
      <c r="Q19" s="890">
        <f t="shared" si="1"/>
        <v>4.4999999999999999E-4</v>
      </c>
      <c r="R19" s="440">
        <f t="shared" si="6"/>
        <v>0.14149799999999998</v>
      </c>
      <c r="S19" s="508"/>
      <c r="T19" s="508"/>
      <c r="U19" s="540"/>
      <c r="V19" s="540"/>
      <c r="W19" s="540"/>
    </row>
    <row r="20" spans="2:23" ht="12" customHeight="1">
      <c r="B20" s="436" t="str">
        <f>IMPRIMAÇÃO!B20</f>
        <v>RUA CENTO E SESSENTA</v>
      </c>
      <c r="C20" s="514" t="str">
        <f>IMPRIMAÇÃO!C20</f>
        <v>0</v>
      </c>
      <c r="D20" s="515" t="s">
        <v>466</v>
      </c>
      <c r="E20" s="531">
        <f>IMPRIMAÇÃO!E20</f>
        <v>0</v>
      </c>
      <c r="F20" s="517">
        <f>IMPRIMAÇÃO!F20</f>
        <v>2</v>
      </c>
      <c r="G20" s="518" t="s">
        <v>466</v>
      </c>
      <c r="H20" s="427">
        <f>IMPRIMAÇÃO!H20</f>
        <v>10.163</v>
      </c>
      <c r="I20" s="428">
        <f t="shared" si="2"/>
        <v>50.16</v>
      </c>
      <c r="J20" s="415">
        <f>IMPRIMAÇÃO!J20</f>
        <v>7</v>
      </c>
      <c r="K20" s="415">
        <f t="shared" si="3"/>
        <v>351.12</v>
      </c>
      <c r="L20" s="438">
        <f>IMPRIMAÇÃO!L20</f>
        <v>3.8999999999999995</v>
      </c>
      <c r="M20" s="438">
        <f t="shared" si="0"/>
        <v>355.02</v>
      </c>
      <c r="N20" s="416">
        <f t="shared" si="4"/>
        <v>2.5000000000000001E-2</v>
      </c>
      <c r="O20" s="429"/>
      <c r="P20" s="444">
        <f t="shared" si="5"/>
        <v>0.45</v>
      </c>
      <c r="Q20" s="890">
        <f t="shared" si="1"/>
        <v>4.4999999999999999E-4</v>
      </c>
      <c r="R20" s="440">
        <f t="shared" si="6"/>
        <v>0.15975899999999998</v>
      </c>
      <c r="S20" s="508"/>
      <c r="T20" s="508"/>
      <c r="U20" s="540"/>
      <c r="V20" s="540"/>
      <c r="W20" s="540"/>
    </row>
    <row r="21" spans="2:23" ht="12" customHeight="1">
      <c r="B21" s="436" t="str">
        <f>IMPRIMAÇÃO!B21</f>
        <v>RUA CONS. FRANSCISCO RAPOSO</v>
      </c>
      <c r="C21" s="514" t="str">
        <f>IMPRIMAÇÃO!C21</f>
        <v>0</v>
      </c>
      <c r="D21" s="515" t="s">
        <v>466</v>
      </c>
      <c r="E21" s="531">
        <f>IMPRIMAÇÃO!E21</f>
        <v>0</v>
      </c>
      <c r="F21" s="517">
        <f>IMPRIMAÇÃO!F21</f>
        <v>2</v>
      </c>
      <c r="G21" s="518" t="s">
        <v>466</v>
      </c>
      <c r="H21" s="427">
        <f>IMPRIMAÇÃO!H21</f>
        <v>5.8</v>
      </c>
      <c r="I21" s="428">
        <f t="shared" si="2"/>
        <v>45.8</v>
      </c>
      <c r="J21" s="415">
        <f>IMPRIMAÇÃO!J21</f>
        <v>6</v>
      </c>
      <c r="K21" s="415">
        <f t="shared" si="3"/>
        <v>274.8</v>
      </c>
      <c r="L21" s="438">
        <f>IMPRIMAÇÃO!L21</f>
        <v>1.93</v>
      </c>
      <c r="M21" s="438">
        <f t="shared" si="0"/>
        <v>276.73</v>
      </c>
      <c r="N21" s="416">
        <f t="shared" si="4"/>
        <v>2.5000000000000001E-2</v>
      </c>
      <c r="O21" s="429"/>
      <c r="P21" s="444">
        <f t="shared" si="5"/>
        <v>0.45</v>
      </c>
      <c r="Q21" s="890">
        <f t="shared" si="1"/>
        <v>4.4999999999999999E-4</v>
      </c>
      <c r="R21" s="440">
        <f t="shared" si="6"/>
        <v>0.1245285</v>
      </c>
      <c r="S21" s="509"/>
      <c r="T21" s="509"/>
      <c r="U21" s="540"/>
      <c r="V21" s="540"/>
      <c r="W21" s="540"/>
    </row>
    <row r="22" spans="2:23" ht="19.5" customHeight="1" thickBot="1">
      <c r="B22" s="1211" t="s">
        <v>456</v>
      </c>
      <c r="C22" s="1212"/>
      <c r="D22" s="1212"/>
      <c r="E22" s="1212"/>
      <c r="F22" s="1212"/>
      <c r="G22" s="1212"/>
      <c r="H22" s="1212"/>
      <c r="I22" s="1212"/>
      <c r="J22" s="1213"/>
      <c r="K22" s="446">
        <f>SUM(K5:K21)</f>
        <v>20032.579999999998</v>
      </c>
      <c r="L22" s="446">
        <f>SUM(L5:L21)</f>
        <v>749.48</v>
      </c>
      <c r="M22" s="446">
        <f>SUM(M5:M21)</f>
        <v>20782.059999999994</v>
      </c>
      <c r="N22" s="423"/>
      <c r="O22" s="447"/>
      <c r="P22" s="448"/>
      <c r="Q22" s="449"/>
      <c r="R22" s="446">
        <f>SUM(R5:R21)</f>
        <v>9.3519270000000017</v>
      </c>
      <c r="S22" s="509"/>
      <c r="T22" s="509"/>
      <c r="U22" s="540"/>
      <c r="V22" s="540"/>
      <c r="W22" s="540"/>
    </row>
    <row r="23" spans="2:23">
      <c r="C23" s="525"/>
      <c r="D23" s="525"/>
      <c r="E23" s="525"/>
      <c r="F23" s="508"/>
      <c r="G23" s="508"/>
      <c r="H23" s="508"/>
      <c r="I23" s="509"/>
      <c r="J23" s="510"/>
      <c r="K23" s="510"/>
      <c r="L23" s="510"/>
      <c r="M23" s="510"/>
      <c r="N23" s="509"/>
      <c r="O23" s="509"/>
      <c r="P23" s="510"/>
      <c r="Q23" s="509"/>
      <c r="R23" s="509"/>
      <c r="S23" s="509"/>
      <c r="T23" s="509"/>
    </row>
    <row r="24" spans="2:23">
      <c r="C24" s="525"/>
      <c r="D24" s="525"/>
      <c r="E24" s="525"/>
      <c r="F24" s="508"/>
      <c r="G24" s="508"/>
      <c r="H24" s="508"/>
      <c r="I24" s="509"/>
      <c r="J24" s="510"/>
      <c r="K24" s="510"/>
      <c r="L24" s="510"/>
      <c r="M24" s="510"/>
      <c r="N24" s="509"/>
      <c r="O24" s="509"/>
      <c r="P24" s="510"/>
      <c r="Q24" s="509"/>
      <c r="R24" s="508"/>
      <c r="S24" s="509"/>
      <c r="T24" s="509"/>
    </row>
    <row r="25" spans="2:23" ht="13.5">
      <c r="C25" s="526"/>
      <c r="D25" s="526"/>
      <c r="E25" s="526"/>
      <c r="F25" s="513"/>
      <c r="G25" s="513"/>
      <c r="H25" s="513"/>
      <c r="I25" s="511"/>
      <c r="J25" s="512"/>
      <c r="K25" s="512"/>
      <c r="L25" s="512"/>
      <c r="M25" s="512"/>
      <c r="N25" s="511"/>
      <c r="O25" s="511"/>
      <c r="P25" s="512"/>
      <c r="Q25" s="511"/>
      <c r="R25" s="513"/>
      <c r="S25" s="511"/>
      <c r="T25" s="511"/>
    </row>
    <row r="26" spans="2:23" ht="13.5">
      <c r="C26" s="526"/>
      <c r="D26" s="526"/>
      <c r="E26" s="526"/>
      <c r="F26" s="513"/>
      <c r="G26" s="513"/>
      <c r="H26" s="513"/>
      <c r="I26" s="511"/>
      <c r="J26" s="512"/>
      <c r="K26" s="512"/>
      <c r="L26" s="512"/>
      <c r="M26" s="512"/>
      <c r="N26" s="511"/>
      <c r="O26" s="511"/>
      <c r="P26" s="512"/>
      <c r="Q26" s="511"/>
      <c r="R26" s="513"/>
      <c r="S26" s="511"/>
      <c r="T26" s="511"/>
    </row>
    <row r="27" spans="2:23" ht="13.5">
      <c r="C27" s="526"/>
      <c r="D27" s="526"/>
      <c r="E27" s="526"/>
      <c r="F27" s="513"/>
      <c r="G27" s="513"/>
      <c r="H27" s="513"/>
      <c r="I27" s="511"/>
      <c r="J27" s="512"/>
      <c r="K27" s="512"/>
      <c r="L27" s="512"/>
      <c r="M27" s="512"/>
      <c r="N27" s="511"/>
      <c r="O27" s="511"/>
      <c r="P27" s="512"/>
      <c r="Q27" s="511"/>
      <c r="R27" s="513"/>
      <c r="S27" s="511"/>
      <c r="T27" s="511"/>
    </row>
    <row r="28" spans="2:23" ht="13.5">
      <c r="C28" s="526"/>
      <c r="D28" s="526"/>
      <c r="E28" s="526"/>
      <c r="F28" s="513"/>
      <c r="G28" s="513"/>
      <c r="H28" s="513"/>
      <c r="I28" s="511"/>
      <c r="J28" s="512"/>
      <c r="K28" s="512"/>
      <c r="L28" s="512"/>
      <c r="M28" s="512"/>
      <c r="N28" s="511"/>
      <c r="O28" s="511"/>
      <c r="P28" s="512"/>
      <c r="Q28" s="511"/>
      <c r="R28" s="513"/>
      <c r="S28" s="511"/>
      <c r="T28" s="511"/>
    </row>
    <row r="29" spans="2:23" ht="13.5">
      <c r="C29" s="526"/>
      <c r="D29" s="526"/>
      <c r="E29" s="526"/>
      <c r="F29" s="513"/>
      <c r="G29" s="513"/>
      <c r="H29" s="513"/>
      <c r="I29" s="511"/>
      <c r="J29" s="512"/>
      <c r="K29" s="512"/>
      <c r="L29" s="512"/>
      <c r="M29" s="512"/>
      <c r="N29" s="511"/>
      <c r="O29" s="511"/>
      <c r="P29" s="512"/>
      <c r="Q29" s="511"/>
      <c r="R29" s="513"/>
      <c r="S29" s="511"/>
      <c r="T29" s="511"/>
    </row>
    <row r="30" spans="2:23" ht="13.5">
      <c r="C30" s="526"/>
      <c r="D30" s="526"/>
      <c r="E30" s="526"/>
      <c r="F30" s="513"/>
      <c r="G30" s="513"/>
      <c r="H30" s="513"/>
      <c r="I30" s="511"/>
      <c r="J30" s="512"/>
      <c r="K30" s="512"/>
      <c r="L30" s="512"/>
      <c r="M30" s="512"/>
      <c r="N30" s="511"/>
      <c r="O30" s="511"/>
      <c r="P30" s="512"/>
      <c r="Q30" s="511"/>
      <c r="R30" s="513"/>
      <c r="S30" s="511"/>
      <c r="T30" s="511"/>
    </row>
  </sheetData>
  <mergeCells count="7">
    <mergeCell ref="B22:J22"/>
    <mergeCell ref="B2:R2"/>
    <mergeCell ref="B3:B4"/>
    <mergeCell ref="C3:H3"/>
    <mergeCell ref="P3:R3"/>
    <mergeCell ref="C4:E4"/>
    <mergeCell ref="F4:H4"/>
  </mergeCells>
  <printOptions horizontalCentered="1"/>
  <pageMargins left="0.70866141732283472" right="0.70866141732283472" top="1.1811023622047245" bottom="0.74803149606299213" header="0.31496062992125984" footer="0.31496062992125984"/>
  <pageSetup paperSize="9" scale="76" fitToHeight="0" orientation="landscape" horizontalDpi="4294967293" verticalDpi="300" r:id="rId1"/>
  <headerFooter scaleWithDoc="0">
    <oddFooter xml:space="preserve">&amp;C&amp;10
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Z30"/>
  <sheetViews>
    <sheetView zoomScaleNormal="100" zoomScaleSheetLayoutView="100" workbookViewId="0">
      <selection activeCell="B2" sqref="B2:U22"/>
    </sheetView>
  </sheetViews>
  <sheetFormatPr defaultRowHeight="12.75"/>
  <cols>
    <col min="1" max="1" width="9.140625" style="412"/>
    <col min="2" max="2" width="32.7109375" style="412" customWidth="1"/>
    <col min="3" max="3" width="5.7109375" style="412" customWidth="1"/>
    <col min="4" max="4" width="2.140625" style="412" bestFit="1" customWidth="1"/>
    <col min="5" max="6" width="5.7109375" style="412" customWidth="1"/>
    <col min="7" max="7" width="2.140625" style="412" customWidth="1"/>
    <col min="8" max="8" width="7" style="412" customWidth="1"/>
    <col min="9" max="9" width="10.140625" style="412" bestFit="1" customWidth="1"/>
    <col min="10" max="10" width="11.85546875" style="412" customWidth="1"/>
    <col min="11" max="11" width="13.42578125" style="412" bestFit="1" customWidth="1"/>
    <col min="12" max="13" width="13.42578125" style="412" customWidth="1"/>
    <col min="14" max="14" width="9.7109375" style="412" customWidth="1"/>
    <col min="15" max="19" width="11.42578125" style="412" customWidth="1"/>
    <col min="20" max="20" width="9.5703125" style="412" customWidth="1"/>
    <col min="21" max="21" width="11.42578125" style="412" customWidth="1"/>
    <col min="22" max="22" width="5.85546875" style="412" customWidth="1"/>
    <col min="23" max="23" width="20.7109375" style="412" customWidth="1"/>
    <col min="24" max="16384" width="9.140625" style="412"/>
  </cols>
  <sheetData>
    <row r="1" spans="2:26" ht="13.5" thickBot="1"/>
    <row r="2" spans="2:26" ht="18">
      <c r="B2" s="1200" t="s">
        <v>478</v>
      </c>
      <c r="C2" s="1201"/>
      <c r="D2" s="1201"/>
      <c r="E2" s="1201"/>
      <c r="F2" s="1201"/>
      <c r="G2" s="1201"/>
      <c r="H2" s="1201"/>
      <c r="I2" s="1201"/>
      <c r="J2" s="1201"/>
      <c r="K2" s="1201"/>
      <c r="L2" s="1201"/>
      <c r="M2" s="1201"/>
      <c r="N2" s="1201"/>
      <c r="O2" s="1201"/>
      <c r="P2" s="1201"/>
      <c r="Q2" s="1201"/>
      <c r="R2" s="1201"/>
      <c r="S2" s="1201"/>
      <c r="T2" s="1201"/>
      <c r="U2" s="1202"/>
      <c r="V2" s="506"/>
      <c r="W2" s="506"/>
    </row>
    <row r="3" spans="2:26" ht="23.1" customHeight="1">
      <c r="B3" s="1203" t="s">
        <v>437</v>
      </c>
      <c r="C3" s="1229" t="s">
        <v>458</v>
      </c>
      <c r="D3" s="1230"/>
      <c r="E3" s="1230"/>
      <c r="F3" s="1230"/>
      <c r="G3" s="1230"/>
      <c r="H3" s="1231"/>
      <c r="I3" s="881" t="s">
        <v>459</v>
      </c>
      <c r="J3" s="882" t="s">
        <v>474</v>
      </c>
      <c r="K3" s="881" t="s">
        <v>445</v>
      </c>
      <c r="L3" s="882" t="s">
        <v>461</v>
      </c>
      <c r="M3" s="882" t="s">
        <v>462</v>
      </c>
      <c r="N3" s="881" t="s">
        <v>463</v>
      </c>
      <c r="O3" s="881" t="s">
        <v>447</v>
      </c>
      <c r="P3" s="1229" t="s">
        <v>845</v>
      </c>
      <c r="Q3" s="1230"/>
      <c r="R3" s="1229" t="s">
        <v>444</v>
      </c>
      <c r="S3" s="1231"/>
      <c r="T3" s="1229" t="s">
        <v>847</v>
      </c>
      <c r="U3" s="1234"/>
      <c r="V3" s="507"/>
      <c r="W3" s="507"/>
      <c r="X3" s="540"/>
      <c r="Y3" s="540"/>
      <c r="Z3" s="540"/>
    </row>
    <row r="4" spans="2:26" ht="25.5">
      <c r="B4" s="1203"/>
      <c r="C4" s="1229" t="s">
        <v>464</v>
      </c>
      <c r="D4" s="1230"/>
      <c r="E4" s="1231"/>
      <c r="F4" s="1229" t="s">
        <v>465</v>
      </c>
      <c r="G4" s="1230"/>
      <c r="H4" s="1231"/>
      <c r="I4" s="881" t="s">
        <v>453</v>
      </c>
      <c r="J4" s="881" t="s">
        <v>453</v>
      </c>
      <c r="K4" s="881" t="s">
        <v>452</v>
      </c>
      <c r="L4" s="881" t="s">
        <v>452</v>
      </c>
      <c r="M4" s="881" t="s">
        <v>452</v>
      </c>
      <c r="N4" s="881" t="s">
        <v>453</v>
      </c>
      <c r="O4" s="881" t="s">
        <v>451</v>
      </c>
      <c r="P4" s="885" t="s">
        <v>846</v>
      </c>
      <c r="Q4" s="892" t="s">
        <v>435</v>
      </c>
      <c r="R4" s="894" t="s">
        <v>25</v>
      </c>
      <c r="S4" s="895" t="s">
        <v>450</v>
      </c>
      <c r="T4" s="885" t="s">
        <v>25</v>
      </c>
      <c r="U4" s="896" t="s">
        <v>450</v>
      </c>
      <c r="V4" s="508"/>
      <c r="W4" s="508"/>
      <c r="X4" s="540"/>
      <c r="Y4" s="540"/>
      <c r="Z4" s="540"/>
    </row>
    <row r="5" spans="2:26" ht="12" customHeight="1">
      <c r="B5" s="436" t="str">
        <f>IMPRIMAÇÃO!B5</f>
        <v>RUA CENTO E TRINTA E NOVE</v>
      </c>
      <c r="C5" s="514">
        <f>IMPRIMAÇÃO!C5</f>
        <v>0</v>
      </c>
      <c r="D5" s="515" t="s">
        <v>466</v>
      </c>
      <c r="E5" s="531">
        <f>IMPRIMAÇÃO!E5</f>
        <v>0</v>
      </c>
      <c r="F5" s="517">
        <f>IMPRIMAÇÃO!F5</f>
        <v>19</v>
      </c>
      <c r="G5" s="518" t="s">
        <v>466</v>
      </c>
      <c r="H5" s="427">
        <f>IMPRIMAÇÃO!H5</f>
        <v>4.7149999999999999</v>
      </c>
      <c r="I5" s="428">
        <f>TRUNC(((F5*20)+H5)-((C5*20)+E5),2)</f>
        <v>384.71</v>
      </c>
      <c r="J5" s="415">
        <f>IMPRIMAÇÃO!J5</f>
        <v>7</v>
      </c>
      <c r="K5" s="415">
        <f>TRUNC(I5*J5,2)</f>
        <v>2692.97</v>
      </c>
      <c r="L5" s="438">
        <f>IMPRIMAÇÃO!L5</f>
        <v>299.27</v>
      </c>
      <c r="M5" s="438">
        <f t="shared" ref="M5:M21" si="0">K5+L5</f>
        <v>2992.24</v>
      </c>
      <c r="N5" s="416">
        <v>0.04</v>
      </c>
      <c r="O5" s="438">
        <f>TRUNC(M5*N5,2)</f>
        <v>119.68</v>
      </c>
      <c r="P5" s="444">
        <f>'COMP. CBUQ'!G14</f>
        <v>2.5548000000000002</v>
      </c>
      <c r="Q5" s="893">
        <f>P5*M5</f>
        <v>7644.5747519999995</v>
      </c>
      <c r="R5" s="893"/>
      <c r="S5" s="893">
        <f>TRUNC(Q5*R5,2)</f>
        <v>0</v>
      </c>
      <c r="T5" s="444">
        <v>29.7</v>
      </c>
      <c r="U5" s="440">
        <f>T5*O5</f>
        <v>3554.4960000000001</v>
      </c>
      <c r="V5" s="508"/>
      <c r="W5" s="508"/>
      <c r="X5" s="540"/>
      <c r="Y5" s="540"/>
      <c r="Z5" s="540"/>
    </row>
    <row r="6" spans="2:26" ht="12" customHeight="1">
      <c r="B6" s="436" t="str">
        <f>IMPRIMAÇÃO!B6</f>
        <v>RUA ITATIAIA</v>
      </c>
      <c r="C6" s="514">
        <f>IMPRIMAÇÃO!C6</f>
        <v>0</v>
      </c>
      <c r="D6" s="515" t="s">
        <v>466</v>
      </c>
      <c r="E6" s="531">
        <f>IMPRIMAÇÃO!E6</f>
        <v>0</v>
      </c>
      <c r="F6" s="517">
        <f>IMPRIMAÇÃO!F6</f>
        <v>8</v>
      </c>
      <c r="G6" s="518" t="s">
        <v>466</v>
      </c>
      <c r="H6" s="427">
        <f>IMPRIMAÇÃO!H6</f>
        <v>9.0519999999999996</v>
      </c>
      <c r="I6" s="428">
        <f t="shared" ref="I6:I21" si="1">TRUNC(((F6*20)+H6)-((C6*20)+E6),2)</f>
        <v>169.05</v>
      </c>
      <c r="J6" s="415">
        <f>IMPRIMAÇÃO!J6</f>
        <v>7</v>
      </c>
      <c r="K6" s="415">
        <f t="shared" ref="K6:K21" si="2">TRUNC(I6*J6,2)</f>
        <v>1183.3499999999999</v>
      </c>
      <c r="L6" s="438">
        <f>IMPRIMAÇÃO!L6</f>
        <v>3.8600000000000003</v>
      </c>
      <c r="M6" s="438">
        <f t="shared" si="0"/>
        <v>1187.2099999999998</v>
      </c>
      <c r="N6" s="416">
        <f>N5</f>
        <v>0.04</v>
      </c>
      <c r="O6" s="438">
        <f t="shared" ref="O6:O21" si="3">TRUNC(M6*N6,2)</f>
        <v>47.48</v>
      </c>
      <c r="P6" s="444">
        <f>P5</f>
        <v>2.5548000000000002</v>
      </c>
      <c r="Q6" s="893">
        <f t="shared" ref="Q6:Q21" si="4">P6*M6</f>
        <v>3033.0841079999996</v>
      </c>
      <c r="R6" s="893"/>
      <c r="S6" s="893">
        <f t="shared" ref="S6:S21" si="5">TRUNC(Q6*R6,2)</f>
        <v>0</v>
      </c>
      <c r="T6" s="444">
        <f>T5</f>
        <v>29.7</v>
      </c>
      <c r="U6" s="440">
        <f t="shared" ref="U6:U21" si="6">T6*O6</f>
        <v>1410.1559999999999</v>
      </c>
      <c r="V6" s="508"/>
      <c r="W6" s="508"/>
      <c r="X6" s="540"/>
      <c r="Y6" s="540"/>
      <c r="Z6" s="540"/>
    </row>
    <row r="7" spans="2:26" ht="12" customHeight="1">
      <c r="B7" s="436" t="str">
        <f>IMPRIMAÇÃO!B7</f>
        <v>RUA FLORENA</v>
      </c>
      <c r="C7" s="514">
        <f>IMPRIMAÇÃO!C7</f>
        <v>0</v>
      </c>
      <c r="D7" s="515" t="s">
        <v>466</v>
      </c>
      <c r="E7" s="531">
        <f>IMPRIMAÇÃO!E7</f>
        <v>0</v>
      </c>
      <c r="F7" s="517">
        <f>IMPRIMAÇÃO!F7</f>
        <v>8</v>
      </c>
      <c r="G7" s="518" t="s">
        <v>466</v>
      </c>
      <c r="H7" s="427">
        <f>IMPRIMAÇÃO!H7</f>
        <v>10.849</v>
      </c>
      <c r="I7" s="428">
        <f t="shared" si="1"/>
        <v>170.84</v>
      </c>
      <c r="J7" s="415">
        <f>IMPRIMAÇÃO!J7</f>
        <v>7</v>
      </c>
      <c r="K7" s="415">
        <f t="shared" si="2"/>
        <v>1195.8800000000001</v>
      </c>
      <c r="L7" s="438">
        <f>IMPRIMAÇÃO!L7</f>
        <v>3.86</v>
      </c>
      <c r="M7" s="438">
        <f t="shared" si="0"/>
        <v>1199.74</v>
      </c>
      <c r="N7" s="416">
        <f t="shared" ref="N7:N21" si="7">N6</f>
        <v>0.04</v>
      </c>
      <c r="O7" s="438">
        <f t="shared" si="3"/>
        <v>47.98</v>
      </c>
      <c r="P7" s="444">
        <f t="shared" ref="P7:P21" si="8">P6</f>
        <v>2.5548000000000002</v>
      </c>
      <c r="Q7" s="893">
        <f t="shared" si="4"/>
        <v>3065.0957520000002</v>
      </c>
      <c r="R7" s="893"/>
      <c r="S7" s="893">
        <f t="shared" si="5"/>
        <v>0</v>
      </c>
      <c r="T7" s="444">
        <f t="shared" ref="T7:T21" si="9">T6</f>
        <v>29.7</v>
      </c>
      <c r="U7" s="440">
        <f t="shared" si="6"/>
        <v>1425.0059999999999</v>
      </c>
      <c r="V7" s="508"/>
      <c r="W7" s="508"/>
      <c r="X7" s="540"/>
      <c r="Y7" s="540"/>
      <c r="Z7" s="540"/>
    </row>
    <row r="8" spans="2:26" ht="12" customHeight="1">
      <c r="B8" s="436" t="str">
        <f>IMPRIMAÇÃO!B8</f>
        <v>RUA MOSSORÓ</v>
      </c>
      <c r="C8" s="514">
        <f>IMPRIMAÇÃO!C8</f>
        <v>0</v>
      </c>
      <c r="D8" s="515" t="s">
        <v>466</v>
      </c>
      <c r="E8" s="531">
        <f>IMPRIMAÇÃO!E8</f>
        <v>0</v>
      </c>
      <c r="F8" s="517">
        <f>IMPRIMAÇÃO!F8</f>
        <v>8</v>
      </c>
      <c r="G8" s="518" t="s">
        <v>466</v>
      </c>
      <c r="H8" s="427">
        <f>IMPRIMAÇÃO!H8</f>
        <v>12.141999999999999</v>
      </c>
      <c r="I8" s="428">
        <f t="shared" si="1"/>
        <v>172.14</v>
      </c>
      <c r="J8" s="415">
        <f>IMPRIMAÇÃO!J8</f>
        <v>7</v>
      </c>
      <c r="K8" s="415">
        <f t="shared" si="2"/>
        <v>1204.98</v>
      </c>
      <c r="L8" s="438">
        <f>IMPRIMAÇÃO!L8</f>
        <v>3.86</v>
      </c>
      <c r="M8" s="438">
        <f t="shared" si="0"/>
        <v>1208.8399999999999</v>
      </c>
      <c r="N8" s="416">
        <f t="shared" si="7"/>
        <v>0.04</v>
      </c>
      <c r="O8" s="438">
        <f t="shared" si="3"/>
        <v>48.35</v>
      </c>
      <c r="P8" s="444">
        <f t="shared" si="8"/>
        <v>2.5548000000000002</v>
      </c>
      <c r="Q8" s="893">
        <f t="shared" si="4"/>
        <v>3088.3444319999999</v>
      </c>
      <c r="R8" s="893"/>
      <c r="S8" s="893">
        <f t="shared" si="5"/>
        <v>0</v>
      </c>
      <c r="T8" s="444">
        <f t="shared" si="9"/>
        <v>29.7</v>
      </c>
      <c r="U8" s="440">
        <f t="shared" si="6"/>
        <v>1435.9950000000001</v>
      </c>
      <c r="V8" s="508"/>
      <c r="W8" s="508"/>
      <c r="X8" s="540"/>
      <c r="Y8" s="540"/>
      <c r="Z8" s="540"/>
    </row>
    <row r="9" spans="2:26" ht="12" customHeight="1">
      <c r="B9" s="436" t="str">
        <f>IMPRIMAÇÃO!B9</f>
        <v>RUA BRAGANÇA</v>
      </c>
      <c r="C9" s="514">
        <f>IMPRIMAÇÃO!C9</f>
        <v>0</v>
      </c>
      <c r="D9" s="515" t="s">
        <v>466</v>
      </c>
      <c r="E9" s="531">
        <f>IMPRIMAÇÃO!E9</f>
        <v>0</v>
      </c>
      <c r="F9" s="517">
        <f>IMPRIMAÇÃO!F9</f>
        <v>8</v>
      </c>
      <c r="G9" s="518" t="s">
        <v>466</v>
      </c>
      <c r="H9" s="427">
        <f>IMPRIMAÇÃO!H9</f>
        <v>15.638999999999999</v>
      </c>
      <c r="I9" s="428">
        <f t="shared" si="1"/>
        <v>175.63</v>
      </c>
      <c r="J9" s="415">
        <f>IMPRIMAÇÃO!J9</f>
        <v>7</v>
      </c>
      <c r="K9" s="415">
        <f t="shared" si="2"/>
        <v>1229.4100000000001</v>
      </c>
      <c r="L9" s="438">
        <f>IMPRIMAÇÃO!L9</f>
        <v>3.84</v>
      </c>
      <c r="M9" s="438">
        <f t="shared" si="0"/>
        <v>1233.25</v>
      </c>
      <c r="N9" s="416">
        <f t="shared" si="7"/>
        <v>0.04</v>
      </c>
      <c r="O9" s="438">
        <f t="shared" si="3"/>
        <v>49.33</v>
      </c>
      <c r="P9" s="444">
        <f t="shared" si="8"/>
        <v>2.5548000000000002</v>
      </c>
      <c r="Q9" s="893">
        <f t="shared" si="4"/>
        <v>3150.7071000000001</v>
      </c>
      <c r="R9" s="893"/>
      <c r="S9" s="893">
        <f t="shared" si="5"/>
        <v>0</v>
      </c>
      <c r="T9" s="444">
        <f t="shared" si="9"/>
        <v>29.7</v>
      </c>
      <c r="U9" s="440">
        <f t="shared" si="6"/>
        <v>1465.1009999999999</v>
      </c>
      <c r="V9" s="508"/>
      <c r="W9" s="508"/>
      <c r="X9" s="540"/>
      <c r="Y9" s="540"/>
      <c r="Z9" s="540"/>
    </row>
    <row r="10" spans="2:26" ht="12" customHeight="1">
      <c r="B10" s="436" t="str">
        <f>IMPRIMAÇÃO!B10</f>
        <v>RUA ALTAMIRA</v>
      </c>
      <c r="C10" s="514">
        <f>IMPRIMAÇÃO!C10</f>
        <v>0</v>
      </c>
      <c r="D10" s="515" t="s">
        <v>466</v>
      </c>
      <c r="E10" s="531">
        <f>IMPRIMAÇÃO!E10</f>
        <v>0</v>
      </c>
      <c r="F10" s="517">
        <f>IMPRIMAÇÃO!F10</f>
        <v>8</v>
      </c>
      <c r="G10" s="518" t="s">
        <v>466</v>
      </c>
      <c r="H10" s="427">
        <f>IMPRIMAÇÃO!H10</f>
        <v>14.250999999999999</v>
      </c>
      <c r="I10" s="428">
        <f t="shared" si="1"/>
        <v>174.25</v>
      </c>
      <c r="J10" s="415">
        <f>IMPRIMAÇÃO!J10</f>
        <v>7</v>
      </c>
      <c r="K10" s="415">
        <f t="shared" si="2"/>
        <v>1219.75</v>
      </c>
      <c r="L10" s="438">
        <f>IMPRIMAÇÃO!L10</f>
        <v>3.86</v>
      </c>
      <c r="M10" s="438">
        <f t="shared" si="0"/>
        <v>1223.6099999999999</v>
      </c>
      <c r="N10" s="416">
        <f t="shared" si="7"/>
        <v>0.04</v>
      </c>
      <c r="O10" s="438">
        <f t="shared" si="3"/>
        <v>48.94</v>
      </c>
      <c r="P10" s="444">
        <f t="shared" si="8"/>
        <v>2.5548000000000002</v>
      </c>
      <c r="Q10" s="893">
        <f t="shared" si="4"/>
        <v>3126.0788280000002</v>
      </c>
      <c r="R10" s="893"/>
      <c r="S10" s="893">
        <f t="shared" si="5"/>
        <v>0</v>
      </c>
      <c r="T10" s="444">
        <f t="shared" si="9"/>
        <v>29.7</v>
      </c>
      <c r="U10" s="440">
        <f t="shared" si="6"/>
        <v>1453.5179999999998</v>
      </c>
      <c r="V10" s="508"/>
      <c r="W10" s="508"/>
      <c r="X10" s="540"/>
      <c r="Y10" s="540"/>
      <c r="Z10" s="540"/>
    </row>
    <row r="11" spans="2:26" ht="12" customHeight="1">
      <c r="B11" s="436" t="str">
        <f>IMPRIMAÇÃO!B11</f>
        <v>RUA CARUARU</v>
      </c>
      <c r="C11" s="514">
        <f>IMPRIMAÇÃO!C11</f>
        <v>0</v>
      </c>
      <c r="D11" s="515" t="s">
        <v>466</v>
      </c>
      <c r="E11" s="531">
        <f>IMPRIMAÇÃO!E11</f>
        <v>0</v>
      </c>
      <c r="F11" s="517">
        <f>IMPRIMAÇÃO!F11</f>
        <v>48</v>
      </c>
      <c r="G11" s="518" t="s">
        <v>466</v>
      </c>
      <c r="H11" s="427">
        <f>IMPRIMAÇÃO!H11</f>
        <v>0.71399999999999997</v>
      </c>
      <c r="I11" s="428">
        <f t="shared" si="1"/>
        <v>960.71</v>
      </c>
      <c r="J11" s="415">
        <f>IMPRIMAÇÃO!J11</f>
        <v>6</v>
      </c>
      <c r="K11" s="415">
        <f t="shared" si="2"/>
        <v>5764.26</v>
      </c>
      <c r="L11" s="438">
        <f>IMPRIMAÇÃO!L11</f>
        <v>394.43</v>
      </c>
      <c r="M11" s="438">
        <f t="shared" si="0"/>
        <v>6158.6900000000005</v>
      </c>
      <c r="N11" s="416">
        <f t="shared" si="7"/>
        <v>0.04</v>
      </c>
      <c r="O11" s="438">
        <f t="shared" si="3"/>
        <v>246.34</v>
      </c>
      <c r="P11" s="444">
        <f t="shared" si="8"/>
        <v>2.5548000000000002</v>
      </c>
      <c r="Q11" s="893">
        <f t="shared" si="4"/>
        <v>15734.221212000002</v>
      </c>
      <c r="R11" s="893"/>
      <c r="S11" s="893">
        <f t="shared" si="5"/>
        <v>0</v>
      </c>
      <c r="T11" s="444">
        <f t="shared" si="9"/>
        <v>29.7</v>
      </c>
      <c r="U11" s="440">
        <f t="shared" si="6"/>
        <v>7316.2979999999998</v>
      </c>
      <c r="V11" s="508"/>
      <c r="W11" s="508"/>
      <c r="X11" s="540"/>
      <c r="Y11" s="540"/>
      <c r="Z11" s="540"/>
    </row>
    <row r="12" spans="2:26" ht="12" customHeight="1">
      <c r="B12" s="436" t="str">
        <f>IMPRIMAÇÃO!B12</f>
        <v>TRAVESSA DO NICO</v>
      </c>
      <c r="C12" s="514">
        <f>IMPRIMAÇÃO!C12</f>
        <v>0</v>
      </c>
      <c r="D12" s="515" t="s">
        <v>466</v>
      </c>
      <c r="E12" s="531">
        <f>IMPRIMAÇÃO!E12</f>
        <v>0</v>
      </c>
      <c r="F12" s="517">
        <f>IMPRIMAÇÃO!F12</f>
        <v>5</v>
      </c>
      <c r="G12" s="518" t="s">
        <v>466</v>
      </c>
      <c r="H12" s="427">
        <f>IMPRIMAÇÃO!H12</f>
        <v>9.27</v>
      </c>
      <c r="I12" s="428">
        <f t="shared" si="1"/>
        <v>109.27</v>
      </c>
      <c r="J12" s="415">
        <f>IMPRIMAÇÃO!J12</f>
        <v>7</v>
      </c>
      <c r="K12" s="415">
        <f t="shared" si="2"/>
        <v>764.89</v>
      </c>
      <c r="L12" s="438">
        <f>IMPRIMAÇÃO!L12</f>
        <v>3.86</v>
      </c>
      <c r="M12" s="438">
        <f t="shared" si="0"/>
        <v>768.75</v>
      </c>
      <c r="N12" s="416">
        <f t="shared" si="7"/>
        <v>0.04</v>
      </c>
      <c r="O12" s="438">
        <f t="shared" si="3"/>
        <v>30.75</v>
      </c>
      <c r="P12" s="444">
        <f t="shared" si="8"/>
        <v>2.5548000000000002</v>
      </c>
      <c r="Q12" s="893">
        <f t="shared" si="4"/>
        <v>1964.0025000000001</v>
      </c>
      <c r="R12" s="893"/>
      <c r="S12" s="893">
        <f t="shared" si="5"/>
        <v>0</v>
      </c>
      <c r="T12" s="444">
        <f t="shared" si="9"/>
        <v>29.7</v>
      </c>
      <c r="U12" s="440">
        <f t="shared" si="6"/>
        <v>913.27499999999998</v>
      </c>
      <c r="V12" s="508"/>
      <c r="W12" s="508"/>
      <c r="X12" s="540"/>
      <c r="Y12" s="540"/>
      <c r="Z12" s="540"/>
    </row>
    <row r="13" spans="2:26" ht="12" customHeight="1">
      <c r="B13" s="436" t="str">
        <f>IMPRIMAÇÃO!B13</f>
        <v>RUA COLATINA</v>
      </c>
      <c r="C13" s="514">
        <f>IMPRIMAÇÃO!C13</f>
        <v>0</v>
      </c>
      <c r="D13" s="515" t="s">
        <v>466</v>
      </c>
      <c r="E13" s="531">
        <f>IMPRIMAÇÃO!E13</f>
        <v>0</v>
      </c>
      <c r="F13" s="517">
        <f>IMPRIMAÇÃO!F13</f>
        <v>6</v>
      </c>
      <c r="G13" s="518" t="s">
        <v>466</v>
      </c>
      <c r="H13" s="427">
        <f>IMPRIMAÇÃO!H13</f>
        <v>0.13</v>
      </c>
      <c r="I13" s="428">
        <f t="shared" si="1"/>
        <v>120.13</v>
      </c>
      <c r="J13" s="415">
        <f>IMPRIMAÇÃO!J13</f>
        <v>7</v>
      </c>
      <c r="K13" s="415">
        <f t="shared" si="2"/>
        <v>840.91</v>
      </c>
      <c r="L13" s="438">
        <f>IMPRIMAÇÃO!L13</f>
        <v>3.88</v>
      </c>
      <c r="M13" s="438">
        <f t="shared" si="0"/>
        <v>844.79</v>
      </c>
      <c r="N13" s="416">
        <f t="shared" si="7"/>
        <v>0.04</v>
      </c>
      <c r="O13" s="438">
        <f t="shared" si="3"/>
        <v>33.79</v>
      </c>
      <c r="P13" s="444">
        <f t="shared" si="8"/>
        <v>2.5548000000000002</v>
      </c>
      <c r="Q13" s="893">
        <f t="shared" si="4"/>
        <v>2158.2694919999999</v>
      </c>
      <c r="R13" s="893"/>
      <c r="S13" s="893">
        <f t="shared" si="5"/>
        <v>0</v>
      </c>
      <c r="T13" s="444">
        <f t="shared" si="9"/>
        <v>29.7</v>
      </c>
      <c r="U13" s="440">
        <f t="shared" si="6"/>
        <v>1003.563</v>
      </c>
      <c r="V13" s="508"/>
      <c r="W13" s="508"/>
      <c r="X13" s="540"/>
      <c r="Y13" s="540"/>
      <c r="Z13" s="540"/>
    </row>
    <row r="14" spans="2:26" ht="12" customHeight="1">
      <c r="B14" s="436" t="str">
        <f>IMPRIMAÇÃO!B14</f>
        <v>RUA CEM</v>
      </c>
      <c r="C14" s="514">
        <f>IMPRIMAÇÃO!C14</f>
        <v>0</v>
      </c>
      <c r="D14" s="515" t="s">
        <v>466</v>
      </c>
      <c r="E14" s="531">
        <f>IMPRIMAÇÃO!E14</f>
        <v>0</v>
      </c>
      <c r="F14" s="517">
        <f>IMPRIMAÇÃO!F14</f>
        <v>6</v>
      </c>
      <c r="G14" s="518" t="s">
        <v>466</v>
      </c>
      <c r="H14" s="427">
        <f>IMPRIMAÇÃO!H14</f>
        <v>11.726000000000001</v>
      </c>
      <c r="I14" s="428">
        <f t="shared" si="1"/>
        <v>131.72</v>
      </c>
      <c r="J14" s="415">
        <f>IMPRIMAÇÃO!J14</f>
        <v>7</v>
      </c>
      <c r="K14" s="415">
        <f t="shared" si="2"/>
        <v>922.04</v>
      </c>
      <c r="L14" s="438">
        <f>IMPRIMAÇÃO!L14</f>
        <v>3.8499999999999996</v>
      </c>
      <c r="M14" s="438">
        <f t="shared" si="0"/>
        <v>925.89</v>
      </c>
      <c r="N14" s="416">
        <f t="shared" si="7"/>
        <v>0.04</v>
      </c>
      <c r="O14" s="438">
        <f t="shared" si="3"/>
        <v>37.03</v>
      </c>
      <c r="P14" s="444">
        <f t="shared" si="8"/>
        <v>2.5548000000000002</v>
      </c>
      <c r="Q14" s="893">
        <f t="shared" si="4"/>
        <v>2365.4637720000001</v>
      </c>
      <c r="R14" s="893"/>
      <c r="S14" s="893">
        <f t="shared" si="5"/>
        <v>0</v>
      </c>
      <c r="T14" s="444">
        <f t="shared" si="9"/>
        <v>29.7</v>
      </c>
      <c r="U14" s="440">
        <f t="shared" si="6"/>
        <v>1099.7909999999999</v>
      </c>
      <c r="V14" s="508"/>
      <c r="W14" s="508"/>
      <c r="X14" s="540"/>
      <c r="Y14" s="540"/>
      <c r="Z14" s="540"/>
    </row>
    <row r="15" spans="2:26" ht="12" customHeight="1">
      <c r="B15" s="436" t="str">
        <f>IMPRIMAÇÃO!B15</f>
        <v>TRAVESSA CENTO E CINQUENTA E DOIS</v>
      </c>
      <c r="C15" s="514">
        <f>IMPRIMAÇÃO!C15</f>
        <v>0</v>
      </c>
      <c r="D15" s="515" t="s">
        <v>466</v>
      </c>
      <c r="E15" s="531">
        <f>IMPRIMAÇÃO!E15</f>
        <v>0</v>
      </c>
      <c r="F15" s="517">
        <f>IMPRIMAÇÃO!F15</f>
        <v>7</v>
      </c>
      <c r="G15" s="518" t="s">
        <v>466</v>
      </c>
      <c r="H15" s="427">
        <f>IMPRIMAÇÃO!H15</f>
        <v>16.155000000000001</v>
      </c>
      <c r="I15" s="428">
        <f t="shared" si="1"/>
        <v>156.15</v>
      </c>
      <c r="J15" s="415">
        <f>IMPRIMAÇÃO!J15</f>
        <v>7</v>
      </c>
      <c r="K15" s="415">
        <f t="shared" si="2"/>
        <v>1093.05</v>
      </c>
      <c r="L15" s="438">
        <f>IMPRIMAÇÃO!L15</f>
        <v>3.8099999999999996</v>
      </c>
      <c r="M15" s="438">
        <f t="shared" si="0"/>
        <v>1096.8599999999999</v>
      </c>
      <c r="N15" s="416">
        <f t="shared" si="7"/>
        <v>0.04</v>
      </c>
      <c r="O15" s="438">
        <f t="shared" si="3"/>
        <v>43.87</v>
      </c>
      <c r="P15" s="444">
        <f t="shared" si="8"/>
        <v>2.5548000000000002</v>
      </c>
      <c r="Q15" s="893">
        <f t="shared" si="4"/>
        <v>2802.257928</v>
      </c>
      <c r="R15" s="893"/>
      <c r="S15" s="893">
        <f t="shared" si="5"/>
        <v>0</v>
      </c>
      <c r="T15" s="444">
        <f t="shared" si="9"/>
        <v>29.7</v>
      </c>
      <c r="U15" s="440">
        <f t="shared" si="6"/>
        <v>1302.9389999999999</v>
      </c>
      <c r="V15" s="508"/>
      <c r="W15" s="508"/>
      <c r="X15" s="540"/>
      <c r="Y15" s="540"/>
      <c r="Z15" s="540"/>
    </row>
    <row r="16" spans="2:26" ht="12" customHeight="1">
      <c r="B16" s="436" t="str">
        <f>IMPRIMAÇÃO!B16</f>
        <v>RUA FEIRA DE SANTANA</v>
      </c>
      <c r="C16" s="514">
        <f>IMPRIMAÇÃO!C16</f>
        <v>0</v>
      </c>
      <c r="D16" s="515" t="s">
        <v>466</v>
      </c>
      <c r="E16" s="531">
        <f>IMPRIMAÇÃO!E16</f>
        <v>0</v>
      </c>
      <c r="F16" s="517">
        <f>IMPRIMAÇÃO!F16</f>
        <v>2</v>
      </c>
      <c r="G16" s="518" t="s">
        <v>466</v>
      </c>
      <c r="H16" s="427">
        <f>IMPRIMAÇÃO!H16</f>
        <v>8.2070000000000007</v>
      </c>
      <c r="I16" s="428">
        <f t="shared" si="1"/>
        <v>48.2</v>
      </c>
      <c r="J16" s="415">
        <f>IMPRIMAÇÃO!J16</f>
        <v>7</v>
      </c>
      <c r="K16" s="415">
        <f t="shared" si="2"/>
        <v>337.4</v>
      </c>
      <c r="L16" s="438">
        <f>IMPRIMAÇÃO!L16</f>
        <v>3.86</v>
      </c>
      <c r="M16" s="438">
        <f t="shared" si="0"/>
        <v>341.26</v>
      </c>
      <c r="N16" s="416">
        <f t="shared" si="7"/>
        <v>0.04</v>
      </c>
      <c r="O16" s="438">
        <f t="shared" si="3"/>
        <v>13.65</v>
      </c>
      <c r="P16" s="444">
        <f t="shared" si="8"/>
        <v>2.5548000000000002</v>
      </c>
      <c r="Q16" s="893">
        <f t="shared" si="4"/>
        <v>871.85104799999999</v>
      </c>
      <c r="R16" s="893"/>
      <c r="S16" s="893">
        <f t="shared" si="5"/>
        <v>0</v>
      </c>
      <c r="T16" s="444">
        <f t="shared" si="9"/>
        <v>29.7</v>
      </c>
      <c r="U16" s="440">
        <f t="shared" si="6"/>
        <v>405.40499999999997</v>
      </c>
      <c r="V16" s="508"/>
      <c r="W16" s="508"/>
      <c r="X16" s="540"/>
      <c r="Y16" s="540"/>
      <c r="Z16" s="540"/>
    </row>
    <row r="17" spans="2:26" ht="12" customHeight="1">
      <c r="B17" s="436" t="str">
        <f>IMPRIMAÇÃO!B17</f>
        <v>RUA ITAPEMIRIM</v>
      </c>
      <c r="C17" s="514">
        <f>IMPRIMAÇÃO!C17</f>
        <v>0</v>
      </c>
      <c r="D17" s="515" t="s">
        <v>466</v>
      </c>
      <c r="E17" s="531">
        <f>IMPRIMAÇÃO!E17</f>
        <v>0</v>
      </c>
      <c r="F17" s="517">
        <f>IMPRIMAÇÃO!F17</f>
        <v>2</v>
      </c>
      <c r="G17" s="518" t="s">
        <v>466</v>
      </c>
      <c r="H17" s="427">
        <f>IMPRIMAÇÃO!H17</f>
        <v>10.57</v>
      </c>
      <c r="I17" s="428">
        <f t="shared" si="1"/>
        <v>50.57</v>
      </c>
      <c r="J17" s="415">
        <f>IMPRIMAÇÃO!J17</f>
        <v>7</v>
      </c>
      <c r="K17" s="415">
        <f t="shared" si="2"/>
        <v>353.99</v>
      </c>
      <c r="L17" s="438">
        <f>IMPRIMAÇÃO!L17</f>
        <v>3.9699999999999998</v>
      </c>
      <c r="M17" s="438">
        <f t="shared" si="0"/>
        <v>357.96000000000004</v>
      </c>
      <c r="N17" s="416">
        <f t="shared" si="7"/>
        <v>0.04</v>
      </c>
      <c r="O17" s="438">
        <f t="shared" si="3"/>
        <v>14.31</v>
      </c>
      <c r="P17" s="444">
        <f t="shared" si="8"/>
        <v>2.5548000000000002</v>
      </c>
      <c r="Q17" s="893">
        <f t="shared" si="4"/>
        <v>914.51620800000012</v>
      </c>
      <c r="R17" s="893"/>
      <c r="S17" s="893">
        <f t="shared" si="5"/>
        <v>0</v>
      </c>
      <c r="T17" s="444">
        <f t="shared" si="9"/>
        <v>29.7</v>
      </c>
      <c r="U17" s="440">
        <f t="shared" si="6"/>
        <v>425.00700000000001</v>
      </c>
      <c r="V17" s="508"/>
      <c r="W17" s="508"/>
      <c r="X17" s="540"/>
      <c r="Y17" s="540"/>
      <c r="Z17" s="540"/>
    </row>
    <row r="18" spans="2:26" ht="12" customHeight="1">
      <c r="B18" s="436" t="str">
        <f>IMPRIMAÇÃO!B18</f>
        <v>RUA MURITIBA</v>
      </c>
      <c r="C18" s="514">
        <f>IMPRIMAÇÃO!C18</f>
        <v>0</v>
      </c>
      <c r="D18" s="515" t="s">
        <v>466</v>
      </c>
      <c r="E18" s="531">
        <f>IMPRIMAÇÃO!E18</f>
        <v>0</v>
      </c>
      <c r="F18" s="517">
        <f>IMPRIMAÇÃO!F18</f>
        <v>2</v>
      </c>
      <c r="G18" s="518" t="s">
        <v>466</v>
      </c>
      <c r="H18" s="427">
        <f>IMPRIMAÇÃO!H18</f>
        <v>8.8249999999999993</v>
      </c>
      <c r="I18" s="428">
        <f t="shared" si="1"/>
        <v>48.82</v>
      </c>
      <c r="J18" s="415">
        <f>IMPRIMAÇÃO!J18</f>
        <v>6</v>
      </c>
      <c r="K18" s="415">
        <f t="shared" si="2"/>
        <v>292.92</v>
      </c>
      <c r="L18" s="438">
        <f>IMPRIMAÇÃO!L18</f>
        <v>3.8600000000000003</v>
      </c>
      <c r="M18" s="438">
        <f t="shared" si="0"/>
        <v>296.78000000000003</v>
      </c>
      <c r="N18" s="416">
        <f t="shared" si="7"/>
        <v>0.04</v>
      </c>
      <c r="O18" s="438">
        <f t="shared" si="3"/>
        <v>11.87</v>
      </c>
      <c r="P18" s="444">
        <f t="shared" si="8"/>
        <v>2.5548000000000002</v>
      </c>
      <c r="Q18" s="893">
        <f t="shared" si="4"/>
        <v>758.21354400000018</v>
      </c>
      <c r="R18" s="893"/>
      <c r="S18" s="893">
        <f t="shared" si="5"/>
        <v>0</v>
      </c>
      <c r="T18" s="444">
        <f t="shared" si="9"/>
        <v>29.7</v>
      </c>
      <c r="U18" s="440">
        <f t="shared" si="6"/>
        <v>352.53899999999999</v>
      </c>
      <c r="V18" s="508"/>
      <c r="W18" s="508"/>
      <c r="X18" s="540"/>
      <c r="Y18" s="540"/>
      <c r="Z18" s="540"/>
    </row>
    <row r="19" spans="2:26" ht="12" customHeight="1">
      <c r="B19" s="436" t="str">
        <f>IMPRIMAÇÃO!B19</f>
        <v>RUA MARILIA</v>
      </c>
      <c r="C19" s="514">
        <f>IMPRIMAÇÃO!C19</f>
        <v>0</v>
      </c>
      <c r="D19" s="515" t="s">
        <v>466</v>
      </c>
      <c r="E19" s="531">
        <f>IMPRIMAÇÃO!E19</f>
        <v>0</v>
      </c>
      <c r="F19" s="517">
        <f>IMPRIMAÇÃO!F19</f>
        <v>2</v>
      </c>
      <c r="G19" s="518" t="s">
        <v>466</v>
      </c>
      <c r="H19" s="427">
        <f>IMPRIMAÇÃO!H19</f>
        <v>11.815</v>
      </c>
      <c r="I19" s="428">
        <f t="shared" si="1"/>
        <v>51.81</v>
      </c>
      <c r="J19" s="415">
        <f>IMPRIMAÇÃO!J19</f>
        <v>6</v>
      </c>
      <c r="K19" s="415">
        <f t="shared" si="2"/>
        <v>310.86</v>
      </c>
      <c r="L19" s="438">
        <f>IMPRIMAÇÃO!L19</f>
        <v>3.58</v>
      </c>
      <c r="M19" s="438">
        <f t="shared" si="0"/>
        <v>314.44</v>
      </c>
      <c r="N19" s="416">
        <f t="shared" si="7"/>
        <v>0.04</v>
      </c>
      <c r="O19" s="438">
        <f t="shared" si="3"/>
        <v>12.57</v>
      </c>
      <c r="P19" s="444">
        <f t="shared" si="8"/>
        <v>2.5548000000000002</v>
      </c>
      <c r="Q19" s="893">
        <f t="shared" si="4"/>
        <v>803.33131200000003</v>
      </c>
      <c r="R19" s="893"/>
      <c r="S19" s="893">
        <f t="shared" si="5"/>
        <v>0</v>
      </c>
      <c r="T19" s="444">
        <f t="shared" si="9"/>
        <v>29.7</v>
      </c>
      <c r="U19" s="440">
        <f t="shared" si="6"/>
        <v>373.32900000000001</v>
      </c>
      <c r="V19" s="508"/>
      <c r="W19" s="508"/>
      <c r="X19" s="540"/>
      <c r="Y19" s="540"/>
      <c r="Z19" s="540"/>
    </row>
    <row r="20" spans="2:26" ht="12" customHeight="1">
      <c r="B20" s="436" t="str">
        <f>IMPRIMAÇÃO!B20</f>
        <v>RUA CENTO E SESSENTA</v>
      </c>
      <c r="C20" s="514" t="str">
        <f>IMPRIMAÇÃO!C20</f>
        <v>0</v>
      </c>
      <c r="D20" s="515" t="s">
        <v>466</v>
      </c>
      <c r="E20" s="531">
        <f>IMPRIMAÇÃO!E20</f>
        <v>0</v>
      </c>
      <c r="F20" s="517">
        <f>IMPRIMAÇÃO!F20</f>
        <v>2</v>
      </c>
      <c r="G20" s="518" t="s">
        <v>466</v>
      </c>
      <c r="H20" s="427">
        <f>IMPRIMAÇÃO!H20</f>
        <v>10.163</v>
      </c>
      <c r="I20" s="428">
        <f t="shared" si="1"/>
        <v>50.16</v>
      </c>
      <c r="J20" s="415">
        <f>IMPRIMAÇÃO!J20</f>
        <v>7</v>
      </c>
      <c r="K20" s="415">
        <f t="shared" si="2"/>
        <v>351.12</v>
      </c>
      <c r="L20" s="438">
        <f>IMPRIMAÇÃO!L20</f>
        <v>3.8999999999999995</v>
      </c>
      <c r="M20" s="438">
        <f t="shared" si="0"/>
        <v>355.02</v>
      </c>
      <c r="N20" s="416">
        <f t="shared" si="7"/>
        <v>0.04</v>
      </c>
      <c r="O20" s="438">
        <f t="shared" si="3"/>
        <v>14.2</v>
      </c>
      <c r="P20" s="444">
        <f t="shared" si="8"/>
        <v>2.5548000000000002</v>
      </c>
      <c r="Q20" s="893">
        <f t="shared" si="4"/>
        <v>907.00509599999998</v>
      </c>
      <c r="R20" s="893"/>
      <c r="S20" s="893">
        <f t="shared" si="5"/>
        <v>0</v>
      </c>
      <c r="T20" s="444">
        <f t="shared" si="9"/>
        <v>29.7</v>
      </c>
      <c r="U20" s="440">
        <f t="shared" si="6"/>
        <v>421.73999999999995</v>
      </c>
      <c r="V20" s="508"/>
      <c r="W20" s="508"/>
      <c r="X20" s="540"/>
      <c r="Y20" s="540"/>
      <c r="Z20" s="540"/>
    </row>
    <row r="21" spans="2:26" ht="12" customHeight="1">
      <c r="B21" s="436" t="str">
        <f>IMPRIMAÇÃO!B21</f>
        <v>RUA CONS. FRANSCISCO RAPOSO</v>
      </c>
      <c r="C21" s="514" t="str">
        <f>IMPRIMAÇÃO!C21</f>
        <v>0</v>
      </c>
      <c r="D21" s="515" t="s">
        <v>466</v>
      </c>
      <c r="E21" s="531">
        <f>IMPRIMAÇÃO!E21</f>
        <v>0</v>
      </c>
      <c r="F21" s="517">
        <f>IMPRIMAÇÃO!F21</f>
        <v>2</v>
      </c>
      <c r="G21" s="518" t="s">
        <v>466</v>
      </c>
      <c r="H21" s="427">
        <f>IMPRIMAÇÃO!H21</f>
        <v>5.8</v>
      </c>
      <c r="I21" s="428">
        <f t="shared" si="1"/>
        <v>45.8</v>
      </c>
      <c r="J21" s="415">
        <f>IMPRIMAÇÃO!J21</f>
        <v>6</v>
      </c>
      <c r="K21" s="415">
        <f t="shared" si="2"/>
        <v>274.8</v>
      </c>
      <c r="L21" s="438">
        <f>IMPRIMAÇÃO!L21</f>
        <v>1.93</v>
      </c>
      <c r="M21" s="438">
        <f t="shared" si="0"/>
        <v>276.73</v>
      </c>
      <c r="N21" s="416">
        <f t="shared" si="7"/>
        <v>0.04</v>
      </c>
      <c r="O21" s="438">
        <f t="shared" si="3"/>
        <v>11.06</v>
      </c>
      <c r="P21" s="444">
        <f t="shared" si="8"/>
        <v>2.5548000000000002</v>
      </c>
      <c r="Q21" s="893">
        <f t="shared" si="4"/>
        <v>706.98980400000005</v>
      </c>
      <c r="R21" s="893"/>
      <c r="S21" s="893">
        <f t="shared" si="5"/>
        <v>0</v>
      </c>
      <c r="T21" s="444">
        <f t="shared" si="9"/>
        <v>29.7</v>
      </c>
      <c r="U21" s="440">
        <f t="shared" si="6"/>
        <v>328.48200000000003</v>
      </c>
      <c r="V21" s="509"/>
      <c r="W21" s="509"/>
      <c r="X21" s="540"/>
      <c r="Y21" s="540"/>
      <c r="Z21" s="540"/>
    </row>
    <row r="22" spans="2:26" ht="19.5" customHeight="1" thickBot="1">
      <c r="B22" s="1211" t="s">
        <v>456</v>
      </c>
      <c r="C22" s="1212"/>
      <c r="D22" s="1212"/>
      <c r="E22" s="1212"/>
      <c r="F22" s="1212"/>
      <c r="G22" s="1212"/>
      <c r="H22" s="1212"/>
      <c r="I22" s="1212"/>
      <c r="J22" s="1213"/>
      <c r="K22" s="446">
        <f>SUM(K5:K21)</f>
        <v>20032.579999999998</v>
      </c>
      <c r="L22" s="446">
        <f>SUM(L5:L21)</f>
        <v>749.48</v>
      </c>
      <c r="M22" s="446">
        <f>SUM(M5:M21)</f>
        <v>20782.059999999994</v>
      </c>
      <c r="N22" s="423"/>
      <c r="O22" s="446">
        <f>SUM(O5:O21)</f>
        <v>831.19999999999993</v>
      </c>
      <c r="P22" s="448"/>
      <c r="Q22" s="446">
        <f>SUM(Q5:Q21)</f>
        <v>53094.006888000004</v>
      </c>
      <c r="R22" s="446"/>
      <c r="S22" s="446"/>
      <c r="T22" s="448"/>
      <c r="U22" s="446">
        <f>SUM(U5:U21)</f>
        <v>24686.640000000003</v>
      </c>
      <c r="V22" s="509"/>
      <c r="W22" s="509"/>
      <c r="X22" s="540"/>
      <c r="Y22" s="540"/>
      <c r="Z22" s="540"/>
    </row>
    <row r="23" spans="2:26">
      <c r="C23" s="525"/>
      <c r="D23" s="525"/>
      <c r="E23" s="525"/>
      <c r="F23" s="508"/>
      <c r="G23" s="508"/>
      <c r="H23" s="508"/>
      <c r="I23" s="509"/>
      <c r="J23" s="510"/>
      <c r="K23" s="510"/>
      <c r="L23" s="510"/>
      <c r="M23" s="510"/>
      <c r="N23" s="509"/>
      <c r="O23" s="509"/>
      <c r="P23" s="509"/>
      <c r="Q23" s="509"/>
      <c r="R23" s="509"/>
      <c r="S23" s="509"/>
      <c r="T23" s="510"/>
      <c r="U23" s="509"/>
      <c r="V23" s="509"/>
      <c r="W23" s="509"/>
    </row>
    <row r="24" spans="2:26">
      <c r="C24" s="525"/>
      <c r="D24" s="525"/>
      <c r="E24" s="525"/>
      <c r="F24" s="508"/>
      <c r="G24" s="508"/>
      <c r="H24" s="508"/>
      <c r="I24" s="509"/>
      <c r="J24" s="510"/>
      <c r="K24" s="510"/>
      <c r="L24" s="510"/>
      <c r="M24" s="510"/>
      <c r="N24" s="509"/>
      <c r="O24" s="509"/>
      <c r="P24" s="509"/>
      <c r="Q24" s="509"/>
      <c r="R24" s="509"/>
      <c r="S24" s="509"/>
      <c r="T24" s="510"/>
      <c r="U24" s="508"/>
      <c r="V24" s="509"/>
      <c r="W24" s="509"/>
    </row>
    <row r="25" spans="2:26" ht="13.5">
      <c r="C25" s="526"/>
      <c r="D25" s="526"/>
      <c r="E25" s="526"/>
      <c r="F25" s="513"/>
      <c r="G25" s="513"/>
      <c r="H25" s="513"/>
      <c r="I25" s="511"/>
      <c r="J25" s="512"/>
      <c r="K25" s="512"/>
      <c r="L25" s="512"/>
      <c r="M25" s="512"/>
      <c r="N25" s="511"/>
      <c r="O25" s="511"/>
      <c r="P25" s="511"/>
      <c r="Q25" s="511"/>
      <c r="R25" s="511"/>
      <c r="S25" s="511"/>
      <c r="T25" s="512"/>
      <c r="U25" s="513"/>
      <c r="V25" s="511"/>
      <c r="W25" s="511"/>
    </row>
    <row r="26" spans="2:26" ht="13.5">
      <c r="C26" s="526"/>
      <c r="D26" s="526"/>
      <c r="E26" s="526"/>
      <c r="F26" s="513"/>
      <c r="G26" s="513"/>
      <c r="H26" s="513"/>
      <c r="I26" s="511"/>
      <c r="J26" s="512"/>
      <c r="K26" s="512"/>
      <c r="L26" s="512"/>
      <c r="M26" s="512"/>
      <c r="N26" s="511"/>
      <c r="O26" s="511"/>
      <c r="P26" s="511"/>
      <c r="Q26" s="511"/>
      <c r="R26" s="511"/>
      <c r="S26" s="511"/>
      <c r="T26" s="512"/>
      <c r="U26" s="513"/>
      <c r="V26" s="511"/>
      <c r="W26" s="511"/>
    </row>
    <row r="27" spans="2:26" ht="13.5">
      <c r="C27" s="526"/>
      <c r="D27" s="526"/>
      <c r="E27" s="526"/>
      <c r="F27" s="513"/>
      <c r="G27" s="513"/>
      <c r="H27" s="513"/>
      <c r="I27" s="511"/>
      <c r="J27" s="512"/>
      <c r="K27" s="512"/>
      <c r="L27" s="512"/>
      <c r="M27" s="512"/>
      <c r="N27" s="511"/>
      <c r="O27" s="511"/>
      <c r="P27" s="511"/>
      <c r="Q27" s="511"/>
      <c r="R27" s="511"/>
      <c r="S27" s="511"/>
      <c r="T27" s="512"/>
      <c r="U27" s="513"/>
      <c r="V27" s="511"/>
      <c r="W27" s="511"/>
    </row>
    <row r="28" spans="2:26" ht="13.5">
      <c r="C28" s="526"/>
      <c r="D28" s="526"/>
      <c r="E28" s="526"/>
      <c r="F28" s="513"/>
      <c r="G28" s="513"/>
      <c r="H28" s="513"/>
      <c r="I28" s="511"/>
      <c r="J28" s="512"/>
      <c r="K28" s="512"/>
      <c r="L28" s="512"/>
      <c r="M28" s="512"/>
      <c r="N28" s="511"/>
      <c r="O28" s="511"/>
      <c r="P28" s="511"/>
      <c r="Q28" s="511"/>
      <c r="R28" s="511"/>
      <c r="S28" s="511"/>
      <c r="T28" s="512"/>
      <c r="U28" s="513"/>
      <c r="V28" s="511"/>
      <c r="W28" s="511"/>
    </row>
    <row r="29" spans="2:26" ht="13.5">
      <c r="C29" s="526"/>
      <c r="D29" s="526"/>
      <c r="E29" s="526"/>
      <c r="F29" s="513"/>
      <c r="G29" s="513"/>
      <c r="H29" s="513"/>
      <c r="I29" s="511"/>
      <c r="J29" s="512"/>
      <c r="K29" s="512"/>
      <c r="L29" s="512"/>
      <c r="M29" s="512"/>
      <c r="N29" s="511"/>
      <c r="O29" s="511"/>
      <c r="P29" s="511"/>
      <c r="Q29" s="511"/>
      <c r="R29" s="511"/>
      <c r="S29" s="511"/>
      <c r="T29" s="512"/>
      <c r="U29" s="513"/>
      <c r="V29" s="511"/>
      <c r="W29" s="511"/>
    </row>
    <row r="30" spans="2:26" ht="13.5">
      <c r="C30" s="526"/>
      <c r="D30" s="526"/>
      <c r="E30" s="526"/>
      <c r="F30" s="513"/>
      <c r="G30" s="513"/>
      <c r="H30" s="513"/>
      <c r="I30" s="511"/>
      <c r="J30" s="512"/>
      <c r="K30" s="512"/>
      <c r="L30" s="512"/>
      <c r="M30" s="512"/>
      <c r="N30" s="511"/>
      <c r="O30" s="511"/>
      <c r="P30" s="511"/>
      <c r="Q30" s="511"/>
      <c r="R30" s="511"/>
      <c r="S30" s="511"/>
      <c r="T30" s="512"/>
      <c r="U30" s="513"/>
      <c r="V30" s="511"/>
      <c r="W30" s="511"/>
    </row>
  </sheetData>
  <mergeCells count="9">
    <mergeCell ref="B22:J22"/>
    <mergeCell ref="P3:Q3"/>
    <mergeCell ref="R3:S3"/>
    <mergeCell ref="B2:U2"/>
    <mergeCell ref="B3:B4"/>
    <mergeCell ref="C3:H3"/>
    <mergeCell ref="T3:U3"/>
    <mergeCell ref="C4:E4"/>
    <mergeCell ref="F4:H4"/>
  </mergeCells>
  <printOptions horizontalCentered="1"/>
  <pageMargins left="0.70866141732283472" right="0.70866141732283472" top="1.1811023622047245" bottom="0.74803149606299213" header="0.31496062992125984" footer="0.31496062992125984"/>
  <pageSetup paperSize="9" scale="61" fitToHeight="0" orientation="landscape" horizontalDpi="4294967293" verticalDpi="300" r:id="rId1"/>
  <headerFooter scaleWithDoc="0">
    <oddFooter xml:space="preserve">&amp;C&amp;10
</oddFooter>
  </headerFooter>
  <ignoredErrors>
    <ignoredError sqref="O6:O21 Q5:Q21" formula="1"/>
  </ignoredError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L52"/>
  <sheetViews>
    <sheetView zoomScale="115" zoomScaleNormal="115" zoomScaleSheetLayoutView="115" workbookViewId="0">
      <selection activeCell="D16" sqref="D16"/>
    </sheetView>
  </sheetViews>
  <sheetFormatPr defaultRowHeight="12.75"/>
  <cols>
    <col min="1" max="1" width="9.140625" style="412"/>
    <col min="2" max="2" width="32.5703125" style="412" customWidth="1"/>
    <col min="3" max="3" width="12" style="412" customWidth="1"/>
    <col min="4" max="4" width="13.5703125" style="412" customWidth="1"/>
    <col min="5" max="5" width="13.7109375" style="412" customWidth="1"/>
    <col min="6" max="9" width="10.7109375" style="412" customWidth="1"/>
    <col min="10" max="10" width="7.7109375" style="412" customWidth="1"/>
    <col min="11" max="11" width="5.85546875" style="412" customWidth="1"/>
    <col min="12" max="12" width="7.7109375" style="412" customWidth="1"/>
    <col min="13" max="16384" width="9.140625" style="412"/>
  </cols>
  <sheetData>
    <row r="1" spans="2:12" ht="13.5" thickBot="1"/>
    <row r="2" spans="2:12" ht="15.75">
      <c r="B2" s="1238" t="s">
        <v>480</v>
      </c>
      <c r="C2" s="1239"/>
      <c r="D2" s="1239"/>
      <c r="E2" s="1239"/>
      <c r="F2" s="1239"/>
      <c r="G2" s="1239"/>
      <c r="H2" s="1239"/>
      <c r="I2" s="1240"/>
      <c r="J2" s="506"/>
      <c r="K2" s="506"/>
      <c r="L2" s="506"/>
    </row>
    <row r="3" spans="2:12" ht="15.75">
      <c r="B3" s="1235" t="s">
        <v>481</v>
      </c>
      <c r="C3" s="1236"/>
      <c r="D3" s="1236"/>
      <c r="E3" s="1236"/>
      <c r="F3" s="1236"/>
      <c r="G3" s="1236"/>
      <c r="H3" s="1236"/>
      <c r="I3" s="1237"/>
      <c r="J3" s="506"/>
      <c r="K3" s="506"/>
      <c r="L3" s="506"/>
    </row>
    <row r="4" spans="2:12" ht="12.75" customHeight="1">
      <c r="B4" s="1203" t="s">
        <v>437</v>
      </c>
      <c r="C4" s="1208" t="s">
        <v>462</v>
      </c>
      <c r="D4" s="1208" t="s">
        <v>482</v>
      </c>
      <c r="E4" s="1208" t="s">
        <v>483</v>
      </c>
      <c r="F4" s="1232" t="s">
        <v>443</v>
      </c>
      <c r="G4" s="1206"/>
      <c r="H4" s="1232" t="s">
        <v>444</v>
      </c>
      <c r="I4" s="1233"/>
      <c r="J4" s="507"/>
      <c r="K4" s="507"/>
      <c r="L4" s="507"/>
    </row>
    <row r="5" spans="2:12" ht="25.5">
      <c r="B5" s="1203"/>
      <c r="C5" s="1210"/>
      <c r="D5" s="1210"/>
      <c r="E5" s="1210"/>
      <c r="F5" s="915" t="s">
        <v>25</v>
      </c>
      <c r="G5" s="915" t="s">
        <v>450</v>
      </c>
      <c r="H5" s="915" t="s">
        <v>25</v>
      </c>
      <c r="I5" s="884" t="s">
        <v>450</v>
      </c>
      <c r="J5" s="507"/>
      <c r="K5" s="507"/>
      <c r="L5" s="507"/>
    </row>
    <row r="6" spans="2:12">
      <c r="B6" s="1203"/>
      <c r="C6" s="913" t="s">
        <v>452</v>
      </c>
      <c r="D6" s="913" t="s">
        <v>484</v>
      </c>
      <c r="E6" s="913" t="s">
        <v>477</v>
      </c>
      <c r="F6" s="913" t="s">
        <v>454</v>
      </c>
      <c r="G6" s="913" t="s">
        <v>455</v>
      </c>
      <c r="H6" s="913" t="s">
        <v>454</v>
      </c>
      <c r="I6" s="883" t="s">
        <v>455</v>
      </c>
      <c r="J6" s="508"/>
      <c r="K6" s="508"/>
      <c r="L6" s="508"/>
    </row>
    <row r="7" spans="2:12" ht="12" customHeight="1">
      <c r="B7" s="414" t="str">
        <f>'REG. SUBLEITO'!B5</f>
        <v>RUA CENTO E TRINTA E NOVE</v>
      </c>
      <c r="C7" s="415">
        <f>IMPRIMAÇÃO!M5</f>
        <v>2992.24</v>
      </c>
      <c r="D7" s="450">
        <f>IMPRIMAÇÃO!O5</f>
        <v>1.1999999999999999E-3</v>
      </c>
      <c r="E7" s="415">
        <f>TRUNC(C7*D7,2)</f>
        <v>3.59</v>
      </c>
      <c r="F7" s="417">
        <v>32</v>
      </c>
      <c r="G7" s="417">
        <f>TRUNC(E7*F7,2)</f>
        <v>114.88</v>
      </c>
      <c r="H7" s="419"/>
      <c r="I7" s="420">
        <f>TRUNC(E7*H7,2)</f>
        <v>0</v>
      </c>
      <c r="J7" s="508"/>
      <c r="K7" s="508"/>
      <c r="L7" s="508"/>
    </row>
    <row r="8" spans="2:12" ht="12" customHeight="1">
      <c r="B8" s="414" t="str">
        <f>'REG. SUBLEITO'!B6</f>
        <v>RUA ITATIAIA</v>
      </c>
      <c r="C8" s="415">
        <f>IMPRIMAÇÃO!M6</f>
        <v>1187.2099999999998</v>
      </c>
      <c r="D8" s="450">
        <f>D7</f>
        <v>1.1999999999999999E-3</v>
      </c>
      <c r="E8" s="415">
        <f t="shared" ref="E8:E23" si="0">TRUNC(C8*D8,2)</f>
        <v>1.42</v>
      </c>
      <c r="F8" s="417">
        <f>F7</f>
        <v>32</v>
      </c>
      <c r="G8" s="417">
        <f t="shared" ref="G8:G23" si="1">TRUNC(E8*F8,2)</f>
        <v>45.44</v>
      </c>
      <c r="H8" s="419"/>
      <c r="I8" s="420">
        <f t="shared" ref="I8:I23" si="2">TRUNC(E8*H8,2)</f>
        <v>0</v>
      </c>
      <c r="J8" s="508"/>
      <c r="K8" s="508"/>
      <c r="L8" s="508"/>
    </row>
    <row r="9" spans="2:12" ht="12" customHeight="1">
      <c r="B9" s="414" t="str">
        <f>'REG. SUBLEITO'!B7</f>
        <v>RUA FLORENA</v>
      </c>
      <c r="C9" s="415">
        <f>IMPRIMAÇÃO!M7</f>
        <v>1199.74</v>
      </c>
      <c r="D9" s="450">
        <f t="shared" ref="D9:D23" si="3">D8</f>
        <v>1.1999999999999999E-3</v>
      </c>
      <c r="E9" s="415">
        <f t="shared" si="0"/>
        <v>1.43</v>
      </c>
      <c r="F9" s="417">
        <f t="shared" ref="F9:F23" si="4">F8</f>
        <v>32</v>
      </c>
      <c r="G9" s="417">
        <f t="shared" si="1"/>
        <v>45.76</v>
      </c>
      <c r="H9" s="419"/>
      <c r="I9" s="420">
        <f t="shared" si="2"/>
        <v>0</v>
      </c>
      <c r="J9" s="508"/>
      <c r="K9" s="508"/>
      <c r="L9" s="508"/>
    </row>
    <row r="10" spans="2:12" ht="12" customHeight="1">
      <c r="B10" s="414" t="str">
        <f>'REG. SUBLEITO'!B8</f>
        <v>RUA MOSSORÓ</v>
      </c>
      <c r="C10" s="415">
        <f>IMPRIMAÇÃO!M8</f>
        <v>1208.8399999999999</v>
      </c>
      <c r="D10" s="450">
        <f t="shared" si="3"/>
        <v>1.1999999999999999E-3</v>
      </c>
      <c r="E10" s="415">
        <f t="shared" si="0"/>
        <v>1.45</v>
      </c>
      <c r="F10" s="417">
        <f t="shared" si="4"/>
        <v>32</v>
      </c>
      <c r="G10" s="417">
        <f t="shared" si="1"/>
        <v>46.4</v>
      </c>
      <c r="H10" s="419"/>
      <c r="I10" s="420">
        <f t="shared" si="2"/>
        <v>0</v>
      </c>
      <c r="J10" s="508"/>
      <c r="K10" s="508"/>
      <c r="L10" s="508"/>
    </row>
    <row r="11" spans="2:12" ht="12" customHeight="1">
      <c r="B11" s="414" t="str">
        <f>'REG. SUBLEITO'!B9</f>
        <v>RUA BRAGANÇA</v>
      </c>
      <c r="C11" s="415">
        <f>IMPRIMAÇÃO!M9</f>
        <v>1233.25</v>
      </c>
      <c r="D11" s="450">
        <f t="shared" si="3"/>
        <v>1.1999999999999999E-3</v>
      </c>
      <c r="E11" s="415">
        <f t="shared" si="0"/>
        <v>1.47</v>
      </c>
      <c r="F11" s="417">
        <f t="shared" si="4"/>
        <v>32</v>
      </c>
      <c r="G11" s="417">
        <f t="shared" si="1"/>
        <v>47.04</v>
      </c>
      <c r="H11" s="419"/>
      <c r="I11" s="420">
        <f t="shared" si="2"/>
        <v>0</v>
      </c>
      <c r="J11" s="508"/>
      <c r="K11" s="508"/>
      <c r="L11" s="508"/>
    </row>
    <row r="12" spans="2:12" ht="12" customHeight="1">
      <c r="B12" s="414" t="str">
        <f>'REG. SUBLEITO'!B10</f>
        <v>RUA ALTAMIRA</v>
      </c>
      <c r="C12" s="415">
        <f>IMPRIMAÇÃO!M10</f>
        <v>1223.6099999999999</v>
      </c>
      <c r="D12" s="450">
        <f t="shared" si="3"/>
        <v>1.1999999999999999E-3</v>
      </c>
      <c r="E12" s="415">
        <f t="shared" si="0"/>
        <v>1.46</v>
      </c>
      <c r="F12" s="417">
        <f t="shared" si="4"/>
        <v>32</v>
      </c>
      <c r="G12" s="417">
        <f t="shared" si="1"/>
        <v>46.72</v>
      </c>
      <c r="H12" s="419"/>
      <c r="I12" s="420">
        <f t="shared" si="2"/>
        <v>0</v>
      </c>
      <c r="J12" s="508"/>
      <c r="K12" s="508"/>
      <c r="L12" s="508"/>
    </row>
    <row r="13" spans="2:12" ht="12" customHeight="1">
      <c r="B13" s="414" t="str">
        <f>'REG. SUBLEITO'!B11</f>
        <v>RUA CARUARU</v>
      </c>
      <c r="C13" s="415">
        <f>IMPRIMAÇÃO!M11</f>
        <v>6158.6900000000005</v>
      </c>
      <c r="D13" s="450">
        <f t="shared" si="3"/>
        <v>1.1999999999999999E-3</v>
      </c>
      <c r="E13" s="415">
        <f t="shared" si="0"/>
        <v>7.39</v>
      </c>
      <c r="F13" s="417">
        <f t="shared" si="4"/>
        <v>32</v>
      </c>
      <c r="G13" s="417">
        <f t="shared" si="1"/>
        <v>236.48</v>
      </c>
      <c r="H13" s="419"/>
      <c r="I13" s="420">
        <f t="shared" si="2"/>
        <v>0</v>
      </c>
      <c r="J13" s="508"/>
      <c r="K13" s="508"/>
      <c r="L13" s="508"/>
    </row>
    <row r="14" spans="2:12" ht="12" customHeight="1">
      <c r="B14" s="414" t="str">
        <f>'REG. SUBLEITO'!B12</f>
        <v>TRAVESSA DO NICO</v>
      </c>
      <c r="C14" s="415">
        <f>IMPRIMAÇÃO!M12</f>
        <v>768.75</v>
      </c>
      <c r="D14" s="450">
        <f t="shared" si="3"/>
        <v>1.1999999999999999E-3</v>
      </c>
      <c r="E14" s="415">
        <f t="shared" si="0"/>
        <v>0.92</v>
      </c>
      <c r="F14" s="417">
        <f t="shared" si="4"/>
        <v>32</v>
      </c>
      <c r="G14" s="417">
        <f t="shared" si="1"/>
        <v>29.44</v>
      </c>
      <c r="H14" s="419"/>
      <c r="I14" s="420">
        <f t="shared" si="2"/>
        <v>0</v>
      </c>
      <c r="J14" s="508"/>
      <c r="K14" s="508"/>
      <c r="L14" s="508"/>
    </row>
    <row r="15" spans="2:12" ht="12" customHeight="1">
      <c r="B15" s="414" t="str">
        <f>'REG. SUBLEITO'!B13</f>
        <v>RUA COLATINA</v>
      </c>
      <c r="C15" s="415">
        <f>IMPRIMAÇÃO!M13</f>
        <v>844.79</v>
      </c>
      <c r="D15" s="450">
        <f t="shared" si="3"/>
        <v>1.1999999999999999E-3</v>
      </c>
      <c r="E15" s="415">
        <f t="shared" si="0"/>
        <v>1.01</v>
      </c>
      <c r="F15" s="417">
        <f t="shared" si="4"/>
        <v>32</v>
      </c>
      <c r="G15" s="417">
        <f t="shared" si="1"/>
        <v>32.32</v>
      </c>
      <c r="H15" s="419"/>
      <c r="I15" s="420">
        <f t="shared" si="2"/>
        <v>0</v>
      </c>
      <c r="J15" s="508"/>
      <c r="K15" s="508"/>
      <c r="L15" s="508"/>
    </row>
    <row r="16" spans="2:12" ht="12" customHeight="1">
      <c r="B16" s="414" t="str">
        <f>'REG. SUBLEITO'!B14</f>
        <v>RUA CEM</v>
      </c>
      <c r="C16" s="415">
        <f>IMPRIMAÇÃO!M14</f>
        <v>925.89</v>
      </c>
      <c r="D16" s="450">
        <f t="shared" si="3"/>
        <v>1.1999999999999999E-3</v>
      </c>
      <c r="E16" s="415">
        <f t="shared" si="0"/>
        <v>1.1100000000000001</v>
      </c>
      <c r="F16" s="417">
        <f t="shared" si="4"/>
        <v>32</v>
      </c>
      <c r="G16" s="417">
        <f t="shared" si="1"/>
        <v>35.520000000000003</v>
      </c>
      <c r="H16" s="419"/>
      <c r="I16" s="420">
        <f t="shared" si="2"/>
        <v>0</v>
      </c>
      <c r="J16" s="508"/>
      <c r="K16" s="508"/>
      <c r="L16" s="508"/>
    </row>
    <row r="17" spans="2:12" ht="12" customHeight="1">
      <c r="B17" s="414" t="str">
        <f>'REG. SUBLEITO'!B15</f>
        <v>TRAVESSA CENTO E CINQUENTA E DOIS</v>
      </c>
      <c r="C17" s="415">
        <f>IMPRIMAÇÃO!M15</f>
        <v>1096.8599999999999</v>
      </c>
      <c r="D17" s="450">
        <f t="shared" si="3"/>
        <v>1.1999999999999999E-3</v>
      </c>
      <c r="E17" s="415">
        <f t="shared" si="0"/>
        <v>1.31</v>
      </c>
      <c r="F17" s="417">
        <f t="shared" si="4"/>
        <v>32</v>
      </c>
      <c r="G17" s="417">
        <f t="shared" si="1"/>
        <v>41.92</v>
      </c>
      <c r="H17" s="419"/>
      <c r="I17" s="420">
        <f t="shared" si="2"/>
        <v>0</v>
      </c>
      <c r="J17" s="508"/>
      <c r="K17" s="508"/>
      <c r="L17" s="508"/>
    </row>
    <row r="18" spans="2:12" ht="12" customHeight="1">
      <c r="B18" s="414" t="str">
        <f>'REG. SUBLEITO'!B16</f>
        <v>RUA FEIRA DE SANTANA</v>
      </c>
      <c r="C18" s="415">
        <f>IMPRIMAÇÃO!M16</f>
        <v>341.26</v>
      </c>
      <c r="D18" s="450">
        <f t="shared" si="3"/>
        <v>1.1999999999999999E-3</v>
      </c>
      <c r="E18" s="415">
        <f t="shared" si="0"/>
        <v>0.4</v>
      </c>
      <c r="F18" s="417">
        <f t="shared" si="4"/>
        <v>32</v>
      </c>
      <c r="G18" s="417">
        <f t="shared" si="1"/>
        <v>12.8</v>
      </c>
      <c r="H18" s="419"/>
      <c r="I18" s="420">
        <f t="shared" si="2"/>
        <v>0</v>
      </c>
      <c r="J18" s="508"/>
      <c r="K18" s="508"/>
      <c r="L18" s="508"/>
    </row>
    <row r="19" spans="2:12" ht="12" customHeight="1">
      <c r="B19" s="414" t="str">
        <f>'REG. SUBLEITO'!B17</f>
        <v>RUA ITAPEMIRIM</v>
      </c>
      <c r="C19" s="415">
        <f>IMPRIMAÇÃO!M17</f>
        <v>357.96000000000004</v>
      </c>
      <c r="D19" s="450">
        <f t="shared" si="3"/>
        <v>1.1999999999999999E-3</v>
      </c>
      <c r="E19" s="415">
        <f t="shared" si="0"/>
        <v>0.42</v>
      </c>
      <c r="F19" s="417">
        <f t="shared" si="4"/>
        <v>32</v>
      </c>
      <c r="G19" s="417">
        <f t="shared" si="1"/>
        <v>13.44</v>
      </c>
      <c r="H19" s="419"/>
      <c r="I19" s="420">
        <f t="shared" si="2"/>
        <v>0</v>
      </c>
      <c r="J19" s="508"/>
      <c r="K19" s="508"/>
      <c r="L19" s="508"/>
    </row>
    <row r="20" spans="2:12" ht="12" customHeight="1">
      <c r="B20" s="414" t="str">
        <f>'REG. SUBLEITO'!B18</f>
        <v>RUA MURITIBA</v>
      </c>
      <c r="C20" s="415">
        <f>IMPRIMAÇÃO!M18</f>
        <v>296.78000000000003</v>
      </c>
      <c r="D20" s="450">
        <f t="shared" si="3"/>
        <v>1.1999999999999999E-3</v>
      </c>
      <c r="E20" s="415">
        <f t="shared" si="0"/>
        <v>0.35</v>
      </c>
      <c r="F20" s="417">
        <f t="shared" si="4"/>
        <v>32</v>
      </c>
      <c r="G20" s="417">
        <f t="shared" si="1"/>
        <v>11.2</v>
      </c>
      <c r="H20" s="419"/>
      <c r="I20" s="420">
        <f t="shared" si="2"/>
        <v>0</v>
      </c>
      <c r="J20" s="508"/>
      <c r="K20" s="508"/>
      <c r="L20" s="508"/>
    </row>
    <row r="21" spans="2:12" ht="12" customHeight="1">
      <c r="B21" s="414" t="str">
        <f>'REG. SUBLEITO'!B19</f>
        <v>RUA MARILIA</v>
      </c>
      <c r="C21" s="415">
        <f>IMPRIMAÇÃO!M19</f>
        <v>314.44</v>
      </c>
      <c r="D21" s="450">
        <f t="shared" si="3"/>
        <v>1.1999999999999999E-3</v>
      </c>
      <c r="E21" s="415">
        <f t="shared" si="0"/>
        <v>0.37</v>
      </c>
      <c r="F21" s="417">
        <f t="shared" si="4"/>
        <v>32</v>
      </c>
      <c r="G21" s="417">
        <f t="shared" si="1"/>
        <v>11.84</v>
      </c>
      <c r="H21" s="419"/>
      <c r="I21" s="420">
        <f t="shared" si="2"/>
        <v>0</v>
      </c>
      <c r="J21" s="508"/>
      <c r="K21" s="508"/>
      <c r="L21" s="508"/>
    </row>
    <row r="22" spans="2:12" ht="12" customHeight="1">
      <c r="B22" s="414" t="str">
        <f>'REG. SUBLEITO'!B20</f>
        <v>RUA CENTO E SESSENTA</v>
      </c>
      <c r="C22" s="415">
        <f>IMPRIMAÇÃO!M20</f>
        <v>355.02</v>
      </c>
      <c r="D22" s="450">
        <f t="shared" si="3"/>
        <v>1.1999999999999999E-3</v>
      </c>
      <c r="E22" s="415">
        <f t="shared" si="0"/>
        <v>0.42</v>
      </c>
      <c r="F22" s="417">
        <f t="shared" si="4"/>
        <v>32</v>
      </c>
      <c r="G22" s="417">
        <f t="shared" si="1"/>
        <v>13.44</v>
      </c>
      <c r="H22" s="419"/>
      <c r="I22" s="420">
        <f t="shared" si="2"/>
        <v>0</v>
      </c>
      <c r="J22" s="508"/>
      <c r="K22" s="508"/>
      <c r="L22" s="508"/>
    </row>
    <row r="23" spans="2:12" ht="12" customHeight="1">
      <c r="B23" s="414" t="str">
        <f>'REG. SUBLEITO'!B21</f>
        <v>RUA CONS. FRANSCISCO RAPOSO</v>
      </c>
      <c r="C23" s="415">
        <f>IMPRIMAÇÃO!M21</f>
        <v>276.73</v>
      </c>
      <c r="D23" s="450">
        <f t="shared" si="3"/>
        <v>1.1999999999999999E-3</v>
      </c>
      <c r="E23" s="415">
        <f t="shared" si="0"/>
        <v>0.33</v>
      </c>
      <c r="F23" s="417">
        <f t="shared" si="4"/>
        <v>32</v>
      </c>
      <c r="G23" s="417">
        <f t="shared" si="1"/>
        <v>10.56</v>
      </c>
      <c r="H23" s="419"/>
      <c r="I23" s="420">
        <f t="shared" si="2"/>
        <v>0</v>
      </c>
      <c r="J23" s="508"/>
      <c r="K23" s="508"/>
      <c r="L23" s="508"/>
    </row>
    <row r="24" spans="2:12" ht="12" customHeight="1">
      <c r="B24" s="414"/>
      <c r="C24" s="415"/>
      <c r="D24" s="415"/>
      <c r="E24" s="415"/>
      <c r="F24" s="419"/>
      <c r="G24" s="417"/>
      <c r="H24" s="421"/>
      <c r="I24" s="420"/>
      <c r="J24" s="508"/>
      <c r="K24" s="508"/>
      <c r="L24" s="508"/>
    </row>
    <row r="25" spans="2:12" ht="12" customHeight="1">
      <c r="B25" s="1235" t="s">
        <v>485</v>
      </c>
      <c r="C25" s="1236"/>
      <c r="D25" s="1236"/>
      <c r="E25" s="1236"/>
      <c r="F25" s="1236"/>
      <c r="G25" s="1236"/>
      <c r="H25" s="1236"/>
      <c r="I25" s="1237"/>
      <c r="J25" s="509"/>
      <c r="K25" s="509"/>
      <c r="L25" s="509"/>
    </row>
    <row r="26" spans="2:12" ht="12" customHeight="1">
      <c r="B26" s="414" t="str">
        <f>B7</f>
        <v>RUA CENTO E TRINTA E NOVE</v>
      </c>
      <c r="C26" s="415">
        <f>TSD!M5</f>
        <v>2992.24</v>
      </c>
      <c r="D26" s="891">
        <f>PINTURA!Q5</f>
        <v>4.4999999999999999E-4</v>
      </c>
      <c r="E26" s="415">
        <f t="shared" ref="E26:E42" si="5">TRUNC(C26*D26,2)</f>
        <v>1.34</v>
      </c>
      <c r="F26" s="415">
        <f>F8</f>
        <v>32</v>
      </c>
      <c r="G26" s="417">
        <f>TRUNC(E26*F26,2)</f>
        <v>42.88</v>
      </c>
      <c r="H26" s="419"/>
      <c r="I26" s="420">
        <f>TRUNC(E26*H26,2)</f>
        <v>0</v>
      </c>
      <c r="J26" s="509"/>
      <c r="K26" s="509"/>
      <c r="L26" s="509"/>
    </row>
    <row r="27" spans="2:12" ht="12" customHeight="1">
      <c r="B27" s="414" t="str">
        <f t="shared" ref="B27:B42" si="6">B8</f>
        <v>RUA ITATIAIA</v>
      </c>
      <c r="C27" s="415">
        <f>TSD!M6</f>
        <v>1187.2099999999998</v>
      </c>
      <c r="D27" s="891">
        <f>D26</f>
        <v>4.4999999999999999E-4</v>
      </c>
      <c r="E27" s="415">
        <f t="shared" si="5"/>
        <v>0.53</v>
      </c>
      <c r="F27" s="415">
        <f>F26</f>
        <v>32</v>
      </c>
      <c r="G27" s="417">
        <f>TRUNC(E27*F27,2)</f>
        <v>16.96</v>
      </c>
      <c r="H27" s="419"/>
      <c r="I27" s="420">
        <f>TRUNC(E27*H27,2)</f>
        <v>0</v>
      </c>
      <c r="J27" s="509"/>
      <c r="K27" s="509"/>
      <c r="L27" s="509"/>
    </row>
    <row r="28" spans="2:12" ht="12" customHeight="1">
      <c r="B28" s="414" t="str">
        <f t="shared" si="6"/>
        <v>RUA FLORENA</v>
      </c>
      <c r="C28" s="415">
        <f>TSD!M7</f>
        <v>1199.74</v>
      </c>
      <c r="D28" s="891">
        <f t="shared" ref="D28:D42" si="7">D27</f>
        <v>4.4999999999999999E-4</v>
      </c>
      <c r="E28" s="415">
        <f t="shared" si="5"/>
        <v>0.53</v>
      </c>
      <c r="F28" s="415">
        <f t="shared" ref="F28:F42" si="8">F27</f>
        <v>32</v>
      </c>
      <c r="G28" s="417">
        <f t="shared" ref="G28:G42" si="9">TRUNC(E28*F28,2)</f>
        <v>16.96</v>
      </c>
      <c r="H28" s="419"/>
      <c r="I28" s="420">
        <f t="shared" ref="I28:I42" si="10">TRUNC(E28*H28,2)</f>
        <v>0</v>
      </c>
      <c r="J28" s="509"/>
      <c r="K28" s="509"/>
      <c r="L28" s="509"/>
    </row>
    <row r="29" spans="2:12" ht="12" customHeight="1">
      <c r="B29" s="414" t="str">
        <f t="shared" si="6"/>
        <v>RUA MOSSORÓ</v>
      </c>
      <c r="C29" s="415">
        <f>TSD!M8</f>
        <v>1208.8399999999999</v>
      </c>
      <c r="D29" s="891">
        <f t="shared" si="7"/>
        <v>4.4999999999999999E-4</v>
      </c>
      <c r="E29" s="415">
        <f t="shared" si="5"/>
        <v>0.54</v>
      </c>
      <c r="F29" s="415">
        <f t="shared" si="8"/>
        <v>32</v>
      </c>
      <c r="G29" s="417">
        <f t="shared" si="9"/>
        <v>17.28</v>
      </c>
      <c r="H29" s="419"/>
      <c r="I29" s="420">
        <f t="shared" si="10"/>
        <v>0</v>
      </c>
      <c r="J29" s="509"/>
      <c r="K29" s="509"/>
      <c r="L29" s="509"/>
    </row>
    <row r="30" spans="2:12" ht="12" customHeight="1">
      <c r="B30" s="414" t="str">
        <f t="shared" si="6"/>
        <v>RUA BRAGANÇA</v>
      </c>
      <c r="C30" s="415">
        <f>TSD!M9</f>
        <v>1233.25</v>
      </c>
      <c r="D30" s="891">
        <f t="shared" si="7"/>
        <v>4.4999999999999999E-4</v>
      </c>
      <c r="E30" s="415">
        <f t="shared" si="5"/>
        <v>0.55000000000000004</v>
      </c>
      <c r="F30" s="415">
        <f t="shared" si="8"/>
        <v>32</v>
      </c>
      <c r="G30" s="417">
        <f t="shared" si="9"/>
        <v>17.600000000000001</v>
      </c>
      <c r="H30" s="419"/>
      <c r="I30" s="420">
        <f t="shared" si="10"/>
        <v>0</v>
      </c>
      <c r="J30" s="509"/>
      <c r="K30" s="509"/>
      <c r="L30" s="509"/>
    </row>
    <row r="31" spans="2:12" ht="12" customHeight="1">
      <c r="B31" s="414" t="str">
        <f t="shared" si="6"/>
        <v>RUA ALTAMIRA</v>
      </c>
      <c r="C31" s="415">
        <f>TSD!M10</f>
        <v>1223.6099999999999</v>
      </c>
      <c r="D31" s="891">
        <f t="shared" si="7"/>
        <v>4.4999999999999999E-4</v>
      </c>
      <c r="E31" s="415">
        <f t="shared" si="5"/>
        <v>0.55000000000000004</v>
      </c>
      <c r="F31" s="415">
        <f t="shared" si="8"/>
        <v>32</v>
      </c>
      <c r="G31" s="417">
        <f t="shared" si="9"/>
        <v>17.600000000000001</v>
      </c>
      <c r="H31" s="419"/>
      <c r="I31" s="420">
        <f t="shared" si="10"/>
        <v>0</v>
      </c>
      <c r="J31" s="509"/>
      <c r="K31" s="509"/>
      <c r="L31" s="509"/>
    </row>
    <row r="32" spans="2:12" ht="12" customHeight="1">
      <c r="B32" s="414" t="str">
        <f t="shared" si="6"/>
        <v>RUA CARUARU</v>
      </c>
      <c r="C32" s="415">
        <f>TSD!M11</f>
        <v>6158.6900000000005</v>
      </c>
      <c r="D32" s="891">
        <f t="shared" si="7"/>
        <v>4.4999999999999999E-4</v>
      </c>
      <c r="E32" s="415">
        <f t="shared" si="5"/>
        <v>2.77</v>
      </c>
      <c r="F32" s="415">
        <f t="shared" si="8"/>
        <v>32</v>
      </c>
      <c r="G32" s="417">
        <f t="shared" si="9"/>
        <v>88.64</v>
      </c>
      <c r="H32" s="419"/>
      <c r="I32" s="420">
        <f t="shared" si="10"/>
        <v>0</v>
      </c>
      <c r="J32" s="509"/>
      <c r="K32" s="509"/>
      <c r="L32" s="509"/>
    </row>
    <row r="33" spans="2:12" ht="12" customHeight="1">
      <c r="B33" s="414" t="str">
        <f t="shared" si="6"/>
        <v>TRAVESSA DO NICO</v>
      </c>
      <c r="C33" s="415">
        <f>TSD!M12</f>
        <v>768.75</v>
      </c>
      <c r="D33" s="891">
        <f t="shared" si="7"/>
        <v>4.4999999999999999E-4</v>
      </c>
      <c r="E33" s="415">
        <f t="shared" si="5"/>
        <v>0.34</v>
      </c>
      <c r="F33" s="415">
        <f t="shared" si="8"/>
        <v>32</v>
      </c>
      <c r="G33" s="417">
        <f t="shared" si="9"/>
        <v>10.88</v>
      </c>
      <c r="H33" s="419"/>
      <c r="I33" s="420">
        <f t="shared" si="10"/>
        <v>0</v>
      </c>
      <c r="J33" s="509"/>
      <c r="K33" s="509"/>
      <c r="L33" s="509"/>
    </row>
    <row r="34" spans="2:12" ht="12" customHeight="1">
      <c r="B34" s="414" t="str">
        <f t="shared" si="6"/>
        <v>RUA COLATINA</v>
      </c>
      <c r="C34" s="415">
        <f>TSD!M13</f>
        <v>844.79</v>
      </c>
      <c r="D34" s="891">
        <f t="shared" si="7"/>
        <v>4.4999999999999999E-4</v>
      </c>
      <c r="E34" s="415">
        <f t="shared" si="5"/>
        <v>0.38</v>
      </c>
      <c r="F34" s="415">
        <f t="shared" si="8"/>
        <v>32</v>
      </c>
      <c r="G34" s="417">
        <f t="shared" si="9"/>
        <v>12.16</v>
      </c>
      <c r="H34" s="419"/>
      <c r="I34" s="420">
        <f t="shared" si="10"/>
        <v>0</v>
      </c>
      <c r="J34" s="509"/>
      <c r="K34" s="509"/>
      <c r="L34" s="509"/>
    </row>
    <row r="35" spans="2:12" ht="12" customHeight="1">
      <c r="B35" s="414" t="str">
        <f t="shared" si="6"/>
        <v>RUA CEM</v>
      </c>
      <c r="C35" s="415">
        <f>TSD!M14</f>
        <v>925.89</v>
      </c>
      <c r="D35" s="891">
        <f t="shared" si="7"/>
        <v>4.4999999999999999E-4</v>
      </c>
      <c r="E35" s="415">
        <f t="shared" si="5"/>
        <v>0.41</v>
      </c>
      <c r="F35" s="415">
        <f t="shared" si="8"/>
        <v>32</v>
      </c>
      <c r="G35" s="417">
        <f t="shared" si="9"/>
        <v>13.12</v>
      </c>
      <c r="H35" s="419"/>
      <c r="I35" s="420">
        <f t="shared" si="10"/>
        <v>0</v>
      </c>
      <c r="J35" s="509"/>
      <c r="K35" s="509"/>
      <c r="L35" s="509"/>
    </row>
    <row r="36" spans="2:12" ht="12" customHeight="1">
      <c r="B36" s="414" t="str">
        <f t="shared" si="6"/>
        <v>TRAVESSA CENTO E CINQUENTA E DOIS</v>
      </c>
      <c r="C36" s="415">
        <f>TSD!M15</f>
        <v>1096.8599999999999</v>
      </c>
      <c r="D36" s="891">
        <f t="shared" si="7"/>
        <v>4.4999999999999999E-4</v>
      </c>
      <c r="E36" s="415">
        <f t="shared" si="5"/>
        <v>0.49</v>
      </c>
      <c r="F36" s="415">
        <f t="shared" si="8"/>
        <v>32</v>
      </c>
      <c r="G36" s="417">
        <f t="shared" si="9"/>
        <v>15.68</v>
      </c>
      <c r="H36" s="419"/>
      <c r="I36" s="420">
        <f t="shared" si="10"/>
        <v>0</v>
      </c>
      <c r="J36" s="509"/>
      <c r="K36" s="509"/>
      <c r="L36" s="509"/>
    </row>
    <row r="37" spans="2:12" ht="12" customHeight="1">
      <c r="B37" s="414" t="str">
        <f t="shared" si="6"/>
        <v>RUA FEIRA DE SANTANA</v>
      </c>
      <c r="C37" s="415">
        <f>TSD!M16</f>
        <v>341.26</v>
      </c>
      <c r="D37" s="891">
        <f t="shared" si="7"/>
        <v>4.4999999999999999E-4</v>
      </c>
      <c r="E37" s="415">
        <f t="shared" si="5"/>
        <v>0.15</v>
      </c>
      <c r="F37" s="415">
        <f t="shared" si="8"/>
        <v>32</v>
      </c>
      <c r="G37" s="417">
        <f t="shared" si="9"/>
        <v>4.8</v>
      </c>
      <c r="H37" s="419"/>
      <c r="I37" s="420">
        <f t="shared" si="10"/>
        <v>0</v>
      </c>
      <c r="J37" s="509"/>
      <c r="K37" s="509"/>
      <c r="L37" s="509"/>
    </row>
    <row r="38" spans="2:12" ht="12" customHeight="1">
      <c r="B38" s="414" t="str">
        <f t="shared" si="6"/>
        <v>RUA ITAPEMIRIM</v>
      </c>
      <c r="C38" s="415">
        <f>TSD!M17</f>
        <v>357.96000000000004</v>
      </c>
      <c r="D38" s="891">
        <f t="shared" si="7"/>
        <v>4.4999999999999999E-4</v>
      </c>
      <c r="E38" s="415">
        <f t="shared" si="5"/>
        <v>0.16</v>
      </c>
      <c r="F38" s="415">
        <f t="shared" si="8"/>
        <v>32</v>
      </c>
      <c r="G38" s="417">
        <f t="shared" si="9"/>
        <v>5.12</v>
      </c>
      <c r="H38" s="419"/>
      <c r="I38" s="420">
        <f t="shared" si="10"/>
        <v>0</v>
      </c>
      <c r="J38" s="509"/>
      <c r="K38" s="509"/>
      <c r="L38" s="509"/>
    </row>
    <row r="39" spans="2:12" ht="12" customHeight="1">
      <c r="B39" s="414" t="str">
        <f t="shared" si="6"/>
        <v>RUA MURITIBA</v>
      </c>
      <c r="C39" s="415">
        <f>TSD!M18</f>
        <v>296.78000000000003</v>
      </c>
      <c r="D39" s="891">
        <f t="shared" si="7"/>
        <v>4.4999999999999999E-4</v>
      </c>
      <c r="E39" s="415">
        <f t="shared" si="5"/>
        <v>0.13</v>
      </c>
      <c r="F39" s="415">
        <f t="shared" si="8"/>
        <v>32</v>
      </c>
      <c r="G39" s="417">
        <f t="shared" si="9"/>
        <v>4.16</v>
      </c>
      <c r="H39" s="419"/>
      <c r="I39" s="420">
        <f t="shared" si="10"/>
        <v>0</v>
      </c>
      <c r="J39" s="509"/>
      <c r="K39" s="509"/>
      <c r="L39" s="509"/>
    </row>
    <row r="40" spans="2:12" ht="12" customHeight="1">
      <c r="B40" s="414" t="str">
        <f t="shared" si="6"/>
        <v>RUA MARILIA</v>
      </c>
      <c r="C40" s="415">
        <f>TSD!M19</f>
        <v>314.44</v>
      </c>
      <c r="D40" s="891">
        <f t="shared" si="7"/>
        <v>4.4999999999999999E-4</v>
      </c>
      <c r="E40" s="415">
        <f t="shared" si="5"/>
        <v>0.14000000000000001</v>
      </c>
      <c r="F40" s="415">
        <f t="shared" si="8"/>
        <v>32</v>
      </c>
      <c r="G40" s="417">
        <f t="shared" si="9"/>
        <v>4.4800000000000004</v>
      </c>
      <c r="H40" s="419"/>
      <c r="I40" s="420">
        <f t="shared" si="10"/>
        <v>0</v>
      </c>
      <c r="J40" s="509"/>
      <c r="K40" s="509"/>
      <c r="L40" s="509"/>
    </row>
    <row r="41" spans="2:12" ht="12" customHeight="1">
      <c r="B41" s="414" t="str">
        <f t="shared" si="6"/>
        <v>RUA CENTO E SESSENTA</v>
      </c>
      <c r="C41" s="415">
        <f>TSD!M20</f>
        <v>355.02</v>
      </c>
      <c r="D41" s="891">
        <f t="shared" si="7"/>
        <v>4.4999999999999999E-4</v>
      </c>
      <c r="E41" s="415">
        <f t="shared" si="5"/>
        <v>0.15</v>
      </c>
      <c r="F41" s="415">
        <f t="shared" si="8"/>
        <v>32</v>
      </c>
      <c r="G41" s="417">
        <f t="shared" si="9"/>
        <v>4.8</v>
      </c>
      <c r="H41" s="419"/>
      <c r="I41" s="420">
        <f t="shared" si="10"/>
        <v>0</v>
      </c>
      <c r="J41" s="509"/>
      <c r="K41" s="509"/>
      <c r="L41" s="509"/>
    </row>
    <row r="42" spans="2:12" ht="12" customHeight="1">
      <c r="B42" s="414" t="str">
        <f t="shared" si="6"/>
        <v>RUA CONS. FRANSCISCO RAPOSO</v>
      </c>
      <c r="C42" s="415">
        <f>TSD!M21</f>
        <v>276.73</v>
      </c>
      <c r="D42" s="891">
        <f t="shared" si="7"/>
        <v>4.4999999999999999E-4</v>
      </c>
      <c r="E42" s="415">
        <f t="shared" si="5"/>
        <v>0.12</v>
      </c>
      <c r="F42" s="415">
        <f t="shared" si="8"/>
        <v>32</v>
      </c>
      <c r="G42" s="417">
        <f t="shared" si="9"/>
        <v>3.84</v>
      </c>
      <c r="H42" s="421"/>
      <c r="I42" s="420">
        <f t="shared" si="10"/>
        <v>0</v>
      </c>
      <c r="J42" s="509"/>
      <c r="K42" s="509"/>
      <c r="L42" s="509"/>
    </row>
    <row r="43" spans="2:12" ht="12" customHeight="1">
      <c r="B43" s="414"/>
      <c r="C43" s="415"/>
      <c r="D43" s="415"/>
      <c r="E43" s="415"/>
      <c r="F43" s="415"/>
      <c r="G43" s="417"/>
      <c r="H43" s="421"/>
      <c r="I43" s="420"/>
      <c r="J43" s="509"/>
      <c r="K43" s="509"/>
      <c r="L43" s="509"/>
    </row>
    <row r="44" spans="2:12" ht="19.5" customHeight="1" thickBot="1">
      <c r="B44" s="1198" t="s">
        <v>456</v>
      </c>
      <c r="C44" s="1199"/>
      <c r="D44" s="1199"/>
      <c r="E44" s="422">
        <f>SUM(E7:E43)</f>
        <v>34.130000000000003</v>
      </c>
      <c r="F44" s="422"/>
      <c r="G44" s="422">
        <f>SUM(G7:G43)</f>
        <v>1092.1600000000001</v>
      </c>
      <c r="H44" s="425"/>
      <c r="I44" s="426">
        <f>SUM(I7:I43)</f>
        <v>0</v>
      </c>
      <c r="J44" s="509"/>
      <c r="K44" s="509"/>
      <c r="L44" s="509"/>
    </row>
    <row r="45" spans="2:12">
      <c r="C45" s="509"/>
      <c r="D45" s="510"/>
      <c r="E45" s="510"/>
      <c r="F45" s="510"/>
      <c r="G45" s="510"/>
      <c r="H45" s="510"/>
      <c r="I45" s="509"/>
      <c r="J45" s="509"/>
      <c r="K45" s="509"/>
      <c r="L45" s="509"/>
    </row>
    <row r="46" spans="2:12">
      <c r="C46" s="509"/>
      <c r="D46" s="510"/>
      <c r="E46" s="510"/>
      <c r="F46" s="510"/>
      <c r="G46" s="510"/>
      <c r="H46" s="510"/>
      <c r="I46" s="509"/>
      <c r="J46" s="508"/>
      <c r="K46" s="509"/>
      <c r="L46" s="509"/>
    </row>
    <row r="47" spans="2:12" ht="13.5">
      <c r="C47" s="511"/>
      <c r="D47" s="512"/>
      <c r="E47" s="512"/>
      <c r="F47" s="512"/>
      <c r="G47" s="512"/>
      <c r="H47" s="512"/>
      <c r="I47" s="511"/>
      <c r="J47" s="513"/>
      <c r="K47" s="511"/>
      <c r="L47" s="511"/>
    </row>
    <row r="48" spans="2:12" ht="13.5">
      <c r="C48" s="511"/>
      <c r="D48" s="512"/>
      <c r="E48" s="512"/>
      <c r="F48" s="512"/>
      <c r="G48" s="512"/>
      <c r="H48" s="512"/>
      <c r="I48" s="511"/>
      <c r="J48" s="513"/>
      <c r="K48" s="511"/>
      <c r="L48" s="511"/>
    </row>
    <row r="49" spans="3:12" ht="13.5">
      <c r="C49" s="511"/>
      <c r="D49" s="512"/>
      <c r="E49" s="512"/>
      <c r="F49" s="512"/>
      <c r="G49" s="512"/>
      <c r="H49" s="512"/>
      <c r="I49" s="511"/>
      <c r="J49" s="513"/>
      <c r="K49" s="511"/>
      <c r="L49" s="511"/>
    </row>
    <row r="50" spans="3:12" ht="13.5">
      <c r="C50" s="511"/>
      <c r="D50" s="512"/>
      <c r="E50" s="512"/>
      <c r="F50" s="512"/>
      <c r="G50" s="512"/>
      <c r="H50" s="512"/>
      <c r="I50" s="511"/>
      <c r="J50" s="513"/>
      <c r="K50" s="511"/>
      <c r="L50" s="511"/>
    </row>
    <row r="51" spans="3:12" ht="13.5">
      <c r="C51" s="511"/>
      <c r="D51" s="512"/>
      <c r="E51" s="512"/>
      <c r="F51" s="512"/>
      <c r="G51" s="512"/>
      <c r="H51" s="512"/>
      <c r="I51" s="511"/>
      <c r="J51" s="513"/>
      <c r="K51" s="511"/>
      <c r="L51" s="511"/>
    </row>
    <row r="52" spans="3:12" ht="13.5">
      <c r="C52" s="511"/>
      <c r="D52" s="512"/>
      <c r="E52" s="512"/>
      <c r="F52" s="512"/>
      <c r="G52" s="512"/>
      <c r="H52" s="512"/>
      <c r="I52" s="511"/>
      <c r="J52" s="513"/>
      <c r="K52" s="511"/>
      <c r="L52" s="511"/>
    </row>
  </sheetData>
  <mergeCells count="10">
    <mergeCell ref="B25:I25"/>
    <mergeCell ref="B44:D44"/>
    <mergeCell ref="B2:I2"/>
    <mergeCell ref="B3:I3"/>
    <mergeCell ref="B4:B6"/>
    <mergeCell ref="C4:C5"/>
    <mergeCell ref="D4:D5"/>
    <mergeCell ref="E4:E5"/>
    <mergeCell ref="F4:G4"/>
    <mergeCell ref="H4:I4"/>
  </mergeCells>
  <printOptions horizontalCentered="1"/>
  <pageMargins left="0.70866141732283472" right="0.70866141732283472" top="1.1811023622047245" bottom="0.74803149606299213" header="0.31496062992125984" footer="0.31496062992125984"/>
  <pageSetup paperSize="9" fitToHeight="0" orientation="landscape" horizontalDpi="4294967293" verticalDpi="300" r:id="rId1"/>
  <headerFooter scaleWithDoc="0">
    <oddFooter xml:space="preserve">&amp;C&amp;10
</oddFooter>
  </headerFooter>
  <rowBreaks count="1" manualBreakCount="1">
    <brk id="24" min="1" max="8" man="1"/>
  </rowBreaks>
  <ignoredErrors>
    <ignoredError sqref="E8:E23 E27:E42 F8:F24 F26" formula="1"/>
  </ignoredError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B1:R32"/>
  <sheetViews>
    <sheetView view="pageBreakPreview" zoomScale="115" zoomScaleNormal="115" zoomScaleSheetLayoutView="115" workbookViewId="0">
      <selection activeCell="I4" sqref="I4"/>
    </sheetView>
  </sheetViews>
  <sheetFormatPr defaultRowHeight="12.75"/>
  <cols>
    <col min="1" max="1" width="9.140625" style="412"/>
    <col min="2" max="2" width="32" style="412" customWidth="1"/>
    <col min="3" max="3" width="12" style="412" customWidth="1"/>
    <col min="4" max="4" width="13.5703125" style="412" customWidth="1"/>
    <col min="5" max="5" width="13.7109375" style="412" customWidth="1"/>
    <col min="6" max="9" width="10.7109375" style="412" customWidth="1"/>
    <col min="10" max="10" width="7.7109375" style="412" customWidth="1"/>
    <col min="11" max="11" width="5.85546875" style="412" customWidth="1"/>
    <col min="12" max="12" width="7.7109375" style="412" customWidth="1"/>
    <col min="13" max="16384" width="9.140625" style="412"/>
  </cols>
  <sheetData>
    <row r="1" spans="2:18" ht="13.5" thickBot="1"/>
    <row r="2" spans="2:18" ht="15.75">
      <c r="B2" s="1241" t="s">
        <v>486</v>
      </c>
      <c r="C2" s="1242"/>
      <c r="D2" s="1242"/>
      <c r="E2" s="1242"/>
      <c r="F2" s="1242"/>
      <c r="G2" s="1242"/>
      <c r="H2" s="1242"/>
      <c r="I2" s="1243"/>
      <c r="J2" s="506"/>
      <c r="K2" s="506"/>
      <c r="L2" s="506"/>
    </row>
    <row r="3" spans="2:18" ht="12.75" customHeight="1">
      <c r="B3" s="1244" t="s">
        <v>437</v>
      </c>
      <c r="C3" s="1245" t="s">
        <v>462</v>
      </c>
      <c r="D3" s="497" t="s">
        <v>487</v>
      </c>
      <c r="E3" s="497" t="s">
        <v>488</v>
      </c>
      <c r="F3" s="1226" t="s">
        <v>443</v>
      </c>
      <c r="G3" s="1227"/>
      <c r="H3" s="1226" t="s">
        <v>444</v>
      </c>
      <c r="I3" s="1228"/>
      <c r="J3" s="507"/>
      <c r="K3" s="507"/>
      <c r="L3" s="507"/>
    </row>
    <row r="4" spans="2:18" ht="25.5">
      <c r="B4" s="1244"/>
      <c r="C4" s="1246"/>
      <c r="D4" s="494" t="s">
        <v>489</v>
      </c>
      <c r="E4" s="494" t="s">
        <v>489</v>
      </c>
      <c r="F4" s="494" t="s">
        <v>25</v>
      </c>
      <c r="G4" s="494" t="s">
        <v>450</v>
      </c>
      <c r="H4" s="494" t="s">
        <v>25</v>
      </c>
      <c r="I4" s="496" t="s">
        <v>450</v>
      </c>
      <c r="J4" s="507"/>
      <c r="K4" s="497" t="s">
        <v>487</v>
      </c>
      <c r="L4" s="497" t="s">
        <v>488</v>
      </c>
    </row>
    <row r="5" spans="2:18">
      <c r="B5" s="1244"/>
      <c r="C5" s="495" t="s">
        <v>452</v>
      </c>
      <c r="D5" s="495" t="s">
        <v>490</v>
      </c>
      <c r="E5" s="495" t="s">
        <v>490</v>
      </c>
      <c r="F5" s="495" t="s">
        <v>454</v>
      </c>
      <c r="G5" s="495" t="s">
        <v>455</v>
      </c>
      <c r="H5" s="495" t="s">
        <v>454</v>
      </c>
      <c r="I5" s="413" t="s">
        <v>455</v>
      </c>
      <c r="J5" s="508"/>
      <c r="K5" s="508"/>
      <c r="L5" s="508"/>
    </row>
    <row r="6" spans="2:18" ht="12" customHeight="1">
      <c r="B6" s="414" t="str">
        <f>'REG. SUBLEITO'!B5</f>
        <v>RUA CENTO E TRINTA E NOVE</v>
      </c>
      <c r="C6" s="415">
        <f>IMPRIMAÇÃO!M5</f>
        <v>2992.24</v>
      </c>
      <c r="D6" s="541">
        <f>'COMP. TSD'!G14</f>
        <v>7.3000000000000001E-3</v>
      </c>
      <c r="E6" s="541">
        <f>'COMP. TSD'!G15</f>
        <v>1.4999999999999999E-2</v>
      </c>
      <c r="F6" s="417">
        <v>51</v>
      </c>
      <c r="G6" s="417">
        <f>TRUNC(((C6*E6*F6)+(C6*D6*F6)),2)</f>
        <v>3403.07</v>
      </c>
      <c r="H6" s="417">
        <v>0</v>
      </c>
      <c r="I6" s="420">
        <f>TRUNC(((C6*E6*H6)+(C6*D6*H6)),2)</f>
        <v>0</v>
      </c>
      <c r="J6" s="508"/>
      <c r="K6" s="508">
        <f>TRUNC(((C6*D6)),2)</f>
        <v>21.84</v>
      </c>
      <c r="L6" s="508">
        <f>TRUNC(((C6*E6)),2)</f>
        <v>44.88</v>
      </c>
      <c r="N6" s="412">
        <f>TRUNC(K6*F6,2)</f>
        <v>1113.8399999999999</v>
      </c>
      <c r="O6" s="412">
        <f>TRUNC(L6*F6,2)</f>
        <v>2288.88</v>
      </c>
      <c r="Q6" s="412">
        <f>TRUNC(K6*H6,2)</f>
        <v>0</v>
      </c>
      <c r="R6" s="412">
        <f>TRUNC(L6*H6,2)</f>
        <v>0</v>
      </c>
    </row>
    <row r="7" spans="2:18" ht="12" customHeight="1">
      <c r="B7" s="414" t="str">
        <f>'REG. SUBLEITO'!B6</f>
        <v>RUA ITATIAIA</v>
      </c>
      <c r="C7" s="415">
        <f>IMPRIMAÇÃO!M6</f>
        <v>1187.2099999999998</v>
      </c>
      <c r="D7" s="541">
        <f>D6</f>
        <v>7.3000000000000001E-3</v>
      </c>
      <c r="E7" s="541">
        <f>E6</f>
        <v>1.4999999999999999E-2</v>
      </c>
      <c r="F7" s="417">
        <f>F6</f>
        <v>51</v>
      </c>
      <c r="G7" s="417">
        <f>TRUNC(((C7*E7*F7)+(C7*D7*F7)),2)</f>
        <v>1350.21</v>
      </c>
      <c r="H7" s="417">
        <f>H6</f>
        <v>0</v>
      </c>
      <c r="I7" s="420">
        <f>TRUNC(((C7*E7*H7)+(C7*D7*H7)),2)</f>
        <v>0</v>
      </c>
      <c r="J7" s="508"/>
      <c r="K7" s="508">
        <f>TRUNC(((C7*D7)),2)</f>
        <v>8.66</v>
      </c>
      <c r="L7" s="508">
        <f>TRUNC(((C7*E7)),2)</f>
        <v>17.8</v>
      </c>
      <c r="N7" s="412">
        <f>TRUNC(K7*F7,2)</f>
        <v>441.66</v>
      </c>
      <c r="O7" s="412">
        <f>TRUNC(L7*F7,2)</f>
        <v>907.8</v>
      </c>
      <c r="Q7" s="412">
        <f>TRUNC(K7*H7,2)</f>
        <v>0</v>
      </c>
      <c r="R7" s="412">
        <f>TRUNC(L7*H7,2)</f>
        <v>0</v>
      </c>
    </row>
    <row r="8" spans="2:18" ht="12" customHeight="1">
      <c r="B8" s="414" t="str">
        <f>'REG. SUBLEITO'!B7</f>
        <v>RUA FLORENA</v>
      </c>
      <c r="C8" s="415">
        <f>IMPRIMAÇÃO!M7</f>
        <v>1199.74</v>
      </c>
      <c r="D8" s="541">
        <f t="shared" ref="D8:D22" si="0">D7</f>
        <v>7.3000000000000001E-3</v>
      </c>
      <c r="E8" s="541">
        <f t="shared" ref="E8:E22" si="1">E7</f>
        <v>1.4999999999999999E-2</v>
      </c>
      <c r="F8" s="417">
        <f t="shared" ref="F8:F22" si="2">F7</f>
        <v>51</v>
      </c>
      <c r="G8" s="417">
        <f t="shared" ref="G8:G22" si="3">TRUNC(((C8*E8*F8)+(C8*D8*F8)),2)</f>
        <v>1364.46</v>
      </c>
      <c r="H8" s="417">
        <f t="shared" ref="H8:H22" si="4">H7</f>
        <v>0</v>
      </c>
      <c r="I8" s="420">
        <f t="shared" ref="I8:I22" si="5">TRUNC(((C8*E8*H8)+(C8*D8*H8)),2)</f>
        <v>0</v>
      </c>
      <c r="J8" s="508"/>
      <c r="K8" s="508"/>
      <c r="L8" s="508"/>
    </row>
    <row r="9" spans="2:18" ht="12" customHeight="1">
      <c r="B9" s="414" t="str">
        <f>'REG. SUBLEITO'!B8</f>
        <v>RUA MOSSORÓ</v>
      </c>
      <c r="C9" s="415">
        <f>IMPRIMAÇÃO!M8</f>
        <v>1208.8399999999999</v>
      </c>
      <c r="D9" s="541">
        <f t="shared" si="0"/>
        <v>7.3000000000000001E-3</v>
      </c>
      <c r="E9" s="541">
        <f t="shared" si="1"/>
        <v>1.4999999999999999E-2</v>
      </c>
      <c r="F9" s="417">
        <f t="shared" si="2"/>
        <v>51</v>
      </c>
      <c r="G9" s="417">
        <f t="shared" si="3"/>
        <v>1374.81</v>
      </c>
      <c r="H9" s="417">
        <f t="shared" si="4"/>
        <v>0</v>
      </c>
      <c r="I9" s="420">
        <f t="shared" si="5"/>
        <v>0</v>
      </c>
      <c r="J9" s="508"/>
      <c r="K9" s="508"/>
      <c r="L9" s="508"/>
    </row>
    <row r="10" spans="2:18" ht="12" customHeight="1">
      <c r="B10" s="414" t="str">
        <f>'REG. SUBLEITO'!B9</f>
        <v>RUA BRAGANÇA</v>
      </c>
      <c r="C10" s="415">
        <f>IMPRIMAÇÃO!M9</f>
        <v>1233.25</v>
      </c>
      <c r="D10" s="541">
        <f t="shared" si="0"/>
        <v>7.3000000000000001E-3</v>
      </c>
      <c r="E10" s="541">
        <f t="shared" si="1"/>
        <v>1.4999999999999999E-2</v>
      </c>
      <c r="F10" s="417">
        <f t="shared" si="2"/>
        <v>51</v>
      </c>
      <c r="G10" s="417">
        <f t="shared" si="3"/>
        <v>1402.57</v>
      </c>
      <c r="H10" s="417">
        <f t="shared" si="4"/>
        <v>0</v>
      </c>
      <c r="I10" s="420">
        <f t="shared" si="5"/>
        <v>0</v>
      </c>
      <c r="J10" s="508"/>
      <c r="K10" s="508"/>
      <c r="L10" s="508"/>
    </row>
    <row r="11" spans="2:18" ht="12" customHeight="1">
      <c r="B11" s="414" t="str">
        <f>'REG. SUBLEITO'!B10</f>
        <v>RUA ALTAMIRA</v>
      </c>
      <c r="C11" s="415">
        <f>IMPRIMAÇÃO!M10</f>
        <v>1223.6099999999999</v>
      </c>
      <c r="D11" s="541">
        <f t="shared" si="0"/>
        <v>7.3000000000000001E-3</v>
      </c>
      <c r="E11" s="541">
        <f t="shared" si="1"/>
        <v>1.4999999999999999E-2</v>
      </c>
      <c r="F11" s="417">
        <f t="shared" si="2"/>
        <v>51</v>
      </c>
      <c r="G11" s="417">
        <f t="shared" si="3"/>
        <v>1391.61</v>
      </c>
      <c r="H11" s="417">
        <f t="shared" si="4"/>
        <v>0</v>
      </c>
      <c r="I11" s="420">
        <f t="shared" si="5"/>
        <v>0</v>
      </c>
      <c r="J11" s="508"/>
      <c r="K11" s="508"/>
      <c r="L11" s="508"/>
    </row>
    <row r="12" spans="2:18" ht="12" customHeight="1">
      <c r="B12" s="414" t="str">
        <f>'REG. SUBLEITO'!B11</f>
        <v>RUA CARUARU</v>
      </c>
      <c r="C12" s="415">
        <f>IMPRIMAÇÃO!M11</f>
        <v>6158.6900000000005</v>
      </c>
      <c r="D12" s="541">
        <f t="shared" si="0"/>
        <v>7.3000000000000001E-3</v>
      </c>
      <c r="E12" s="541">
        <f t="shared" si="1"/>
        <v>1.4999999999999999E-2</v>
      </c>
      <c r="F12" s="417">
        <f t="shared" si="2"/>
        <v>51</v>
      </c>
      <c r="G12" s="417">
        <f t="shared" si="3"/>
        <v>7004.27</v>
      </c>
      <c r="H12" s="417">
        <f t="shared" si="4"/>
        <v>0</v>
      </c>
      <c r="I12" s="420">
        <f t="shared" si="5"/>
        <v>0</v>
      </c>
      <c r="J12" s="508"/>
      <c r="K12" s="508"/>
      <c r="L12" s="508"/>
    </row>
    <row r="13" spans="2:18" ht="12" customHeight="1">
      <c r="B13" s="414" t="str">
        <f>'REG. SUBLEITO'!B12</f>
        <v>TRAVESSA DO NICO</v>
      </c>
      <c r="C13" s="415">
        <f>IMPRIMAÇÃO!M12</f>
        <v>768.75</v>
      </c>
      <c r="D13" s="541">
        <f t="shared" si="0"/>
        <v>7.3000000000000001E-3</v>
      </c>
      <c r="E13" s="541">
        <f t="shared" si="1"/>
        <v>1.4999999999999999E-2</v>
      </c>
      <c r="F13" s="417">
        <f t="shared" si="2"/>
        <v>51</v>
      </c>
      <c r="G13" s="417">
        <f t="shared" si="3"/>
        <v>874.29</v>
      </c>
      <c r="H13" s="417">
        <f t="shared" si="4"/>
        <v>0</v>
      </c>
      <c r="I13" s="420">
        <f t="shared" si="5"/>
        <v>0</v>
      </c>
      <c r="J13" s="508"/>
      <c r="K13" s="508"/>
      <c r="L13" s="508"/>
    </row>
    <row r="14" spans="2:18" ht="12" customHeight="1">
      <c r="B14" s="414" t="str">
        <f>'REG. SUBLEITO'!B13</f>
        <v>RUA COLATINA</v>
      </c>
      <c r="C14" s="415">
        <f>IMPRIMAÇÃO!M13</f>
        <v>844.79</v>
      </c>
      <c r="D14" s="541">
        <f t="shared" si="0"/>
        <v>7.3000000000000001E-3</v>
      </c>
      <c r="E14" s="541">
        <f t="shared" si="1"/>
        <v>1.4999999999999999E-2</v>
      </c>
      <c r="F14" s="417">
        <f t="shared" si="2"/>
        <v>51</v>
      </c>
      <c r="G14" s="417">
        <f t="shared" si="3"/>
        <v>960.77</v>
      </c>
      <c r="H14" s="417">
        <f t="shared" si="4"/>
        <v>0</v>
      </c>
      <c r="I14" s="420">
        <f t="shared" si="5"/>
        <v>0</v>
      </c>
      <c r="J14" s="508"/>
      <c r="K14" s="508"/>
      <c r="L14" s="508"/>
    </row>
    <row r="15" spans="2:18" ht="12" customHeight="1">
      <c r="B15" s="414" t="str">
        <f>'REG. SUBLEITO'!B14</f>
        <v>RUA CEM</v>
      </c>
      <c r="C15" s="415">
        <f>IMPRIMAÇÃO!M14</f>
        <v>925.89</v>
      </c>
      <c r="D15" s="541">
        <f t="shared" si="0"/>
        <v>7.3000000000000001E-3</v>
      </c>
      <c r="E15" s="541">
        <f t="shared" si="1"/>
        <v>1.4999999999999999E-2</v>
      </c>
      <c r="F15" s="417">
        <f t="shared" si="2"/>
        <v>51</v>
      </c>
      <c r="G15" s="417">
        <f t="shared" si="3"/>
        <v>1053.01</v>
      </c>
      <c r="H15" s="417">
        <f t="shared" si="4"/>
        <v>0</v>
      </c>
      <c r="I15" s="420">
        <f t="shared" si="5"/>
        <v>0</v>
      </c>
      <c r="J15" s="508"/>
      <c r="K15" s="508"/>
      <c r="L15" s="508"/>
    </row>
    <row r="16" spans="2:18" ht="12" customHeight="1">
      <c r="B16" s="414" t="str">
        <f>'REG. SUBLEITO'!B15</f>
        <v>TRAVESSA CENTO E CINQUENTA E DOIS</v>
      </c>
      <c r="C16" s="415">
        <f>IMPRIMAÇÃO!M15</f>
        <v>1096.8599999999999</v>
      </c>
      <c r="D16" s="541">
        <f t="shared" si="0"/>
        <v>7.3000000000000001E-3</v>
      </c>
      <c r="E16" s="541">
        <f t="shared" si="1"/>
        <v>1.4999999999999999E-2</v>
      </c>
      <c r="F16" s="417">
        <f t="shared" si="2"/>
        <v>51</v>
      </c>
      <c r="G16" s="417">
        <f t="shared" si="3"/>
        <v>1247.45</v>
      </c>
      <c r="H16" s="417">
        <f t="shared" si="4"/>
        <v>0</v>
      </c>
      <c r="I16" s="420">
        <f t="shared" si="5"/>
        <v>0</v>
      </c>
      <c r="J16" s="508"/>
      <c r="K16" s="508"/>
      <c r="L16" s="508"/>
    </row>
    <row r="17" spans="2:12" ht="12" customHeight="1">
      <c r="B17" s="414" t="str">
        <f>'REG. SUBLEITO'!B16</f>
        <v>RUA FEIRA DE SANTANA</v>
      </c>
      <c r="C17" s="415">
        <f>IMPRIMAÇÃO!M16</f>
        <v>341.26</v>
      </c>
      <c r="D17" s="541">
        <f t="shared" si="0"/>
        <v>7.3000000000000001E-3</v>
      </c>
      <c r="E17" s="541">
        <f t="shared" si="1"/>
        <v>1.4999999999999999E-2</v>
      </c>
      <c r="F17" s="417">
        <f t="shared" si="2"/>
        <v>51</v>
      </c>
      <c r="G17" s="417">
        <f t="shared" si="3"/>
        <v>388.11</v>
      </c>
      <c r="H17" s="417">
        <f t="shared" si="4"/>
        <v>0</v>
      </c>
      <c r="I17" s="420">
        <f t="shared" si="5"/>
        <v>0</v>
      </c>
      <c r="J17" s="508"/>
      <c r="K17" s="508"/>
      <c r="L17" s="508"/>
    </row>
    <row r="18" spans="2:12" ht="12" customHeight="1">
      <c r="B18" s="414" t="str">
        <f>'REG. SUBLEITO'!B17</f>
        <v>RUA ITAPEMIRIM</v>
      </c>
      <c r="C18" s="415">
        <f>IMPRIMAÇÃO!M17</f>
        <v>357.96000000000004</v>
      </c>
      <c r="D18" s="541">
        <f t="shared" si="0"/>
        <v>7.3000000000000001E-3</v>
      </c>
      <c r="E18" s="541">
        <f t="shared" si="1"/>
        <v>1.4999999999999999E-2</v>
      </c>
      <c r="F18" s="417">
        <f t="shared" si="2"/>
        <v>51</v>
      </c>
      <c r="G18" s="417">
        <f t="shared" si="3"/>
        <v>407.1</v>
      </c>
      <c r="H18" s="417">
        <f t="shared" si="4"/>
        <v>0</v>
      </c>
      <c r="I18" s="420">
        <f t="shared" si="5"/>
        <v>0</v>
      </c>
      <c r="J18" s="508"/>
      <c r="K18" s="508"/>
      <c r="L18" s="508"/>
    </row>
    <row r="19" spans="2:12" ht="12" customHeight="1">
      <c r="B19" s="414" t="str">
        <f>'REG. SUBLEITO'!B18</f>
        <v>RUA MURITIBA</v>
      </c>
      <c r="C19" s="415">
        <f>IMPRIMAÇÃO!M18</f>
        <v>296.78000000000003</v>
      </c>
      <c r="D19" s="541">
        <f t="shared" si="0"/>
        <v>7.3000000000000001E-3</v>
      </c>
      <c r="E19" s="541">
        <f t="shared" si="1"/>
        <v>1.4999999999999999E-2</v>
      </c>
      <c r="F19" s="417">
        <f t="shared" si="2"/>
        <v>51</v>
      </c>
      <c r="G19" s="417">
        <f t="shared" si="3"/>
        <v>337.52</v>
      </c>
      <c r="H19" s="417">
        <f t="shared" si="4"/>
        <v>0</v>
      </c>
      <c r="I19" s="420">
        <f t="shared" si="5"/>
        <v>0</v>
      </c>
      <c r="J19" s="508"/>
      <c r="K19" s="508"/>
      <c r="L19" s="508"/>
    </row>
    <row r="20" spans="2:12" ht="12" customHeight="1">
      <c r="B20" s="414" t="str">
        <f>'REG. SUBLEITO'!B19</f>
        <v>RUA MARILIA</v>
      </c>
      <c r="C20" s="415">
        <f>IMPRIMAÇÃO!M19</f>
        <v>314.44</v>
      </c>
      <c r="D20" s="541">
        <f t="shared" si="0"/>
        <v>7.3000000000000001E-3</v>
      </c>
      <c r="E20" s="541">
        <f t="shared" si="1"/>
        <v>1.4999999999999999E-2</v>
      </c>
      <c r="F20" s="417">
        <f t="shared" si="2"/>
        <v>51</v>
      </c>
      <c r="G20" s="417">
        <f t="shared" si="3"/>
        <v>357.61</v>
      </c>
      <c r="H20" s="417">
        <f t="shared" si="4"/>
        <v>0</v>
      </c>
      <c r="I20" s="420">
        <f t="shared" si="5"/>
        <v>0</v>
      </c>
      <c r="J20" s="508"/>
      <c r="K20" s="508"/>
      <c r="L20" s="508"/>
    </row>
    <row r="21" spans="2:12" ht="12" customHeight="1">
      <c r="B21" s="414" t="str">
        <f>'REG. SUBLEITO'!B20</f>
        <v>RUA CENTO E SESSENTA</v>
      </c>
      <c r="C21" s="415">
        <f>IMPRIMAÇÃO!M20</f>
        <v>355.02</v>
      </c>
      <c r="D21" s="541">
        <f t="shared" si="0"/>
        <v>7.3000000000000001E-3</v>
      </c>
      <c r="E21" s="541">
        <f t="shared" si="1"/>
        <v>1.4999999999999999E-2</v>
      </c>
      <c r="F21" s="417">
        <f t="shared" si="2"/>
        <v>51</v>
      </c>
      <c r="G21" s="417">
        <f t="shared" si="3"/>
        <v>403.76</v>
      </c>
      <c r="H21" s="417">
        <f t="shared" si="4"/>
        <v>0</v>
      </c>
      <c r="I21" s="420">
        <f t="shared" si="5"/>
        <v>0</v>
      </c>
      <c r="J21" s="508"/>
      <c r="K21" s="508"/>
      <c r="L21" s="508"/>
    </row>
    <row r="22" spans="2:12" ht="12" customHeight="1">
      <c r="B22" s="414" t="str">
        <f>'REG. SUBLEITO'!B21</f>
        <v>RUA CONS. FRANSCISCO RAPOSO</v>
      </c>
      <c r="C22" s="415">
        <f>IMPRIMAÇÃO!M21</f>
        <v>276.73</v>
      </c>
      <c r="D22" s="541">
        <f t="shared" si="0"/>
        <v>7.3000000000000001E-3</v>
      </c>
      <c r="E22" s="541">
        <f t="shared" si="1"/>
        <v>1.4999999999999999E-2</v>
      </c>
      <c r="F22" s="417">
        <f t="shared" si="2"/>
        <v>51</v>
      </c>
      <c r="G22" s="417">
        <f t="shared" si="3"/>
        <v>314.72000000000003</v>
      </c>
      <c r="H22" s="417">
        <f t="shared" si="4"/>
        <v>0</v>
      </c>
      <c r="I22" s="420">
        <f t="shared" si="5"/>
        <v>0</v>
      </c>
      <c r="J22" s="509"/>
      <c r="K22" s="509"/>
      <c r="L22" s="509"/>
    </row>
    <row r="23" spans="2:12" ht="12" customHeight="1">
      <c r="B23" s="414"/>
      <c r="C23" s="415"/>
      <c r="D23" s="415"/>
      <c r="E23" s="415"/>
      <c r="F23" s="415"/>
      <c r="G23" s="417"/>
      <c r="H23" s="421"/>
      <c r="I23" s="420"/>
      <c r="J23" s="509"/>
      <c r="K23" s="509"/>
      <c r="L23" s="509"/>
    </row>
    <row r="24" spans="2:12" ht="19.5" customHeight="1" thickBot="1">
      <c r="B24" s="1198" t="s">
        <v>456</v>
      </c>
      <c r="C24" s="1199"/>
      <c r="D24" s="1199"/>
      <c r="E24" s="422"/>
      <c r="F24" s="422"/>
      <c r="G24" s="422">
        <f>SUM(G6:G23)</f>
        <v>23635.34</v>
      </c>
      <c r="H24" s="425"/>
      <c r="I24" s="426">
        <f>SUM(I6:I23)</f>
        <v>0</v>
      </c>
      <c r="J24" s="509"/>
      <c r="K24" s="509"/>
      <c r="L24" s="509"/>
    </row>
    <row r="25" spans="2:12">
      <c r="C25" s="509"/>
      <c r="D25" s="510"/>
      <c r="E25" s="510"/>
      <c r="F25" s="510"/>
      <c r="G25" s="510"/>
      <c r="H25" s="510"/>
      <c r="I25" s="509"/>
      <c r="J25" s="509"/>
      <c r="K25" s="509"/>
      <c r="L25" s="509"/>
    </row>
    <row r="26" spans="2:12">
      <c r="C26" s="509"/>
      <c r="D26" s="510"/>
      <c r="E26" s="510"/>
      <c r="F26" s="510"/>
      <c r="G26" s="510"/>
      <c r="H26" s="510"/>
      <c r="I26" s="509"/>
      <c r="J26" s="508"/>
      <c r="K26" s="509"/>
      <c r="L26" s="509"/>
    </row>
    <row r="27" spans="2:12" ht="13.5">
      <c r="C27" s="511"/>
      <c r="D27" s="512"/>
      <c r="E27" s="512"/>
      <c r="F27" s="512"/>
      <c r="G27" s="512"/>
      <c r="H27" s="512"/>
      <c r="I27" s="511"/>
      <c r="J27" s="513"/>
      <c r="K27" s="511"/>
      <c r="L27" s="511"/>
    </row>
    <row r="28" spans="2:12" ht="13.5">
      <c r="C28" s="511"/>
      <c r="D28" s="512"/>
      <c r="E28" s="512"/>
      <c r="F28" s="512"/>
      <c r="G28" s="512"/>
      <c r="H28" s="512"/>
      <c r="I28" s="511"/>
      <c r="J28" s="513"/>
      <c r="K28" s="511"/>
      <c r="L28" s="511"/>
    </row>
    <row r="29" spans="2:12" ht="13.5">
      <c r="C29" s="511"/>
      <c r="D29" s="512"/>
      <c r="E29" s="512"/>
      <c r="F29" s="512"/>
      <c r="G29" s="512"/>
      <c r="H29" s="512"/>
      <c r="I29" s="511"/>
      <c r="J29" s="513"/>
      <c r="K29" s="511"/>
      <c r="L29" s="511"/>
    </row>
    <row r="30" spans="2:12" ht="13.5">
      <c r="C30" s="511"/>
      <c r="D30" s="512"/>
      <c r="E30" s="512"/>
      <c r="F30" s="512"/>
      <c r="G30" s="512"/>
      <c r="H30" s="512">
        <f>G24+I24</f>
        <v>23635.34</v>
      </c>
      <c r="I30" s="511"/>
      <c r="J30" s="513"/>
      <c r="K30" s="511"/>
      <c r="L30" s="511"/>
    </row>
    <row r="31" spans="2:12" ht="13.5">
      <c r="C31" s="511"/>
      <c r="D31" s="512"/>
      <c r="E31" s="512"/>
      <c r="F31" s="512"/>
      <c r="G31" s="512"/>
      <c r="H31" s="512"/>
      <c r="I31" s="511"/>
      <c r="J31" s="513"/>
      <c r="K31" s="511"/>
      <c r="L31" s="511"/>
    </row>
    <row r="32" spans="2:12" ht="13.5">
      <c r="C32" s="511"/>
      <c r="D32" s="512"/>
      <c r="E32" s="512"/>
      <c r="F32" s="512"/>
      <c r="G32" s="512"/>
      <c r="H32" s="512"/>
      <c r="I32" s="511"/>
      <c r="J32" s="513"/>
      <c r="K32" s="511"/>
      <c r="L32" s="511"/>
    </row>
  </sheetData>
  <mergeCells count="6">
    <mergeCell ref="B24:D24"/>
    <mergeCell ref="B2:I2"/>
    <mergeCell ref="B3:B5"/>
    <mergeCell ref="C3:C4"/>
    <mergeCell ref="F3:G3"/>
    <mergeCell ref="H3:I3"/>
  </mergeCells>
  <printOptions horizontalCentered="1"/>
  <pageMargins left="0.70866141732283472" right="0.70866141732283472" top="1.1811023622047245" bottom="0.74803149606299213" header="0.31496062992125984" footer="0.31496062992125984"/>
  <pageSetup paperSize="9" fitToHeight="0" orientation="landscape" horizontalDpi="4294967293" verticalDpi="300" r:id="rId1"/>
  <headerFooter scaleWithDoc="0">
    <oddFooter xml:space="preserve">&amp;C&amp;10
</oddFooter>
  </headerFooter>
  <ignoredErrors>
    <ignoredError sqref="G7:G22" formula="1"/>
  </ignoredError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O64"/>
  <sheetViews>
    <sheetView showGridLines="0" topLeftCell="A21" zoomScale="115" zoomScaleNormal="115" zoomScaleSheetLayoutView="115" workbookViewId="0">
      <selection activeCell="A40" sqref="A40:F61"/>
    </sheetView>
  </sheetViews>
  <sheetFormatPr defaultColWidth="9.140625" defaultRowHeight="16.5"/>
  <cols>
    <col min="1" max="1" width="8.5703125" style="451" customWidth="1"/>
    <col min="2" max="2" width="6" style="451" customWidth="1"/>
    <col min="3" max="3" width="29.5703125" style="451" customWidth="1"/>
    <col min="4" max="4" width="6.28515625" style="451" customWidth="1"/>
    <col min="5" max="5" width="40.28515625" style="451" customWidth="1"/>
    <col min="6" max="6" width="16.140625" style="451" customWidth="1"/>
    <col min="7" max="16384" width="9.140625" style="451"/>
  </cols>
  <sheetData>
    <row r="1" spans="1:6" ht="22.5" customHeight="1">
      <c r="A1" s="1274" t="s">
        <v>491</v>
      </c>
      <c r="B1" s="1275"/>
      <c r="C1" s="1275"/>
      <c r="D1" s="1275"/>
      <c r="E1" s="1275"/>
      <c r="F1" s="1276"/>
    </row>
    <row r="2" spans="1:6" s="452" customFormat="1" ht="12.75" customHeight="1">
      <c r="A2" s="1261" t="s">
        <v>9</v>
      </c>
      <c r="B2" s="1262" t="s">
        <v>437</v>
      </c>
      <c r="C2" s="1263"/>
      <c r="D2" s="1264" t="s">
        <v>492</v>
      </c>
      <c r="E2" s="1265"/>
      <c r="F2" s="917" t="s">
        <v>493</v>
      </c>
    </row>
    <row r="3" spans="1:6" s="452" customFormat="1" ht="18.75" customHeight="1">
      <c r="A3" s="1261"/>
      <c r="B3" s="1262"/>
      <c r="C3" s="1263"/>
      <c r="D3" s="1266" t="s">
        <v>494</v>
      </c>
      <c r="E3" s="1267"/>
      <c r="F3" s="918" t="s">
        <v>453</v>
      </c>
    </row>
    <row r="4" spans="1:6" s="452" customFormat="1" ht="12.75">
      <c r="A4" s="1251">
        <v>1</v>
      </c>
      <c r="B4" s="1253" t="str">
        <f>'TRANSP. BRITA'!B6</f>
        <v>RUA CENTO E TRINTA E NOVE</v>
      </c>
      <c r="C4" s="1254"/>
      <c r="D4" s="542" t="s">
        <v>495</v>
      </c>
      <c r="E4" s="543" t="s">
        <v>808</v>
      </c>
      <c r="F4" s="1257">
        <f>21.43+57.5+58.9+59.09+58.91+63.86+23.35+5+4.99+55.6+5+5+59.04+5+5+58.63+5+4.98+59.18+5+5+63.93</f>
        <v>689.39</v>
      </c>
    </row>
    <row r="5" spans="1:6" s="452" customFormat="1" ht="25.5">
      <c r="A5" s="1252"/>
      <c r="B5" s="1255"/>
      <c r="C5" s="1256"/>
      <c r="D5" s="542" t="s">
        <v>496</v>
      </c>
      <c r="E5" s="543" t="s">
        <v>807</v>
      </c>
      <c r="F5" s="1258"/>
    </row>
    <row r="6" spans="1:6" s="452" customFormat="1" ht="12.75">
      <c r="A6" s="1251">
        <f>A4+1</f>
        <v>2</v>
      </c>
      <c r="B6" s="1253" t="str">
        <f>'TRANSP. BRITA'!B7</f>
        <v>RUA ITATIAIA</v>
      </c>
      <c r="C6" s="1254"/>
      <c r="D6" s="542" t="s">
        <v>495</v>
      </c>
      <c r="E6" s="839">
        <v>166.21</v>
      </c>
      <c r="F6" s="1257">
        <f>E6+E7</f>
        <v>332.09000000000003</v>
      </c>
    </row>
    <row r="7" spans="1:6" s="452" customFormat="1" ht="12.75">
      <c r="A7" s="1252"/>
      <c r="B7" s="1255"/>
      <c r="C7" s="1256"/>
      <c r="D7" s="542" t="s">
        <v>496</v>
      </c>
      <c r="E7" s="839">
        <v>165.88</v>
      </c>
      <c r="F7" s="1258"/>
    </row>
    <row r="8" spans="1:6" s="452" customFormat="1" ht="12.75">
      <c r="A8" s="1251">
        <f t="shared" ref="A8" si="0">A6+1</f>
        <v>3</v>
      </c>
      <c r="B8" s="1253" t="str">
        <f>'TRANSP. BRITA'!B8</f>
        <v>RUA FLORENA</v>
      </c>
      <c r="C8" s="1254"/>
      <c r="D8" s="542" t="s">
        <v>495</v>
      </c>
      <c r="E8" s="839">
        <v>167.88</v>
      </c>
      <c r="F8" s="1257">
        <f>E8+E9</f>
        <v>335.7</v>
      </c>
    </row>
    <row r="9" spans="1:6" s="452" customFormat="1" ht="12.75">
      <c r="A9" s="1252"/>
      <c r="B9" s="1255"/>
      <c r="C9" s="1256"/>
      <c r="D9" s="542" t="s">
        <v>496</v>
      </c>
      <c r="E9" s="839">
        <v>167.82</v>
      </c>
      <c r="F9" s="1258"/>
    </row>
    <row r="10" spans="1:6" s="452" customFormat="1" ht="12.75">
      <c r="A10" s="1251">
        <f t="shared" ref="A10" si="1">A8+1</f>
        <v>4</v>
      </c>
      <c r="B10" s="1253" t="str">
        <f>'TRANSP. BRITA'!B9</f>
        <v>RUA MOSSORÓ</v>
      </c>
      <c r="C10" s="1254"/>
      <c r="D10" s="542" t="s">
        <v>495</v>
      </c>
      <c r="E10" s="839">
        <v>169.1</v>
      </c>
      <c r="F10" s="1257">
        <f>E10+E11</f>
        <v>338.26</v>
      </c>
    </row>
    <row r="11" spans="1:6" s="452" customFormat="1" ht="12.75">
      <c r="A11" s="1252"/>
      <c r="B11" s="1255"/>
      <c r="C11" s="1256"/>
      <c r="D11" s="542" t="s">
        <v>496</v>
      </c>
      <c r="E11" s="839">
        <v>169.16</v>
      </c>
      <c r="F11" s="1258"/>
    </row>
    <row r="12" spans="1:6" s="452" customFormat="1" ht="12.75">
      <c r="A12" s="1251">
        <f t="shared" ref="A12" si="2">A10+1</f>
        <v>5</v>
      </c>
      <c r="B12" s="1253" t="str">
        <f>'TRANSP. BRITA'!B10</f>
        <v>RUA BRAGANÇA</v>
      </c>
      <c r="C12" s="1254"/>
      <c r="D12" s="542" t="s">
        <v>495</v>
      </c>
      <c r="E12" s="839">
        <v>172.58</v>
      </c>
      <c r="F12" s="1257">
        <f>E12+E13</f>
        <v>345.29</v>
      </c>
    </row>
    <row r="13" spans="1:6" s="452" customFormat="1" ht="12.75">
      <c r="A13" s="1252"/>
      <c r="B13" s="1255"/>
      <c r="C13" s="1256"/>
      <c r="D13" s="542" t="s">
        <v>496</v>
      </c>
      <c r="E13" s="839">
        <v>172.71</v>
      </c>
      <c r="F13" s="1258"/>
    </row>
    <row r="14" spans="1:6" s="452" customFormat="1" ht="12.75">
      <c r="A14" s="1251">
        <f t="shared" ref="A14" si="3">A12+1</f>
        <v>6</v>
      </c>
      <c r="B14" s="1253" t="str">
        <f>'TRANSP. BRITA'!B11</f>
        <v>RUA ALTAMIRA</v>
      </c>
      <c r="C14" s="1254"/>
      <c r="D14" s="542" t="s">
        <v>495</v>
      </c>
      <c r="E14" s="839">
        <v>171.1</v>
      </c>
      <c r="F14" s="1257">
        <f>E14+E15</f>
        <v>342.5</v>
      </c>
    </row>
    <row r="15" spans="1:6" s="452" customFormat="1" ht="12.75">
      <c r="A15" s="1252"/>
      <c r="B15" s="1255"/>
      <c r="C15" s="1256"/>
      <c r="D15" s="542" t="s">
        <v>496</v>
      </c>
      <c r="E15" s="839">
        <v>171.4</v>
      </c>
      <c r="F15" s="1258"/>
    </row>
    <row r="16" spans="1:6" s="452" customFormat="1" ht="25.5">
      <c r="A16" s="1251">
        <f t="shared" ref="A16" si="4">A14+1</f>
        <v>7</v>
      </c>
      <c r="B16" s="1253" t="str">
        <f>'TRANSP. BRITA'!B12</f>
        <v>RUA CARUARU</v>
      </c>
      <c r="C16" s="1254"/>
      <c r="D16" s="542" t="s">
        <v>495</v>
      </c>
      <c r="E16" s="543" t="s">
        <v>815</v>
      </c>
      <c r="F16" s="1257">
        <f>51.63+32.56+58.66+65.21+128.52+128.3+59.04+56.26+60.69+60.74+57.12+64.92+51.91+33.52+5.06+5.02+56.12+5.2+6.9+67.17+5.02+5+128.42+5.01+5+128.08+5+5+127.72+134.75+5+5+134.99</f>
        <v>1748.54</v>
      </c>
    </row>
    <row r="17" spans="1:6" s="452" customFormat="1" ht="38.25">
      <c r="A17" s="1252"/>
      <c r="B17" s="1255"/>
      <c r="C17" s="1256"/>
      <c r="D17" s="542" t="s">
        <v>496</v>
      </c>
      <c r="E17" s="543" t="s">
        <v>831</v>
      </c>
      <c r="F17" s="1258"/>
    </row>
    <row r="18" spans="1:6" s="452" customFormat="1" ht="12.75">
      <c r="A18" s="1251">
        <f t="shared" ref="A18" si="5">A16+1</f>
        <v>8</v>
      </c>
      <c r="B18" s="1253" t="str">
        <f>'TRANSP. BRITA'!B13</f>
        <v>TRAVESSA DO NICO</v>
      </c>
      <c r="C18" s="1254"/>
      <c r="D18" s="542" t="s">
        <v>495</v>
      </c>
      <c r="E18" s="839">
        <v>106.32</v>
      </c>
      <c r="F18" s="1257">
        <f>E18+E19</f>
        <v>212.54</v>
      </c>
    </row>
    <row r="19" spans="1:6" s="452" customFormat="1" ht="12.75">
      <c r="A19" s="1252"/>
      <c r="B19" s="1255"/>
      <c r="C19" s="1256"/>
      <c r="D19" s="542" t="s">
        <v>496</v>
      </c>
      <c r="E19" s="839">
        <v>106.22</v>
      </c>
      <c r="F19" s="1258"/>
    </row>
    <row r="20" spans="1:6" s="452" customFormat="1" ht="12.75">
      <c r="A20" s="1251">
        <f t="shared" ref="A20" si="6">A18+1</f>
        <v>9</v>
      </c>
      <c r="B20" s="1253" t="str">
        <f>'TRANSP. BRITA'!B14</f>
        <v>RUA COLATINA</v>
      </c>
      <c r="C20" s="1254"/>
      <c r="D20" s="542" t="s">
        <v>495</v>
      </c>
      <c r="E20" s="839">
        <v>117.1</v>
      </c>
      <c r="F20" s="1257">
        <f>E20+E21</f>
        <v>234.25</v>
      </c>
    </row>
    <row r="21" spans="1:6" s="452" customFormat="1" ht="12.75">
      <c r="A21" s="1252"/>
      <c r="B21" s="1255"/>
      <c r="C21" s="1256"/>
      <c r="D21" s="542" t="s">
        <v>496</v>
      </c>
      <c r="E21" s="839">
        <v>117.15</v>
      </c>
      <c r="F21" s="1258"/>
    </row>
    <row r="22" spans="1:6" s="452" customFormat="1" ht="12.75">
      <c r="A22" s="1251">
        <f t="shared" ref="A22:A30" si="7">A20+1</f>
        <v>10</v>
      </c>
      <c r="B22" s="1253" t="str">
        <f>'TRANSP. BRITA'!B15</f>
        <v>RUA CEM</v>
      </c>
      <c r="C22" s="1254"/>
      <c r="D22" s="542" t="s">
        <v>495</v>
      </c>
      <c r="E22" s="839">
        <v>128.77000000000001</v>
      </c>
      <c r="F22" s="1257">
        <f>E22+E23</f>
        <v>257.49</v>
      </c>
    </row>
    <row r="23" spans="1:6" s="452" customFormat="1" ht="12.75">
      <c r="A23" s="1252"/>
      <c r="B23" s="1255"/>
      <c r="C23" s="1256"/>
      <c r="D23" s="542" t="s">
        <v>496</v>
      </c>
      <c r="E23" s="839">
        <v>128.72</v>
      </c>
      <c r="F23" s="1258"/>
    </row>
    <row r="24" spans="1:6" s="452" customFormat="1" ht="12.75">
      <c r="A24" s="1251">
        <f t="shared" si="7"/>
        <v>11</v>
      </c>
      <c r="B24" s="1253" t="str">
        <f>'TRANSP. BRITA'!B16</f>
        <v>TRAVESSA CENTO E CINQUENTA E DOIS</v>
      </c>
      <c r="C24" s="1254"/>
      <c r="D24" s="542" t="s">
        <v>495</v>
      </c>
      <c r="E24" s="839" t="s">
        <v>820</v>
      </c>
      <c r="F24" s="1257">
        <f>107.6+45.61+107.62+45.48</f>
        <v>306.31</v>
      </c>
    </row>
    <row r="25" spans="1:6" s="452" customFormat="1" ht="12.75">
      <c r="A25" s="1252"/>
      <c r="B25" s="1255"/>
      <c r="C25" s="1256"/>
      <c r="D25" s="542" t="s">
        <v>496</v>
      </c>
      <c r="E25" s="839" t="s">
        <v>821</v>
      </c>
      <c r="F25" s="1258"/>
    </row>
    <row r="26" spans="1:6" s="452" customFormat="1" ht="12.75">
      <c r="A26" s="1251">
        <f t="shared" si="7"/>
        <v>12</v>
      </c>
      <c r="B26" s="1253" t="str">
        <f>'TRANSP. BRITA'!B17</f>
        <v>RUA FEIRA DE SANTANA</v>
      </c>
      <c r="C26" s="1254"/>
      <c r="D26" s="542" t="s">
        <v>495</v>
      </c>
      <c r="E26" s="839">
        <v>45.08</v>
      </c>
      <c r="F26" s="1257">
        <f>E26+E27</f>
        <v>90.42</v>
      </c>
    </row>
    <row r="27" spans="1:6" s="452" customFormat="1" ht="12.75">
      <c r="A27" s="1252"/>
      <c r="B27" s="1255"/>
      <c r="C27" s="1256"/>
      <c r="D27" s="542" t="s">
        <v>496</v>
      </c>
      <c r="E27" s="839">
        <v>45.34</v>
      </c>
      <c r="F27" s="1258"/>
    </row>
    <row r="28" spans="1:6" s="452" customFormat="1" ht="12.75">
      <c r="A28" s="1251">
        <f t="shared" si="7"/>
        <v>13</v>
      </c>
      <c r="B28" s="1253" t="str">
        <f>'TRANSP. BRITA'!B18</f>
        <v>RUA ITAPEMIRIM</v>
      </c>
      <c r="C28" s="1254"/>
      <c r="D28" s="542" t="s">
        <v>495</v>
      </c>
      <c r="E28" s="839">
        <v>47.41</v>
      </c>
      <c r="F28" s="1257">
        <f t="shared" ref="F28:F34" si="8">E28+E29</f>
        <v>95.139999999999986</v>
      </c>
    </row>
    <row r="29" spans="1:6" s="452" customFormat="1" ht="12.75">
      <c r="A29" s="1252"/>
      <c r="B29" s="1255"/>
      <c r="C29" s="1256"/>
      <c r="D29" s="542" t="s">
        <v>496</v>
      </c>
      <c r="E29" s="839">
        <v>47.73</v>
      </c>
      <c r="F29" s="1258"/>
    </row>
    <row r="30" spans="1:6" s="452" customFormat="1" ht="12.75">
      <c r="A30" s="1251">
        <f t="shared" si="7"/>
        <v>14</v>
      </c>
      <c r="B30" s="1253" t="str">
        <f>'TRANSP. BRITA'!B19</f>
        <v>RUA MURITIBA</v>
      </c>
      <c r="C30" s="1254"/>
      <c r="D30" s="542" t="s">
        <v>495</v>
      </c>
      <c r="E30" s="839">
        <v>46.04</v>
      </c>
      <c r="F30" s="1257">
        <f t="shared" si="8"/>
        <v>91.63</v>
      </c>
    </row>
    <row r="31" spans="1:6" s="452" customFormat="1" ht="12.75">
      <c r="A31" s="1252"/>
      <c r="B31" s="1255"/>
      <c r="C31" s="1256"/>
      <c r="D31" s="542" t="s">
        <v>496</v>
      </c>
      <c r="E31" s="839">
        <v>45.59</v>
      </c>
      <c r="F31" s="1258"/>
    </row>
    <row r="32" spans="1:6" s="452" customFormat="1" ht="12.75">
      <c r="A32" s="1251">
        <f t="shared" ref="A32" si="9">A30+1</f>
        <v>15</v>
      </c>
      <c r="B32" s="1253" t="str">
        <f>'TRANSP. BRITA'!B20</f>
        <v>RUA MARILIA</v>
      </c>
      <c r="C32" s="1254"/>
      <c r="D32" s="542" t="s">
        <v>495</v>
      </c>
      <c r="E32" s="839">
        <v>49.18</v>
      </c>
      <c r="F32" s="1257">
        <f t="shared" si="8"/>
        <v>97.64</v>
      </c>
    </row>
    <row r="33" spans="1:6" s="452" customFormat="1" ht="12.75">
      <c r="A33" s="1252"/>
      <c r="B33" s="1255"/>
      <c r="C33" s="1256"/>
      <c r="D33" s="542" t="s">
        <v>496</v>
      </c>
      <c r="E33" s="839">
        <v>48.46</v>
      </c>
      <c r="F33" s="1258"/>
    </row>
    <row r="34" spans="1:6" s="452" customFormat="1" ht="12.75">
      <c r="A34" s="1251">
        <f t="shared" ref="A34" si="10">A32+1</f>
        <v>16</v>
      </c>
      <c r="B34" s="1253" t="str">
        <f>'TRANSP. BRITA'!B21</f>
        <v>RUA CENTO E SESSENTA</v>
      </c>
      <c r="C34" s="1254"/>
      <c r="D34" s="542" t="s">
        <v>495</v>
      </c>
      <c r="E34" s="839">
        <v>46.71</v>
      </c>
      <c r="F34" s="1257">
        <f t="shared" si="8"/>
        <v>94.039999999999992</v>
      </c>
    </row>
    <row r="35" spans="1:6" s="452" customFormat="1" ht="12.75">
      <c r="A35" s="1252"/>
      <c r="B35" s="1255"/>
      <c r="C35" s="1256"/>
      <c r="D35" s="542" t="s">
        <v>496</v>
      </c>
      <c r="E35" s="839">
        <v>47.33</v>
      </c>
      <c r="F35" s="1258"/>
    </row>
    <row r="36" spans="1:6" s="452" customFormat="1" ht="15" customHeight="1">
      <c r="A36" s="1251">
        <f t="shared" ref="A36" si="11">A34+1</f>
        <v>17</v>
      </c>
      <c r="B36" s="1253" t="str">
        <f>'TRANSP. BRITA'!B22</f>
        <v>RUA CONS. FRANSCISCO RAPOSO</v>
      </c>
      <c r="C36" s="1254"/>
      <c r="D36" s="542" t="s">
        <v>495</v>
      </c>
      <c r="E36" s="544" t="s">
        <v>828</v>
      </c>
      <c r="F36" s="1257">
        <f>26.36+20.02+14.36+20.02</f>
        <v>80.759999999999991</v>
      </c>
    </row>
    <row r="37" spans="1:6" s="452" customFormat="1" ht="15" customHeight="1">
      <c r="A37" s="1252"/>
      <c r="B37" s="1255"/>
      <c r="C37" s="1256"/>
      <c r="D37" s="542" t="s">
        <v>496</v>
      </c>
      <c r="E37" s="544" t="s">
        <v>829</v>
      </c>
      <c r="F37" s="1258"/>
    </row>
    <row r="38" spans="1:6" s="452" customFormat="1" ht="15" customHeight="1">
      <c r="A38" s="1259" t="s">
        <v>497</v>
      </c>
      <c r="B38" s="1260"/>
      <c r="C38" s="1260"/>
      <c r="D38" s="1260"/>
      <c r="E38" s="1260"/>
      <c r="F38" s="919">
        <f>SUM(F4:F37)</f>
        <v>5691.9900000000016</v>
      </c>
    </row>
    <row r="39" spans="1:6" s="452" customFormat="1" ht="6" customHeight="1">
      <c r="A39" s="1271"/>
      <c r="B39" s="1272"/>
      <c r="C39" s="1272"/>
      <c r="D39" s="1272"/>
      <c r="E39" s="1272"/>
      <c r="F39" s="1273"/>
    </row>
    <row r="40" spans="1:6" s="452" customFormat="1" ht="20.100000000000001" customHeight="1">
      <c r="A40" s="1268" t="s">
        <v>498</v>
      </c>
      <c r="B40" s="1269"/>
      <c r="C40" s="1269"/>
      <c r="D40" s="1269"/>
      <c r="E40" s="1269"/>
      <c r="F40" s="1270"/>
    </row>
    <row r="41" spans="1:6" s="452" customFormat="1" ht="14.25" customHeight="1">
      <c r="A41" s="1261" t="s">
        <v>9</v>
      </c>
      <c r="B41" s="1262" t="s">
        <v>437</v>
      </c>
      <c r="C41" s="1263"/>
      <c r="D41" s="1264" t="s">
        <v>492</v>
      </c>
      <c r="E41" s="1265"/>
      <c r="F41" s="917" t="s">
        <v>493</v>
      </c>
    </row>
    <row r="42" spans="1:6" s="452" customFormat="1" ht="20.100000000000001" customHeight="1">
      <c r="A42" s="1261"/>
      <c r="B42" s="1262"/>
      <c r="C42" s="1263"/>
      <c r="D42" s="1266" t="s">
        <v>494</v>
      </c>
      <c r="E42" s="1267"/>
      <c r="F42" s="918" t="s">
        <v>453</v>
      </c>
    </row>
    <row r="43" spans="1:6" s="452" customFormat="1" ht="38.25" customHeight="1">
      <c r="A43" s="545">
        <v>1</v>
      </c>
      <c r="B43" s="1247" t="str">
        <f>'TRANSP. BRITA'!B6</f>
        <v>RUA CENTO E TRINTA E NOVE</v>
      </c>
      <c r="C43" s="1248"/>
      <c r="D43" s="1249" t="s">
        <v>809</v>
      </c>
      <c r="E43" s="1250"/>
      <c r="F43" s="546">
        <f>4.92+4.98+4.92+4.98+4.92+4.98+4.94+4.95+4.95+4.95</f>
        <v>49.490000000000009</v>
      </c>
    </row>
    <row r="44" spans="1:6" s="452" customFormat="1" ht="38.25" customHeight="1">
      <c r="A44" s="837">
        <f>A43+1</f>
        <v>2</v>
      </c>
      <c r="B44" s="1247" t="str">
        <f>'TRANSP. BRITA'!B7</f>
        <v>RUA ITATIAIA</v>
      </c>
      <c r="C44" s="1248"/>
      <c r="D44" s="1249" t="s">
        <v>810</v>
      </c>
      <c r="E44" s="1250"/>
      <c r="F44" s="838">
        <f>5.05+4.84</f>
        <v>9.89</v>
      </c>
    </row>
    <row r="45" spans="1:6" s="452" customFormat="1" ht="38.25" customHeight="1">
      <c r="A45" s="837">
        <f t="shared" ref="A45:A59" si="12">A44+1</f>
        <v>3</v>
      </c>
      <c r="B45" s="1247" t="str">
        <f>'TRANSP. BRITA'!B8</f>
        <v>RUA FLORENA</v>
      </c>
      <c r="C45" s="1248"/>
      <c r="D45" s="1249" t="s">
        <v>811</v>
      </c>
      <c r="E45" s="1250"/>
      <c r="F45" s="838">
        <f>4.96+4.93</f>
        <v>9.89</v>
      </c>
    </row>
    <row r="46" spans="1:6" s="452" customFormat="1" ht="38.25" customHeight="1">
      <c r="A46" s="837">
        <f t="shared" si="12"/>
        <v>4</v>
      </c>
      <c r="B46" s="1247" t="str">
        <f>'TRANSP. BRITA'!B9</f>
        <v>RUA MOSSORÓ</v>
      </c>
      <c r="C46" s="1248"/>
      <c r="D46" s="1249" t="s">
        <v>812</v>
      </c>
      <c r="E46" s="1250"/>
      <c r="F46" s="838">
        <f>4.98+4.92</f>
        <v>9.9</v>
      </c>
    </row>
    <row r="47" spans="1:6" s="452" customFormat="1" ht="38.25" customHeight="1">
      <c r="A47" s="837">
        <f t="shared" si="12"/>
        <v>5</v>
      </c>
      <c r="B47" s="1247" t="str">
        <f>'TRANSP. BRITA'!B10</f>
        <v>RUA BRAGANÇA</v>
      </c>
      <c r="C47" s="1248"/>
      <c r="D47" s="1249" t="s">
        <v>813</v>
      </c>
      <c r="E47" s="1250"/>
      <c r="F47" s="838">
        <f>4.95+4.94</f>
        <v>9.89</v>
      </c>
    </row>
    <row r="48" spans="1:6" s="452" customFormat="1" ht="38.25" customHeight="1">
      <c r="A48" s="837">
        <f t="shared" si="12"/>
        <v>6</v>
      </c>
      <c r="B48" s="1247" t="str">
        <f>'TRANSP. BRITA'!B11</f>
        <v>RUA ALTAMIRA</v>
      </c>
      <c r="C48" s="1248"/>
      <c r="D48" s="1249" t="s">
        <v>814</v>
      </c>
      <c r="E48" s="1250"/>
      <c r="F48" s="838">
        <f>4.88+5.02</f>
        <v>9.8999999999999986</v>
      </c>
    </row>
    <row r="49" spans="1:223" s="452" customFormat="1" ht="38.25" customHeight="1">
      <c r="A49" s="837">
        <f t="shared" si="12"/>
        <v>7</v>
      </c>
      <c r="B49" s="1247" t="str">
        <f>'TRANSP. BRITA'!B12</f>
        <v>RUA CARUARU</v>
      </c>
      <c r="C49" s="1248"/>
      <c r="D49" s="1249" t="s">
        <v>816</v>
      </c>
      <c r="E49" s="1250"/>
      <c r="F49" s="838">
        <f>4.91+4.98+4.73+5.17+5.39+4.5+4.83+5.06+4.87+5.02+4.93+5.03+5.05+4.84+4.93+4.96</f>
        <v>79.2</v>
      </c>
    </row>
    <row r="50" spans="1:223" s="452" customFormat="1" ht="38.25" customHeight="1">
      <c r="A50" s="837">
        <f t="shared" si="12"/>
        <v>8</v>
      </c>
      <c r="B50" s="1247" t="str">
        <f>'TRANSP. BRITA'!B13</f>
        <v>TRAVESSA DO NICO</v>
      </c>
      <c r="C50" s="1248"/>
      <c r="D50" s="1249" t="s">
        <v>817</v>
      </c>
      <c r="E50" s="1250"/>
      <c r="F50" s="838">
        <f>4.97+4.93</f>
        <v>9.8999999999999986</v>
      </c>
    </row>
    <row r="51" spans="1:223" s="452" customFormat="1" ht="38.25" customHeight="1">
      <c r="A51" s="837">
        <f t="shared" si="12"/>
        <v>9</v>
      </c>
      <c r="B51" s="1247" t="str">
        <f>'TRANSP. BRITA'!B14</f>
        <v>RUA COLATINA</v>
      </c>
      <c r="C51" s="1248"/>
      <c r="D51" s="1249" t="s">
        <v>818</v>
      </c>
      <c r="E51" s="1250"/>
      <c r="F51" s="838">
        <f>4.93+4.96</f>
        <v>9.89</v>
      </c>
    </row>
    <row r="52" spans="1:223" s="452" customFormat="1" ht="38.25" customHeight="1">
      <c r="A52" s="837">
        <f t="shared" si="12"/>
        <v>10</v>
      </c>
      <c r="B52" s="1247" t="str">
        <f>'TRANSP. BRITA'!B15</f>
        <v>RUA CEM</v>
      </c>
      <c r="C52" s="1248"/>
      <c r="D52" s="1249" t="s">
        <v>819</v>
      </c>
      <c r="E52" s="1250"/>
      <c r="F52" s="838">
        <f>4.9+4.95</f>
        <v>9.8500000000000014</v>
      </c>
    </row>
    <row r="53" spans="1:223" s="452" customFormat="1" ht="38.25" customHeight="1">
      <c r="A53" s="837">
        <f t="shared" si="12"/>
        <v>11</v>
      </c>
      <c r="B53" s="1247" t="str">
        <f>'TRANSP. BRITA'!B16</f>
        <v>TRAVESSA CENTO E CINQUENTA E DOIS</v>
      </c>
      <c r="C53" s="1248"/>
      <c r="D53" s="1249" t="s">
        <v>822</v>
      </c>
      <c r="E53" s="1250"/>
      <c r="F53" s="838">
        <f>4.98+4.91</f>
        <v>9.89</v>
      </c>
    </row>
    <row r="54" spans="1:223" s="452" customFormat="1" ht="38.25" customHeight="1">
      <c r="A54" s="837">
        <f t="shared" si="12"/>
        <v>12</v>
      </c>
      <c r="B54" s="1247" t="str">
        <f>'TRANSP. BRITA'!B17</f>
        <v>RUA FEIRA DE SANTANA</v>
      </c>
      <c r="C54" s="1248"/>
      <c r="D54" s="1249" t="s">
        <v>823</v>
      </c>
      <c r="E54" s="1250"/>
      <c r="F54" s="838">
        <f>4.97+4.89</f>
        <v>9.86</v>
      </c>
    </row>
    <row r="55" spans="1:223" s="452" customFormat="1" ht="38.25" customHeight="1">
      <c r="A55" s="837">
        <f t="shared" si="12"/>
        <v>13</v>
      </c>
      <c r="B55" s="1247" t="str">
        <f>'TRANSP. BRITA'!B18</f>
        <v>RUA ITAPEMIRIM</v>
      </c>
      <c r="C55" s="1248"/>
      <c r="D55" s="1249" t="s">
        <v>824</v>
      </c>
      <c r="E55" s="1250"/>
      <c r="F55" s="838">
        <f>5.02+4.87</f>
        <v>9.89</v>
      </c>
    </row>
    <row r="56" spans="1:223" s="452" customFormat="1" ht="38.25" customHeight="1">
      <c r="A56" s="837">
        <f t="shared" si="12"/>
        <v>14</v>
      </c>
      <c r="B56" s="1247" t="str">
        <f>'TRANSP. BRITA'!B19</f>
        <v>RUA MURITIBA</v>
      </c>
      <c r="C56" s="1248"/>
      <c r="D56" s="1249" t="s">
        <v>825</v>
      </c>
      <c r="E56" s="1250"/>
      <c r="F56" s="838">
        <f>5+4.83</f>
        <v>9.83</v>
      </c>
    </row>
    <row r="57" spans="1:223" s="452" customFormat="1" ht="38.25" customHeight="1">
      <c r="A57" s="837">
        <f t="shared" si="12"/>
        <v>15</v>
      </c>
      <c r="B57" s="1247" t="str">
        <f>'TRANSP. BRITA'!B20</f>
        <v>RUA MARILIA</v>
      </c>
      <c r="C57" s="1248"/>
      <c r="D57" s="1249" t="s">
        <v>826</v>
      </c>
      <c r="E57" s="1250"/>
      <c r="F57" s="838">
        <f>4.76+5.13</f>
        <v>9.89</v>
      </c>
    </row>
    <row r="58" spans="1:223" s="452" customFormat="1" ht="38.25" customHeight="1">
      <c r="A58" s="837">
        <f t="shared" si="12"/>
        <v>16</v>
      </c>
      <c r="B58" s="1247" t="str">
        <f>'TRANSP. BRITA'!B21</f>
        <v>RUA CENTO E SESSENTA</v>
      </c>
      <c r="C58" s="1248"/>
      <c r="D58" s="1249" t="s">
        <v>827</v>
      </c>
      <c r="E58" s="1250"/>
      <c r="F58" s="838">
        <f>5.17+4.73</f>
        <v>9.9</v>
      </c>
    </row>
    <row r="59" spans="1:223" s="452" customFormat="1" ht="38.25" customHeight="1">
      <c r="A59" s="837">
        <f t="shared" si="12"/>
        <v>17</v>
      </c>
      <c r="B59" s="1247" t="str">
        <f>'TRANSP. BRITA'!B22</f>
        <v>RUA CONS. FRANSCISCO RAPOSO</v>
      </c>
      <c r="C59" s="1248"/>
      <c r="D59" s="1249" t="s">
        <v>830</v>
      </c>
      <c r="E59" s="1250"/>
      <c r="F59" s="546">
        <f>8.48+8.24</f>
        <v>16.72</v>
      </c>
    </row>
    <row r="60" spans="1:223" s="452" customFormat="1" ht="15" customHeight="1">
      <c r="A60" s="1259" t="s">
        <v>499</v>
      </c>
      <c r="B60" s="1260"/>
      <c r="C60" s="1260"/>
      <c r="D60" s="1260"/>
      <c r="E60" s="1260"/>
      <c r="F60" s="920">
        <f>SUM(F43:F59)</f>
        <v>283.78000000000009</v>
      </c>
    </row>
    <row r="61" spans="1:223" s="456" customFormat="1" ht="20.100000000000001" customHeight="1" thickBot="1">
      <c r="A61" s="453" t="s">
        <v>842</v>
      </c>
      <c r="B61" s="454"/>
      <c r="C61" s="454"/>
      <c r="D61" s="454"/>
      <c r="E61" s="454"/>
      <c r="F61" s="455"/>
      <c r="G61" s="547"/>
      <c r="H61" s="547"/>
      <c r="I61" s="548"/>
      <c r="J61" s="549"/>
      <c r="K61" s="547"/>
      <c r="L61" s="547"/>
      <c r="M61" s="547"/>
      <c r="N61" s="547"/>
      <c r="O61" s="548"/>
      <c r="P61" s="549"/>
      <c r="Q61" s="547"/>
      <c r="R61" s="547"/>
      <c r="S61" s="547"/>
      <c r="T61" s="547"/>
      <c r="U61" s="548"/>
      <c r="V61" s="549"/>
      <c r="W61" s="547"/>
      <c r="X61" s="547"/>
      <c r="Y61" s="547"/>
      <c r="Z61" s="547"/>
      <c r="AA61" s="548"/>
      <c r="AB61" s="549"/>
      <c r="AC61" s="547"/>
      <c r="AD61" s="547"/>
      <c r="AE61" s="547"/>
      <c r="AF61" s="547"/>
      <c r="AG61" s="548"/>
      <c r="AH61" s="549"/>
      <c r="AI61" s="547"/>
      <c r="AJ61" s="547"/>
      <c r="AK61" s="547"/>
      <c r="AL61" s="547"/>
      <c r="AM61" s="548"/>
      <c r="AN61" s="549"/>
      <c r="AO61" s="547"/>
      <c r="AP61" s="547"/>
      <c r="AQ61" s="547"/>
      <c r="AR61" s="547"/>
      <c r="AS61" s="548"/>
      <c r="AT61" s="549"/>
      <c r="AU61" s="547"/>
      <c r="AV61" s="547"/>
      <c r="AW61" s="547"/>
      <c r="AX61" s="547"/>
      <c r="AY61" s="548"/>
      <c r="AZ61" s="549"/>
      <c r="BA61" s="547"/>
      <c r="BB61" s="547"/>
      <c r="BC61" s="547"/>
      <c r="BD61" s="547"/>
      <c r="BE61" s="548"/>
      <c r="BF61" s="549"/>
      <c r="BG61" s="547"/>
      <c r="BH61" s="547"/>
      <c r="BI61" s="547"/>
      <c r="BJ61" s="547"/>
      <c r="BK61" s="548"/>
      <c r="BL61" s="549"/>
      <c r="BM61" s="547"/>
      <c r="BN61" s="547"/>
      <c r="BO61" s="547"/>
      <c r="BP61" s="547"/>
      <c r="BQ61" s="548"/>
      <c r="BR61" s="549"/>
      <c r="BS61" s="547"/>
      <c r="BT61" s="547"/>
      <c r="BU61" s="547"/>
      <c r="BV61" s="547"/>
      <c r="BW61" s="548"/>
      <c r="BX61" s="549"/>
      <c r="BY61" s="547"/>
      <c r="BZ61" s="547"/>
      <c r="CA61" s="547"/>
      <c r="CB61" s="547"/>
      <c r="CC61" s="548"/>
      <c r="CD61" s="549"/>
      <c r="CE61" s="547"/>
      <c r="CF61" s="547"/>
      <c r="CG61" s="547"/>
      <c r="CH61" s="547"/>
      <c r="CI61" s="548"/>
      <c r="CJ61" s="549"/>
      <c r="CK61" s="547"/>
      <c r="CL61" s="547"/>
      <c r="CM61" s="547"/>
      <c r="CN61" s="547"/>
      <c r="CO61" s="548"/>
      <c r="CP61" s="549"/>
      <c r="CQ61" s="547"/>
      <c r="CR61" s="547"/>
      <c r="CS61" s="547"/>
      <c r="CT61" s="547"/>
      <c r="CU61" s="548"/>
      <c r="CV61" s="549"/>
      <c r="CW61" s="547"/>
      <c r="CX61" s="547"/>
      <c r="CY61" s="547"/>
      <c r="CZ61" s="547"/>
      <c r="DA61" s="548"/>
      <c r="DB61" s="549"/>
      <c r="DC61" s="547"/>
      <c r="DD61" s="547"/>
      <c r="DE61" s="547"/>
      <c r="DF61" s="547"/>
      <c r="DG61" s="548"/>
      <c r="DH61" s="549"/>
      <c r="DI61" s="547"/>
      <c r="DJ61" s="547"/>
      <c r="DK61" s="547"/>
      <c r="DL61" s="547"/>
      <c r="DM61" s="548"/>
      <c r="DN61" s="549"/>
      <c r="DO61" s="547"/>
      <c r="DP61" s="547"/>
      <c r="DQ61" s="547"/>
      <c r="DR61" s="547"/>
      <c r="DS61" s="548"/>
      <c r="DT61" s="549"/>
      <c r="DU61" s="547"/>
      <c r="DV61" s="547"/>
      <c r="DW61" s="547"/>
      <c r="DX61" s="547"/>
      <c r="DY61" s="548"/>
      <c r="DZ61" s="549"/>
      <c r="EA61" s="547"/>
      <c r="EB61" s="547"/>
      <c r="EC61" s="547"/>
      <c r="ED61" s="547"/>
      <c r="EE61" s="548"/>
      <c r="EF61" s="549"/>
      <c r="EG61" s="547"/>
      <c r="EH61" s="547"/>
      <c r="EI61" s="547"/>
      <c r="EJ61" s="547"/>
      <c r="EK61" s="548"/>
      <c r="EL61" s="549"/>
      <c r="EM61" s="547"/>
      <c r="EN61" s="547"/>
      <c r="EO61" s="547"/>
      <c r="EP61" s="547"/>
      <c r="EQ61" s="548"/>
      <c r="ER61" s="549"/>
      <c r="ES61" s="547"/>
      <c r="ET61" s="547"/>
      <c r="EU61" s="547"/>
      <c r="EV61" s="547"/>
      <c r="EW61" s="548"/>
      <c r="EX61" s="549"/>
      <c r="EY61" s="547"/>
      <c r="EZ61" s="547"/>
      <c r="FA61" s="547"/>
      <c r="FB61" s="547"/>
      <c r="FC61" s="548"/>
      <c r="FD61" s="549"/>
      <c r="FE61" s="547"/>
      <c r="FF61" s="547"/>
      <c r="FG61" s="547"/>
      <c r="FH61" s="547"/>
      <c r="FI61" s="548"/>
      <c r="FJ61" s="549"/>
      <c r="FK61" s="547"/>
      <c r="FL61" s="547"/>
      <c r="FM61" s="547"/>
      <c r="FN61" s="547"/>
      <c r="FO61" s="548"/>
      <c r="FP61" s="549"/>
      <c r="FQ61" s="547"/>
      <c r="FR61" s="547"/>
      <c r="FS61" s="547"/>
      <c r="FT61" s="547"/>
      <c r="FU61" s="548"/>
      <c r="FV61" s="549"/>
      <c r="FW61" s="547"/>
      <c r="FX61" s="547"/>
      <c r="FY61" s="547"/>
      <c r="FZ61" s="547"/>
      <c r="GA61" s="548"/>
      <c r="GB61" s="549"/>
      <c r="GC61" s="547"/>
      <c r="GD61" s="547"/>
      <c r="GE61" s="547"/>
      <c r="GF61" s="547"/>
      <c r="GG61" s="548"/>
      <c r="GH61" s="549"/>
      <c r="GI61" s="547"/>
      <c r="GJ61" s="547"/>
      <c r="GK61" s="547"/>
      <c r="GL61" s="547"/>
      <c r="GM61" s="548"/>
      <c r="GN61" s="549"/>
      <c r="GO61" s="547"/>
      <c r="GP61" s="547"/>
      <c r="GQ61" s="547"/>
      <c r="GR61" s="547"/>
      <c r="GS61" s="548"/>
      <c r="GT61" s="549"/>
      <c r="GU61" s="547"/>
      <c r="GV61" s="547"/>
      <c r="GW61" s="547"/>
      <c r="GX61" s="547"/>
      <c r="GY61" s="548"/>
      <c r="GZ61" s="549"/>
      <c r="HA61" s="547"/>
      <c r="HB61" s="547"/>
      <c r="HC61" s="547"/>
      <c r="HD61" s="547"/>
      <c r="HE61" s="548"/>
      <c r="HF61" s="549"/>
      <c r="HG61" s="547"/>
      <c r="HH61" s="547"/>
      <c r="HI61" s="547"/>
      <c r="HJ61" s="547"/>
      <c r="HK61" s="548"/>
      <c r="HL61" s="549"/>
      <c r="HM61" s="547"/>
      <c r="HN61" s="547"/>
      <c r="HO61" s="547"/>
    </row>
    <row r="62" spans="1:223" ht="14.25" customHeight="1">
      <c r="A62" s="550"/>
      <c r="B62" s="551"/>
      <c r="C62" s="551"/>
      <c r="D62" s="551"/>
      <c r="E62" s="551"/>
    </row>
    <row r="63" spans="1:223">
      <c r="A63" s="552"/>
    </row>
    <row r="64" spans="1:223">
      <c r="A64" s="552"/>
    </row>
  </sheetData>
  <mergeCells count="98">
    <mergeCell ref="A4:A5"/>
    <mergeCell ref="B4:C5"/>
    <mergeCell ref="F4:F5"/>
    <mergeCell ref="A1:F1"/>
    <mergeCell ref="A2:A3"/>
    <mergeCell ref="B2:C3"/>
    <mergeCell ref="D2:E2"/>
    <mergeCell ref="D3:E3"/>
    <mergeCell ref="A40:F40"/>
    <mergeCell ref="A36:A37"/>
    <mergeCell ref="B36:C37"/>
    <mergeCell ref="F36:F37"/>
    <mergeCell ref="A38:E38"/>
    <mergeCell ref="A39:F39"/>
    <mergeCell ref="A60:E60"/>
    <mergeCell ref="B59:C59"/>
    <mergeCell ref="D59:E59"/>
    <mergeCell ref="A41:A42"/>
    <mergeCell ref="B41:C42"/>
    <mergeCell ref="D41:E41"/>
    <mergeCell ref="D42:E42"/>
    <mergeCell ref="B43:C43"/>
    <mergeCell ref="D43:E43"/>
    <mergeCell ref="B44:C44"/>
    <mergeCell ref="D44:E44"/>
    <mergeCell ref="B45:C45"/>
    <mergeCell ref="D45:E45"/>
    <mergeCell ref="B46:C46"/>
    <mergeCell ref="D46:E46"/>
    <mergeCell ref="B47:C47"/>
    <mergeCell ref="A6:A7"/>
    <mergeCell ref="B6:C7"/>
    <mergeCell ref="F6:F7"/>
    <mergeCell ref="A8:A9"/>
    <mergeCell ref="B8:C9"/>
    <mergeCell ref="F8:F9"/>
    <mergeCell ref="A10:A11"/>
    <mergeCell ref="B10:C11"/>
    <mergeCell ref="F10:F11"/>
    <mergeCell ref="A12:A13"/>
    <mergeCell ref="B12:C13"/>
    <mergeCell ref="F12:F13"/>
    <mergeCell ref="A14:A15"/>
    <mergeCell ref="B14:C15"/>
    <mergeCell ref="F14:F15"/>
    <mergeCell ref="A16:A17"/>
    <mergeCell ref="B16:C17"/>
    <mergeCell ref="F16:F17"/>
    <mergeCell ref="A18:A19"/>
    <mergeCell ref="B18:C19"/>
    <mergeCell ref="F18:F19"/>
    <mergeCell ref="A20:A21"/>
    <mergeCell ref="B20:C21"/>
    <mergeCell ref="F20:F21"/>
    <mergeCell ref="A22:A23"/>
    <mergeCell ref="B22:C23"/>
    <mergeCell ref="F22:F23"/>
    <mergeCell ref="A30:A31"/>
    <mergeCell ref="B30:C31"/>
    <mergeCell ref="F30:F31"/>
    <mergeCell ref="A24:A25"/>
    <mergeCell ref="B24:C25"/>
    <mergeCell ref="F24:F25"/>
    <mergeCell ref="A26:A27"/>
    <mergeCell ref="B26:C27"/>
    <mergeCell ref="F26:F27"/>
    <mergeCell ref="A28:A29"/>
    <mergeCell ref="B28:C29"/>
    <mergeCell ref="F28:F29"/>
    <mergeCell ref="A32:A33"/>
    <mergeCell ref="B32:C33"/>
    <mergeCell ref="F32:F33"/>
    <mergeCell ref="A34:A35"/>
    <mergeCell ref="B34:C35"/>
    <mergeCell ref="F34:F35"/>
    <mergeCell ref="D47:E47"/>
    <mergeCell ref="B48:C48"/>
    <mergeCell ref="D48:E48"/>
    <mergeCell ref="B49:C49"/>
    <mergeCell ref="D49:E49"/>
    <mergeCell ref="B50:C50"/>
    <mergeCell ref="D50:E50"/>
    <mergeCell ref="B51:C51"/>
    <mergeCell ref="D51:E51"/>
    <mergeCell ref="B52:C52"/>
    <mergeCell ref="D52:E52"/>
    <mergeCell ref="B53:C53"/>
    <mergeCell ref="D53:E53"/>
    <mergeCell ref="B54:C54"/>
    <mergeCell ref="D54:E54"/>
    <mergeCell ref="B55:C55"/>
    <mergeCell ref="D55:E55"/>
    <mergeCell ref="B56:C56"/>
    <mergeCell ref="D56:E56"/>
    <mergeCell ref="B57:C57"/>
    <mergeCell ref="D57:E57"/>
    <mergeCell ref="B58:C58"/>
    <mergeCell ref="D58:E58"/>
  </mergeCells>
  <printOptions horizontalCentered="1"/>
  <pageMargins left="0.70866141732283472" right="0.70866141732283472" top="1.1811023622047245" bottom="0.74803149606299213" header="0.31496062992125984" footer="0.31496062992125984"/>
  <pageSetup paperSize="9" scale="80" firstPageNumber="25" fitToHeight="0" orientation="portrait" r:id="rId1"/>
  <headerFooter scaleWithDoc="0">
    <oddFooter xml:space="preserve">&amp;C&amp;10
</oddFooter>
  </headerFooter>
  <rowBreaks count="1" manualBreakCount="1">
    <brk id="39" max="5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P25"/>
  <sheetViews>
    <sheetView showGridLines="0" view="pageBreakPreview" zoomScale="85" zoomScaleNormal="115" zoomScaleSheetLayoutView="85" workbookViewId="0">
      <selection activeCell="F22" sqref="F22"/>
    </sheetView>
  </sheetViews>
  <sheetFormatPr defaultColWidth="9.140625" defaultRowHeight="16.5"/>
  <cols>
    <col min="1" max="1" width="9.140625" style="451"/>
    <col min="2" max="2" width="6" style="451" customWidth="1"/>
    <col min="3" max="3" width="31.85546875" style="451" customWidth="1"/>
    <col min="4" max="4" width="14.28515625" style="451" hidden="1" customWidth="1"/>
    <col min="5" max="5" width="17.28515625" style="451" hidden="1" customWidth="1"/>
    <col min="6" max="6" width="11.85546875" style="451" bestFit="1" customWidth="1"/>
    <col min="7" max="7" width="14.42578125" style="451" customWidth="1"/>
    <col min="8" max="8" width="16.42578125" style="451" customWidth="1"/>
    <col min="9" max="12" width="18.7109375" style="451" customWidth="1"/>
    <col min="13" max="16384" width="9.140625" style="451"/>
  </cols>
  <sheetData>
    <row r="1" spans="1:12" ht="22.5" customHeight="1">
      <c r="A1" s="1286" t="s">
        <v>500</v>
      </c>
      <c r="B1" s="1287"/>
      <c r="C1" s="1287"/>
      <c r="D1" s="1287"/>
      <c r="E1" s="1287"/>
      <c r="F1" s="1287"/>
      <c r="G1" s="1287"/>
      <c r="H1" s="1287"/>
      <c r="I1" s="1287"/>
      <c r="J1" s="1287"/>
      <c r="K1" s="1287"/>
      <c r="L1" s="1288"/>
    </row>
    <row r="2" spans="1:12" s="452" customFormat="1" ht="12.75" customHeight="1">
      <c r="A2" s="1289" t="s">
        <v>9</v>
      </c>
      <c r="B2" s="1291" t="s">
        <v>437</v>
      </c>
      <c r="C2" s="1292"/>
      <c r="D2" s="1295" t="s">
        <v>501</v>
      </c>
      <c r="E2" s="1296"/>
      <c r="F2" s="1297" t="s">
        <v>493</v>
      </c>
      <c r="G2" s="1299" t="s">
        <v>474</v>
      </c>
      <c r="H2" s="1297" t="s">
        <v>462</v>
      </c>
      <c r="I2" s="1299" t="s">
        <v>502</v>
      </c>
      <c r="J2" s="1299" t="s">
        <v>503</v>
      </c>
      <c r="K2" s="1299" t="s">
        <v>504</v>
      </c>
      <c r="L2" s="1281" t="s">
        <v>449</v>
      </c>
    </row>
    <row r="3" spans="1:12" s="452" customFormat="1" ht="12.75">
      <c r="A3" s="1289"/>
      <c r="B3" s="1291"/>
      <c r="C3" s="1292"/>
      <c r="D3" s="498" t="s">
        <v>505</v>
      </c>
      <c r="E3" s="498" t="s">
        <v>506</v>
      </c>
      <c r="F3" s="1298"/>
      <c r="G3" s="1300"/>
      <c r="H3" s="1298"/>
      <c r="I3" s="1300"/>
      <c r="J3" s="1300"/>
      <c r="K3" s="1300"/>
      <c r="L3" s="1282"/>
    </row>
    <row r="4" spans="1:12" s="452" customFormat="1" ht="12.75">
      <c r="A4" s="1290"/>
      <c r="B4" s="1293"/>
      <c r="C4" s="1294"/>
      <c r="D4" s="457" t="s">
        <v>453</v>
      </c>
      <c r="E4" s="457" t="s">
        <v>453</v>
      </c>
      <c r="F4" s="457" t="s">
        <v>453</v>
      </c>
      <c r="G4" s="457" t="s">
        <v>453</v>
      </c>
      <c r="H4" s="458" t="s">
        <v>452</v>
      </c>
      <c r="I4" s="1301"/>
      <c r="J4" s="1301"/>
      <c r="K4" s="1301" t="s">
        <v>453</v>
      </c>
      <c r="L4" s="459" t="s">
        <v>451</v>
      </c>
    </row>
    <row r="5" spans="1:12" s="452" customFormat="1" ht="20.100000000000001" customHeight="1">
      <c r="A5" s="553">
        <v>1</v>
      </c>
      <c r="B5" s="1277" t="str">
        <f>'TRANSP. BRITA'!B6</f>
        <v>RUA CENTO E TRINTA E NOVE</v>
      </c>
      <c r="C5" s="1277"/>
      <c r="D5" s="460"/>
      <c r="E5" s="460"/>
      <c r="F5" s="554">
        <f>'MEIO-FIO E SARJETA'!F4+'MEIO-FIO E SARJETA'!F43</f>
        <v>738.88</v>
      </c>
      <c r="G5" s="554">
        <v>1.5</v>
      </c>
      <c r="H5" s="555">
        <f>TRUNC((F5*G5),2)</f>
        <v>1108.32</v>
      </c>
      <c r="I5" s="554">
        <v>0.1</v>
      </c>
      <c r="J5" s="554">
        <f>TRUNC((H5*I5),2)</f>
        <v>110.83</v>
      </c>
      <c r="K5" s="554">
        <v>0.05</v>
      </c>
      <c r="L5" s="556">
        <f>TRUNC(H5*K5,2)</f>
        <v>55.41</v>
      </c>
    </row>
    <row r="6" spans="1:12" s="452" customFormat="1" ht="20.100000000000001" customHeight="1">
      <c r="A6" s="553">
        <f>A5+1</f>
        <v>2</v>
      </c>
      <c r="B6" s="1277" t="str">
        <f>'TRANSP. BRITA'!B7</f>
        <v>RUA ITATIAIA</v>
      </c>
      <c r="C6" s="1277"/>
      <c r="D6" s="460"/>
      <c r="E6" s="460"/>
      <c r="F6" s="554">
        <f>'MEIO-FIO E SARJETA'!F6+'MEIO-FIO E SARJETA'!F44</f>
        <v>341.98</v>
      </c>
      <c r="G6" s="554">
        <v>1.5</v>
      </c>
      <c r="H6" s="555">
        <f t="shared" ref="H6:H20" si="0">TRUNC((F6*G6),2)</f>
        <v>512.97</v>
      </c>
      <c r="I6" s="554">
        <v>0.1</v>
      </c>
      <c r="J6" s="554">
        <f t="shared" ref="J6:J20" si="1">TRUNC((H6*I6),2)</f>
        <v>51.29</v>
      </c>
      <c r="K6" s="554">
        <f>K5</f>
        <v>0.05</v>
      </c>
      <c r="L6" s="556">
        <f t="shared" ref="L6:L20" si="2">TRUNC(H6*K6,2)</f>
        <v>25.64</v>
      </c>
    </row>
    <row r="7" spans="1:12" s="452" customFormat="1" ht="20.100000000000001" customHeight="1">
      <c r="A7" s="553">
        <f t="shared" ref="A7:A21" si="3">A6+1</f>
        <v>3</v>
      </c>
      <c r="B7" s="1277" t="str">
        <f>'TRANSP. BRITA'!B8</f>
        <v>RUA FLORENA</v>
      </c>
      <c r="C7" s="1277"/>
      <c r="D7" s="460"/>
      <c r="E7" s="460"/>
      <c r="F7" s="554">
        <f>'MEIO-FIO E SARJETA'!F8+'MEIO-FIO E SARJETA'!F45</f>
        <v>345.59</v>
      </c>
      <c r="G7" s="554">
        <v>1.5</v>
      </c>
      <c r="H7" s="555">
        <f t="shared" si="0"/>
        <v>518.38</v>
      </c>
      <c r="I7" s="554">
        <v>0.1</v>
      </c>
      <c r="J7" s="554">
        <f t="shared" si="1"/>
        <v>51.83</v>
      </c>
      <c r="K7" s="554">
        <f t="shared" ref="K7:K21" si="4">K6</f>
        <v>0.05</v>
      </c>
      <c r="L7" s="556">
        <f t="shared" si="2"/>
        <v>25.91</v>
      </c>
    </row>
    <row r="8" spans="1:12" s="452" customFormat="1" ht="20.100000000000001" customHeight="1">
      <c r="A8" s="553">
        <f t="shared" si="3"/>
        <v>4</v>
      </c>
      <c r="B8" s="1277" t="str">
        <f>'TRANSP. BRITA'!B9</f>
        <v>RUA MOSSORÓ</v>
      </c>
      <c r="C8" s="1277"/>
      <c r="D8" s="460"/>
      <c r="E8" s="460"/>
      <c r="F8" s="554">
        <f>'MEIO-FIO E SARJETA'!F10+'MEIO-FIO E SARJETA'!F46</f>
        <v>348.15999999999997</v>
      </c>
      <c r="G8" s="554">
        <v>1.5</v>
      </c>
      <c r="H8" s="555">
        <f t="shared" si="0"/>
        <v>522.24</v>
      </c>
      <c r="I8" s="554">
        <v>0.1</v>
      </c>
      <c r="J8" s="554">
        <f t="shared" si="1"/>
        <v>52.22</v>
      </c>
      <c r="K8" s="554">
        <f t="shared" si="4"/>
        <v>0.05</v>
      </c>
      <c r="L8" s="556">
        <f t="shared" si="2"/>
        <v>26.11</v>
      </c>
    </row>
    <row r="9" spans="1:12" s="452" customFormat="1" ht="20.100000000000001" customHeight="1">
      <c r="A9" s="553">
        <f t="shared" si="3"/>
        <v>5</v>
      </c>
      <c r="B9" s="1277" t="str">
        <f>'TRANSP. BRITA'!B10</f>
        <v>RUA BRAGANÇA</v>
      </c>
      <c r="C9" s="1277"/>
      <c r="D9" s="460"/>
      <c r="E9" s="460"/>
      <c r="F9" s="554">
        <f>'MEIO-FIO E SARJETA'!F12+'MEIO-FIO E SARJETA'!F47</f>
        <v>355.18</v>
      </c>
      <c r="G9" s="554">
        <v>1.5</v>
      </c>
      <c r="H9" s="555">
        <f t="shared" si="0"/>
        <v>532.77</v>
      </c>
      <c r="I9" s="554">
        <v>0.1</v>
      </c>
      <c r="J9" s="554">
        <f t="shared" si="1"/>
        <v>53.27</v>
      </c>
      <c r="K9" s="554">
        <f t="shared" si="4"/>
        <v>0.05</v>
      </c>
      <c r="L9" s="556">
        <f t="shared" si="2"/>
        <v>26.63</v>
      </c>
    </row>
    <row r="10" spans="1:12" s="452" customFormat="1" ht="20.100000000000001" customHeight="1">
      <c r="A10" s="553">
        <f t="shared" si="3"/>
        <v>6</v>
      </c>
      <c r="B10" s="1277" t="str">
        <f>'TRANSP. BRITA'!B11</f>
        <v>RUA ALTAMIRA</v>
      </c>
      <c r="C10" s="1277"/>
      <c r="D10" s="460"/>
      <c r="E10" s="460"/>
      <c r="F10" s="554">
        <f>'MEIO-FIO E SARJETA'!F14+'MEIO-FIO E SARJETA'!F48</f>
        <v>352.4</v>
      </c>
      <c r="G10" s="554">
        <v>1.5</v>
      </c>
      <c r="H10" s="555">
        <f t="shared" si="0"/>
        <v>528.6</v>
      </c>
      <c r="I10" s="554">
        <v>0.1</v>
      </c>
      <c r="J10" s="554">
        <f t="shared" si="1"/>
        <v>52.86</v>
      </c>
      <c r="K10" s="554">
        <f t="shared" si="4"/>
        <v>0.05</v>
      </c>
      <c r="L10" s="556">
        <f t="shared" si="2"/>
        <v>26.43</v>
      </c>
    </row>
    <row r="11" spans="1:12" s="452" customFormat="1" ht="20.100000000000001" customHeight="1">
      <c r="A11" s="553">
        <f t="shared" si="3"/>
        <v>7</v>
      </c>
      <c r="B11" s="1277" t="str">
        <f>'TRANSP. BRITA'!B12</f>
        <v>RUA CARUARU</v>
      </c>
      <c r="C11" s="1277"/>
      <c r="D11" s="460"/>
      <c r="E11" s="460"/>
      <c r="F11" s="554">
        <f>'MEIO-FIO E SARJETA'!F16+'MEIO-FIO E SARJETA'!F49</f>
        <v>1827.74</v>
      </c>
      <c r="G11" s="554">
        <v>1.5</v>
      </c>
      <c r="H11" s="555">
        <f t="shared" si="0"/>
        <v>2741.61</v>
      </c>
      <c r="I11" s="554">
        <v>0.1</v>
      </c>
      <c r="J11" s="554">
        <f t="shared" si="1"/>
        <v>274.16000000000003</v>
      </c>
      <c r="K11" s="554">
        <f t="shared" si="4"/>
        <v>0.05</v>
      </c>
      <c r="L11" s="556">
        <f t="shared" si="2"/>
        <v>137.08000000000001</v>
      </c>
    </row>
    <row r="12" spans="1:12" s="452" customFormat="1" ht="20.100000000000001" customHeight="1">
      <c r="A12" s="553">
        <f t="shared" si="3"/>
        <v>8</v>
      </c>
      <c r="B12" s="1277" t="str">
        <f>'TRANSP. BRITA'!B13</f>
        <v>TRAVESSA DO NICO</v>
      </c>
      <c r="C12" s="1277"/>
      <c r="D12" s="460"/>
      <c r="E12" s="460"/>
      <c r="F12" s="554">
        <f>'MEIO-FIO E SARJETA'!F18+'MEIO-FIO E SARJETA'!F50</f>
        <v>222.44</v>
      </c>
      <c r="G12" s="554">
        <v>1.5</v>
      </c>
      <c r="H12" s="555">
        <f t="shared" si="0"/>
        <v>333.66</v>
      </c>
      <c r="I12" s="554">
        <v>0.1</v>
      </c>
      <c r="J12" s="554">
        <f t="shared" si="1"/>
        <v>33.36</v>
      </c>
      <c r="K12" s="554">
        <f t="shared" si="4"/>
        <v>0.05</v>
      </c>
      <c r="L12" s="556">
        <f t="shared" si="2"/>
        <v>16.68</v>
      </c>
    </row>
    <row r="13" spans="1:12" s="452" customFormat="1" ht="20.100000000000001" customHeight="1">
      <c r="A13" s="553">
        <f t="shared" si="3"/>
        <v>9</v>
      </c>
      <c r="B13" s="1277" t="str">
        <f>'TRANSP. BRITA'!B14</f>
        <v>RUA COLATINA</v>
      </c>
      <c r="C13" s="1277"/>
      <c r="D13" s="460"/>
      <c r="E13" s="460"/>
      <c r="F13" s="554">
        <f>'MEIO-FIO E SARJETA'!F20+'MEIO-FIO E SARJETA'!F51</f>
        <v>244.14</v>
      </c>
      <c r="G13" s="554">
        <v>1.5</v>
      </c>
      <c r="H13" s="555">
        <f t="shared" si="0"/>
        <v>366.21</v>
      </c>
      <c r="I13" s="554">
        <v>0.1</v>
      </c>
      <c r="J13" s="554">
        <f t="shared" si="1"/>
        <v>36.619999999999997</v>
      </c>
      <c r="K13" s="554">
        <f t="shared" si="4"/>
        <v>0.05</v>
      </c>
      <c r="L13" s="556">
        <f t="shared" si="2"/>
        <v>18.309999999999999</v>
      </c>
    </row>
    <row r="14" spans="1:12" s="452" customFormat="1" ht="20.100000000000001" customHeight="1">
      <c r="A14" s="553">
        <f t="shared" si="3"/>
        <v>10</v>
      </c>
      <c r="B14" s="1277" t="str">
        <f>'TRANSP. BRITA'!B15</f>
        <v>RUA CEM</v>
      </c>
      <c r="C14" s="1277"/>
      <c r="D14" s="460"/>
      <c r="E14" s="460"/>
      <c r="F14" s="554">
        <f>'MEIO-FIO E SARJETA'!F22+'MEIO-FIO E SARJETA'!F52</f>
        <v>267.34000000000003</v>
      </c>
      <c r="G14" s="554">
        <v>1.5</v>
      </c>
      <c r="H14" s="555">
        <f t="shared" si="0"/>
        <v>401.01</v>
      </c>
      <c r="I14" s="554">
        <v>0.1</v>
      </c>
      <c r="J14" s="554">
        <f t="shared" si="1"/>
        <v>40.1</v>
      </c>
      <c r="K14" s="554">
        <f t="shared" si="4"/>
        <v>0.05</v>
      </c>
      <c r="L14" s="556">
        <f t="shared" si="2"/>
        <v>20.05</v>
      </c>
    </row>
    <row r="15" spans="1:12" s="452" customFormat="1" ht="20.100000000000001" customHeight="1">
      <c r="A15" s="553">
        <f t="shared" si="3"/>
        <v>11</v>
      </c>
      <c r="B15" s="1277" t="str">
        <f>'TRANSP. BRITA'!B16</f>
        <v>TRAVESSA CENTO E CINQUENTA E DOIS</v>
      </c>
      <c r="C15" s="1277"/>
      <c r="D15" s="460"/>
      <c r="E15" s="460"/>
      <c r="F15" s="554">
        <f>'MEIO-FIO E SARJETA'!F24+'MEIO-FIO E SARJETA'!F53</f>
        <v>316.2</v>
      </c>
      <c r="G15" s="554">
        <v>1.5</v>
      </c>
      <c r="H15" s="555">
        <f t="shared" si="0"/>
        <v>474.3</v>
      </c>
      <c r="I15" s="554">
        <v>0.1</v>
      </c>
      <c r="J15" s="554">
        <f t="shared" si="1"/>
        <v>47.43</v>
      </c>
      <c r="K15" s="554">
        <f t="shared" si="4"/>
        <v>0.05</v>
      </c>
      <c r="L15" s="556">
        <f t="shared" si="2"/>
        <v>23.71</v>
      </c>
    </row>
    <row r="16" spans="1:12" s="452" customFormat="1" ht="20.100000000000001" customHeight="1">
      <c r="A16" s="553">
        <f t="shared" si="3"/>
        <v>12</v>
      </c>
      <c r="B16" s="1277" t="str">
        <f>'TRANSP. BRITA'!B17</f>
        <v>RUA FEIRA DE SANTANA</v>
      </c>
      <c r="C16" s="1277"/>
      <c r="D16" s="460"/>
      <c r="E16" s="460"/>
      <c r="F16" s="554">
        <f>'MEIO-FIO E SARJETA'!F26+'MEIO-FIO E SARJETA'!F54</f>
        <v>100.28</v>
      </c>
      <c r="G16" s="554">
        <v>1.5</v>
      </c>
      <c r="H16" s="555">
        <f t="shared" si="0"/>
        <v>150.41999999999999</v>
      </c>
      <c r="I16" s="554">
        <v>0.1</v>
      </c>
      <c r="J16" s="554">
        <f t="shared" si="1"/>
        <v>15.04</v>
      </c>
      <c r="K16" s="554">
        <f t="shared" si="4"/>
        <v>0.05</v>
      </c>
      <c r="L16" s="556">
        <f t="shared" si="2"/>
        <v>7.52</v>
      </c>
    </row>
    <row r="17" spans="1:224" s="452" customFormat="1" ht="20.100000000000001" customHeight="1">
      <c r="A17" s="553">
        <f t="shared" si="3"/>
        <v>13</v>
      </c>
      <c r="B17" s="1277" t="str">
        <f>'TRANSP. BRITA'!B18</f>
        <v>RUA ITAPEMIRIM</v>
      </c>
      <c r="C17" s="1277"/>
      <c r="D17" s="460"/>
      <c r="E17" s="460"/>
      <c r="F17" s="554">
        <f>'MEIO-FIO E SARJETA'!F28+'MEIO-FIO E SARJETA'!F55</f>
        <v>105.02999999999999</v>
      </c>
      <c r="G17" s="554">
        <v>1.5</v>
      </c>
      <c r="H17" s="555">
        <f t="shared" si="0"/>
        <v>157.54</v>
      </c>
      <c r="I17" s="554">
        <v>0.1</v>
      </c>
      <c r="J17" s="554">
        <f t="shared" si="1"/>
        <v>15.75</v>
      </c>
      <c r="K17" s="554">
        <f t="shared" si="4"/>
        <v>0.05</v>
      </c>
      <c r="L17" s="556">
        <f t="shared" si="2"/>
        <v>7.87</v>
      </c>
    </row>
    <row r="18" spans="1:224" s="452" customFormat="1" ht="20.100000000000001" customHeight="1">
      <c r="A18" s="553">
        <f t="shared" si="3"/>
        <v>14</v>
      </c>
      <c r="B18" s="1277" t="str">
        <f>'TRANSP. BRITA'!B19</f>
        <v>RUA MURITIBA</v>
      </c>
      <c r="C18" s="1277"/>
      <c r="D18" s="460"/>
      <c r="E18" s="460"/>
      <c r="F18" s="554">
        <f>'MEIO-FIO E SARJETA'!F30+'MEIO-FIO E SARJETA'!F56</f>
        <v>101.46</v>
      </c>
      <c r="G18" s="554">
        <v>1.5</v>
      </c>
      <c r="H18" s="555">
        <f t="shared" si="0"/>
        <v>152.19</v>
      </c>
      <c r="I18" s="554">
        <v>0.1</v>
      </c>
      <c r="J18" s="554">
        <f t="shared" si="1"/>
        <v>15.21</v>
      </c>
      <c r="K18" s="554">
        <f t="shared" si="4"/>
        <v>0.05</v>
      </c>
      <c r="L18" s="556">
        <f t="shared" si="2"/>
        <v>7.6</v>
      </c>
    </row>
    <row r="19" spans="1:224" s="452" customFormat="1" ht="20.100000000000001" customHeight="1">
      <c r="A19" s="553">
        <f t="shared" si="3"/>
        <v>15</v>
      </c>
      <c r="B19" s="1277" t="str">
        <f>'TRANSP. BRITA'!B20</f>
        <v>RUA MARILIA</v>
      </c>
      <c r="C19" s="1277"/>
      <c r="D19" s="460"/>
      <c r="E19" s="460"/>
      <c r="F19" s="554">
        <f>'MEIO-FIO E SARJETA'!F32+'MEIO-FIO E SARJETA'!F57</f>
        <v>107.53</v>
      </c>
      <c r="G19" s="554">
        <v>1.5</v>
      </c>
      <c r="H19" s="555">
        <f t="shared" si="0"/>
        <v>161.29</v>
      </c>
      <c r="I19" s="554">
        <v>0.1</v>
      </c>
      <c r="J19" s="554">
        <f t="shared" si="1"/>
        <v>16.12</v>
      </c>
      <c r="K19" s="554">
        <f t="shared" si="4"/>
        <v>0.05</v>
      </c>
      <c r="L19" s="556">
        <f t="shared" si="2"/>
        <v>8.06</v>
      </c>
    </row>
    <row r="20" spans="1:224" s="452" customFormat="1" ht="20.100000000000001" customHeight="1">
      <c r="A20" s="553">
        <f t="shared" si="3"/>
        <v>16</v>
      </c>
      <c r="B20" s="1277" t="str">
        <f>'TRANSP. BRITA'!B21</f>
        <v>RUA CENTO E SESSENTA</v>
      </c>
      <c r="C20" s="1277"/>
      <c r="D20" s="460"/>
      <c r="E20" s="460"/>
      <c r="F20" s="554">
        <f>'MEIO-FIO E SARJETA'!F34+'MEIO-FIO E SARJETA'!F58</f>
        <v>103.94</v>
      </c>
      <c r="G20" s="554">
        <v>1.5</v>
      </c>
      <c r="H20" s="555">
        <f t="shared" si="0"/>
        <v>155.91</v>
      </c>
      <c r="I20" s="554">
        <v>0.1</v>
      </c>
      <c r="J20" s="554">
        <f t="shared" si="1"/>
        <v>15.59</v>
      </c>
      <c r="K20" s="554">
        <f t="shared" si="4"/>
        <v>0.05</v>
      </c>
      <c r="L20" s="556">
        <f t="shared" si="2"/>
        <v>7.79</v>
      </c>
    </row>
    <row r="21" spans="1:224" s="452" customFormat="1" ht="20.100000000000001" customHeight="1">
      <c r="A21" s="553">
        <f t="shared" si="3"/>
        <v>17</v>
      </c>
      <c r="B21" s="1277" t="str">
        <f>'TRANSP. BRITA'!B22</f>
        <v>RUA CONS. FRANSCISCO RAPOSO</v>
      </c>
      <c r="C21" s="1277"/>
      <c r="D21" s="460"/>
      <c r="E21" s="460"/>
      <c r="F21" s="554">
        <f>'MEIO-FIO E SARJETA'!F36+'MEIO-FIO E SARJETA'!F59</f>
        <v>97.47999999999999</v>
      </c>
      <c r="G21" s="554">
        <v>1.5</v>
      </c>
      <c r="H21" s="555">
        <f t="shared" ref="H21" si="5">TRUNC((F21*G21),2)</f>
        <v>146.22</v>
      </c>
      <c r="I21" s="554">
        <v>0.1</v>
      </c>
      <c r="J21" s="554">
        <f t="shared" ref="J21" si="6">TRUNC((H21*I21),2)</f>
        <v>14.62</v>
      </c>
      <c r="K21" s="554">
        <f t="shared" si="4"/>
        <v>0.05</v>
      </c>
      <c r="L21" s="556">
        <f t="shared" ref="L21" si="7">TRUNC(H21*K21,2)</f>
        <v>7.31</v>
      </c>
    </row>
    <row r="22" spans="1:224" s="456" customFormat="1" ht="19.5" customHeight="1">
      <c r="A22" s="545"/>
      <c r="B22" s="1253"/>
      <c r="C22" s="1283"/>
      <c r="D22" s="1284"/>
      <c r="E22" s="1285"/>
      <c r="F22" s="554"/>
      <c r="G22" s="557"/>
      <c r="H22" s="558"/>
      <c r="I22" s="557"/>
      <c r="J22" s="554"/>
      <c r="K22" s="554"/>
      <c r="L22" s="556"/>
      <c r="M22" s="547"/>
      <c r="N22" s="547"/>
      <c r="O22" s="547"/>
      <c r="P22" s="548"/>
      <c r="Q22" s="549"/>
      <c r="R22" s="547"/>
      <c r="S22" s="547"/>
      <c r="T22" s="547"/>
      <c r="U22" s="547"/>
      <c r="V22" s="548"/>
      <c r="W22" s="549"/>
      <c r="X22" s="547"/>
      <c r="Y22" s="547"/>
      <c r="Z22" s="547"/>
      <c r="AA22" s="547"/>
      <c r="AB22" s="548"/>
      <c r="AC22" s="549"/>
      <c r="AD22" s="547"/>
      <c r="AE22" s="547"/>
      <c r="AF22" s="547"/>
      <c r="AG22" s="547"/>
      <c r="AH22" s="548"/>
      <c r="AI22" s="549"/>
      <c r="AJ22" s="547"/>
      <c r="AK22" s="547"/>
      <c r="AL22" s="547"/>
      <c r="AM22" s="547"/>
      <c r="AN22" s="548"/>
      <c r="AO22" s="549"/>
      <c r="AP22" s="547"/>
      <c r="AQ22" s="547"/>
      <c r="AR22" s="547"/>
      <c r="AS22" s="547"/>
      <c r="AT22" s="548"/>
      <c r="AU22" s="549"/>
      <c r="AV22" s="547"/>
      <c r="AW22" s="547"/>
      <c r="AX22" s="547"/>
      <c r="AY22" s="547"/>
      <c r="AZ22" s="548"/>
      <c r="BA22" s="549"/>
      <c r="BB22" s="547"/>
      <c r="BC22" s="547"/>
      <c r="BD22" s="547"/>
      <c r="BE22" s="547"/>
      <c r="BF22" s="548"/>
      <c r="BG22" s="549"/>
      <c r="BH22" s="547"/>
      <c r="BI22" s="547"/>
      <c r="BJ22" s="547"/>
      <c r="BK22" s="547"/>
      <c r="BL22" s="548"/>
      <c r="BM22" s="549"/>
      <c r="BN22" s="547"/>
      <c r="BO22" s="547"/>
      <c r="BP22" s="547"/>
      <c r="BQ22" s="547"/>
      <c r="BR22" s="548"/>
      <c r="BS22" s="549"/>
      <c r="BT22" s="547"/>
      <c r="BU22" s="547"/>
      <c r="BV22" s="547"/>
      <c r="BW22" s="547"/>
      <c r="BX22" s="548"/>
      <c r="BY22" s="549"/>
      <c r="BZ22" s="547"/>
      <c r="CA22" s="547"/>
      <c r="CB22" s="547"/>
      <c r="CC22" s="547"/>
      <c r="CD22" s="548"/>
      <c r="CE22" s="549"/>
      <c r="CF22" s="547"/>
      <c r="CG22" s="547"/>
      <c r="CH22" s="547"/>
      <c r="CI22" s="547"/>
      <c r="CJ22" s="548"/>
      <c r="CK22" s="549"/>
      <c r="CL22" s="547"/>
      <c r="CM22" s="547"/>
      <c r="CN22" s="547"/>
      <c r="CO22" s="547"/>
      <c r="CP22" s="548"/>
      <c r="CQ22" s="549"/>
      <c r="CR22" s="547"/>
      <c r="CS22" s="547"/>
      <c r="CT22" s="547"/>
      <c r="CU22" s="547"/>
      <c r="CV22" s="548"/>
      <c r="CW22" s="549"/>
      <c r="CX22" s="547"/>
      <c r="CY22" s="547"/>
      <c r="CZ22" s="547"/>
      <c r="DA22" s="547"/>
      <c r="DB22" s="548"/>
      <c r="DC22" s="549"/>
      <c r="DD22" s="547"/>
      <c r="DE22" s="547"/>
      <c r="DF22" s="547"/>
      <c r="DG22" s="547"/>
      <c r="DH22" s="548"/>
      <c r="DI22" s="549"/>
      <c r="DJ22" s="547"/>
      <c r="DK22" s="547"/>
      <c r="DL22" s="547"/>
      <c r="DM22" s="547"/>
      <c r="DN22" s="548"/>
      <c r="DO22" s="549"/>
      <c r="DP22" s="547"/>
      <c r="DQ22" s="547"/>
      <c r="DR22" s="547"/>
      <c r="DS22" s="547"/>
      <c r="DT22" s="548"/>
      <c r="DU22" s="549"/>
      <c r="DV22" s="547"/>
      <c r="DW22" s="547"/>
      <c r="DX22" s="547"/>
      <c r="DY22" s="547"/>
      <c r="DZ22" s="548"/>
      <c r="EA22" s="549"/>
      <c r="EB22" s="547"/>
      <c r="EC22" s="547"/>
      <c r="ED22" s="547"/>
      <c r="EE22" s="547"/>
      <c r="EF22" s="548"/>
      <c r="EG22" s="549"/>
      <c r="EH22" s="547"/>
      <c r="EI22" s="547"/>
      <c r="EJ22" s="547"/>
      <c r="EK22" s="547"/>
      <c r="EL22" s="548"/>
      <c r="EM22" s="549"/>
      <c r="EN22" s="547"/>
      <c r="EO22" s="547"/>
      <c r="EP22" s="547"/>
      <c r="EQ22" s="547"/>
      <c r="ER22" s="548"/>
      <c r="ES22" s="549"/>
      <c r="ET22" s="547"/>
      <c r="EU22" s="547"/>
      <c r="EV22" s="547"/>
      <c r="EW22" s="547"/>
      <c r="EX22" s="548"/>
      <c r="EY22" s="549"/>
      <c r="EZ22" s="547"/>
      <c r="FA22" s="547"/>
      <c r="FB22" s="547"/>
      <c r="FC22" s="547"/>
      <c r="FD22" s="548"/>
      <c r="FE22" s="549"/>
      <c r="FF22" s="547"/>
      <c r="FG22" s="547"/>
      <c r="FH22" s="547"/>
      <c r="FI22" s="547"/>
      <c r="FJ22" s="548"/>
      <c r="FK22" s="549"/>
      <c r="FL22" s="547"/>
      <c r="FM22" s="547"/>
      <c r="FN22" s="547"/>
      <c r="FO22" s="547"/>
      <c r="FP22" s="548"/>
      <c r="FQ22" s="549"/>
      <c r="FR22" s="547"/>
      <c r="FS22" s="547"/>
      <c r="FT22" s="547"/>
      <c r="FU22" s="547"/>
      <c r="FV22" s="548"/>
      <c r="FW22" s="549"/>
      <c r="FX22" s="547"/>
      <c r="FY22" s="547"/>
      <c r="FZ22" s="547"/>
      <c r="GA22" s="547"/>
      <c r="GB22" s="548"/>
      <c r="GC22" s="549"/>
      <c r="GD22" s="547"/>
      <c r="GE22" s="547"/>
      <c r="GF22" s="547"/>
      <c r="GG22" s="547"/>
      <c r="GH22" s="548"/>
      <c r="GI22" s="549"/>
      <c r="GJ22" s="547"/>
      <c r="GK22" s="547"/>
      <c r="GL22" s="547"/>
      <c r="GM22" s="547"/>
      <c r="GN22" s="548"/>
      <c r="GO22" s="549"/>
      <c r="GP22" s="547"/>
      <c r="GQ22" s="547"/>
      <c r="GR22" s="547"/>
      <c r="GS22" s="547"/>
      <c r="GT22" s="548"/>
      <c r="GU22" s="549"/>
      <c r="GV22" s="547"/>
      <c r="GW22" s="547"/>
      <c r="GX22" s="547"/>
      <c r="GY22" s="547"/>
      <c r="GZ22" s="548"/>
      <c r="HA22" s="549"/>
      <c r="HB22" s="547"/>
      <c r="HC22" s="547"/>
      <c r="HD22" s="547"/>
      <c r="HE22" s="547"/>
      <c r="HF22" s="548"/>
      <c r="HG22" s="549"/>
      <c r="HH22" s="547"/>
      <c r="HI22" s="547"/>
      <c r="HJ22" s="547"/>
      <c r="HK22" s="547"/>
      <c r="HL22" s="548"/>
      <c r="HM22" s="549"/>
      <c r="HN22" s="547"/>
      <c r="HO22" s="547"/>
      <c r="HP22" s="547"/>
    </row>
    <row r="23" spans="1:224" ht="19.5" customHeight="1" thickBot="1">
      <c r="A23" s="1278" t="s">
        <v>507</v>
      </c>
      <c r="B23" s="1279"/>
      <c r="C23" s="1279"/>
      <c r="D23" s="1279"/>
      <c r="E23" s="1280"/>
      <c r="F23" s="461">
        <f>SUM(F5:F22)</f>
        <v>5975.7699999999986</v>
      </c>
      <c r="G23" s="462"/>
      <c r="H23" s="461">
        <f>SUM(H5:H22)</f>
        <v>8963.6400000000012</v>
      </c>
      <c r="I23" s="461"/>
      <c r="J23" s="461">
        <f>SUM(J5:J22)</f>
        <v>896.30000000000007</v>
      </c>
      <c r="K23" s="461"/>
      <c r="L23" s="463">
        <f>SUM(L5:L22)</f>
        <v>448.11000000000007</v>
      </c>
    </row>
    <row r="24" spans="1:224">
      <c r="A24" s="552"/>
    </row>
    <row r="25" spans="1:224">
      <c r="A25" s="552"/>
    </row>
  </sheetData>
  <mergeCells count="31">
    <mergeCell ref="A1:L1"/>
    <mergeCell ref="A2:A4"/>
    <mergeCell ref="B2:C4"/>
    <mergeCell ref="D2:E2"/>
    <mergeCell ref="F2:F3"/>
    <mergeCell ref="G2:G3"/>
    <mergeCell ref="H2:H3"/>
    <mergeCell ref="I2:I4"/>
    <mergeCell ref="J2:J4"/>
    <mergeCell ref="K2:K4"/>
    <mergeCell ref="A23:E23"/>
    <mergeCell ref="L2:L3"/>
    <mergeCell ref="B5:C5"/>
    <mergeCell ref="B21:C21"/>
    <mergeCell ref="B22:C22"/>
    <mergeCell ref="D22:E22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</mergeCells>
  <printOptions horizontalCentered="1"/>
  <pageMargins left="0.98425196850393704" right="0.98425196850393704" top="0.59055118110236227" bottom="0.51181102362204722" header="0.51181102362204722" footer="0.51181102362204722"/>
  <pageSetup paperSize="9" scale="68" firstPageNumber="25" fitToHeight="0" orientation="landscape" r:id="rId1"/>
  <headerFooter alignWithMargins="0">
    <oddFooter xml:space="preserve">&amp;C__________________________
Jonny Willian Jesus Rocha
Engenheiro Civil
CREA 12082343-0
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O11"/>
  <sheetViews>
    <sheetView showGridLines="0" view="pageBreakPreview" zoomScale="85" zoomScaleNormal="100" zoomScaleSheetLayoutView="85" workbookViewId="0">
      <selection activeCell="B2" sqref="A2:N13"/>
    </sheetView>
  </sheetViews>
  <sheetFormatPr defaultRowHeight="16.5"/>
  <cols>
    <col min="1" max="1" width="9.42578125" style="477" customWidth="1"/>
    <col min="2" max="2" width="8.85546875" style="477" customWidth="1"/>
    <col min="3" max="3" width="30.42578125" style="477" customWidth="1"/>
    <col min="4" max="4" width="12.140625" style="480" customWidth="1"/>
    <col min="5" max="5" width="10.7109375" style="477" customWidth="1"/>
    <col min="6" max="6" width="14.7109375" style="477" customWidth="1"/>
    <col min="7" max="7" width="11.5703125" style="477" customWidth="1"/>
    <col min="8" max="8" width="15.42578125" style="477" customWidth="1"/>
    <col min="9" max="9" width="10.28515625" style="477" customWidth="1"/>
    <col min="10" max="10" width="15.42578125" style="477" customWidth="1"/>
    <col min="11" max="11" width="11.5703125" style="477" customWidth="1"/>
    <col min="12" max="12" width="15.5703125" style="477" customWidth="1"/>
    <col min="13" max="13" width="10.5703125" style="477" customWidth="1"/>
    <col min="14" max="14" width="14" style="477" customWidth="1"/>
    <col min="15" max="15" width="15.85546875" style="477" customWidth="1"/>
    <col min="16" max="16384" width="9.140625" style="451"/>
  </cols>
  <sheetData>
    <row r="1" spans="1:15" ht="24" customHeight="1">
      <c r="A1" s="1307" t="s">
        <v>508</v>
      </c>
      <c r="B1" s="1308"/>
      <c r="C1" s="1308"/>
      <c r="D1" s="1308"/>
      <c r="E1" s="1308"/>
      <c r="F1" s="1308"/>
      <c r="G1" s="1308"/>
      <c r="H1" s="1308"/>
      <c r="I1" s="1308"/>
      <c r="J1" s="1308"/>
      <c r="K1" s="1308"/>
      <c r="L1" s="1308"/>
      <c r="M1" s="1308"/>
      <c r="N1" s="1308"/>
      <c r="O1" s="1309"/>
    </row>
    <row r="2" spans="1:15" ht="15" customHeight="1">
      <c r="A2" s="1310" t="s">
        <v>509</v>
      </c>
      <c r="B2" s="1312" t="s">
        <v>510</v>
      </c>
      <c r="C2" s="1312"/>
      <c r="D2" s="1314" t="s">
        <v>511</v>
      </c>
      <c r="E2" s="1315" t="s">
        <v>512</v>
      </c>
      <c r="F2" s="1316"/>
      <c r="G2" s="1316"/>
      <c r="H2" s="1317"/>
      <c r="I2" s="1315" t="s">
        <v>513</v>
      </c>
      <c r="J2" s="1316"/>
      <c r="K2" s="1317"/>
      <c r="L2" s="1315" t="s">
        <v>315</v>
      </c>
      <c r="M2" s="1316"/>
      <c r="N2" s="1317"/>
      <c r="O2" s="1318" t="s">
        <v>514</v>
      </c>
    </row>
    <row r="3" spans="1:15" ht="42" customHeight="1">
      <c r="A3" s="1311"/>
      <c r="B3" s="1313"/>
      <c r="C3" s="1313"/>
      <c r="D3" s="1314"/>
      <c r="E3" s="500" t="s">
        <v>515</v>
      </c>
      <c r="F3" s="500" t="s">
        <v>516</v>
      </c>
      <c r="G3" s="464" t="s">
        <v>517</v>
      </c>
      <c r="H3" s="464" t="s">
        <v>518</v>
      </c>
      <c r="I3" s="500" t="s">
        <v>519</v>
      </c>
      <c r="J3" s="500" t="s">
        <v>520</v>
      </c>
      <c r="K3" s="500" t="s">
        <v>521</v>
      </c>
      <c r="L3" s="464" t="s">
        <v>522</v>
      </c>
      <c r="M3" s="464" t="s">
        <v>517</v>
      </c>
      <c r="N3" s="464" t="s">
        <v>523</v>
      </c>
      <c r="O3" s="1319"/>
    </row>
    <row r="4" spans="1:15">
      <c r="A4" s="1311"/>
      <c r="B4" s="1313"/>
      <c r="C4" s="1313"/>
      <c r="D4" s="499" t="s">
        <v>452</v>
      </c>
      <c r="E4" s="499" t="s">
        <v>524</v>
      </c>
      <c r="F4" s="499" t="s">
        <v>453</v>
      </c>
      <c r="G4" s="499" t="s">
        <v>453</v>
      </c>
      <c r="H4" s="499" t="s">
        <v>452</v>
      </c>
      <c r="I4" s="499" t="s">
        <v>524</v>
      </c>
      <c r="J4" s="499" t="s">
        <v>524</v>
      </c>
      <c r="K4" s="499" t="s">
        <v>452</v>
      </c>
      <c r="L4" s="499" t="s">
        <v>453</v>
      </c>
      <c r="M4" s="499" t="s">
        <v>453</v>
      </c>
      <c r="N4" s="499" t="s">
        <v>452</v>
      </c>
      <c r="O4" s="465" t="s">
        <v>452</v>
      </c>
    </row>
    <row r="5" spans="1:15" ht="20.100000000000001" customHeight="1">
      <c r="A5" s="559">
        <v>1</v>
      </c>
      <c r="B5" s="1302" t="str">
        <f>CALÇADA!B5</f>
        <v>RUA CENTO E TRINTA E NOVE</v>
      </c>
      <c r="C5" s="1303"/>
      <c r="D5" s="466">
        <f t="shared" ref="D5:D6" si="0">0.25^2</f>
        <v>6.25E-2</v>
      </c>
      <c r="E5" s="467">
        <v>6</v>
      </c>
      <c r="F5" s="468">
        <v>4.5</v>
      </c>
      <c r="G5" s="469">
        <v>0.25</v>
      </c>
      <c r="H5" s="469">
        <f>TRUNC((E5*F5*G5),2)</f>
        <v>6.75</v>
      </c>
      <c r="I5" s="560">
        <v>10</v>
      </c>
      <c r="J5" s="560">
        <v>8</v>
      </c>
      <c r="K5" s="468">
        <f>D5*I5*J5</f>
        <v>5</v>
      </c>
      <c r="L5" s="470">
        <f>131.5+57.04+1.48+2.1+2.1+1.56+136.22+1.48+2.1+2.1+1.48+56.45+131.01+1.48+2.1+2.1+1.48+61.7+1.48+2.1+2.1+1.48+133.03+1.48+2.1+1.48+2.1+55.51</f>
        <v>798.34000000000037</v>
      </c>
      <c r="M5" s="469">
        <v>0.25</v>
      </c>
      <c r="N5" s="470">
        <f t="shared" ref="N5:N6" si="1">TRUNC((L5*M5),2)</f>
        <v>199.58</v>
      </c>
      <c r="O5" s="471">
        <f>N5+H5+K5</f>
        <v>211.33</v>
      </c>
    </row>
    <row r="6" spans="1:15" ht="20.100000000000001" customHeight="1">
      <c r="A6" s="559">
        <v>2</v>
      </c>
      <c r="B6" s="1302" t="str">
        <f>CALÇADA!B21</f>
        <v>RUA CONS. FRANSCISCO RAPOSO</v>
      </c>
      <c r="C6" s="1303"/>
      <c r="D6" s="466">
        <f t="shared" si="0"/>
        <v>6.25E-2</v>
      </c>
      <c r="E6" s="467">
        <v>4</v>
      </c>
      <c r="F6" s="468">
        <v>4.5</v>
      </c>
      <c r="G6" s="469">
        <v>0.25</v>
      </c>
      <c r="H6" s="469">
        <f t="shared" ref="H6" si="2">TRUNC((E6*F6*G6),2)</f>
        <v>4.5</v>
      </c>
      <c r="I6" s="560">
        <v>4</v>
      </c>
      <c r="J6" s="560">
        <v>8</v>
      </c>
      <c r="K6" s="468">
        <f>D6*I6*J6</f>
        <v>2</v>
      </c>
      <c r="L6" s="470">
        <f>1.48+55.42+1.48+2.1+2.1+1.57+56.15+124.6+1.48</f>
        <v>246.37999999999997</v>
      </c>
      <c r="M6" s="469">
        <v>0.25</v>
      </c>
      <c r="N6" s="470">
        <f t="shared" si="1"/>
        <v>61.59</v>
      </c>
      <c r="O6" s="471">
        <f>N6+H6+K6</f>
        <v>68.09</v>
      </c>
    </row>
    <row r="7" spans="1:15" ht="20.100000000000001" customHeight="1" thickBot="1">
      <c r="A7" s="1304" t="s">
        <v>507</v>
      </c>
      <c r="B7" s="1305"/>
      <c r="C7" s="1305"/>
      <c r="D7" s="1306"/>
      <c r="E7" s="472">
        <f>SUM(E5:E6)</f>
        <v>10</v>
      </c>
      <c r="F7" s="473"/>
      <c r="G7" s="473"/>
      <c r="H7" s="474">
        <f>SUM(H5:H6)</f>
        <v>11.25</v>
      </c>
      <c r="I7" s="475">
        <f>SUM(I5:I6)</f>
        <v>14</v>
      </c>
      <c r="J7" s="475"/>
      <c r="K7" s="474">
        <f>SUM(K5:K6)</f>
        <v>7</v>
      </c>
      <c r="L7" s="474">
        <f>SUM(L5:L6)</f>
        <v>1044.7200000000003</v>
      </c>
      <c r="M7" s="474"/>
      <c r="N7" s="474">
        <f>SUM(N5:N6)</f>
        <v>261.17</v>
      </c>
      <c r="O7" s="476">
        <f>SUM(O5:O6)</f>
        <v>279.42</v>
      </c>
    </row>
    <row r="9" spans="1:15">
      <c r="B9" s="478"/>
      <c r="D9" s="477"/>
      <c r="E9" s="479"/>
    </row>
    <row r="10" spans="1:15">
      <c r="G10" s="479"/>
    </row>
    <row r="11" spans="1:15">
      <c r="N11" s="481"/>
      <c r="O11" s="481"/>
    </row>
  </sheetData>
  <mergeCells count="11">
    <mergeCell ref="B5:C5"/>
    <mergeCell ref="B6:C6"/>
    <mergeCell ref="A7:D7"/>
    <mergeCell ref="A1:O1"/>
    <mergeCell ref="A2:A4"/>
    <mergeCell ref="B2:C4"/>
    <mergeCell ref="D2:D3"/>
    <mergeCell ref="E2:H2"/>
    <mergeCell ref="I2:K2"/>
    <mergeCell ref="L2:N2"/>
    <mergeCell ref="O2:O3"/>
  </mergeCells>
  <printOptions horizontalCentered="1"/>
  <pageMargins left="0.98425196850393704" right="0.98425196850393704" top="0.59055118110236227" bottom="0.51181102362204722" header="0.51181102362204722" footer="0.51181102362204722"/>
  <pageSetup paperSize="9" scale="60" fitToHeight="0" orientation="landscape" r:id="rId1"/>
  <headerFooter alignWithMargins="0">
    <oddFooter xml:space="preserve">&amp;C__________________________
Jonny Willian Jesus Rocha
Engenheiro Civil
CREA 12082343-0
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HQ129"/>
  <sheetViews>
    <sheetView showGridLines="0" topLeftCell="A102" zoomScaleNormal="100" zoomScaleSheetLayoutView="100" workbookViewId="0">
      <selection activeCell="A86" sqref="A86:I128"/>
    </sheetView>
  </sheetViews>
  <sheetFormatPr defaultColWidth="9.140625" defaultRowHeight="16.5"/>
  <cols>
    <col min="1" max="1" width="10.7109375" style="451" customWidth="1"/>
    <col min="2" max="2" width="6" style="451" customWidth="1"/>
    <col min="3" max="3" width="38.7109375" style="451" customWidth="1"/>
    <col min="4" max="4" width="10.85546875" style="493" customWidth="1"/>
    <col min="5" max="5" width="15.85546875" style="451" customWidth="1"/>
    <col min="6" max="7" width="15.28515625" style="451" customWidth="1"/>
    <col min="8" max="9" width="18.7109375" style="451" customWidth="1"/>
    <col min="10" max="16384" width="9.140625" style="451"/>
  </cols>
  <sheetData>
    <row r="1" spans="1:9" ht="22.5" customHeight="1">
      <c r="A1" s="1354" t="s">
        <v>525</v>
      </c>
      <c r="B1" s="1355"/>
      <c r="C1" s="1355"/>
      <c r="D1" s="1355"/>
      <c r="E1" s="1355"/>
      <c r="F1" s="1355"/>
      <c r="G1" s="1355"/>
      <c r="H1" s="1355"/>
      <c r="I1" s="1356"/>
    </row>
    <row r="2" spans="1:9" ht="20.100000000000001" customHeight="1">
      <c r="A2" s="872" t="s">
        <v>526</v>
      </c>
      <c r="B2" s="873" t="s">
        <v>527</v>
      </c>
      <c r="C2" s="873"/>
      <c r="D2" s="874"/>
      <c r="E2" s="875"/>
      <c r="F2" s="875"/>
      <c r="G2" s="875"/>
      <c r="H2" s="875"/>
      <c r="I2" s="876"/>
    </row>
    <row r="3" spans="1:9" s="452" customFormat="1" ht="20.100000000000001" customHeight="1">
      <c r="A3" s="1357" t="s">
        <v>9</v>
      </c>
      <c r="B3" s="1328" t="s">
        <v>528</v>
      </c>
      <c r="C3" s="1329"/>
      <c r="D3" s="1329"/>
      <c r="E3" s="561" t="s">
        <v>529</v>
      </c>
      <c r="F3" s="561" t="s">
        <v>530</v>
      </c>
      <c r="G3" s="561" t="s">
        <v>445</v>
      </c>
      <c r="H3" s="1358" t="s">
        <v>531</v>
      </c>
      <c r="I3" s="1359"/>
    </row>
    <row r="4" spans="1:9" s="452" customFormat="1" ht="20.100000000000001" customHeight="1">
      <c r="A4" s="1327"/>
      <c r="B4" s="1330"/>
      <c r="C4" s="1331"/>
      <c r="D4" s="1331"/>
      <c r="E4" s="562" t="s">
        <v>453</v>
      </c>
      <c r="F4" s="562" t="s">
        <v>453</v>
      </c>
      <c r="G4" s="562" t="s">
        <v>452</v>
      </c>
      <c r="H4" s="1348"/>
      <c r="I4" s="1349"/>
    </row>
    <row r="5" spans="1:9" s="452" customFormat="1" ht="20.100000000000001" customHeight="1">
      <c r="A5" s="563">
        <v>1</v>
      </c>
      <c r="B5" s="1253" t="str">
        <f>'TRANSP. BRITA'!B6</f>
        <v>RUA CENTO E TRINTA E NOVE</v>
      </c>
      <c r="C5" s="1283"/>
      <c r="D5" s="1283"/>
      <c r="E5" s="485">
        <v>15</v>
      </c>
      <c r="F5" s="486">
        <v>0.1</v>
      </c>
      <c r="G5" s="564">
        <f t="shared" ref="G5:G6" si="0">TRUNC(E5*F5,2)</f>
        <v>1.5</v>
      </c>
      <c r="H5" s="1348"/>
      <c r="I5" s="1349"/>
    </row>
    <row r="6" spans="1:9" s="452" customFormat="1" ht="20.100000000000001" customHeight="1">
      <c r="A6" s="563">
        <f>A5+1</f>
        <v>2</v>
      </c>
      <c r="B6" s="1253" t="str">
        <f>'TRANSP. BRITA'!B7</f>
        <v>RUA ITATIAIA</v>
      </c>
      <c r="C6" s="1283"/>
      <c r="D6" s="1283"/>
      <c r="E6" s="485">
        <v>30</v>
      </c>
      <c r="F6" s="486">
        <v>0.1</v>
      </c>
      <c r="G6" s="564">
        <f t="shared" si="0"/>
        <v>3</v>
      </c>
      <c r="H6" s="1348"/>
      <c r="I6" s="1349"/>
    </row>
    <row r="7" spans="1:9" s="452" customFormat="1" ht="20.100000000000001" customHeight="1">
      <c r="A7" s="563">
        <f t="shared" ref="A7:A21" si="1">A6+1</f>
        <v>3</v>
      </c>
      <c r="B7" s="1253" t="str">
        <f>'TRANSP. BRITA'!B8</f>
        <v>RUA FLORENA</v>
      </c>
      <c r="C7" s="1283"/>
      <c r="D7" s="1283"/>
      <c r="E7" s="485">
        <v>30</v>
      </c>
      <c r="F7" s="486">
        <v>0.1</v>
      </c>
      <c r="G7" s="564">
        <f t="shared" ref="G7:G21" si="2">TRUNC(E7*F7,2)</f>
        <v>3</v>
      </c>
      <c r="H7" s="1348"/>
      <c r="I7" s="1349"/>
    </row>
    <row r="8" spans="1:9" s="452" customFormat="1" ht="20.100000000000001" customHeight="1">
      <c r="A8" s="563">
        <f t="shared" si="1"/>
        <v>4</v>
      </c>
      <c r="B8" s="1253" t="str">
        <f>'TRANSP. BRITA'!B9</f>
        <v>RUA MOSSORÓ</v>
      </c>
      <c r="C8" s="1283"/>
      <c r="D8" s="1283"/>
      <c r="E8" s="485">
        <v>30</v>
      </c>
      <c r="F8" s="486">
        <v>0.1</v>
      </c>
      <c r="G8" s="564">
        <f t="shared" si="2"/>
        <v>3</v>
      </c>
      <c r="H8" s="1348"/>
      <c r="I8" s="1349"/>
    </row>
    <row r="9" spans="1:9" s="452" customFormat="1" ht="20.100000000000001" customHeight="1">
      <c r="A9" s="563">
        <f t="shared" si="1"/>
        <v>5</v>
      </c>
      <c r="B9" s="1253" t="str">
        <f>'TRANSP. BRITA'!B10</f>
        <v>RUA BRAGANÇA</v>
      </c>
      <c r="C9" s="1283"/>
      <c r="D9" s="1283"/>
      <c r="E9" s="485">
        <v>30</v>
      </c>
      <c r="F9" s="486">
        <v>0.1</v>
      </c>
      <c r="G9" s="564">
        <f t="shared" si="2"/>
        <v>3</v>
      </c>
      <c r="H9" s="1348"/>
      <c r="I9" s="1349"/>
    </row>
    <row r="10" spans="1:9" s="452" customFormat="1" ht="20.100000000000001" customHeight="1">
      <c r="A10" s="563">
        <f t="shared" si="1"/>
        <v>6</v>
      </c>
      <c r="B10" s="1253" t="str">
        <f>'TRANSP. BRITA'!B11</f>
        <v>RUA ALTAMIRA</v>
      </c>
      <c r="C10" s="1283"/>
      <c r="D10" s="1283"/>
      <c r="E10" s="485">
        <v>30</v>
      </c>
      <c r="F10" s="486">
        <v>0.1</v>
      </c>
      <c r="G10" s="564">
        <f t="shared" si="2"/>
        <v>3</v>
      </c>
      <c r="H10" s="1348"/>
      <c r="I10" s="1349"/>
    </row>
    <row r="11" spans="1:9" s="452" customFormat="1" ht="20.100000000000001" customHeight="1">
      <c r="A11" s="563">
        <f t="shared" si="1"/>
        <v>7</v>
      </c>
      <c r="B11" s="1253" t="str">
        <f>'TRANSP. BRITA'!B12</f>
        <v>RUA CARUARU</v>
      </c>
      <c r="C11" s="1283"/>
      <c r="D11" s="1283"/>
      <c r="E11" s="485">
        <v>15</v>
      </c>
      <c r="F11" s="486">
        <v>0.1</v>
      </c>
      <c r="G11" s="564">
        <f t="shared" si="2"/>
        <v>1.5</v>
      </c>
      <c r="H11" s="1348"/>
      <c r="I11" s="1349"/>
    </row>
    <row r="12" spans="1:9" s="452" customFormat="1" ht="20.100000000000001" customHeight="1">
      <c r="A12" s="563">
        <f t="shared" si="1"/>
        <v>8</v>
      </c>
      <c r="B12" s="1253" t="str">
        <f>'TRANSP. BRITA'!B13</f>
        <v>TRAVESSA DO NICO</v>
      </c>
      <c r="C12" s="1283"/>
      <c r="D12" s="1283"/>
      <c r="E12" s="485">
        <v>30</v>
      </c>
      <c r="F12" s="486">
        <v>0.1</v>
      </c>
      <c r="G12" s="564">
        <f t="shared" si="2"/>
        <v>3</v>
      </c>
      <c r="H12" s="1348"/>
      <c r="I12" s="1349"/>
    </row>
    <row r="13" spans="1:9" s="452" customFormat="1" ht="20.100000000000001" customHeight="1">
      <c r="A13" s="563">
        <f t="shared" si="1"/>
        <v>9</v>
      </c>
      <c r="B13" s="1253" t="str">
        <f>'TRANSP. BRITA'!B14</f>
        <v>RUA COLATINA</v>
      </c>
      <c r="C13" s="1283"/>
      <c r="D13" s="1283"/>
      <c r="E13" s="485">
        <v>30</v>
      </c>
      <c r="F13" s="486">
        <v>0.1</v>
      </c>
      <c r="G13" s="564">
        <f t="shared" si="2"/>
        <v>3</v>
      </c>
      <c r="H13" s="1348"/>
      <c r="I13" s="1349"/>
    </row>
    <row r="14" spans="1:9" s="452" customFormat="1" ht="20.100000000000001" customHeight="1">
      <c r="A14" s="563">
        <f t="shared" si="1"/>
        <v>10</v>
      </c>
      <c r="B14" s="1253" t="str">
        <f>'TRANSP. BRITA'!B15</f>
        <v>RUA CEM</v>
      </c>
      <c r="C14" s="1283"/>
      <c r="D14" s="1283"/>
      <c r="E14" s="485">
        <v>30</v>
      </c>
      <c r="F14" s="486">
        <v>0.1</v>
      </c>
      <c r="G14" s="564">
        <f t="shared" si="2"/>
        <v>3</v>
      </c>
      <c r="H14" s="1348"/>
      <c r="I14" s="1349"/>
    </row>
    <row r="15" spans="1:9" s="452" customFormat="1" ht="20.100000000000001" customHeight="1">
      <c r="A15" s="563">
        <f t="shared" si="1"/>
        <v>11</v>
      </c>
      <c r="B15" s="1253" t="str">
        <f>'TRANSP. BRITA'!B16</f>
        <v>TRAVESSA CENTO E CINQUENTA E DOIS</v>
      </c>
      <c r="C15" s="1283"/>
      <c r="D15" s="1283"/>
      <c r="E15" s="485">
        <v>30</v>
      </c>
      <c r="F15" s="486">
        <v>0.1</v>
      </c>
      <c r="G15" s="564">
        <f t="shared" si="2"/>
        <v>3</v>
      </c>
      <c r="H15" s="1348"/>
      <c r="I15" s="1349"/>
    </row>
    <row r="16" spans="1:9" s="452" customFormat="1" ht="20.100000000000001" customHeight="1">
      <c r="A16" s="563">
        <f t="shared" si="1"/>
        <v>12</v>
      </c>
      <c r="B16" s="1253" t="str">
        <f>'TRANSP. BRITA'!B17</f>
        <v>RUA FEIRA DE SANTANA</v>
      </c>
      <c r="C16" s="1283"/>
      <c r="D16" s="1283"/>
      <c r="E16" s="485">
        <v>15</v>
      </c>
      <c r="F16" s="486">
        <v>0.1</v>
      </c>
      <c r="G16" s="564">
        <f t="shared" si="2"/>
        <v>1.5</v>
      </c>
      <c r="H16" s="1348"/>
      <c r="I16" s="1349"/>
    </row>
    <row r="17" spans="1:225" s="452" customFormat="1" ht="20.100000000000001" customHeight="1">
      <c r="A17" s="563">
        <f t="shared" si="1"/>
        <v>13</v>
      </c>
      <c r="B17" s="1253" t="str">
        <f>'TRANSP. BRITA'!B18</f>
        <v>RUA ITAPEMIRIM</v>
      </c>
      <c r="C17" s="1283"/>
      <c r="D17" s="1283"/>
      <c r="E17" s="485">
        <v>15</v>
      </c>
      <c r="F17" s="486">
        <v>0.1</v>
      </c>
      <c r="G17" s="564">
        <f t="shared" si="2"/>
        <v>1.5</v>
      </c>
      <c r="H17" s="1348"/>
      <c r="I17" s="1349"/>
    </row>
    <row r="18" spans="1:225" s="452" customFormat="1" ht="20.100000000000001" customHeight="1">
      <c r="A18" s="563">
        <f t="shared" si="1"/>
        <v>14</v>
      </c>
      <c r="B18" s="1253" t="str">
        <f>'TRANSP. BRITA'!B19</f>
        <v>RUA MURITIBA</v>
      </c>
      <c r="C18" s="1283"/>
      <c r="D18" s="1283"/>
      <c r="E18" s="485">
        <v>15</v>
      </c>
      <c r="F18" s="486">
        <v>0.1</v>
      </c>
      <c r="G18" s="564">
        <f t="shared" si="2"/>
        <v>1.5</v>
      </c>
      <c r="H18" s="1348"/>
      <c r="I18" s="1349"/>
    </row>
    <row r="19" spans="1:225" s="452" customFormat="1" ht="20.100000000000001" customHeight="1">
      <c r="A19" s="563">
        <f t="shared" si="1"/>
        <v>15</v>
      </c>
      <c r="B19" s="1253" t="str">
        <f>'TRANSP. BRITA'!B20</f>
        <v>RUA MARILIA</v>
      </c>
      <c r="C19" s="1283"/>
      <c r="D19" s="1283"/>
      <c r="E19" s="485">
        <v>15</v>
      </c>
      <c r="F19" s="486">
        <v>0.1</v>
      </c>
      <c r="G19" s="564">
        <f t="shared" si="2"/>
        <v>1.5</v>
      </c>
      <c r="H19" s="1348"/>
      <c r="I19" s="1349"/>
    </row>
    <row r="20" spans="1:225" s="452" customFormat="1" ht="20.100000000000001" customHeight="1">
      <c r="A20" s="563">
        <f t="shared" si="1"/>
        <v>16</v>
      </c>
      <c r="B20" s="1253" t="str">
        <f>'TRANSP. BRITA'!B21</f>
        <v>RUA CENTO E SESSENTA</v>
      </c>
      <c r="C20" s="1283"/>
      <c r="D20" s="1283"/>
      <c r="E20" s="485">
        <v>15</v>
      </c>
      <c r="F20" s="486">
        <v>0.1</v>
      </c>
      <c r="G20" s="564">
        <f t="shared" si="2"/>
        <v>1.5</v>
      </c>
      <c r="H20" s="1348"/>
      <c r="I20" s="1349"/>
    </row>
    <row r="21" spans="1:225" s="452" customFormat="1" ht="20.100000000000001" customHeight="1">
      <c r="A21" s="563">
        <f t="shared" si="1"/>
        <v>17</v>
      </c>
      <c r="B21" s="1253" t="str">
        <f>'TRANSP. BRITA'!B22</f>
        <v>RUA CONS. FRANSCISCO RAPOSO</v>
      </c>
      <c r="C21" s="1283"/>
      <c r="D21" s="1283"/>
      <c r="E21" s="485"/>
      <c r="F21" s="486">
        <v>0.1</v>
      </c>
      <c r="G21" s="564">
        <f t="shared" si="2"/>
        <v>0</v>
      </c>
      <c r="H21" s="1348"/>
      <c r="I21" s="1349"/>
    </row>
    <row r="22" spans="1:225" s="456" customFormat="1" ht="20.100000000000001" customHeight="1">
      <c r="A22" s="1323" t="s">
        <v>507</v>
      </c>
      <c r="B22" s="1324"/>
      <c r="C22" s="1324"/>
      <c r="D22" s="1324"/>
      <c r="E22" s="1324"/>
      <c r="F22" s="1325"/>
      <c r="G22" s="565">
        <f>SUM(G5:G21)</f>
        <v>37.5</v>
      </c>
      <c r="H22" s="1350"/>
      <c r="I22" s="1351"/>
      <c r="J22" s="547"/>
      <c r="K22" s="548"/>
      <c r="L22" s="549"/>
      <c r="M22" s="547"/>
      <c r="N22" s="547"/>
      <c r="O22" s="547"/>
      <c r="P22" s="547"/>
      <c r="Q22" s="548"/>
      <c r="R22" s="549"/>
      <c r="S22" s="547"/>
      <c r="T22" s="547"/>
      <c r="U22" s="547"/>
      <c r="V22" s="547"/>
      <c r="W22" s="548"/>
      <c r="X22" s="549"/>
      <c r="Y22" s="547"/>
      <c r="Z22" s="547"/>
      <c r="AA22" s="547"/>
      <c r="AB22" s="547"/>
      <c r="AC22" s="548"/>
      <c r="AD22" s="549"/>
      <c r="AE22" s="547"/>
      <c r="AF22" s="547"/>
      <c r="AG22" s="547"/>
      <c r="AH22" s="547"/>
      <c r="AI22" s="548"/>
      <c r="AJ22" s="549"/>
      <c r="AK22" s="547"/>
      <c r="AL22" s="547"/>
      <c r="AM22" s="547"/>
      <c r="AN22" s="547"/>
      <c r="AO22" s="548"/>
      <c r="AP22" s="549"/>
      <c r="AQ22" s="547"/>
      <c r="AR22" s="547"/>
      <c r="AS22" s="547"/>
      <c r="AT22" s="547"/>
      <c r="AU22" s="548"/>
      <c r="AV22" s="549"/>
      <c r="AW22" s="547"/>
      <c r="AX22" s="547"/>
      <c r="AY22" s="547"/>
      <c r="AZ22" s="547"/>
      <c r="BA22" s="548"/>
      <c r="BB22" s="549"/>
      <c r="BC22" s="547"/>
      <c r="BD22" s="547"/>
      <c r="BE22" s="547"/>
      <c r="BF22" s="547"/>
      <c r="BG22" s="548"/>
      <c r="BH22" s="549"/>
      <c r="BI22" s="547"/>
      <c r="BJ22" s="547"/>
      <c r="BK22" s="547"/>
      <c r="BL22" s="547"/>
      <c r="BM22" s="548"/>
      <c r="BN22" s="549"/>
      <c r="BO22" s="547"/>
      <c r="BP22" s="547"/>
      <c r="BQ22" s="547"/>
      <c r="BR22" s="547"/>
      <c r="BS22" s="548"/>
      <c r="BT22" s="549"/>
      <c r="BU22" s="547"/>
      <c r="BV22" s="547"/>
      <c r="BW22" s="547"/>
      <c r="BX22" s="547"/>
      <c r="BY22" s="548"/>
      <c r="BZ22" s="549"/>
      <c r="CA22" s="547"/>
      <c r="CB22" s="547"/>
      <c r="CC22" s="547"/>
      <c r="CD22" s="547"/>
      <c r="CE22" s="548"/>
      <c r="CF22" s="549"/>
      <c r="CG22" s="547"/>
      <c r="CH22" s="547"/>
      <c r="CI22" s="547"/>
      <c r="CJ22" s="547"/>
      <c r="CK22" s="548"/>
      <c r="CL22" s="549"/>
      <c r="CM22" s="547"/>
      <c r="CN22" s="547"/>
      <c r="CO22" s="547"/>
      <c r="CP22" s="547"/>
      <c r="CQ22" s="548"/>
      <c r="CR22" s="549"/>
      <c r="CS22" s="547"/>
      <c r="CT22" s="547"/>
      <c r="CU22" s="547"/>
      <c r="CV22" s="547"/>
      <c r="CW22" s="548"/>
      <c r="CX22" s="549"/>
      <c r="CY22" s="547"/>
      <c r="CZ22" s="547"/>
      <c r="DA22" s="547"/>
      <c r="DB22" s="547"/>
      <c r="DC22" s="548"/>
      <c r="DD22" s="549"/>
      <c r="DE22" s="547"/>
      <c r="DF22" s="547"/>
      <c r="DG22" s="547"/>
      <c r="DH22" s="547"/>
      <c r="DI22" s="548"/>
      <c r="DJ22" s="549"/>
      <c r="DK22" s="547"/>
      <c r="DL22" s="547"/>
      <c r="DM22" s="547"/>
      <c r="DN22" s="547"/>
      <c r="DO22" s="548"/>
      <c r="DP22" s="549"/>
      <c r="DQ22" s="547"/>
      <c r="DR22" s="547"/>
      <c r="DS22" s="547"/>
      <c r="DT22" s="547"/>
      <c r="DU22" s="548"/>
      <c r="DV22" s="549"/>
      <c r="DW22" s="547"/>
      <c r="DX22" s="547"/>
      <c r="DY22" s="547"/>
      <c r="DZ22" s="547"/>
      <c r="EA22" s="548"/>
      <c r="EB22" s="549"/>
      <c r="EC22" s="547"/>
      <c r="ED22" s="547"/>
      <c r="EE22" s="547"/>
      <c r="EF22" s="547"/>
      <c r="EG22" s="548"/>
      <c r="EH22" s="549"/>
      <c r="EI22" s="547"/>
      <c r="EJ22" s="547"/>
      <c r="EK22" s="547"/>
      <c r="EL22" s="547"/>
      <c r="EM22" s="548"/>
      <c r="EN22" s="549"/>
      <c r="EO22" s="547"/>
      <c r="EP22" s="547"/>
      <c r="EQ22" s="547"/>
      <c r="ER22" s="547"/>
      <c r="ES22" s="548"/>
      <c r="ET22" s="549"/>
      <c r="EU22" s="547"/>
      <c r="EV22" s="547"/>
      <c r="EW22" s="547"/>
      <c r="EX22" s="547"/>
      <c r="EY22" s="548"/>
      <c r="EZ22" s="549"/>
      <c r="FA22" s="547"/>
      <c r="FB22" s="547"/>
      <c r="FC22" s="547"/>
      <c r="FD22" s="547"/>
      <c r="FE22" s="548"/>
      <c r="FF22" s="549"/>
      <c r="FG22" s="547"/>
      <c r="FH22" s="547"/>
      <c r="FI22" s="547"/>
      <c r="FJ22" s="547"/>
      <c r="FK22" s="548"/>
      <c r="FL22" s="549"/>
      <c r="FM22" s="547"/>
      <c r="FN22" s="547"/>
      <c r="FO22" s="547"/>
      <c r="FP22" s="547"/>
      <c r="FQ22" s="548"/>
      <c r="FR22" s="549"/>
      <c r="FS22" s="547"/>
      <c r="FT22" s="547"/>
      <c r="FU22" s="547"/>
      <c r="FV22" s="547"/>
      <c r="FW22" s="548"/>
      <c r="FX22" s="549"/>
      <c r="FY22" s="547"/>
      <c r="FZ22" s="547"/>
      <c r="GA22" s="547"/>
      <c r="GB22" s="547"/>
      <c r="GC22" s="548"/>
      <c r="GD22" s="549"/>
      <c r="GE22" s="547"/>
      <c r="GF22" s="547"/>
      <c r="GG22" s="547"/>
      <c r="GH22" s="547"/>
      <c r="GI22" s="548"/>
      <c r="GJ22" s="549"/>
      <c r="GK22" s="547"/>
      <c r="GL22" s="547"/>
      <c r="GM22" s="547"/>
      <c r="GN22" s="547"/>
      <c r="GO22" s="548"/>
      <c r="GP22" s="549"/>
      <c r="GQ22" s="547"/>
      <c r="GR22" s="547"/>
      <c r="GS22" s="547"/>
      <c r="GT22" s="547"/>
      <c r="GU22" s="548"/>
      <c r="GV22" s="549"/>
      <c r="GW22" s="547"/>
      <c r="GX22" s="547"/>
      <c r="GY22" s="547"/>
      <c r="GZ22" s="547"/>
      <c r="HA22" s="548"/>
      <c r="HB22" s="549"/>
      <c r="HC22" s="547"/>
      <c r="HD22" s="547"/>
      <c r="HE22" s="547"/>
      <c r="HF22" s="547"/>
      <c r="HG22" s="548"/>
      <c r="HH22" s="549"/>
      <c r="HI22" s="547"/>
      <c r="HJ22" s="547"/>
      <c r="HK22" s="547"/>
      <c r="HL22" s="547"/>
      <c r="HM22" s="548"/>
      <c r="HN22" s="549"/>
      <c r="HO22" s="547"/>
      <c r="HP22" s="547"/>
      <c r="HQ22" s="547"/>
    </row>
    <row r="23" spans="1:225" s="456" customFormat="1" ht="20.100000000000001" customHeight="1">
      <c r="A23" s="872" t="s">
        <v>526</v>
      </c>
      <c r="B23" s="873" t="s">
        <v>532</v>
      </c>
      <c r="C23" s="873"/>
      <c r="D23" s="874"/>
      <c r="E23" s="875"/>
      <c r="F23" s="875"/>
      <c r="G23" s="875"/>
      <c r="H23" s="875"/>
      <c r="I23" s="876"/>
      <c r="J23" s="547"/>
      <c r="K23" s="548"/>
      <c r="L23" s="549"/>
      <c r="M23" s="547"/>
      <c r="N23" s="547"/>
      <c r="O23" s="547"/>
      <c r="P23" s="547"/>
      <c r="Q23" s="548"/>
      <c r="R23" s="549"/>
      <c r="S23" s="547"/>
      <c r="T23" s="547"/>
      <c r="U23" s="547"/>
      <c r="V23" s="547"/>
      <c r="W23" s="548"/>
      <c r="X23" s="549"/>
      <c r="Y23" s="547"/>
      <c r="Z23" s="547"/>
      <c r="AA23" s="547"/>
      <c r="AB23" s="547"/>
      <c r="AC23" s="548"/>
      <c r="AD23" s="549"/>
      <c r="AE23" s="547"/>
      <c r="AF23" s="547"/>
      <c r="AG23" s="547"/>
      <c r="AH23" s="547"/>
      <c r="AI23" s="548"/>
      <c r="AJ23" s="549"/>
      <c r="AK23" s="547"/>
      <c r="AL23" s="547"/>
      <c r="AM23" s="547"/>
      <c r="AN23" s="547"/>
      <c r="AO23" s="548"/>
      <c r="AP23" s="549"/>
      <c r="AQ23" s="547"/>
      <c r="AR23" s="547"/>
      <c r="AS23" s="547"/>
      <c r="AT23" s="547"/>
      <c r="AU23" s="548"/>
      <c r="AV23" s="549"/>
      <c r="AW23" s="547"/>
      <c r="AX23" s="547"/>
      <c r="AY23" s="547"/>
      <c r="AZ23" s="547"/>
      <c r="BA23" s="548"/>
      <c r="BB23" s="549"/>
      <c r="BC23" s="547"/>
      <c r="BD23" s="547"/>
      <c r="BE23" s="547"/>
      <c r="BF23" s="547"/>
      <c r="BG23" s="548"/>
      <c r="BH23" s="549"/>
      <c r="BI23" s="547"/>
      <c r="BJ23" s="547"/>
      <c r="BK23" s="547"/>
      <c r="BL23" s="547"/>
      <c r="BM23" s="548"/>
      <c r="BN23" s="549"/>
      <c r="BO23" s="547"/>
      <c r="BP23" s="547"/>
      <c r="BQ23" s="547"/>
      <c r="BR23" s="547"/>
      <c r="BS23" s="548"/>
      <c r="BT23" s="549"/>
      <c r="BU23" s="547"/>
      <c r="BV23" s="547"/>
      <c r="BW23" s="547"/>
      <c r="BX23" s="547"/>
      <c r="BY23" s="548"/>
      <c r="BZ23" s="549"/>
      <c r="CA23" s="547"/>
      <c r="CB23" s="547"/>
      <c r="CC23" s="547"/>
      <c r="CD23" s="547"/>
      <c r="CE23" s="548"/>
      <c r="CF23" s="549"/>
      <c r="CG23" s="547"/>
      <c r="CH23" s="547"/>
      <c r="CI23" s="547"/>
      <c r="CJ23" s="547"/>
      <c r="CK23" s="548"/>
      <c r="CL23" s="549"/>
      <c r="CM23" s="547"/>
      <c r="CN23" s="547"/>
      <c r="CO23" s="547"/>
      <c r="CP23" s="547"/>
      <c r="CQ23" s="548"/>
      <c r="CR23" s="549"/>
      <c r="CS23" s="547"/>
      <c r="CT23" s="547"/>
      <c r="CU23" s="547"/>
      <c r="CV23" s="547"/>
      <c r="CW23" s="548"/>
      <c r="CX23" s="549"/>
      <c r="CY23" s="547"/>
      <c r="CZ23" s="547"/>
      <c r="DA23" s="547"/>
      <c r="DB23" s="547"/>
      <c r="DC23" s="548"/>
      <c r="DD23" s="549"/>
      <c r="DE23" s="547"/>
      <c r="DF23" s="547"/>
      <c r="DG23" s="547"/>
      <c r="DH23" s="547"/>
      <c r="DI23" s="548"/>
      <c r="DJ23" s="549"/>
      <c r="DK23" s="547"/>
      <c r="DL23" s="547"/>
      <c r="DM23" s="547"/>
      <c r="DN23" s="547"/>
      <c r="DO23" s="548"/>
      <c r="DP23" s="549"/>
      <c r="DQ23" s="547"/>
      <c r="DR23" s="547"/>
      <c r="DS23" s="547"/>
      <c r="DT23" s="547"/>
      <c r="DU23" s="548"/>
      <c r="DV23" s="549"/>
      <c r="DW23" s="547"/>
      <c r="DX23" s="547"/>
      <c r="DY23" s="547"/>
      <c r="DZ23" s="547"/>
      <c r="EA23" s="548"/>
      <c r="EB23" s="549"/>
      <c r="EC23" s="547"/>
      <c r="ED23" s="547"/>
      <c r="EE23" s="547"/>
      <c r="EF23" s="547"/>
      <c r="EG23" s="548"/>
      <c r="EH23" s="549"/>
      <c r="EI23" s="547"/>
      <c r="EJ23" s="547"/>
      <c r="EK23" s="547"/>
      <c r="EL23" s="547"/>
      <c r="EM23" s="548"/>
      <c r="EN23" s="549"/>
      <c r="EO23" s="547"/>
      <c r="EP23" s="547"/>
      <c r="EQ23" s="547"/>
      <c r="ER23" s="547"/>
      <c r="ES23" s="548"/>
      <c r="ET23" s="549"/>
      <c r="EU23" s="547"/>
      <c r="EV23" s="547"/>
      <c r="EW23" s="547"/>
      <c r="EX23" s="547"/>
      <c r="EY23" s="548"/>
      <c r="EZ23" s="549"/>
      <c r="FA23" s="547"/>
      <c r="FB23" s="547"/>
      <c r="FC23" s="547"/>
      <c r="FD23" s="547"/>
      <c r="FE23" s="548"/>
      <c r="FF23" s="549"/>
      <c r="FG23" s="547"/>
      <c r="FH23" s="547"/>
      <c r="FI23" s="547"/>
      <c r="FJ23" s="547"/>
      <c r="FK23" s="548"/>
      <c r="FL23" s="549"/>
      <c r="FM23" s="547"/>
      <c r="FN23" s="547"/>
      <c r="FO23" s="547"/>
      <c r="FP23" s="547"/>
      <c r="FQ23" s="548"/>
      <c r="FR23" s="549"/>
      <c r="FS23" s="547"/>
      <c r="FT23" s="547"/>
      <c r="FU23" s="547"/>
      <c r="FV23" s="547"/>
      <c r="FW23" s="548"/>
      <c r="FX23" s="549"/>
      <c r="FY23" s="547"/>
      <c r="FZ23" s="547"/>
      <c r="GA23" s="547"/>
      <c r="GB23" s="547"/>
      <c r="GC23" s="548"/>
      <c r="GD23" s="549"/>
      <c r="GE23" s="547"/>
      <c r="GF23" s="547"/>
      <c r="GG23" s="547"/>
      <c r="GH23" s="547"/>
      <c r="GI23" s="548"/>
      <c r="GJ23" s="549"/>
      <c r="GK23" s="547"/>
      <c r="GL23" s="547"/>
      <c r="GM23" s="547"/>
      <c r="GN23" s="547"/>
      <c r="GO23" s="548"/>
      <c r="GP23" s="549"/>
      <c r="GQ23" s="547"/>
      <c r="GR23" s="547"/>
      <c r="GS23" s="547"/>
      <c r="GT23" s="547"/>
      <c r="GU23" s="548"/>
      <c r="GV23" s="549"/>
      <c r="GW23" s="547"/>
      <c r="GX23" s="547"/>
      <c r="GY23" s="547"/>
      <c r="GZ23" s="547"/>
      <c r="HA23" s="548"/>
      <c r="HB23" s="549"/>
      <c r="HC23" s="547"/>
      <c r="HD23" s="547"/>
      <c r="HE23" s="547"/>
      <c r="HF23" s="547"/>
      <c r="HG23" s="548"/>
      <c r="HH23" s="549"/>
      <c r="HI23" s="547"/>
      <c r="HJ23" s="547"/>
      <c r="HK23" s="547"/>
      <c r="HL23" s="547"/>
      <c r="HM23" s="548"/>
      <c r="HN23" s="549"/>
      <c r="HO23" s="547"/>
      <c r="HP23" s="547"/>
      <c r="HQ23" s="547"/>
    </row>
    <row r="24" spans="1:225" s="456" customFormat="1" ht="20.100000000000001" customHeight="1">
      <c r="A24" s="1357" t="s">
        <v>9</v>
      </c>
      <c r="B24" s="1328" t="s">
        <v>528</v>
      </c>
      <c r="C24" s="1329"/>
      <c r="D24" s="1329"/>
      <c r="E24" s="561" t="s">
        <v>529</v>
      </c>
      <c r="F24" s="561" t="s">
        <v>530</v>
      </c>
      <c r="G24" s="561" t="s">
        <v>445</v>
      </c>
      <c r="H24" s="1348" t="s">
        <v>531</v>
      </c>
      <c r="I24" s="1349"/>
      <c r="J24" s="547"/>
      <c r="K24" s="548"/>
      <c r="L24" s="549"/>
      <c r="M24" s="547"/>
      <c r="N24" s="547"/>
      <c r="O24" s="547"/>
      <c r="P24" s="547"/>
      <c r="Q24" s="548"/>
      <c r="R24" s="549"/>
      <c r="S24" s="547"/>
      <c r="T24" s="547"/>
      <c r="U24" s="547"/>
      <c r="V24" s="547"/>
      <c r="W24" s="548"/>
      <c r="X24" s="549"/>
      <c r="Y24" s="547"/>
      <c r="Z24" s="547"/>
      <c r="AA24" s="547"/>
      <c r="AB24" s="547"/>
      <c r="AC24" s="548"/>
      <c r="AD24" s="549"/>
      <c r="AE24" s="547"/>
      <c r="AF24" s="547"/>
      <c r="AG24" s="547"/>
      <c r="AH24" s="547"/>
      <c r="AI24" s="548"/>
      <c r="AJ24" s="549"/>
      <c r="AK24" s="547"/>
      <c r="AL24" s="547"/>
      <c r="AM24" s="547"/>
      <c r="AN24" s="547"/>
      <c r="AO24" s="548"/>
      <c r="AP24" s="549"/>
      <c r="AQ24" s="547"/>
      <c r="AR24" s="547"/>
      <c r="AS24" s="547"/>
      <c r="AT24" s="547"/>
      <c r="AU24" s="548"/>
      <c r="AV24" s="549"/>
      <c r="AW24" s="547"/>
      <c r="AX24" s="547"/>
      <c r="AY24" s="547"/>
      <c r="AZ24" s="547"/>
      <c r="BA24" s="548"/>
      <c r="BB24" s="549"/>
      <c r="BC24" s="547"/>
      <c r="BD24" s="547"/>
      <c r="BE24" s="547"/>
      <c r="BF24" s="547"/>
      <c r="BG24" s="548"/>
      <c r="BH24" s="549"/>
      <c r="BI24" s="547"/>
      <c r="BJ24" s="547"/>
      <c r="BK24" s="547"/>
      <c r="BL24" s="547"/>
      <c r="BM24" s="548"/>
      <c r="BN24" s="549"/>
      <c r="BO24" s="547"/>
      <c r="BP24" s="547"/>
      <c r="BQ24" s="547"/>
      <c r="BR24" s="547"/>
      <c r="BS24" s="548"/>
      <c r="BT24" s="549"/>
      <c r="BU24" s="547"/>
      <c r="BV24" s="547"/>
      <c r="BW24" s="547"/>
      <c r="BX24" s="547"/>
      <c r="BY24" s="548"/>
      <c r="BZ24" s="549"/>
      <c r="CA24" s="547"/>
      <c r="CB24" s="547"/>
      <c r="CC24" s="547"/>
      <c r="CD24" s="547"/>
      <c r="CE24" s="548"/>
      <c r="CF24" s="549"/>
      <c r="CG24" s="547"/>
      <c r="CH24" s="547"/>
      <c r="CI24" s="547"/>
      <c r="CJ24" s="547"/>
      <c r="CK24" s="548"/>
      <c r="CL24" s="549"/>
      <c r="CM24" s="547"/>
      <c r="CN24" s="547"/>
      <c r="CO24" s="547"/>
      <c r="CP24" s="547"/>
      <c r="CQ24" s="548"/>
      <c r="CR24" s="549"/>
      <c r="CS24" s="547"/>
      <c r="CT24" s="547"/>
      <c r="CU24" s="547"/>
      <c r="CV24" s="547"/>
      <c r="CW24" s="548"/>
      <c r="CX24" s="549"/>
      <c r="CY24" s="547"/>
      <c r="CZ24" s="547"/>
      <c r="DA24" s="547"/>
      <c r="DB24" s="547"/>
      <c r="DC24" s="548"/>
      <c r="DD24" s="549"/>
      <c r="DE24" s="547"/>
      <c r="DF24" s="547"/>
      <c r="DG24" s="547"/>
      <c r="DH24" s="547"/>
      <c r="DI24" s="548"/>
      <c r="DJ24" s="549"/>
      <c r="DK24" s="547"/>
      <c r="DL24" s="547"/>
      <c r="DM24" s="547"/>
      <c r="DN24" s="547"/>
      <c r="DO24" s="548"/>
      <c r="DP24" s="549"/>
      <c r="DQ24" s="547"/>
      <c r="DR24" s="547"/>
      <c r="DS24" s="547"/>
      <c r="DT24" s="547"/>
      <c r="DU24" s="548"/>
      <c r="DV24" s="549"/>
      <c r="DW24" s="547"/>
      <c r="DX24" s="547"/>
      <c r="DY24" s="547"/>
      <c r="DZ24" s="547"/>
      <c r="EA24" s="548"/>
      <c r="EB24" s="549"/>
      <c r="EC24" s="547"/>
      <c r="ED24" s="547"/>
      <c r="EE24" s="547"/>
      <c r="EF24" s="547"/>
      <c r="EG24" s="548"/>
      <c r="EH24" s="549"/>
      <c r="EI24" s="547"/>
      <c r="EJ24" s="547"/>
      <c r="EK24" s="547"/>
      <c r="EL24" s="547"/>
      <c r="EM24" s="548"/>
      <c r="EN24" s="549"/>
      <c r="EO24" s="547"/>
      <c r="EP24" s="547"/>
      <c r="EQ24" s="547"/>
      <c r="ER24" s="547"/>
      <c r="ES24" s="548"/>
      <c r="ET24" s="549"/>
      <c r="EU24" s="547"/>
      <c r="EV24" s="547"/>
      <c r="EW24" s="547"/>
      <c r="EX24" s="547"/>
      <c r="EY24" s="548"/>
      <c r="EZ24" s="549"/>
      <c r="FA24" s="547"/>
      <c r="FB24" s="547"/>
      <c r="FC24" s="547"/>
      <c r="FD24" s="547"/>
      <c r="FE24" s="548"/>
      <c r="FF24" s="549"/>
      <c r="FG24" s="547"/>
      <c r="FH24" s="547"/>
      <c r="FI24" s="547"/>
      <c r="FJ24" s="547"/>
      <c r="FK24" s="548"/>
      <c r="FL24" s="549"/>
      <c r="FM24" s="547"/>
      <c r="FN24" s="547"/>
      <c r="FO24" s="547"/>
      <c r="FP24" s="547"/>
      <c r="FQ24" s="548"/>
      <c r="FR24" s="549"/>
      <c r="FS24" s="547"/>
      <c r="FT24" s="547"/>
      <c r="FU24" s="547"/>
      <c r="FV24" s="547"/>
      <c r="FW24" s="548"/>
      <c r="FX24" s="549"/>
      <c r="FY24" s="547"/>
      <c r="FZ24" s="547"/>
      <c r="GA24" s="547"/>
      <c r="GB24" s="547"/>
      <c r="GC24" s="548"/>
      <c r="GD24" s="549"/>
      <c r="GE24" s="547"/>
      <c r="GF24" s="547"/>
      <c r="GG24" s="547"/>
      <c r="GH24" s="547"/>
      <c r="GI24" s="548"/>
      <c r="GJ24" s="549"/>
      <c r="GK24" s="547"/>
      <c r="GL24" s="547"/>
      <c r="GM24" s="547"/>
      <c r="GN24" s="547"/>
      <c r="GO24" s="548"/>
      <c r="GP24" s="549"/>
      <c r="GQ24" s="547"/>
      <c r="GR24" s="547"/>
      <c r="GS24" s="547"/>
      <c r="GT24" s="547"/>
      <c r="GU24" s="548"/>
      <c r="GV24" s="549"/>
      <c r="GW24" s="547"/>
      <c r="GX24" s="547"/>
      <c r="GY24" s="547"/>
      <c r="GZ24" s="547"/>
      <c r="HA24" s="548"/>
      <c r="HB24" s="549"/>
      <c r="HC24" s="547"/>
      <c r="HD24" s="547"/>
      <c r="HE24" s="547"/>
      <c r="HF24" s="547"/>
      <c r="HG24" s="548"/>
      <c r="HH24" s="549"/>
      <c r="HI24" s="547"/>
      <c r="HJ24" s="547"/>
      <c r="HK24" s="547"/>
      <c r="HL24" s="547"/>
      <c r="HM24" s="548"/>
      <c r="HN24" s="549"/>
      <c r="HO24" s="547"/>
      <c r="HP24" s="547"/>
      <c r="HQ24" s="547"/>
    </row>
    <row r="25" spans="1:225" s="456" customFormat="1" ht="20.100000000000001" customHeight="1">
      <c r="A25" s="1327"/>
      <c r="B25" s="1330"/>
      <c r="C25" s="1331"/>
      <c r="D25" s="1331"/>
      <c r="E25" s="562" t="s">
        <v>453</v>
      </c>
      <c r="F25" s="562" t="s">
        <v>453</v>
      </c>
      <c r="G25" s="562" t="s">
        <v>452</v>
      </c>
      <c r="H25" s="1348"/>
      <c r="I25" s="1349"/>
      <c r="J25" s="547"/>
      <c r="K25" s="548"/>
      <c r="L25" s="549"/>
      <c r="M25" s="547"/>
      <c r="N25" s="547"/>
      <c r="O25" s="547"/>
      <c r="P25" s="547"/>
      <c r="Q25" s="548"/>
      <c r="R25" s="549"/>
      <c r="S25" s="547"/>
      <c r="T25" s="547"/>
      <c r="U25" s="547"/>
      <c r="V25" s="547"/>
      <c r="W25" s="548"/>
      <c r="X25" s="549"/>
      <c r="Y25" s="547"/>
      <c r="Z25" s="547"/>
      <c r="AA25" s="547"/>
      <c r="AB25" s="547"/>
      <c r="AC25" s="548"/>
      <c r="AD25" s="549"/>
      <c r="AE25" s="547"/>
      <c r="AF25" s="547"/>
      <c r="AG25" s="547"/>
      <c r="AH25" s="547"/>
      <c r="AI25" s="548"/>
      <c r="AJ25" s="549"/>
      <c r="AK25" s="547"/>
      <c r="AL25" s="547"/>
      <c r="AM25" s="547"/>
      <c r="AN25" s="547"/>
      <c r="AO25" s="548"/>
      <c r="AP25" s="549"/>
      <c r="AQ25" s="547"/>
      <c r="AR25" s="547"/>
      <c r="AS25" s="547"/>
      <c r="AT25" s="547"/>
      <c r="AU25" s="548"/>
      <c r="AV25" s="549"/>
      <c r="AW25" s="547"/>
      <c r="AX25" s="547"/>
      <c r="AY25" s="547"/>
      <c r="AZ25" s="547"/>
      <c r="BA25" s="548"/>
      <c r="BB25" s="549"/>
      <c r="BC25" s="547"/>
      <c r="BD25" s="547"/>
      <c r="BE25" s="547"/>
      <c r="BF25" s="547"/>
      <c r="BG25" s="548"/>
      <c r="BH25" s="549"/>
      <c r="BI25" s="547"/>
      <c r="BJ25" s="547"/>
      <c r="BK25" s="547"/>
      <c r="BL25" s="547"/>
      <c r="BM25" s="548"/>
      <c r="BN25" s="549"/>
      <c r="BO25" s="547"/>
      <c r="BP25" s="547"/>
      <c r="BQ25" s="547"/>
      <c r="BR25" s="547"/>
      <c r="BS25" s="548"/>
      <c r="BT25" s="549"/>
      <c r="BU25" s="547"/>
      <c r="BV25" s="547"/>
      <c r="BW25" s="547"/>
      <c r="BX25" s="547"/>
      <c r="BY25" s="548"/>
      <c r="BZ25" s="549"/>
      <c r="CA25" s="547"/>
      <c r="CB25" s="547"/>
      <c r="CC25" s="547"/>
      <c r="CD25" s="547"/>
      <c r="CE25" s="548"/>
      <c r="CF25" s="549"/>
      <c r="CG25" s="547"/>
      <c r="CH25" s="547"/>
      <c r="CI25" s="547"/>
      <c r="CJ25" s="547"/>
      <c r="CK25" s="548"/>
      <c r="CL25" s="549"/>
      <c r="CM25" s="547"/>
      <c r="CN25" s="547"/>
      <c r="CO25" s="547"/>
      <c r="CP25" s="547"/>
      <c r="CQ25" s="548"/>
      <c r="CR25" s="549"/>
      <c r="CS25" s="547"/>
      <c r="CT25" s="547"/>
      <c r="CU25" s="547"/>
      <c r="CV25" s="547"/>
      <c r="CW25" s="548"/>
      <c r="CX25" s="549"/>
      <c r="CY25" s="547"/>
      <c r="CZ25" s="547"/>
      <c r="DA25" s="547"/>
      <c r="DB25" s="547"/>
      <c r="DC25" s="548"/>
      <c r="DD25" s="549"/>
      <c r="DE25" s="547"/>
      <c r="DF25" s="547"/>
      <c r="DG25" s="547"/>
      <c r="DH25" s="547"/>
      <c r="DI25" s="548"/>
      <c r="DJ25" s="549"/>
      <c r="DK25" s="547"/>
      <c r="DL25" s="547"/>
      <c r="DM25" s="547"/>
      <c r="DN25" s="547"/>
      <c r="DO25" s="548"/>
      <c r="DP25" s="549"/>
      <c r="DQ25" s="547"/>
      <c r="DR25" s="547"/>
      <c r="DS25" s="547"/>
      <c r="DT25" s="547"/>
      <c r="DU25" s="548"/>
      <c r="DV25" s="549"/>
      <c r="DW25" s="547"/>
      <c r="DX25" s="547"/>
      <c r="DY25" s="547"/>
      <c r="DZ25" s="547"/>
      <c r="EA25" s="548"/>
      <c r="EB25" s="549"/>
      <c r="EC25" s="547"/>
      <c r="ED25" s="547"/>
      <c r="EE25" s="547"/>
      <c r="EF25" s="547"/>
      <c r="EG25" s="548"/>
      <c r="EH25" s="549"/>
      <c r="EI25" s="547"/>
      <c r="EJ25" s="547"/>
      <c r="EK25" s="547"/>
      <c r="EL25" s="547"/>
      <c r="EM25" s="548"/>
      <c r="EN25" s="549"/>
      <c r="EO25" s="547"/>
      <c r="EP25" s="547"/>
      <c r="EQ25" s="547"/>
      <c r="ER25" s="547"/>
      <c r="ES25" s="548"/>
      <c r="ET25" s="549"/>
      <c r="EU25" s="547"/>
      <c r="EV25" s="547"/>
      <c r="EW25" s="547"/>
      <c r="EX25" s="547"/>
      <c r="EY25" s="548"/>
      <c r="EZ25" s="549"/>
      <c r="FA25" s="547"/>
      <c r="FB25" s="547"/>
      <c r="FC25" s="547"/>
      <c r="FD25" s="547"/>
      <c r="FE25" s="548"/>
      <c r="FF25" s="549"/>
      <c r="FG25" s="547"/>
      <c r="FH25" s="547"/>
      <c r="FI25" s="547"/>
      <c r="FJ25" s="547"/>
      <c r="FK25" s="548"/>
      <c r="FL25" s="549"/>
      <c r="FM25" s="547"/>
      <c r="FN25" s="547"/>
      <c r="FO25" s="547"/>
      <c r="FP25" s="547"/>
      <c r="FQ25" s="548"/>
      <c r="FR25" s="549"/>
      <c r="FS25" s="547"/>
      <c r="FT25" s="547"/>
      <c r="FU25" s="547"/>
      <c r="FV25" s="547"/>
      <c r="FW25" s="548"/>
      <c r="FX25" s="549"/>
      <c r="FY25" s="547"/>
      <c r="FZ25" s="547"/>
      <c r="GA25" s="547"/>
      <c r="GB25" s="547"/>
      <c r="GC25" s="548"/>
      <c r="GD25" s="549"/>
      <c r="GE25" s="547"/>
      <c r="GF25" s="547"/>
      <c r="GG25" s="547"/>
      <c r="GH25" s="547"/>
      <c r="GI25" s="548"/>
      <c r="GJ25" s="549"/>
      <c r="GK25" s="547"/>
      <c r="GL25" s="547"/>
      <c r="GM25" s="547"/>
      <c r="GN25" s="547"/>
      <c r="GO25" s="548"/>
      <c r="GP25" s="549"/>
      <c r="GQ25" s="547"/>
      <c r="GR25" s="547"/>
      <c r="GS25" s="547"/>
      <c r="GT25" s="547"/>
      <c r="GU25" s="548"/>
      <c r="GV25" s="549"/>
      <c r="GW25" s="547"/>
      <c r="GX25" s="547"/>
      <c r="GY25" s="547"/>
      <c r="GZ25" s="547"/>
      <c r="HA25" s="548"/>
      <c r="HB25" s="549"/>
      <c r="HC25" s="547"/>
      <c r="HD25" s="547"/>
      <c r="HE25" s="547"/>
      <c r="HF25" s="547"/>
      <c r="HG25" s="548"/>
      <c r="HH25" s="549"/>
      <c r="HI25" s="547"/>
      <c r="HJ25" s="547"/>
      <c r="HK25" s="547"/>
      <c r="HL25" s="547"/>
      <c r="HM25" s="548"/>
      <c r="HN25" s="549"/>
      <c r="HO25" s="547"/>
      <c r="HP25" s="547"/>
      <c r="HQ25" s="547"/>
    </row>
    <row r="26" spans="1:225" s="456" customFormat="1" ht="20.100000000000001" customHeight="1">
      <c r="A26" s="563">
        <v>1</v>
      </c>
      <c r="B26" s="1253" t="str">
        <f>B5</f>
        <v>RUA CENTO E TRINTA E NOVE</v>
      </c>
      <c r="C26" s="1283"/>
      <c r="D26" s="1283"/>
      <c r="E26" s="554">
        <f>163.98+58.63+59.18+43.88</f>
        <v>325.66999999999996</v>
      </c>
      <c r="F26" s="554">
        <v>0.1</v>
      </c>
      <c r="G26" s="554">
        <f>TRUNC((E26/6)*F26*2,2)</f>
        <v>10.85</v>
      </c>
      <c r="H26" s="1348"/>
      <c r="I26" s="1349"/>
      <c r="J26" s="547"/>
      <c r="K26" s="548"/>
      <c r="L26" s="549"/>
      <c r="M26" s="547"/>
      <c r="N26" s="547"/>
      <c r="O26" s="547"/>
      <c r="P26" s="547"/>
      <c r="Q26" s="548"/>
      <c r="R26" s="549"/>
      <c r="S26" s="547"/>
      <c r="T26" s="547"/>
      <c r="U26" s="547"/>
      <c r="V26" s="547"/>
      <c r="W26" s="548"/>
      <c r="X26" s="549"/>
      <c r="Y26" s="547"/>
      <c r="Z26" s="547"/>
      <c r="AA26" s="547"/>
      <c r="AB26" s="547"/>
      <c r="AC26" s="548"/>
      <c r="AD26" s="549"/>
      <c r="AE26" s="547"/>
      <c r="AF26" s="547"/>
      <c r="AG26" s="547"/>
      <c r="AH26" s="547"/>
      <c r="AI26" s="548"/>
      <c r="AJ26" s="549"/>
      <c r="AK26" s="547"/>
      <c r="AL26" s="547"/>
      <c r="AM26" s="547"/>
      <c r="AN26" s="547"/>
      <c r="AO26" s="548"/>
      <c r="AP26" s="549"/>
      <c r="AQ26" s="547"/>
      <c r="AR26" s="547"/>
      <c r="AS26" s="547"/>
      <c r="AT26" s="547"/>
      <c r="AU26" s="548"/>
      <c r="AV26" s="549"/>
      <c r="AW26" s="547"/>
      <c r="AX26" s="547"/>
      <c r="AY26" s="547"/>
      <c r="AZ26" s="547"/>
      <c r="BA26" s="548"/>
      <c r="BB26" s="549"/>
      <c r="BC26" s="547"/>
      <c r="BD26" s="547"/>
      <c r="BE26" s="547"/>
      <c r="BF26" s="547"/>
      <c r="BG26" s="548"/>
      <c r="BH26" s="549"/>
      <c r="BI26" s="547"/>
      <c r="BJ26" s="547"/>
      <c r="BK26" s="547"/>
      <c r="BL26" s="547"/>
      <c r="BM26" s="548"/>
      <c r="BN26" s="549"/>
      <c r="BO26" s="547"/>
      <c r="BP26" s="547"/>
      <c r="BQ26" s="547"/>
      <c r="BR26" s="547"/>
      <c r="BS26" s="548"/>
      <c r="BT26" s="549"/>
      <c r="BU26" s="547"/>
      <c r="BV26" s="547"/>
      <c r="BW26" s="547"/>
      <c r="BX26" s="547"/>
      <c r="BY26" s="548"/>
      <c r="BZ26" s="549"/>
      <c r="CA26" s="547"/>
      <c r="CB26" s="547"/>
      <c r="CC26" s="547"/>
      <c r="CD26" s="547"/>
      <c r="CE26" s="548"/>
      <c r="CF26" s="549"/>
      <c r="CG26" s="547"/>
      <c r="CH26" s="547"/>
      <c r="CI26" s="547"/>
      <c r="CJ26" s="547"/>
      <c r="CK26" s="548"/>
      <c r="CL26" s="549"/>
      <c r="CM26" s="547"/>
      <c r="CN26" s="547"/>
      <c r="CO26" s="547"/>
      <c r="CP26" s="547"/>
      <c r="CQ26" s="548"/>
      <c r="CR26" s="549"/>
      <c r="CS26" s="547"/>
      <c r="CT26" s="547"/>
      <c r="CU26" s="547"/>
      <c r="CV26" s="547"/>
      <c r="CW26" s="548"/>
      <c r="CX26" s="549"/>
      <c r="CY26" s="547"/>
      <c r="CZ26" s="547"/>
      <c r="DA26" s="547"/>
      <c r="DB26" s="547"/>
      <c r="DC26" s="548"/>
      <c r="DD26" s="549"/>
      <c r="DE26" s="547"/>
      <c r="DF26" s="547"/>
      <c r="DG26" s="547"/>
      <c r="DH26" s="547"/>
      <c r="DI26" s="548"/>
      <c r="DJ26" s="549"/>
      <c r="DK26" s="547"/>
      <c r="DL26" s="547"/>
      <c r="DM26" s="547"/>
      <c r="DN26" s="547"/>
      <c r="DO26" s="548"/>
      <c r="DP26" s="549"/>
      <c r="DQ26" s="547"/>
      <c r="DR26" s="547"/>
      <c r="DS26" s="547"/>
      <c r="DT26" s="547"/>
      <c r="DU26" s="548"/>
      <c r="DV26" s="549"/>
      <c r="DW26" s="547"/>
      <c r="DX26" s="547"/>
      <c r="DY26" s="547"/>
      <c r="DZ26" s="547"/>
      <c r="EA26" s="548"/>
      <c r="EB26" s="549"/>
      <c r="EC26" s="547"/>
      <c r="ED26" s="547"/>
      <c r="EE26" s="547"/>
      <c r="EF26" s="547"/>
      <c r="EG26" s="548"/>
      <c r="EH26" s="549"/>
      <c r="EI26" s="547"/>
      <c r="EJ26" s="547"/>
      <c r="EK26" s="547"/>
      <c r="EL26" s="547"/>
      <c r="EM26" s="548"/>
      <c r="EN26" s="549"/>
      <c r="EO26" s="547"/>
      <c r="EP26" s="547"/>
      <c r="EQ26" s="547"/>
      <c r="ER26" s="547"/>
      <c r="ES26" s="548"/>
      <c r="ET26" s="549"/>
      <c r="EU26" s="547"/>
      <c r="EV26" s="547"/>
      <c r="EW26" s="547"/>
      <c r="EX26" s="547"/>
      <c r="EY26" s="548"/>
      <c r="EZ26" s="549"/>
      <c r="FA26" s="547"/>
      <c r="FB26" s="547"/>
      <c r="FC26" s="547"/>
      <c r="FD26" s="547"/>
      <c r="FE26" s="548"/>
      <c r="FF26" s="549"/>
      <c r="FG26" s="547"/>
      <c r="FH26" s="547"/>
      <c r="FI26" s="547"/>
      <c r="FJ26" s="547"/>
      <c r="FK26" s="548"/>
      <c r="FL26" s="549"/>
      <c r="FM26" s="547"/>
      <c r="FN26" s="547"/>
      <c r="FO26" s="547"/>
      <c r="FP26" s="547"/>
      <c r="FQ26" s="548"/>
      <c r="FR26" s="549"/>
      <c r="FS26" s="547"/>
      <c r="FT26" s="547"/>
      <c r="FU26" s="547"/>
      <c r="FV26" s="547"/>
      <c r="FW26" s="548"/>
      <c r="FX26" s="549"/>
      <c r="FY26" s="547"/>
      <c r="FZ26" s="547"/>
      <c r="GA26" s="547"/>
      <c r="GB26" s="547"/>
      <c r="GC26" s="548"/>
      <c r="GD26" s="549"/>
      <c r="GE26" s="547"/>
      <c r="GF26" s="547"/>
      <c r="GG26" s="547"/>
      <c r="GH26" s="547"/>
      <c r="GI26" s="548"/>
      <c r="GJ26" s="549"/>
      <c r="GK26" s="547"/>
      <c r="GL26" s="547"/>
      <c r="GM26" s="547"/>
      <c r="GN26" s="547"/>
      <c r="GO26" s="548"/>
      <c r="GP26" s="549"/>
      <c r="GQ26" s="547"/>
      <c r="GR26" s="547"/>
      <c r="GS26" s="547"/>
      <c r="GT26" s="547"/>
      <c r="GU26" s="548"/>
      <c r="GV26" s="549"/>
      <c r="GW26" s="547"/>
      <c r="GX26" s="547"/>
      <c r="GY26" s="547"/>
      <c r="GZ26" s="547"/>
      <c r="HA26" s="548"/>
      <c r="HB26" s="549"/>
      <c r="HC26" s="547"/>
      <c r="HD26" s="547"/>
      <c r="HE26" s="547"/>
      <c r="HF26" s="547"/>
      <c r="HG26" s="548"/>
      <c r="HH26" s="549"/>
      <c r="HI26" s="547"/>
      <c r="HJ26" s="547"/>
      <c r="HK26" s="547"/>
      <c r="HL26" s="547"/>
      <c r="HM26" s="548"/>
      <c r="HN26" s="549"/>
      <c r="HO26" s="547"/>
      <c r="HP26" s="547"/>
      <c r="HQ26" s="547"/>
    </row>
    <row r="27" spans="1:225" s="456" customFormat="1" ht="20.100000000000001" customHeight="1">
      <c r="A27" s="563">
        <f>A26+1</f>
        <v>2</v>
      </c>
      <c r="B27" s="1253" t="str">
        <f t="shared" ref="B27:B42" si="3">B6</f>
        <v>RUA ITATIAIA</v>
      </c>
      <c r="C27" s="1283"/>
      <c r="D27" s="1283"/>
      <c r="E27" s="554">
        <f>43.01+56.21+27.02</f>
        <v>126.24</v>
      </c>
      <c r="F27" s="554">
        <v>0.1</v>
      </c>
      <c r="G27" s="554">
        <f>TRUNC((E27/6)*F27*2,2)</f>
        <v>4.2</v>
      </c>
      <c r="H27" s="1348"/>
      <c r="I27" s="1349"/>
      <c r="J27" s="547"/>
      <c r="K27" s="548"/>
      <c r="L27" s="549"/>
      <c r="M27" s="547"/>
      <c r="N27" s="547"/>
      <c r="O27" s="547"/>
      <c r="P27" s="547"/>
      <c r="Q27" s="548"/>
      <c r="R27" s="549"/>
      <c r="S27" s="547"/>
      <c r="T27" s="547"/>
      <c r="U27" s="547"/>
      <c r="V27" s="547"/>
      <c r="W27" s="548"/>
      <c r="X27" s="549"/>
      <c r="Y27" s="547"/>
      <c r="Z27" s="547"/>
      <c r="AA27" s="547"/>
      <c r="AB27" s="547"/>
      <c r="AC27" s="548"/>
      <c r="AD27" s="549"/>
      <c r="AE27" s="547"/>
      <c r="AF27" s="547"/>
      <c r="AG27" s="547"/>
      <c r="AH27" s="547"/>
      <c r="AI27" s="548"/>
      <c r="AJ27" s="549"/>
      <c r="AK27" s="547"/>
      <c r="AL27" s="547"/>
      <c r="AM27" s="547"/>
      <c r="AN27" s="547"/>
      <c r="AO27" s="548"/>
      <c r="AP27" s="549"/>
      <c r="AQ27" s="547"/>
      <c r="AR27" s="547"/>
      <c r="AS27" s="547"/>
      <c r="AT27" s="547"/>
      <c r="AU27" s="548"/>
      <c r="AV27" s="549"/>
      <c r="AW27" s="547"/>
      <c r="AX27" s="547"/>
      <c r="AY27" s="547"/>
      <c r="AZ27" s="547"/>
      <c r="BA27" s="548"/>
      <c r="BB27" s="549"/>
      <c r="BC27" s="547"/>
      <c r="BD27" s="547"/>
      <c r="BE27" s="547"/>
      <c r="BF27" s="547"/>
      <c r="BG27" s="548"/>
      <c r="BH27" s="549"/>
      <c r="BI27" s="547"/>
      <c r="BJ27" s="547"/>
      <c r="BK27" s="547"/>
      <c r="BL27" s="547"/>
      <c r="BM27" s="548"/>
      <c r="BN27" s="549"/>
      <c r="BO27" s="547"/>
      <c r="BP27" s="547"/>
      <c r="BQ27" s="547"/>
      <c r="BR27" s="547"/>
      <c r="BS27" s="548"/>
      <c r="BT27" s="549"/>
      <c r="BU27" s="547"/>
      <c r="BV27" s="547"/>
      <c r="BW27" s="547"/>
      <c r="BX27" s="547"/>
      <c r="BY27" s="548"/>
      <c r="BZ27" s="549"/>
      <c r="CA27" s="547"/>
      <c r="CB27" s="547"/>
      <c r="CC27" s="547"/>
      <c r="CD27" s="547"/>
      <c r="CE27" s="548"/>
      <c r="CF27" s="549"/>
      <c r="CG27" s="547"/>
      <c r="CH27" s="547"/>
      <c r="CI27" s="547"/>
      <c r="CJ27" s="547"/>
      <c r="CK27" s="548"/>
      <c r="CL27" s="549"/>
      <c r="CM27" s="547"/>
      <c r="CN27" s="547"/>
      <c r="CO27" s="547"/>
      <c r="CP27" s="547"/>
      <c r="CQ27" s="548"/>
      <c r="CR27" s="549"/>
      <c r="CS27" s="547"/>
      <c r="CT27" s="547"/>
      <c r="CU27" s="547"/>
      <c r="CV27" s="547"/>
      <c r="CW27" s="548"/>
      <c r="CX27" s="549"/>
      <c r="CY27" s="547"/>
      <c r="CZ27" s="547"/>
      <c r="DA27" s="547"/>
      <c r="DB27" s="547"/>
      <c r="DC27" s="548"/>
      <c r="DD27" s="549"/>
      <c r="DE27" s="547"/>
      <c r="DF27" s="547"/>
      <c r="DG27" s="547"/>
      <c r="DH27" s="547"/>
      <c r="DI27" s="548"/>
      <c r="DJ27" s="549"/>
      <c r="DK27" s="547"/>
      <c r="DL27" s="547"/>
      <c r="DM27" s="547"/>
      <c r="DN27" s="547"/>
      <c r="DO27" s="548"/>
      <c r="DP27" s="549"/>
      <c r="DQ27" s="547"/>
      <c r="DR27" s="547"/>
      <c r="DS27" s="547"/>
      <c r="DT27" s="547"/>
      <c r="DU27" s="548"/>
      <c r="DV27" s="549"/>
      <c r="DW27" s="547"/>
      <c r="DX27" s="547"/>
      <c r="DY27" s="547"/>
      <c r="DZ27" s="547"/>
      <c r="EA27" s="548"/>
      <c r="EB27" s="549"/>
      <c r="EC27" s="547"/>
      <c r="ED27" s="547"/>
      <c r="EE27" s="547"/>
      <c r="EF27" s="547"/>
      <c r="EG27" s="548"/>
      <c r="EH27" s="549"/>
      <c r="EI27" s="547"/>
      <c r="EJ27" s="547"/>
      <c r="EK27" s="547"/>
      <c r="EL27" s="547"/>
      <c r="EM27" s="548"/>
      <c r="EN27" s="549"/>
      <c r="EO27" s="547"/>
      <c r="EP27" s="547"/>
      <c r="EQ27" s="547"/>
      <c r="ER27" s="547"/>
      <c r="ES27" s="548"/>
      <c r="ET27" s="549"/>
      <c r="EU27" s="547"/>
      <c r="EV27" s="547"/>
      <c r="EW27" s="547"/>
      <c r="EX27" s="547"/>
      <c r="EY27" s="548"/>
      <c r="EZ27" s="549"/>
      <c r="FA27" s="547"/>
      <c r="FB27" s="547"/>
      <c r="FC27" s="547"/>
      <c r="FD27" s="547"/>
      <c r="FE27" s="548"/>
      <c r="FF27" s="549"/>
      <c r="FG27" s="547"/>
      <c r="FH27" s="547"/>
      <c r="FI27" s="547"/>
      <c r="FJ27" s="547"/>
      <c r="FK27" s="548"/>
      <c r="FL27" s="549"/>
      <c r="FM27" s="547"/>
      <c r="FN27" s="547"/>
      <c r="FO27" s="547"/>
      <c r="FP27" s="547"/>
      <c r="FQ27" s="548"/>
      <c r="FR27" s="549"/>
      <c r="FS27" s="547"/>
      <c r="FT27" s="547"/>
      <c r="FU27" s="547"/>
      <c r="FV27" s="547"/>
      <c r="FW27" s="548"/>
      <c r="FX27" s="549"/>
      <c r="FY27" s="547"/>
      <c r="FZ27" s="547"/>
      <c r="GA27" s="547"/>
      <c r="GB27" s="547"/>
      <c r="GC27" s="548"/>
      <c r="GD27" s="549"/>
      <c r="GE27" s="547"/>
      <c r="GF27" s="547"/>
      <c r="GG27" s="547"/>
      <c r="GH27" s="547"/>
      <c r="GI27" s="548"/>
      <c r="GJ27" s="549"/>
      <c r="GK27" s="547"/>
      <c r="GL27" s="547"/>
      <c r="GM27" s="547"/>
      <c r="GN27" s="547"/>
      <c r="GO27" s="548"/>
      <c r="GP27" s="549"/>
      <c r="GQ27" s="547"/>
      <c r="GR27" s="547"/>
      <c r="GS27" s="547"/>
      <c r="GT27" s="547"/>
      <c r="GU27" s="548"/>
      <c r="GV27" s="549"/>
      <c r="GW27" s="547"/>
      <c r="GX27" s="547"/>
      <c r="GY27" s="547"/>
      <c r="GZ27" s="547"/>
      <c r="HA27" s="548"/>
      <c r="HB27" s="549"/>
      <c r="HC27" s="547"/>
      <c r="HD27" s="547"/>
      <c r="HE27" s="547"/>
      <c r="HF27" s="547"/>
      <c r="HG27" s="548"/>
      <c r="HH27" s="549"/>
      <c r="HI27" s="547"/>
      <c r="HJ27" s="547"/>
      <c r="HK27" s="547"/>
      <c r="HL27" s="547"/>
      <c r="HM27" s="548"/>
      <c r="HN27" s="549"/>
      <c r="HO27" s="547"/>
      <c r="HP27" s="547"/>
      <c r="HQ27" s="547"/>
    </row>
    <row r="28" spans="1:225" s="456" customFormat="1" ht="20.100000000000001" customHeight="1">
      <c r="A28" s="563">
        <f t="shared" ref="A28:A42" si="4">A27+1</f>
        <v>3</v>
      </c>
      <c r="B28" s="1253" t="str">
        <f t="shared" si="3"/>
        <v>RUA FLORENA</v>
      </c>
      <c r="C28" s="1283"/>
      <c r="D28" s="1283"/>
      <c r="E28" s="554">
        <v>127.81</v>
      </c>
      <c r="F28" s="554">
        <v>0.1</v>
      </c>
      <c r="G28" s="554">
        <f t="shared" ref="G28:G42" si="5">TRUNC((E28/6)*F28*2,2)</f>
        <v>4.26</v>
      </c>
      <c r="H28" s="1348"/>
      <c r="I28" s="1349"/>
      <c r="J28" s="547"/>
      <c r="K28" s="548"/>
      <c r="L28" s="549"/>
      <c r="M28" s="547"/>
      <c r="N28" s="547"/>
      <c r="O28" s="547"/>
      <c r="P28" s="547"/>
      <c r="Q28" s="548"/>
      <c r="R28" s="549"/>
      <c r="S28" s="547"/>
      <c r="T28" s="547"/>
      <c r="U28" s="547"/>
      <c r="V28" s="547"/>
      <c r="W28" s="548"/>
      <c r="X28" s="549"/>
      <c r="Y28" s="547"/>
      <c r="Z28" s="547"/>
      <c r="AA28" s="547"/>
      <c r="AB28" s="547"/>
      <c r="AC28" s="548"/>
      <c r="AD28" s="549"/>
      <c r="AE28" s="547"/>
      <c r="AF28" s="547"/>
      <c r="AG28" s="547"/>
      <c r="AH28" s="547"/>
      <c r="AI28" s="548"/>
      <c r="AJ28" s="549"/>
      <c r="AK28" s="547"/>
      <c r="AL28" s="547"/>
      <c r="AM28" s="547"/>
      <c r="AN28" s="547"/>
      <c r="AO28" s="548"/>
      <c r="AP28" s="549"/>
      <c r="AQ28" s="547"/>
      <c r="AR28" s="547"/>
      <c r="AS28" s="547"/>
      <c r="AT28" s="547"/>
      <c r="AU28" s="548"/>
      <c r="AV28" s="549"/>
      <c r="AW28" s="547"/>
      <c r="AX28" s="547"/>
      <c r="AY28" s="547"/>
      <c r="AZ28" s="547"/>
      <c r="BA28" s="548"/>
      <c r="BB28" s="549"/>
      <c r="BC28" s="547"/>
      <c r="BD28" s="547"/>
      <c r="BE28" s="547"/>
      <c r="BF28" s="547"/>
      <c r="BG28" s="548"/>
      <c r="BH28" s="549"/>
      <c r="BI28" s="547"/>
      <c r="BJ28" s="547"/>
      <c r="BK28" s="547"/>
      <c r="BL28" s="547"/>
      <c r="BM28" s="548"/>
      <c r="BN28" s="549"/>
      <c r="BO28" s="547"/>
      <c r="BP28" s="547"/>
      <c r="BQ28" s="547"/>
      <c r="BR28" s="547"/>
      <c r="BS28" s="548"/>
      <c r="BT28" s="549"/>
      <c r="BU28" s="547"/>
      <c r="BV28" s="547"/>
      <c r="BW28" s="547"/>
      <c r="BX28" s="547"/>
      <c r="BY28" s="548"/>
      <c r="BZ28" s="549"/>
      <c r="CA28" s="547"/>
      <c r="CB28" s="547"/>
      <c r="CC28" s="547"/>
      <c r="CD28" s="547"/>
      <c r="CE28" s="548"/>
      <c r="CF28" s="549"/>
      <c r="CG28" s="547"/>
      <c r="CH28" s="547"/>
      <c r="CI28" s="547"/>
      <c r="CJ28" s="547"/>
      <c r="CK28" s="548"/>
      <c r="CL28" s="549"/>
      <c r="CM28" s="547"/>
      <c r="CN28" s="547"/>
      <c r="CO28" s="547"/>
      <c r="CP28" s="547"/>
      <c r="CQ28" s="548"/>
      <c r="CR28" s="549"/>
      <c r="CS28" s="547"/>
      <c r="CT28" s="547"/>
      <c r="CU28" s="547"/>
      <c r="CV28" s="547"/>
      <c r="CW28" s="548"/>
      <c r="CX28" s="549"/>
      <c r="CY28" s="547"/>
      <c r="CZ28" s="547"/>
      <c r="DA28" s="547"/>
      <c r="DB28" s="547"/>
      <c r="DC28" s="548"/>
      <c r="DD28" s="549"/>
      <c r="DE28" s="547"/>
      <c r="DF28" s="547"/>
      <c r="DG28" s="547"/>
      <c r="DH28" s="547"/>
      <c r="DI28" s="548"/>
      <c r="DJ28" s="549"/>
      <c r="DK28" s="547"/>
      <c r="DL28" s="547"/>
      <c r="DM28" s="547"/>
      <c r="DN28" s="547"/>
      <c r="DO28" s="548"/>
      <c r="DP28" s="549"/>
      <c r="DQ28" s="547"/>
      <c r="DR28" s="547"/>
      <c r="DS28" s="547"/>
      <c r="DT28" s="547"/>
      <c r="DU28" s="548"/>
      <c r="DV28" s="549"/>
      <c r="DW28" s="547"/>
      <c r="DX28" s="547"/>
      <c r="DY28" s="547"/>
      <c r="DZ28" s="547"/>
      <c r="EA28" s="548"/>
      <c r="EB28" s="549"/>
      <c r="EC28" s="547"/>
      <c r="ED28" s="547"/>
      <c r="EE28" s="547"/>
      <c r="EF28" s="547"/>
      <c r="EG28" s="548"/>
      <c r="EH28" s="549"/>
      <c r="EI28" s="547"/>
      <c r="EJ28" s="547"/>
      <c r="EK28" s="547"/>
      <c r="EL28" s="547"/>
      <c r="EM28" s="548"/>
      <c r="EN28" s="549"/>
      <c r="EO28" s="547"/>
      <c r="EP28" s="547"/>
      <c r="EQ28" s="547"/>
      <c r="ER28" s="547"/>
      <c r="ES28" s="548"/>
      <c r="ET28" s="549"/>
      <c r="EU28" s="547"/>
      <c r="EV28" s="547"/>
      <c r="EW28" s="547"/>
      <c r="EX28" s="547"/>
      <c r="EY28" s="548"/>
      <c r="EZ28" s="549"/>
      <c r="FA28" s="547"/>
      <c r="FB28" s="547"/>
      <c r="FC28" s="547"/>
      <c r="FD28" s="547"/>
      <c r="FE28" s="548"/>
      <c r="FF28" s="549"/>
      <c r="FG28" s="547"/>
      <c r="FH28" s="547"/>
      <c r="FI28" s="547"/>
      <c r="FJ28" s="547"/>
      <c r="FK28" s="548"/>
      <c r="FL28" s="549"/>
      <c r="FM28" s="547"/>
      <c r="FN28" s="547"/>
      <c r="FO28" s="547"/>
      <c r="FP28" s="547"/>
      <c r="FQ28" s="548"/>
      <c r="FR28" s="549"/>
      <c r="FS28" s="547"/>
      <c r="FT28" s="547"/>
      <c r="FU28" s="547"/>
      <c r="FV28" s="547"/>
      <c r="FW28" s="548"/>
      <c r="FX28" s="549"/>
      <c r="FY28" s="547"/>
      <c r="FZ28" s="547"/>
      <c r="GA28" s="547"/>
      <c r="GB28" s="547"/>
      <c r="GC28" s="548"/>
      <c r="GD28" s="549"/>
      <c r="GE28" s="547"/>
      <c r="GF28" s="547"/>
      <c r="GG28" s="547"/>
      <c r="GH28" s="547"/>
      <c r="GI28" s="548"/>
      <c r="GJ28" s="549"/>
      <c r="GK28" s="547"/>
      <c r="GL28" s="547"/>
      <c r="GM28" s="547"/>
      <c r="GN28" s="547"/>
      <c r="GO28" s="548"/>
      <c r="GP28" s="549"/>
      <c r="GQ28" s="547"/>
      <c r="GR28" s="547"/>
      <c r="GS28" s="547"/>
      <c r="GT28" s="547"/>
      <c r="GU28" s="548"/>
      <c r="GV28" s="549"/>
      <c r="GW28" s="547"/>
      <c r="GX28" s="547"/>
      <c r="GY28" s="547"/>
      <c r="GZ28" s="547"/>
      <c r="HA28" s="548"/>
      <c r="HB28" s="549"/>
      <c r="HC28" s="547"/>
      <c r="HD28" s="547"/>
      <c r="HE28" s="547"/>
      <c r="HF28" s="547"/>
      <c r="HG28" s="548"/>
      <c r="HH28" s="549"/>
      <c r="HI28" s="547"/>
      <c r="HJ28" s="547"/>
      <c r="HK28" s="547"/>
      <c r="HL28" s="547"/>
      <c r="HM28" s="548"/>
      <c r="HN28" s="549"/>
      <c r="HO28" s="547"/>
      <c r="HP28" s="547"/>
      <c r="HQ28" s="547"/>
    </row>
    <row r="29" spans="1:225" s="456" customFormat="1" ht="20.100000000000001" customHeight="1">
      <c r="A29" s="563">
        <f t="shared" si="4"/>
        <v>4</v>
      </c>
      <c r="B29" s="1253" t="str">
        <f t="shared" si="3"/>
        <v>RUA MOSSORÓ</v>
      </c>
      <c r="C29" s="1283"/>
      <c r="D29" s="1283"/>
      <c r="E29" s="554">
        <f>21.35+88.08+19.61</f>
        <v>129.04000000000002</v>
      </c>
      <c r="F29" s="554">
        <v>0.1</v>
      </c>
      <c r="G29" s="554">
        <f t="shared" si="5"/>
        <v>4.3</v>
      </c>
      <c r="H29" s="1348"/>
      <c r="I29" s="1349"/>
      <c r="J29" s="547"/>
      <c r="K29" s="548"/>
      <c r="L29" s="549"/>
      <c r="M29" s="547"/>
      <c r="N29" s="547"/>
      <c r="O29" s="547"/>
      <c r="P29" s="547"/>
      <c r="Q29" s="548"/>
      <c r="R29" s="549"/>
      <c r="S29" s="547"/>
      <c r="T29" s="547"/>
      <c r="U29" s="547"/>
      <c r="V29" s="547"/>
      <c r="W29" s="548"/>
      <c r="X29" s="549"/>
      <c r="Y29" s="547"/>
      <c r="Z29" s="547"/>
      <c r="AA29" s="547"/>
      <c r="AB29" s="547"/>
      <c r="AC29" s="548"/>
      <c r="AD29" s="549"/>
      <c r="AE29" s="547"/>
      <c r="AF29" s="547"/>
      <c r="AG29" s="547"/>
      <c r="AH29" s="547"/>
      <c r="AI29" s="548"/>
      <c r="AJ29" s="549"/>
      <c r="AK29" s="547"/>
      <c r="AL29" s="547"/>
      <c r="AM29" s="547"/>
      <c r="AN29" s="547"/>
      <c r="AO29" s="548"/>
      <c r="AP29" s="549"/>
      <c r="AQ29" s="547"/>
      <c r="AR29" s="547"/>
      <c r="AS29" s="547"/>
      <c r="AT29" s="547"/>
      <c r="AU29" s="548"/>
      <c r="AV29" s="549"/>
      <c r="AW29" s="547"/>
      <c r="AX29" s="547"/>
      <c r="AY29" s="547"/>
      <c r="AZ29" s="547"/>
      <c r="BA29" s="548"/>
      <c r="BB29" s="549"/>
      <c r="BC29" s="547"/>
      <c r="BD29" s="547"/>
      <c r="BE29" s="547"/>
      <c r="BF29" s="547"/>
      <c r="BG29" s="548"/>
      <c r="BH29" s="549"/>
      <c r="BI29" s="547"/>
      <c r="BJ29" s="547"/>
      <c r="BK29" s="547"/>
      <c r="BL29" s="547"/>
      <c r="BM29" s="548"/>
      <c r="BN29" s="549"/>
      <c r="BO29" s="547"/>
      <c r="BP29" s="547"/>
      <c r="BQ29" s="547"/>
      <c r="BR29" s="547"/>
      <c r="BS29" s="548"/>
      <c r="BT29" s="549"/>
      <c r="BU29" s="547"/>
      <c r="BV29" s="547"/>
      <c r="BW29" s="547"/>
      <c r="BX29" s="547"/>
      <c r="BY29" s="548"/>
      <c r="BZ29" s="549"/>
      <c r="CA29" s="547"/>
      <c r="CB29" s="547"/>
      <c r="CC29" s="547"/>
      <c r="CD29" s="547"/>
      <c r="CE29" s="548"/>
      <c r="CF29" s="549"/>
      <c r="CG29" s="547"/>
      <c r="CH29" s="547"/>
      <c r="CI29" s="547"/>
      <c r="CJ29" s="547"/>
      <c r="CK29" s="548"/>
      <c r="CL29" s="549"/>
      <c r="CM29" s="547"/>
      <c r="CN29" s="547"/>
      <c r="CO29" s="547"/>
      <c r="CP29" s="547"/>
      <c r="CQ29" s="548"/>
      <c r="CR29" s="549"/>
      <c r="CS29" s="547"/>
      <c r="CT29" s="547"/>
      <c r="CU29" s="547"/>
      <c r="CV29" s="547"/>
      <c r="CW29" s="548"/>
      <c r="CX29" s="549"/>
      <c r="CY29" s="547"/>
      <c r="CZ29" s="547"/>
      <c r="DA29" s="547"/>
      <c r="DB29" s="547"/>
      <c r="DC29" s="548"/>
      <c r="DD29" s="549"/>
      <c r="DE29" s="547"/>
      <c r="DF29" s="547"/>
      <c r="DG29" s="547"/>
      <c r="DH29" s="547"/>
      <c r="DI29" s="548"/>
      <c r="DJ29" s="549"/>
      <c r="DK29" s="547"/>
      <c r="DL29" s="547"/>
      <c r="DM29" s="547"/>
      <c r="DN29" s="547"/>
      <c r="DO29" s="548"/>
      <c r="DP29" s="549"/>
      <c r="DQ29" s="547"/>
      <c r="DR29" s="547"/>
      <c r="DS29" s="547"/>
      <c r="DT29" s="547"/>
      <c r="DU29" s="548"/>
      <c r="DV29" s="549"/>
      <c r="DW29" s="547"/>
      <c r="DX29" s="547"/>
      <c r="DY29" s="547"/>
      <c r="DZ29" s="547"/>
      <c r="EA29" s="548"/>
      <c r="EB29" s="549"/>
      <c r="EC29" s="547"/>
      <c r="ED29" s="547"/>
      <c r="EE29" s="547"/>
      <c r="EF29" s="547"/>
      <c r="EG29" s="548"/>
      <c r="EH29" s="549"/>
      <c r="EI29" s="547"/>
      <c r="EJ29" s="547"/>
      <c r="EK29" s="547"/>
      <c r="EL29" s="547"/>
      <c r="EM29" s="548"/>
      <c r="EN29" s="549"/>
      <c r="EO29" s="547"/>
      <c r="EP29" s="547"/>
      <c r="EQ29" s="547"/>
      <c r="ER29" s="547"/>
      <c r="ES29" s="548"/>
      <c r="ET29" s="549"/>
      <c r="EU29" s="547"/>
      <c r="EV29" s="547"/>
      <c r="EW29" s="547"/>
      <c r="EX29" s="547"/>
      <c r="EY29" s="548"/>
      <c r="EZ29" s="549"/>
      <c r="FA29" s="547"/>
      <c r="FB29" s="547"/>
      <c r="FC29" s="547"/>
      <c r="FD29" s="547"/>
      <c r="FE29" s="548"/>
      <c r="FF29" s="549"/>
      <c r="FG29" s="547"/>
      <c r="FH29" s="547"/>
      <c r="FI29" s="547"/>
      <c r="FJ29" s="547"/>
      <c r="FK29" s="548"/>
      <c r="FL29" s="549"/>
      <c r="FM29" s="547"/>
      <c r="FN29" s="547"/>
      <c r="FO29" s="547"/>
      <c r="FP29" s="547"/>
      <c r="FQ29" s="548"/>
      <c r="FR29" s="549"/>
      <c r="FS29" s="547"/>
      <c r="FT29" s="547"/>
      <c r="FU29" s="547"/>
      <c r="FV29" s="547"/>
      <c r="FW29" s="548"/>
      <c r="FX29" s="549"/>
      <c r="FY29" s="547"/>
      <c r="FZ29" s="547"/>
      <c r="GA29" s="547"/>
      <c r="GB29" s="547"/>
      <c r="GC29" s="548"/>
      <c r="GD29" s="549"/>
      <c r="GE29" s="547"/>
      <c r="GF29" s="547"/>
      <c r="GG29" s="547"/>
      <c r="GH29" s="547"/>
      <c r="GI29" s="548"/>
      <c r="GJ29" s="549"/>
      <c r="GK29" s="547"/>
      <c r="GL29" s="547"/>
      <c r="GM29" s="547"/>
      <c r="GN29" s="547"/>
      <c r="GO29" s="548"/>
      <c r="GP29" s="549"/>
      <c r="GQ29" s="547"/>
      <c r="GR29" s="547"/>
      <c r="GS29" s="547"/>
      <c r="GT29" s="547"/>
      <c r="GU29" s="548"/>
      <c r="GV29" s="549"/>
      <c r="GW29" s="547"/>
      <c r="GX29" s="547"/>
      <c r="GY29" s="547"/>
      <c r="GZ29" s="547"/>
      <c r="HA29" s="548"/>
      <c r="HB29" s="549"/>
      <c r="HC29" s="547"/>
      <c r="HD29" s="547"/>
      <c r="HE29" s="547"/>
      <c r="HF29" s="547"/>
      <c r="HG29" s="548"/>
      <c r="HH29" s="549"/>
      <c r="HI29" s="547"/>
      <c r="HJ29" s="547"/>
      <c r="HK29" s="547"/>
      <c r="HL29" s="547"/>
      <c r="HM29" s="548"/>
      <c r="HN29" s="549"/>
      <c r="HO29" s="547"/>
      <c r="HP29" s="547"/>
      <c r="HQ29" s="547"/>
    </row>
    <row r="30" spans="1:225" s="456" customFormat="1" ht="20.100000000000001" customHeight="1">
      <c r="A30" s="563">
        <f t="shared" si="4"/>
        <v>5</v>
      </c>
      <c r="B30" s="1253" t="str">
        <f t="shared" si="3"/>
        <v>RUA BRAGANÇA</v>
      </c>
      <c r="C30" s="1283"/>
      <c r="D30" s="1283"/>
      <c r="E30" s="554">
        <v>132.44999999999999</v>
      </c>
      <c r="F30" s="554">
        <v>0.1</v>
      </c>
      <c r="G30" s="554">
        <f t="shared" si="5"/>
        <v>4.41</v>
      </c>
      <c r="H30" s="1348"/>
      <c r="I30" s="1349"/>
      <c r="J30" s="547"/>
      <c r="K30" s="548"/>
      <c r="L30" s="549"/>
      <c r="M30" s="547"/>
      <c r="N30" s="547"/>
      <c r="O30" s="547"/>
      <c r="P30" s="547"/>
      <c r="Q30" s="548"/>
      <c r="R30" s="549"/>
      <c r="S30" s="547"/>
      <c r="T30" s="547"/>
      <c r="U30" s="547"/>
      <c r="V30" s="547"/>
      <c r="W30" s="548"/>
      <c r="X30" s="549"/>
      <c r="Y30" s="547"/>
      <c r="Z30" s="547"/>
      <c r="AA30" s="547"/>
      <c r="AB30" s="547"/>
      <c r="AC30" s="548"/>
      <c r="AD30" s="549"/>
      <c r="AE30" s="547"/>
      <c r="AF30" s="547"/>
      <c r="AG30" s="547"/>
      <c r="AH30" s="547"/>
      <c r="AI30" s="548"/>
      <c r="AJ30" s="549"/>
      <c r="AK30" s="547"/>
      <c r="AL30" s="547"/>
      <c r="AM30" s="547"/>
      <c r="AN30" s="547"/>
      <c r="AO30" s="548"/>
      <c r="AP30" s="549"/>
      <c r="AQ30" s="547"/>
      <c r="AR30" s="547"/>
      <c r="AS30" s="547"/>
      <c r="AT30" s="547"/>
      <c r="AU30" s="548"/>
      <c r="AV30" s="549"/>
      <c r="AW30" s="547"/>
      <c r="AX30" s="547"/>
      <c r="AY30" s="547"/>
      <c r="AZ30" s="547"/>
      <c r="BA30" s="548"/>
      <c r="BB30" s="549"/>
      <c r="BC30" s="547"/>
      <c r="BD30" s="547"/>
      <c r="BE30" s="547"/>
      <c r="BF30" s="547"/>
      <c r="BG30" s="548"/>
      <c r="BH30" s="549"/>
      <c r="BI30" s="547"/>
      <c r="BJ30" s="547"/>
      <c r="BK30" s="547"/>
      <c r="BL30" s="547"/>
      <c r="BM30" s="548"/>
      <c r="BN30" s="549"/>
      <c r="BO30" s="547"/>
      <c r="BP30" s="547"/>
      <c r="BQ30" s="547"/>
      <c r="BR30" s="547"/>
      <c r="BS30" s="548"/>
      <c r="BT30" s="549"/>
      <c r="BU30" s="547"/>
      <c r="BV30" s="547"/>
      <c r="BW30" s="547"/>
      <c r="BX30" s="547"/>
      <c r="BY30" s="548"/>
      <c r="BZ30" s="549"/>
      <c r="CA30" s="547"/>
      <c r="CB30" s="547"/>
      <c r="CC30" s="547"/>
      <c r="CD30" s="547"/>
      <c r="CE30" s="548"/>
      <c r="CF30" s="549"/>
      <c r="CG30" s="547"/>
      <c r="CH30" s="547"/>
      <c r="CI30" s="547"/>
      <c r="CJ30" s="547"/>
      <c r="CK30" s="548"/>
      <c r="CL30" s="549"/>
      <c r="CM30" s="547"/>
      <c r="CN30" s="547"/>
      <c r="CO30" s="547"/>
      <c r="CP30" s="547"/>
      <c r="CQ30" s="548"/>
      <c r="CR30" s="549"/>
      <c r="CS30" s="547"/>
      <c r="CT30" s="547"/>
      <c r="CU30" s="547"/>
      <c r="CV30" s="547"/>
      <c r="CW30" s="548"/>
      <c r="CX30" s="549"/>
      <c r="CY30" s="547"/>
      <c r="CZ30" s="547"/>
      <c r="DA30" s="547"/>
      <c r="DB30" s="547"/>
      <c r="DC30" s="548"/>
      <c r="DD30" s="549"/>
      <c r="DE30" s="547"/>
      <c r="DF30" s="547"/>
      <c r="DG30" s="547"/>
      <c r="DH30" s="547"/>
      <c r="DI30" s="548"/>
      <c r="DJ30" s="549"/>
      <c r="DK30" s="547"/>
      <c r="DL30" s="547"/>
      <c r="DM30" s="547"/>
      <c r="DN30" s="547"/>
      <c r="DO30" s="548"/>
      <c r="DP30" s="549"/>
      <c r="DQ30" s="547"/>
      <c r="DR30" s="547"/>
      <c r="DS30" s="547"/>
      <c r="DT30" s="547"/>
      <c r="DU30" s="548"/>
      <c r="DV30" s="549"/>
      <c r="DW30" s="547"/>
      <c r="DX30" s="547"/>
      <c r="DY30" s="547"/>
      <c r="DZ30" s="547"/>
      <c r="EA30" s="548"/>
      <c r="EB30" s="549"/>
      <c r="EC30" s="547"/>
      <c r="ED30" s="547"/>
      <c r="EE30" s="547"/>
      <c r="EF30" s="547"/>
      <c r="EG30" s="548"/>
      <c r="EH30" s="549"/>
      <c r="EI30" s="547"/>
      <c r="EJ30" s="547"/>
      <c r="EK30" s="547"/>
      <c r="EL30" s="547"/>
      <c r="EM30" s="548"/>
      <c r="EN30" s="549"/>
      <c r="EO30" s="547"/>
      <c r="EP30" s="547"/>
      <c r="EQ30" s="547"/>
      <c r="ER30" s="547"/>
      <c r="ES30" s="548"/>
      <c r="ET30" s="549"/>
      <c r="EU30" s="547"/>
      <c r="EV30" s="547"/>
      <c r="EW30" s="547"/>
      <c r="EX30" s="547"/>
      <c r="EY30" s="548"/>
      <c r="EZ30" s="549"/>
      <c r="FA30" s="547"/>
      <c r="FB30" s="547"/>
      <c r="FC30" s="547"/>
      <c r="FD30" s="547"/>
      <c r="FE30" s="548"/>
      <c r="FF30" s="549"/>
      <c r="FG30" s="547"/>
      <c r="FH30" s="547"/>
      <c r="FI30" s="547"/>
      <c r="FJ30" s="547"/>
      <c r="FK30" s="548"/>
      <c r="FL30" s="549"/>
      <c r="FM30" s="547"/>
      <c r="FN30" s="547"/>
      <c r="FO30" s="547"/>
      <c r="FP30" s="547"/>
      <c r="FQ30" s="548"/>
      <c r="FR30" s="549"/>
      <c r="FS30" s="547"/>
      <c r="FT30" s="547"/>
      <c r="FU30" s="547"/>
      <c r="FV30" s="547"/>
      <c r="FW30" s="548"/>
      <c r="FX30" s="549"/>
      <c r="FY30" s="547"/>
      <c r="FZ30" s="547"/>
      <c r="GA30" s="547"/>
      <c r="GB30" s="547"/>
      <c r="GC30" s="548"/>
      <c r="GD30" s="549"/>
      <c r="GE30" s="547"/>
      <c r="GF30" s="547"/>
      <c r="GG30" s="547"/>
      <c r="GH30" s="547"/>
      <c r="GI30" s="548"/>
      <c r="GJ30" s="549"/>
      <c r="GK30" s="547"/>
      <c r="GL30" s="547"/>
      <c r="GM30" s="547"/>
      <c r="GN30" s="547"/>
      <c r="GO30" s="548"/>
      <c r="GP30" s="549"/>
      <c r="GQ30" s="547"/>
      <c r="GR30" s="547"/>
      <c r="GS30" s="547"/>
      <c r="GT30" s="547"/>
      <c r="GU30" s="548"/>
      <c r="GV30" s="549"/>
      <c r="GW30" s="547"/>
      <c r="GX30" s="547"/>
      <c r="GY30" s="547"/>
      <c r="GZ30" s="547"/>
      <c r="HA30" s="548"/>
      <c r="HB30" s="549"/>
      <c r="HC30" s="547"/>
      <c r="HD30" s="547"/>
      <c r="HE30" s="547"/>
      <c r="HF30" s="547"/>
      <c r="HG30" s="548"/>
      <c r="HH30" s="549"/>
      <c r="HI30" s="547"/>
      <c r="HJ30" s="547"/>
      <c r="HK30" s="547"/>
      <c r="HL30" s="547"/>
      <c r="HM30" s="548"/>
      <c r="HN30" s="549"/>
      <c r="HO30" s="547"/>
      <c r="HP30" s="547"/>
      <c r="HQ30" s="547"/>
    </row>
    <row r="31" spans="1:225" s="456" customFormat="1" ht="20.100000000000001" customHeight="1">
      <c r="A31" s="563">
        <f t="shared" si="4"/>
        <v>6</v>
      </c>
      <c r="B31" s="1253" t="str">
        <f t="shared" si="3"/>
        <v>RUA ALTAMIRA</v>
      </c>
      <c r="C31" s="1283"/>
      <c r="D31" s="1283"/>
      <c r="E31" s="554">
        <f>15.54+115.56</f>
        <v>131.1</v>
      </c>
      <c r="F31" s="554">
        <v>0.1</v>
      </c>
      <c r="G31" s="554">
        <f t="shared" si="5"/>
        <v>4.37</v>
      </c>
      <c r="H31" s="1348"/>
      <c r="I31" s="1349"/>
      <c r="J31" s="547"/>
      <c r="K31" s="548"/>
      <c r="L31" s="549"/>
      <c r="M31" s="547"/>
      <c r="N31" s="547"/>
      <c r="O31" s="547"/>
      <c r="P31" s="547"/>
      <c r="Q31" s="548"/>
      <c r="R31" s="549"/>
      <c r="S31" s="547"/>
      <c r="T31" s="547"/>
      <c r="U31" s="547"/>
      <c r="V31" s="547"/>
      <c r="W31" s="548"/>
      <c r="X31" s="549"/>
      <c r="Y31" s="547"/>
      <c r="Z31" s="547"/>
      <c r="AA31" s="547"/>
      <c r="AB31" s="547"/>
      <c r="AC31" s="548"/>
      <c r="AD31" s="549"/>
      <c r="AE31" s="547"/>
      <c r="AF31" s="547"/>
      <c r="AG31" s="547"/>
      <c r="AH31" s="547"/>
      <c r="AI31" s="548"/>
      <c r="AJ31" s="549"/>
      <c r="AK31" s="547"/>
      <c r="AL31" s="547"/>
      <c r="AM31" s="547"/>
      <c r="AN31" s="547"/>
      <c r="AO31" s="548"/>
      <c r="AP31" s="549"/>
      <c r="AQ31" s="547"/>
      <c r="AR31" s="547"/>
      <c r="AS31" s="547"/>
      <c r="AT31" s="547"/>
      <c r="AU31" s="548"/>
      <c r="AV31" s="549"/>
      <c r="AW31" s="547"/>
      <c r="AX31" s="547"/>
      <c r="AY31" s="547"/>
      <c r="AZ31" s="547"/>
      <c r="BA31" s="548"/>
      <c r="BB31" s="549"/>
      <c r="BC31" s="547"/>
      <c r="BD31" s="547"/>
      <c r="BE31" s="547"/>
      <c r="BF31" s="547"/>
      <c r="BG31" s="548"/>
      <c r="BH31" s="549"/>
      <c r="BI31" s="547"/>
      <c r="BJ31" s="547"/>
      <c r="BK31" s="547"/>
      <c r="BL31" s="547"/>
      <c r="BM31" s="548"/>
      <c r="BN31" s="549"/>
      <c r="BO31" s="547"/>
      <c r="BP31" s="547"/>
      <c r="BQ31" s="547"/>
      <c r="BR31" s="547"/>
      <c r="BS31" s="548"/>
      <c r="BT31" s="549"/>
      <c r="BU31" s="547"/>
      <c r="BV31" s="547"/>
      <c r="BW31" s="547"/>
      <c r="BX31" s="547"/>
      <c r="BY31" s="548"/>
      <c r="BZ31" s="549"/>
      <c r="CA31" s="547"/>
      <c r="CB31" s="547"/>
      <c r="CC31" s="547"/>
      <c r="CD31" s="547"/>
      <c r="CE31" s="548"/>
      <c r="CF31" s="549"/>
      <c r="CG31" s="547"/>
      <c r="CH31" s="547"/>
      <c r="CI31" s="547"/>
      <c r="CJ31" s="547"/>
      <c r="CK31" s="548"/>
      <c r="CL31" s="549"/>
      <c r="CM31" s="547"/>
      <c r="CN31" s="547"/>
      <c r="CO31" s="547"/>
      <c r="CP31" s="547"/>
      <c r="CQ31" s="548"/>
      <c r="CR31" s="549"/>
      <c r="CS31" s="547"/>
      <c r="CT31" s="547"/>
      <c r="CU31" s="547"/>
      <c r="CV31" s="547"/>
      <c r="CW31" s="548"/>
      <c r="CX31" s="549"/>
      <c r="CY31" s="547"/>
      <c r="CZ31" s="547"/>
      <c r="DA31" s="547"/>
      <c r="DB31" s="547"/>
      <c r="DC31" s="548"/>
      <c r="DD31" s="549"/>
      <c r="DE31" s="547"/>
      <c r="DF31" s="547"/>
      <c r="DG31" s="547"/>
      <c r="DH31" s="547"/>
      <c r="DI31" s="548"/>
      <c r="DJ31" s="549"/>
      <c r="DK31" s="547"/>
      <c r="DL31" s="547"/>
      <c r="DM31" s="547"/>
      <c r="DN31" s="547"/>
      <c r="DO31" s="548"/>
      <c r="DP31" s="549"/>
      <c r="DQ31" s="547"/>
      <c r="DR31" s="547"/>
      <c r="DS31" s="547"/>
      <c r="DT31" s="547"/>
      <c r="DU31" s="548"/>
      <c r="DV31" s="549"/>
      <c r="DW31" s="547"/>
      <c r="DX31" s="547"/>
      <c r="DY31" s="547"/>
      <c r="DZ31" s="547"/>
      <c r="EA31" s="548"/>
      <c r="EB31" s="549"/>
      <c r="EC31" s="547"/>
      <c r="ED31" s="547"/>
      <c r="EE31" s="547"/>
      <c r="EF31" s="547"/>
      <c r="EG31" s="548"/>
      <c r="EH31" s="549"/>
      <c r="EI31" s="547"/>
      <c r="EJ31" s="547"/>
      <c r="EK31" s="547"/>
      <c r="EL31" s="547"/>
      <c r="EM31" s="548"/>
      <c r="EN31" s="549"/>
      <c r="EO31" s="547"/>
      <c r="EP31" s="547"/>
      <c r="EQ31" s="547"/>
      <c r="ER31" s="547"/>
      <c r="ES31" s="548"/>
      <c r="ET31" s="549"/>
      <c r="EU31" s="547"/>
      <c r="EV31" s="547"/>
      <c r="EW31" s="547"/>
      <c r="EX31" s="547"/>
      <c r="EY31" s="548"/>
      <c r="EZ31" s="549"/>
      <c r="FA31" s="547"/>
      <c r="FB31" s="547"/>
      <c r="FC31" s="547"/>
      <c r="FD31" s="547"/>
      <c r="FE31" s="548"/>
      <c r="FF31" s="549"/>
      <c r="FG31" s="547"/>
      <c r="FH31" s="547"/>
      <c r="FI31" s="547"/>
      <c r="FJ31" s="547"/>
      <c r="FK31" s="548"/>
      <c r="FL31" s="549"/>
      <c r="FM31" s="547"/>
      <c r="FN31" s="547"/>
      <c r="FO31" s="547"/>
      <c r="FP31" s="547"/>
      <c r="FQ31" s="548"/>
      <c r="FR31" s="549"/>
      <c r="FS31" s="547"/>
      <c r="FT31" s="547"/>
      <c r="FU31" s="547"/>
      <c r="FV31" s="547"/>
      <c r="FW31" s="548"/>
      <c r="FX31" s="549"/>
      <c r="FY31" s="547"/>
      <c r="FZ31" s="547"/>
      <c r="GA31" s="547"/>
      <c r="GB31" s="547"/>
      <c r="GC31" s="548"/>
      <c r="GD31" s="549"/>
      <c r="GE31" s="547"/>
      <c r="GF31" s="547"/>
      <c r="GG31" s="547"/>
      <c r="GH31" s="547"/>
      <c r="GI31" s="548"/>
      <c r="GJ31" s="549"/>
      <c r="GK31" s="547"/>
      <c r="GL31" s="547"/>
      <c r="GM31" s="547"/>
      <c r="GN31" s="547"/>
      <c r="GO31" s="548"/>
      <c r="GP31" s="549"/>
      <c r="GQ31" s="547"/>
      <c r="GR31" s="547"/>
      <c r="GS31" s="547"/>
      <c r="GT31" s="547"/>
      <c r="GU31" s="548"/>
      <c r="GV31" s="549"/>
      <c r="GW31" s="547"/>
      <c r="GX31" s="547"/>
      <c r="GY31" s="547"/>
      <c r="GZ31" s="547"/>
      <c r="HA31" s="548"/>
      <c r="HB31" s="549"/>
      <c r="HC31" s="547"/>
      <c r="HD31" s="547"/>
      <c r="HE31" s="547"/>
      <c r="HF31" s="547"/>
      <c r="HG31" s="548"/>
      <c r="HH31" s="549"/>
      <c r="HI31" s="547"/>
      <c r="HJ31" s="547"/>
      <c r="HK31" s="547"/>
      <c r="HL31" s="547"/>
      <c r="HM31" s="548"/>
      <c r="HN31" s="549"/>
      <c r="HO31" s="547"/>
      <c r="HP31" s="547"/>
      <c r="HQ31" s="547"/>
    </row>
    <row r="32" spans="1:225" s="456" customFormat="1" ht="20.100000000000001" customHeight="1">
      <c r="A32" s="563">
        <f t="shared" si="4"/>
        <v>7</v>
      </c>
      <c r="B32" s="1253" t="str">
        <f t="shared" si="3"/>
        <v>RUA CARUARU</v>
      </c>
      <c r="C32" s="1283"/>
      <c r="D32" s="1283"/>
      <c r="E32" s="554">
        <f>39.45+33.45+56.12+67.23+128.39+128.08+127.67+134.79+134.98</f>
        <v>850.16</v>
      </c>
      <c r="F32" s="554">
        <v>0.1</v>
      </c>
      <c r="G32" s="554">
        <f t="shared" si="5"/>
        <v>28.33</v>
      </c>
      <c r="H32" s="1348"/>
      <c r="I32" s="1349"/>
      <c r="J32" s="547"/>
      <c r="K32" s="548"/>
      <c r="L32" s="549"/>
      <c r="M32" s="547"/>
      <c r="N32" s="547"/>
      <c r="O32" s="547"/>
      <c r="P32" s="547"/>
      <c r="Q32" s="548"/>
      <c r="R32" s="549"/>
      <c r="S32" s="547"/>
      <c r="T32" s="547"/>
      <c r="U32" s="547"/>
      <c r="V32" s="547"/>
      <c r="W32" s="548"/>
      <c r="X32" s="549"/>
      <c r="Y32" s="547"/>
      <c r="Z32" s="547"/>
      <c r="AA32" s="547"/>
      <c r="AB32" s="547"/>
      <c r="AC32" s="548"/>
      <c r="AD32" s="549"/>
      <c r="AE32" s="547"/>
      <c r="AF32" s="547"/>
      <c r="AG32" s="547"/>
      <c r="AH32" s="547"/>
      <c r="AI32" s="548"/>
      <c r="AJ32" s="549"/>
      <c r="AK32" s="547"/>
      <c r="AL32" s="547"/>
      <c r="AM32" s="547"/>
      <c r="AN32" s="547"/>
      <c r="AO32" s="548"/>
      <c r="AP32" s="549"/>
      <c r="AQ32" s="547"/>
      <c r="AR32" s="547"/>
      <c r="AS32" s="547"/>
      <c r="AT32" s="547"/>
      <c r="AU32" s="548"/>
      <c r="AV32" s="549"/>
      <c r="AW32" s="547"/>
      <c r="AX32" s="547"/>
      <c r="AY32" s="547"/>
      <c r="AZ32" s="547"/>
      <c r="BA32" s="548"/>
      <c r="BB32" s="549"/>
      <c r="BC32" s="547"/>
      <c r="BD32" s="547"/>
      <c r="BE32" s="547"/>
      <c r="BF32" s="547"/>
      <c r="BG32" s="548"/>
      <c r="BH32" s="549"/>
      <c r="BI32" s="547"/>
      <c r="BJ32" s="547"/>
      <c r="BK32" s="547"/>
      <c r="BL32" s="547"/>
      <c r="BM32" s="548"/>
      <c r="BN32" s="549"/>
      <c r="BO32" s="547"/>
      <c r="BP32" s="547"/>
      <c r="BQ32" s="547"/>
      <c r="BR32" s="547"/>
      <c r="BS32" s="548"/>
      <c r="BT32" s="549"/>
      <c r="BU32" s="547"/>
      <c r="BV32" s="547"/>
      <c r="BW32" s="547"/>
      <c r="BX32" s="547"/>
      <c r="BY32" s="548"/>
      <c r="BZ32" s="549"/>
      <c r="CA32" s="547"/>
      <c r="CB32" s="547"/>
      <c r="CC32" s="547"/>
      <c r="CD32" s="547"/>
      <c r="CE32" s="548"/>
      <c r="CF32" s="549"/>
      <c r="CG32" s="547"/>
      <c r="CH32" s="547"/>
      <c r="CI32" s="547"/>
      <c r="CJ32" s="547"/>
      <c r="CK32" s="548"/>
      <c r="CL32" s="549"/>
      <c r="CM32" s="547"/>
      <c r="CN32" s="547"/>
      <c r="CO32" s="547"/>
      <c r="CP32" s="547"/>
      <c r="CQ32" s="548"/>
      <c r="CR32" s="549"/>
      <c r="CS32" s="547"/>
      <c r="CT32" s="547"/>
      <c r="CU32" s="547"/>
      <c r="CV32" s="547"/>
      <c r="CW32" s="548"/>
      <c r="CX32" s="549"/>
      <c r="CY32" s="547"/>
      <c r="CZ32" s="547"/>
      <c r="DA32" s="547"/>
      <c r="DB32" s="547"/>
      <c r="DC32" s="548"/>
      <c r="DD32" s="549"/>
      <c r="DE32" s="547"/>
      <c r="DF32" s="547"/>
      <c r="DG32" s="547"/>
      <c r="DH32" s="547"/>
      <c r="DI32" s="548"/>
      <c r="DJ32" s="549"/>
      <c r="DK32" s="547"/>
      <c r="DL32" s="547"/>
      <c r="DM32" s="547"/>
      <c r="DN32" s="547"/>
      <c r="DO32" s="548"/>
      <c r="DP32" s="549"/>
      <c r="DQ32" s="547"/>
      <c r="DR32" s="547"/>
      <c r="DS32" s="547"/>
      <c r="DT32" s="547"/>
      <c r="DU32" s="548"/>
      <c r="DV32" s="549"/>
      <c r="DW32" s="547"/>
      <c r="DX32" s="547"/>
      <c r="DY32" s="547"/>
      <c r="DZ32" s="547"/>
      <c r="EA32" s="548"/>
      <c r="EB32" s="549"/>
      <c r="EC32" s="547"/>
      <c r="ED32" s="547"/>
      <c r="EE32" s="547"/>
      <c r="EF32" s="547"/>
      <c r="EG32" s="548"/>
      <c r="EH32" s="549"/>
      <c r="EI32" s="547"/>
      <c r="EJ32" s="547"/>
      <c r="EK32" s="547"/>
      <c r="EL32" s="547"/>
      <c r="EM32" s="548"/>
      <c r="EN32" s="549"/>
      <c r="EO32" s="547"/>
      <c r="EP32" s="547"/>
      <c r="EQ32" s="547"/>
      <c r="ER32" s="547"/>
      <c r="ES32" s="548"/>
      <c r="ET32" s="549"/>
      <c r="EU32" s="547"/>
      <c r="EV32" s="547"/>
      <c r="EW32" s="547"/>
      <c r="EX32" s="547"/>
      <c r="EY32" s="548"/>
      <c r="EZ32" s="549"/>
      <c r="FA32" s="547"/>
      <c r="FB32" s="547"/>
      <c r="FC32" s="547"/>
      <c r="FD32" s="547"/>
      <c r="FE32" s="548"/>
      <c r="FF32" s="549"/>
      <c r="FG32" s="547"/>
      <c r="FH32" s="547"/>
      <c r="FI32" s="547"/>
      <c r="FJ32" s="547"/>
      <c r="FK32" s="548"/>
      <c r="FL32" s="549"/>
      <c r="FM32" s="547"/>
      <c r="FN32" s="547"/>
      <c r="FO32" s="547"/>
      <c r="FP32" s="547"/>
      <c r="FQ32" s="548"/>
      <c r="FR32" s="549"/>
      <c r="FS32" s="547"/>
      <c r="FT32" s="547"/>
      <c r="FU32" s="547"/>
      <c r="FV32" s="547"/>
      <c r="FW32" s="548"/>
      <c r="FX32" s="549"/>
      <c r="FY32" s="547"/>
      <c r="FZ32" s="547"/>
      <c r="GA32" s="547"/>
      <c r="GB32" s="547"/>
      <c r="GC32" s="548"/>
      <c r="GD32" s="549"/>
      <c r="GE32" s="547"/>
      <c r="GF32" s="547"/>
      <c r="GG32" s="547"/>
      <c r="GH32" s="547"/>
      <c r="GI32" s="548"/>
      <c r="GJ32" s="549"/>
      <c r="GK32" s="547"/>
      <c r="GL32" s="547"/>
      <c r="GM32" s="547"/>
      <c r="GN32" s="547"/>
      <c r="GO32" s="548"/>
      <c r="GP32" s="549"/>
      <c r="GQ32" s="547"/>
      <c r="GR32" s="547"/>
      <c r="GS32" s="547"/>
      <c r="GT32" s="547"/>
      <c r="GU32" s="548"/>
      <c r="GV32" s="549"/>
      <c r="GW32" s="547"/>
      <c r="GX32" s="547"/>
      <c r="GY32" s="547"/>
      <c r="GZ32" s="547"/>
      <c r="HA32" s="548"/>
      <c r="HB32" s="549"/>
      <c r="HC32" s="547"/>
      <c r="HD32" s="547"/>
      <c r="HE32" s="547"/>
      <c r="HF32" s="547"/>
      <c r="HG32" s="548"/>
      <c r="HH32" s="549"/>
      <c r="HI32" s="547"/>
      <c r="HJ32" s="547"/>
      <c r="HK32" s="547"/>
      <c r="HL32" s="547"/>
      <c r="HM32" s="548"/>
      <c r="HN32" s="549"/>
      <c r="HO32" s="547"/>
      <c r="HP32" s="547"/>
      <c r="HQ32" s="547"/>
    </row>
    <row r="33" spans="1:225" s="456" customFormat="1" ht="20.100000000000001" customHeight="1">
      <c r="A33" s="563">
        <f t="shared" si="4"/>
        <v>8</v>
      </c>
      <c r="B33" s="1253" t="str">
        <f t="shared" si="3"/>
        <v>TRAVESSA DO NICO</v>
      </c>
      <c r="C33" s="1283"/>
      <c r="D33" s="1283"/>
      <c r="E33" s="554">
        <v>72.48</v>
      </c>
      <c r="F33" s="554">
        <v>0.1</v>
      </c>
      <c r="G33" s="554">
        <f t="shared" si="5"/>
        <v>2.41</v>
      </c>
      <c r="H33" s="1348"/>
      <c r="I33" s="1349"/>
      <c r="J33" s="547"/>
      <c r="K33" s="548"/>
      <c r="L33" s="549"/>
      <c r="M33" s="547"/>
      <c r="N33" s="547"/>
      <c r="O33" s="547"/>
      <c r="P33" s="547"/>
      <c r="Q33" s="548"/>
      <c r="R33" s="549"/>
      <c r="S33" s="547"/>
      <c r="T33" s="547"/>
      <c r="U33" s="547"/>
      <c r="V33" s="547"/>
      <c r="W33" s="548"/>
      <c r="X33" s="549"/>
      <c r="Y33" s="547"/>
      <c r="Z33" s="547"/>
      <c r="AA33" s="547"/>
      <c r="AB33" s="547"/>
      <c r="AC33" s="548"/>
      <c r="AD33" s="549"/>
      <c r="AE33" s="547"/>
      <c r="AF33" s="547"/>
      <c r="AG33" s="547"/>
      <c r="AH33" s="547"/>
      <c r="AI33" s="548"/>
      <c r="AJ33" s="549"/>
      <c r="AK33" s="547"/>
      <c r="AL33" s="547"/>
      <c r="AM33" s="547"/>
      <c r="AN33" s="547"/>
      <c r="AO33" s="548"/>
      <c r="AP33" s="549"/>
      <c r="AQ33" s="547"/>
      <c r="AR33" s="547"/>
      <c r="AS33" s="547"/>
      <c r="AT33" s="547"/>
      <c r="AU33" s="548"/>
      <c r="AV33" s="549"/>
      <c r="AW33" s="547"/>
      <c r="AX33" s="547"/>
      <c r="AY33" s="547"/>
      <c r="AZ33" s="547"/>
      <c r="BA33" s="548"/>
      <c r="BB33" s="549"/>
      <c r="BC33" s="547"/>
      <c r="BD33" s="547"/>
      <c r="BE33" s="547"/>
      <c r="BF33" s="547"/>
      <c r="BG33" s="548"/>
      <c r="BH33" s="549"/>
      <c r="BI33" s="547"/>
      <c r="BJ33" s="547"/>
      <c r="BK33" s="547"/>
      <c r="BL33" s="547"/>
      <c r="BM33" s="548"/>
      <c r="BN33" s="549"/>
      <c r="BO33" s="547"/>
      <c r="BP33" s="547"/>
      <c r="BQ33" s="547"/>
      <c r="BR33" s="547"/>
      <c r="BS33" s="548"/>
      <c r="BT33" s="549"/>
      <c r="BU33" s="547"/>
      <c r="BV33" s="547"/>
      <c r="BW33" s="547"/>
      <c r="BX33" s="547"/>
      <c r="BY33" s="548"/>
      <c r="BZ33" s="549"/>
      <c r="CA33" s="547"/>
      <c r="CB33" s="547"/>
      <c r="CC33" s="547"/>
      <c r="CD33" s="547"/>
      <c r="CE33" s="548"/>
      <c r="CF33" s="549"/>
      <c r="CG33" s="547"/>
      <c r="CH33" s="547"/>
      <c r="CI33" s="547"/>
      <c r="CJ33" s="547"/>
      <c r="CK33" s="548"/>
      <c r="CL33" s="549"/>
      <c r="CM33" s="547"/>
      <c r="CN33" s="547"/>
      <c r="CO33" s="547"/>
      <c r="CP33" s="547"/>
      <c r="CQ33" s="548"/>
      <c r="CR33" s="549"/>
      <c r="CS33" s="547"/>
      <c r="CT33" s="547"/>
      <c r="CU33" s="547"/>
      <c r="CV33" s="547"/>
      <c r="CW33" s="548"/>
      <c r="CX33" s="549"/>
      <c r="CY33" s="547"/>
      <c r="CZ33" s="547"/>
      <c r="DA33" s="547"/>
      <c r="DB33" s="547"/>
      <c r="DC33" s="548"/>
      <c r="DD33" s="549"/>
      <c r="DE33" s="547"/>
      <c r="DF33" s="547"/>
      <c r="DG33" s="547"/>
      <c r="DH33" s="547"/>
      <c r="DI33" s="548"/>
      <c r="DJ33" s="549"/>
      <c r="DK33" s="547"/>
      <c r="DL33" s="547"/>
      <c r="DM33" s="547"/>
      <c r="DN33" s="547"/>
      <c r="DO33" s="548"/>
      <c r="DP33" s="549"/>
      <c r="DQ33" s="547"/>
      <c r="DR33" s="547"/>
      <c r="DS33" s="547"/>
      <c r="DT33" s="547"/>
      <c r="DU33" s="548"/>
      <c r="DV33" s="549"/>
      <c r="DW33" s="547"/>
      <c r="DX33" s="547"/>
      <c r="DY33" s="547"/>
      <c r="DZ33" s="547"/>
      <c r="EA33" s="548"/>
      <c r="EB33" s="549"/>
      <c r="EC33" s="547"/>
      <c r="ED33" s="547"/>
      <c r="EE33" s="547"/>
      <c r="EF33" s="547"/>
      <c r="EG33" s="548"/>
      <c r="EH33" s="549"/>
      <c r="EI33" s="547"/>
      <c r="EJ33" s="547"/>
      <c r="EK33" s="547"/>
      <c r="EL33" s="547"/>
      <c r="EM33" s="548"/>
      <c r="EN33" s="549"/>
      <c r="EO33" s="547"/>
      <c r="EP33" s="547"/>
      <c r="EQ33" s="547"/>
      <c r="ER33" s="547"/>
      <c r="ES33" s="548"/>
      <c r="ET33" s="549"/>
      <c r="EU33" s="547"/>
      <c r="EV33" s="547"/>
      <c r="EW33" s="547"/>
      <c r="EX33" s="547"/>
      <c r="EY33" s="548"/>
      <c r="EZ33" s="549"/>
      <c r="FA33" s="547"/>
      <c r="FB33" s="547"/>
      <c r="FC33" s="547"/>
      <c r="FD33" s="547"/>
      <c r="FE33" s="548"/>
      <c r="FF33" s="549"/>
      <c r="FG33" s="547"/>
      <c r="FH33" s="547"/>
      <c r="FI33" s="547"/>
      <c r="FJ33" s="547"/>
      <c r="FK33" s="548"/>
      <c r="FL33" s="549"/>
      <c r="FM33" s="547"/>
      <c r="FN33" s="547"/>
      <c r="FO33" s="547"/>
      <c r="FP33" s="547"/>
      <c r="FQ33" s="548"/>
      <c r="FR33" s="549"/>
      <c r="FS33" s="547"/>
      <c r="FT33" s="547"/>
      <c r="FU33" s="547"/>
      <c r="FV33" s="547"/>
      <c r="FW33" s="548"/>
      <c r="FX33" s="549"/>
      <c r="FY33" s="547"/>
      <c r="FZ33" s="547"/>
      <c r="GA33" s="547"/>
      <c r="GB33" s="547"/>
      <c r="GC33" s="548"/>
      <c r="GD33" s="549"/>
      <c r="GE33" s="547"/>
      <c r="GF33" s="547"/>
      <c r="GG33" s="547"/>
      <c r="GH33" s="547"/>
      <c r="GI33" s="548"/>
      <c r="GJ33" s="549"/>
      <c r="GK33" s="547"/>
      <c r="GL33" s="547"/>
      <c r="GM33" s="547"/>
      <c r="GN33" s="547"/>
      <c r="GO33" s="548"/>
      <c r="GP33" s="549"/>
      <c r="GQ33" s="547"/>
      <c r="GR33" s="547"/>
      <c r="GS33" s="547"/>
      <c r="GT33" s="547"/>
      <c r="GU33" s="548"/>
      <c r="GV33" s="549"/>
      <c r="GW33" s="547"/>
      <c r="GX33" s="547"/>
      <c r="GY33" s="547"/>
      <c r="GZ33" s="547"/>
      <c r="HA33" s="548"/>
      <c r="HB33" s="549"/>
      <c r="HC33" s="547"/>
      <c r="HD33" s="547"/>
      <c r="HE33" s="547"/>
      <c r="HF33" s="547"/>
      <c r="HG33" s="548"/>
      <c r="HH33" s="549"/>
      <c r="HI33" s="547"/>
      <c r="HJ33" s="547"/>
      <c r="HK33" s="547"/>
      <c r="HL33" s="547"/>
      <c r="HM33" s="548"/>
      <c r="HN33" s="549"/>
      <c r="HO33" s="547"/>
      <c r="HP33" s="547"/>
      <c r="HQ33" s="547"/>
    </row>
    <row r="34" spans="1:225" s="456" customFormat="1" ht="20.100000000000001" customHeight="1">
      <c r="A34" s="563">
        <f t="shared" si="4"/>
        <v>9</v>
      </c>
      <c r="B34" s="1253" t="str">
        <f t="shared" si="3"/>
        <v>RUA COLATINA</v>
      </c>
      <c r="C34" s="1283"/>
      <c r="D34" s="1283"/>
      <c r="E34" s="554">
        <v>82.15</v>
      </c>
      <c r="F34" s="554">
        <v>0.1</v>
      </c>
      <c r="G34" s="554">
        <f t="shared" si="5"/>
        <v>2.73</v>
      </c>
      <c r="H34" s="1348"/>
      <c r="I34" s="1349"/>
      <c r="J34" s="547"/>
      <c r="K34" s="548"/>
      <c r="L34" s="549"/>
      <c r="M34" s="547"/>
      <c r="N34" s="547"/>
      <c r="O34" s="547"/>
      <c r="P34" s="547"/>
      <c r="Q34" s="548"/>
      <c r="R34" s="549"/>
      <c r="S34" s="547"/>
      <c r="T34" s="547"/>
      <c r="U34" s="547"/>
      <c r="V34" s="547"/>
      <c r="W34" s="548"/>
      <c r="X34" s="549"/>
      <c r="Y34" s="547"/>
      <c r="Z34" s="547"/>
      <c r="AA34" s="547"/>
      <c r="AB34" s="547"/>
      <c r="AC34" s="548"/>
      <c r="AD34" s="549"/>
      <c r="AE34" s="547"/>
      <c r="AF34" s="547"/>
      <c r="AG34" s="547"/>
      <c r="AH34" s="547"/>
      <c r="AI34" s="548"/>
      <c r="AJ34" s="549"/>
      <c r="AK34" s="547"/>
      <c r="AL34" s="547"/>
      <c r="AM34" s="547"/>
      <c r="AN34" s="547"/>
      <c r="AO34" s="548"/>
      <c r="AP34" s="549"/>
      <c r="AQ34" s="547"/>
      <c r="AR34" s="547"/>
      <c r="AS34" s="547"/>
      <c r="AT34" s="547"/>
      <c r="AU34" s="548"/>
      <c r="AV34" s="549"/>
      <c r="AW34" s="547"/>
      <c r="AX34" s="547"/>
      <c r="AY34" s="547"/>
      <c r="AZ34" s="547"/>
      <c r="BA34" s="548"/>
      <c r="BB34" s="549"/>
      <c r="BC34" s="547"/>
      <c r="BD34" s="547"/>
      <c r="BE34" s="547"/>
      <c r="BF34" s="547"/>
      <c r="BG34" s="548"/>
      <c r="BH34" s="549"/>
      <c r="BI34" s="547"/>
      <c r="BJ34" s="547"/>
      <c r="BK34" s="547"/>
      <c r="BL34" s="547"/>
      <c r="BM34" s="548"/>
      <c r="BN34" s="549"/>
      <c r="BO34" s="547"/>
      <c r="BP34" s="547"/>
      <c r="BQ34" s="547"/>
      <c r="BR34" s="547"/>
      <c r="BS34" s="548"/>
      <c r="BT34" s="549"/>
      <c r="BU34" s="547"/>
      <c r="BV34" s="547"/>
      <c r="BW34" s="547"/>
      <c r="BX34" s="547"/>
      <c r="BY34" s="548"/>
      <c r="BZ34" s="549"/>
      <c r="CA34" s="547"/>
      <c r="CB34" s="547"/>
      <c r="CC34" s="547"/>
      <c r="CD34" s="547"/>
      <c r="CE34" s="548"/>
      <c r="CF34" s="549"/>
      <c r="CG34" s="547"/>
      <c r="CH34" s="547"/>
      <c r="CI34" s="547"/>
      <c r="CJ34" s="547"/>
      <c r="CK34" s="548"/>
      <c r="CL34" s="549"/>
      <c r="CM34" s="547"/>
      <c r="CN34" s="547"/>
      <c r="CO34" s="547"/>
      <c r="CP34" s="547"/>
      <c r="CQ34" s="548"/>
      <c r="CR34" s="549"/>
      <c r="CS34" s="547"/>
      <c r="CT34" s="547"/>
      <c r="CU34" s="547"/>
      <c r="CV34" s="547"/>
      <c r="CW34" s="548"/>
      <c r="CX34" s="549"/>
      <c r="CY34" s="547"/>
      <c r="CZ34" s="547"/>
      <c r="DA34" s="547"/>
      <c r="DB34" s="547"/>
      <c r="DC34" s="548"/>
      <c r="DD34" s="549"/>
      <c r="DE34" s="547"/>
      <c r="DF34" s="547"/>
      <c r="DG34" s="547"/>
      <c r="DH34" s="547"/>
      <c r="DI34" s="548"/>
      <c r="DJ34" s="549"/>
      <c r="DK34" s="547"/>
      <c r="DL34" s="547"/>
      <c r="DM34" s="547"/>
      <c r="DN34" s="547"/>
      <c r="DO34" s="548"/>
      <c r="DP34" s="549"/>
      <c r="DQ34" s="547"/>
      <c r="DR34" s="547"/>
      <c r="DS34" s="547"/>
      <c r="DT34" s="547"/>
      <c r="DU34" s="548"/>
      <c r="DV34" s="549"/>
      <c r="DW34" s="547"/>
      <c r="DX34" s="547"/>
      <c r="DY34" s="547"/>
      <c r="DZ34" s="547"/>
      <c r="EA34" s="548"/>
      <c r="EB34" s="549"/>
      <c r="EC34" s="547"/>
      <c r="ED34" s="547"/>
      <c r="EE34" s="547"/>
      <c r="EF34" s="547"/>
      <c r="EG34" s="548"/>
      <c r="EH34" s="549"/>
      <c r="EI34" s="547"/>
      <c r="EJ34" s="547"/>
      <c r="EK34" s="547"/>
      <c r="EL34" s="547"/>
      <c r="EM34" s="548"/>
      <c r="EN34" s="549"/>
      <c r="EO34" s="547"/>
      <c r="EP34" s="547"/>
      <c r="EQ34" s="547"/>
      <c r="ER34" s="547"/>
      <c r="ES34" s="548"/>
      <c r="ET34" s="549"/>
      <c r="EU34" s="547"/>
      <c r="EV34" s="547"/>
      <c r="EW34" s="547"/>
      <c r="EX34" s="547"/>
      <c r="EY34" s="548"/>
      <c r="EZ34" s="549"/>
      <c r="FA34" s="547"/>
      <c r="FB34" s="547"/>
      <c r="FC34" s="547"/>
      <c r="FD34" s="547"/>
      <c r="FE34" s="548"/>
      <c r="FF34" s="549"/>
      <c r="FG34" s="547"/>
      <c r="FH34" s="547"/>
      <c r="FI34" s="547"/>
      <c r="FJ34" s="547"/>
      <c r="FK34" s="548"/>
      <c r="FL34" s="549"/>
      <c r="FM34" s="547"/>
      <c r="FN34" s="547"/>
      <c r="FO34" s="547"/>
      <c r="FP34" s="547"/>
      <c r="FQ34" s="548"/>
      <c r="FR34" s="549"/>
      <c r="FS34" s="547"/>
      <c r="FT34" s="547"/>
      <c r="FU34" s="547"/>
      <c r="FV34" s="547"/>
      <c r="FW34" s="548"/>
      <c r="FX34" s="549"/>
      <c r="FY34" s="547"/>
      <c r="FZ34" s="547"/>
      <c r="GA34" s="547"/>
      <c r="GB34" s="547"/>
      <c r="GC34" s="548"/>
      <c r="GD34" s="549"/>
      <c r="GE34" s="547"/>
      <c r="GF34" s="547"/>
      <c r="GG34" s="547"/>
      <c r="GH34" s="547"/>
      <c r="GI34" s="548"/>
      <c r="GJ34" s="549"/>
      <c r="GK34" s="547"/>
      <c r="GL34" s="547"/>
      <c r="GM34" s="547"/>
      <c r="GN34" s="547"/>
      <c r="GO34" s="548"/>
      <c r="GP34" s="549"/>
      <c r="GQ34" s="547"/>
      <c r="GR34" s="547"/>
      <c r="GS34" s="547"/>
      <c r="GT34" s="547"/>
      <c r="GU34" s="548"/>
      <c r="GV34" s="549"/>
      <c r="GW34" s="547"/>
      <c r="GX34" s="547"/>
      <c r="GY34" s="547"/>
      <c r="GZ34" s="547"/>
      <c r="HA34" s="548"/>
      <c r="HB34" s="549"/>
      <c r="HC34" s="547"/>
      <c r="HD34" s="547"/>
      <c r="HE34" s="547"/>
      <c r="HF34" s="547"/>
      <c r="HG34" s="548"/>
      <c r="HH34" s="549"/>
      <c r="HI34" s="547"/>
      <c r="HJ34" s="547"/>
      <c r="HK34" s="547"/>
      <c r="HL34" s="547"/>
      <c r="HM34" s="548"/>
      <c r="HN34" s="549"/>
      <c r="HO34" s="547"/>
      <c r="HP34" s="547"/>
      <c r="HQ34" s="547"/>
    </row>
    <row r="35" spans="1:225" s="456" customFormat="1" ht="20.100000000000001" customHeight="1">
      <c r="A35" s="563">
        <f t="shared" si="4"/>
        <v>10</v>
      </c>
      <c r="B35" s="1253" t="str">
        <f t="shared" si="3"/>
        <v>RUA CEM</v>
      </c>
      <c r="C35" s="1283"/>
      <c r="D35" s="1283"/>
      <c r="E35" s="554">
        <v>94.98</v>
      </c>
      <c r="F35" s="554">
        <v>0.1</v>
      </c>
      <c r="G35" s="554">
        <f t="shared" si="5"/>
        <v>3.16</v>
      </c>
      <c r="H35" s="1348"/>
      <c r="I35" s="1349"/>
      <c r="J35" s="547"/>
      <c r="K35" s="548"/>
      <c r="L35" s="549"/>
      <c r="M35" s="547"/>
      <c r="N35" s="547"/>
      <c r="O35" s="547"/>
      <c r="P35" s="547"/>
      <c r="Q35" s="548"/>
      <c r="R35" s="549"/>
      <c r="S35" s="547"/>
      <c r="T35" s="547"/>
      <c r="U35" s="547"/>
      <c r="V35" s="547"/>
      <c r="W35" s="548"/>
      <c r="X35" s="549"/>
      <c r="Y35" s="547"/>
      <c r="Z35" s="547"/>
      <c r="AA35" s="547"/>
      <c r="AB35" s="547"/>
      <c r="AC35" s="548"/>
      <c r="AD35" s="549"/>
      <c r="AE35" s="547"/>
      <c r="AF35" s="547"/>
      <c r="AG35" s="547"/>
      <c r="AH35" s="547"/>
      <c r="AI35" s="548"/>
      <c r="AJ35" s="549"/>
      <c r="AK35" s="547"/>
      <c r="AL35" s="547"/>
      <c r="AM35" s="547"/>
      <c r="AN35" s="547"/>
      <c r="AO35" s="548"/>
      <c r="AP35" s="549"/>
      <c r="AQ35" s="547"/>
      <c r="AR35" s="547"/>
      <c r="AS35" s="547"/>
      <c r="AT35" s="547"/>
      <c r="AU35" s="548"/>
      <c r="AV35" s="549"/>
      <c r="AW35" s="547"/>
      <c r="AX35" s="547"/>
      <c r="AY35" s="547"/>
      <c r="AZ35" s="547"/>
      <c r="BA35" s="548"/>
      <c r="BB35" s="549"/>
      <c r="BC35" s="547"/>
      <c r="BD35" s="547"/>
      <c r="BE35" s="547"/>
      <c r="BF35" s="547"/>
      <c r="BG35" s="548"/>
      <c r="BH35" s="549"/>
      <c r="BI35" s="547"/>
      <c r="BJ35" s="547"/>
      <c r="BK35" s="547"/>
      <c r="BL35" s="547"/>
      <c r="BM35" s="548"/>
      <c r="BN35" s="549"/>
      <c r="BO35" s="547"/>
      <c r="BP35" s="547"/>
      <c r="BQ35" s="547"/>
      <c r="BR35" s="547"/>
      <c r="BS35" s="548"/>
      <c r="BT35" s="549"/>
      <c r="BU35" s="547"/>
      <c r="BV35" s="547"/>
      <c r="BW35" s="547"/>
      <c r="BX35" s="547"/>
      <c r="BY35" s="548"/>
      <c r="BZ35" s="549"/>
      <c r="CA35" s="547"/>
      <c r="CB35" s="547"/>
      <c r="CC35" s="547"/>
      <c r="CD35" s="547"/>
      <c r="CE35" s="548"/>
      <c r="CF35" s="549"/>
      <c r="CG35" s="547"/>
      <c r="CH35" s="547"/>
      <c r="CI35" s="547"/>
      <c r="CJ35" s="547"/>
      <c r="CK35" s="548"/>
      <c r="CL35" s="549"/>
      <c r="CM35" s="547"/>
      <c r="CN35" s="547"/>
      <c r="CO35" s="547"/>
      <c r="CP35" s="547"/>
      <c r="CQ35" s="548"/>
      <c r="CR35" s="549"/>
      <c r="CS35" s="547"/>
      <c r="CT35" s="547"/>
      <c r="CU35" s="547"/>
      <c r="CV35" s="547"/>
      <c r="CW35" s="548"/>
      <c r="CX35" s="549"/>
      <c r="CY35" s="547"/>
      <c r="CZ35" s="547"/>
      <c r="DA35" s="547"/>
      <c r="DB35" s="547"/>
      <c r="DC35" s="548"/>
      <c r="DD35" s="549"/>
      <c r="DE35" s="547"/>
      <c r="DF35" s="547"/>
      <c r="DG35" s="547"/>
      <c r="DH35" s="547"/>
      <c r="DI35" s="548"/>
      <c r="DJ35" s="549"/>
      <c r="DK35" s="547"/>
      <c r="DL35" s="547"/>
      <c r="DM35" s="547"/>
      <c r="DN35" s="547"/>
      <c r="DO35" s="548"/>
      <c r="DP35" s="549"/>
      <c r="DQ35" s="547"/>
      <c r="DR35" s="547"/>
      <c r="DS35" s="547"/>
      <c r="DT35" s="547"/>
      <c r="DU35" s="548"/>
      <c r="DV35" s="549"/>
      <c r="DW35" s="547"/>
      <c r="DX35" s="547"/>
      <c r="DY35" s="547"/>
      <c r="DZ35" s="547"/>
      <c r="EA35" s="548"/>
      <c r="EB35" s="549"/>
      <c r="EC35" s="547"/>
      <c r="ED35" s="547"/>
      <c r="EE35" s="547"/>
      <c r="EF35" s="547"/>
      <c r="EG35" s="548"/>
      <c r="EH35" s="549"/>
      <c r="EI35" s="547"/>
      <c r="EJ35" s="547"/>
      <c r="EK35" s="547"/>
      <c r="EL35" s="547"/>
      <c r="EM35" s="548"/>
      <c r="EN35" s="549"/>
      <c r="EO35" s="547"/>
      <c r="EP35" s="547"/>
      <c r="EQ35" s="547"/>
      <c r="ER35" s="547"/>
      <c r="ES35" s="548"/>
      <c r="ET35" s="549"/>
      <c r="EU35" s="547"/>
      <c r="EV35" s="547"/>
      <c r="EW35" s="547"/>
      <c r="EX35" s="547"/>
      <c r="EY35" s="548"/>
      <c r="EZ35" s="549"/>
      <c r="FA35" s="547"/>
      <c r="FB35" s="547"/>
      <c r="FC35" s="547"/>
      <c r="FD35" s="547"/>
      <c r="FE35" s="548"/>
      <c r="FF35" s="549"/>
      <c r="FG35" s="547"/>
      <c r="FH35" s="547"/>
      <c r="FI35" s="547"/>
      <c r="FJ35" s="547"/>
      <c r="FK35" s="548"/>
      <c r="FL35" s="549"/>
      <c r="FM35" s="547"/>
      <c r="FN35" s="547"/>
      <c r="FO35" s="547"/>
      <c r="FP35" s="547"/>
      <c r="FQ35" s="548"/>
      <c r="FR35" s="549"/>
      <c r="FS35" s="547"/>
      <c r="FT35" s="547"/>
      <c r="FU35" s="547"/>
      <c r="FV35" s="547"/>
      <c r="FW35" s="548"/>
      <c r="FX35" s="549"/>
      <c r="FY35" s="547"/>
      <c r="FZ35" s="547"/>
      <c r="GA35" s="547"/>
      <c r="GB35" s="547"/>
      <c r="GC35" s="548"/>
      <c r="GD35" s="549"/>
      <c r="GE35" s="547"/>
      <c r="GF35" s="547"/>
      <c r="GG35" s="547"/>
      <c r="GH35" s="547"/>
      <c r="GI35" s="548"/>
      <c r="GJ35" s="549"/>
      <c r="GK35" s="547"/>
      <c r="GL35" s="547"/>
      <c r="GM35" s="547"/>
      <c r="GN35" s="547"/>
      <c r="GO35" s="548"/>
      <c r="GP35" s="549"/>
      <c r="GQ35" s="547"/>
      <c r="GR35" s="547"/>
      <c r="GS35" s="547"/>
      <c r="GT35" s="547"/>
      <c r="GU35" s="548"/>
      <c r="GV35" s="549"/>
      <c r="GW35" s="547"/>
      <c r="GX35" s="547"/>
      <c r="GY35" s="547"/>
      <c r="GZ35" s="547"/>
      <c r="HA35" s="548"/>
      <c r="HB35" s="549"/>
      <c r="HC35" s="547"/>
      <c r="HD35" s="547"/>
      <c r="HE35" s="547"/>
      <c r="HF35" s="547"/>
      <c r="HG35" s="548"/>
      <c r="HH35" s="549"/>
      <c r="HI35" s="547"/>
      <c r="HJ35" s="547"/>
      <c r="HK35" s="547"/>
      <c r="HL35" s="547"/>
      <c r="HM35" s="548"/>
      <c r="HN35" s="549"/>
      <c r="HO35" s="547"/>
      <c r="HP35" s="547"/>
      <c r="HQ35" s="547"/>
    </row>
    <row r="36" spans="1:225" s="456" customFormat="1" ht="20.100000000000001" customHeight="1">
      <c r="A36" s="563">
        <f t="shared" si="4"/>
        <v>11</v>
      </c>
      <c r="B36" s="1253" t="str">
        <f t="shared" si="3"/>
        <v>TRAVESSA CENTO E CINQUENTA E DOIS</v>
      </c>
      <c r="C36" s="1283"/>
      <c r="D36" s="1283"/>
      <c r="E36" s="554">
        <f>93.92+25.59</f>
        <v>119.51</v>
      </c>
      <c r="F36" s="554">
        <v>0.1</v>
      </c>
      <c r="G36" s="554">
        <f t="shared" si="5"/>
        <v>3.98</v>
      </c>
      <c r="H36" s="1348"/>
      <c r="I36" s="1349"/>
      <c r="J36" s="547"/>
      <c r="K36" s="548"/>
      <c r="L36" s="549"/>
      <c r="M36" s="547"/>
      <c r="N36" s="547"/>
      <c r="O36" s="547"/>
      <c r="P36" s="547"/>
      <c r="Q36" s="548"/>
      <c r="R36" s="549"/>
      <c r="S36" s="547"/>
      <c r="T36" s="547"/>
      <c r="U36" s="547"/>
      <c r="V36" s="547"/>
      <c r="W36" s="548"/>
      <c r="X36" s="549"/>
      <c r="Y36" s="547"/>
      <c r="Z36" s="547"/>
      <c r="AA36" s="547"/>
      <c r="AB36" s="547"/>
      <c r="AC36" s="548"/>
      <c r="AD36" s="549"/>
      <c r="AE36" s="547"/>
      <c r="AF36" s="547"/>
      <c r="AG36" s="547"/>
      <c r="AH36" s="547"/>
      <c r="AI36" s="548"/>
      <c r="AJ36" s="549"/>
      <c r="AK36" s="547"/>
      <c r="AL36" s="547"/>
      <c r="AM36" s="547"/>
      <c r="AN36" s="547"/>
      <c r="AO36" s="548"/>
      <c r="AP36" s="549"/>
      <c r="AQ36" s="547"/>
      <c r="AR36" s="547"/>
      <c r="AS36" s="547"/>
      <c r="AT36" s="547"/>
      <c r="AU36" s="548"/>
      <c r="AV36" s="549"/>
      <c r="AW36" s="547"/>
      <c r="AX36" s="547"/>
      <c r="AY36" s="547"/>
      <c r="AZ36" s="547"/>
      <c r="BA36" s="548"/>
      <c r="BB36" s="549"/>
      <c r="BC36" s="547"/>
      <c r="BD36" s="547"/>
      <c r="BE36" s="547"/>
      <c r="BF36" s="547"/>
      <c r="BG36" s="548"/>
      <c r="BH36" s="549"/>
      <c r="BI36" s="547"/>
      <c r="BJ36" s="547"/>
      <c r="BK36" s="547"/>
      <c r="BL36" s="547"/>
      <c r="BM36" s="548"/>
      <c r="BN36" s="549"/>
      <c r="BO36" s="547"/>
      <c r="BP36" s="547"/>
      <c r="BQ36" s="547"/>
      <c r="BR36" s="547"/>
      <c r="BS36" s="548"/>
      <c r="BT36" s="549"/>
      <c r="BU36" s="547"/>
      <c r="BV36" s="547"/>
      <c r="BW36" s="547"/>
      <c r="BX36" s="547"/>
      <c r="BY36" s="548"/>
      <c r="BZ36" s="549"/>
      <c r="CA36" s="547"/>
      <c r="CB36" s="547"/>
      <c r="CC36" s="547"/>
      <c r="CD36" s="547"/>
      <c r="CE36" s="548"/>
      <c r="CF36" s="549"/>
      <c r="CG36" s="547"/>
      <c r="CH36" s="547"/>
      <c r="CI36" s="547"/>
      <c r="CJ36" s="547"/>
      <c r="CK36" s="548"/>
      <c r="CL36" s="549"/>
      <c r="CM36" s="547"/>
      <c r="CN36" s="547"/>
      <c r="CO36" s="547"/>
      <c r="CP36" s="547"/>
      <c r="CQ36" s="548"/>
      <c r="CR36" s="549"/>
      <c r="CS36" s="547"/>
      <c r="CT36" s="547"/>
      <c r="CU36" s="547"/>
      <c r="CV36" s="547"/>
      <c r="CW36" s="548"/>
      <c r="CX36" s="549"/>
      <c r="CY36" s="547"/>
      <c r="CZ36" s="547"/>
      <c r="DA36" s="547"/>
      <c r="DB36" s="547"/>
      <c r="DC36" s="548"/>
      <c r="DD36" s="549"/>
      <c r="DE36" s="547"/>
      <c r="DF36" s="547"/>
      <c r="DG36" s="547"/>
      <c r="DH36" s="547"/>
      <c r="DI36" s="548"/>
      <c r="DJ36" s="549"/>
      <c r="DK36" s="547"/>
      <c r="DL36" s="547"/>
      <c r="DM36" s="547"/>
      <c r="DN36" s="547"/>
      <c r="DO36" s="548"/>
      <c r="DP36" s="549"/>
      <c r="DQ36" s="547"/>
      <c r="DR36" s="547"/>
      <c r="DS36" s="547"/>
      <c r="DT36" s="547"/>
      <c r="DU36" s="548"/>
      <c r="DV36" s="549"/>
      <c r="DW36" s="547"/>
      <c r="DX36" s="547"/>
      <c r="DY36" s="547"/>
      <c r="DZ36" s="547"/>
      <c r="EA36" s="548"/>
      <c r="EB36" s="549"/>
      <c r="EC36" s="547"/>
      <c r="ED36" s="547"/>
      <c r="EE36" s="547"/>
      <c r="EF36" s="547"/>
      <c r="EG36" s="548"/>
      <c r="EH36" s="549"/>
      <c r="EI36" s="547"/>
      <c r="EJ36" s="547"/>
      <c r="EK36" s="547"/>
      <c r="EL36" s="547"/>
      <c r="EM36" s="548"/>
      <c r="EN36" s="549"/>
      <c r="EO36" s="547"/>
      <c r="EP36" s="547"/>
      <c r="EQ36" s="547"/>
      <c r="ER36" s="547"/>
      <c r="ES36" s="548"/>
      <c r="ET36" s="549"/>
      <c r="EU36" s="547"/>
      <c r="EV36" s="547"/>
      <c r="EW36" s="547"/>
      <c r="EX36" s="547"/>
      <c r="EY36" s="548"/>
      <c r="EZ36" s="549"/>
      <c r="FA36" s="547"/>
      <c r="FB36" s="547"/>
      <c r="FC36" s="547"/>
      <c r="FD36" s="547"/>
      <c r="FE36" s="548"/>
      <c r="FF36" s="549"/>
      <c r="FG36" s="547"/>
      <c r="FH36" s="547"/>
      <c r="FI36" s="547"/>
      <c r="FJ36" s="547"/>
      <c r="FK36" s="548"/>
      <c r="FL36" s="549"/>
      <c r="FM36" s="547"/>
      <c r="FN36" s="547"/>
      <c r="FO36" s="547"/>
      <c r="FP36" s="547"/>
      <c r="FQ36" s="548"/>
      <c r="FR36" s="549"/>
      <c r="FS36" s="547"/>
      <c r="FT36" s="547"/>
      <c r="FU36" s="547"/>
      <c r="FV36" s="547"/>
      <c r="FW36" s="548"/>
      <c r="FX36" s="549"/>
      <c r="FY36" s="547"/>
      <c r="FZ36" s="547"/>
      <c r="GA36" s="547"/>
      <c r="GB36" s="547"/>
      <c r="GC36" s="548"/>
      <c r="GD36" s="549"/>
      <c r="GE36" s="547"/>
      <c r="GF36" s="547"/>
      <c r="GG36" s="547"/>
      <c r="GH36" s="547"/>
      <c r="GI36" s="548"/>
      <c r="GJ36" s="549"/>
      <c r="GK36" s="547"/>
      <c r="GL36" s="547"/>
      <c r="GM36" s="547"/>
      <c r="GN36" s="547"/>
      <c r="GO36" s="548"/>
      <c r="GP36" s="549"/>
      <c r="GQ36" s="547"/>
      <c r="GR36" s="547"/>
      <c r="GS36" s="547"/>
      <c r="GT36" s="547"/>
      <c r="GU36" s="548"/>
      <c r="GV36" s="549"/>
      <c r="GW36" s="547"/>
      <c r="GX36" s="547"/>
      <c r="GY36" s="547"/>
      <c r="GZ36" s="547"/>
      <c r="HA36" s="548"/>
      <c r="HB36" s="549"/>
      <c r="HC36" s="547"/>
      <c r="HD36" s="547"/>
      <c r="HE36" s="547"/>
      <c r="HF36" s="547"/>
      <c r="HG36" s="548"/>
      <c r="HH36" s="549"/>
      <c r="HI36" s="547"/>
      <c r="HJ36" s="547"/>
      <c r="HK36" s="547"/>
      <c r="HL36" s="547"/>
      <c r="HM36" s="548"/>
      <c r="HN36" s="549"/>
      <c r="HO36" s="547"/>
      <c r="HP36" s="547"/>
      <c r="HQ36" s="547"/>
    </row>
    <row r="37" spans="1:225" s="456" customFormat="1" ht="20.100000000000001" customHeight="1">
      <c r="A37" s="563">
        <f t="shared" si="4"/>
        <v>12</v>
      </c>
      <c r="B37" s="1253" t="str">
        <f t="shared" si="3"/>
        <v>RUA FEIRA DE SANTANA</v>
      </c>
      <c r="C37" s="1283"/>
      <c r="D37" s="1283"/>
      <c r="E37" s="554">
        <v>30.31</v>
      </c>
      <c r="F37" s="554">
        <v>0.1</v>
      </c>
      <c r="G37" s="554">
        <f t="shared" si="5"/>
        <v>1.01</v>
      </c>
      <c r="H37" s="1348"/>
      <c r="I37" s="1349"/>
      <c r="J37" s="547"/>
      <c r="K37" s="548"/>
      <c r="L37" s="549"/>
      <c r="M37" s="547"/>
      <c r="N37" s="547"/>
      <c r="O37" s="547"/>
      <c r="P37" s="547"/>
      <c r="Q37" s="548"/>
      <c r="R37" s="549"/>
      <c r="S37" s="547"/>
      <c r="T37" s="547"/>
      <c r="U37" s="547"/>
      <c r="V37" s="547"/>
      <c r="W37" s="548"/>
      <c r="X37" s="549"/>
      <c r="Y37" s="547"/>
      <c r="Z37" s="547"/>
      <c r="AA37" s="547"/>
      <c r="AB37" s="547"/>
      <c r="AC37" s="548"/>
      <c r="AD37" s="549"/>
      <c r="AE37" s="547"/>
      <c r="AF37" s="547"/>
      <c r="AG37" s="547"/>
      <c r="AH37" s="547"/>
      <c r="AI37" s="548"/>
      <c r="AJ37" s="549"/>
      <c r="AK37" s="547"/>
      <c r="AL37" s="547"/>
      <c r="AM37" s="547"/>
      <c r="AN37" s="547"/>
      <c r="AO37" s="548"/>
      <c r="AP37" s="549"/>
      <c r="AQ37" s="547"/>
      <c r="AR37" s="547"/>
      <c r="AS37" s="547"/>
      <c r="AT37" s="547"/>
      <c r="AU37" s="548"/>
      <c r="AV37" s="549"/>
      <c r="AW37" s="547"/>
      <c r="AX37" s="547"/>
      <c r="AY37" s="547"/>
      <c r="AZ37" s="547"/>
      <c r="BA37" s="548"/>
      <c r="BB37" s="549"/>
      <c r="BC37" s="547"/>
      <c r="BD37" s="547"/>
      <c r="BE37" s="547"/>
      <c r="BF37" s="547"/>
      <c r="BG37" s="548"/>
      <c r="BH37" s="549"/>
      <c r="BI37" s="547"/>
      <c r="BJ37" s="547"/>
      <c r="BK37" s="547"/>
      <c r="BL37" s="547"/>
      <c r="BM37" s="548"/>
      <c r="BN37" s="549"/>
      <c r="BO37" s="547"/>
      <c r="BP37" s="547"/>
      <c r="BQ37" s="547"/>
      <c r="BR37" s="547"/>
      <c r="BS37" s="548"/>
      <c r="BT37" s="549"/>
      <c r="BU37" s="547"/>
      <c r="BV37" s="547"/>
      <c r="BW37" s="547"/>
      <c r="BX37" s="547"/>
      <c r="BY37" s="548"/>
      <c r="BZ37" s="549"/>
      <c r="CA37" s="547"/>
      <c r="CB37" s="547"/>
      <c r="CC37" s="547"/>
      <c r="CD37" s="547"/>
      <c r="CE37" s="548"/>
      <c r="CF37" s="549"/>
      <c r="CG37" s="547"/>
      <c r="CH37" s="547"/>
      <c r="CI37" s="547"/>
      <c r="CJ37" s="547"/>
      <c r="CK37" s="548"/>
      <c r="CL37" s="549"/>
      <c r="CM37" s="547"/>
      <c r="CN37" s="547"/>
      <c r="CO37" s="547"/>
      <c r="CP37" s="547"/>
      <c r="CQ37" s="548"/>
      <c r="CR37" s="549"/>
      <c r="CS37" s="547"/>
      <c r="CT37" s="547"/>
      <c r="CU37" s="547"/>
      <c r="CV37" s="547"/>
      <c r="CW37" s="548"/>
      <c r="CX37" s="549"/>
      <c r="CY37" s="547"/>
      <c r="CZ37" s="547"/>
      <c r="DA37" s="547"/>
      <c r="DB37" s="547"/>
      <c r="DC37" s="548"/>
      <c r="DD37" s="549"/>
      <c r="DE37" s="547"/>
      <c r="DF37" s="547"/>
      <c r="DG37" s="547"/>
      <c r="DH37" s="547"/>
      <c r="DI37" s="548"/>
      <c r="DJ37" s="549"/>
      <c r="DK37" s="547"/>
      <c r="DL37" s="547"/>
      <c r="DM37" s="547"/>
      <c r="DN37" s="547"/>
      <c r="DO37" s="548"/>
      <c r="DP37" s="549"/>
      <c r="DQ37" s="547"/>
      <c r="DR37" s="547"/>
      <c r="DS37" s="547"/>
      <c r="DT37" s="547"/>
      <c r="DU37" s="548"/>
      <c r="DV37" s="549"/>
      <c r="DW37" s="547"/>
      <c r="DX37" s="547"/>
      <c r="DY37" s="547"/>
      <c r="DZ37" s="547"/>
      <c r="EA37" s="548"/>
      <c r="EB37" s="549"/>
      <c r="EC37" s="547"/>
      <c r="ED37" s="547"/>
      <c r="EE37" s="547"/>
      <c r="EF37" s="547"/>
      <c r="EG37" s="548"/>
      <c r="EH37" s="549"/>
      <c r="EI37" s="547"/>
      <c r="EJ37" s="547"/>
      <c r="EK37" s="547"/>
      <c r="EL37" s="547"/>
      <c r="EM37" s="548"/>
      <c r="EN37" s="549"/>
      <c r="EO37" s="547"/>
      <c r="EP37" s="547"/>
      <c r="EQ37" s="547"/>
      <c r="ER37" s="547"/>
      <c r="ES37" s="548"/>
      <c r="ET37" s="549"/>
      <c r="EU37" s="547"/>
      <c r="EV37" s="547"/>
      <c r="EW37" s="547"/>
      <c r="EX37" s="547"/>
      <c r="EY37" s="548"/>
      <c r="EZ37" s="549"/>
      <c r="FA37" s="547"/>
      <c r="FB37" s="547"/>
      <c r="FC37" s="547"/>
      <c r="FD37" s="547"/>
      <c r="FE37" s="548"/>
      <c r="FF37" s="549"/>
      <c r="FG37" s="547"/>
      <c r="FH37" s="547"/>
      <c r="FI37" s="547"/>
      <c r="FJ37" s="547"/>
      <c r="FK37" s="548"/>
      <c r="FL37" s="549"/>
      <c r="FM37" s="547"/>
      <c r="FN37" s="547"/>
      <c r="FO37" s="547"/>
      <c r="FP37" s="547"/>
      <c r="FQ37" s="548"/>
      <c r="FR37" s="549"/>
      <c r="FS37" s="547"/>
      <c r="FT37" s="547"/>
      <c r="FU37" s="547"/>
      <c r="FV37" s="547"/>
      <c r="FW37" s="548"/>
      <c r="FX37" s="549"/>
      <c r="FY37" s="547"/>
      <c r="FZ37" s="547"/>
      <c r="GA37" s="547"/>
      <c r="GB37" s="547"/>
      <c r="GC37" s="548"/>
      <c r="GD37" s="549"/>
      <c r="GE37" s="547"/>
      <c r="GF37" s="547"/>
      <c r="GG37" s="547"/>
      <c r="GH37" s="547"/>
      <c r="GI37" s="548"/>
      <c r="GJ37" s="549"/>
      <c r="GK37" s="547"/>
      <c r="GL37" s="547"/>
      <c r="GM37" s="547"/>
      <c r="GN37" s="547"/>
      <c r="GO37" s="548"/>
      <c r="GP37" s="549"/>
      <c r="GQ37" s="547"/>
      <c r="GR37" s="547"/>
      <c r="GS37" s="547"/>
      <c r="GT37" s="547"/>
      <c r="GU37" s="548"/>
      <c r="GV37" s="549"/>
      <c r="GW37" s="547"/>
      <c r="GX37" s="547"/>
      <c r="GY37" s="547"/>
      <c r="GZ37" s="547"/>
      <c r="HA37" s="548"/>
      <c r="HB37" s="549"/>
      <c r="HC37" s="547"/>
      <c r="HD37" s="547"/>
      <c r="HE37" s="547"/>
      <c r="HF37" s="547"/>
      <c r="HG37" s="548"/>
      <c r="HH37" s="549"/>
      <c r="HI37" s="547"/>
      <c r="HJ37" s="547"/>
      <c r="HK37" s="547"/>
      <c r="HL37" s="547"/>
      <c r="HM37" s="548"/>
      <c r="HN37" s="549"/>
      <c r="HO37" s="547"/>
      <c r="HP37" s="547"/>
      <c r="HQ37" s="547"/>
    </row>
    <row r="38" spans="1:225" s="456" customFormat="1" ht="20.100000000000001" customHeight="1">
      <c r="A38" s="563">
        <f t="shared" si="4"/>
        <v>13</v>
      </c>
      <c r="B38" s="1253" t="str">
        <f t="shared" si="3"/>
        <v>RUA ITAPEMIRIM</v>
      </c>
      <c r="C38" s="1283"/>
      <c r="D38" s="1283"/>
      <c r="E38" s="554">
        <v>32.64</v>
      </c>
      <c r="F38" s="554">
        <v>0.1</v>
      </c>
      <c r="G38" s="554">
        <f t="shared" si="5"/>
        <v>1.08</v>
      </c>
      <c r="H38" s="1348"/>
      <c r="I38" s="1349"/>
      <c r="J38" s="547"/>
      <c r="K38" s="548"/>
      <c r="L38" s="549"/>
      <c r="M38" s="547"/>
      <c r="N38" s="547"/>
      <c r="O38" s="547"/>
      <c r="P38" s="547"/>
      <c r="Q38" s="548"/>
      <c r="R38" s="549"/>
      <c r="S38" s="547"/>
      <c r="T38" s="547"/>
      <c r="U38" s="547"/>
      <c r="V38" s="547"/>
      <c r="W38" s="548"/>
      <c r="X38" s="549"/>
      <c r="Y38" s="547"/>
      <c r="Z38" s="547"/>
      <c r="AA38" s="547"/>
      <c r="AB38" s="547"/>
      <c r="AC38" s="548"/>
      <c r="AD38" s="549"/>
      <c r="AE38" s="547"/>
      <c r="AF38" s="547"/>
      <c r="AG38" s="547"/>
      <c r="AH38" s="547"/>
      <c r="AI38" s="548"/>
      <c r="AJ38" s="549"/>
      <c r="AK38" s="547"/>
      <c r="AL38" s="547"/>
      <c r="AM38" s="547"/>
      <c r="AN38" s="547"/>
      <c r="AO38" s="548"/>
      <c r="AP38" s="549"/>
      <c r="AQ38" s="547"/>
      <c r="AR38" s="547"/>
      <c r="AS38" s="547"/>
      <c r="AT38" s="547"/>
      <c r="AU38" s="548"/>
      <c r="AV38" s="549"/>
      <c r="AW38" s="547"/>
      <c r="AX38" s="547"/>
      <c r="AY38" s="547"/>
      <c r="AZ38" s="547"/>
      <c r="BA38" s="548"/>
      <c r="BB38" s="549"/>
      <c r="BC38" s="547"/>
      <c r="BD38" s="547"/>
      <c r="BE38" s="547"/>
      <c r="BF38" s="547"/>
      <c r="BG38" s="548"/>
      <c r="BH38" s="549"/>
      <c r="BI38" s="547"/>
      <c r="BJ38" s="547"/>
      <c r="BK38" s="547"/>
      <c r="BL38" s="547"/>
      <c r="BM38" s="548"/>
      <c r="BN38" s="549"/>
      <c r="BO38" s="547"/>
      <c r="BP38" s="547"/>
      <c r="BQ38" s="547"/>
      <c r="BR38" s="547"/>
      <c r="BS38" s="548"/>
      <c r="BT38" s="549"/>
      <c r="BU38" s="547"/>
      <c r="BV38" s="547"/>
      <c r="BW38" s="547"/>
      <c r="BX38" s="547"/>
      <c r="BY38" s="548"/>
      <c r="BZ38" s="549"/>
      <c r="CA38" s="547"/>
      <c r="CB38" s="547"/>
      <c r="CC38" s="547"/>
      <c r="CD38" s="547"/>
      <c r="CE38" s="548"/>
      <c r="CF38" s="549"/>
      <c r="CG38" s="547"/>
      <c r="CH38" s="547"/>
      <c r="CI38" s="547"/>
      <c r="CJ38" s="547"/>
      <c r="CK38" s="548"/>
      <c r="CL38" s="549"/>
      <c r="CM38" s="547"/>
      <c r="CN38" s="547"/>
      <c r="CO38" s="547"/>
      <c r="CP38" s="547"/>
      <c r="CQ38" s="548"/>
      <c r="CR38" s="549"/>
      <c r="CS38" s="547"/>
      <c r="CT38" s="547"/>
      <c r="CU38" s="547"/>
      <c r="CV38" s="547"/>
      <c r="CW38" s="548"/>
      <c r="CX38" s="549"/>
      <c r="CY38" s="547"/>
      <c r="CZ38" s="547"/>
      <c r="DA38" s="547"/>
      <c r="DB38" s="547"/>
      <c r="DC38" s="548"/>
      <c r="DD38" s="549"/>
      <c r="DE38" s="547"/>
      <c r="DF38" s="547"/>
      <c r="DG38" s="547"/>
      <c r="DH38" s="547"/>
      <c r="DI38" s="548"/>
      <c r="DJ38" s="549"/>
      <c r="DK38" s="547"/>
      <c r="DL38" s="547"/>
      <c r="DM38" s="547"/>
      <c r="DN38" s="547"/>
      <c r="DO38" s="548"/>
      <c r="DP38" s="549"/>
      <c r="DQ38" s="547"/>
      <c r="DR38" s="547"/>
      <c r="DS38" s="547"/>
      <c r="DT38" s="547"/>
      <c r="DU38" s="548"/>
      <c r="DV38" s="549"/>
      <c r="DW38" s="547"/>
      <c r="DX38" s="547"/>
      <c r="DY38" s="547"/>
      <c r="DZ38" s="547"/>
      <c r="EA38" s="548"/>
      <c r="EB38" s="549"/>
      <c r="EC38" s="547"/>
      <c r="ED38" s="547"/>
      <c r="EE38" s="547"/>
      <c r="EF38" s="547"/>
      <c r="EG38" s="548"/>
      <c r="EH38" s="549"/>
      <c r="EI38" s="547"/>
      <c r="EJ38" s="547"/>
      <c r="EK38" s="547"/>
      <c r="EL38" s="547"/>
      <c r="EM38" s="548"/>
      <c r="EN38" s="549"/>
      <c r="EO38" s="547"/>
      <c r="EP38" s="547"/>
      <c r="EQ38" s="547"/>
      <c r="ER38" s="547"/>
      <c r="ES38" s="548"/>
      <c r="ET38" s="549"/>
      <c r="EU38" s="547"/>
      <c r="EV38" s="547"/>
      <c r="EW38" s="547"/>
      <c r="EX38" s="547"/>
      <c r="EY38" s="548"/>
      <c r="EZ38" s="549"/>
      <c r="FA38" s="547"/>
      <c r="FB38" s="547"/>
      <c r="FC38" s="547"/>
      <c r="FD38" s="547"/>
      <c r="FE38" s="548"/>
      <c r="FF38" s="549"/>
      <c r="FG38" s="547"/>
      <c r="FH38" s="547"/>
      <c r="FI38" s="547"/>
      <c r="FJ38" s="547"/>
      <c r="FK38" s="548"/>
      <c r="FL38" s="549"/>
      <c r="FM38" s="547"/>
      <c r="FN38" s="547"/>
      <c r="FO38" s="547"/>
      <c r="FP38" s="547"/>
      <c r="FQ38" s="548"/>
      <c r="FR38" s="549"/>
      <c r="FS38" s="547"/>
      <c r="FT38" s="547"/>
      <c r="FU38" s="547"/>
      <c r="FV38" s="547"/>
      <c r="FW38" s="548"/>
      <c r="FX38" s="549"/>
      <c r="FY38" s="547"/>
      <c r="FZ38" s="547"/>
      <c r="GA38" s="547"/>
      <c r="GB38" s="547"/>
      <c r="GC38" s="548"/>
      <c r="GD38" s="549"/>
      <c r="GE38" s="547"/>
      <c r="GF38" s="547"/>
      <c r="GG38" s="547"/>
      <c r="GH38" s="547"/>
      <c r="GI38" s="548"/>
      <c r="GJ38" s="549"/>
      <c r="GK38" s="547"/>
      <c r="GL38" s="547"/>
      <c r="GM38" s="547"/>
      <c r="GN38" s="547"/>
      <c r="GO38" s="548"/>
      <c r="GP38" s="549"/>
      <c r="GQ38" s="547"/>
      <c r="GR38" s="547"/>
      <c r="GS38" s="547"/>
      <c r="GT38" s="547"/>
      <c r="GU38" s="548"/>
      <c r="GV38" s="549"/>
      <c r="GW38" s="547"/>
      <c r="GX38" s="547"/>
      <c r="GY38" s="547"/>
      <c r="GZ38" s="547"/>
      <c r="HA38" s="548"/>
      <c r="HB38" s="549"/>
      <c r="HC38" s="547"/>
      <c r="HD38" s="547"/>
      <c r="HE38" s="547"/>
      <c r="HF38" s="547"/>
      <c r="HG38" s="548"/>
      <c r="HH38" s="549"/>
      <c r="HI38" s="547"/>
      <c r="HJ38" s="547"/>
      <c r="HK38" s="547"/>
      <c r="HL38" s="547"/>
      <c r="HM38" s="548"/>
      <c r="HN38" s="549"/>
      <c r="HO38" s="547"/>
      <c r="HP38" s="547"/>
      <c r="HQ38" s="547"/>
    </row>
    <row r="39" spans="1:225" s="456" customFormat="1" ht="20.100000000000001" customHeight="1">
      <c r="A39" s="563">
        <f t="shared" si="4"/>
        <v>14</v>
      </c>
      <c r="B39" s="1253" t="str">
        <f t="shared" si="3"/>
        <v>RUA MURITIBA</v>
      </c>
      <c r="C39" s="1283"/>
      <c r="D39" s="1283"/>
      <c r="E39" s="554">
        <v>30.94</v>
      </c>
      <c r="F39" s="554">
        <v>0.1</v>
      </c>
      <c r="G39" s="554">
        <f t="shared" si="5"/>
        <v>1.03</v>
      </c>
      <c r="H39" s="1348"/>
      <c r="I39" s="1349"/>
      <c r="J39" s="547"/>
      <c r="K39" s="548"/>
      <c r="L39" s="549"/>
      <c r="M39" s="547"/>
      <c r="N39" s="547"/>
      <c r="O39" s="547"/>
      <c r="P39" s="547"/>
      <c r="Q39" s="548"/>
      <c r="R39" s="549"/>
      <c r="S39" s="547"/>
      <c r="T39" s="547"/>
      <c r="U39" s="547"/>
      <c r="V39" s="547"/>
      <c r="W39" s="548"/>
      <c r="X39" s="549"/>
      <c r="Y39" s="547"/>
      <c r="Z39" s="547"/>
      <c r="AA39" s="547"/>
      <c r="AB39" s="547"/>
      <c r="AC39" s="548"/>
      <c r="AD39" s="549"/>
      <c r="AE39" s="547"/>
      <c r="AF39" s="547"/>
      <c r="AG39" s="547"/>
      <c r="AH39" s="547"/>
      <c r="AI39" s="548"/>
      <c r="AJ39" s="549"/>
      <c r="AK39" s="547"/>
      <c r="AL39" s="547"/>
      <c r="AM39" s="547"/>
      <c r="AN39" s="547"/>
      <c r="AO39" s="548"/>
      <c r="AP39" s="549"/>
      <c r="AQ39" s="547"/>
      <c r="AR39" s="547"/>
      <c r="AS39" s="547"/>
      <c r="AT39" s="547"/>
      <c r="AU39" s="548"/>
      <c r="AV39" s="549"/>
      <c r="AW39" s="547"/>
      <c r="AX39" s="547"/>
      <c r="AY39" s="547"/>
      <c r="AZ39" s="547"/>
      <c r="BA39" s="548"/>
      <c r="BB39" s="549"/>
      <c r="BC39" s="547"/>
      <c r="BD39" s="547"/>
      <c r="BE39" s="547"/>
      <c r="BF39" s="547"/>
      <c r="BG39" s="548"/>
      <c r="BH39" s="549"/>
      <c r="BI39" s="547"/>
      <c r="BJ39" s="547"/>
      <c r="BK39" s="547"/>
      <c r="BL39" s="547"/>
      <c r="BM39" s="548"/>
      <c r="BN39" s="549"/>
      <c r="BO39" s="547"/>
      <c r="BP39" s="547"/>
      <c r="BQ39" s="547"/>
      <c r="BR39" s="547"/>
      <c r="BS39" s="548"/>
      <c r="BT39" s="549"/>
      <c r="BU39" s="547"/>
      <c r="BV39" s="547"/>
      <c r="BW39" s="547"/>
      <c r="BX39" s="547"/>
      <c r="BY39" s="548"/>
      <c r="BZ39" s="549"/>
      <c r="CA39" s="547"/>
      <c r="CB39" s="547"/>
      <c r="CC39" s="547"/>
      <c r="CD39" s="547"/>
      <c r="CE39" s="548"/>
      <c r="CF39" s="549"/>
      <c r="CG39" s="547"/>
      <c r="CH39" s="547"/>
      <c r="CI39" s="547"/>
      <c r="CJ39" s="547"/>
      <c r="CK39" s="548"/>
      <c r="CL39" s="549"/>
      <c r="CM39" s="547"/>
      <c r="CN39" s="547"/>
      <c r="CO39" s="547"/>
      <c r="CP39" s="547"/>
      <c r="CQ39" s="548"/>
      <c r="CR39" s="549"/>
      <c r="CS39" s="547"/>
      <c r="CT39" s="547"/>
      <c r="CU39" s="547"/>
      <c r="CV39" s="547"/>
      <c r="CW39" s="548"/>
      <c r="CX39" s="549"/>
      <c r="CY39" s="547"/>
      <c r="CZ39" s="547"/>
      <c r="DA39" s="547"/>
      <c r="DB39" s="547"/>
      <c r="DC39" s="548"/>
      <c r="DD39" s="549"/>
      <c r="DE39" s="547"/>
      <c r="DF39" s="547"/>
      <c r="DG39" s="547"/>
      <c r="DH39" s="547"/>
      <c r="DI39" s="548"/>
      <c r="DJ39" s="549"/>
      <c r="DK39" s="547"/>
      <c r="DL39" s="547"/>
      <c r="DM39" s="547"/>
      <c r="DN39" s="547"/>
      <c r="DO39" s="548"/>
      <c r="DP39" s="549"/>
      <c r="DQ39" s="547"/>
      <c r="DR39" s="547"/>
      <c r="DS39" s="547"/>
      <c r="DT39" s="547"/>
      <c r="DU39" s="548"/>
      <c r="DV39" s="549"/>
      <c r="DW39" s="547"/>
      <c r="DX39" s="547"/>
      <c r="DY39" s="547"/>
      <c r="DZ39" s="547"/>
      <c r="EA39" s="548"/>
      <c r="EB39" s="549"/>
      <c r="EC39" s="547"/>
      <c r="ED39" s="547"/>
      <c r="EE39" s="547"/>
      <c r="EF39" s="547"/>
      <c r="EG39" s="548"/>
      <c r="EH39" s="549"/>
      <c r="EI39" s="547"/>
      <c r="EJ39" s="547"/>
      <c r="EK39" s="547"/>
      <c r="EL39" s="547"/>
      <c r="EM39" s="548"/>
      <c r="EN39" s="549"/>
      <c r="EO39" s="547"/>
      <c r="EP39" s="547"/>
      <c r="EQ39" s="547"/>
      <c r="ER39" s="547"/>
      <c r="ES39" s="548"/>
      <c r="ET39" s="549"/>
      <c r="EU39" s="547"/>
      <c r="EV39" s="547"/>
      <c r="EW39" s="547"/>
      <c r="EX39" s="547"/>
      <c r="EY39" s="548"/>
      <c r="EZ39" s="549"/>
      <c r="FA39" s="547"/>
      <c r="FB39" s="547"/>
      <c r="FC39" s="547"/>
      <c r="FD39" s="547"/>
      <c r="FE39" s="548"/>
      <c r="FF39" s="549"/>
      <c r="FG39" s="547"/>
      <c r="FH39" s="547"/>
      <c r="FI39" s="547"/>
      <c r="FJ39" s="547"/>
      <c r="FK39" s="548"/>
      <c r="FL39" s="549"/>
      <c r="FM39" s="547"/>
      <c r="FN39" s="547"/>
      <c r="FO39" s="547"/>
      <c r="FP39" s="547"/>
      <c r="FQ39" s="548"/>
      <c r="FR39" s="549"/>
      <c r="FS39" s="547"/>
      <c r="FT39" s="547"/>
      <c r="FU39" s="547"/>
      <c r="FV39" s="547"/>
      <c r="FW39" s="548"/>
      <c r="FX39" s="549"/>
      <c r="FY39" s="547"/>
      <c r="FZ39" s="547"/>
      <c r="GA39" s="547"/>
      <c r="GB39" s="547"/>
      <c r="GC39" s="548"/>
      <c r="GD39" s="549"/>
      <c r="GE39" s="547"/>
      <c r="GF39" s="547"/>
      <c r="GG39" s="547"/>
      <c r="GH39" s="547"/>
      <c r="GI39" s="548"/>
      <c r="GJ39" s="549"/>
      <c r="GK39" s="547"/>
      <c r="GL39" s="547"/>
      <c r="GM39" s="547"/>
      <c r="GN39" s="547"/>
      <c r="GO39" s="548"/>
      <c r="GP39" s="549"/>
      <c r="GQ39" s="547"/>
      <c r="GR39" s="547"/>
      <c r="GS39" s="547"/>
      <c r="GT39" s="547"/>
      <c r="GU39" s="548"/>
      <c r="GV39" s="549"/>
      <c r="GW39" s="547"/>
      <c r="GX39" s="547"/>
      <c r="GY39" s="547"/>
      <c r="GZ39" s="547"/>
      <c r="HA39" s="548"/>
      <c r="HB39" s="549"/>
      <c r="HC39" s="547"/>
      <c r="HD39" s="547"/>
      <c r="HE39" s="547"/>
      <c r="HF39" s="547"/>
      <c r="HG39" s="548"/>
      <c r="HH39" s="549"/>
      <c r="HI39" s="547"/>
      <c r="HJ39" s="547"/>
      <c r="HK39" s="547"/>
      <c r="HL39" s="547"/>
      <c r="HM39" s="548"/>
      <c r="HN39" s="549"/>
      <c r="HO39" s="547"/>
      <c r="HP39" s="547"/>
      <c r="HQ39" s="547"/>
    </row>
    <row r="40" spans="1:225" s="456" customFormat="1" ht="20.100000000000001" customHeight="1">
      <c r="A40" s="563">
        <f t="shared" si="4"/>
        <v>15</v>
      </c>
      <c r="B40" s="1253" t="str">
        <f t="shared" si="3"/>
        <v>RUA MARILIA</v>
      </c>
      <c r="C40" s="1283"/>
      <c r="D40" s="1283"/>
      <c r="E40" s="554">
        <v>33.61</v>
      </c>
      <c r="F40" s="554">
        <v>0.1</v>
      </c>
      <c r="G40" s="554">
        <f t="shared" si="5"/>
        <v>1.1200000000000001</v>
      </c>
      <c r="H40" s="1348"/>
      <c r="I40" s="1349"/>
      <c r="J40" s="547"/>
      <c r="K40" s="548"/>
      <c r="L40" s="549"/>
      <c r="M40" s="547"/>
      <c r="N40" s="547"/>
      <c r="O40" s="547"/>
      <c r="P40" s="547"/>
      <c r="Q40" s="548"/>
      <c r="R40" s="549"/>
      <c r="S40" s="547"/>
      <c r="T40" s="547"/>
      <c r="U40" s="547"/>
      <c r="V40" s="547"/>
      <c r="W40" s="548"/>
      <c r="X40" s="549"/>
      <c r="Y40" s="547"/>
      <c r="Z40" s="547"/>
      <c r="AA40" s="547"/>
      <c r="AB40" s="547"/>
      <c r="AC40" s="548"/>
      <c r="AD40" s="549"/>
      <c r="AE40" s="547"/>
      <c r="AF40" s="547"/>
      <c r="AG40" s="547"/>
      <c r="AH40" s="547"/>
      <c r="AI40" s="548"/>
      <c r="AJ40" s="549"/>
      <c r="AK40" s="547"/>
      <c r="AL40" s="547"/>
      <c r="AM40" s="547"/>
      <c r="AN40" s="547"/>
      <c r="AO40" s="548"/>
      <c r="AP40" s="549"/>
      <c r="AQ40" s="547"/>
      <c r="AR40" s="547"/>
      <c r="AS40" s="547"/>
      <c r="AT40" s="547"/>
      <c r="AU40" s="548"/>
      <c r="AV40" s="549"/>
      <c r="AW40" s="547"/>
      <c r="AX40" s="547"/>
      <c r="AY40" s="547"/>
      <c r="AZ40" s="547"/>
      <c r="BA40" s="548"/>
      <c r="BB40" s="549"/>
      <c r="BC40" s="547"/>
      <c r="BD40" s="547"/>
      <c r="BE40" s="547"/>
      <c r="BF40" s="547"/>
      <c r="BG40" s="548"/>
      <c r="BH40" s="549"/>
      <c r="BI40" s="547"/>
      <c r="BJ40" s="547"/>
      <c r="BK40" s="547"/>
      <c r="BL40" s="547"/>
      <c r="BM40" s="548"/>
      <c r="BN40" s="549"/>
      <c r="BO40" s="547"/>
      <c r="BP40" s="547"/>
      <c r="BQ40" s="547"/>
      <c r="BR40" s="547"/>
      <c r="BS40" s="548"/>
      <c r="BT40" s="549"/>
      <c r="BU40" s="547"/>
      <c r="BV40" s="547"/>
      <c r="BW40" s="547"/>
      <c r="BX40" s="547"/>
      <c r="BY40" s="548"/>
      <c r="BZ40" s="549"/>
      <c r="CA40" s="547"/>
      <c r="CB40" s="547"/>
      <c r="CC40" s="547"/>
      <c r="CD40" s="547"/>
      <c r="CE40" s="548"/>
      <c r="CF40" s="549"/>
      <c r="CG40" s="547"/>
      <c r="CH40" s="547"/>
      <c r="CI40" s="547"/>
      <c r="CJ40" s="547"/>
      <c r="CK40" s="548"/>
      <c r="CL40" s="549"/>
      <c r="CM40" s="547"/>
      <c r="CN40" s="547"/>
      <c r="CO40" s="547"/>
      <c r="CP40" s="547"/>
      <c r="CQ40" s="548"/>
      <c r="CR40" s="549"/>
      <c r="CS40" s="547"/>
      <c r="CT40" s="547"/>
      <c r="CU40" s="547"/>
      <c r="CV40" s="547"/>
      <c r="CW40" s="548"/>
      <c r="CX40" s="549"/>
      <c r="CY40" s="547"/>
      <c r="CZ40" s="547"/>
      <c r="DA40" s="547"/>
      <c r="DB40" s="547"/>
      <c r="DC40" s="548"/>
      <c r="DD40" s="549"/>
      <c r="DE40" s="547"/>
      <c r="DF40" s="547"/>
      <c r="DG40" s="547"/>
      <c r="DH40" s="547"/>
      <c r="DI40" s="548"/>
      <c r="DJ40" s="549"/>
      <c r="DK40" s="547"/>
      <c r="DL40" s="547"/>
      <c r="DM40" s="547"/>
      <c r="DN40" s="547"/>
      <c r="DO40" s="548"/>
      <c r="DP40" s="549"/>
      <c r="DQ40" s="547"/>
      <c r="DR40" s="547"/>
      <c r="DS40" s="547"/>
      <c r="DT40" s="547"/>
      <c r="DU40" s="548"/>
      <c r="DV40" s="549"/>
      <c r="DW40" s="547"/>
      <c r="DX40" s="547"/>
      <c r="DY40" s="547"/>
      <c r="DZ40" s="547"/>
      <c r="EA40" s="548"/>
      <c r="EB40" s="549"/>
      <c r="EC40" s="547"/>
      <c r="ED40" s="547"/>
      <c r="EE40" s="547"/>
      <c r="EF40" s="547"/>
      <c r="EG40" s="548"/>
      <c r="EH40" s="549"/>
      <c r="EI40" s="547"/>
      <c r="EJ40" s="547"/>
      <c r="EK40" s="547"/>
      <c r="EL40" s="547"/>
      <c r="EM40" s="548"/>
      <c r="EN40" s="549"/>
      <c r="EO40" s="547"/>
      <c r="EP40" s="547"/>
      <c r="EQ40" s="547"/>
      <c r="ER40" s="547"/>
      <c r="ES40" s="548"/>
      <c r="ET40" s="549"/>
      <c r="EU40" s="547"/>
      <c r="EV40" s="547"/>
      <c r="EW40" s="547"/>
      <c r="EX40" s="547"/>
      <c r="EY40" s="548"/>
      <c r="EZ40" s="549"/>
      <c r="FA40" s="547"/>
      <c r="FB40" s="547"/>
      <c r="FC40" s="547"/>
      <c r="FD40" s="547"/>
      <c r="FE40" s="548"/>
      <c r="FF40" s="549"/>
      <c r="FG40" s="547"/>
      <c r="FH40" s="547"/>
      <c r="FI40" s="547"/>
      <c r="FJ40" s="547"/>
      <c r="FK40" s="548"/>
      <c r="FL40" s="549"/>
      <c r="FM40" s="547"/>
      <c r="FN40" s="547"/>
      <c r="FO40" s="547"/>
      <c r="FP40" s="547"/>
      <c r="FQ40" s="548"/>
      <c r="FR40" s="549"/>
      <c r="FS40" s="547"/>
      <c r="FT40" s="547"/>
      <c r="FU40" s="547"/>
      <c r="FV40" s="547"/>
      <c r="FW40" s="548"/>
      <c r="FX40" s="549"/>
      <c r="FY40" s="547"/>
      <c r="FZ40" s="547"/>
      <c r="GA40" s="547"/>
      <c r="GB40" s="547"/>
      <c r="GC40" s="548"/>
      <c r="GD40" s="549"/>
      <c r="GE40" s="547"/>
      <c r="GF40" s="547"/>
      <c r="GG40" s="547"/>
      <c r="GH40" s="547"/>
      <c r="GI40" s="548"/>
      <c r="GJ40" s="549"/>
      <c r="GK40" s="547"/>
      <c r="GL40" s="547"/>
      <c r="GM40" s="547"/>
      <c r="GN40" s="547"/>
      <c r="GO40" s="548"/>
      <c r="GP40" s="549"/>
      <c r="GQ40" s="547"/>
      <c r="GR40" s="547"/>
      <c r="GS40" s="547"/>
      <c r="GT40" s="547"/>
      <c r="GU40" s="548"/>
      <c r="GV40" s="549"/>
      <c r="GW40" s="547"/>
      <c r="GX40" s="547"/>
      <c r="GY40" s="547"/>
      <c r="GZ40" s="547"/>
      <c r="HA40" s="548"/>
      <c r="HB40" s="549"/>
      <c r="HC40" s="547"/>
      <c r="HD40" s="547"/>
      <c r="HE40" s="547"/>
      <c r="HF40" s="547"/>
      <c r="HG40" s="548"/>
      <c r="HH40" s="549"/>
      <c r="HI40" s="547"/>
      <c r="HJ40" s="547"/>
      <c r="HK40" s="547"/>
      <c r="HL40" s="547"/>
      <c r="HM40" s="548"/>
      <c r="HN40" s="549"/>
      <c r="HO40" s="547"/>
      <c r="HP40" s="547"/>
      <c r="HQ40" s="547"/>
    </row>
    <row r="41" spans="1:225" s="456" customFormat="1" ht="20.100000000000001" customHeight="1">
      <c r="A41" s="563">
        <f t="shared" si="4"/>
        <v>16</v>
      </c>
      <c r="B41" s="1253" t="str">
        <f t="shared" si="3"/>
        <v>RUA CENTO E SESSENTA</v>
      </c>
      <c r="C41" s="1283"/>
      <c r="D41" s="1283"/>
      <c r="E41" s="554">
        <v>32.340000000000003</v>
      </c>
      <c r="F41" s="554">
        <v>0.1</v>
      </c>
      <c r="G41" s="554">
        <f t="shared" si="5"/>
        <v>1.07</v>
      </c>
      <c r="H41" s="1348"/>
      <c r="I41" s="1349"/>
      <c r="J41" s="547"/>
      <c r="K41" s="548"/>
      <c r="L41" s="549"/>
      <c r="M41" s="547"/>
      <c r="N41" s="547"/>
      <c r="O41" s="547"/>
      <c r="P41" s="547"/>
      <c r="Q41" s="548"/>
      <c r="R41" s="549"/>
      <c r="S41" s="547"/>
      <c r="T41" s="547"/>
      <c r="U41" s="547"/>
      <c r="V41" s="547"/>
      <c r="W41" s="548"/>
      <c r="X41" s="549"/>
      <c r="Y41" s="547"/>
      <c r="Z41" s="547"/>
      <c r="AA41" s="547"/>
      <c r="AB41" s="547"/>
      <c r="AC41" s="548"/>
      <c r="AD41" s="549"/>
      <c r="AE41" s="547"/>
      <c r="AF41" s="547"/>
      <c r="AG41" s="547"/>
      <c r="AH41" s="547"/>
      <c r="AI41" s="548"/>
      <c r="AJ41" s="549"/>
      <c r="AK41" s="547"/>
      <c r="AL41" s="547"/>
      <c r="AM41" s="547"/>
      <c r="AN41" s="547"/>
      <c r="AO41" s="548"/>
      <c r="AP41" s="549"/>
      <c r="AQ41" s="547"/>
      <c r="AR41" s="547"/>
      <c r="AS41" s="547"/>
      <c r="AT41" s="547"/>
      <c r="AU41" s="548"/>
      <c r="AV41" s="549"/>
      <c r="AW41" s="547"/>
      <c r="AX41" s="547"/>
      <c r="AY41" s="547"/>
      <c r="AZ41" s="547"/>
      <c r="BA41" s="548"/>
      <c r="BB41" s="549"/>
      <c r="BC41" s="547"/>
      <c r="BD41" s="547"/>
      <c r="BE41" s="547"/>
      <c r="BF41" s="547"/>
      <c r="BG41" s="548"/>
      <c r="BH41" s="549"/>
      <c r="BI41" s="547"/>
      <c r="BJ41" s="547"/>
      <c r="BK41" s="547"/>
      <c r="BL41" s="547"/>
      <c r="BM41" s="548"/>
      <c r="BN41" s="549"/>
      <c r="BO41" s="547"/>
      <c r="BP41" s="547"/>
      <c r="BQ41" s="547"/>
      <c r="BR41" s="547"/>
      <c r="BS41" s="548"/>
      <c r="BT41" s="549"/>
      <c r="BU41" s="547"/>
      <c r="BV41" s="547"/>
      <c r="BW41" s="547"/>
      <c r="BX41" s="547"/>
      <c r="BY41" s="548"/>
      <c r="BZ41" s="549"/>
      <c r="CA41" s="547"/>
      <c r="CB41" s="547"/>
      <c r="CC41" s="547"/>
      <c r="CD41" s="547"/>
      <c r="CE41" s="548"/>
      <c r="CF41" s="549"/>
      <c r="CG41" s="547"/>
      <c r="CH41" s="547"/>
      <c r="CI41" s="547"/>
      <c r="CJ41" s="547"/>
      <c r="CK41" s="548"/>
      <c r="CL41" s="549"/>
      <c r="CM41" s="547"/>
      <c r="CN41" s="547"/>
      <c r="CO41" s="547"/>
      <c r="CP41" s="547"/>
      <c r="CQ41" s="548"/>
      <c r="CR41" s="549"/>
      <c r="CS41" s="547"/>
      <c r="CT41" s="547"/>
      <c r="CU41" s="547"/>
      <c r="CV41" s="547"/>
      <c r="CW41" s="548"/>
      <c r="CX41" s="549"/>
      <c r="CY41" s="547"/>
      <c r="CZ41" s="547"/>
      <c r="DA41" s="547"/>
      <c r="DB41" s="547"/>
      <c r="DC41" s="548"/>
      <c r="DD41" s="549"/>
      <c r="DE41" s="547"/>
      <c r="DF41" s="547"/>
      <c r="DG41" s="547"/>
      <c r="DH41" s="547"/>
      <c r="DI41" s="548"/>
      <c r="DJ41" s="549"/>
      <c r="DK41" s="547"/>
      <c r="DL41" s="547"/>
      <c r="DM41" s="547"/>
      <c r="DN41" s="547"/>
      <c r="DO41" s="548"/>
      <c r="DP41" s="549"/>
      <c r="DQ41" s="547"/>
      <c r="DR41" s="547"/>
      <c r="DS41" s="547"/>
      <c r="DT41" s="547"/>
      <c r="DU41" s="548"/>
      <c r="DV41" s="549"/>
      <c r="DW41" s="547"/>
      <c r="DX41" s="547"/>
      <c r="DY41" s="547"/>
      <c r="DZ41" s="547"/>
      <c r="EA41" s="548"/>
      <c r="EB41" s="549"/>
      <c r="EC41" s="547"/>
      <c r="ED41" s="547"/>
      <c r="EE41" s="547"/>
      <c r="EF41" s="547"/>
      <c r="EG41" s="548"/>
      <c r="EH41" s="549"/>
      <c r="EI41" s="547"/>
      <c r="EJ41" s="547"/>
      <c r="EK41" s="547"/>
      <c r="EL41" s="547"/>
      <c r="EM41" s="548"/>
      <c r="EN41" s="549"/>
      <c r="EO41" s="547"/>
      <c r="EP41" s="547"/>
      <c r="EQ41" s="547"/>
      <c r="ER41" s="547"/>
      <c r="ES41" s="548"/>
      <c r="ET41" s="549"/>
      <c r="EU41" s="547"/>
      <c r="EV41" s="547"/>
      <c r="EW41" s="547"/>
      <c r="EX41" s="547"/>
      <c r="EY41" s="548"/>
      <c r="EZ41" s="549"/>
      <c r="FA41" s="547"/>
      <c r="FB41" s="547"/>
      <c r="FC41" s="547"/>
      <c r="FD41" s="547"/>
      <c r="FE41" s="548"/>
      <c r="FF41" s="549"/>
      <c r="FG41" s="547"/>
      <c r="FH41" s="547"/>
      <c r="FI41" s="547"/>
      <c r="FJ41" s="547"/>
      <c r="FK41" s="548"/>
      <c r="FL41" s="549"/>
      <c r="FM41" s="547"/>
      <c r="FN41" s="547"/>
      <c r="FO41" s="547"/>
      <c r="FP41" s="547"/>
      <c r="FQ41" s="548"/>
      <c r="FR41" s="549"/>
      <c r="FS41" s="547"/>
      <c r="FT41" s="547"/>
      <c r="FU41" s="547"/>
      <c r="FV41" s="547"/>
      <c r="FW41" s="548"/>
      <c r="FX41" s="549"/>
      <c r="FY41" s="547"/>
      <c r="FZ41" s="547"/>
      <c r="GA41" s="547"/>
      <c r="GB41" s="547"/>
      <c r="GC41" s="548"/>
      <c r="GD41" s="549"/>
      <c r="GE41" s="547"/>
      <c r="GF41" s="547"/>
      <c r="GG41" s="547"/>
      <c r="GH41" s="547"/>
      <c r="GI41" s="548"/>
      <c r="GJ41" s="549"/>
      <c r="GK41" s="547"/>
      <c r="GL41" s="547"/>
      <c r="GM41" s="547"/>
      <c r="GN41" s="547"/>
      <c r="GO41" s="548"/>
      <c r="GP41" s="549"/>
      <c r="GQ41" s="547"/>
      <c r="GR41" s="547"/>
      <c r="GS41" s="547"/>
      <c r="GT41" s="547"/>
      <c r="GU41" s="548"/>
      <c r="GV41" s="549"/>
      <c r="GW41" s="547"/>
      <c r="GX41" s="547"/>
      <c r="GY41" s="547"/>
      <c r="GZ41" s="547"/>
      <c r="HA41" s="548"/>
      <c r="HB41" s="549"/>
      <c r="HC41" s="547"/>
      <c r="HD41" s="547"/>
      <c r="HE41" s="547"/>
      <c r="HF41" s="547"/>
      <c r="HG41" s="548"/>
      <c r="HH41" s="549"/>
      <c r="HI41" s="547"/>
      <c r="HJ41" s="547"/>
      <c r="HK41" s="547"/>
      <c r="HL41" s="547"/>
      <c r="HM41" s="548"/>
      <c r="HN41" s="549"/>
      <c r="HO41" s="547"/>
      <c r="HP41" s="547"/>
      <c r="HQ41" s="547"/>
    </row>
    <row r="42" spans="1:225" s="456" customFormat="1" ht="20.100000000000001" customHeight="1">
      <c r="A42" s="563">
        <f t="shared" si="4"/>
        <v>17</v>
      </c>
      <c r="B42" s="1253" t="str">
        <f t="shared" si="3"/>
        <v>RUA CONS. FRANSCISCO RAPOSO</v>
      </c>
      <c r="C42" s="1283"/>
      <c r="D42" s="1283"/>
      <c r="E42" s="554">
        <f>14.63+8.36+20.02</f>
        <v>43.010000000000005</v>
      </c>
      <c r="F42" s="554">
        <v>0.1</v>
      </c>
      <c r="G42" s="554">
        <f t="shared" si="5"/>
        <v>1.43</v>
      </c>
      <c r="H42" s="1348"/>
      <c r="I42" s="1349"/>
      <c r="J42" s="547"/>
      <c r="K42" s="548"/>
      <c r="L42" s="549"/>
      <c r="M42" s="547"/>
      <c r="N42" s="547"/>
      <c r="O42" s="547"/>
      <c r="P42" s="547"/>
      <c r="Q42" s="548"/>
      <c r="R42" s="549"/>
      <c r="S42" s="547"/>
      <c r="T42" s="547"/>
      <c r="U42" s="547"/>
      <c r="V42" s="547"/>
      <c r="W42" s="548"/>
      <c r="X42" s="549"/>
      <c r="Y42" s="547"/>
      <c r="Z42" s="547"/>
      <c r="AA42" s="547"/>
      <c r="AB42" s="547"/>
      <c r="AC42" s="548"/>
      <c r="AD42" s="549"/>
      <c r="AE42" s="547"/>
      <c r="AF42" s="547"/>
      <c r="AG42" s="547"/>
      <c r="AH42" s="547"/>
      <c r="AI42" s="548"/>
      <c r="AJ42" s="549"/>
      <c r="AK42" s="547"/>
      <c r="AL42" s="547"/>
      <c r="AM42" s="547"/>
      <c r="AN42" s="547"/>
      <c r="AO42" s="548"/>
      <c r="AP42" s="549"/>
      <c r="AQ42" s="547"/>
      <c r="AR42" s="547"/>
      <c r="AS42" s="547"/>
      <c r="AT42" s="547"/>
      <c r="AU42" s="548"/>
      <c r="AV42" s="549"/>
      <c r="AW42" s="547"/>
      <c r="AX42" s="547"/>
      <c r="AY42" s="547"/>
      <c r="AZ42" s="547"/>
      <c r="BA42" s="548"/>
      <c r="BB42" s="549"/>
      <c r="BC42" s="547"/>
      <c r="BD42" s="547"/>
      <c r="BE42" s="547"/>
      <c r="BF42" s="547"/>
      <c r="BG42" s="548"/>
      <c r="BH42" s="549"/>
      <c r="BI42" s="547"/>
      <c r="BJ42" s="547"/>
      <c r="BK42" s="547"/>
      <c r="BL42" s="547"/>
      <c r="BM42" s="548"/>
      <c r="BN42" s="549"/>
      <c r="BO42" s="547"/>
      <c r="BP42" s="547"/>
      <c r="BQ42" s="547"/>
      <c r="BR42" s="547"/>
      <c r="BS42" s="548"/>
      <c r="BT42" s="549"/>
      <c r="BU42" s="547"/>
      <c r="BV42" s="547"/>
      <c r="BW42" s="547"/>
      <c r="BX42" s="547"/>
      <c r="BY42" s="548"/>
      <c r="BZ42" s="549"/>
      <c r="CA42" s="547"/>
      <c r="CB42" s="547"/>
      <c r="CC42" s="547"/>
      <c r="CD42" s="547"/>
      <c r="CE42" s="548"/>
      <c r="CF42" s="549"/>
      <c r="CG42" s="547"/>
      <c r="CH42" s="547"/>
      <c r="CI42" s="547"/>
      <c r="CJ42" s="547"/>
      <c r="CK42" s="548"/>
      <c r="CL42" s="549"/>
      <c r="CM42" s="547"/>
      <c r="CN42" s="547"/>
      <c r="CO42" s="547"/>
      <c r="CP42" s="547"/>
      <c r="CQ42" s="548"/>
      <c r="CR42" s="549"/>
      <c r="CS42" s="547"/>
      <c r="CT42" s="547"/>
      <c r="CU42" s="547"/>
      <c r="CV42" s="547"/>
      <c r="CW42" s="548"/>
      <c r="CX42" s="549"/>
      <c r="CY42" s="547"/>
      <c r="CZ42" s="547"/>
      <c r="DA42" s="547"/>
      <c r="DB42" s="547"/>
      <c r="DC42" s="548"/>
      <c r="DD42" s="549"/>
      <c r="DE42" s="547"/>
      <c r="DF42" s="547"/>
      <c r="DG42" s="547"/>
      <c r="DH42" s="547"/>
      <c r="DI42" s="548"/>
      <c r="DJ42" s="549"/>
      <c r="DK42" s="547"/>
      <c r="DL42" s="547"/>
      <c r="DM42" s="547"/>
      <c r="DN42" s="547"/>
      <c r="DO42" s="548"/>
      <c r="DP42" s="549"/>
      <c r="DQ42" s="547"/>
      <c r="DR42" s="547"/>
      <c r="DS42" s="547"/>
      <c r="DT42" s="547"/>
      <c r="DU42" s="548"/>
      <c r="DV42" s="549"/>
      <c r="DW42" s="547"/>
      <c r="DX42" s="547"/>
      <c r="DY42" s="547"/>
      <c r="DZ42" s="547"/>
      <c r="EA42" s="548"/>
      <c r="EB42" s="549"/>
      <c r="EC42" s="547"/>
      <c r="ED42" s="547"/>
      <c r="EE42" s="547"/>
      <c r="EF42" s="547"/>
      <c r="EG42" s="548"/>
      <c r="EH42" s="549"/>
      <c r="EI42" s="547"/>
      <c r="EJ42" s="547"/>
      <c r="EK42" s="547"/>
      <c r="EL42" s="547"/>
      <c r="EM42" s="548"/>
      <c r="EN42" s="549"/>
      <c r="EO42" s="547"/>
      <c r="EP42" s="547"/>
      <c r="EQ42" s="547"/>
      <c r="ER42" s="547"/>
      <c r="ES42" s="548"/>
      <c r="ET42" s="549"/>
      <c r="EU42" s="547"/>
      <c r="EV42" s="547"/>
      <c r="EW42" s="547"/>
      <c r="EX42" s="547"/>
      <c r="EY42" s="548"/>
      <c r="EZ42" s="549"/>
      <c r="FA42" s="547"/>
      <c r="FB42" s="547"/>
      <c r="FC42" s="547"/>
      <c r="FD42" s="547"/>
      <c r="FE42" s="548"/>
      <c r="FF42" s="549"/>
      <c r="FG42" s="547"/>
      <c r="FH42" s="547"/>
      <c r="FI42" s="547"/>
      <c r="FJ42" s="547"/>
      <c r="FK42" s="548"/>
      <c r="FL42" s="549"/>
      <c r="FM42" s="547"/>
      <c r="FN42" s="547"/>
      <c r="FO42" s="547"/>
      <c r="FP42" s="547"/>
      <c r="FQ42" s="548"/>
      <c r="FR42" s="549"/>
      <c r="FS42" s="547"/>
      <c r="FT42" s="547"/>
      <c r="FU42" s="547"/>
      <c r="FV42" s="547"/>
      <c r="FW42" s="548"/>
      <c r="FX42" s="549"/>
      <c r="FY42" s="547"/>
      <c r="FZ42" s="547"/>
      <c r="GA42" s="547"/>
      <c r="GB42" s="547"/>
      <c r="GC42" s="548"/>
      <c r="GD42" s="549"/>
      <c r="GE42" s="547"/>
      <c r="GF42" s="547"/>
      <c r="GG42" s="547"/>
      <c r="GH42" s="547"/>
      <c r="GI42" s="548"/>
      <c r="GJ42" s="549"/>
      <c r="GK42" s="547"/>
      <c r="GL42" s="547"/>
      <c r="GM42" s="547"/>
      <c r="GN42" s="547"/>
      <c r="GO42" s="548"/>
      <c r="GP42" s="549"/>
      <c r="GQ42" s="547"/>
      <c r="GR42" s="547"/>
      <c r="GS42" s="547"/>
      <c r="GT42" s="547"/>
      <c r="GU42" s="548"/>
      <c r="GV42" s="549"/>
      <c r="GW42" s="547"/>
      <c r="GX42" s="547"/>
      <c r="GY42" s="547"/>
      <c r="GZ42" s="547"/>
      <c r="HA42" s="548"/>
      <c r="HB42" s="549"/>
      <c r="HC42" s="547"/>
      <c r="HD42" s="547"/>
      <c r="HE42" s="547"/>
      <c r="HF42" s="547"/>
      <c r="HG42" s="548"/>
      <c r="HH42" s="549"/>
      <c r="HI42" s="547"/>
      <c r="HJ42" s="547"/>
      <c r="HK42" s="547"/>
      <c r="HL42" s="547"/>
      <c r="HM42" s="548"/>
      <c r="HN42" s="549"/>
      <c r="HO42" s="547"/>
      <c r="HP42" s="547"/>
      <c r="HQ42" s="547"/>
    </row>
    <row r="43" spans="1:225" s="456" customFormat="1" ht="20.100000000000001" customHeight="1">
      <c r="A43" s="1323" t="s">
        <v>507</v>
      </c>
      <c r="B43" s="1324"/>
      <c r="C43" s="1324"/>
      <c r="D43" s="1324"/>
      <c r="E43" s="1324"/>
      <c r="F43" s="1325"/>
      <c r="G43" s="565">
        <f>SUM(G26:G42)</f>
        <v>79.740000000000009</v>
      </c>
      <c r="H43" s="1350"/>
      <c r="I43" s="1351"/>
      <c r="J43" s="547"/>
      <c r="K43" s="548"/>
      <c r="L43" s="549"/>
      <c r="M43" s="547"/>
      <c r="N43" s="547"/>
      <c r="O43" s="547"/>
      <c r="P43" s="547"/>
      <c r="Q43" s="548"/>
      <c r="R43" s="549"/>
      <c r="S43" s="547"/>
      <c r="T43" s="547"/>
      <c r="U43" s="547"/>
      <c r="V43" s="547"/>
      <c r="W43" s="548"/>
      <c r="X43" s="549"/>
      <c r="Y43" s="547"/>
      <c r="Z43" s="547"/>
      <c r="AA43" s="547"/>
      <c r="AB43" s="547"/>
      <c r="AC43" s="548"/>
      <c r="AD43" s="549"/>
      <c r="AE43" s="547"/>
      <c r="AF43" s="547"/>
      <c r="AG43" s="547"/>
      <c r="AH43" s="547"/>
      <c r="AI43" s="548"/>
      <c r="AJ43" s="549"/>
      <c r="AK43" s="547"/>
      <c r="AL43" s="547"/>
      <c r="AM43" s="547"/>
      <c r="AN43" s="547"/>
      <c r="AO43" s="548"/>
      <c r="AP43" s="549"/>
      <c r="AQ43" s="547"/>
      <c r="AR43" s="547"/>
      <c r="AS43" s="547"/>
      <c r="AT43" s="547"/>
      <c r="AU43" s="548"/>
      <c r="AV43" s="549"/>
      <c r="AW43" s="547"/>
      <c r="AX43" s="547"/>
      <c r="AY43" s="547"/>
      <c r="AZ43" s="547"/>
      <c r="BA43" s="548"/>
      <c r="BB43" s="549"/>
      <c r="BC43" s="547"/>
      <c r="BD43" s="547"/>
      <c r="BE43" s="547"/>
      <c r="BF43" s="547"/>
      <c r="BG43" s="548"/>
      <c r="BH43" s="549"/>
      <c r="BI43" s="547"/>
      <c r="BJ43" s="547"/>
      <c r="BK43" s="547"/>
      <c r="BL43" s="547"/>
      <c r="BM43" s="548"/>
      <c r="BN43" s="549"/>
      <c r="BO43" s="547"/>
      <c r="BP43" s="547"/>
      <c r="BQ43" s="547"/>
      <c r="BR43" s="547"/>
      <c r="BS43" s="548"/>
      <c r="BT43" s="549"/>
      <c r="BU43" s="547"/>
      <c r="BV43" s="547"/>
      <c r="BW43" s="547"/>
      <c r="BX43" s="547"/>
      <c r="BY43" s="548"/>
      <c r="BZ43" s="549"/>
      <c r="CA43" s="547"/>
      <c r="CB43" s="547"/>
      <c r="CC43" s="547"/>
      <c r="CD43" s="547"/>
      <c r="CE43" s="548"/>
      <c r="CF43" s="549"/>
      <c r="CG43" s="547"/>
      <c r="CH43" s="547"/>
      <c r="CI43" s="547"/>
      <c r="CJ43" s="547"/>
      <c r="CK43" s="548"/>
      <c r="CL43" s="549"/>
      <c r="CM43" s="547"/>
      <c r="CN43" s="547"/>
      <c r="CO43" s="547"/>
      <c r="CP43" s="547"/>
      <c r="CQ43" s="548"/>
      <c r="CR43" s="549"/>
      <c r="CS43" s="547"/>
      <c r="CT43" s="547"/>
      <c r="CU43" s="547"/>
      <c r="CV43" s="547"/>
      <c r="CW43" s="548"/>
      <c r="CX43" s="549"/>
      <c r="CY43" s="547"/>
      <c r="CZ43" s="547"/>
      <c r="DA43" s="547"/>
      <c r="DB43" s="547"/>
      <c r="DC43" s="548"/>
      <c r="DD43" s="549"/>
      <c r="DE43" s="547"/>
      <c r="DF43" s="547"/>
      <c r="DG43" s="547"/>
      <c r="DH43" s="547"/>
      <c r="DI43" s="548"/>
      <c r="DJ43" s="549"/>
      <c r="DK43" s="547"/>
      <c r="DL43" s="547"/>
      <c r="DM43" s="547"/>
      <c r="DN43" s="547"/>
      <c r="DO43" s="548"/>
      <c r="DP43" s="549"/>
      <c r="DQ43" s="547"/>
      <c r="DR43" s="547"/>
      <c r="DS43" s="547"/>
      <c r="DT43" s="547"/>
      <c r="DU43" s="548"/>
      <c r="DV43" s="549"/>
      <c r="DW43" s="547"/>
      <c r="DX43" s="547"/>
      <c r="DY43" s="547"/>
      <c r="DZ43" s="547"/>
      <c r="EA43" s="548"/>
      <c r="EB43" s="549"/>
      <c r="EC43" s="547"/>
      <c r="ED43" s="547"/>
      <c r="EE43" s="547"/>
      <c r="EF43" s="547"/>
      <c r="EG43" s="548"/>
      <c r="EH43" s="549"/>
      <c r="EI43" s="547"/>
      <c r="EJ43" s="547"/>
      <c r="EK43" s="547"/>
      <c r="EL43" s="547"/>
      <c r="EM43" s="548"/>
      <c r="EN43" s="549"/>
      <c r="EO43" s="547"/>
      <c r="EP43" s="547"/>
      <c r="EQ43" s="547"/>
      <c r="ER43" s="547"/>
      <c r="ES43" s="548"/>
      <c r="ET43" s="549"/>
      <c r="EU43" s="547"/>
      <c r="EV43" s="547"/>
      <c r="EW43" s="547"/>
      <c r="EX43" s="547"/>
      <c r="EY43" s="548"/>
      <c r="EZ43" s="549"/>
      <c r="FA43" s="547"/>
      <c r="FB43" s="547"/>
      <c r="FC43" s="547"/>
      <c r="FD43" s="547"/>
      <c r="FE43" s="548"/>
      <c r="FF43" s="549"/>
      <c r="FG43" s="547"/>
      <c r="FH43" s="547"/>
      <c r="FI43" s="547"/>
      <c r="FJ43" s="547"/>
      <c r="FK43" s="548"/>
      <c r="FL43" s="549"/>
      <c r="FM43" s="547"/>
      <c r="FN43" s="547"/>
      <c r="FO43" s="547"/>
      <c r="FP43" s="547"/>
      <c r="FQ43" s="548"/>
      <c r="FR43" s="549"/>
      <c r="FS43" s="547"/>
      <c r="FT43" s="547"/>
      <c r="FU43" s="547"/>
      <c r="FV43" s="547"/>
      <c r="FW43" s="548"/>
      <c r="FX43" s="549"/>
      <c r="FY43" s="547"/>
      <c r="FZ43" s="547"/>
      <c r="GA43" s="547"/>
      <c r="GB43" s="547"/>
      <c r="GC43" s="548"/>
      <c r="GD43" s="549"/>
      <c r="GE43" s="547"/>
      <c r="GF43" s="547"/>
      <c r="GG43" s="547"/>
      <c r="GH43" s="547"/>
      <c r="GI43" s="548"/>
      <c r="GJ43" s="549"/>
      <c r="GK43" s="547"/>
      <c r="GL43" s="547"/>
      <c r="GM43" s="547"/>
      <c r="GN43" s="547"/>
      <c r="GO43" s="548"/>
      <c r="GP43" s="549"/>
      <c r="GQ43" s="547"/>
      <c r="GR43" s="547"/>
      <c r="GS43" s="547"/>
      <c r="GT43" s="547"/>
      <c r="GU43" s="548"/>
      <c r="GV43" s="549"/>
      <c r="GW43" s="547"/>
      <c r="GX43" s="547"/>
      <c r="GY43" s="547"/>
      <c r="GZ43" s="547"/>
      <c r="HA43" s="548"/>
      <c r="HB43" s="549"/>
      <c r="HC43" s="547"/>
      <c r="HD43" s="547"/>
      <c r="HE43" s="547"/>
      <c r="HF43" s="547"/>
      <c r="HG43" s="548"/>
      <c r="HH43" s="549"/>
      <c r="HI43" s="547"/>
      <c r="HJ43" s="547"/>
      <c r="HK43" s="547"/>
      <c r="HL43" s="547"/>
      <c r="HM43" s="548"/>
      <c r="HN43" s="549"/>
      <c r="HO43" s="547"/>
      <c r="HP43" s="547"/>
      <c r="HQ43" s="547"/>
    </row>
    <row r="44" spans="1:225" s="456" customFormat="1" ht="20.100000000000001" customHeight="1">
      <c r="A44" s="872" t="s">
        <v>526</v>
      </c>
      <c r="B44" s="873" t="s">
        <v>533</v>
      </c>
      <c r="C44" s="873"/>
      <c r="D44" s="874"/>
      <c r="E44" s="875"/>
      <c r="F44" s="875"/>
      <c r="G44" s="875"/>
      <c r="H44" s="875"/>
      <c r="I44" s="876"/>
      <c r="J44" s="547"/>
      <c r="K44" s="548"/>
      <c r="L44" s="549"/>
      <c r="M44" s="547"/>
      <c r="N44" s="547"/>
      <c r="O44" s="547"/>
      <c r="P44" s="547"/>
      <c r="Q44" s="548"/>
      <c r="R44" s="549"/>
      <c r="S44" s="547"/>
      <c r="T44" s="547"/>
      <c r="U44" s="547"/>
      <c r="V44" s="547"/>
      <c r="W44" s="548"/>
      <c r="X44" s="549"/>
      <c r="Y44" s="547"/>
      <c r="Z44" s="547"/>
      <c r="AA44" s="547"/>
      <c r="AB44" s="547"/>
      <c r="AC44" s="548"/>
      <c r="AD44" s="549"/>
      <c r="AE44" s="547"/>
      <c r="AF44" s="547"/>
      <c r="AG44" s="547"/>
      <c r="AH44" s="547"/>
      <c r="AI44" s="548"/>
      <c r="AJ44" s="549"/>
      <c r="AK44" s="547"/>
      <c r="AL44" s="547"/>
      <c r="AM44" s="547"/>
      <c r="AN44" s="547"/>
      <c r="AO44" s="548"/>
      <c r="AP44" s="549"/>
      <c r="AQ44" s="547"/>
      <c r="AR44" s="547"/>
      <c r="AS44" s="547"/>
      <c r="AT44" s="547"/>
      <c r="AU44" s="548"/>
      <c r="AV44" s="549"/>
      <c r="AW44" s="547"/>
      <c r="AX44" s="547"/>
      <c r="AY44" s="547"/>
      <c r="AZ44" s="547"/>
      <c r="BA44" s="548"/>
      <c r="BB44" s="549"/>
      <c r="BC44" s="547"/>
      <c r="BD44" s="547"/>
      <c r="BE44" s="547"/>
      <c r="BF44" s="547"/>
      <c r="BG44" s="548"/>
      <c r="BH44" s="549"/>
      <c r="BI44" s="547"/>
      <c r="BJ44" s="547"/>
      <c r="BK44" s="547"/>
      <c r="BL44" s="547"/>
      <c r="BM44" s="548"/>
      <c r="BN44" s="549"/>
      <c r="BO44" s="547"/>
      <c r="BP44" s="547"/>
      <c r="BQ44" s="547"/>
      <c r="BR44" s="547"/>
      <c r="BS44" s="548"/>
      <c r="BT44" s="549"/>
      <c r="BU44" s="547"/>
      <c r="BV44" s="547"/>
      <c r="BW44" s="547"/>
      <c r="BX44" s="547"/>
      <c r="BY44" s="548"/>
      <c r="BZ44" s="549"/>
      <c r="CA44" s="547"/>
      <c r="CB44" s="547"/>
      <c r="CC44" s="547"/>
      <c r="CD44" s="547"/>
      <c r="CE44" s="548"/>
      <c r="CF44" s="549"/>
      <c r="CG44" s="547"/>
      <c r="CH44" s="547"/>
      <c r="CI44" s="547"/>
      <c r="CJ44" s="547"/>
      <c r="CK44" s="548"/>
      <c r="CL44" s="549"/>
      <c r="CM44" s="547"/>
      <c r="CN44" s="547"/>
      <c r="CO44" s="547"/>
      <c r="CP44" s="547"/>
      <c r="CQ44" s="548"/>
      <c r="CR44" s="549"/>
      <c r="CS44" s="547"/>
      <c r="CT44" s="547"/>
      <c r="CU44" s="547"/>
      <c r="CV44" s="547"/>
      <c r="CW44" s="548"/>
      <c r="CX44" s="549"/>
      <c r="CY44" s="547"/>
      <c r="CZ44" s="547"/>
      <c r="DA44" s="547"/>
      <c r="DB44" s="547"/>
      <c r="DC44" s="548"/>
      <c r="DD44" s="549"/>
      <c r="DE44" s="547"/>
      <c r="DF44" s="547"/>
      <c r="DG44" s="547"/>
      <c r="DH44" s="547"/>
      <c r="DI44" s="548"/>
      <c r="DJ44" s="549"/>
      <c r="DK44" s="547"/>
      <c r="DL44" s="547"/>
      <c r="DM44" s="547"/>
      <c r="DN44" s="547"/>
      <c r="DO44" s="548"/>
      <c r="DP44" s="549"/>
      <c r="DQ44" s="547"/>
      <c r="DR44" s="547"/>
      <c r="DS44" s="547"/>
      <c r="DT44" s="547"/>
      <c r="DU44" s="548"/>
      <c r="DV44" s="549"/>
      <c r="DW44" s="547"/>
      <c r="DX44" s="547"/>
      <c r="DY44" s="547"/>
      <c r="DZ44" s="547"/>
      <c r="EA44" s="548"/>
      <c r="EB44" s="549"/>
      <c r="EC44" s="547"/>
      <c r="ED44" s="547"/>
      <c r="EE44" s="547"/>
      <c r="EF44" s="547"/>
      <c r="EG44" s="548"/>
      <c r="EH44" s="549"/>
      <c r="EI44" s="547"/>
      <c r="EJ44" s="547"/>
      <c r="EK44" s="547"/>
      <c r="EL44" s="547"/>
      <c r="EM44" s="548"/>
      <c r="EN44" s="549"/>
      <c r="EO44" s="547"/>
      <c r="EP44" s="547"/>
      <c r="EQ44" s="547"/>
      <c r="ER44" s="547"/>
      <c r="ES44" s="548"/>
      <c r="ET44" s="549"/>
      <c r="EU44" s="547"/>
      <c r="EV44" s="547"/>
      <c r="EW44" s="547"/>
      <c r="EX44" s="547"/>
      <c r="EY44" s="548"/>
      <c r="EZ44" s="549"/>
      <c r="FA44" s="547"/>
      <c r="FB44" s="547"/>
      <c r="FC44" s="547"/>
      <c r="FD44" s="547"/>
      <c r="FE44" s="548"/>
      <c r="FF44" s="549"/>
      <c r="FG44" s="547"/>
      <c r="FH44" s="547"/>
      <c r="FI44" s="547"/>
      <c r="FJ44" s="547"/>
      <c r="FK44" s="548"/>
      <c r="FL44" s="549"/>
      <c r="FM44" s="547"/>
      <c r="FN44" s="547"/>
      <c r="FO44" s="547"/>
      <c r="FP44" s="547"/>
      <c r="FQ44" s="548"/>
      <c r="FR44" s="549"/>
      <c r="FS44" s="547"/>
      <c r="FT44" s="547"/>
      <c r="FU44" s="547"/>
      <c r="FV44" s="547"/>
      <c r="FW44" s="548"/>
      <c r="FX44" s="549"/>
      <c r="FY44" s="547"/>
      <c r="FZ44" s="547"/>
      <c r="GA44" s="547"/>
      <c r="GB44" s="547"/>
      <c r="GC44" s="548"/>
      <c r="GD44" s="549"/>
      <c r="GE44" s="547"/>
      <c r="GF44" s="547"/>
      <c r="GG44" s="547"/>
      <c r="GH44" s="547"/>
      <c r="GI44" s="548"/>
      <c r="GJ44" s="549"/>
      <c r="GK44" s="547"/>
      <c r="GL44" s="547"/>
      <c r="GM44" s="547"/>
      <c r="GN44" s="547"/>
      <c r="GO44" s="548"/>
      <c r="GP44" s="549"/>
      <c r="GQ44" s="547"/>
      <c r="GR44" s="547"/>
      <c r="GS44" s="547"/>
      <c r="GT44" s="547"/>
      <c r="GU44" s="548"/>
      <c r="GV44" s="549"/>
      <c r="GW44" s="547"/>
      <c r="GX44" s="547"/>
      <c r="GY44" s="547"/>
      <c r="GZ44" s="547"/>
      <c r="HA44" s="548"/>
      <c r="HB44" s="549"/>
      <c r="HC44" s="547"/>
      <c r="HD44" s="547"/>
      <c r="HE44" s="547"/>
      <c r="HF44" s="547"/>
      <c r="HG44" s="548"/>
      <c r="HH44" s="549"/>
      <c r="HI44" s="547"/>
      <c r="HJ44" s="547"/>
      <c r="HK44" s="547"/>
      <c r="HL44" s="547"/>
      <c r="HM44" s="548"/>
      <c r="HN44" s="549"/>
      <c r="HO44" s="547"/>
      <c r="HP44" s="547"/>
      <c r="HQ44" s="547"/>
    </row>
    <row r="45" spans="1:225" s="456" customFormat="1" ht="20.100000000000001" customHeight="1">
      <c r="A45" s="1326" t="s">
        <v>9</v>
      </c>
      <c r="B45" s="1328" t="s">
        <v>528</v>
      </c>
      <c r="C45" s="1329"/>
      <c r="D45" s="1352"/>
      <c r="E45" s="566" t="s">
        <v>529</v>
      </c>
      <c r="F45" s="566" t="s">
        <v>530</v>
      </c>
      <c r="G45" s="561" t="s">
        <v>445</v>
      </c>
      <c r="H45" s="567" t="s">
        <v>531</v>
      </c>
      <c r="I45" s="568"/>
      <c r="J45" s="547"/>
      <c r="K45" s="548"/>
      <c r="L45" s="549"/>
      <c r="M45" s="547"/>
      <c r="N45" s="547"/>
      <c r="O45" s="547"/>
      <c r="P45" s="547"/>
      <c r="Q45" s="548"/>
      <c r="R45" s="549"/>
      <c r="S45" s="547"/>
      <c r="T45" s="547"/>
      <c r="U45" s="547"/>
      <c r="V45" s="547"/>
      <c r="W45" s="548"/>
      <c r="X45" s="549"/>
      <c r="Y45" s="547"/>
      <c r="Z45" s="547"/>
      <c r="AA45" s="547"/>
      <c r="AB45" s="547"/>
      <c r="AC45" s="548"/>
      <c r="AD45" s="549"/>
      <c r="AE45" s="547"/>
      <c r="AF45" s="547"/>
      <c r="AG45" s="547"/>
      <c r="AH45" s="547"/>
      <c r="AI45" s="548"/>
      <c r="AJ45" s="549"/>
      <c r="AK45" s="547"/>
      <c r="AL45" s="547"/>
      <c r="AM45" s="547"/>
      <c r="AN45" s="547"/>
      <c r="AO45" s="548"/>
      <c r="AP45" s="549"/>
      <c r="AQ45" s="547"/>
      <c r="AR45" s="547"/>
      <c r="AS45" s="547"/>
      <c r="AT45" s="547"/>
      <c r="AU45" s="548"/>
      <c r="AV45" s="549"/>
      <c r="AW45" s="547"/>
      <c r="AX45" s="547"/>
      <c r="AY45" s="547"/>
      <c r="AZ45" s="547"/>
      <c r="BA45" s="548"/>
      <c r="BB45" s="549"/>
      <c r="BC45" s="547"/>
      <c r="BD45" s="547"/>
      <c r="BE45" s="547"/>
      <c r="BF45" s="547"/>
      <c r="BG45" s="548"/>
      <c r="BH45" s="549"/>
      <c r="BI45" s="547"/>
      <c r="BJ45" s="547"/>
      <c r="BK45" s="547"/>
      <c r="BL45" s="547"/>
      <c r="BM45" s="548"/>
      <c r="BN45" s="549"/>
      <c r="BO45" s="547"/>
      <c r="BP45" s="547"/>
      <c r="BQ45" s="547"/>
      <c r="BR45" s="547"/>
      <c r="BS45" s="548"/>
      <c r="BT45" s="549"/>
      <c r="BU45" s="547"/>
      <c r="BV45" s="547"/>
      <c r="BW45" s="547"/>
      <c r="BX45" s="547"/>
      <c r="BY45" s="548"/>
      <c r="BZ45" s="549"/>
      <c r="CA45" s="547"/>
      <c r="CB45" s="547"/>
      <c r="CC45" s="547"/>
      <c r="CD45" s="547"/>
      <c r="CE45" s="548"/>
      <c r="CF45" s="549"/>
      <c r="CG45" s="547"/>
      <c r="CH45" s="547"/>
      <c r="CI45" s="547"/>
      <c r="CJ45" s="547"/>
      <c r="CK45" s="548"/>
      <c r="CL45" s="549"/>
      <c r="CM45" s="547"/>
      <c r="CN45" s="547"/>
      <c r="CO45" s="547"/>
      <c r="CP45" s="547"/>
      <c r="CQ45" s="548"/>
      <c r="CR45" s="549"/>
      <c r="CS45" s="547"/>
      <c r="CT45" s="547"/>
      <c r="CU45" s="547"/>
      <c r="CV45" s="547"/>
      <c r="CW45" s="548"/>
      <c r="CX45" s="549"/>
      <c r="CY45" s="547"/>
      <c r="CZ45" s="547"/>
      <c r="DA45" s="547"/>
      <c r="DB45" s="547"/>
      <c r="DC45" s="548"/>
      <c r="DD45" s="549"/>
      <c r="DE45" s="547"/>
      <c r="DF45" s="547"/>
      <c r="DG45" s="547"/>
      <c r="DH45" s="547"/>
      <c r="DI45" s="548"/>
      <c r="DJ45" s="549"/>
      <c r="DK45" s="547"/>
      <c r="DL45" s="547"/>
      <c r="DM45" s="547"/>
      <c r="DN45" s="547"/>
      <c r="DO45" s="548"/>
      <c r="DP45" s="549"/>
      <c r="DQ45" s="547"/>
      <c r="DR45" s="547"/>
      <c r="DS45" s="547"/>
      <c r="DT45" s="547"/>
      <c r="DU45" s="548"/>
      <c r="DV45" s="549"/>
      <c r="DW45" s="547"/>
      <c r="DX45" s="547"/>
      <c r="DY45" s="547"/>
      <c r="DZ45" s="547"/>
      <c r="EA45" s="548"/>
      <c r="EB45" s="549"/>
      <c r="EC45" s="547"/>
      <c r="ED45" s="547"/>
      <c r="EE45" s="547"/>
      <c r="EF45" s="547"/>
      <c r="EG45" s="548"/>
      <c r="EH45" s="549"/>
      <c r="EI45" s="547"/>
      <c r="EJ45" s="547"/>
      <c r="EK45" s="547"/>
      <c r="EL45" s="547"/>
      <c r="EM45" s="548"/>
      <c r="EN45" s="549"/>
      <c r="EO45" s="547"/>
      <c r="EP45" s="547"/>
      <c r="EQ45" s="547"/>
      <c r="ER45" s="547"/>
      <c r="ES45" s="548"/>
      <c r="ET45" s="549"/>
      <c r="EU45" s="547"/>
      <c r="EV45" s="547"/>
      <c r="EW45" s="547"/>
      <c r="EX45" s="547"/>
      <c r="EY45" s="548"/>
      <c r="EZ45" s="549"/>
      <c r="FA45" s="547"/>
      <c r="FB45" s="547"/>
      <c r="FC45" s="547"/>
      <c r="FD45" s="547"/>
      <c r="FE45" s="548"/>
      <c r="FF45" s="549"/>
      <c r="FG45" s="547"/>
      <c r="FH45" s="547"/>
      <c r="FI45" s="547"/>
      <c r="FJ45" s="547"/>
      <c r="FK45" s="548"/>
      <c r="FL45" s="549"/>
      <c r="FM45" s="547"/>
      <c r="FN45" s="547"/>
      <c r="FO45" s="547"/>
      <c r="FP45" s="547"/>
      <c r="FQ45" s="548"/>
      <c r="FR45" s="549"/>
      <c r="FS45" s="547"/>
      <c r="FT45" s="547"/>
      <c r="FU45" s="547"/>
      <c r="FV45" s="547"/>
      <c r="FW45" s="548"/>
      <c r="FX45" s="549"/>
      <c r="FY45" s="547"/>
      <c r="FZ45" s="547"/>
      <c r="GA45" s="547"/>
      <c r="GB45" s="547"/>
      <c r="GC45" s="548"/>
      <c r="GD45" s="549"/>
      <c r="GE45" s="547"/>
      <c r="GF45" s="547"/>
      <c r="GG45" s="547"/>
      <c r="GH45" s="547"/>
      <c r="GI45" s="548"/>
      <c r="GJ45" s="549"/>
      <c r="GK45" s="547"/>
      <c r="GL45" s="547"/>
      <c r="GM45" s="547"/>
      <c r="GN45" s="547"/>
      <c r="GO45" s="548"/>
      <c r="GP45" s="549"/>
      <c r="GQ45" s="547"/>
      <c r="GR45" s="547"/>
      <c r="GS45" s="547"/>
      <c r="GT45" s="547"/>
      <c r="GU45" s="548"/>
      <c r="GV45" s="549"/>
      <c r="GW45" s="547"/>
      <c r="GX45" s="547"/>
      <c r="GY45" s="547"/>
      <c r="GZ45" s="547"/>
      <c r="HA45" s="548"/>
      <c r="HB45" s="549"/>
      <c r="HC45" s="547"/>
      <c r="HD45" s="547"/>
      <c r="HE45" s="547"/>
      <c r="HF45" s="547"/>
      <c r="HG45" s="548"/>
      <c r="HH45" s="549"/>
      <c r="HI45" s="547"/>
      <c r="HJ45" s="547"/>
      <c r="HK45" s="547"/>
      <c r="HL45" s="547"/>
      <c r="HM45" s="548"/>
      <c r="HN45" s="549"/>
      <c r="HO45" s="547"/>
      <c r="HP45" s="547"/>
      <c r="HQ45" s="547"/>
    </row>
    <row r="46" spans="1:225" s="456" customFormat="1" ht="19.5" customHeight="1">
      <c r="A46" s="1327"/>
      <c r="B46" s="1330"/>
      <c r="C46" s="1331"/>
      <c r="D46" s="1353"/>
      <c r="E46" s="569" t="s">
        <v>453</v>
      </c>
      <c r="F46" s="569" t="s">
        <v>453</v>
      </c>
      <c r="G46" s="562" t="s">
        <v>452</v>
      </c>
      <c r="H46" s="570"/>
      <c r="I46" s="571"/>
      <c r="J46" s="547"/>
      <c r="K46" s="548"/>
      <c r="L46" s="549"/>
      <c r="M46" s="547"/>
      <c r="N46" s="547"/>
      <c r="O46" s="547"/>
      <c r="P46" s="547"/>
      <c r="Q46" s="548"/>
      <c r="R46" s="549"/>
      <c r="S46" s="547"/>
      <c r="T46" s="547"/>
      <c r="U46" s="547"/>
      <c r="V46" s="547"/>
      <c r="W46" s="548"/>
      <c r="X46" s="549"/>
      <c r="Y46" s="547"/>
      <c r="Z46" s="547"/>
      <c r="AA46" s="547"/>
      <c r="AB46" s="547"/>
      <c r="AC46" s="548"/>
      <c r="AD46" s="549"/>
      <c r="AE46" s="547"/>
      <c r="AF46" s="547"/>
      <c r="AG46" s="547"/>
      <c r="AH46" s="547"/>
      <c r="AI46" s="548"/>
      <c r="AJ46" s="549"/>
      <c r="AK46" s="547"/>
      <c r="AL46" s="547"/>
      <c r="AM46" s="547"/>
      <c r="AN46" s="547"/>
      <c r="AO46" s="548"/>
      <c r="AP46" s="549"/>
      <c r="AQ46" s="547"/>
      <c r="AR46" s="547"/>
      <c r="AS46" s="547"/>
      <c r="AT46" s="547"/>
      <c r="AU46" s="548"/>
      <c r="AV46" s="549"/>
      <c r="AW46" s="547"/>
      <c r="AX46" s="547"/>
      <c r="AY46" s="547"/>
      <c r="AZ46" s="547"/>
      <c r="BA46" s="548"/>
      <c r="BB46" s="549"/>
      <c r="BC46" s="547"/>
      <c r="BD46" s="547"/>
      <c r="BE46" s="547"/>
      <c r="BF46" s="547"/>
      <c r="BG46" s="548"/>
      <c r="BH46" s="549"/>
      <c r="BI46" s="547"/>
      <c r="BJ46" s="547"/>
      <c r="BK46" s="547"/>
      <c r="BL46" s="547"/>
      <c r="BM46" s="548"/>
      <c r="BN46" s="549"/>
      <c r="BO46" s="547"/>
      <c r="BP46" s="547"/>
      <c r="BQ46" s="547"/>
      <c r="BR46" s="547"/>
      <c r="BS46" s="548"/>
      <c r="BT46" s="549"/>
      <c r="BU46" s="547"/>
      <c r="BV46" s="547"/>
      <c r="BW46" s="547"/>
      <c r="BX46" s="547"/>
      <c r="BY46" s="548"/>
      <c r="BZ46" s="549"/>
      <c r="CA46" s="547"/>
      <c r="CB46" s="547"/>
      <c r="CC46" s="547"/>
      <c r="CD46" s="547"/>
      <c r="CE46" s="548"/>
      <c r="CF46" s="549"/>
      <c r="CG46" s="547"/>
      <c r="CH46" s="547"/>
      <c r="CI46" s="547"/>
      <c r="CJ46" s="547"/>
      <c r="CK46" s="548"/>
      <c r="CL46" s="549"/>
      <c r="CM46" s="547"/>
      <c r="CN46" s="547"/>
      <c r="CO46" s="547"/>
      <c r="CP46" s="547"/>
      <c r="CQ46" s="548"/>
      <c r="CR46" s="549"/>
      <c r="CS46" s="547"/>
      <c r="CT46" s="547"/>
      <c r="CU46" s="547"/>
      <c r="CV46" s="547"/>
      <c r="CW46" s="548"/>
      <c r="CX46" s="549"/>
      <c r="CY46" s="547"/>
      <c r="CZ46" s="547"/>
      <c r="DA46" s="547"/>
      <c r="DB46" s="547"/>
      <c r="DC46" s="548"/>
      <c r="DD46" s="549"/>
      <c r="DE46" s="547"/>
      <c r="DF46" s="547"/>
      <c r="DG46" s="547"/>
      <c r="DH46" s="547"/>
      <c r="DI46" s="548"/>
      <c r="DJ46" s="549"/>
      <c r="DK46" s="547"/>
      <c r="DL46" s="547"/>
      <c r="DM46" s="547"/>
      <c r="DN46" s="547"/>
      <c r="DO46" s="548"/>
      <c r="DP46" s="549"/>
      <c r="DQ46" s="547"/>
      <c r="DR46" s="547"/>
      <c r="DS46" s="547"/>
      <c r="DT46" s="547"/>
      <c r="DU46" s="548"/>
      <c r="DV46" s="549"/>
      <c r="DW46" s="547"/>
      <c r="DX46" s="547"/>
      <c r="DY46" s="547"/>
      <c r="DZ46" s="547"/>
      <c r="EA46" s="548"/>
      <c r="EB46" s="549"/>
      <c r="EC46" s="547"/>
      <c r="ED46" s="547"/>
      <c r="EE46" s="547"/>
      <c r="EF46" s="547"/>
      <c r="EG46" s="548"/>
      <c r="EH46" s="549"/>
      <c r="EI46" s="547"/>
      <c r="EJ46" s="547"/>
      <c r="EK46" s="547"/>
      <c r="EL46" s="547"/>
      <c r="EM46" s="548"/>
      <c r="EN46" s="549"/>
      <c r="EO46" s="547"/>
      <c r="EP46" s="547"/>
      <c r="EQ46" s="547"/>
      <c r="ER46" s="547"/>
      <c r="ES46" s="548"/>
      <c r="ET46" s="549"/>
      <c r="EU46" s="547"/>
      <c r="EV46" s="547"/>
      <c r="EW46" s="547"/>
      <c r="EX46" s="547"/>
      <c r="EY46" s="548"/>
      <c r="EZ46" s="549"/>
      <c r="FA46" s="547"/>
      <c r="FB46" s="547"/>
      <c r="FC46" s="547"/>
      <c r="FD46" s="547"/>
      <c r="FE46" s="548"/>
      <c r="FF46" s="549"/>
      <c r="FG46" s="547"/>
      <c r="FH46" s="547"/>
      <c r="FI46" s="547"/>
      <c r="FJ46" s="547"/>
      <c r="FK46" s="548"/>
      <c r="FL46" s="549"/>
      <c r="FM46" s="547"/>
      <c r="FN46" s="547"/>
      <c r="FO46" s="547"/>
      <c r="FP46" s="547"/>
      <c r="FQ46" s="548"/>
      <c r="FR46" s="549"/>
      <c r="FS46" s="547"/>
      <c r="FT46" s="547"/>
      <c r="FU46" s="547"/>
      <c r="FV46" s="547"/>
      <c r="FW46" s="548"/>
      <c r="FX46" s="549"/>
      <c r="FY46" s="547"/>
      <c r="FZ46" s="547"/>
      <c r="GA46" s="547"/>
      <c r="GB46" s="547"/>
      <c r="GC46" s="548"/>
      <c r="GD46" s="549"/>
      <c r="GE46" s="547"/>
      <c r="GF46" s="547"/>
      <c r="GG46" s="547"/>
      <c r="GH46" s="547"/>
      <c r="GI46" s="548"/>
      <c r="GJ46" s="549"/>
      <c r="GK46" s="547"/>
      <c r="GL46" s="547"/>
      <c r="GM46" s="547"/>
      <c r="GN46" s="547"/>
      <c r="GO46" s="548"/>
      <c r="GP46" s="549"/>
      <c r="GQ46" s="547"/>
      <c r="GR46" s="547"/>
      <c r="GS46" s="547"/>
      <c r="GT46" s="547"/>
      <c r="GU46" s="548"/>
      <c r="GV46" s="549"/>
      <c r="GW46" s="547"/>
      <c r="GX46" s="547"/>
      <c r="GY46" s="547"/>
      <c r="GZ46" s="547"/>
      <c r="HA46" s="548"/>
      <c r="HB46" s="549"/>
      <c r="HC46" s="547"/>
      <c r="HD46" s="547"/>
      <c r="HE46" s="547"/>
      <c r="HF46" s="547"/>
      <c r="HG46" s="548"/>
      <c r="HH46" s="549"/>
      <c r="HI46" s="547"/>
      <c r="HJ46" s="547"/>
      <c r="HK46" s="547"/>
      <c r="HL46" s="547"/>
      <c r="HM46" s="548"/>
      <c r="HN46" s="549"/>
      <c r="HO46" s="547"/>
      <c r="HP46" s="547"/>
      <c r="HQ46" s="547"/>
    </row>
    <row r="47" spans="1:225" s="456" customFormat="1" ht="20.100000000000001" customHeight="1">
      <c r="A47" s="563">
        <v>1</v>
      </c>
      <c r="B47" s="1253" t="str">
        <f>B26</f>
        <v>RUA CENTO E TRINTA E NOVE</v>
      </c>
      <c r="C47" s="1283"/>
      <c r="D47" s="1283"/>
      <c r="E47" s="554">
        <f>CALÇADA!F5</f>
        <v>738.88</v>
      </c>
      <c r="F47" s="554">
        <v>0.1</v>
      </c>
      <c r="G47" s="554">
        <f>TRUNC(E47*F47,2)</f>
        <v>73.88</v>
      </c>
      <c r="H47" s="570"/>
      <c r="I47" s="571"/>
      <c r="J47" s="547"/>
      <c r="K47" s="548"/>
      <c r="L47" s="549"/>
      <c r="M47" s="547"/>
      <c r="N47" s="547"/>
      <c r="O47" s="547"/>
      <c r="P47" s="547"/>
      <c r="Q47" s="548"/>
      <c r="R47" s="549"/>
      <c r="S47" s="547"/>
      <c r="T47" s="547"/>
      <c r="U47" s="547"/>
      <c r="V47" s="547"/>
      <c r="W47" s="548"/>
      <c r="X47" s="549"/>
      <c r="Y47" s="547"/>
      <c r="Z47" s="547"/>
      <c r="AA47" s="547"/>
      <c r="AB47" s="547"/>
      <c r="AC47" s="548"/>
      <c r="AD47" s="549"/>
      <c r="AE47" s="547"/>
      <c r="AF47" s="547"/>
      <c r="AG47" s="547"/>
      <c r="AH47" s="547"/>
      <c r="AI47" s="548"/>
      <c r="AJ47" s="549"/>
      <c r="AK47" s="547"/>
      <c r="AL47" s="547"/>
      <c r="AM47" s="547"/>
      <c r="AN47" s="547"/>
      <c r="AO47" s="548"/>
      <c r="AP47" s="549"/>
      <c r="AQ47" s="547"/>
      <c r="AR47" s="547"/>
      <c r="AS47" s="547"/>
      <c r="AT47" s="547"/>
      <c r="AU47" s="548"/>
      <c r="AV47" s="549"/>
      <c r="AW47" s="547"/>
      <c r="AX47" s="547"/>
      <c r="AY47" s="547"/>
      <c r="AZ47" s="547"/>
      <c r="BA47" s="548"/>
      <c r="BB47" s="549"/>
      <c r="BC47" s="547"/>
      <c r="BD47" s="547"/>
      <c r="BE47" s="547"/>
      <c r="BF47" s="547"/>
      <c r="BG47" s="548"/>
      <c r="BH47" s="549"/>
      <c r="BI47" s="547"/>
      <c r="BJ47" s="547"/>
      <c r="BK47" s="547"/>
      <c r="BL47" s="547"/>
      <c r="BM47" s="548"/>
      <c r="BN47" s="549"/>
      <c r="BO47" s="547"/>
      <c r="BP47" s="547"/>
      <c r="BQ47" s="547"/>
      <c r="BR47" s="547"/>
      <c r="BS47" s="548"/>
      <c r="BT47" s="549"/>
      <c r="BU47" s="547"/>
      <c r="BV47" s="547"/>
      <c r="BW47" s="547"/>
      <c r="BX47" s="547"/>
      <c r="BY47" s="548"/>
      <c r="BZ47" s="549"/>
      <c r="CA47" s="547"/>
      <c r="CB47" s="547"/>
      <c r="CC47" s="547"/>
      <c r="CD47" s="547"/>
      <c r="CE47" s="548"/>
      <c r="CF47" s="549"/>
      <c r="CG47" s="547"/>
      <c r="CH47" s="547"/>
      <c r="CI47" s="547"/>
      <c r="CJ47" s="547"/>
      <c r="CK47" s="548"/>
      <c r="CL47" s="549"/>
      <c r="CM47" s="547"/>
      <c r="CN47" s="547"/>
      <c r="CO47" s="547"/>
      <c r="CP47" s="547"/>
      <c r="CQ47" s="548"/>
      <c r="CR47" s="549"/>
      <c r="CS47" s="547"/>
      <c r="CT47" s="547"/>
      <c r="CU47" s="547"/>
      <c r="CV47" s="547"/>
      <c r="CW47" s="548"/>
      <c r="CX47" s="549"/>
      <c r="CY47" s="547"/>
      <c r="CZ47" s="547"/>
      <c r="DA47" s="547"/>
      <c r="DB47" s="547"/>
      <c r="DC47" s="548"/>
      <c r="DD47" s="549"/>
      <c r="DE47" s="547"/>
      <c r="DF47" s="547"/>
      <c r="DG47" s="547"/>
      <c r="DH47" s="547"/>
      <c r="DI47" s="548"/>
      <c r="DJ47" s="549"/>
      <c r="DK47" s="547"/>
      <c r="DL47" s="547"/>
      <c r="DM47" s="547"/>
      <c r="DN47" s="547"/>
      <c r="DO47" s="548"/>
      <c r="DP47" s="549"/>
      <c r="DQ47" s="547"/>
      <c r="DR47" s="547"/>
      <c r="DS47" s="547"/>
      <c r="DT47" s="547"/>
      <c r="DU47" s="548"/>
      <c r="DV47" s="549"/>
      <c r="DW47" s="547"/>
      <c r="DX47" s="547"/>
      <c r="DY47" s="547"/>
      <c r="DZ47" s="547"/>
      <c r="EA47" s="548"/>
      <c r="EB47" s="549"/>
      <c r="EC47" s="547"/>
      <c r="ED47" s="547"/>
      <c r="EE47" s="547"/>
      <c r="EF47" s="547"/>
      <c r="EG47" s="548"/>
      <c r="EH47" s="549"/>
      <c r="EI47" s="547"/>
      <c r="EJ47" s="547"/>
      <c r="EK47" s="547"/>
      <c r="EL47" s="547"/>
      <c r="EM47" s="548"/>
      <c r="EN47" s="549"/>
      <c r="EO47" s="547"/>
      <c r="EP47" s="547"/>
      <c r="EQ47" s="547"/>
      <c r="ER47" s="547"/>
      <c r="ES47" s="548"/>
      <c r="ET47" s="549"/>
      <c r="EU47" s="547"/>
      <c r="EV47" s="547"/>
      <c r="EW47" s="547"/>
      <c r="EX47" s="547"/>
      <c r="EY47" s="548"/>
      <c r="EZ47" s="549"/>
      <c r="FA47" s="547"/>
      <c r="FB47" s="547"/>
      <c r="FC47" s="547"/>
      <c r="FD47" s="547"/>
      <c r="FE47" s="548"/>
      <c r="FF47" s="549"/>
      <c r="FG47" s="547"/>
      <c r="FH47" s="547"/>
      <c r="FI47" s="547"/>
      <c r="FJ47" s="547"/>
      <c r="FK47" s="548"/>
      <c r="FL47" s="549"/>
      <c r="FM47" s="547"/>
      <c r="FN47" s="547"/>
      <c r="FO47" s="547"/>
      <c r="FP47" s="547"/>
      <c r="FQ47" s="548"/>
      <c r="FR47" s="549"/>
      <c r="FS47" s="547"/>
      <c r="FT47" s="547"/>
      <c r="FU47" s="547"/>
      <c r="FV47" s="547"/>
      <c r="FW47" s="548"/>
      <c r="FX47" s="549"/>
      <c r="FY47" s="547"/>
      <c r="FZ47" s="547"/>
      <c r="GA47" s="547"/>
      <c r="GB47" s="547"/>
      <c r="GC47" s="548"/>
      <c r="GD47" s="549"/>
      <c r="GE47" s="547"/>
      <c r="GF47" s="547"/>
      <c r="GG47" s="547"/>
      <c r="GH47" s="547"/>
      <c r="GI47" s="548"/>
      <c r="GJ47" s="549"/>
      <c r="GK47" s="547"/>
      <c r="GL47" s="547"/>
      <c r="GM47" s="547"/>
      <c r="GN47" s="547"/>
      <c r="GO47" s="548"/>
      <c r="GP47" s="549"/>
      <c r="GQ47" s="547"/>
      <c r="GR47" s="547"/>
      <c r="GS47" s="547"/>
      <c r="GT47" s="547"/>
      <c r="GU47" s="548"/>
      <c r="GV47" s="549"/>
      <c r="GW47" s="547"/>
      <c r="GX47" s="547"/>
      <c r="GY47" s="547"/>
      <c r="GZ47" s="547"/>
      <c r="HA47" s="548"/>
      <c r="HB47" s="549"/>
      <c r="HC47" s="547"/>
      <c r="HD47" s="547"/>
      <c r="HE47" s="547"/>
      <c r="HF47" s="547"/>
      <c r="HG47" s="548"/>
      <c r="HH47" s="549"/>
      <c r="HI47" s="547"/>
      <c r="HJ47" s="547"/>
      <c r="HK47" s="547"/>
      <c r="HL47" s="547"/>
      <c r="HM47" s="548"/>
      <c r="HN47" s="549"/>
      <c r="HO47" s="547"/>
      <c r="HP47" s="547"/>
      <c r="HQ47" s="547"/>
    </row>
    <row r="48" spans="1:225" s="456" customFormat="1" ht="20.100000000000001" customHeight="1">
      <c r="A48" s="563">
        <f>A47+1</f>
        <v>2</v>
      </c>
      <c r="B48" s="1253" t="str">
        <f t="shared" ref="B48:B63" si="6">B27</f>
        <v>RUA ITATIAIA</v>
      </c>
      <c r="C48" s="1283"/>
      <c r="D48" s="1283"/>
      <c r="E48" s="554">
        <f>CALÇADA!F6</f>
        <v>341.98</v>
      </c>
      <c r="F48" s="554">
        <v>0.1</v>
      </c>
      <c r="G48" s="554">
        <f>TRUNC(E48*F48,2)</f>
        <v>34.19</v>
      </c>
      <c r="H48" s="570"/>
      <c r="I48" s="571"/>
      <c r="J48" s="547"/>
      <c r="K48" s="548"/>
      <c r="L48" s="549"/>
      <c r="M48" s="547"/>
      <c r="N48" s="547"/>
      <c r="O48" s="547"/>
      <c r="P48" s="547"/>
      <c r="Q48" s="548"/>
      <c r="R48" s="549"/>
      <c r="S48" s="547"/>
      <c r="T48" s="547"/>
      <c r="U48" s="547"/>
      <c r="V48" s="547"/>
      <c r="W48" s="548"/>
      <c r="X48" s="549"/>
      <c r="Y48" s="547"/>
      <c r="Z48" s="547"/>
      <c r="AA48" s="547"/>
      <c r="AB48" s="547"/>
      <c r="AC48" s="548"/>
      <c r="AD48" s="549"/>
      <c r="AE48" s="547"/>
      <c r="AF48" s="547"/>
      <c r="AG48" s="547"/>
      <c r="AH48" s="547"/>
      <c r="AI48" s="548"/>
      <c r="AJ48" s="549"/>
      <c r="AK48" s="547"/>
      <c r="AL48" s="547"/>
      <c r="AM48" s="547"/>
      <c r="AN48" s="547"/>
      <c r="AO48" s="548"/>
      <c r="AP48" s="549"/>
      <c r="AQ48" s="547"/>
      <c r="AR48" s="547"/>
      <c r="AS48" s="547"/>
      <c r="AT48" s="547"/>
      <c r="AU48" s="548"/>
      <c r="AV48" s="549"/>
      <c r="AW48" s="547"/>
      <c r="AX48" s="547"/>
      <c r="AY48" s="547"/>
      <c r="AZ48" s="547"/>
      <c r="BA48" s="548"/>
      <c r="BB48" s="549"/>
      <c r="BC48" s="547"/>
      <c r="BD48" s="547"/>
      <c r="BE48" s="547"/>
      <c r="BF48" s="547"/>
      <c r="BG48" s="548"/>
      <c r="BH48" s="549"/>
      <c r="BI48" s="547"/>
      <c r="BJ48" s="547"/>
      <c r="BK48" s="547"/>
      <c r="BL48" s="547"/>
      <c r="BM48" s="548"/>
      <c r="BN48" s="549"/>
      <c r="BO48" s="547"/>
      <c r="BP48" s="547"/>
      <c r="BQ48" s="547"/>
      <c r="BR48" s="547"/>
      <c r="BS48" s="548"/>
      <c r="BT48" s="549"/>
      <c r="BU48" s="547"/>
      <c r="BV48" s="547"/>
      <c r="BW48" s="547"/>
      <c r="BX48" s="547"/>
      <c r="BY48" s="548"/>
      <c r="BZ48" s="549"/>
      <c r="CA48" s="547"/>
      <c r="CB48" s="547"/>
      <c r="CC48" s="547"/>
      <c r="CD48" s="547"/>
      <c r="CE48" s="548"/>
      <c r="CF48" s="549"/>
      <c r="CG48" s="547"/>
      <c r="CH48" s="547"/>
      <c r="CI48" s="547"/>
      <c r="CJ48" s="547"/>
      <c r="CK48" s="548"/>
      <c r="CL48" s="549"/>
      <c r="CM48" s="547"/>
      <c r="CN48" s="547"/>
      <c r="CO48" s="547"/>
      <c r="CP48" s="547"/>
      <c r="CQ48" s="548"/>
      <c r="CR48" s="549"/>
      <c r="CS48" s="547"/>
      <c r="CT48" s="547"/>
      <c r="CU48" s="547"/>
      <c r="CV48" s="547"/>
      <c r="CW48" s="548"/>
      <c r="CX48" s="549"/>
      <c r="CY48" s="547"/>
      <c r="CZ48" s="547"/>
      <c r="DA48" s="547"/>
      <c r="DB48" s="547"/>
      <c r="DC48" s="548"/>
      <c r="DD48" s="549"/>
      <c r="DE48" s="547"/>
      <c r="DF48" s="547"/>
      <c r="DG48" s="547"/>
      <c r="DH48" s="547"/>
      <c r="DI48" s="548"/>
      <c r="DJ48" s="549"/>
      <c r="DK48" s="547"/>
      <c r="DL48" s="547"/>
      <c r="DM48" s="547"/>
      <c r="DN48" s="547"/>
      <c r="DO48" s="548"/>
      <c r="DP48" s="549"/>
      <c r="DQ48" s="547"/>
      <c r="DR48" s="547"/>
      <c r="DS48" s="547"/>
      <c r="DT48" s="547"/>
      <c r="DU48" s="548"/>
      <c r="DV48" s="549"/>
      <c r="DW48" s="547"/>
      <c r="DX48" s="547"/>
      <c r="DY48" s="547"/>
      <c r="DZ48" s="547"/>
      <c r="EA48" s="548"/>
      <c r="EB48" s="549"/>
      <c r="EC48" s="547"/>
      <c r="ED48" s="547"/>
      <c r="EE48" s="547"/>
      <c r="EF48" s="547"/>
      <c r="EG48" s="548"/>
      <c r="EH48" s="549"/>
      <c r="EI48" s="547"/>
      <c r="EJ48" s="547"/>
      <c r="EK48" s="547"/>
      <c r="EL48" s="547"/>
      <c r="EM48" s="548"/>
      <c r="EN48" s="549"/>
      <c r="EO48" s="547"/>
      <c r="EP48" s="547"/>
      <c r="EQ48" s="547"/>
      <c r="ER48" s="547"/>
      <c r="ES48" s="548"/>
      <c r="ET48" s="549"/>
      <c r="EU48" s="547"/>
      <c r="EV48" s="547"/>
      <c r="EW48" s="547"/>
      <c r="EX48" s="547"/>
      <c r="EY48" s="548"/>
      <c r="EZ48" s="549"/>
      <c r="FA48" s="547"/>
      <c r="FB48" s="547"/>
      <c r="FC48" s="547"/>
      <c r="FD48" s="547"/>
      <c r="FE48" s="548"/>
      <c r="FF48" s="549"/>
      <c r="FG48" s="547"/>
      <c r="FH48" s="547"/>
      <c r="FI48" s="547"/>
      <c r="FJ48" s="547"/>
      <c r="FK48" s="548"/>
      <c r="FL48" s="549"/>
      <c r="FM48" s="547"/>
      <c r="FN48" s="547"/>
      <c r="FO48" s="547"/>
      <c r="FP48" s="547"/>
      <c r="FQ48" s="548"/>
      <c r="FR48" s="549"/>
      <c r="FS48" s="547"/>
      <c r="FT48" s="547"/>
      <c r="FU48" s="547"/>
      <c r="FV48" s="547"/>
      <c r="FW48" s="548"/>
      <c r="FX48" s="549"/>
      <c r="FY48" s="547"/>
      <c r="FZ48" s="547"/>
      <c r="GA48" s="547"/>
      <c r="GB48" s="547"/>
      <c r="GC48" s="548"/>
      <c r="GD48" s="549"/>
      <c r="GE48" s="547"/>
      <c r="GF48" s="547"/>
      <c r="GG48" s="547"/>
      <c r="GH48" s="547"/>
      <c r="GI48" s="548"/>
      <c r="GJ48" s="549"/>
      <c r="GK48" s="547"/>
      <c r="GL48" s="547"/>
      <c r="GM48" s="547"/>
      <c r="GN48" s="547"/>
      <c r="GO48" s="548"/>
      <c r="GP48" s="549"/>
      <c r="GQ48" s="547"/>
      <c r="GR48" s="547"/>
      <c r="GS48" s="547"/>
      <c r="GT48" s="547"/>
      <c r="GU48" s="548"/>
      <c r="GV48" s="549"/>
      <c r="GW48" s="547"/>
      <c r="GX48" s="547"/>
      <c r="GY48" s="547"/>
      <c r="GZ48" s="547"/>
      <c r="HA48" s="548"/>
      <c r="HB48" s="549"/>
      <c r="HC48" s="547"/>
      <c r="HD48" s="547"/>
      <c r="HE48" s="547"/>
      <c r="HF48" s="547"/>
      <c r="HG48" s="548"/>
      <c r="HH48" s="549"/>
      <c r="HI48" s="547"/>
      <c r="HJ48" s="547"/>
      <c r="HK48" s="547"/>
      <c r="HL48" s="547"/>
      <c r="HM48" s="548"/>
      <c r="HN48" s="549"/>
      <c r="HO48" s="547"/>
      <c r="HP48" s="547"/>
      <c r="HQ48" s="547"/>
    </row>
    <row r="49" spans="1:225" s="456" customFormat="1" ht="20.100000000000001" customHeight="1">
      <c r="A49" s="563">
        <f t="shared" ref="A49:A63" si="7">A48+1</f>
        <v>3</v>
      </c>
      <c r="B49" s="1253" t="str">
        <f t="shared" si="6"/>
        <v>RUA FLORENA</v>
      </c>
      <c r="C49" s="1283"/>
      <c r="D49" s="1283"/>
      <c r="E49" s="554">
        <f>CALÇADA!F7</f>
        <v>345.59</v>
      </c>
      <c r="F49" s="554">
        <v>0.1</v>
      </c>
      <c r="G49" s="554">
        <f t="shared" ref="G49:G63" si="8">TRUNC(E49*F49,2)</f>
        <v>34.549999999999997</v>
      </c>
      <c r="H49" s="570"/>
      <c r="I49" s="571"/>
      <c r="J49" s="547"/>
      <c r="K49" s="548"/>
      <c r="L49" s="549"/>
      <c r="M49" s="547"/>
      <c r="N49" s="547"/>
      <c r="O49" s="547"/>
      <c r="P49" s="547"/>
      <c r="Q49" s="548"/>
      <c r="R49" s="549"/>
      <c r="S49" s="547"/>
      <c r="T49" s="547"/>
      <c r="U49" s="547"/>
      <c r="V49" s="547"/>
      <c r="W49" s="548"/>
      <c r="X49" s="549"/>
      <c r="Y49" s="547"/>
      <c r="Z49" s="547"/>
      <c r="AA49" s="547"/>
      <c r="AB49" s="547"/>
      <c r="AC49" s="548"/>
      <c r="AD49" s="549"/>
      <c r="AE49" s="547"/>
      <c r="AF49" s="547"/>
      <c r="AG49" s="547"/>
      <c r="AH49" s="547"/>
      <c r="AI49" s="548"/>
      <c r="AJ49" s="549"/>
      <c r="AK49" s="547"/>
      <c r="AL49" s="547"/>
      <c r="AM49" s="547"/>
      <c r="AN49" s="547"/>
      <c r="AO49" s="548"/>
      <c r="AP49" s="549"/>
      <c r="AQ49" s="547"/>
      <c r="AR49" s="547"/>
      <c r="AS49" s="547"/>
      <c r="AT49" s="547"/>
      <c r="AU49" s="548"/>
      <c r="AV49" s="549"/>
      <c r="AW49" s="547"/>
      <c r="AX49" s="547"/>
      <c r="AY49" s="547"/>
      <c r="AZ49" s="547"/>
      <c r="BA49" s="548"/>
      <c r="BB49" s="549"/>
      <c r="BC49" s="547"/>
      <c r="BD49" s="547"/>
      <c r="BE49" s="547"/>
      <c r="BF49" s="547"/>
      <c r="BG49" s="548"/>
      <c r="BH49" s="549"/>
      <c r="BI49" s="547"/>
      <c r="BJ49" s="547"/>
      <c r="BK49" s="547"/>
      <c r="BL49" s="547"/>
      <c r="BM49" s="548"/>
      <c r="BN49" s="549"/>
      <c r="BO49" s="547"/>
      <c r="BP49" s="547"/>
      <c r="BQ49" s="547"/>
      <c r="BR49" s="547"/>
      <c r="BS49" s="548"/>
      <c r="BT49" s="549"/>
      <c r="BU49" s="547"/>
      <c r="BV49" s="547"/>
      <c r="BW49" s="547"/>
      <c r="BX49" s="547"/>
      <c r="BY49" s="548"/>
      <c r="BZ49" s="549"/>
      <c r="CA49" s="547"/>
      <c r="CB49" s="547"/>
      <c r="CC49" s="547"/>
      <c r="CD49" s="547"/>
      <c r="CE49" s="548"/>
      <c r="CF49" s="549"/>
      <c r="CG49" s="547"/>
      <c r="CH49" s="547"/>
      <c r="CI49" s="547"/>
      <c r="CJ49" s="547"/>
      <c r="CK49" s="548"/>
      <c r="CL49" s="549"/>
      <c r="CM49" s="547"/>
      <c r="CN49" s="547"/>
      <c r="CO49" s="547"/>
      <c r="CP49" s="547"/>
      <c r="CQ49" s="548"/>
      <c r="CR49" s="549"/>
      <c r="CS49" s="547"/>
      <c r="CT49" s="547"/>
      <c r="CU49" s="547"/>
      <c r="CV49" s="547"/>
      <c r="CW49" s="548"/>
      <c r="CX49" s="549"/>
      <c r="CY49" s="547"/>
      <c r="CZ49" s="547"/>
      <c r="DA49" s="547"/>
      <c r="DB49" s="547"/>
      <c r="DC49" s="548"/>
      <c r="DD49" s="549"/>
      <c r="DE49" s="547"/>
      <c r="DF49" s="547"/>
      <c r="DG49" s="547"/>
      <c r="DH49" s="547"/>
      <c r="DI49" s="548"/>
      <c r="DJ49" s="549"/>
      <c r="DK49" s="547"/>
      <c r="DL49" s="547"/>
      <c r="DM49" s="547"/>
      <c r="DN49" s="547"/>
      <c r="DO49" s="548"/>
      <c r="DP49" s="549"/>
      <c r="DQ49" s="547"/>
      <c r="DR49" s="547"/>
      <c r="DS49" s="547"/>
      <c r="DT49" s="547"/>
      <c r="DU49" s="548"/>
      <c r="DV49" s="549"/>
      <c r="DW49" s="547"/>
      <c r="DX49" s="547"/>
      <c r="DY49" s="547"/>
      <c r="DZ49" s="547"/>
      <c r="EA49" s="548"/>
      <c r="EB49" s="549"/>
      <c r="EC49" s="547"/>
      <c r="ED49" s="547"/>
      <c r="EE49" s="547"/>
      <c r="EF49" s="547"/>
      <c r="EG49" s="548"/>
      <c r="EH49" s="549"/>
      <c r="EI49" s="547"/>
      <c r="EJ49" s="547"/>
      <c r="EK49" s="547"/>
      <c r="EL49" s="547"/>
      <c r="EM49" s="548"/>
      <c r="EN49" s="549"/>
      <c r="EO49" s="547"/>
      <c r="EP49" s="547"/>
      <c r="EQ49" s="547"/>
      <c r="ER49" s="547"/>
      <c r="ES49" s="548"/>
      <c r="ET49" s="549"/>
      <c r="EU49" s="547"/>
      <c r="EV49" s="547"/>
      <c r="EW49" s="547"/>
      <c r="EX49" s="547"/>
      <c r="EY49" s="548"/>
      <c r="EZ49" s="549"/>
      <c r="FA49" s="547"/>
      <c r="FB49" s="547"/>
      <c r="FC49" s="547"/>
      <c r="FD49" s="547"/>
      <c r="FE49" s="548"/>
      <c r="FF49" s="549"/>
      <c r="FG49" s="547"/>
      <c r="FH49" s="547"/>
      <c r="FI49" s="547"/>
      <c r="FJ49" s="547"/>
      <c r="FK49" s="548"/>
      <c r="FL49" s="549"/>
      <c r="FM49" s="547"/>
      <c r="FN49" s="547"/>
      <c r="FO49" s="547"/>
      <c r="FP49" s="547"/>
      <c r="FQ49" s="548"/>
      <c r="FR49" s="549"/>
      <c r="FS49" s="547"/>
      <c r="FT49" s="547"/>
      <c r="FU49" s="547"/>
      <c r="FV49" s="547"/>
      <c r="FW49" s="548"/>
      <c r="FX49" s="549"/>
      <c r="FY49" s="547"/>
      <c r="FZ49" s="547"/>
      <c r="GA49" s="547"/>
      <c r="GB49" s="547"/>
      <c r="GC49" s="548"/>
      <c r="GD49" s="549"/>
      <c r="GE49" s="547"/>
      <c r="GF49" s="547"/>
      <c r="GG49" s="547"/>
      <c r="GH49" s="547"/>
      <c r="GI49" s="548"/>
      <c r="GJ49" s="549"/>
      <c r="GK49" s="547"/>
      <c r="GL49" s="547"/>
      <c r="GM49" s="547"/>
      <c r="GN49" s="547"/>
      <c r="GO49" s="548"/>
      <c r="GP49" s="549"/>
      <c r="GQ49" s="547"/>
      <c r="GR49" s="547"/>
      <c r="GS49" s="547"/>
      <c r="GT49" s="547"/>
      <c r="GU49" s="548"/>
      <c r="GV49" s="549"/>
      <c r="GW49" s="547"/>
      <c r="GX49" s="547"/>
      <c r="GY49" s="547"/>
      <c r="GZ49" s="547"/>
      <c r="HA49" s="548"/>
      <c r="HB49" s="549"/>
      <c r="HC49" s="547"/>
      <c r="HD49" s="547"/>
      <c r="HE49" s="547"/>
      <c r="HF49" s="547"/>
      <c r="HG49" s="548"/>
      <c r="HH49" s="549"/>
      <c r="HI49" s="547"/>
      <c r="HJ49" s="547"/>
      <c r="HK49" s="547"/>
      <c r="HL49" s="547"/>
      <c r="HM49" s="548"/>
      <c r="HN49" s="549"/>
      <c r="HO49" s="547"/>
      <c r="HP49" s="547"/>
      <c r="HQ49" s="547"/>
    </row>
    <row r="50" spans="1:225" s="456" customFormat="1" ht="20.100000000000001" customHeight="1">
      <c r="A50" s="563">
        <f t="shared" si="7"/>
        <v>4</v>
      </c>
      <c r="B50" s="1253" t="str">
        <f t="shared" si="6"/>
        <v>RUA MOSSORÓ</v>
      </c>
      <c r="C50" s="1283"/>
      <c r="D50" s="1283"/>
      <c r="E50" s="554">
        <f>CALÇADA!F8</f>
        <v>348.15999999999997</v>
      </c>
      <c r="F50" s="554">
        <v>0.1</v>
      </c>
      <c r="G50" s="554">
        <f t="shared" si="8"/>
        <v>34.81</v>
      </c>
      <c r="H50" s="570"/>
      <c r="I50" s="571"/>
      <c r="J50" s="547"/>
      <c r="K50" s="548"/>
      <c r="L50" s="549"/>
      <c r="M50" s="547"/>
      <c r="N50" s="547"/>
      <c r="O50" s="547"/>
      <c r="P50" s="547"/>
      <c r="Q50" s="548"/>
      <c r="R50" s="549"/>
      <c r="S50" s="547"/>
      <c r="T50" s="547"/>
      <c r="U50" s="547"/>
      <c r="V50" s="547"/>
      <c r="W50" s="548"/>
      <c r="X50" s="549"/>
      <c r="Y50" s="547"/>
      <c r="Z50" s="547"/>
      <c r="AA50" s="547"/>
      <c r="AB50" s="547"/>
      <c r="AC50" s="548"/>
      <c r="AD50" s="549"/>
      <c r="AE50" s="547"/>
      <c r="AF50" s="547"/>
      <c r="AG50" s="547"/>
      <c r="AH50" s="547"/>
      <c r="AI50" s="548"/>
      <c r="AJ50" s="549"/>
      <c r="AK50" s="547"/>
      <c r="AL50" s="547"/>
      <c r="AM50" s="547"/>
      <c r="AN50" s="547"/>
      <c r="AO50" s="548"/>
      <c r="AP50" s="549"/>
      <c r="AQ50" s="547"/>
      <c r="AR50" s="547"/>
      <c r="AS50" s="547"/>
      <c r="AT50" s="547"/>
      <c r="AU50" s="548"/>
      <c r="AV50" s="549"/>
      <c r="AW50" s="547"/>
      <c r="AX50" s="547"/>
      <c r="AY50" s="547"/>
      <c r="AZ50" s="547"/>
      <c r="BA50" s="548"/>
      <c r="BB50" s="549"/>
      <c r="BC50" s="547"/>
      <c r="BD50" s="547"/>
      <c r="BE50" s="547"/>
      <c r="BF50" s="547"/>
      <c r="BG50" s="548"/>
      <c r="BH50" s="549"/>
      <c r="BI50" s="547"/>
      <c r="BJ50" s="547"/>
      <c r="BK50" s="547"/>
      <c r="BL50" s="547"/>
      <c r="BM50" s="548"/>
      <c r="BN50" s="549"/>
      <c r="BO50" s="547"/>
      <c r="BP50" s="547"/>
      <c r="BQ50" s="547"/>
      <c r="BR50" s="547"/>
      <c r="BS50" s="548"/>
      <c r="BT50" s="549"/>
      <c r="BU50" s="547"/>
      <c r="BV50" s="547"/>
      <c r="BW50" s="547"/>
      <c r="BX50" s="547"/>
      <c r="BY50" s="548"/>
      <c r="BZ50" s="549"/>
      <c r="CA50" s="547"/>
      <c r="CB50" s="547"/>
      <c r="CC50" s="547"/>
      <c r="CD50" s="547"/>
      <c r="CE50" s="548"/>
      <c r="CF50" s="549"/>
      <c r="CG50" s="547"/>
      <c r="CH50" s="547"/>
      <c r="CI50" s="547"/>
      <c r="CJ50" s="547"/>
      <c r="CK50" s="548"/>
      <c r="CL50" s="549"/>
      <c r="CM50" s="547"/>
      <c r="CN50" s="547"/>
      <c r="CO50" s="547"/>
      <c r="CP50" s="547"/>
      <c r="CQ50" s="548"/>
      <c r="CR50" s="549"/>
      <c r="CS50" s="547"/>
      <c r="CT50" s="547"/>
      <c r="CU50" s="547"/>
      <c r="CV50" s="547"/>
      <c r="CW50" s="548"/>
      <c r="CX50" s="549"/>
      <c r="CY50" s="547"/>
      <c r="CZ50" s="547"/>
      <c r="DA50" s="547"/>
      <c r="DB50" s="547"/>
      <c r="DC50" s="548"/>
      <c r="DD50" s="549"/>
      <c r="DE50" s="547"/>
      <c r="DF50" s="547"/>
      <c r="DG50" s="547"/>
      <c r="DH50" s="547"/>
      <c r="DI50" s="548"/>
      <c r="DJ50" s="549"/>
      <c r="DK50" s="547"/>
      <c r="DL50" s="547"/>
      <c r="DM50" s="547"/>
      <c r="DN50" s="547"/>
      <c r="DO50" s="548"/>
      <c r="DP50" s="549"/>
      <c r="DQ50" s="547"/>
      <c r="DR50" s="547"/>
      <c r="DS50" s="547"/>
      <c r="DT50" s="547"/>
      <c r="DU50" s="548"/>
      <c r="DV50" s="549"/>
      <c r="DW50" s="547"/>
      <c r="DX50" s="547"/>
      <c r="DY50" s="547"/>
      <c r="DZ50" s="547"/>
      <c r="EA50" s="548"/>
      <c r="EB50" s="549"/>
      <c r="EC50" s="547"/>
      <c r="ED50" s="547"/>
      <c r="EE50" s="547"/>
      <c r="EF50" s="547"/>
      <c r="EG50" s="548"/>
      <c r="EH50" s="549"/>
      <c r="EI50" s="547"/>
      <c r="EJ50" s="547"/>
      <c r="EK50" s="547"/>
      <c r="EL50" s="547"/>
      <c r="EM50" s="548"/>
      <c r="EN50" s="549"/>
      <c r="EO50" s="547"/>
      <c r="EP50" s="547"/>
      <c r="EQ50" s="547"/>
      <c r="ER50" s="547"/>
      <c r="ES50" s="548"/>
      <c r="ET50" s="549"/>
      <c r="EU50" s="547"/>
      <c r="EV50" s="547"/>
      <c r="EW50" s="547"/>
      <c r="EX50" s="547"/>
      <c r="EY50" s="548"/>
      <c r="EZ50" s="549"/>
      <c r="FA50" s="547"/>
      <c r="FB50" s="547"/>
      <c r="FC50" s="547"/>
      <c r="FD50" s="547"/>
      <c r="FE50" s="548"/>
      <c r="FF50" s="549"/>
      <c r="FG50" s="547"/>
      <c r="FH50" s="547"/>
      <c r="FI50" s="547"/>
      <c r="FJ50" s="547"/>
      <c r="FK50" s="548"/>
      <c r="FL50" s="549"/>
      <c r="FM50" s="547"/>
      <c r="FN50" s="547"/>
      <c r="FO50" s="547"/>
      <c r="FP50" s="547"/>
      <c r="FQ50" s="548"/>
      <c r="FR50" s="549"/>
      <c r="FS50" s="547"/>
      <c r="FT50" s="547"/>
      <c r="FU50" s="547"/>
      <c r="FV50" s="547"/>
      <c r="FW50" s="548"/>
      <c r="FX50" s="549"/>
      <c r="FY50" s="547"/>
      <c r="FZ50" s="547"/>
      <c r="GA50" s="547"/>
      <c r="GB50" s="547"/>
      <c r="GC50" s="548"/>
      <c r="GD50" s="549"/>
      <c r="GE50" s="547"/>
      <c r="GF50" s="547"/>
      <c r="GG50" s="547"/>
      <c r="GH50" s="547"/>
      <c r="GI50" s="548"/>
      <c r="GJ50" s="549"/>
      <c r="GK50" s="547"/>
      <c r="GL50" s="547"/>
      <c r="GM50" s="547"/>
      <c r="GN50" s="547"/>
      <c r="GO50" s="548"/>
      <c r="GP50" s="549"/>
      <c r="GQ50" s="547"/>
      <c r="GR50" s="547"/>
      <c r="GS50" s="547"/>
      <c r="GT50" s="547"/>
      <c r="GU50" s="548"/>
      <c r="GV50" s="549"/>
      <c r="GW50" s="547"/>
      <c r="GX50" s="547"/>
      <c r="GY50" s="547"/>
      <c r="GZ50" s="547"/>
      <c r="HA50" s="548"/>
      <c r="HB50" s="549"/>
      <c r="HC50" s="547"/>
      <c r="HD50" s="547"/>
      <c r="HE50" s="547"/>
      <c r="HF50" s="547"/>
      <c r="HG50" s="548"/>
      <c r="HH50" s="549"/>
      <c r="HI50" s="547"/>
      <c r="HJ50" s="547"/>
      <c r="HK50" s="547"/>
      <c r="HL50" s="547"/>
      <c r="HM50" s="548"/>
      <c r="HN50" s="549"/>
      <c r="HO50" s="547"/>
      <c r="HP50" s="547"/>
      <c r="HQ50" s="547"/>
    </row>
    <row r="51" spans="1:225" s="456" customFormat="1" ht="20.100000000000001" customHeight="1">
      <c r="A51" s="563">
        <f t="shared" si="7"/>
        <v>5</v>
      </c>
      <c r="B51" s="1253" t="str">
        <f t="shared" si="6"/>
        <v>RUA BRAGANÇA</v>
      </c>
      <c r="C51" s="1283"/>
      <c r="D51" s="1283"/>
      <c r="E51" s="554">
        <f>CALÇADA!F9</f>
        <v>355.18</v>
      </c>
      <c r="F51" s="554">
        <v>0.1</v>
      </c>
      <c r="G51" s="554">
        <f t="shared" si="8"/>
        <v>35.51</v>
      </c>
      <c r="H51" s="570"/>
      <c r="I51" s="571"/>
      <c r="J51" s="547"/>
      <c r="K51" s="548"/>
      <c r="L51" s="549"/>
      <c r="M51" s="547"/>
      <c r="N51" s="547"/>
      <c r="O51" s="547"/>
      <c r="P51" s="547"/>
      <c r="Q51" s="548"/>
      <c r="R51" s="549"/>
      <c r="S51" s="547"/>
      <c r="T51" s="547"/>
      <c r="U51" s="547"/>
      <c r="V51" s="547"/>
      <c r="W51" s="548"/>
      <c r="X51" s="549"/>
      <c r="Y51" s="547"/>
      <c r="Z51" s="547"/>
      <c r="AA51" s="547"/>
      <c r="AB51" s="547"/>
      <c r="AC51" s="548"/>
      <c r="AD51" s="549"/>
      <c r="AE51" s="547"/>
      <c r="AF51" s="547"/>
      <c r="AG51" s="547"/>
      <c r="AH51" s="547"/>
      <c r="AI51" s="548"/>
      <c r="AJ51" s="549"/>
      <c r="AK51" s="547"/>
      <c r="AL51" s="547"/>
      <c r="AM51" s="547"/>
      <c r="AN51" s="547"/>
      <c r="AO51" s="548"/>
      <c r="AP51" s="549"/>
      <c r="AQ51" s="547"/>
      <c r="AR51" s="547"/>
      <c r="AS51" s="547"/>
      <c r="AT51" s="547"/>
      <c r="AU51" s="548"/>
      <c r="AV51" s="549"/>
      <c r="AW51" s="547"/>
      <c r="AX51" s="547"/>
      <c r="AY51" s="547"/>
      <c r="AZ51" s="547"/>
      <c r="BA51" s="548"/>
      <c r="BB51" s="549"/>
      <c r="BC51" s="547"/>
      <c r="BD51" s="547"/>
      <c r="BE51" s="547"/>
      <c r="BF51" s="547"/>
      <c r="BG51" s="548"/>
      <c r="BH51" s="549"/>
      <c r="BI51" s="547"/>
      <c r="BJ51" s="547"/>
      <c r="BK51" s="547"/>
      <c r="BL51" s="547"/>
      <c r="BM51" s="548"/>
      <c r="BN51" s="549"/>
      <c r="BO51" s="547"/>
      <c r="BP51" s="547"/>
      <c r="BQ51" s="547"/>
      <c r="BR51" s="547"/>
      <c r="BS51" s="548"/>
      <c r="BT51" s="549"/>
      <c r="BU51" s="547"/>
      <c r="BV51" s="547"/>
      <c r="BW51" s="547"/>
      <c r="BX51" s="547"/>
      <c r="BY51" s="548"/>
      <c r="BZ51" s="549"/>
      <c r="CA51" s="547"/>
      <c r="CB51" s="547"/>
      <c r="CC51" s="547"/>
      <c r="CD51" s="547"/>
      <c r="CE51" s="548"/>
      <c r="CF51" s="549"/>
      <c r="CG51" s="547"/>
      <c r="CH51" s="547"/>
      <c r="CI51" s="547"/>
      <c r="CJ51" s="547"/>
      <c r="CK51" s="548"/>
      <c r="CL51" s="549"/>
      <c r="CM51" s="547"/>
      <c r="CN51" s="547"/>
      <c r="CO51" s="547"/>
      <c r="CP51" s="547"/>
      <c r="CQ51" s="548"/>
      <c r="CR51" s="549"/>
      <c r="CS51" s="547"/>
      <c r="CT51" s="547"/>
      <c r="CU51" s="547"/>
      <c r="CV51" s="547"/>
      <c r="CW51" s="548"/>
      <c r="CX51" s="549"/>
      <c r="CY51" s="547"/>
      <c r="CZ51" s="547"/>
      <c r="DA51" s="547"/>
      <c r="DB51" s="547"/>
      <c r="DC51" s="548"/>
      <c r="DD51" s="549"/>
      <c r="DE51" s="547"/>
      <c r="DF51" s="547"/>
      <c r="DG51" s="547"/>
      <c r="DH51" s="547"/>
      <c r="DI51" s="548"/>
      <c r="DJ51" s="549"/>
      <c r="DK51" s="547"/>
      <c r="DL51" s="547"/>
      <c r="DM51" s="547"/>
      <c r="DN51" s="547"/>
      <c r="DO51" s="548"/>
      <c r="DP51" s="549"/>
      <c r="DQ51" s="547"/>
      <c r="DR51" s="547"/>
      <c r="DS51" s="547"/>
      <c r="DT51" s="547"/>
      <c r="DU51" s="548"/>
      <c r="DV51" s="549"/>
      <c r="DW51" s="547"/>
      <c r="DX51" s="547"/>
      <c r="DY51" s="547"/>
      <c r="DZ51" s="547"/>
      <c r="EA51" s="548"/>
      <c r="EB51" s="549"/>
      <c r="EC51" s="547"/>
      <c r="ED51" s="547"/>
      <c r="EE51" s="547"/>
      <c r="EF51" s="547"/>
      <c r="EG51" s="548"/>
      <c r="EH51" s="549"/>
      <c r="EI51" s="547"/>
      <c r="EJ51" s="547"/>
      <c r="EK51" s="547"/>
      <c r="EL51" s="547"/>
      <c r="EM51" s="548"/>
      <c r="EN51" s="549"/>
      <c r="EO51" s="547"/>
      <c r="EP51" s="547"/>
      <c r="EQ51" s="547"/>
      <c r="ER51" s="547"/>
      <c r="ES51" s="548"/>
      <c r="ET51" s="549"/>
      <c r="EU51" s="547"/>
      <c r="EV51" s="547"/>
      <c r="EW51" s="547"/>
      <c r="EX51" s="547"/>
      <c r="EY51" s="548"/>
      <c r="EZ51" s="549"/>
      <c r="FA51" s="547"/>
      <c r="FB51" s="547"/>
      <c r="FC51" s="547"/>
      <c r="FD51" s="547"/>
      <c r="FE51" s="548"/>
      <c r="FF51" s="549"/>
      <c r="FG51" s="547"/>
      <c r="FH51" s="547"/>
      <c r="FI51" s="547"/>
      <c r="FJ51" s="547"/>
      <c r="FK51" s="548"/>
      <c r="FL51" s="549"/>
      <c r="FM51" s="547"/>
      <c r="FN51" s="547"/>
      <c r="FO51" s="547"/>
      <c r="FP51" s="547"/>
      <c r="FQ51" s="548"/>
      <c r="FR51" s="549"/>
      <c r="FS51" s="547"/>
      <c r="FT51" s="547"/>
      <c r="FU51" s="547"/>
      <c r="FV51" s="547"/>
      <c r="FW51" s="548"/>
      <c r="FX51" s="549"/>
      <c r="FY51" s="547"/>
      <c r="FZ51" s="547"/>
      <c r="GA51" s="547"/>
      <c r="GB51" s="547"/>
      <c r="GC51" s="548"/>
      <c r="GD51" s="549"/>
      <c r="GE51" s="547"/>
      <c r="GF51" s="547"/>
      <c r="GG51" s="547"/>
      <c r="GH51" s="547"/>
      <c r="GI51" s="548"/>
      <c r="GJ51" s="549"/>
      <c r="GK51" s="547"/>
      <c r="GL51" s="547"/>
      <c r="GM51" s="547"/>
      <c r="GN51" s="547"/>
      <c r="GO51" s="548"/>
      <c r="GP51" s="549"/>
      <c r="GQ51" s="547"/>
      <c r="GR51" s="547"/>
      <c r="GS51" s="547"/>
      <c r="GT51" s="547"/>
      <c r="GU51" s="548"/>
      <c r="GV51" s="549"/>
      <c r="GW51" s="547"/>
      <c r="GX51" s="547"/>
      <c r="GY51" s="547"/>
      <c r="GZ51" s="547"/>
      <c r="HA51" s="548"/>
      <c r="HB51" s="549"/>
      <c r="HC51" s="547"/>
      <c r="HD51" s="547"/>
      <c r="HE51" s="547"/>
      <c r="HF51" s="547"/>
      <c r="HG51" s="548"/>
      <c r="HH51" s="549"/>
      <c r="HI51" s="547"/>
      <c r="HJ51" s="547"/>
      <c r="HK51" s="547"/>
      <c r="HL51" s="547"/>
      <c r="HM51" s="548"/>
      <c r="HN51" s="549"/>
      <c r="HO51" s="547"/>
      <c r="HP51" s="547"/>
      <c r="HQ51" s="547"/>
    </row>
    <row r="52" spans="1:225" s="456" customFormat="1" ht="20.100000000000001" customHeight="1">
      <c r="A52" s="563">
        <f t="shared" si="7"/>
        <v>6</v>
      </c>
      <c r="B52" s="1253" t="str">
        <f t="shared" si="6"/>
        <v>RUA ALTAMIRA</v>
      </c>
      <c r="C52" s="1283"/>
      <c r="D52" s="1283"/>
      <c r="E52" s="554">
        <f>CALÇADA!F10</f>
        <v>352.4</v>
      </c>
      <c r="F52" s="554">
        <v>0.1</v>
      </c>
      <c r="G52" s="554">
        <f t="shared" si="8"/>
        <v>35.24</v>
      </c>
      <c r="H52" s="570"/>
      <c r="I52" s="571"/>
      <c r="J52" s="547"/>
      <c r="K52" s="548"/>
      <c r="L52" s="549"/>
      <c r="M52" s="547"/>
      <c r="N52" s="547"/>
      <c r="O52" s="547"/>
      <c r="P52" s="547"/>
      <c r="Q52" s="548"/>
      <c r="R52" s="549"/>
      <c r="S52" s="547"/>
      <c r="T52" s="547"/>
      <c r="U52" s="547"/>
      <c r="V52" s="547"/>
      <c r="W52" s="548"/>
      <c r="X52" s="549"/>
      <c r="Y52" s="547"/>
      <c r="Z52" s="547"/>
      <c r="AA52" s="547"/>
      <c r="AB52" s="547"/>
      <c r="AC52" s="548"/>
      <c r="AD52" s="549"/>
      <c r="AE52" s="547"/>
      <c r="AF52" s="547"/>
      <c r="AG52" s="547"/>
      <c r="AH52" s="547"/>
      <c r="AI52" s="548"/>
      <c r="AJ52" s="549"/>
      <c r="AK52" s="547"/>
      <c r="AL52" s="547"/>
      <c r="AM52" s="547"/>
      <c r="AN52" s="547"/>
      <c r="AO52" s="548"/>
      <c r="AP52" s="549"/>
      <c r="AQ52" s="547"/>
      <c r="AR52" s="547"/>
      <c r="AS52" s="547"/>
      <c r="AT52" s="547"/>
      <c r="AU52" s="548"/>
      <c r="AV52" s="549"/>
      <c r="AW52" s="547"/>
      <c r="AX52" s="547"/>
      <c r="AY52" s="547"/>
      <c r="AZ52" s="547"/>
      <c r="BA52" s="548"/>
      <c r="BB52" s="549"/>
      <c r="BC52" s="547"/>
      <c r="BD52" s="547"/>
      <c r="BE52" s="547"/>
      <c r="BF52" s="547"/>
      <c r="BG52" s="548"/>
      <c r="BH52" s="549"/>
      <c r="BI52" s="547"/>
      <c r="BJ52" s="547"/>
      <c r="BK52" s="547"/>
      <c r="BL52" s="547"/>
      <c r="BM52" s="548"/>
      <c r="BN52" s="549"/>
      <c r="BO52" s="547"/>
      <c r="BP52" s="547"/>
      <c r="BQ52" s="547"/>
      <c r="BR52" s="547"/>
      <c r="BS52" s="548"/>
      <c r="BT52" s="549"/>
      <c r="BU52" s="547"/>
      <c r="BV52" s="547"/>
      <c r="BW52" s="547"/>
      <c r="BX52" s="547"/>
      <c r="BY52" s="548"/>
      <c r="BZ52" s="549"/>
      <c r="CA52" s="547"/>
      <c r="CB52" s="547"/>
      <c r="CC52" s="547"/>
      <c r="CD52" s="547"/>
      <c r="CE52" s="548"/>
      <c r="CF52" s="549"/>
      <c r="CG52" s="547"/>
      <c r="CH52" s="547"/>
      <c r="CI52" s="547"/>
      <c r="CJ52" s="547"/>
      <c r="CK52" s="548"/>
      <c r="CL52" s="549"/>
      <c r="CM52" s="547"/>
      <c r="CN52" s="547"/>
      <c r="CO52" s="547"/>
      <c r="CP52" s="547"/>
      <c r="CQ52" s="548"/>
      <c r="CR52" s="549"/>
      <c r="CS52" s="547"/>
      <c r="CT52" s="547"/>
      <c r="CU52" s="547"/>
      <c r="CV52" s="547"/>
      <c r="CW52" s="548"/>
      <c r="CX52" s="549"/>
      <c r="CY52" s="547"/>
      <c r="CZ52" s="547"/>
      <c r="DA52" s="547"/>
      <c r="DB52" s="547"/>
      <c r="DC52" s="548"/>
      <c r="DD52" s="549"/>
      <c r="DE52" s="547"/>
      <c r="DF52" s="547"/>
      <c r="DG52" s="547"/>
      <c r="DH52" s="547"/>
      <c r="DI52" s="548"/>
      <c r="DJ52" s="549"/>
      <c r="DK52" s="547"/>
      <c r="DL52" s="547"/>
      <c r="DM52" s="547"/>
      <c r="DN52" s="547"/>
      <c r="DO52" s="548"/>
      <c r="DP52" s="549"/>
      <c r="DQ52" s="547"/>
      <c r="DR52" s="547"/>
      <c r="DS52" s="547"/>
      <c r="DT52" s="547"/>
      <c r="DU52" s="548"/>
      <c r="DV52" s="549"/>
      <c r="DW52" s="547"/>
      <c r="DX52" s="547"/>
      <c r="DY52" s="547"/>
      <c r="DZ52" s="547"/>
      <c r="EA52" s="548"/>
      <c r="EB52" s="549"/>
      <c r="EC52" s="547"/>
      <c r="ED52" s="547"/>
      <c r="EE52" s="547"/>
      <c r="EF52" s="547"/>
      <c r="EG52" s="548"/>
      <c r="EH52" s="549"/>
      <c r="EI52" s="547"/>
      <c r="EJ52" s="547"/>
      <c r="EK52" s="547"/>
      <c r="EL52" s="547"/>
      <c r="EM52" s="548"/>
      <c r="EN52" s="549"/>
      <c r="EO52" s="547"/>
      <c r="EP52" s="547"/>
      <c r="EQ52" s="547"/>
      <c r="ER52" s="547"/>
      <c r="ES52" s="548"/>
      <c r="ET52" s="549"/>
      <c r="EU52" s="547"/>
      <c r="EV52" s="547"/>
      <c r="EW52" s="547"/>
      <c r="EX52" s="547"/>
      <c r="EY52" s="548"/>
      <c r="EZ52" s="549"/>
      <c r="FA52" s="547"/>
      <c r="FB52" s="547"/>
      <c r="FC52" s="547"/>
      <c r="FD52" s="547"/>
      <c r="FE52" s="548"/>
      <c r="FF52" s="549"/>
      <c r="FG52" s="547"/>
      <c r="FH52" s="547"/>
      <c r="FI52" s="547"/>
      <c r="FJ52" s="547"/>
      <c r="FK52" s="548"/>
      <c r="FL52" s="549"/>
      <c r="FM52" s="547"/>
      <c r="FN52" s="547"/>
      <c r="FO52" s="547"/>
      <c r="FP52" s="547"/>
      <c r="FQ52" s="548"/>
      <c r="FR52" s="549"/>
      <c r="FS52" s="547"/>
      <c r="FT52" s="547"/>
      <c r="FU52" s="547"/>
      <c r="FV52" s="547"/>
      <c r="FW52" s="548"/>
      <c r="FX52" s="549"/>
      <c r="FY52" s="547"/>
      <c r="FZ52" s="547"/>
      <c r="GA52" s="547"/>
      <c r="GB52" s="547"/>
      <c r="GC52" s="548"/>
      <c r="GD52" s="549"/>
      <c r="GE52" s="547"/>
      <c r="GF52" s="547"/>
      <c r="GG52" s="547"/>
      <c r="GH52" s="547"/>
      <c r="GI52" s="548"/>
      <c r="GJ52" s="549"/>
      <c r="GK52" s="547"/>
      <c r="GL52" s="547"/>
      <c r="GM52" s="547"/>
      <c r="GN52" s="547"/>
      <c r="GO52" s="548"/>
      <c r="GP52" s="549"/>
      <c r="GQ52" s="547"/>
      <c r="GR52" s="547"/>
      <c r="GS52" s="547"/>
      <c r="GT52" s="547"/>
      <c r="GU52" s="548"/>
      <c r="GV52" s="549"/>
      <c r="GW52" s="547"/>
      <c r="GX52" s="547"/>
      <c r="GY52" s="547"/>
      <c r="GZ52" s="547"/>
      <c r="HA52" s="548"/>
      <c r="HB52" s="549"/>
      <c r="HC52" s="547"/>
      <c r="HD52" s="547"/>
      <c r="HE52" s="547"/>
      <c r="HF52" s="547"/>
      <c r="HG52" s="548"/>
      <c r="HH52" s="549"/>
      <c r="HI52" s="547"/>
      <c r="HJ52" s="547"/>
      <c r="HK52" s="547"/>
      <c r="HL52" s="547"/>
      <c r="HM52" s="548"/>
      <c r="HN52" s="549"/>
      <c r="HO52" s="547"/>
      <c r="HP52" s="547"/>
      <c r="HQ52" s="547"/>
    </row>
    <row r="53" spans="1:225" s="456" customFormat="1" ht="20.100000000000001" customHeight="1">
      <c r="A53" s="563">
        <f t="shared" si="7"/>
        <v>7</v>
      </c>
      <c r="B53" s="1253" t="str">
        <f t="shared" si="6"/>
        <v>RUA CARUARU</v>
      </c>
      <c r="C53" s="1283"/>
      <c r="D53" s="1283"/>
      <c r="E53" s="554">
        <f>CALÇADA!F11</f>
        <v>1827.74</v>
      </c>
      <c r="F53" s="554">
        <v>0.1</v>
      </c>
      <c r="G53" s="554">
        <f t="shared" si="8"/>
        <v>182.77</v>
      </c>
      <c r="H53" s="570"/>
      <c r="I53" s="571"/>
      <c r="J53" s="547"/>
      <c r="K53" s="548"/>
      <c r="L53" s="549"/>
      <c r="M53" s="547"/>
      <c r="N53" s="547"/>
      <c r="O53" s="547"/>
      <c r="P53" s="547"/>
      <c r="Q53" s="548"/>
      <c r="R53" s="549"/>
      <c r="S53" s="547"/>
      <c r="T53" s="547"/>
      <c r="U53" s="547"/>
      <c r="V53" s="547"/>
      <c r="W53" s="548"/>
      <c r="X53" s="549"/>
      <c r="Y53" s="547"/>
      <c r="Z53" s="547"/>
      <c r="AA53" s="547"/>
      <c r="AB53" s="547"/>
      <c r="AC53" s="548"/>
      <c r="AD53" s="549"/>
      <c r="AE53" s="547"/>
      <c r="AF53" s="547"/>
      <c r="AG53" s="547"/>
      <c r="AH53" s="547"/>
      <c r="AI53" s="548"/>
      <c r="AJ53" s="549"/>
      <c r="AK53" s="547"/>
      <c r="AL53" s="547"/>
      <c r="AM53" s="547"/>
      <c r="AN53" s="547"/>
      <c r="AO53" s="548"/>
      <c r="AP53" s="549"/>
      <c r="AQ53" s="547"/>
      <c r="AR53" s="547"/>
      <c r="AS53" s="547"/>
      <c r="AT53" s="547"/>
      <c r="AU53" s="548"/>
      <c r="AV53" s="549"/>
      <c r="AW53" s="547"/>
      <c r="AX53" s="547"/>
      <c r="AY53" s="547"/>
      <c r="AZ53" s="547"/>
      <c r="BA53" s="548"/>
      <c r="BB53" s="549"/>
      <c r="BC53" s="547"/>
      <c r="BD53" s="547"/>
      <c r="BE53" s="547"/>
      <c r="BF53" s="547"/>
      <c r="BG53" s="548"/>
      <c r="BH53" s="549"/>
      <c r="BI53" s="547"/>
      <c r="BJ53" s="547"/>
      <c r="BK53" s="547"/>
      <c r="BL53" s="547"/>
      <c r="BM53" s="548"/>
      <c r="BN53" s="549"/>
      <c r="BO53" s="547"/>
      <c r="BP53" s="547"/>
      <c r="BQ53" s="547"/>
      <c r="BR53" s="547"/>
      <c r="BS53" s="548"/>
      <c r="BT53" s="549"/>
      <c r="BU53" s="547"/>
      <c r="BV53" s="547"/>
      <c r="BW53" s="547"/>
      <c r="BX53" s="547"/>
      <c r="BY53" s="548"/>
      <c r="BZ53" s="549"/>
      <c r="CA53" s="547"/>
      <c r="CB53" s="547"/>
      <c r="CC53" s="547"/>
      <c r="CD53" s="547"/>
      <c r="CE53" s="548"/>
      <c r="CF53" s="549"/>
      <c r="CG53" s="547"/>
      <c r="CH53" s="547"/>
      <c r="CI53" s="547"/>
      <c r="CJ53" s="547"/>
      <c r="CK53" s="548"/>
      <c r="CL53" s="549"/>
      <c r="CM53" s="547"/>
      <c r="CN53" s="547"/>
      <c r="CO53" s="547"/>
      <c r="CP53" s="547"/>
      <c r="CQ53" s="548"/>
      <c r="CR53" s="549"/>
      <c r="CS53" s="547"/>
      <c r="CT53" s="547"/>
      <c r="CU53" s="547"/>
      <c r="CV53" s="547"/>
      <c r="CW53" s="548"/>
      <c r="CX53" s="549"/>
      <c r="CY53" s="547"/>
      <c r="CZ53" s="547"/>
      <c r="DA53" s="547"/>
      <c r="DB53" s="547"/>
      <c r="DC53" s="548"/>
      <c r="DD53" s="549"/>
      <c r="DE53" s="547"/>
      <c r="DF53" s="547"/>
      <c r="DG53" s="547"/>
      <c r="DH53" s="547"/>
      <c r="DI53" s="548"/>
      <c r="DJ53" s="549"/>
      <c r="DK53" s="547"/>
      <c r="DL53" s="547"/>
      <c r="DM53" s="547"/>
      <c r="DN53" s="547"/>
      <c r="DO53" s="548"/>
      <c r="DP53" s="549"/>
      <c r="DQ53" s="547"/>
      <c r="DR53" s="547"/>
      <c r="DS53" s="547"/>
      <c r="DT53" s="547"/>
      <c r="DU53" s="548"/>
      <c r="DV53" s="549"/>
      <c r="DW53" s="547"/>
      <c r="DX53" s="547"/>
      <c r="DY53" s="547"/>
      <c r="DZ53" s="547"/>
      <c r="EA53" s="548"/>
      <c r="EB53" s="549"/>
      <c r="EC53" s="547"/>
      <c r="ED53" s="547"/>
      <c r="EE53" s="547"/>
      <c r="EF53" s="547"/>
      <c r="EG53" s="548"/>
      <c r="EH53" s="549"/>
      <c r="EI53" s="547"/>
      <c r="EJ53" s="547"/>
      <c r="EK53" s="547"/>
      <c r="EL53" s="547"/>
      <c r="EM53" s="548"/>
      <c r="EN53" s="549"/>
      <c r="EO53" s="547"/>
      <c r="EP53" s="547"/>
      <c r="EQ53" s="547"/>
      <c r="ER53" s="547"/>
      <c r="ES53" s="548"/>
      <c r="ET53" s="549"/>
      <c r="EU53" s="547"/>
      <c r="EV53" s="547"/>
      <c r="EW53" s="547"/>
      <c r="EX53" s="547"/>
      <c r="EY53" s="548"/>
      <c r="EZ53" s="549"/>
      <c r="FA53" s="547"/>
      <c r="FB53" s="547"/>
      <c r="FC53" s="547"/>
      <c r="FD53" s="547"/>
      <c r="FE53" s="548"/>
      <c r="FF53" s="549"/>
      <c r="FG53" s="547"/>
      <c r="FH53" s="547"/>
      <c r="FI53" s="547"/>
      <c r="FJ53" s="547"/>
      <c r="FK53" s="548"/>
      <c r="FL53" s="549"/>
      <c r="FM53" s="547"/>
      <c r="FN53" s="547"/>
      <c r="FO53" s="547"/>
      <c r="FP53" s="547"/>
      <c r="FQ53" s="548"/>
      <c r="FR53" s="549"/>
      <c r="FS53" s="547"/>
      <c r="FT53" s="547"/>
      <c r="FU53" s="547"/>
      <c r="FV53" s="547"/>
      <c r="FW53" s="548"/>
      <c r="FX53" s="549"/>
      <c r="FY53" s="547"/>
      <c r="FZ53" s="547"/>
      <c r="GA53" s="547"/>
      <c r="GB53" s="547"/>
      <c r="GC53" s="548"/>
      <c r="GD53" s="549"/>
      <c r="GE53" s="547"/>
      <c r="GF53" s="547"/>
      <c r="GG53" s="547"/>
      <c r="GH53" s="547"/>
      <c r="GI53" s="548"/>
      <c r="GJ53" s="549"/>
      <c r="GK53" s="547"/>
      <c r="GL53" s="547"/>
      <c r="GM53" s="547"/>
      <c r="GN53" s="547"/>
      <c r="GO53" s="548"/>
      <c r="GP53" s="549"/>
      <c r="GQ53" s="547"/>
      <c r="GR53" s="547"/>
      <c r="GS53" s="547"/>
      <c r="GT53" s="547"/>
      <c r="GU53" s="548"/>
      <c r="GV53" s="549"/>
      <c r="GW53" s="547"/>
      <c r="GX53" s="547"/>
      <c r="GY53" s="547"/>
      <c r="GZ53" s="547"/>
      <c r="HA53" s="548"/>
      <c r="HB53" s="549"/>
      <c r="HC53" s="547"/>
      <c r="HD53" s="547"/>
      <c r="HE53" s="547"/>
      <c r="HF53" s="547"/>
      <c r="HG53" s="548"/>
      <c r="HH53" s="549"/>
      <c r="HI53" s="547"/>
      <c r="HJ53" s="547"/>
      <c r="HK53" s="547"/>
      <c r="HL53" s="547"/>
      <c r="HM53" s="548"/>
      <c r="HN53" s="549"/>
      <c r="HO53" s="547"/>
      <c r="HP53" s="547"/>
      <c r="HQ53" s="547"/>
    </row>
    <row r="54" spans="1:225" s="456" customFormat="1" ht="20.100000000000001" customHeight="1">
      <c r="A54" s="563">
        <f t="shared" si="7"/>
        <v>8</v>
      </c>
      <c r="B54" s="1253" t="str">
        <f t="shared" si="6"/>
        <v>TRAVESSA DO NICO</v>
      </c>
      <c r="C54" s="1283"/>
      <c r="D54" s="1283"/>
      <c r="E54" s="554">
        <f>CALÇADA!F12</f>
        <v>222.44</v>
      </c>
      <c r="F54" s="554">
        <v>0.1</v>
      </c>
      <c r="G54" s="554">
        <f t="shared" si="8"/>
        <v>22.24</v>
      </c>
      <c r="H54" s="570"/>
      <c r="I54" s="571"/>
      <c r="J54" s="547"/>
      <c r="K54" s="548"/>
      <c r="L54" s="549"/>
      <c r="M54" s="547"/>
      <c r="N54" s="547"/>
      <c r="O54" s="547"/>
      <c r="P54" s="547"/>
      <c r="Q54" s="548"/>
      <c r="R54" s="549"/>
      <c r="S54" s="547"/>
      <c r="T54" s="547"/>
      <c r="U54" s="547"/>
      <c r="V54" s="547"/>
      <c r="W54" s="548"/>
      <c r="X54" s="549"/>
      <c r="Y54" s="547"/>
      <c r="Z54" s="547"/>
      <c r="AA54" s="547"/>
      <c r="AB54" s="547"/>
      <c r="AC54" s="548"/>
      <c r="AD54" s="549"/>
      <c r="AE54" s="547"/>
      <c r="AF54" s="547"/>
      <c r="AG54" s="547"/>
      <c r="AH54" s="547"/>
      <c r="AI54" s="548"/>
      <c r="AJ54" s="549"/>
      <c r="AK54" s="547"/>
      <c r="AL54" s="547"/>
      <c r="AM54" s="547"/>
      <c r="AN54" s="547"/>
      <c r="AO54" s="548"/>
      <c r="AP54" s="549"/>
      <c r="AQ54" s="547"/>
      <c r="AR54" s="547"/>
      <c r="AS54" s="547"/>
      <c r="AT54" s="547"/>
      <c r="AU54" s="548"/>
      <c r="AV54" s="549"/>
      <c r="AW54" s="547"/>
      <c r="AX54" s="547"/>
      <c r="AY54" s="547"/>
      <c r="AZ54" s="547"/>
      <c r="BA54" s="548"/>
      <c r="BB54" s="549"/>
      <c r="BC54" s="547"/>
      <c r="BD54" s="547"/>
      <c r="BE54" s="547"/>
      <c r="BF54" s="547"/>
      <c r="BG54" s="548"/>
      <c r="BH54" s="549"/>
      <c r="BI54" s="547"/>
      <c r="BJ54" s="547"/>
      <c r="BK54" s="547"/>
      <c r="BL54" s="547"/>
      <c r="BM54" s="548"/>
      <c r="BN54" s="549"/>
      <c r="BO54" s="547"/>
      <c r="BP54" s="547"/>
      <c r="BQ54" s="547"/>
      <c r="BR54" s="547"/>
      <c r="BS54" s="548"/>
      <c r="BT54" s="549"/>
      <c r="BU54" s="547"/>
      <c r="BV54" s="547"/>
      <c r="BW54" s="547"/>
      <c r="BX54" s="547"/>
      <c r="BY54" s="548"/>
      <c r="BZ54" s="549"/>
      <c r="CA54" s="547"/>
      <c r="CB54" s="547"/>
      <c r="CC54" s="547"/>
      <c r="CD54" s="547"/>
      <c r="CE54" s="548"/>
      <c r="CF54" s="549"/>
      <c r="CG54" s="547"/>
      <c r="CH54" s="547"/>
      <c r="CI54" s="547"/>
      <c r="CJ54" s="547"/>
      <c r="CK54" s="548"/>
      <c r="CL54" s="549"/>
      <c r="CM54" s="547"/>
      <c r="CN54" s="547"/>
      <c r="CO54" s="547"/>
      <c r="CP54" s="547"/>
      <c r="CQ54" s="548"/>
      <c r="CR54" s="549"/>
      <c r="CS54" s="547"/>
      <c r="CT54" s="547"/>
      <c r="CU54" s="547"/>
      <c r="CV54" s="547"/>
      <c r="CW54" s="548"/>
      <c r="CX54" s="549"/>
      <c r="CY54" s="547"/>
      <c r="CZ54" s="547"/>
      <c r="DA54" s="547"/>
      <c r="DB54" s="547"/>
      <c r="DC54" s="548"/>
      <c r="DD54" s="549"/>
      <c r="DE54" s="547"/>
      <c r="DF54" s="547"/>
      <c r="DG54" s="547"/>
      <c r="DH54" s="547"/>
      <c r="DI54" s="548"/>
      <c r="DJ54" s="549"/>
      <c r="DK54" s="547"/>
      <c r="DL54" s="547"/>
      <c r="DM54" s="547"/>
      <c r="DN54" s="547"/>
      <c r="DO54" s="548"/>
      <c r="DP54" s="549"/>
      <c r="DQ54" s="547"/>
      <c r="DR54" s="547"/>
      <c r="DS54" s="547"/>
      <c r="DT54" s="547"/>
      <c r="DU54" s="548"/>
      <c r="DV54" s="549"/>
      <c r="DW54" s="547"/>
      <c r="DX54" s="547"/>
      <c r="DY54" s="547"/>
      <c r="DZ54" s="547"/>
      <c r="EA54" s="548"/>
      <c r="EB54" s="549"/>
      <c r="EC54" s="547"/>
      <c r="ED54" s="547"/>
      <c r="EE54" s="547"/>
      <c r="EF54" s="547"/>
      <c r="EG54" s="548"/>
      <c r="EH54" s="549"/>
      <c r="EI54" s="547"/>
      <c r="EJ54" s="547"/>
      <c r="EK54" s="547"/>
      <c r="EL54" s="547"/>
      <c r="EM54" s="548"/>
      <c r="EN54" s="549"/>
      <c r="EO54" s="547"/>
      <c r="EP54" s="547"/>
      <c r="EQ54" s="547"/>
      <c r="ER54" s="547"/>
      <c r="ES54" s="548"/>
      <c r="ET54" s="549"/>
      <c r="EU54" s="547"/>
      <c r="EV54" s="547"/>
      <c r="EW54" s="547"/>
      <c r="EX54" s="547"/>
      <c r="EY54" s="548"/>
      <c r="EZ54" s="549"/>
      <c r="FA54" s="547"/>
      <c r="FB54" s="547"/>
      <c r="FC54" s="547"/>
      <c r="FD54" s="547"/>
      <c r="FE54" s="548"/>
      <c r="FF54" s="549"/>
      <c r="FG54" s="547"/>
      <c r="FH54" s="547"/>
      <c r="FI54" s="547"/>
      <c r="FJ54" s="547"/>
      <c r="FK54" s="548"/>
      <c r="FL54" s="549"/>
      <c r="FM54" s="547"/>
      <c r="FN54" s="547"/>
      <c r="FO54" s="547"/>
      <c r="FP54" s="547"/>
      <c r="FQ54" s="548"/>
      <c r="FR54" s="549"/>
      <c r="FS54" s="547"/>
      <c r="FT54" s="547"/>
      <c r="FU54" s="547"/>
      <c r="FV54" s="547"/>
      <c r="FW54" s="548"/>
      <c r="FX54" s="549"/>
      <c r="FY54" s="547"/>
      <c r="FZ54" s="547"/>
      <c r="GA54" s="547"/>
      <c r="GB54" s="547"/>
      <c r="GC54" s="548"/>
      <c r="GD54" s="549"/>
      <c r="GE54" s="547"/>
      <c r="GF54" s="547"/>
      <c r="GG54" s="547"/>
      <c r="GH54" s="547"/>
      <c r="GI54" s="548"/>
      <c r="GJ54" s="549"/>
      <c r="GK54" s="547"/>
      <c r="GL54" s="547"/>
      <c r="GM54" s="547"/>
      <c r="GN54" s="547"/>
      <c r="GO54" s="548"/>
      <c r="GP54" s="549"/>
      <c r="GQ54" s="547"/>
      <c r="GR54" s="547"/>
      <c r="GS54" s="547"/>
      <c r="GT54" s="547"/>
      <c r="GU54" s="548"/>
      <c r="GV54" s="549"/>
      <c r="GW54" s="547"/>
      <c r="GX54" s="547"/>
      <c r="GY54" s="547"/>
      <c r="GZ54" s="547"/>
      <c r="HA54" s="548"/>
      <c r="HB54" s="549"/>
      <c r="HC54" s="547"/>
      <c r="HD54" s="547"/>
      <c r="HE54" s="547"/>
      <c r="HF54" s="547"/>
      <c r="HG54" s="548"/>
      <c r="HH54" s="549"/>
      <c r="HI54" s="547"/>
      <c r="HJ54" s="547"/>
      <c r="HK54" s="547"/>
      <c r="HL54" s="547"/>
      <c r="HM54" s="548"/>
      <c r="HN54" s="549"/>
      <c r="HO54" s="547"/>
      <c r="HP54" s="547"/>
      <c r="HQ54" s="547"/>
    </row>
    <row r="55" spans="1:225" s="456" customFormat="1" ht="20.100000000000001" customHeight="1">
      <c r="A55" s="563">
        <f t="shared" si="7"/>
        <v>9</v>
      </c>
      <c r="B55" s="1253" t="str">
        <f t="shared" si="6"/>
        <v>RUA COLATINA</v>
      </c>
      <c r="C55" s="1283"/>
      <c r="D55" s="1283"/>
      <c r="E55" s="554">
        <f>CALÇADA!F13</f>
        <v>244.14</v>
      </c>
      <c r="F55" s="554">
        <v>0.1</v>
      </c>
      <c r="G55" s="554">
        <f t="shared" si="8"/>
        <v>24.41</v>
      </c>
      <c r="H55" s="570"/>
      <c r="I55" s="571"/>
      <c r="J55" s="547"/>
      <c r="K55" s="548"/>
      <c r="L55" s="549"/>
      <c r="M55" s="547"/>
      <c r="N55" s="547"/>
      <c r="O55" s="547"/>
      <c r="P55" s="547"/>
      <c r="Q55" s="548"/>
      <c r="R55" s="549"/>
      <c r="S55" s="547"/>
      <c r="T55" s="547"/>
      <c r="U55" s="547"/>
      <c r="V55" s="547"/>
      <c r="W55" s="548"/>
      <c r="X55" s="549"/>
      <c r="Y55" s="547"/>
      <c r="Z55" s="547"/>
      <c r="AA55" s="547"/>
      <c r="AB55" s="547"/>
      <c r="AC55" s="548"/>
      <c r="AD55" s="549"/>
      <c r="AE55" s="547"/>
      <c r="AF55" s="547"/>
      <c r="AG55" s="547"/>
      <c r="AH55" s="547"/>
      <c r="AI55" s="548"/>
      <c r="AJ55" s="549"/>
      <c r="AK55" s="547"/>
      <c r="AL55" s="547"/>
      <c r="AM55" s="547"/>
      <c r="AN55" s="547"/>
      <c r="AO55" s="548"/>
      <c r="AP55" s="549"/>
      <c r="AQ55" s="547"/>
      <c r="AR55" s="547"/>
      <c r="AS55" s="547"/>
      <c r="AT55" s="547"/>
      <c r="AU55" s="548"/>
      <c r="AV55" s="549"/>
      <c r="AW55" s="547"/>
      <c r="AX55" s="547"/>
      <c r="AY55" s="547"/>
      <c r="AZ55" s="547"/>
      <c r="BA55" s="548"/>
      <c r="BB55" s="549"/>
      <c r="BC55" s="547"/>
      <c r="BD55" s="547"/>
      <c r="BE55" s="547"/>
      <c r="BF55" s="547"/>
      <c r="BG55" s="548"/>
      <c r="BH55" s="549"/>
      <c r="BI55" s="547"/>
      <c r="BJ55" s="547"/>
      <c r="BK55" s="547"/>
      <c r="BL55" s="547"/>
      <c r="BM55" s="548"/>
      <c r="BN55" s="549"/>
      <c r="BO55" s="547"/>
      <c r="BP55" s="547"/>
      <c r="BQ55" s="547"/>
      <c r="BR55" s="547"/>
      <c r="BS55" s="548"/>
      <c r="BT55" s="549"/>
      <c r="BU55" s="547"/>
      <c r="BV55" s="547"/>
      <c r="BW55" s="547"/>
      <c r="BX55" s="547"/>
      <c r="BY55" s="548"/>
      <c r="BZ55" s="549"/>
      <c r="CA55" s="547"/>
      <c r="CB55" s="547"/>
      <c r="CC55" s="547"/>
      <c r="CD55" s="547"/>
      <c r="CE55" s="548"/>
      <c r="CF55" s="549"/>
      <c r="CG55" s="547"/>
      <c r="CH55" s="547"/>
      <c r="CI55" s="547"/>
      <c r="CJ55" s="547"/>
      <c r="CK55" s="548"/>
      <c r="CL55" s="549"/>
      <c r="CM55" s="547"/>
      <c r="CN55" s="547"/>
      <c r="CO55" s="547"/>
      <c r="CP55" s="547"/>
      <c r="CQ55" s="548"/>
      <c r="CR55" s="549"/>
      <c r="CS55" s="547"/>
      <c r="CT55" s="547"/>
      <c r="CU55" s="547"/>
      <c r="CV55" s="547"/>
      <c r="CW55" s="548"/>
      <c r="CX55" s="549"/>
      <c r="CY55" s="547"/>
      <c r="CZ55" s="547"/>
      <c r="DA55" s="547"/>
      <c r="DB55" s="547"/>
      <c r="DC55" s="548"/>
      <c r="DD55" s="549"/>
      <c r="DE55" s="547"/>
      <c r="DF55" s="547"/>
      <c r="DG55" s="547"/>
      <c r="DH55" s="547"/>
      <c r="DI55" s="548"/>
      <c r="DJ55" s="549"/>
      <c r="DK55" s="547"/>
      <c r="DL55" s="547"/>
      <c r="DM55" s="547"/>
      <c r="DN55" s="547"/>
      <c r="DO55" s="548"/>
      <c r="DP55" s="549"/>
      <c r="DQ55" s="547"/>
      <c r="DR55" s="547"/>
      <c r="DS55" s="547"/>
      <c r="DT55" s="547"/>
      <c r="DU55" s="548"/>
      <c r="DV55" s="549"/>
      <c r="DW55" s="547"/>
      <c r="DX55" s="547"/>
      <c r="DY55" s="547"/>
      <c r="DZ55" s="547"/>
      <c r="EA55" s="548"/>
      <c r="EB55" s="549"/>
      <c r="EC55" s="547"/>
      <c r="ED55" s="547"/>
      <c r="EE55" s="547"/>
      <c r="EF55" s="547"/>
      <c r="EG55" s="548"/>
      <c r="EH55" s="549"/>
      <c r="EI55" s="547"/>
      <c r="EJ55" s="547"/>
      <c r="EK55" s="547"/>
      <c r="EL55" s="547"/>
      <c r="EM55" s="548"/>
      <c r="EN55" s="549"/>
      <c r="EO55" s="547"/>
      <c r="EP55" s="547"/>
      <c r="EQ55" s="547"/>
      <c r="ER55" s="547"/>
      <c r="ES55" s="548"/>
      <c r="ET55" s="549"/>
      <c r="EU55" s="547"/>
      <c r="EV55" s="547"/>
      <c r="EW55" s="547"/>
      <c r="EX55" s="547"/>
      <c r="EY55" s="548"/>
      <c r="EZ55" s="549"/>
      <c r="FA55" s="547"/>
      <c r="FB55" s="547"/>
      <c r="FC55" s="547"/>
      <c r="FD55" s="547"/>
      <c r="FE55" s="548"/>
      <c r="FF55" s="549"/>
      <c r="FG55" s="547"/>
      <c r="FH55" s="547"/>
      <c r="FI55" s="547"/>
      <c r="FJ55" s="547"/>
      <c r="FK55" s="548"/>
      <c r="FL55" s="549"/>
      <c r="FM55" s="547"/>
      <c r="FN55" s="547"/>
      <c r="FO55" s="547"/>
      <c r="FP55" s="547"/>
      <c r="FQ55" s="548"/>
      <c r="FR55" s="549"/>
      <c r="FS55" s="547"/>
      <c r="FT55" s="547"/>
      <c r="FU55" s="547"/>
      <c r="FV55" s="547"/>
      <c r="FW55" s="548"/>
      <c r="FX55" s="549"/>
      <c r="FY55" s="547"/>
      <c r="FZ55" s="547"/>
      <c r="GA55" s="547"/>
      <c r="GB55" s="547"/>
      <c r="GC55" s="548"/>
      <c r="GD55" s="549"/>
      <c r="GE55" s="547"/>
      <c r="GF55" s="547"/>
      <c r="GG55" s="547"/>
      <c r="GH55" s="547"/>
      <c r="GI55" s="548"/>
      <c r="GJ55" s="549"/>
      <c r="GK55" s="547"/>
      <c r="GL55" s="547"/>
      <c r="GM55" s="547"/>
      <c r="GN55" s="547"/>
      <c r="GO55" s="548"/>
      <c r="GP55" s="549"/>
      <c r="GQ55" s="547"/>
      <c r="GR55" s="547"/>
      <c r="GS55" s="547"/>
      <c r="GT55" s="547"/>
      <c r="GU55" s="548"/>
      <c r="GV55" s="549"/>
      <c r="GW55" s="547"/>
      <c r="GX55" s="547"/>
      <c r="GY55" s="547"/>
      <c r="GZ55" s="547"/>
      <c r="HA55" s="548"/>
      <c r="HB55" s="549"/>
      <c r="HC55" s="547"/>
      <c r="HD55" s="547"/>
      <c r="HE55" s="547"/>
      <c r="HF55" s="547"/>
      <c r="HG55" s="548"/>
      <c r="HH55" s="549"/>
      <c r="HI55" s="547"/>
      <c r="HJ55" s="547"/>
      <c r="HK55" s="547"/>
      <c r="HL55" s="547"/>
      <c r="HM55" s="548"/>
      <c r="HN55" s="549"/>
      <c r="HO55" s="547"/>
      <c r="HP55" s="547"/>
      <c r="HQ55" s="547"/>
    </row>
    <row r="56" spans="1:225" s="456" customFormat="1" ht="20.100000000000001" customHeight="1">
      <c r="A56" s="563">
        <f t="shared" si="7"/>
        <v>10</v>
      </c>
      <c r="B56" s="1253" t="str">
        <f t="shared" si="6"/>
        <v>RUA CEM</v>
      </c>
      <c r="C56" s="1283"/>
      <c r="D56" s="1283"/>
      <c r="E56" s="554">
        <f>CALÇADA!F14</f>
        <v>267.34000000000003</v>
      </c>
      <c r="F56" s="554">
        <v>0.1</v>
      </c>
      <c r="G56" s="554">
        <f t="shared" si="8"/>
        <v>26.73</v>
      </c>
      <c r="H56" s="570"/>
      <c r="I56" s="571"/>
      <c r="J56" s="547"/>
      <c r="K56" s="548"/>
      <c r="L56" s="549"/>
      <c r="M56" s="547"/>
      <c r="N56" s="547"/>
      <c r="O56" s="547"/>
      <c r="P56" s="547"/>
      <c r="Q56" s="548"/>
      <c r="R56" s="549"/>
      <c r="S56" s="547"/>
      <c r="T56" s="547"/>
      <c r="U56" s="547"/>
      <c r="V56" s="547"/>
      <c r="W56" s="548"/>
      <c r="X56" s="549"/>
      <c r="Y56" s="547"/>
      <c r="Z56" s="547"/>
      <c r="AA56" s="547"/>
      <c r="AB56" s="547"/>
      <c r="AC56" s="548"/>
      <c r="AD56" s="549"/>
      <c r="AE56" s="547"/>
      <c r="AF56" s="547"/>
      <c r="AG56" s="547"/>
      <c r="AH56" s="547"/>
      <c r="AI56" s="548"/>
      <c r="AJ56" s="549"/>
      <c r="AK56" s="547"/>
      <c r="AL56" s="547"/>
      <c r="AM56" s="547"/>
      <c r="AN56" s="547"/>
      <c r="AO56" s="548"/>
      <c r="AP56" s="549"/>
      <c r="AQ56" s="547"/>
      <c r="AR56" s="547"/>
      <c r="AS56" s="547"/>
      <c r="AT56" s="547"/>
      <c r="AU56" s="548"/>
      <c r="AV56" s="549"/>
      <c r="AW56" s="547"/>
      <c r="AX56" s="547"/>
      <c r="AY56" s="547"/>
      <c r="AZ56" s="547"/>
      <c r="BA56" s="548"/>
      <c r="BB56" s="549"/>
      <c r="BC56" s="547"/>
      <c r="BD56" s="547"/>
      <c r="BE56" s="547"/>
      <c r="BF56" s="547"/>
      <c r="BG56" s="548"/>
      <c r="BH56" s="549"/>
      <c r="BI56" s="547"/>
      <c r="BJ56" s="547"/>
      <c r="BK56" s="547"/>
      <c r="BL56" s="547"/>
      <c r="BM56" s="548"/>
      <c r="BN56" s="549"/>
      <c r="BO56" s="547"/>
      <c r="BP56" s="547"/>
      <c r="BQ56" s="547"/>
      <c r="BR56" s="547"/>
      <c r="BS56" s="548"/>
      <c r="BT56" s="549"/>
      <c r="BU56" s="547"/>
      <c r="BV56" s="547"/>
      <c r="BW56" s="547"/>
      <c r="BX56" s="547"/>
      <c r="BY56" s="548"/>
      <c r="BZ56" s="549"/>
      <c r="CA56" s="547"/>
      <c r="CB56" s="547"/>
      <c r="CC56" s="547"/>
      <c r="CD56" s="547"/>
      <c r="CE56" s="548"/>
      <c r="CF56" s="549"/>
      <c r="CG56" s="547"/>
      <c r="CH56" s="547"/>
      <c r="CI56" s="547"/>
      <c r="CJ56" s="547"/>
      <c r="CK56" s="548"/>
      <c r="CL56" s="549"/>
      <c r="CM56" s="547"/>
      <c r="CN56" s="547"/>
      <c r="CO56" s="547"/>
      <c r="CP56" s="547"/>
      <c r="CQ56" s="548"/>
      <c r="CR56" s="549"/>
      <c r="CS56" s="547"/>
      <c r="CT56" s="547"/>
      <c r="CU56" s="547"/>
      <c r="CV56" s="547"/>
      <c r="CW56" s="548"/>
      <c r="CX56" s="549"/>
      <c r="CY56" s="547"/>
      <c r="CZ56" s="547"/>
      <c r="DA56" s="547"/>
      <c r="DB56" s="547"/>
      <c r="DC56" s="548"/>
      <c r="DD56" s="549"/>
      <c r="DE56" s="547"/>
      <c r="DF56" s="547"/>
      <c r="DG56" s="547"/>
      <c r="DH56" s="547"/>
      <c r="DI56" s="548"/>
      <c r="DJ56" s="549"/>
      <c r="DK56" s="547"/>
      <c r="DL56" s="547"/>
      <c r="DM56" s="547"/>
      <c r="DN56" s="547"/>
      <c r="DO56" s="548"/>
      <c r="DP56" s="549"/>
      <c r="DQ56" s="547"/>
      <c r="DR56" s="547"/>
      <c r="DS56" s="547"/>
      <c r="DT56" s="547"/>
      <c r="DU56" s="548"/>
      <c r="DV56" s="549"/>
      <c r="DW56" s="547"/>
      <c r="DX56" s="547"/>
      <c r="DY56" s="547"/>
      <c r="DZ56" s="547"/>
      <c r="EA56" s="548"/>
      <c r="EB56" s="549"/>
      <c r="EC56" s="547"/>
      <c r="ED56" s="547"/>
      <c r="EE56" s="547"/>
      <c r="EF56" s="547"/>
      <c r="EG56" s="548"/>
      <c r="EH56" s="549"/>
      <c r="EI56" s="547"/>
      <c r="EJ56" s="547"/>
      <c r="EK56" s="547"/>
      <c r="EL56" s="547"/>
      <c r="EM56" s="548"/>
      <c r="EN56" s="549"/>
      <c r="EO56" s="547"/>
      <c r="EP56" s="547"/>
      <c r="EQ56" s="547"/>
      <c r="ER56" s="547"/>
      <c r="ES56" s="548"/>
      <c r="ET56" s="549"/>
      <c r="EU56" s="547"/>
      <c r="EV56" s="547"/>
      <c r="EW56" s="547"/>
      <c r="EX56" s="547"/>
      <c r="EY56" s="548"/>
      <c r="EZ56" s="549"/>
      <c r="FA56" s="547"/>
      <c r="FB56" s="547"/>
      <c r="FC56" s="547"/>
      <c r="FD56" s="547"/>
      <c r="FE56" s="548"/>
      <c r="FF56" s="549"/>
      <c r="FG56" s="547"/>
      <c r="FH56" s="547"/>
      <c r="FI56" s="547"/>
      <c r="FJ56" s="547"/>
      <c r="FK56" s="548"/>
      <c r="FL56" s="549"/>
      <c r="FM56" s="547"/>
      <c r="FN56" s="547"/>
      <c r="FO56" s="547"/>
      <c r="FP56" s="547"/>
      <c r="FQ56" s="548"/>
      <c r="FR56" s="549"/>
      <c r="FS56" s="547"/>
      <c r="FT56" s="547"/>
      <c r="FU56" s="547"/>
      <c r="FV56" s="547"/>
      <c r="FW56" s="548"/>
      <c r="FX56" s="549"/>
      <c r="FY56" s="547"/>
      <c r="FZ56" s="547"/>
      <c r="GA56" s="547"/>
      <c r="GB56" s="547"/>
      <c r="GC56" s="548"/>
      <c r="GD56" s="549"/>
      <c r="GE56" s="547"/>
      <c r="GF56" s="547"/>
      <c r="GG56" s="547"/>
      <c r="GH56" s="547"/>
      <c r="GI56" s="548"/>
      <c r="GJ56" s="549"/>
      <c r="GK56" s="547"/>
      <c r="GL56" s="547"/>
      <c r="GM56" s="547"/>
      <c r="GN56" s="547"/>
      <c r="GO56" s="548"/>
      <c r="GP56" s="549"/>
      <c r="GQ56" s="547"/>
      <c r="GR56" s="547"/>
      <c r="GS56" s="547"/>
      <c r="GT56" s="547"/>
      <c r="GU56" s="548"/>
      <c r="GV56" s="549"/>
      <c r="GW56" s="547"/>
      <c r="GX56" s="547"/>
      <c r="GY56" s="547"/>
      <c r="GZ56" s="547"/>
      <c r="HA56" s="548"/>
      <c r="HB56" s="549"/>
      <c r="HC56" s="547"/>
      <c r="HD56" s="547"/>
      <c r="HE56" s="547"/>
      <c r="HF56" s="547"/>
      <c r="HG56" s="548"/>
      <c r="HH56" s="549"/>
      <c r="HI56" s="547"/>
      <c r="HJ56" s="547"/>
      <c r="HK56" s="547"/>
      <c r="HL56" s="547"/>
      <c r="HM56" s="548"/>
      <c r="HN56" s="549"/>
      <c r="HO56" s="547"/>
      <c r="HP56" s="547"/>
      <c r="HQ56" s="547"/>
    </row>
    <row r="57" spans="1:225" s="456" customFormat="1" ht="20.100000000000001" customHeight="1">
      <c r="A57" s="563">
        <f t="shared" si="7"/>
        <v>11</v>
      </c>
      <c r="B57" s="1253" t="str">
        <f t="shared" si="6"/>
        <v>TRAVESSA CENTO E CINQUENTA E DOIS</v>
      </c>
      <c r="C57" s="1283"/>
      <c r="D57" s="1283"/>
      <c r="E57" s="554">
        <f>CALÇADA!F15</f>
        <v>316.2</v>
      </c>
      <c r="F57" s="554">
        <v>0.1</v>
      </c>
      <c r="G57" s="554">
        <f t="shared" si="8"/>
        <v>31.62</v>
      </c>
      <c r="H57" s="570"/>
      <c r="I57" s="571"/>
      <c r="J57" s="547"/>
      <c r="K57" s="548"/>
      <c r="L57" s="549"/>
      <c r="M57" s="547"/>
      <c r="N57" s="547"/>
      <c r="O57" s="547"/>
      <c r="P57" s="547"/>
      <c r="Q57" s="548"/>
      <c r="R57" s="549"/>
      <c r="S57" s="547"/>
      <c r="T57" s="547"/>
      <c r="U57" s="547"/>
      <c r="V57" s="547"/>
      <c r="W57" s="548"/>
      <c r="X57" s="549"/>
      <c r="Y57" s="547"/>
      <c r="Z57" s="547"/>
      <c r="AA57" s="547"/>
      <c r="AB57" s="547"/>
      <c r="AC57" s="548"/>
      <c r="AD57" s="549"/>
      <c r="AE57" s="547"/>
      <c r="AF57" s="547"/>
      <c r="AG57" s="547"/>
      <c r="AH57" s="547"/>
      <c r="AI57" s="548"/>
      <c r="AJ57" s="549"/>
      <c r="AK57" s="547"/>
      <c r="AL57" s="547"/>
      <c r="AM57" s="547"/>
      <c r="AN57" s="547"/>
      <c r="AO57" s="548"/>
      <c r="AP57" s="549"/>
      <c r="AQ57" s="547"/>
      <c r="AR57" s="547"/>
      <c r="AS57" s="547"/>
      <c r="AT57" s="547"/>
      <c r="AU57" s="548"/>
      <c r="AV57" s="549"/>
      <c r="AW57" s="547"/>
      <c r="AX57" s="547"/>
      <c r="AY57" s="547"/>
      <c r="AZ57" s="547"/>
      <c r="BA57" s="548"/>
      <c r="BB57" s="549"/>
      <c r="BC57" s="547"/>
      <c r="BD57" s="547"/>
      <c r="BE57" s="547"/>
      <c r="BF57" s="547"/>
      <c r="BG57" s="548"/>
      <c r="BH57" s="549"/>
      <c r="BI57" s="547"/>
      <c r="BJ57" s="547"/>
      <c r="BK57" s="547"/>
      <c r="BL57" s="547"/>
      <c r="BM57" s="548"/>
      <c r="BN57" s="549"/>
      <c r="BO57" s="547"/>
      <c r="BP57" s="547"/>
      <c r="BQ57" s="547"/>
      <c r="BR57" s="547"/>
      <c r="BS57" s="548"/>
      <c r="BT57" s="549"/>
      <c r="BU57" s="547"/>
      <c r="BV57" s="547"/>
      <c r="BW57" s="547"/>
      <c r="BX57" s="547"/>
      <c r="BY57" s="548"/>
      <c r="BZ57" s="549"/>
      <c r="CA57" s="547"/>
      <c r="CB57" s="547"/>
      <c r="CC57" s="547"/>
      <c r="CD57" s="547"/>
      <c r="CE57" s="548"/>
      <c r="CF57" s="549"/>
      <c r="CG57" s="547"/>
      <c r="CH57" s="547"/>
      <c r="CI57" s="547"/>
      <c r="CJ57" s="547"/>
      <c r="CK57" s="548"/>
      <c r="CL57" s="549"/>
      <c r="CM57" s="547"/>
      <c r="CN57" s="547"/>
      <c r="CO57" s="547"/>
      <c r="CP57" s="547"/>
      <c r="CQ57" s="548"/>
      <c r="CR57" s="549"/>
      <c r="CS57" s="547"/>
      <c r="CT57" s="547"/>
      <c r="CU57" s="547"/>
      <c r="CV57" s="547"/>
      <c r="CW57" s="548"/>
      <c r="CX57" s="549"/>
      <c r="CY57" s="547"/>
      <c r="CZ57" s="547"/>
      <c r="DA57" s="547"/>
      <c r="DB57" s="547"/>
      <c r="DC57" s="548"/>
      <c r="DD57" s="549"/>
      <c r="DE57" s="547"/>
      <c r="DF57" s="547"/>
      <c r="DG57" s="547"/>
      <c r="DH57" s="547"/>
      <c r="DI57" s="548"/>
      <c r="DJ57" s="549"/>
      <c r="DK57" s="547"/>
      <c r="DL57" s="547"/>
      <c r="DM57" s="547"/>
      <c r="DN57" s="547"/>
      <c r="DO57" s="548"/>
      <c r="DP57" s="549"/>
      <c r="DQ57" s="547"/>
      <c r="DR57" s="547"/>
      <c r="DS57" s="547"/>
      <c r="DT57" s="547"/>
      <c r="DU57" s="548"/>
      <c r="DV57" s="549"/>
      <c r="DW57" s="547"/>
      <c r="DX57" s="547"/>
      <c r="DY57" s="547"/>
      <c r="DZ57" s="547"/>
      <c r="EA57" s="548"/>
      <c r="EB57" s="549"/>
      <c r="EC57" s="547"/>
      <c r="ED57" s="547"/>
      <c r="EE57" s="547"/>
      <c r="EF57" s="547"/>
      <c r="EG57" s="548"/>
      <c r="EH57" s="549"/>
      <c r="EI57" s="547"/>
      <c r="EJ57" s="547"/>
      <c r="EK57" s="547"/>
      <c r="EL57" s="547"/>
      <c r="EM57" s="548"/>
      <c r="EN57" s="549"/>
      <c r="EO57" s="547"/>
      <c r="EP57" s="547"/>
      <c r="EQ57" s="547"/>
      <c r="ER57" s="547"/>
      <c r="ES57" s="548"/>
      <c r="ET57" s="549"/>
      <c r="EU57" s="547"/>
      <c r="EV57" s="547"/>
      <c r="EW57" s="547"/>
      <c r="EX57" s="547"/>
      <c r="EY57" s="548"/>
      <c r="EZ57" s="549"/>
      <c r="FA57" s="547"/>
      <c r="FB57" s="547"/>
      <c r="FC57" s="547"/>
      <c r="FD57" s="547"/>
      <c r="FE57" s="548"/>
      <c r="FF57" s="549"/>
      <c r="FG57" s="547"/>
      <c r="FH57" s="547"/>
      <c r="FI57" s="547"/>
      <c r="FJ57" s="547"/>
      <c r="FK57" s="548"/>
      <c r="FL57" s="549"/>
      <c r="FM57" s="547"/>
      <c r="FN57" s="547"/>
      <c r="FO57" s="547"/>
      <c r="FP57" s="547"/>
      <c r="FQ57" s="548"/>
      <c r="FR57" s="549"/>
      <c r="FS57" s="547"/>
      <c r="FT57" s="547"/>
      <c r="FU57" s="547"/>
      <c r="FV57" s="547"/>
      <c r="FW57" s="548"/>
      <c r="FX57" s="549"/>
      <c r="FY57" s="547"/>
      <c r="FZ57" s="547"/>
      <c r="GA57" s="547"/>
      <c r="GB57" s="547"/>
      <c r="GC57" s="548"/>
      <c r="GD57" s="549"/>
      <c r="GE57" s="547"/>
      <c r="GF57" s="547"/>
      <c r="GG57" s="547"/>
      <c r="GH57" s="547"/>
      <c r="GI57" s="548"/>
      <c r="GJ57" s="549"/>
      <c r="GK57" s="547"/>
      <c r="GL57" s="547"/>
      <c r="GM57" s="547"/>
      <c r="GN57" s="547"/>
      <c r="GO57" s="548"/>
      <c r="GP57" s="549"/>
      <c r="GQ57" s="547"/>
      <c r="GR57" s="547"/>
      <c r="GS57" s="547"/>
      <c r="GT57" s="547"/>
      <c r="GU57" s="548"/>
      <c r="GV57" s="549"/>
      <c r="GW57" s="547"/>
      <c r="GX57" s="547"/>
      <c r="GY57" s="547"/>
      <c r="GZ57" s="547"/>
      <c r="HA57" s="548"/>
      <c r="HB57" s="549"/>
      <c r="HC57" s="547"/>
      <c r="HD57" s="547"/>
      <c r="HE57" s="547"/>
      <c r="HF57" s="547"/>
      <c r="HG57" s="548"/>
      <c r="HH57" s="549"/>
      <c r="HI57" s="547"/>
      <c r="HJ57" s="547"/>
      <c r="HK57" s="547"/>
      <c r="HL57" s="547"/>
      <c r="HM57" s="548"/>
      <c r="HN57" s="549"/>
      <c r="HO57" s="547"/>
      <c r="HP57" s="547"/>
      <c r="HQ57" s="547"/>
    </row>
    <row r="58" spans="1:225" s="456" customFormat="1" ht="20.100000000000001" customHeight="1">
      <c r="A58" s="563">
        <f t="shared" si="7"/>
        <v>12</v>
      </c>
      <c r="B58" s="1253" t="str">
        <f t="shared" si="6"/>
        <v>RUA FEIRA DE SANTANA</v>
      </c>
      <c r="C58" s="1283"/>
      <c r="D58" s="1283"/>
      <c r="E58" s="554">
        <f>CALÇADA!F16</f>
        <v>100.28</v>
      </c>
      <c r="F58" s="554">
        <v>0.1</v>
      </c>
      <c r="G58" s="554">
        <f t="shared" si="8"/>
        <v>10.02</v>
      </c>
      <c r="H58" s="570"/>
      <c r="I58" s="571"/>
      <c r="J58" s="547"/>
      <c r="K58" s="548"/>
      <c r="L58" s="549"/>
      <c r="M58" s="547"/>
      <c r="N58" s="547"/>
      <c r="O58" s="547"/>
      <c r="P58" s="547"/>
      <c r="Q58" s="548"/>
      <c r="R58" s="549"/>
      <c r="S58" s="547"/>
      <c r="T58" s="547"/>
      <c r="U58" s="547"/>
      <c r="V58" s="547"/>
      <c r="W58" s="548"/>
      <c r="X58" s="549"/>
      <c r="Y58" s="547"/>
      <c r="Z58" s="547"/>
      <c r="AA58" s="547"/>
      <c r="AB58" s="547"/>
      <c r="AC58" s="548"/>
      <c r="AD58" s="549"/>
      <c r="AE58" s="547"/>
      <c r="AF58" s="547"/>
      <c r="AG58" s="547"/>
      <c r="AH58" s="547"/>
      <c r="AI58" s="548"/>
      <c r="AJ58" s="549"/>
      <c r="AK58" s="547"/>
      <c r="AL58" s="547"/>
      <c r="AM58" s="547"/>
      <c r="AN58" s="547"/>
      <c r="AO58" s="548"/>
      <c r="AP58" s="549"/>
      <c r="AQ58" s="547"/>
      <c r="AR58" s="547"/>
      <c r="AS58" s="547"/>
      <c r="AT58" s="547"/>
      <c r="AU58" s="548"/>
      <c r="AV58" s="549"/>
      <c r="AW58" s="547"/>
      <c r="AX58" s="547"/>
      <c r="AY58" s="547"/>
      <c r="AZ58" s="547"/>
      <c r="BA58" s="548"/>
      <c r="BB58" s="549"/>
      <c r="BC58" s="547"/>
      <c r="BD58" s="547"/>
      <c r="BE58" s="547"/>
      <c r="BF58" s="547"/>
      <c r="BG58" s="548"/>
      <c r="BH58" s="549"/>
      <c r="BI58" s="547"/>
      <c r="BJ58" s="547"/>
      <c r="BK58" s="547"/>
      <c r="BL58" s="547"/>
      <c r="BM58" s="548"/>
      <c r="BN58" s="549"/>
      <c r="BO58" s="547"/>
      <c r="BP58" s="547"/>
      <c r="BQ58" s="547"/>
      <c r="BR58" s="547"/>
      <c r="BS58" s="548"/>
      <c r="BT58" s="549"/>
      <c r="BU58" s="547"/>
      <c r="BV58" s="547"/>
      <c r="BW58" s="547"/>
      <c r="BX58" s="547"/>
      <c r="BY58" s="548"/>
      <c r="BZ58" s="549"/>
      <c r="CA58" s="547"/>
      <c r="CB58" s="547"/>
      <c r="CC58" s="547"/>
      <c r="CD58" s="547"/>
      <c r="CE58" s="548"/>
      <c r="CF58" s="549"/>
      <c r="CG58" s="547"/>
      <c r="CH58" s="547"/>
      <c r="CI58" s="547"/>
      <c r="CJ58" s="547"/>
      <c r="CK58" s="548"/>
      <c r="CL58" s="549"/>
      <c r="CM58" s="547"/>
      <c r="CN58" s="547"/>
      <c r="CO58" s="547"/>
      <c r="CP58" s="547"/>
      <c r="CQ58" s="548"/>
      <c r="CR58" s="549"/>
      <c r="CS58" s="547"/>
      <c r="CT58" s="547"/>
      <c r="CU58" s="547"/>
      <c r="CV58" s="547"/>
      <c r="CW58" s="548"/>
      <c r="CX58" s="549"/>
      <c r="CY58" s="547"/>
      <c r="CZ58" s="547"/>
      <c r="DA58" s="547"/>
      <c r="DB58" s="547"/>
      <c r="DC58" s="548"/>
      <c r="DD58" s="549"/>
      <c r="DE58" s="547"/>
      <c r="DF58" s="547"/>
      <c r="DG58" s="547"/>
      <c r="DH58" s="547"/>
      <c r="DI58" s="548"/>
      <c r="DJ58" s="549"/>
      <c r="DK58" s="547"/>
      <c r="DL58" s="547"/>
      <c r="DM58" s="547"/>
      <c r="DN58" s="547"/>
      <c r="DO58" s="548"/>
      <c r="DP58" s="549"/>
      <c r="DQ58" s="547"/>
      <c r="DR58" s="547"/>
      <c r="DS58" s="547"/>
      <c r="DT58" s="547"/>
      <c r="DU58" s="548"/>
      <c r="DV58" s="549"/>
      <c r="DW58" s="547"/>
      <c r="DX58" s="547"/>
      <c r="DY58" s="547"/>
      <c r="DZ58" s="547"/>
      <c r="EA58" s="548"/>
      <c r="EB58" s="549"/>
      <c r="EC58" s="547"/>
      <c r="ED58" s="547"/>
      <c r="EE58" s="547"/>
      <c r="EF58" s="547"/>
      <c r="EG58" s="548"/>
      <c r="EH58" s="549"/>
      <c r="EI58" s="547"/>
      <c r="EJ58" s="547"/>
      <c r="EK58" s="547"/>
      <c r="EL58" s="547"/>
      <c r="EM58" s="548"/>
      <c r="EN58" s="549"/>
      <c r="EO58" s="547"/>
      <c r="EP58" s="547"/>
      <c r="EQ58" s="547"/>
      <c r="ER58" s="547"/>
      <c r="ES58" s="548"/>
      <c r="ET58" s="549"/>
      <c r="EU58" s="547"/>
      <c r="EV58" s="547"/>
      <c r="EW58" s="547"/>
      <c r="EX58" s="547"/>
      <c r="EY58" s="548"/>
      <c r="EZ58" s="549"/>
      <c r="FA58" s="547"/>
      <c r="FB58" s="547"/>
      <c r="FC58" s="547"/>
      <c r="FD58" s="547"/>
      <c r="FE58" s="548"/>
      <c r="FF58" s="549"/>
      <c r="FG58" s="547"/>
      <c r="FH58" s="547"/>
      <c r="FI58" s="547"/>
      <c r="FJ58" s="547"/>
      <c r="FK58" s="548"/>
      <c r="FL58" s="549"/>
      <c r="FM58" s="547"/>
      <c r="FN58" s="547"/>
      <c r="FO58" s="547"/>
      <c r="FP58" s="547"/>
      <c r="FQ58" s="548"/>
      <c r="FR58" s="549"/>
      <c r="FS58" s="547"/>
      <c r="FT58" s="547"/>
      <c r="FU58" s="547"/>
      <c r="FV58" s="547"/>
      <c r="FW58" s="548"/>
      <c r="FX58" s="549"/>
      <c r="FY58" s="547"/>
      <c r="FZ58" s="547"/>
      <c r="GA58" s="547"/>
      <c r="GB58" s="547"/>
      <c r="GC58" s="548"/>
      <c r="GD58" s="549"/>
      <c r="GE58" s="547"/>
      <c r="GF58" s="547"/>
      <c r="GG58" s="547"/>
      <c r="GH58" s="547"/>
      <c r="GI58" s="548"/>
      <c r="GJ58" s="549"/>
      <c r="GK58" s="547"/>
      <c r="GL58" s="547"/>
      <c r="GM58" s="547"/>
      <c r="GN58" s="547"/>
      <c r="GO58" s="548"/>
      <c r="GP58" s="549"/>
      <c r="GQ58" s="547"/>
      <c r="GR58" s="547"/>
      <c r="GS58" s="547"/>
      <c r="GT58" s="547"/>
      <c r="GU58" s="548"/>
      <c r="GV58" s="549"/>
      <c r="GW58" s="547"/>
      <c r="GX58" s="547"/>
      <c r="GY58" s="547"/>
      <c r="GZ58" s="547"/>
      <c r="HA58" s="548"/>
      <c r="HB58" s="549"/>
      <c r="HC58" s="547"/>
      <c r="HD58" s="547"/>
      <c r="HE58" s="547"/>
      <c r="HF58" s="547"/>
      <c r="HG58" s="548"/>
      <c r="HH58" s="549"/>
      <c r="HI58" s="547"/>
      <c r="HJ58" s="547"/>
      <c r="HK58" s="547"/>
      <c r="HL58" s="547"/>
      <c r="HM58" s="548"/>
      <c r="HN58" s="549"/>
      <c r="HO58" s="547"/>
      <c r="HP58" s="547"/>
      <c r="HQ58" s="547"/>
    </row>
    <row r="59" spans="1:225" s="456" customFormat="1" ht="20.100000000000001" customHeight="1">
      <c r="A59" s="563">
        <f t="shared" si="7"/>
        <v>13</v>
      </c>
      <c r="B59" s="1253" t="str">
        <f t="shared" si="6"/>
        <v>RUA ITAPEMIRIM</v>
      </c>
      <c r="C59" s="1283"/>
      <c r="D59" s="1283"/>
      <c r="E59" s="554">
        <f>CALÇADA!F17</f>
        <v>105.02999999999999</v>
      </c>
      <c r="F59" s="554">
        <v>0.1</v>
      </c>
      <c r="G59" s="554">
        <f t="shared" si="8"/>
        <v>10.5</v>
      </c>
      <c r="H59" s="570"/>
      <c r="I59" s="571"/>
      <c r="J59" s="547"/>
      <c r="K59" s="548"/>
      <c r="L59" s="549"/>
      <c r="M59" s="547"/>
      <c r="N59" s="547"/>
      <c r="O59" s="547"/>
      <c r="P59" s="547"/>
      <c r="Q59" s="548"/>
      <c r="R59" s="549"/>
      <c r="S59" s="547"/>
      <c r="T59" s="547"/>
      <c r="U59" s="547"/>
      <c r="V59" s="547"/>
      <c r="W59" s="548"/>
      <c r="X59" s="549"/>
      <c r="Y59" s="547"/>
      <c r="Z59" s="547"/>
      <c r="AA59" s="547"/>
      <c r="AB59" s="547"/>
      <c r="AC59" s="548"/>
      <c r="AD59" s="549"/>
      <c r="AE59" s="547"/>
      <c r="AF59" s="547"/>
      <c r="AG59" s="547"/>
      <c r="AH59" s="547"/>
      <c r="AI59" s="548"/>
      <c r="AJ59" s="549"/>
      <c r="AK59" s="547"/>
      <c r="AL59" s="547"/>
      <c r="AM59" s="547"/>
      <c r="AN59" s="547"/>
      <c r="AO59" s="548"/>
      <c r="AP59" s="549"/>
      <c r="AQ59" s="547"/>
      <c r="AR59" s="547"/>
      <c r="AS59" s="547"/>
      <c r="AT59" s="547"/>
      <c r="AU59" s="548"/>
      <c r="AV59" s="549"/>
      <c r="AW59" s="547"/>
      <c r="AX59" s="547"/>
      <c r="AY59" s="547"/>
      <c r="AZ59" s="547"/>
      <c r="BA59" s="548"/>
      <c r="BB59" s="549"/>
      <c r="BC59" s="547"/>
      <c r="BD59" s="547"/>
      <c r="BE59" s="547"/>
      <c r="BF59" s="547"/>
      <c r="BG59" s="548"/>
      <c r="BH59" s="549"/>
      <c r="BI59" s="547"/>
      <c r="BJ59" s="547"/>
      <c r="BK59" s="547"/>
      <c r="BL59" s="547"/>
      <c r="BM59" s="548"/>
      <c r="BN59" s="549"/>
      <c r="BO59" s="547"/>
      <c r="BP59" s="547"/>
      <c r="BQ59" s="547"/>
      <c r="BR59" s="547"/>
      <c r="BS59" s="548"/>
      <c r="BT59" s="549"/>
      <c r="BU59" s="547"/>
      <c r="BV59" s="547"/>
      <c r="BW59" s="547"/>
      <c r="BX59" s="547"/>
      <c r="BY59" s="548"/>
      <c r="BZ59" s="549"/>
      <c r="CA59" s="547"/>
      <c r="CB59" s="547"/>
      <c r="CC59" s="547"/>
      <c r="CD59" s="547"/>
      <c r="CE59" s="548"/>
      <c r="CF59" s="549"/>
      <c r="CG59" s="547"/>
      <c r="CH59" s="547"/>
      <c r="CI59" s="547"/>
      <c r="CJ59" s="547"/>
      <c r="CK59" s="548"/>
      <c r="CL59" s="549"/>
      <c r="CM59" s="547"/>
      <c r="CN59" s="547"/>
      <c r="CO59" s="547"/>
      <c r="CP59" s="547"/>
      <c r="CQ59" s="548"/>
      <c r="CR59" s="549"/>
      <c r="CS59" s="547"/>
      <c r="CT59" s="547"/>
      <c r="CU59" s="547"/>
      <c r="CV59" s="547"/>
      <c r="CW59" s="548"/>
      <c r="CX59" s="549"/>
      <c r="CY59" s="547"/>
      <c r="CZ59" s="547"/>
      <c r="DA59" s="547"/>
      <c r="DB59" s="547"/>
      <c r="DC59" s="548"/>
      <c r="DD59" s="549"/>
      <c r="DE59" s="547"/>
      <c r="DF59" s="547"/>
      <c r="DG59" s="547"/>
      <c r="DH59" s="547"/>
      <c r="DI59" s="548"/>
      <c r="DJ59" s="549"/>
      <c r="DK59" s="547"/>
      <c r="DL59" s="547"/>
      <c r="DM59" s="547"/>
      <c r="DN59" s="547"/>
      <c r="DO59" s="548"/>
      <c r="DP59" s="549"/>
      <c r="DQ59" s="547"/>
      <c r="DR59" s="547"/>
      <c r="DS59" s="547"/>
      <c r="DT59" s="547"/>
      <c r="DU59" s="548"/>
      <c r="DV59" s="549"/>
      <c r="DW59" s="547"/>
      <c r="DX59" s="547"/>
      <c r="DY59" s="547"/>
      <c r="DZ59" s="547"/>
      <c r="EA59" s="548"/>
      <c r="EB59" s="549"/>
      <c r="EC59" s="547"/>
      <c r="ED59" s="547"/>
      <c r="EE59" s="547"/>
      <c r="EF59" s="547"/>
      <c r="EG59" s="548"/>
      <c r="EH59" s="549"/>
      <c r="EI59" s="547"/>
      <c r="EJ59" s="547"/>
      <c r="EK59" s="547"/>
      <c r="EL59" s="547"/>
      <c r="EM59" s="548"/>
      <c r="EN59" s="549"/>
      <c r="EO59" s="547"/>
      <c r="EP59" s="547"/>
      <c r="EQ59" s="547"/>
      <c r="ER59" s="547"/>
      <c r="ES59" s="548"/>
      <c r="ET59" s="549"/>
      <c r="EU59" s="547"/>
      <c r="EV59" s="547"/>
      <c r="EW59" s="547"/>
      <c r="EX59" s="547"/>
      <c r="EY59" s="548"/>
      <c r="EZ59" s="549"/>
      <c r="FA59" s="547"/>
      <c r="FB59" s="547"/>
      <c r="FC59" s="547"/>
      <c r="FD59" s="547"/>
      <c r="FE59" s="548"/>
      <c r="FF59" s="549"/>
      <c r="FG59" s="547"/>
      <c r="FH59" s="547"/>
      <c r="FI59" s="547"/>
      <c r="FJ59" s="547"/>
      <c r="FK59" s="548"/>
      <c r="FL59" s="549"/>
      <c r="FM59" s="547"/>
      <c r="FN59" s="547"/>
      <c r="FO59" s="547"/>
      <c r="FP59" s="547"/>
      <c r="FQ59" s="548"/>
      <c r="FR59" s="549"/>
      <c r="FS59" s="547"/>
      <c r="FT59" s="547"/>
      <c r="FU59" s="547"/>
      <c r="FV59" s="547"/>
      <c r="FW59" s="548"/>
      <c r="FX59" s="549"/>
      <c r="FY59" s="547"/>
      <c r="FZ59" s="547"/>
      <c r="GA59" s="547"/>
      <c r="GB59" s="547"/>
      <c r="GC59" s="548"/>
      <c r="GD59" s="549"/>
      <c r="GE59" s="547"/>
      <c r="GF59" s="547"/>
      <c r="GG59" s="547"/>
      <c r="GH59" s="547"/>
      <c r="GI59" s="548"/>
      <c r="GJ59" s="549"/>
      <c r="GK59" s="547"/>
      <c r="GL59" s="547"/>
      <c r="GM59" s="547"/>
      <c r="GN59" s="547"/>
      <c r="GO59" s="548"/>
      <c r="GP59" s="549"/>
      <c r="GQ59" s="547"/>
      <c r="GR59" s="547"/>
      <c r="GS59" s="547"/>
      <c r="GT59" s="547"/>
      <c r="GU59" s="548"/>
      <c r="GV59" s="549"/>
      <c r="GW59" s="547"/>
      <c r="GX59" s="547"/>
      <c r="GY59" s="547"/>
      <c r="GZ59" s="547"/>
      <c r="HA59" s="548"/>
      <c r="HB59" s="549"/>
      <c r="HC59" s="547"/>
      <c r="HD59" s="547"/>
      <c r="HE59" s="547"/>
      <c r="HF59" s="547"/>
      <c r="HG59" s="548"/>
      <c r="HH59" s="549"/>
      <c r="HI59" s="547"/>
      <c r="HJ59" s="547"/>
      <c r="HK59" s="547"/>
      <c r="HL59" s="547"/>
      <c r="HM59" s="548"/>
      <c r="HN59" s="549"/>
      <c r="HO59" s="547"/>
      <c r="HP59" s="547"/>
      <c r="HQ59" s="547"/>
    </row>
    <row r="60" spans="1:225" s="456" customFormat="1" ht="20.100000000000001" customHeight="1">
      <c r="A60" s="563">
        <f t="shared" si="7"/>
        <v>14</v>
      </c>
      <c r="B60" s="1253" t="str">
        <f t="shared" si="6"/>
        <v>RUA MURITIBA</v>
      </c>
      <c r="C60" s="1283"/>
      <c r="D60" s="1283"/>
      <c r="E60" s="554">
        <f>CALÇADA!F18</f>
        <v>101.46</v>
      </c>
      <c r="F60" s="554">
        <v>0.1</v>
      </c>
      <c r="G60" s="554">
        <f t="shared" si="8"/>
        <v>10.14</v>
      </c>
      <c r="H60" s="570"/>
      <c r="I60" s="571"/>
      <c r="J60" s="547"/>
      <c r="K60" s="548"/>
      <c r="L60" s="549"/>
      <c r="M60" s="547"/>
      <c r="N60" s="547"/>
      <c r="O60" s="547"/>
      <c r="P60" s="547"/>
      <c r="Q60" s="548"/>
      <c r="R60" s="549"/>
      <c r="S60" s="547"/>
      <c r="T60" s="547"/>
      <c r="U60" s="547"/>
      <c r="V60" s="547"/>
      <c r="W60" s="548"/>
      <c r="X60" s="549"/>
      <c r="Y60" s="547"/>
      <c r="Z60" s="547"/>
      <c r="AA60" s="547"/>
      <c r="AB60" s="547"/>
      <c r="AC60" s="548"/>
      <c r="AD60" s="549"/>
      <c r="AE60" s="547"/>
      <c r="AF60" s="547"/>
      <c r="AG60" s="547"/>
      <c r="AH60" s="547"/>
      <c r="AI60" s="548"/>
      <c r="AJ60" s="549"/>
      <c r="AK60" s="547"/>
      <c r="AL60" s="547"/>
      <c r="AM60" s="547"/>
      <c r="AN60" s="547"/>
      <c r="AO60" s="548"/>
      <c r="AP60" s="549"/>
      <c r="AQ60" s="547"/>
      <c r="AR60" s="547"/>
      <c r="AS60" s="547"/>
      <c r="AT60" s="547"/>
      <c r="AU60" s="548"/>
      <c r="AV60" s="549"/>
      <c r="AW60" s="547"/>
      <c r="AX60" s="547"/>
      <c r="AY60" s="547"/>
      <c r="AZ60" s="547"/>
      <c r="BA60" s="548"/>
      <c r="BB60" s="549"/>
      <c r="BC60" s="547"/>
      <c r="BD60" s="547"/>
      <c r="BE60" s="547"/>
      <c r="BF60" s="547"/>
      <c r="BG60" s="548"/>
      <c r="BH60" s="549"/>
      <c r="BI60" s="547"/>
      <c r="BJ60" s="547"/>
      <c r="BK60" s="547"/>
      <c r="BL60" s="547"/>
      <c r="BM60" s="548"/>
      <c r="BN60" s="549"/>
      <c r="BO60" s="547"/>
      <c r="BP60" s="547"/>
      <c r="BQ60" s="547"/>
      <c r="BR60" s="547"/>
      <c r="BS60" s="548"/>
      <c r="BT60" s="549"/>
      <c r="BU60" s="547"/>
      <c r="BV60" s="547"/>
      <c r="BW60" s="547"/>
      <c r="BX60" s="547"/>
      <c r="BY60" s="548"/>
      <c r="BZ60" s="549"/>
      <c r="CA60" s="547"/>
      <c r="CB60" s="547"/>
      <c r="CC60" s="547"/>
      <c r="CD60" s="547"/>
      <c r="CE60" s="548"/>
      <c r="CF60" s="549"/>
      <c r="CG60" s="547"/>
      <c r="CH60" s="547"/>
      <c r="CI60" s="547"/>
      <c r="CJ60" s="547"/>
      <c r="CK60" s="548"/>
      <c r="CL60" s="549"/>
      <c r="CM60" s="547"/>
      <c r="CN60" s="547"/>
      <c r="CO60" s="547"/>
      <c r="CP60" s="547"/>
      <c r="CQ60" s="548"/>
      <c r="CR60" s="549"/>
      <c r="CS60" s="547"/>
      <c r="CT60" s="547"/>
      <c r="CU60" s="547"/>
      <c r="CV60" s="547"/>
      <c r="CW60" s="548"/>
      <c r="CX60" s="549"/>
      <c r="CY60" s="547"/>
      <c r="CZ60" s="547"/>
      <c r="DA60" s="547"/>
      <c r="DB60" s="547"/>
      <c r="DC60" s="548"/>
      <c r="DD60" s="549"/>
      <c r="DE60" s="547"/>
      <c r="DF60" s="547"/>
      <c r="DG60" s="547"/>
      <c r="DH60" s="547"/>
      <c r="DI60" s="548"/>
      <c r="DJ60" s="549"/>
      <c r="DK60" s="547"/>
      <c r="DL60" s="547"/>
      <c r="DM60" s="547"/>
      <c r="DN60" s="547"/>
      <c r="DO60" s="548"/>
      <c r="DP60" s="549"/>
      <c r="DQ60" s="547"/>
      <c r="DR60" s="547"/>
      <c r="DS60" s="547"/>
      <c r="DT60" s="547"/>
      <c r="DU60" s="548"/>
      <c r="DV60" s="549"/>
      <c r="DW60" s="547"/>
      <c r="DX60" s="547"/>
      <c r="DY60" s="547"/>
      <c r="DZ60" s="547"/>
      <c r="EA60" s="548"/>
      <c r="EB60" s="549"/>
      <c r="EC60" s="547"/>
      <c r="ED60" s="547"/>
      <c r="EE60" s="547"/>
      <c r="EF60" s="547"/>
      <c r="EG60" s="548"/>
      <c r="EH60" s="549"/>
      <c r="EI60" s="547"/>
      <c r="EJ60" s="547"/>
      <c r="EK60" s="547"/>
      <c r="EL60" s="547"/>
      <c r="EM60" s="548"/>
      <c r="EN60" s="549"/>
      <c r="EO60" s="547"/>
      <c r="EP60" s="547"/>
      <c r="EQ60" s="547"/>
      <c r="ER60" s="547"/>
      <c r="ES60" s="548"/>
      <c r="ET60" s="549"/>
      <c r="EU60" s="547"/>
      <c r="EV60" s="547"/>
      <c r="EW60" s="547"/>
      <c r="EX60" s="547"/>
      <c r="EY60" s="548"/>
      <c r="EZ60" s="549"/>
      <c r="FA60" s="547"/>
      <c r="FB60" s="547"/>
      <c r="FC60" s="547"/>
      <c r="FD60" s="547"/>
      <c r="FE60" s="548"/>
      <c r="FF60" s="549"/>
      <c r="FG60" s="547"/>
      <c r="FH60" s="547"/>
      <c r="FI60" s="547"/>
      <c r="FJ60" s="547"/>
      <c r="FK60" s="548"/>
      <c r="FL60" s="549"/>
      <c r="FM60" s="547"/>
      <c r="FN60" s="547"/>
      <c r="FO60" s="547"/>
      <c r="FP60" s="547"/>
      <c r="FQ60" s="548"/>
      <c r="FR60" s="549"/>
      <c r="FS60" s="547"/>
      <c r="FT60" s="547"/>
      <c r="FU60" s="547"/>
      <c r="FV60" s="547"/>
      <c r="FW60" s="548"/>
      <c r="FX60" s="549"/>
      <c r="FY60" s="547"/>
      <c r="FZ60" s="547"/>
      <c r="GA60" s="547"/>
      <c r="GB60" s="547"/>
      <c r="GC60" s="548"/>
      <c r="GD60" s="549"/>
      <c r="GE60" s="547"/>
      <c r="GF60" s="547"/>
      <c r="GG60" s="547"/>
      <c r="GH60" s="547"/>
      <c r="GI60" s="548"/>
      <c r="GJ60" s="549"/>
      <c r="GK60" s="547"/>
      <c r="GL60" s="547"/>
      <c r="GM60" s="547"/>
      <c r="GN60" s="547"/>
      <c r="GO60" s="548"/>
      <c r="GP60" s="549"/>
      <c r="GQ60" s="547"/>
      <c r="GR60" s="547"/>
      <c r="GS60" s="547"/>
      <c r="GT60" s="547"/>
      <c r="GU60" s="548"/>
      <c r="GV60" s="549"/>
      <c r="GW60" s="547"/>
      <c r="GX60" s="547"/>
      <c r="GY60" s="547"/>
      <c r="GZ60" s="547"/>
      <c r="HA60" s="548"/>
      <c r="HB60" s="549"/>
      <c r="HC60" s="547"/>
      <c r="HD60" s="547"/>
      <c r="HE60" s="547"/>
      <c r="HF60" s="547"/>
      <c r="HG60" s="548"/>
      <c r="HH60" s="549"/>
      <c r="HI60" s="547"/>
      <c r="HJ60" s="547"/>
      <c r="HK60" s="547"/>
      <c r="HL60" s="547"/>
      <c r="HM60" s="548"/>
      <c r="HN60" s="549"/>
      <c r="HO60" s="547"/>
      <c r="HP60" s="547"/>
      <c r="HQ60" s="547"/>
    </row>
    <row r="61" spans="1:225" s="456" customFormat="1" ht="20.100000000000001" customHeight="1">
      <c r="A61" s="563">
        <f t="shared" si="7"/>
        <v>15</v>
      </c>
      <c r="B61" s="1253" t="str">
        <f t="shared" si="6"/>
        <v>RUA MARILIA</v>
      </c>
      <c r="C61" s="1283"/>
      <c r="D61" s="1283"/>
      <c r="E61" s="554">
        <f>CALÇADA!F19</f>
        <v>107.53</v>
      </c>
      <c r="F61" s="554">
        <v>0.1</v>
      </c>
      <c r="G61" s="554">
        <f t="shared" si="8"/>
        <v>10.75</v>
      </c>
      <c r="H61" s="570"/>
      <c r="I61" s="571"/>
      <c r="J61" s="547"/>
      <c r="K61" s="548"/>
      <c r="L61" s="549"/>
      <c r="M61" s="547"/>
      <c r="N61" s="547"/>
      <c r="O61" s="547"/>
      <c r="P61" s="547"/>
      <c r="Q61" s="548"/>
      <c r="R61" s="549"/>
      <c r="S61" s="547"/>
      <c r="T61" s="547"/>
      <c r="U61" s="547"/>
      <c r="V61" s="547"/>
      <c r="W61" s="548"/>
      <c r="X61" s="549"/>
      <c r="Y61" s="547"/>
      <c r="Z61" s="547"/>
      <c r="AA61" s="547"/>
      <c r="AB61" s="547"/>
      <c r="AC61" s="548"/>
      <c r="AD61" s="549"/>
      <c r="AE61" s="547"/>
      <c r="AF61" s="547"/>
      <c r="AG61" s="547"/>
      <c r="AH61" s="547"/>
      <c r="AI61" s="548"/>
      <c r="AJ61" s="549"/>
      <c r="AK61" s="547"/>
      <c r="AL61" s="547"/>
      <c r="AM61" s="547"/>
      <c r="AN61" s="547"/>
      <c r="AO61" s="548"/>
      <c r="AP61" s="549"/>
      <c r="AQ61" s="547"/>
      <c r="AR61" s="547"/>
      <c r="AS61" s="547"/>
      <c r="AT61" s="547"/>
      <c r="AU61" s="548"/>
      <c r="AV61" s="549"/>
      <c r="AW61" s="547"/>
      <c r="AX61" s="547"/>
      <c r="AY61" s="547"/>
      <c r="AZ61" s="547"/>
      <c r="BA61" s="548"/>
      <c r="BB61" s="549"/>
      <c r="BC61" s="547"/>
      <c r="BD61" s="547"/>
      <c r="BE61" s="547"/>
      <c r="BF61" s="547"/>
      <c r="BG61" s="548"/>
      <c r="BH61" s="549"/>
      <c r="BI61" s="547"/>
      <c r="BJ61" s="547"/>
      <c r="BK61" s="547"/>
      <c r="BL61" s="547"/>
      <c r="BM61" s="548"/>
      <c r="BN61" s="549"/>
      <c r="BO61" s="547"/>
      <c r="BP61" s="547"/>
      <c r="BQ61" s="547"/>
      <c r="BR61" s="547"/>
      <c r="BS61" s="548"/>
      <c r="BT61" s="549"/>
      <c r="BU61" s="547"/>
      <c r="BV61" s="547"/>
      <c r="BW61" s="547"/>
      <c r="BX61" s="547"/>
      <c r="BY61" s="548"/>
      <c r="BZ61" s="549"/>
      <c r="CA61" s="547"/>
      <c r="CB61" s="547"/>
      <c r="CC61" s="547"/>
      <c r="CD61" s="547"/>
      <c r="CE61" s="548"/>
      <c r="CF61" s="549"/>
      <c r="CG61" s="547"/>
      <c r="CH61" s="547"/>
      <c r="CI61" s="547"/>
      <c r="CJ61" s="547"/>
      <c r="CK61" s="548"/>
      <c r="CL61" s="549"/>
      <c r="CM61" s="547"/>
      <c r="CN61" s="547"/>
      <c r="CO61" s="547"/>
      <c r="CP61" s="547"/>
      <c r="CQ61" s="548"/>
      <c r="CR61" s="549"/>
      <c r="CS61" s="547"/>
      <c r="CT61" s="547"/>
      <c r="CU61" s="547"/>
      <c r="CV61" s="547"/>
      <c r="CW61" s="548"/>
      <c r="CX61" s="549"/>
      <c r="CY61" s="547"/>
      <c r="CZ61" s="547"/>
      <c r="DA61" s="547"/>
      <c r="DB61" s="547"/>
      <c r="DC61" s="548"/>
      <c r="DD61" s="549"/>
      <c r="DE61" s="547"/>
      <c r="DF61" s="547"/>
      <c r="DG61" s="547"/>
      <c r="DH61" s="547"/>
      <c r="DI61" s="548"/>
      <c r="DJ61" s="549"/>
      <c r="DK61" s="547"/>
      <c r="DL61" s="547"/>
      <c r="DM61" s="547"/>
      <c r="DN61" s="547"/>
      <c r="DO61" s="548"/>
      <c r="DP61" s="549"/>
      <c r="DQ61" s="547"/>
      <c r="DR61" s="547"/>
      <c r="DS61" s="547"/>
      <c r="DT61" s="547"/>
      <c r="DU61" s="548"/>
      <c r="DV61" s="549"/>
      <c r="DW61" s="547"/>
      <c r="DX61" s="547"/>
      <c r="DY61" s="547"/>
      <c r="DZ61" s="547"/>
      <c r="EA61" s="548"/>
      <c r="EB61" s="549"/>
      <c r="EC61" s="547"/>
      <c r="ED61" s="547"/>
      <c r="EE61" s="547"/>
      <c r="EF61" s="547"/>
      <c r="EG61" s="548"/>
      <c r="EH61" s="549"/>
      <c r="EI61" s="547"/>
      <c r="EJ61" s="547"/>
      <c r="EK61" s="547"/>
      <c r="EL61" s="547"/>
      <c r="EM61" s="548"/>
      <c r="EN61" s="549"/>
      <c r="EO61" s="547"/>
      <c r="EP61" s="547"/>
      <c r="EQ61" s="547"/>
      <c r="ER61" s="547"/>
      <c r="ES61" s="548"/>
      <c r="ET61" s="549"/>
      <c r="EU61" s="547"/>
      <c r="EV61" s="547"/>
      <c r="EW61" s="547"/>
      <c r="EX61" s="547"/>
      <c r="EY61" s="548"/>
      <c r="EZ61" s="549"/>
      <c r="FA61" s="547"/>
      <c r="FB61" s="547"/>
      <c r="FC61" s="547"/>
      <c r="FD61" s="547"/>
      <c r="FE61" s="548"/>
      <c r="FF61" s="549"/>
      <c r="FG61" s="547"/>
      <c r="FH61" s="547"/>
      <c r="FI61" s="547"/>
      <c r="FJ61" s="547"/>
      <c r="FK61" s="548"/>
      <c r="FL61" s="549"/>
      <c r="FM61" s="547"/>
      <c r="FN61" s="547"/>
      <c r="FO61" s="547"/>
      <c r="FP61" s="547"/>
      <c r="FQ61" s="548"/>
      <c r="FR61" s="549"/>
      <c r="FS61" s="547"/>
      <c r="FT61" s="547"/>
      <c r="FU61" s="547"/>
      <c r="FV61" s="547"/>
      <c r="FW61" s="548"/>
      <c r="FX61" s="549"/>
      <c r="FY61" s="547"/>
      <c r="FZ61" s="547"/>
      <c r="GA61" s="547"/>
      <c r="GB61" s="547"/>
      <c r="GC61" s="548"/>
      <c r="GD61" s="549"/>
      <c r="GE61" s="547"/>
      <c r="GF61" s="547"/>
      <c r="GG61" s="547"/>
      <c r="GH61" s="547"/>
      <c r="GI61" s="548"/>
      <c r="GJ61" s="549"/>
      <c r="GK61" s="547"/>
      <c r="GL61" s="547"/>
      <c r="GM61" s="547"/>
      <c r="GN61" s="547"/>
      <c r="GO61" s="548"/>
      <c r="GP61" s="549"/>
      <c r="GQ61" s="547"/>
      <c r="GR61" s="547"/>
      <c r="GS61" s="547"/>
      <c r="GT61" s="547"/>
      <c r="GU61" s="548"/>
      <c r="GV61" s="549"/>
      <c r="GW61" s="547"/>
      <c r="GX61" s="547"/>
      <c r="GY61" s="547"/>
      <c r="GZ61" s="547"/>
      <c r="HA61" s="548"/>
      <c r="HB61" s="549"/>
      <c r="HC61" s="547"/>
      <c r="HD61" s="547"/>
      <c r="HE61" s="547"/>
      <c r="HF61" s="547"/>
      <c r="HG61" s="548"/>
      <c r="HH61" s="549"/>
      <c r="HI61" s="547"/>
      <c r="HJ61" s="547"/>
      <c r="HK61" s="547"/>
      <c r="HL61" s="547"/>
      <c r="HM61" s="548"/>
      <c r="HN61" s="549"/>
      <c r="HO61" s="547"/>
      <c r="HP61" s="547"/>
      <c r="HQ61" s="547"/>
    </row>
    <row r="62" spans="1:225" s="456" customFormat="1" ht="20.100000000000001" customHeight="1">
      <c r="A62" s="563">
        <f t="shared" si="7"/>
        <v>16</v>
      </c>
      <c r="B62" s="1253" t="str">
        <f t="shared" si="6"/>
        <v>RUA CENTO E SESSENTA</v>
      </c>
      <c r="C62" s="1283"/>
      <c r="D62" s="1283"/>
      <c r="E62" s="554">
        <f>CALÇADA!F20</f>
        <v>103.94</v>
      </c>
      <c r="F62" s="554">
        <v>0.1</v>
      </c>
      <c r="G62" s="554">
        <f t="shared" si="8"/>
        <v>10.39</v>
      </c>
      <c r="H62" s="570"/>
      <c r="I62" s="571"/>
      <c r="J62" s="547"/>
      <c r="K62" s="548"/>
      <c r="L62" s="549"/>
      <c r="M62" s="547"/>
      <c r="N62" s="547"/>
      <c r="O62" s="547"/>
      <c r="P62" s="547"/>
      <c r="Q62" s="548"/>
      <c r="R62" s="549"/>
      <c r="S62" s="547"/>
      <c r="T62" s="547"/>
      <c r="U62" s="547"/>
      <c r="V62" s="547"/>
      <c r="W62" s="548"/>
      <c r="X62" s="549"/>
      <c r="Y62" s="547"/>
      <c r="Z62" s="547"/>
      <c r="AA62" s="547"/>
      <c r="AB62" s="547"/>
      <c r="AC62" s="548"/>
      <c r="AD62" s="549"/>
      <c r="AE62" s="547"/>
      <c r="AF62" s="547"/>
      <c r="AG62" s="547"/>
      <c r="AH62" s="547"/>
      <c r="AI62" s="548"/>
      <c r="AJ62" s="549"/>
      <c r="AK62" s="547"/>
      <c r="AL62" s="547"/>
      <c r="AM62" s="547"/>
      <c r="AN62" s="547"/>
      <c r="AO62" s="548"/>
      <c r="AP62" s="549"/>
      <c r="AQ62" s="547"/>
      <c r="AR62" s="547"/>
      <c r="AS62" s="547"/>
      <c r="AT62" s="547"/>
      <c r="AU62" s="548"/>
      <c r="AV62" s="549"/>
      <c r="AW62" s="547"/>
      <c r="AX62" s="547"/>
      <c r="AY62" s="547"/>
      <c r="AZ62" s="547"/>
      <c r="BA62" s="548"/>
      <c r="BB62" s="549"/>
      <c r="BC62" s="547"/>
      <c r="BD62" s="547"/>
      <c r="BE62" s="547"/>
      <c r="BF62" s="547"/>
      <c r="BG62" s="548"/>
      <c r="BH62" s="549"/>
      <c r="BI62" s="547"/>
      <c r="BJ62" s="547"/>
      <c r="BK62" s="547"/>
      <c r="BL62" s="547"/>
      <c r="BM62" s="548"/>
      <c r="BN62" s="549"/>
      <c r="BO62" s="547"/>
      <c r="BP62" s="547"/>
      <c r="BQ62" s="547"/>
      <c r="BR62" s="547"/>
      <c r="BS62" s="548"/>
      <c r="BT62" s="549"/>
      <c r="BU62" s="547"/>
      <c r="BV62" s="547"/>
      <c r="BW62" s="547"/>
      <c r="BX62" s="547"/>
      <c r="BY62" s="548"/>
      <c r="BZ62" s="549"/>
      <c r="CA62" s="547"/>
      <c r="CB62" s="547"/>
      <c r="CC62" s="547"/>
      <c r="CD62" s="547"/>
      <c r="CE62" s="548"/>
      <c r="CF62" s="549"/>
      <c r="CG62" s="547"/>
      <c r="CH62" s="547"/>
      <c r="CI62" s="547"/>
      <c r="CJ62" s="547"/>
      <c r="CK62" s="548"/>
      <c r="CL62" s="549"/>
      <c r="CM62" s="547"/>
      <c r="CN62" s="547"/>
      <c r="CO62" s="547"/>
      <c r="CP62" s="547"/>
      <c r="CQ62" s="548"/>
      <c r="CR62" s="549"/>
      <c r="CS62" s="547"/>
      <c r="CT62" s="547"/>
      <c r="CU62" s="547"/>
      <c r="CV62" s="547"/>
      <c r="CW62" s="548"/>
      <c r="CX62" s="549"/>
      <c r="CY62" s="547"/>
      <c r="CZ62" s="547"/>
      <c r="DA62" s="547"/>
      <c r="DB62" s="547"/>
      <c r="DC62" s="548"/>
      <c r="DD62" s="549"/>
      <c r="DE62" s="547"/>
      <c r="DF62" s="547"/>
      <c r="DG62" s="547"/>
      <c r="DH62" s="547"/>
      <c r="DI62" s="548"/>
      <c r="DJ62" s="549"/>
      <c r="DK62" s="547"/>
      <c r="DL62" s="547"/>
      <c r="DM62" s="547"/>
      <c r="DN62" s="547"/>
      <c r="DO62" s="548"/>
      <c r="DP62" s="549"/>
      <c r="DQ62" s="547"/>
      <c r="DR62" s="547"/>
      <c r="DS62" s="547"/>
      <c r="DT62" s="547"/>
      <c r="DU62" s="548"/>
      <c r="DV62" s="549"/>
      <c r="DW62" s="547"/>
      <c r="DX62" s="547"/>
      <c r="DY62" s="547"/>
      <c r="DZ62" s="547"/>
      <c r="EA62" s="548"/>
      <c r="EB62" s="549"/>
      <c r="EC62" s="547"/>
      <c r="ED62" s="547"/>
      <c r="EE62" s="547"/>
      <c r="EF62" s="547"/>
      <c r="EG62" s="548"/>
      <c r="EH62" s="549"/>
      <c r="EI62" s="547"/>
      <c r="EJ62" s="547"/>
      <c r="EK62" s="547"/>
      <c r="EL62" s="547"/>
      <c r="EM62" s="548"/>
      <c r="EN62" s="549"/>
      <c r="EO62" s="547"/>
      <c r="EP62" s="547"/>
      <c r="EQ62" s="547"/>
      <c r="ER62" s="547"/>
      <c r="ES62" s="548"/>
      <c r="ET62" s="549"/>
      <c r="EU62" s="547"/>
      <c r="EV62" s="547"/>
      <c r="EW62" s="547"/>
      <c r="EX62" s="547"/>
      <c r="EY62" s="548"/>
      <c r="EZ62" s="549"/>
      <c r="FA62" s="547"/>
      <c r="FB62" s="547"/>
      <c r="FC62" s="547"/>
      <c r="FD62" s="547"/>
      <c r="FE62" s="548"/>
      <c r="FF62" s="549"/>
      <c r="FG62" s="547"/>
      <c r="FH62" s="547"/>
      <c r="FI62" s="547"/>
      <c r="FJ62" s="547"/>
      <c r="FK62" s="548"/>
      <c r="FL62" s="549"/>
      <c r="FM62" s="547"/>
      <c r="FN62" s="547"/>
      <c r="FO62" s="547"/>
      <c r="FP62" s="547"/>
      <c r="FQ62" s="548"/>
      <c r="FR62" s="549"/>
      <c r="FS62" s="547"/>
      <c r="FT62" s="547"/>
      <c r="FU62" s="547"/>
      <c r="FV62" s="547"/>
      <c r="FW62" s="548"/>
      <c r="FX62" s="549"/>
      <c r="FY62" s="547"/>
      <c r="FZ62" s="547"/>
      <c r="GA62" s="547"/>
      <c r="GB62" s="547"/>
      <c r="GC62" s="548"/>
      <c r="GD62" s="549"/>
      <c r="GE62" s="547"/>
      <c r="GF62" s="547"/>
      <c r="GG62" s="547"/>
      <c r="GH62" s="547"/>
      <c r="GI62" s="548"/>
      <c r="GJ62" s="549"/>
      <c r="GK62" s="547"/>
      <c r="GL62" s="547"/>
      <c r="GM62" s="547"/>
      <c r="GN62" s="547"/>
      <c r="GO62" s="548"/>
      <c r="GP62" s="549"/>
      <c r="GQ62" s="547"/>
      <c r="GR62" s="547"/>
      <c r="GS62" s="547"/>
      <c r="GT62" s="547"/>
      <c r="GU62" s="548"/>
      <c r="GV62" s="549"/>
      <c r="GW62" s="547"/>
      <c r="GX62" s="547"/>
      <c r="GY62" s="547"/>
      <c r="GZ62" s="547"/>
      <c r="HA62" s="548"/>
      <c r="HB62" s="549"/>
      <c r="HC62" s="547"/>
      <c r="HD62" s="547"/>
      <c r="HE62" s="547"/>
      <c r="HF62" s="547"/>
      <c r="HG62" s="548"/>
      <c r="HH62" s="549"/>
      <c r="HI62" s="547"/>
      <c r="HJ62" s="547"/>
      <c r="HK62" s="547"/>
      <c r="HL62" s="547"/>
      <c r="HM62" s="548"/>
      <c r="HN62" s="549"/>
      <c r="HO62" s="547"/>
      <c r="HP62" s="547"/>
      <c r="HQ62" s="547"/>
    </row>
    <row r="63" spans="1:225" s="456" customFormat="1" ht="20.100000000000001" customHeight="1">
      <c r="A63" s="563">
        <f t="shared" si="7"/>
        <v>17</v>
      </c>
      <c r="B63" s="1253" t="str">
        <f t="shared" si="6"/>
        <v>RUA CONS. FRANSCISCO RAPOSO</v>
      </c>
      <c r="C63" s="1283"/>
      <c r="D63" s="1283"/>
      <c r="E63" s="554">
        <f>CALÇADA!F21</f>
        <v>97.47999999999999</v>
      </c>
      <c r="F63" s="554">
        <v>0.1</v>
      </c>
      <c r="G63" s="554">
        <f t="shared" si="8"/>
        <v>9.74</v>
      </c>
      <c r="H63" s="570"/>
      <c r="I63" s="571"/>
      <c r="J63" s="547"/>
      <c r="K63" s="548"/>
      <c r="L63" s="549"/>
      <c r="M63" s="547"/>
      <c r="N63" s="547"/>
      <c r="O63" s="547"/>
      <c r="P63" s="547"/>
      <c r="Q63" s="548"/>
      <c r="R63" s="549"/>
      <c r="S63" s="547"/>
      <c r="T63" s="547"/>
      <c r="U63" s="547"/>
      <c r="V63" s="547"/>
      <c r="W63" s="548"/>
      <c r="X63" s="549"/>
      <c r="Y63" s="547"/>
      <c r="Z63" s="547"/>
      <c r="AA63" s="547"/>
      <c r="AB63" s="547"/>
      <c r="AC63" s="548"/>
      <c r="AD63" s="549"/>
      <c r="AE63" s="547"/>
      <c r="AF63" s="547"/>
      <c r="AG63" s="547"/>
      <c r="AH63" s="547"/>
      <c r="AI63" s="548"/>
      <c r="AJ63" s="549"/>
      <c r="AK63" s="547"/>
      <c r="AL63" s="547"/>
      <c r="AM63" s="547"/>
      <c r="AN63" s="547"/>
      <c r="AO63" s="548"/>
      <c r="AP63" s="549"/>
      <c r="AQ63" s="547"/>
      <c r="AR63" s="547"/>
      <c r="AS63" s="547"/>
      <c r="AT63" s="547"/>
      <c r="AU63" s="548"/>
      <c r="AV63" s="549"/>
      <c r="AW63" s="547"/>
      <c r="AX63" s="547"/>
      <c r="AY63" s="547"/>
      <c r="AZ63" s="547"/>
      <c r="BA63" s="548"/>
      <c r="BB63" s="549"/>
      <c r="BC63" s="547"/>
      <c r="BD63" s="547"/>
      <c r="BE63" s="547"/>
      <c r="BF63" s="547"/>
      <c r="BG63" s="548"/>
      <c r="BH63" s="549"/>
      <c r="BI63" s="547"/>
      <c r="BJ63" s="547"/>
      <c r="BK63" s="547"/>
      <c r="BL63" s="547"/>
      <c r="BM63" s="548"/>
      <c r="BN63" s="549"/>
      <c r="BO63" s="547"/>
      <c r="BP63" s="547"/>
      <c r="BQ63" s="547"/>
      <c r="BR63" s="547"/>
      <c r="BS63" s="548"/>
      <c r="BT63" s="549"/>
      <c r="BU63" s="547"/>
      <c r="BV63" s="547"/>
      <c r="BW63" s="547"/>
      <c r="BX63" s="547"/>
      <c r="BY63" s="548"/>
      <c r="BZ63" s="549"/>
      <c r="CA63" s="547"/>
      <c r="CB63" s="547"/>
      <c r="CC63" s="547"/>
      <c r="CD63" s="547"/>
      <c r="CE63" s="548"/>
      <c r="CF63" s="549"/>
      <c r="CG63" s="547"/>
      <c r="CH63" s="547"/>
      <c r="CI63" s="547"/>
      <c r="CJ63" s="547"/>
      <c r="CK63" s="548"/>
      <c r="CL63" s="549"/>
      <c r="CM63" s="547"/>
      <c r="CN63" s="547"/>
      <c r="CO63" s="547"/>
      <c r="CP63" s="547"/>
      <c r="CQ63" s="548"/>
      <c r="CR63" s="549"/>
      <c r="CS63" s="547"/>
      <c r="CT63" s="547"/>
      <c r="CU63" s="547"/>
      <c r="CV63" s="547"/>
      <c r="CW63" s="548"/>
      <c r="CX63" s="549"/>
      <c r="CY63" s="547"/>
      <c r="CZ63" s="547"/>
      <c r="DA63" s="547"/>
      <c r="DB63" s="547"/>
      <c r="DC63" s="548"/>
      <c r="DD63" s="549"/>
      <c r="DE63" s="547"/>
      <c r="DF63" s="547"/>
      <c r="DG63" s="547"/>
      <c r="DH63" s="547"/>
      <c r="DI63" s="548"/>
      <c r="DJ63" s="549"/>
      <c r="DK63" s="547"/>
      <c r="DL63" s="547"/>
      <c r="DM63" s="547"/>
      <c r="DN63" s="547"/>
      <c r="DO63" s="548"/>
      <c r="DP63" s="549"/>
      <c r="DQ63" s="547"/>
      <c r="DR63" s="547"/>
      <c r="DS63" s="547"/>
      <c r="DT63" s="547"/>
      <c r="DU63" s="548"/>
      <c r="DV63" s="549"/>
      <c r="DW63" s="547"/>
      <c r="DX63" s="547"/>
      <c r="DY63" s="547"/>
      <c r="DZ63" s="547"/>
      <c r="EA63" s="548"/>
      <c r="EB63" s="549"/>
      <c r="EC63" s="547"/>
      <c r="ED63" s="547"/>
      <c r="EE63" s="547"/>
      <c r="EF63" s="547"/>
      <c r="EG63" s="548"/>
      <c r="EH63" s="549"/>
      <c r="EI63" s="547"/>
      <c r="EJ63" s="547"/>
      <c r="EK63" s="547"/>
      <c r="EL63" s="547"/>
      <c r="EM63" s="548"/>
      <c r="EN63" s="549"/>
      <c r="EO63" s="547"/>
      <c r="EP63" s="547"/>
      <c r="EQ63" s="547"/>
      <c r="ER63" s="547"/>
      <c r="ES63" s="548"/>
      <c r="ET63" s="549"/>
      <c r="EU63" s="547"/>
      <c r="EV63" s="547"/>
      <c r="EW63" s="547"/>
      <c r="EX63" s="547"/>
      <c r="EY63" s="548"/>
      <c r="EZ63" s="549"/>
      <c r="FA63" s="547"/>
      <c r="FB63" s="547"/>
      <c r="FC63" s="547"/>
      <c r="FD63" s="547"/>
      <c r="FE63" s="548"/>
      <c r="FF63" s="549"/>
      <c r="FG63" s="547"/>
      <c r="FH63" s="547"/>
      <c r="FI63" s="547"/>
      <c r="FJ63" s="547"/>
      <c r="FK63" s="548"/>
      <c r="FL63" s="549"/>
      <c r="FM63" s="547"/>
      <c r="FN63" s="547"/>
      <c r="FO63" s="547"/>
      <c r="FP63" s="547"/>
      <c r="FQ63" s="548"/>
      <c r="FR63" s="549"/>
      <c r="FS63" s="547"/>
      <c r="FT63" s="547"/>
      <c r="FU63" s="547"/>
      <c r="FV63" s="547"/>
      <c r="FW63" s="548"/>
      <c r="FX63" s="549"/>
      <c r="FY63" s="547"/>
      <c r="FZ63" s="547"/>
      <c r="GA63" s="547"/>
      <c r="GB63" s="547"/>
      <c r="GC63" s="548"/>
      <c r="GD63" s="549"/>
      <c r="GE63" s="547"/>
      <c r="GF63" s="547"/>
      <c r="GG63" s="547"/>
      <c r="GH63" s="547"/>
      <c r="GI63" s="548"/>
      <c r="GJ63" s="549"/>
      <c r="GK63" s="547"/>
      <c r="GL63" s="547"/>
      <c r="GM63" s="547"/>
      <c r="GN63" s="547"/>
      <c r="GO63" s="548"/>
      <c r="GP63" s="549"/>
      <c r="GQ63" s="547"/>
      <c r="GR63" s="547"/>
      <c r="GS63" s="547"/>
      <c r="GT63" s="547"/>
      <c r="GU63" s="548"/>
      <c r="GV63" s="549"/>
      <c r="GW63" s="547"/>
      <c r="GX63" s="547"/>
      <c r="GY63" s="547"/>
      <c r="GZ63" s="547"/>
      <c r="HA63" s="548"/>
      <c r="HB63" s="549"/>
      <c r="HC63" s="547"/>
      <c r="HD63" s="547"/>
      <c r="HE63" s="547"/>
      <c r="HF63" s="547"/>
      <c r="HG63" s="548"/>
      <c r="HH63" s="549"/>
      <c r="HI63" s="547"/>
      <c r="HJ63" s="547"/>
      <c r="HK63" s="547"/>
      <c r="HL63" s="547"/>
      <c r="HM63" s="548"/>
      <c r="HN63" s="549"/>
      <c r="HO63" s="547"/>
      <c r="HP63" s="547"/>
      <c r="HQ63" s="547"/>
    </row>
    <row r="64" spans="1:225" s="456" customFormat="1" ht="20.100000000000001" customHeight="1">
      <c r="A64" s="1323" t="s">
        <v>507</v>
      </c>
      <c r="B64" s="1324"/>
      <c r="C64" s="1324"/>
      <c r="D64" s="1324"/>
      <c r="E64" s="1324"/>
      <c r="F64" s="1325"/>
      <c r="G64" s="565">
        <f>SUM(G47:G63)</f>
        <v>597.49</v>
      </c>
      <c r="H64" s="572"/>
      <c r="I64" s="573"/>
      <c r="J64" s="547"/>
      <c r="K64" s="548"/>
      <c r="L64" s="549"/>
      <c r="M64" s="547"/>
      <c r="N64" s="547"/>
      <c r="O64" s="547"/>
      <c r="P64" s="547"/>
      <c r="Q64" s="548"/>
      <c r="R64" s="549"/>
      <c r="S64" s="547"/>
      <c r="T64" s="547"/>
      <c r="U64" s="547"/>
      <c r="V64" s="547"/>
      <c r="W64" s="548"/>
      <c r="X64" s="549"/>
      <c r="Y64" s="547"/>
      <c r="Z64" s="547"/>
      <c r="AA64" s="547"/>
      <c r="AB64" s="547"/>
      <c r="AC64" s="548"/>
      <c r="AD64" s="549"/>
      <c r="AE64" s="547"/>
      <c r="AF64" s="547"/>
      <c r="AG64" s="547"/>
      <c r="AH64" s="547"/>
      <c r="AI64" s="548"/>
      <c r="AJ64" s="549"/>
      <c r="AK64" s="547"/>
      <c r="AL64" s="547"/>
      <c r="AM64" s="547"/>
      <c r="AN64" s="547"/>
      <c r="AO64" s="548"/>
      <c r="AP64" s="549"/>
      <c r="AQ64" s="547"/>
      <c r="AR64" s="547"/>
      <c r="AS64" s="547"/>
      <c r="AT64" s="547"/>
      <c r="AU64" s="548"/>
      <c r="AV64" s="549"/>
      <c r="AW64" s="547"/>
      <c r="AX64" s="547"/>
      <c r="AY64" s="547"/>
      <c r="AZ64" s="547"/>
      <c r="BA64" s="548"/>
      <c r="BB64" s="549"/>
      <c r="BC64" s="547"/>
      <c r="BD64" s="547"/>
      <c r="BE64" s="547"/>
      <c r="BF64" s="547"/>
      <c r="BG64" s="548"/>
      <c r="BH64" s="549"/>
      <c r="BI64" s="547"/>
      <c r="BJ64" s="547"/>
      <c r="BK64" s="547"/>
      <c r="BL64" s="547"/>
      <c r="BM64" s="548"/>
      <c r="BN64" s="549"/>
      <c r="BO64" s="547"/>
      <c r="BP64" s="547"/>
      <c r="BQ64" s="547"/>
      <c r="BR64" s="547"/>
      <c r="BS64" s="548"/>
      <c r="BT64" s="549"/>
      <c r="BU64" s="547"/>
      <c r="BV64" s="547"/>
      <c r="BW64" s="547"/>
      <c r="BX64" s="547"/>
      <c r="BY64" s="548"/>
      <c r="BZ64" s="549"/>
      <c r="CA64" s="547"/>
      <c r="CB64" s="547"/>
      <c r="CC64" s="547"/>
      <c r="CD64" s="547"/>
      <c r="CE64" s="548"/>
      <c r="CF64" s="549"/>
      <c r="CG64" s="547"/>
      <c r="CH64" s="547"/>
      <c r="CI64" s="547"/>
      <c r="CJ64" s="547"/>
      <c r="CK64" s="548"/>
      <c r="CL64" s="549"/>
      <c r="CM64" s="547"/>
      <c r="CN64" s="547"/>
      <c r="CO64" s="547"/>
      <c r="CP64" s="547"/>
      <c r="CQ64" s="548"/>
      <c r="CR64" s="549"/>
      <c r="CS64" s="547"/>
      <c r="CT64" s="547"/>
      <c r="CU64" s="547"/>
      <c r="CV64" s="547"/>
      <c r="CW64" s="548"/>
      <c r="CX64" s="549"/>
      <c r="CY64" s="547"/>
      <c r="CZ64" s="547"/>
      <c r="DA64" s="547"/>
      <c r="DB64" s="547"/>
      <c r="DC64" s="548"/>
      <c r="DD64" s="549"/>
      <c r="DE64" s="547"/>
      <c r="DF64" s="547"/>
      <c r="DG64" s="547"/>
      <c r="DH64" s="547"/>
      <c r="DI64" s="548"/>
      <c r="DJ64" s="549"/>
      <c r="DK64" s="547"/>
      <c r="DL64" s="547"/>
      <c r="DM64" s="547"/>
      <c r="DN64" s="547"/>
      <c r="DO64" s="548"/>
      <c r="DP64" s="549"/>
      <c r="DQ64" s="547"/>
      <c r="DR64" s="547"/>
      <c r="DS64" s="547"/>
      <c r="DT64" s="547"/>
      <c r="DU64" s="548"/>
      <c r="DV64" s="549"/>
      <c r="DW64" s="547"/>
      <c r="DX64" s="547"/>
      <c r="DY64" s="547"/>
      <c r="DZ64" s="547"/>
      <c r="EA64" s="548"/>
      <c r="EB64" s="549"/>
      <c r="EC64" s="547"/>
      <c r="ED64" s="547"/>
      <c r="EE64" s="547"/>
      <c r="EF64" s="547"/>
      <c r="EG64" s="548"/>
      <c r="EH64" s="549"/>
      <c r="EI64" s="547"/>
      <c r="EJ64" s="547"/>
      <c r="EK64" s="547"/>
      <c r="EL64" s="547"/>
      <c r="EM64" s="548"/>
      <c r="EN64" s="549"/>
      <c r="EO64" s="547"/>
      <c r="EP64" s="547"/>
      <c r="EQ64" s="547"/>
      <c r="ER64" s="547"/>
      <c r="ES64" s="548"/>
      <c r="ET64" s="549"/>
      <c r="EU64" s="547"/>
      <c r="EV64" s="547"/>
      <c r="EW64" s="547"/>
      <c r="EX64" s="547"/>
      <c r="EY64" s="548"/>
      <c r="EZ64" s="549"/>
      <c r="FA64" s="547"/>
      <c r="FB64" s="547"/>
      <c r="FC64" s="547"/>
      <c r="FD64" s="547"/>
      <c r="FE64" s="548"/>
      <c r="FF64" s="549"/>
      <c r="FG64" s="547"/>
      <c r="FH64" s="547"/>
      <c r="FI64" s="547"/>
      <c r="FJ64" s="547"/>
      <c r="FK64" s="548"/>
      <c r="FL64" s="549"/>
      <c r="FM64" s="547"/>
      <c r="FN64" s="547"/>
      <c r="FO64" s="547"/>
      <c r="FP64" s="547"/>
      <c r="FQ64" s="548"/>
      <c r="FR64" s="549"/>
      <c r="FS64" s="547"/>
      <c r="FT64" s="547"/>
      <c r="FU64" s="547"/>
      <c r="FV64" s="547"/>
      <c r="FW64" s="548"/>
      <c r="FX64" s="549"/>
      <c r="FY64" s="547"/>
      <c r="FZ64" s="547"/>
      <c r="GA64" s="547"/>
      <c r="GB64" s="547"/>
      <c r="GC64" s="548"/>
      <c r="GD64" s="549"/>
      <c r="GE64" s="547"/>
      <c r="GF64" s="547"/>
      <c r="GG64" s="547"/>
      <c r="GH64" s="547"/>
      <c r="GI64" s="548"/>
      <c r="GJ64" s="549"/>
      <c r="GK64" s="547"/>
      <c r="GL64" s="547"/>
      <c r="GM64" s="547"/>
      <c r="GN64" s="547"/>
      <c r="GO64" s="548"/>
      <c r="GP64" s="549"/>
      <c r="GQ64" s="547"/>
      <c r="GR64" s="547"/>
      <c r="GS64" s="547"/>
      <c r="GT64" s="547"/>
      <c r="GU64" s="548"/>
      <c r="GV64" s="549"/>
      <c r="GW64" s="547"/>
      <c r="GX64" s="547"/>
      <c r="GY64" s="547"/>
      <c r="GZ64" s="547"/>
      <c r="HA64" s="548"/>
      <c r="HB64" s="549"/>
      <c r="HC64" s="547"/>
      <c r="HD64" s="547"/>
      <c r="HE64" s="547"/>
      <c r="HF64" s="547"/>
      <c r="HG64" s="548"/>
      <c r="HH64" s="549"/>
      <c r="HI64" s="547"/>
      <c r="HJ64" s="547"/>
      <c r="HK64" s="547"/>
      <c r="HL64" s="547"/>
      <c r="HM64" s="548"/>
      <c r="HN64" s="549"/>
      <c r="HO64" s="547"/>
      <c r="HP64" s="547"/>
      <c r="HQ64" s="547"/>
    </row>
    <row r="65" spans="1:225" s="456" customFormat="1" ht="20.100000000000001" customHeight="1">
      <c r="A65" s="872" t="s">
        <v>526</v>
      </c>
      <c r="B65" s="873" t="s">
        <v>534</v>
      </c>
      <c r="C65" s="873"/>
      <c r="D65" s="874"/>
      <c r="E65" s="875"/>
      <c r="F65" s="875"/>
      <c r="G65" s="875"/>
      <c r="H65" s="875"/>
      <c r="I65" s="876"/>
      <c r="J65" s="547"/>
      <c r="K65" s="548"/>
      <c r="L65" s="549"/>
      <c r="M65" s="547"/>
      <c r="N65" s="547"/>
      <c r="O65" s="547"/>
      <c r="P65" s="547"/>
      <c r="Q65" s="548"/>
      <c r="R65" s="549"/>
      <c r="S65" s="547"/>
      <c r="T65" s="547"/>
      <c r="U65" s="547"/>
      <c r="V65" s="547"/>
      <c r="W65" s="548"/>
      <c r="X65" s="549"/>
      <c r="Y65" s="547"/>
      <c r="Z65" s="547"/>
      <c r="AA65" s="547"/>
      <c r="AB65" s="547"/>
      <c r="AC65" s="548"/>
      <c r="AD65" s="549"/>
      <c r="AE65" s="547"/>
      <c r="AF65" s="547"/>
      <c r="AG65" s="547"/>
      <c r="AH65" s="547"/>
      <c r="AI65" s="548"/>
      <c r="AJ65" s="549"/>
      <c r="AK65" s="547"/>
      <c r="AL65" s="547"/>
      <c r="AM65" s="547"/>
      <c r="AN65" s="547"/>
      <c r="AO65" s="548"/>
      <c r="AP65" s="549"/>
      <c r="AQ65" s="547"/>
      <c r="AR65" s="547"/>
      <c r="AS65" s="547"/>
      <c r="AT65" s="547"/>
      <c r="AU65" s="548"/>
      <c r="AV65" s="549"/>
      <c r="AW65" s="547"/>
      <c r="AX65" s="547"/>
      <c r="AY65" s="547"/>
      <c r="AZ65" s="547"/>
      <c r="BA65" s="548"/>
      <c r="BB65" s="549"/>
      <c r="BC65" s="547"/>
      <c r="BD65" s="547"/>
      <c r="BE65" s="547"/>
      <c r="BF65" s="547"/>
      <c r="BG65" s="548"/>
      <c r="BH65" s="549"/>
      <c r="BI65" s="547"/>
      <c r="BJ65" s="547"/>
      <c r="BK65" s="547"/>
      <c r="BL65" s="547"/>
      <c r="BM65" s="548"/>
      <c r="BN65" s="549"/>
      <c r="BO65" s="547"/>
      <c r="BP65" s="547"/>
      <c r="BQ65" s="547"/>
      <c r="BR65" s="547"/>
      <c r="BS65" s="548"/>
      <c r="BT65" s="549"/>
      <c r="BU65" s="547"/>
      <c r="BV65" s="547"/>
      <c r="BW65" s="547"/>
      <c r="BX65" s="547"/>
      <c r="BY65" s="548"/>
      <c r="BZ65" s="549"/>
      <c r="CA65" s="547"/>
      <c r="CB65" s="547"/>
      <c r="CC65" s="547"/>
      <c r="CD65" s="547"/>
      <c r="CE65" s="548"/>
      <c r="CF65" s="549"/>
      <c r="CG65" s="547"/>
      <c r="CH65" s="547"/>
      <c r="CI65" s="547"/>
      <c r="CJ65" s="547"/>
      <c r="CK65" s="548"/>
      <c r="CL65" s="549"/>
      <c r="CM65" s="547"/>
      <c r="CN65" s="547"/>
      <c r="CO65" s="547"/>
      <c r="CP65" s="547"/>
      <c r="CQ65" s="548"/>
      <c r="CR65" s="549"/>
      <c r="CS65" s="547"/>
      <c r="CT65" s="547"/>
      <c r="CU65" s="547"/>
      <c r="CV65" s="547"/>
      <c r="CW65" s="548"/>
      <c r="CX65" s="549"/>
      <c r="CY65" s="547"/>
      <c r="CZ65" s="547"/>
      <c r="DA65" s="547"/>
      <c r="DB65" s="547"/>
      <c r="DC65" s="548"/>
      <c r="DD65" s="549"/>
      <c r="DE65" s="547"/>
      <c r="DF65" s="547"/>
      <c r="DG65" s="547"/>
      <c r="DH65" s="547"/>
      <c r="DI65" s="548"/>
      <c r="DJ65" s="549"/>
      <c r="DK65" s="547"/>
      <c r="DL65" s="547"/>
      <c r="DM65" s="547"/>
      <c r="DN65" s="547"/>
      <c r="DO65" s="548"/>
      <c r="DP65" s="549"/>
      <c r="DQ65" s="547"/>
      <c r="DR65" s="547"/>
      <c r="DS65" s="547"/>
      <c r="DT65" s="547"/>
      <c r="DU65" s="548"/>
      <c r="DV65" s="549"/>
      <c r="DW65" s="547"/>
      <c r="DX65" s="547"/>
      <c r="DY65" s="547"/>
      <c r="DZ65" s="547"/>
      <c r="EA65" s="548"/>
      <c r="EB65" s="549"/>
      <c r="EC65" s="547"/>
      <c r="ED65" s="547"/>
      <c r="EE65" s="547"/>
      <c r="EF65" s="547"/>
      <c r="EG65" s="548"/>
      <c r="EH65" s="549"/>
      <c r="EI65" s="547"/>
      <c r="EJ65" s="547"/>
      <c r="EK65" s="547"/>
      <c r="EL65" s="547"/>
      <c r="EM65" s="548"/>
      <c r="EN65" s="549"/>
      <c r="EO65" s="547"/>
      <c r="EP65" s="547"/>
      <c r="EQ65" s="547"/>
      <c r="ER65" s="547"/>
      <c r="ES65" s="548"/>
      <c r="ET65" s="549"/>
      <c r="EU65" s="547"/>
      <c r="EV65" s="547"/>
      <c r="EW65" s="547"/>
      <c r="EX65" s="547"/>
      <c r="EY65" s="548"/>
      <c r="EZ65" s="549"/>
      <c r="FA65" s="547"/>
      <c r="FB65" s="547"/>
      <c r="FC65" s="547"/>
      <c r="FD65" s="547"/>
      <c r="FE65" s="548"/>
      <c r="FF65" s="549"/>
      <c r="FG65" s="547"/>
      <c r="FH65" s="547"/>
      <c r="FI65" s="547"/>
      <c r="FJ65" s="547"/>
      <c r="FK65" s="548"/>
      <c r="FL65" s="549"/>
      <c r="FM65" s="547"/>
      <c r="FN65" s="547"/>
      <c r="FO65" s="547"/>
      <c r="FP65" s="547"/>
      <c r="FQ65" s="548"/>
      <c r="FR65" s="549"/>
      <c r="FS65" s="547"/>
      <c r="FT65" s="547"/>
      <c r="FU65" s="547"/>
      <c r="FV65" s="547"/>
      <c r="FW65" s="548"/>
      <c r="FX65" s="549"/>
      <c r="FY65" s="547"/>
      <c r="FZ65" s="547"/>
      <c r="GA65" s="547"/>
      <c r="GB65" s="547"/>
      <c r="GC65" s="548"/>
      <c r="GD65" s="549"/>
      <c r="GE65" s="547"/>
      <c r="GF65" s="547"/>
      <c r="GG65" s="547"/>
      <c r="GH65" s="547"/>
      <c r="GI65" s="548"/>
      <c r="GJ65" s="549"/>
      <c r="GK65" s="547"/>
      <c r="GL65" s="547"/>
      <c r="GM65" s="547"/>
      <c r="GN65" s="547"/>
      <c r="GO65" s="548"/>
      <c r="GP65" s="549"/>
      <c r="GQ65" s="547"/>
      <c r="GR65" s="547"/>
      <c r="GS65" s="547"/>
      <c r="GT65" s="547"/>
      <c r="GU65" s="548"/>
      <c r="GV65" s="549"/>
      <c r="GW65" s="547"/>
      <c r="GX65" s="547"/>
      <c r="GY65" s="547"/>
      <c r="GZ65" s="547"/>
      <c r="HA65" s="548"/>
      <c r="HB65" s="549"/>
      <c r="HC65" s="547"/>
      <c r="HD65" s="547"/>
      <c r="HE65" s="547"/>
      <c r="HF65" s="547"/>
      <c r="HG65" s="548"/>
      <c r="HH65" s="549"/>
      <c r="HI65" s="547"/>
      <c r="HJ65" s="547"/>
      <c r="HK65" s="547"/>
      <c r="HL65" s="547"/>
      <c r="HM65" s="548"/>
      <c r="HN65" s="549"/>
      <c r="HO65" s="547"/>
      <c r="HP65" s="547"/>
      <c r="HQ65" s="547"/>
    </row>
    <row r="66" spans="1:225" s="456" customFormat="1" ht="20.100000000000001" customHeight="1">
      <c r="A66" s="1326" t="s">
        <v>9</v>
      </c>
      <c r="B66" s="1332" t="s">
        <v>528</v>
      </c>
      <c r="C66" s="1333"/>
      <c r="D66" s="574"/>
      <c r="E66" s="566" t="s">
        <v>529</v>
      </c>
      <c r="F66" s="566" t="s">
        <v>530</v>
      </c>
      <c r="G66" s="561" t="s">
        <v>445</v>
      </c>
      <c r="H66" s="567" t="s">
        <v>531</v>
      </c>
      <c r="I66" s="568"/>
      <c r="J66" s="547"/>
      <c r="K66" s="548"/>
      <c r="L66" s="549"/>
      <c r="M66" s="547"/>
      <c r="N66" s="547"/>
      <c r="O66" s="547"/>
      <c r="P66" s="547"/>
      <c r="Q66" s="548"/>
      <c r="R66" s="549"/>
      <c r="S66" s="547"/>
      <c r="T66" s="547"/>
      <c r="U66" s="547"/>
      <c r="V66" s="547"/>
      <c r="W66" s="548"/>
      <c r="X66" s="549"/>
      <c r="Y66" s="547"/>
      <c r="Z66" s="547"/>
      <c r="AA66" s="547"/>
      <c r="AB66" s="547"/>
      <c r="AC66" s="548"/>
      <c r="AD66" s="549"/>
      <c r="AE66" s="547"/>
      <c r="AF66" s="547"/>
      <c r="AG66" s="547"/>
      <c r="AH66" s="547"/>
      <c r="AI66" s="548"/>
      <c r="AJ66" s="549"/>
      <c r="AK66" s="547"/>
      <c r="AL66" s="547"/>
      <c r="AM66" s="547"/>
      <c r="AN66" s="547"/>
      <c r="AO66" s="548"/>
      <c r="AP66" s="549"/>
      <c r="AQ66" s="547"/>
      <c r="AR66" s="547"/>
      <c r="AS66" s="547"/>
      <c r="AT66" s="547"/>
      <c r="AU66" s="548"/>
      <c r="AV66" s="549"/>
      <c r="AW66" s="547"/>
      <c r="AX66" s="547"/>
      <c r="AY66" s="547"/>
      <c r="AZ66" s="547"/>
      <c r="BA66" s="548"/>
      <c r="BB66" s="549"/>
      <c r="BC66" s="547"/>
      <c r="BD66" s="547"/>
      <c r="BE66" s="547"/>
      <c r="BF66" s="547"/>
      <c r="BG66" s="548"/>
      <c r="BH66" s="549"/>
      <c r="BI66" s="547"/>
      <c r="BJ66" s="547"/>
      <c r="BK66" s="547"/>
      <c r="BL66" s="547"/>
      <c r="BM66" s="548"/>
      <c r="BN66" s="549"/>
      <c r="BO66" s="547"/>
      <c r="BP66" s="547"/>
      <c r="BQ66" s="547"/>
      <c r="BR66" s="547"/>
      <c r="BS66" s="548"/>
      <c r="BT66" s="549"/>
      <c r="BU66" s="547"/>
      <c r="BV66" s="547"/>
      <c r="BW66" s="547"/>
      <c r="BX66" s="547"/>
      <c r="BY66" s="548"/>
      <c r="BZ66" s="549"/>
      <c r="CA66" s="547"/>
      <c r="CB66" s="547"/>
      <c r="CC66" s="547"/>
      <c r="CD66" s="547"/>
      <c r="CE66" s="548"/>
      <c r="CF66" s="549"/>
      <c r="CG66" s="547"/>
      <c r="CH66" s="547"/>
      <c r="CI66" s="547"/>
      <c r="CJ66" s="547"/>
      <c r="CK66" s="548"/>
      <c r="CL66" s="549"/>
      <c r="CM66" s="547"/>
      <c r="CN66" s="547"/>
      <c r="CO66" s="547"/>
      <c r="CP66" s="547"/>
      <c r="CQ66" s="548"/>
      <c r="CR66" s="549"/>
      <c r="CS66" s="547"/>
      <c r="CT66" s="547"/>
      <c r="CU66" s="547"/>
      <c r="CV66" s="547"/>
      <c r="CW66" s="548"/>
      <c r="CX66" s="549"/>
      <c r="CY66" s="547"/>
      <c r="CZ66" s="547"/>
      <c r="DA66" s="547"/>
      <c r="DB66" s="547"/>
      <c r="DC66" s="548"/>
      <c r="DD66" s="549"/>
      <c r="DE66" s="547"/>
      <c r="DF66" s="547"/>
      <c r="DG66" s="547"/>
      <c r="DH66" s="547"/>
      <c r="DI66" s="548"/>
      <c r="DJ66" s="549"/>
      <c r="DK66" s="547"/>
      <c r="DL66" s="547"/>
      <c r="DM66" s="547"/>
      <c r="DN66" s="547"/>
      <c r="DO66" s="548"/>
      <c r="DP66" s="549"/>
      <c r="DQ66" s="547"/>
      <c r="DR66" s="547"/>
      <c r="DS66" s="547"/>
      <c r="DT66" s="547"/>
      <c r="DU66" s="548"/>
      <c r="DV66" s="549"/>
      <c r="DW66" s="547"/>
      <c r="DX66" s="547"/>
      <c r="DY66" s="547"/>
      <c r="DZ66" s="547"/>
      <c r="EA66" s="548"/>
      <c r="EB66" s="549"/>
      <c r="EC66" s="547"/>
      <c r="ED66" s="547"/>
      <c r="EE66" s="547"/>
      <c r="EF66" s="547"/>
      <c r="EG66" s="548"/>
      <c r="EH66" s="549"/>
      <c r="EI66" s="547"/>
      <c r="EJ66" s="547"/>
      <c r="EK66" s="547"/>
      <c r="EL66" s="547"/>
      <c r="EM66" s="548"/>
      <c r="EN66" s="549"/>
      <c r="EO66" s="547"/>
      <c r="EP66" s="547"/>
      <c r="EQ66" s="547"/>
      <c r="ER66" s="547"/>
      <c r="ES66" s="548"/>
      <c r="ET66" s="549"/>
      <c r="EU66" s="547"/>
      <c r="EV66" s="547"/>
      <c r="EW66" s="547"/>
      <c r="EX66" s="547"/>
      <c r="EY66" s="548"/>
      <c r="EZ66" s="549"/>
      <c r="FA66" s="547"/>
      <c r="FB66" s="547"/>
      <c r="FC66" s="547"/>
      <c r="FD66" s="547"/>
      <c r="FE66" s="548"/>
      <c r="FF66" s="549"/>
      <c r="FG66" s="547"/>
      <c r="FH66" s="547"/>
      <c r="FI66" s="547"/>
      <c r="FJ66" s="547"/>
      <c r="FK66" s="548"/>
      <c r="FL66" s="549"/>
      <c r="FM66" s="547"/>
      <c r="FN66" s="547"/>
      <c r="FO66" s="547"/>
      <c r="FP66" s="547"/>
      <c r="FQ66" s="548"/>
      <c r="FR66" s="549"/>
      <c r="FS66" s="547"/>
      <c r="FT66" s="547"/>
      <c r="FU66" s="547"/>
      <c r="FV66" s="547"/>
      <c r="FW66" s="548"/>
      <c r="FX66" s="549"/>
      <c r="FY66" s="547"/>
      <c r="FZ66" s="547"/>
      <c r="GA66" s="547"/>
      <c r="GB66" s="547"/>
      <c r="GC66" s="548"/>
      <c r="GD66" s="549"/>
      <c r="GE66" s="547"/>
      <c r="GF66" s="547"/>
      <c r="GG66" s="547"/>
      <c r="GH66" s="547"/>
      <c r="GI66" s="548"/>
      <c r="GJ66" s="549"/>
      <c r="GK66" s="547"/>
      <c r="GL66" s="547"/>
      <c r="GM66" s="547"/>
      <c r="GN66" s="547"/>
      <c r="GO66" s="548"/>
      <c r="GP66" s="549"/>
      <c r="GQ66" s="547"/>
      <c r="GR66" s="547"/>
      <c r="GS66" s="547"/>
      <c r="GT66" s="547"/>
      <c r="GU66" s="548"/>
      <c r="GV66" s="549"/>
      <c r="GW66" s="547"/>
      <c r="GX66" s="547"/>
      <c r="GY66" s="547"/>
      <c r="GZ66" s="547"/>
      <c r="HA66" s="548"/>
      <c r="HB66" s="549"/>
      <c r="HC66" s="547"/>
      <c r="HD66" s="547"/>
      <c r="HE66" s="547"/>
      <c r="HF66" s="547"/>
      <c r="HG66" s="548"/>
      <c r="HH66" s="549"/>
      <c r="HI66" s="547"/>
      <c r="HJ66" s="547"/>
      <c r="HK66" s="547"/>
      <c r="HL66" s="547"/>
      <c r="HM66" s="548"/>
      <c r="HN66" s="549"/>
      <c r="HO66" s="547"/>
      <c r="HP66" s="547"/>
      <c r="HQ66" s="547"/>
    </row>
    <row r="67" spans="1:225" s="456" customFormat="1" ht="20.100000000000001" customHeight="1">
      <c r="A67" s="1327"/>
      <c r="B67" s="1330"/>
      <c r="C67" s="1331"/>
      <c r="D67" s="575"/>
      <c r="E67" s="569" t="s">
        <v>453</v>
      </c>
      <c r="F67" s="569" t="s">
        <v>453</v>
      </c>
      <c r="G67" s="562" t="s">
        <v>452</v>
      </c>
      <c r="H67" s="576"/>
      <c r="I67" s="571"/>
      <c r="J67" s="547"/>
      <c r="K67" s="548"/>
      <c r="L67" s="549"/>
      <c r="M67" s="547"/>
      <c r="N67" s="547"/>
      <c r="O67" s="547"/>
      <c r="P67" s="547"/>
      <c r="Q67" s="548"/>
      <c r="R67" s="549"/>
      <c r="S67" s="547"/>
      <c r="T67" s="547"/>
      <c r="U67" s="547"/>
      <c r="V67" s="547"/>
      <c r="W67" s="548"/>
      <c r="X67" s="549"/>
      <c r="Y67" s="547"/>
      <c r="Z67" s="547"/>
      <c r="AA67" s="547"/>
      <c r="AB67" s="547"/>
      <c r="AC67" s="548"/>
      <c r="AD67" s="549"/>
      <c r="AE67" s="547"/>
      <c r="AF67" s="547"/>
      <c r="AG67" s="547"/>
      <c r="AH67" s="547"/>
      <c r="AI67" s="548"/>
      <c r="AJ67" s="549"/>
      <c r="AK67" s="547"/>
      <c r="AL67" s="547"/>
      <c r="AM67" s="547"/>
      <c r="AN67" s="547"/>
      <c r="AO67" s="548"/>
      <c r="AP67" s="549"/>
      <c r="AQ67" s="547"/>
      <c r="AR67" s="547"/>
      <c r="AS67" s="547"/>
      <c r="AT67" s="547"/>
      <c r="AU67" s="548"/>
      <c r="AV67" s="549"/>
      <c r="AW67" s="547"/>
      <c r="AX67" s="547"/>
      <c r="AY67" s="547"/>
      <c r="AZ67" s="547"/>
      <c r="BA67" s="548"/>
      <c r="BB67" s="549"/>
      <c r="BC67" s="547"/>
      <c r="BD67" s="547"/>
      <c r="BE67" s="547"/>
      <c r="BF67" s="547"/>
      <c r="BG67" s="548"/>
      <c r="BH67" s="549"/>
      <c r="BI67" s="547"/>
      <c r="BJ67" s="547"/>
      <c r="BK67" s="547"/>
      <c r="BL67" s="547"/>
      <c r="BM67" s="548"/>
      <c r="BN67" s="549"/>
      <c r="BO67" s="547"/>
      <c r="BP67" s="547"/>
      <c r="BQ67" s="547"/>
      <c r="BR67" s="547"/>
      <c r="BS67" s="548"/>
      <c r="BT67" s="549"/>
      <c r="BU67" s="547"/>
      <c r="BV67" s="547"/>
      <c r="BW67" s="547"/>
      <c r="BX67" s="547"/>
      <c r="BY67" s="548"/>
      <c r="BZ67" s="549"/>
      <c r="CA67" s="547"/>
      <c r="CB67" s="547"/>
      <c r="CC67" s="547"/>
      <c r="CD67" s="547"/>
      <c r="CE67" s="548"/>
      <c r="CF67" s="549"/>
      <c r="CG67" s="547"/>
      <c r="CH67" s="547"/>
      <c r="CI67" s="547"/>
      <c r="CJ67" s="547"/>
      <c r="CK67" s="548"/>
      <c r="CL67" s="549"/>
      <c r="CM67" s="547"/>
      <c r="CN67" s="547"/>
      <c r="CO67" s="547"/>
      <c r="CP67" s="547"/>
      <c r="CQ67" s="548"/>
      <c r="CR67" s="549"/>
      <c r="CS67" s="547"/>
      <c r="CT67" s="547"/>
      <c r="CU67" s="547"/>
      <c r="CV67" s="547"/>
      <c r="CW67" s="548"/>
      <c r="CX67" s="549"/>
      <c r="CY67" s="547"/>
      <c r="CZ67" s="547"/>
      <c r="DA67" s="547"/>
      <c r="DB67" s="547"/>
      <c r="DC67" s="548"/>
      <c r="DD67" s="549"/>
      <c r="DE67" s="547"/>
      <c r="DF67" s="547"/>
      <c r="DG67" s="547"/>
      <c r="DH67" s="547"/>
      <c r="DI67" s="548"/>
      <c r="DJ67" s="549"/>
      <c r="DK67" s="547"/>
      <c r="DL67" s="547"/>
      <c r="DM67" s="547"/>
      <c r="DN67" s="547"/>
      <c r="DO67" s="548"/>
      <c r="DP67" s="549"/>
      <c r="DQ67" s="547"/>
      <c r="DR67" s="547"/>
      <c r="DS67" s="547"/>
      <c r="DT67" s="547"/>
      <c r="DU67" s="548"/>
      <c r="DV67" s="549"/>
      <c r="DW67" s="547"/>
      <c r="DX67" s="547"/>
      <c r="DY67" s="547"/>
      <c r="DZ67" s="547"/>
      <c r="EA67" s="548"/>
      <c r="EB67" s="549"/>
      <c r="EC67" s="547"/>
      <c r="ED67" s="547"/>
      <c r="EE67" s="547"/>
      <c r="EF67" s="547"/>
      <c r="EG67" s="548"/>
      <c r="EH67" s="549"/>
      <c r="EI67" s="547"/>
      <c r="EJ67" s="547"/>
      <c r="EK67" s="547"/>
      <c r="EL67" s="547"/>
      <c r="EM67" s="548"/>
      <c r="EN67" s="549"/>
      <c r="EO67" s="547"/>
      <c r="EP67" s="547"/>
      <c r="EQ67" s="547"/>
      <c r="ER67" s="547"/>
      <c r="ES67" s="548"/>
      <c r="ET67" s="549"/>
      <c r="EU67" s="547"/>
      <c r="EV67" s="547"/>
      <c r="EW67" s="547"/>
      <c r="EX67" s="547"/>
      <c r="EY67" s="548"/>
      <c r="EZ67" s="549"/>
      <c r="FA67" s="547"/>
      <c r="FB67" s="547"/>
      <c r="FC67" s="547"/>
      <c r="FD67" s="547"/>
      <c r="FE67" s="548"/>
      <c r="FF67" s="549"/>
      <c r="FG67" s="547"/>
      <c r="FH67" s="547"/>
      <c r="FI67" s="547"/>
      <c r="FJ67" s="547"/>
      <c r="FK67" s="548"/>
      <c r="FL67" s="549"/>
      <c r="FM67" s="547"/>
      <c r="FN67" s="547"/>
      <c r="FO67" s="547"/>
      <c r="FP67" s="547"/>
      <c r="FQ67" s="548"/>
      <c r="FR67" s="549"/>
      <c r="FS67" s="547"/>
      <c r="FT67" s="547"/>
      <c r="FU67" s="547"/>
      <c r="FV67" s="547"/>
      <c r="FW67" s="548"/>
      <c r="FX67" s="549"/>
      <c r="FY67" s="547"/>
      <c r="FZ67" s="547"/>
      <c r="GA67" s="547"/>
      <c r="GB67" s="547"/>
      <c r="GC67" s="548"/>
      <c r="GD67" s="549"/>
      <c r="GE67" s="547"/>
      <c r="GF67" s="547"/>
      <c r="GG67" s="547"/>
      <c r="GH67" s="547"/>
      <c r="GI67" s="548"/>
      <c r="GJ67" s="549"/>
      <c r="GK67" s="547"/>
      <c r="GL67" s="547"/>
      <c r="GM67" s="547"/>
      <c r="GN67" s="547"/>
      <c r="GO67" s="548"/>
      <c r="GP67" s="549"/>
      <c r="GQ67" s="547"/>
      <c r="GR67" s="547"/>
      <c r="GS67" s="547"/>
      <c r="GT67" s="547"/>
      <c r="GU67" s="548"/>
      <c r="GV67" s="549"/>
      <c r="GW67" s="547"/>
      <c r="GX67" s="547"/>
      <c r="GY67" s="547"/>
      <c r="GZ67" s="547"/>
      <c r="HA67" s="548"/>
      <c r="HB67" s="549"/>
      <c r="HC67" s="547"/>
      <c r="HD67" s="547"/>
      <c r="HE67" s="547"/>
      <c r="HF67" s="547"/>
      <c r="HG67" s="548"/>
      <c r="HH67" s="549"/>
      <c r="HI67" s="547"/>
      <c r="HJ67" s="547"/>
      <c r="HK67" s="547"/>
      <c r="HL67" s="547"/>
      <c r="HM67" s="548"/>
      <c r="HN67" s="549"/>
      <c r="HO67" s="547"/>
      <c r="HP67" s="547"/>
      <c r="HQ67" s="547"/>
    </row>
    <row r="68" spans="1:225" s="456" customFormat="1" ht="20.100000000000001" customHeight="1">
      <c r="A68" s="563">
        <v>1</v>
      </c>
      <c r="B68" s="1247" t="str">
        <f>B47</f>
        <v>RUA CENTO E TRINTA E NOVE</v>
      </c>
      <c r="C68" s="1347"/>
      <c r="D68" s="1248"/>
      <c r="E68" s="577">
        <v>3.5</v>
      </c>
      <c r="F68" s="578">
        <v>0.4</v>
      </c>
      <c r="G68" s="564">
        <f t="shared" ref="G68:G69" si="9">TRUNC(E68*F68,2)</f>
        <v>1.4</v>
      </c>
      <c r="H68" s="576"/>
      <c r="I68" s="571"/>
      <c r="J68" s="547"/>
      <c r="K68" s="548"/>
      <c r="L68" s="549"/>
      <c r="M68" s="547"/>
      <c r="N68" s="547"/>
      <c r="O68" s="547"/>
      <c r="P68" s="547"/>
      <c r="Q68" s="548"/>
      <c r="R68" s="549"/>
      <c r="S68" s="547"/>
      <c r="T68" s="547"/>
      <c r="U68" s="547"/>
      <c r="V68" s="547"/>
      <c r="W68" s="548"/>
      <c r="X68" s="549"/>
      <c r="Y68" s="547"/>
      <c r="Z68" s="547"/>
      <c r="AA68" s="547"/>
      <c r="AB68" s="547"/>
      <c r="AC68" s="548"/>
      <c r="AD68" s="549"/>
      <c r="AE68" s="547"/>
      <c r="AF68" s="547"/>
      <c r="AG68" s="547"/>
      <c r="AH68" s="547"/>
      <c r="AI68" s="548"/>
      <c r="AJ68" s="549"/>
      <c r="AK68" s="547"/>
      <c r="AL68" s="547"/>
      <c r="AM68" s="547"/>
      <c r="AN68" s="547"/>
      <c r="AO68" s="548"/>
      <c r="AP68" s="549"/>
      <c r="AQ68" s="547"/>
      <c r="AR68" s="547"/>
      <c r="AS68" s="547"/>
      <c r="AT68" s="547"/>
      <c r="AU68" s="548"/>
      <c r="AV68" s="549"/>
      <c r="AW68" s="547"/>
      <c r="AX68" s="547"/>
      <c r="AY68" s="547"/>
      <c r="AZ68" s="547"/>
      <c r="BA68" s="548"/>
      <c r="BB68" s="549"/>
      <c r="BC68" s="547"/>
      <c r="BD68" s="547"/>
      <c r="BE68" s="547"/>
      <c r="BF68" s="547"/>
      <c r="BG68" s="548"/>
      <c r="BH68" s="549"/>
      <c r="BI68" s="547"/>
      <c r="BJ68" s="547"/>
      <c r="BK68" s="547"/>
      <c r="BL68" s="547"/>
      <c r="BM68" s="548"/>
      <c r="BN68" s="549"/>
      <c r="BO68" s="547"/>
      <c r="BP68" s="547"/>
      <c r="BQ68" s="547"/>
      <c r="BR68" s="547"/>
      <c r="BS68" s="548"/>
      <c r="BT68" s="549"/>
      <c r="BU68" s="547"/>
      <c r="BV68" s="547"/>
      <c r="BW68" s="547"/>
      <c r="BX68" s="547"/>
      <c r="BY68" s="548"/>
      <c r="BZ68" s="549"/>
      <c r="CA68" s="547"/>
      <c r="CB68" s="547"/>
      <c r="CC68" s="547"/>
      <c r="CD68" s="547"/>
      <c r="CE68" s="548"/>
      <c r="CF68" s="549"/>
      <c r="CG68" s="547"/>
      <c r="CH68" s="547"/>
      <c r="CI68" s="547"/>
      <c r="CJ68" s="547"/>
      <c r="CK68" s="548"/>
      <c r="CL68" s="549"/>
      <c r="CM68" s="547"/>
      <c r="CN68" s="547"/>
      <c r="CO68" s="547"/>
      <c r="CP68" s="547"/>
      <c r="CQ68" s="548"/>
      <c r="CR68" s="549"/>
      <c r="CS68" s="547"/>
      <c r="CT68" s="547"/>
      <c r="CU68" s="547"/>
      <c r="CV68" s="547"/>
      <c r="CW68" s="548"/>
      <c r="CX68" s="549"/>
      <c r="CY68" s="547"/>
      <c r="CZ68" s="547"/>
      <c r="DA68" s="547"/>
      <c r="DB68" s="547"/>
      <c r="DC68" s="548"/>
      <c r="DD68" s="549"/>
      <c r="DE68" s="547"/>
      <c r="DF68" s="547"/>
      <c r="DG68" s="547"/>
      <c r="DH68" s="547"/>
      <c r="DI68" s="548"/>
      <c r="DJ68" s="549"/>
      <c r="DK68" s="547"/>
      <c r="DL68" s="547"/>
      <c r="DM68" s="547"/>
      <c r="DN68" s="547"/>
      <c r="DO68" s="548"/>
      <c r="DP68" s="549"/>
      <c r="DQ68" s="547"/>
      <c r="DR68" s="547"/>
      <c r="DS68" s="547"/>
      <c r="DT68" s="547"/>
      <c r="DU68" s="548"/>
      <c r="DV68" s="549"/>
      <c r="DW68" s="547"/>
      <c r="DX68" s="547"/>
      <c r="DY68" s="547"/>
      <c r="DZ68" s="547"/>
      <c r="EA68" s="548"/>
      <c r="EB68" s="549"/>
      <c r="EC68" s="547"/>
      <c r="ED68" s="547"/>
      <c r="EE68" s="547"/>
      <c r="EF68" s="547"/>
      <c r="EG68" s="548"/>
      <c r="EH68" s="549"/>
      <c r="EI68" s="547"/>
      <c r="EJ68" s="547"/>
      <c r="EK68" s="547"/>
      <c r="EL68" s="547"/>
      <c r="EM68" s="548"/>
      <c r="EN68" s="549"/>
      <c r="EO68" s="547"/>
      <c r="EP68" s="547"/>
      <c r="EQ68" s="547"/>
      <c r="ER68" s="547"/>
      <c r="ES68" s="548"/>
      <c r="ET68" s="549"/>
      <c r="EU68" s="547"/>
      <c r="EV68" s="547"/>
      <c r="EW68" s="547"/>
      <c r="EX68" s="547"/>
      <c r="EY68" s="548"/>
      <c r="EZ68" s="549"/>
      <c r="FA68" s="547"/>
      <c r="FB68" s="547"/>
      <c r="FC68" s="547"/>
      <c r="FD68" s="547"/>
      <c r="FE68" s="548"/>
      <c r="FF68" s="549"/>
      <c r="FG68" s="547"/>
      <c r="FH68" s="547"/>
      <c r="FI68" s="547"/>
      <c r="FJ68" s="547"/>
      <c r="FK68" s="548"/>
      <c r="FL68" s="549"/>
      <c r="FM68" s="547"/>
      <c r="FN68" s="547"/>
      <c r="FO68" s="547"/>
      <c r="FP68" s="547"/>
      <c r="FQ68" s="548"/>
      <c r="FR68" s="549"/>
      <c r="FS68" s="547"/>
      <c r="FT68" s="547"/>
      <c r="FU68" s="547"/>
      <c r="FV68" s="547"/>
      <c r="FW68" s="548"/>
      <c r="FX68" s="549"/>
      <c r="FY68" s="547"/>
      <c r="FZ68" s="547"/>
      <c r="GA68" s="547"/>
      <c r="GB68" s="547"/>
      <c r="GC68" s="548"/>
      <c r="GD68" s="549"/>
      <c r="GE68" s="547"/>
      <c r="GF68" s="547"/>
      <c r="GG68" s="547"/>
      <c r="GH68" s="547"/>
      <c r="GI68" s="548"/>
      <c r="GJ68" s="549"/>
      <c r="GK68" s="547"/>
      <c r="GL68" s="547"/>
      <c r="GM68" s="547"/>
      <c r="GN68" s="547"/>
      <c r="GO68" s="548"/>
      <c r="GP68" s="549"/>
      <c r="GQ68" s="547"/>
      <c r="GR68" s="547"/>
      <c r="GS68" s="547"/>
      <c r="GT68" s="547"/>
      <c r="GU68" s="548"/>
      <c r="GV68" s="549"/>
      <c r="GW68" s="547"/>
      <c r="GX68" s="547"/>
      <c r="GY68" s="547"/>
      <c r="GZ68" s="547"/>
      <c r="HA68" s="548"/>
      <c r="HB68" s="549"/>
      <c r="HC68" s="547"/>
      <c r="HD68" s="547"/>
      <c r="HE68" s="547"/>
      <c r="HF68" s="547"/>
      <c r="HG68" s="548"/>
      <c r="HH68" s="549"/>
      <c r="HI68" s="547"/>
      <c r="HJ68" s="547"/>
      <c r="HK68" s="547"/>
      <c r="HL68" s="547"/>
      <c r="HM68" s="548"/>
      <c r="HN68" s="549"/>
      <c r="HO68" s="547"/>
      <c r="HP68" s="547"/>
      <c r="HQ68" s="547"/>
    </row>
    <row r="69" spans="1:225" s="456" customFormat="1" ht="20.100000000000001" customHeight="1">
      <c r="A69" s="563">
        <f>A68+1</f>
        <v>2</v>
      </c>
      <c r="B69" s="1253" t="str">
        <f>B48</f>
        <v>RUA ITATIAIA</v>
      </c>
      <c r="C69" s="1283"/>
      <c r="D69" s="1283"/>
      <c r="E69" s="577">
        <v>7</v>
      </c>
      <c r="F69" s="578">
        <v>0.4</v>
      </c>
      <c r="G69" s="564">
        <f t="shared" si="9"/>
        <v>2.8</v>
      </c>
      <c r="H69" s="576"/>
      <c r="I69" s="571"/>
      <c r="J69" s="547"/>
      <c r="K69" s="548"/>
      <c r="L69" s="549"/>
      <c r="M69" s="547"/>
      <c r="N69" s="547"/>
      <c r="O69" s="547"/>
      <c r="P69" s="547"/>
      <c r="Q69" s="548"/>
      <c r="R69" s="549"/>
      <c r="S69" s="547"/>
      <c r="T69" s="547"/>
      <c r="U69" s="547"/>
      <c r="V69" s="547"/>
      <c r="W69" s="548"/>
      <c r="X69" s="549"/>
      <c r="Y69" s="547"/>
      <c r="Z69" s="547"/>
      <c r="AA69" s="547"/>
      <c r="AB69" s="547"/>
      <c r="AC69" s="548"/>
      <c r="AD69" s="549"/>
      <c r="AE69" s="547"/>
      <c r="AF69" s="547"/>
      <c r="AG69" s="547"/>
      <c r="AH69" s="547"/>
      <c r="AI69" s="548"/>
      <c r="AJ69" s="549"/>
      <c r="AK69" s="547"/>
      <c r="AL69" s="547"/>
      <c r="AM69" s="547"/>
      <c r="AN69" s="547"/>
      <c r="AO69" s="548"/>
      <c r="AP69" s="549"/>
      <c r="AQ69" s="547"/>
      <c r="AR69" s="547"/>
      <c r="AS69" s="547"/>
      <c r="AT69" s="547"/>
      <c r="AU69" s="548"/>
      <c r="AV69" s="549"/>
      <c r="AW69" s="547"/>
      <c r="AX69" s="547"/>
      <c r="AY69" s="547"/>
      <c r="AZ69" s="547"/>
      <c r="BA69" s="548"/>
      <c r="BB69" s="549"/>
      <c r="BC69" s="547"/>
      <c r="BD69" s="547"/>
      <c r="BE69" s="547"/>
      <c r="BF69" s="547"/>
      <c r="BG69" s="548"/>
      <c r="BH69" s="549"/>
      <c r="BI69" s="547"/>
      <c r="BJ69" s="547"/>
      <c r="BK69" s="547"/>
      <c r="BL69" s="547"/>
      <c r="BM69" s="548"/>
      <c r="BN69" s="549"/>
      <c r="BO69" s="547"/>
      <c r="BP69" s="547"/>
      <c r="BQ69" s="547"/>
      <c r="BR69" s="547"/>
      <c r="BS69" s="548"/>
      <c r="BT69" s="549"/>
      <c r="BU69" s="547"/>
      <c r="BV69" s="547"/>
      <c r="BW69" s="547"/>
      <c r="BX69" s="547"/>
      <c r="BY69" s="548"/>
      <c r="BZ69" s="549"/>
      <c r="CA69" s="547"/>
      <c r="CB69" s="547"/>
      <c r="CC69" s="547"/>
      <c r="CD69" s="547"/>
      <c r="CE69" s="548"/>
      <c r="CF69" s="549"/>
      <c r="CG69" s="547"/>
      <c r="CH69" s="547"/>
      <c r="CI69" s="547"/>
      <c r="CJ69" s="547"/>
      <c r="CK69" s="548"/>
      <c r="CL69" s="549"/>
      <c r="CM69" s="547"/>
      <c r="CN69" s="547"/>
      <c r="CO69" s="547"/>
      <c r="CP69" s="547"/>
      <c r="CQ69" s="548"/>
      <c r="CR69" s="549"/>
      <c r="CS69" s="547"/>
      <c r="CT69" s="547"/>
      <c r="CU69" s="547"/>
      <c r="CV69" s="547"/>
      <c r="CW69" s="548"/>
      <c r="CX69" s="549"/>
      <c r="CY69" s="547"/>
      <c r="CZ69" s="547"/>
      <c r="DA69" s="547"/>
      <c r="DB69" s="547"/>
      <c r="DC69" s="548"/>
      <c r="DD69" s="549"/>
      <c r="DE69" s="547"/>
      <c r="DF69" s="547"/>
      <c r="DG69" s="547"/>
      <c r="DH69" s="547"/>
      <c r="DI69" s="548"/>
      <c r="DJ69" s="549"/>
      <c r="DK69" s="547"/>
      <c r="DL69" s="547"/>
      <c r="DM69" s="547"/>
      <c r="DN69" s="547"/>
      <c r="DO69" s="548"/>
      <c r="DP69" s="549"/>
      <c r="DQ69" s="547"/>
      <c r="DR69" s="547"/>
      <c r="DS69" s="547"/>
      <c r="DT69" s="547"/>
      <c r="DU69" s="548"/>
      <c r="DV69" s="549"/>
      <c r="DW69" s="547"/>
      <c r="DX69" s="547"/>
      <c r="DY69" s="547"/>
      <c r="DZ69" s="547"/>
      <c r="EA69" s="548"/>
      <c r="EB69" s="549"/>
      <c r="EC69" s="547"/>
      <c r="ED69" s="547"/>
      <c r="EE69" s="547"/>
      <c r="EF69" s="547"/>
      <c r="EG69" s="548"/>
      <c r="EH69" s="549"/>
      <c r="EI69" s="547"/>
      <c r="EJ69" s="547"/>
      <c r="EK69" s="547"/>
      <c r="EL69" s="547"/>
      <c r="EM69" s="548"/>
      <c r="EN69" s="549"/>
      <c r="EO69" s="547"/>
      <c r="EP69" s="547"/>
      <c r="EQ69" s="547"/>
      <c r="ER69" s="547"/>
      <c r="ES69" s="548"/>
      <c r="ET69" s="549"/>
      <c r="EU69" s="547"/>
      <c r="EV69" s="547"/>
      <c r="EW69" s="547"/>
      <c r="EX69" s="547"/>
      <c r="EY69" s="548"/>
      <c r="EZ69" s="549"/>
      <c r="FA69" s="547"/>
      <c r="FB69" s="547"/>
      <c r="FC69" s="547"/>
      <c r="FD69" s="547"/>
      <c r="FE69" s="548"/>
      <c r="FF69" s="549"/>
      <c r="FG69" s="547"/>
      <c r="FH69" s="547"/>
      <c r="FI69" s="547"/>
      <c r="FJ69" s="547"/>
      <c r="FK69" s="548"/>
      <c r="FL69" s="549"/>
      <c r="FM69" s="547"/>
      <c r="FN69" s="547"/>
      <c r="FO69" s="547"/>
      <c r="FP69" s="547"/>
      <c r="FQ69" s="548"/>
      <c r="FR69" s="549"/>
      <c r="FS69" s="547"/>
      <c r="FT69" s="547"/>
      <c r="FU69" s="547"/>
      <c r="FV69" s="547"/>
      <c r="FW69" s="548"/>
      <c r="FX69" s="549"/>
      <c r="FY69" s="547"/>
      <c r="FZ69" s="547"/>
      <c r="GA69" s="547"/>
      <c r="GB69" s="547"/>
      <c r="GC69" s="548"/>
      <c r="GD69" s="549"/>
      <c r="GE69" s="547"/>
      <c r="GF69" s="547"/>
      <c r="GG69" s="547"/>
      <c r="GH69" s="547"/>
      <c r="GI69" s="548"/>
      <c r="GJ69" s="549"/>
      <c r="GK69" s="547"/>
      <c r="GL69" s="547"/>
      <c r="GM69" s="547"/>
      <c r="GN69" s="547"/>
      <c r="GO69" s="548"/>
      <c r="GP69" s="549"/>
      <c r="GQ69" s="547"/>
      <c r="GR69" s="547"/>
      <c r="GS69" s="547"/>
      <c r="GT69" s="547"/>
      <c r="GU69" s="548"/>
      <c r="GV69" s="549"/>
      <c r="GW69" s="547"/>
      <c r="GX69" s="547"/>
      <c r="GY69" s="547"/>
      <c r="GZ69" s="547"/>
      <c r="HA69" s="548"/>
      <c r="HB69" s="549"/>
      <c r="HC69" s="547"/>
      <c r="HD69" s="547"/>
      <c r="HE69" s="547"/>
      <c r="HF69" s="547"/>
      <c r="HG69" s="548"/>
      <c r="HH69" s="549"/>
      <c r="HI69" s="547"/>
      <c r="HJ69" s="547"/>
      <c r="HK69" s="547"/>
      <c r="HL69" s="547"/>
      <c r="HM69" s="548"/>
      <c r="HN69" s="549"/>
      <c r="HO69" s="547"/>
      <c r="HP69" s="547"/>
      <c r="HQ69" s="547"/>
    </row>
    <row r="70" spans="1:225" s="456" customFormat="1" ht="20.100000000000001" customHeight="1">
      <c r="A70" s="563">
        <f t="shared" ref="A70:A84" si="10">A69+1</f>
        <v>3</v>
      </c>
      <c r="B70" s="1253" t="str">
        <f t="shared" ref="B70:B84" si="11">B49</f>
        <v>RUA FLORENA</v>
      </c>
      <c r="C70" s="1283"/>
      <c r="D70" s="1283"/>
      <c r="E70" s="577">
        <v>7</v>
      </c>
      <c r="F70" s="578">
        <v>0.4</v>
      </c>
      <c r="G70" s="564">
        <f t="shared" ref="G70:G84" si="12">TRUNC(E70*F70,2)</f>
        <v>2.8</v>
      </c>
      <c r="H70" s="840"/>
      <c r="I70" s="571"/>
      <c r="J70" s="547"/>
      <c r="K70" s="548"/>
      <c r="L70" s="549"/>
      <c r="M70" s="547"/>
      <c r="N70" s="547"/>
      <c r="O70" s="547"/>
      <c r="P70" s="547"/>
      <c r="Q70" s="548"/>
      <c r="R70" s="549"/>
      <c r="S70" s="547"/>
      <c r="T70" s="547"/>
      <c r="U70" s="547"/>
      <c r="V70" s="547"/>
      <c r="W70" s="548"/>
      <c r="X70" s="549"/>
      <c r="Y70" s="547"/>
      <c r="Z70" s="547"/>
      <c r="AA70" s="547"/>
      <c r="AB70" s="547"/>
      <c r="AC70" s="548"/>
      <c r="AD70" s="549"/>
      <c r="AE70" s="547"/>
      <c r="AF70" s="547"/>
      <c r="AG70" s="547"/>
      <c r="AH70" s="547"/>
      <c r="AI70" s="548"/>
      <c r="AJ70" s="549"/>
      <c r="AK70" s="547"/>
      <c r="AL70" s="547"/>
      <c r="AM70" s="547"/>
      <c r="AN70" s="547"/>
      <c r="AO70" s="548"/>
      <c r="AP70" s="549"/>
      <c r="AQ70" s="547"/>
      <c r="AR70" s="547"/>
      <c r="AS70" s="547"/>
      <c r="AT70" s="547"/>
      <c r="AU70" s="548"/>
      <c r="AV70" s="549"/>
      <c r="AW70" s="547"/>
      <c r="AX70" s="547"/>
      <c r="AY70" s="547"/>
      <c r="AZ70" s="547"/>
      <c r="BA70" s="548"/>
      <c r="BB70" s="549"/>
      <c r="BC70" s="547"/>
      <c r="BD70" s="547"/>
      <c r="BE70" s="547"/>
      <c r="BF70" s="547"/>
      <c r="BG70" s="548"/>
      <c r="BH70" s="549"/>
      <c r="BI70" s="547"/>
      <c r="BJ70" s="547"/>
      <c r="BK70" s="547"/>
      <c r="BL70" s="547"/>
      <c r="BM70" s="548"/>
      <c r="BN70" s="549"/>
      <c r="BO70" s="547"/>
      <c r="BP70" s="547"/>
      <c r="BQ70" s="547"/>
      <c r="BR70" s="547"/>
      <c r="BS70" s="548"/>
      <c r="BT70" s="549"/>
      <c r="BU70" s="547"/>
      <c r="BV70" s="547"/>
      <c r="BW70" s="547"/>
      <c r="BX70" s="547"/>
      <c r="BY70" s="548"/>
      <c r="BZ70" s="549"/>
      <c r="CA70" s="547"/>
      <c r="CB70" s="547"/>
      <c r="CC70" s="547"/>
      <c r="CD70" s="547"/>
      <c r="CE70" s="548"/>
      <c r="CF70" s="549"/>
      <c r="CG70" s="547"/>
      <c r="CH70" s="547"/>
      <c r="CI70" s="547"/>
      <c r="CJ70" s="547"/>
      <c r="CK70" s="548"/>
      <c r="CL70" s="549"/>
      <c r="CM70" s="547"/>
      <c r="CN70" s="547"/>
      <c r="CO70" s="547"/>
      <c r="CP70" s="547"/>
      <c r="CQ70" s="548"/>
      <c r="CR70" s="549"/>
      <c r="CS70" s="547"/>
      <c r="CT70" s="547"/>
      <c r="CU70" s="547"/>
      <c r="CV70" s="547"/>
      <c r="CW70" s="548"/>
      <c r="CX70" s="549"/>
      <c r="CY70" s="547"/>
      <c r="CZ70" s="547"/>
      <c r="DA70" s="547"/>
      <c r="DB70" s="547"/>
      <c r="DC70" s="548"/>
      <c r="DD70" s="549"/>
      <c r="DE70" s="547"/>
      <c r="DF70" s="547"/>
      <c r="DG70" s="547"/>
      <c r="DH70" s="547"/>
      <c r="DI70" s="548"/>
      <c r="DJ70" s="549"/>
      <c r="DK70" s="547"/>
      <c r="DL70" s="547"/>
      <c r="DM70" s="547"/>
      <c r="DN70" s="547"/>
      <c r="DO70" s="548"/>
      <c r="DP70" s="549"/>
      <c r="DQ70" s="547"/>
      <c r="DR70" s="547"/>
      <c r="DS70" s="547"/>
      <c r="DT70" s="547"/>
      <c r="DU70" s="548"/>
      <c r="DV70" s="549"/>
      <c r="DW70" s="547"/>
      <c r="DX70" s="547"/>
      <c r="DY70" s="547"/>
      <c r="DZ70" s="547"/>
      <c r="EA70" s="548"/>
      <c r="EB70" s="549"/>
      <c r="EC70" s="547"/>
      <c r="ED70" s="547"/>
      <c r="EE70" s="547"/>
      <c r="EF70" s="547"/>
      <c r="EG70" s="548"/>
      <c r="EH70" s="549"/>
      <c r="EI70" s="547"/>
      <c r="EJ70" s="547"/>
      <c r="EK70" s="547"/>
      <c r="EL70" s="547"/>
      <c r="EM70" s="548"/>
      <c r="EN70" s="549"/>
      <c r="EO70" s="547"/>
      <c r="EP70" s="547"/>
      <c r="EQ70" s="547"/>
      <c r="ER70" s="547"/>
      <c r="ES70" s="548"/>
      <c r="ET70" s="549"/>
      <c r="EU70" s="547"/>
      <c r="EV70" s="547"/>
      <c r="EW70" s="547"/>
      <c r="EX70" s="547"/>
      <c r="EY70" s="548"/>
      <c r="EZ70" s="549"/>
      <c r="FA70" s="547"/>
      <c r="FB70" s="547"/>
      <c r="FC70" s="547"/>
      <c r="FD70" s="547"/>
      <c r="FE70" s="548"/>
      <c r="FF70" s="549"/>
      <c r="FG70" s="547"/>
      <c r="FH70" s="547"/>
      <c r="FI70" s="547"/>
      <c r="FJ70" s="547"/>
      <c r="FK70" s="548"/>
      <c r="FL70" s="549"/>
      <c r="FM70" s="547"/>
      <c r="FN70" s="547"/>
      <c r="FO70" s="547"/>
      <c r="FP70" s="547"/>
      <c r="FQ70" s="548"/>
      <c r="FR70" s="549"/>
      <c r="FS70" s="547"/>
      <c r="FT70" s="547"/>
      <c r="FU70" s="547"/>
      <c r="FV70" s="547"/>
      <c r="FW70" s="548"/>
      <c r="FX70" s="549"/>
      <c r="FY70" s="547"/>
      <c r="FZ70" s="547"/>
      <c r="GA70" s="547"/>
      <c r="GB70" s="547"/>
      <c r="GC70" s="548"/>
      <c r="GD70" s="549"/>
      <c r="GE70" s="547"/>
      <c r="GF70" s="547"/>
      <c r="GG70" s="547"/>
      <c r="GH70" s="547"/>
      <c r="GI70" s="548"/>
      <c r="GJ70" s="549"/>
      <c r="GK70" s="547"/>
      <c r="GL70" s="547"/>
      <c r="GM70" s="547"/>
      <c r="GN70" s="547"/>
      <c r="GO70" s="548"/>
      <c r="GP70" s="549"/>
      <c r="GQ70" s="547"/>
      <c r="GR70" s="547"/>
      <c r="GS70" s="547"/>
      <c r="GT70" s="547"/>
      <c r="GU70" s="548"/>
      <c r="GV70" s="549"/>
      <c r="GW70" s="547"/>
      <c r="GX70" s="547"/>
      <c r="GY70" s="547"/>
      <c r="GZ70" s="547"/>
      <c r="HA70" s="548"/>
      <c r="HB70" s="549"/>
      <c r="HC70" s="547"/>
      <c r="HD70" s="547"/>
      <c r="HE70" s="547"/>
      <c r="HF70" s="547"/>
      <c r="HG70" s="548"/>
      <c r="HH70" s="549"/>
      <c r="HI70" s="547"/>
      <c r="HJ70" s="547"/>
      <c r="HK70" s="547"/>
      <c r="HL70" s="547"/>
      <c r="HM70" s="548"/>
      <c r="HN70" s="549"/>
      <c r="HO70" s="547"/>
      <c r="HP70" s="547"/>
      <c r="HQ70" s="547"/>
    </row>
    <row r="71" spans="1:225" s="456" customFormat="1" ht="20.100000000000001" customHeight="1">
      <c r="A71" s="563">
        <f t="shared" si="10"/>
        <v>4</v>
      </c>
      <c r="B71" s="1253" t="str">
        <f t="shared" si="11"/>
        <v>RUA MOSSORÓ</v>
      </c>
      <c r="C71" s="1283"/>
      <c r="D71" s="1283"/>
      <c r="E71" s="577">
        <v>7</v>
      </c>
      <c r="F71" s="578">
        <v>0.4</v>
      </c>
      <c r="G71" s="564">
        <f t="shared" si="12"/>
        <v>2.8</v>
      </c>
      <c r="H71" s="840"/>
      <c r="I71" s="571"/>
      <c r="J71" s="547"/>
      <c r="K71" s="548"/>
      <c r="L71" s="549"/>
      <c r="M71" s="547"/>
      <c r="N71" s="547"/>
      <c r="O71" s="547"/>
      <c r="P71" s="547"/>
      <c r="Q71" s="548"/>
      <c r="R71" s="549"/>
      <c r="S71" s="547"/>
      <c r="T71" s="547"/>
      <c r="U71" s="547"/>
      <c r="V71" s="547"/>
      <c r="W71" s="548"/>
      <c r="X71" s="549"/>
      <c r="Y71" s="547"/>
      <c r="Z71" s="547"/>
      <c r="AA71" s="547"/>
      <c r="AB71" s="547"/>
      <c r="AC71" s="548"/>
      <c r="AD71" s="549"/>
      <c r="AE71" s="547"/>
      <c r="AF71" s="547"/>
      <c r="AG71" s="547"/>
      <c r="AH71" s="547"/>
      <c r="AI71" s="548"/>
      <c r="AJ71" s="549"/>
      <c r="AK71" s="547"/>
      <c r="AL71" s="547"/>
      <c r="AM71" s="547"/>
      <c r="AN71" s="547"/>
      <c r="AO71" s="548"/>
      <c r="AP71" s="549"/>
      <c r="AQ71" s="547"/>
      <c r="AR71" s="547"/>
      <c r="AS71" s="547"/>
      <c r="AT71" s="547"/>
      <c r="AU71" s="548"/>
      <c r="AV71" s="549"/>
      <c r="AW71" s="547"/>
      <c r="AX71" s="547"/>
      <c r="AY71" s="547"/>
      <c r="AZ71" s="547"/>
      <c r="BA71" s="548"/>
      <c r="BB71" s="549"/>
      <c r="BC71" s="547"/>
      <c r="BD71" s="547"/>
      <c r="BE71" s="547"/>
      <c r="BF71" s="547"/>
      <c r="BG71" s="548"/>
      <c r="BH71" s="549"/>
      <c r="BI71" s="547"/>
      <c r="BJ71" s="547"/>
      <c r="BK71" s="547"/>
      <c r="BL71" s="547"/>
      <c r="BM71" s="548"/>
      <c r="BN71" s="549"/>
      <c r="BO71" s="547"/>
      <c r="BP71" s="547"/>
      <c r="BQ71" s="547"/>
      <c r="BR71" s="547"/>
      <c r="BS71" s="548"/>
      <c r="BT71" s="549"/>
      <c r="BU71" s="547"/>
      <c r="BV71" s="547"/>
      <c r="BW71" s="547"/>
      <c r="BX71" s="547"/>
      <c r="BY71" s="548"/>
      <c r="BZ71" s="549"/>
      <c r="CA71" s="547"/>
      <c r="CB71" s="547"/>
      <c r="CC71" s="547"/>
      <c r="CD71" s="547"/>
      <c r="CE71" s="548"/>
      <c r="CF71" s="549"/>
      <c r="CG71" s="547"/>
      <c r="CH71" s="547"/>
      <c r="CI71" s="547"/>
      <c r="CJ71" s="547"/>
      <c r="CK71" s="548"/>
      <c r="CL71" s="549"/>
      <c r="CM71" s="547"/>
      <c r="CN71" s="547"/>
      <c r="CO71" s="547"/>
      <c r="CP71" s="547"/>
      <c r="CQ71" s="548"/>
      <c r="CR71" s="549"/>
      <c r="CS71" s="547"/>
      <c r="CT71" s="547"/>
      <c r="CU71" s="547"/>
      <c r="CV71" s="547"/>
      <c r="CW71" s="548"/>
      <c r="CX71" s="549"/>
      <c r="CY71" s="547"/>
      <c r="CZ71" s="547"/>
      <c r="DA71" s="547"/>
      <c r="DB71" s="547"/>
      <c r="DC71" s="548"/>
      <c r="DD71" s="549"/>
      <c r="DE71" s="547"/>
      <c r="DF71" s="547"/>
      <c r="DG71" s="547"/>
      <c r="DH71" s="547"/>
      <c r="DI71" s="548"/>
      <c r="DJ71" s="549"/>
      <c r="DK71" s="547"/>
      <c r="DL71" s="547"/>
      <c r="DM71" s="547"/>
      <c r="DN71" s="547"/>
      <c r="DO71" s="548"/>
      <c r="DP71" s="549"/>
      <c r="DQ71" s="547"/>
      <c r="DR71" s="547"/>
      <c r="DS71" s="547"/>
      <c r="DT71" s="547"/>
      <c r="DU71" s="548"/>
      <c r="DV71" s="549"/>
      <c r="DW71" s="547"/>
      <c r="DX71" s="547"/>
      <c r="DY71" s="547"/>
      <c r="DZ71" s="547"/>
      <c r="EA71" s="548"/>
      <c r="EB71" s="549"/>
      <c r="EC71" s="547"/>
      <c r="ED71" s="547"/>
      <c r="EE71" s="547"/>
      <c r="EF71" s="547"/>
      <c r="EG71" s="548"/>
      <c r="EH71" s="549"/>
      <c r="EI71" s="547"/>
      <c r="EJ71" s="547"/>
      <c r="EK71" s="547"/>
      <c r="EL71" s="547"/>
      <c r="EM71" s="548"/>
      <c r="EN71" s="549"/>
      <c r="EO71" s="547"/>
      <c r="EP71" s="547"/>
      <c r="EQ71" s="547"/>
      <c r="ER71" s="547"/>
      <c r="ES71" s="548"/>
      <c r="ET71" s="549"/>
      <c r="EU71" s="547"/>
      <c r="EV71" s="547"/>
      <c r="EW71" s="547"/>
      <c r="EX71" s="547"/>
      <c r="EY71" s="548"/>
      <c r="EZ71" s="549"/>
      <c r="FA71" s="547"/>
      <c r="FB71" s="547"/>
      <c r="FC71" s="547"/>
      <c r="FD71" s="547"/>
      <c r="FE71" s="548"/>
      <c r="FF71" s="549"/>
      <c r="FG71" s="547"/>
      <c r="FH71" s="547"/>
      <c r="FI71" s="547"/>
      <c r="FJ71" s="547"/>
      <c r="FK71" s="548"/>
      <c r="FL71" s="549"/>
      <c r="FM71" s="547"/>
      <c r="FN71" s="547"/>
      <c r="FO71" s="547"/>
      <c r="FP71" s="547"/>
      <c r="FQ71" s="548"/>
      <c r="FR71" s="549"/>
      <c r="FS71" s="547"/>
      <c r="FT71" s="547"/>
      <c r="FU71" s="547"/>
      <c r="FV71" s="547"/>
      <c r="FW71" s="548"/>
      <c r="FX71" s="549"/>
      <c r="FY71" s="547"/>
      <c r="FZ71" s="547"/>
      <c r="GA71" s="547"/>
      <c r="GB71" s="547"/>
      <c r="GC71" s="548"/>
      <c r="GD71" s="549"/>
      <c r="GE71" s="547"/>
      <c r="GF71" s="547"/>
      <c r="GG71" s="547"/>
      <c r="GH71" s="547"/>
      <c r="GI71" s="548"/>
      <c r="GJ71" s="549"/>
      <c r="GK71" s="547"/>
      <c r="GL71" s="547"/>
      <c r="GM71" s="547"/>
      <c r="GN71" s="547"/>
      <c r="GO71" s="548"/>
      <c r="GP71" s="549"/>
      <c r="GQ71" s="547"/>
      <c r="GR71" s="547"/>
      <c r="GS71" s="547"/>
      <c r="GT71" s="547"/>
      <c r="GU71" s="548"/>
      <c r="GV71" s="549"/>
      <c r="GW71" s="547"/>
      <c r="GX71" s="547"/>
      <c r="GY71" s="547"/>
      <c r="GZ71" s="547"/>
      <c r="HA71" s="548"/>
      <c r="HB71" s="549"/>
      <c r="HC71" s="547"/>
      <c r="HD71" s="547"/>
      <c r="HE71" s="547"/>
      <c r="HF71" s="547"/>
      <c r="HG71" s="548"/>
      <c r="HH71" s="549"/>
      <c r="HI71" s="547"/>
      <c r="HJ71" s="547"/>
      <c r="HK71" s="547"/>
      <c r="HL71" s="547"/>
      <c r="HM71" s="548"/>
      <c r="HN71" s="549"/>
      <c r="HO71" s="547"/>
      <c r="HP71" s="547"/>
      <c r="HQ71" s="547"/>
    </row>
    <row r="72" spans="1:225" s="456" customFormat="1" ht="20.100000000000001" customHeight="1">
      <c r="A72" s="563">
        <f t="shared" si="10"/>
        <v>5</v>
      </c>
      <c r="B72" s="1253" t="str">
        <f t="shared" si="11"/>
        <v>RUA BRAGANÇA</v>
      </c>
      <c r="C72" s="1283"/>
      <c r="D72" s="1283"/>
      <c r="E72" s="577">
        <v>7</v>
      </c>
      <c r="F72" s="578">
        <v>0.4</v>
      </c>
      <c r="G72" s="564">
        <f t="shared" si="12"/>
        <v>2.8</v>
      </c>
      <c r="H72" s="840"/>
      <c r="I72" s="571"/>
      <c r="J72" s="547"/>
      <c r="K72" s="548"/>
      <c r="L72" s="549"/>
      <c r="M72" s="547"/>
      <c r="N72" s="547"/>
      <c r="O72" s="547"/>
      <c r="P72" s="547"/>
      <c r="Q72" s="548"/>
      <c r="R72" s="549"/>
      <c r="S72" s="547"/>
      <c r="T72" s="547"/>
      <c r="U72" s="547"/>
      <c r="V72" s="547"/>
      <c r="W72" s="548"/>
      <c r="X72" s="549"/>
      <c r="Y72" s="547"/>
      <c r="Z72" s="547"/>
      <c r="AA72" s="547"/>
      <c r="AB72" s="547"/>
      <c r="AC72" s="548"/>
      <c r="AD72" s="549"/>
      <c r="AE72" s="547"/>
      <c r="AF72" s="547"/>
      <c r="AG72" s="547"/>
      <c r="AH72" s="547"/>
      <c r="AI72" s="548"/>
      <c r="AJ72" s="549"/>
      <c r="AK72" s="547"/>
      <c r="AL72" s="547"/>
      <c r="AM72" s="547"/>
      <c r="AN72" s="547"/>
      <c r="AO72" s="548"/>
      <c r="AP72" s="549"/>
      <c r="AQ72" s="547"/>
      <c r="AR72" s="547"/>
      <c r="AS72" s="547"/>
      <c r="AT72" s="547"/>
      <c r="AU72" s="548"/>
      <c r="AV72" s="549"/>
      <c r="AW72" s="547"/>
      <c r="AX72" s="547"/>
      <c r="AY72" s="547"/>
      <c r="AZ72" s="547"/>
      <c r="BA72" s="548"/>
      <c r="BB72" s="549"/>
      <c r="BC72" s="547"/>
      <c r="BD72" s="547"/>
      <c r="BE72" s="547"/>
      <c r="BF72" s="547"/>
      <c r="BG72" s="548"/>
      <c r="BH72" s="549"/>
      <c r="BI72" s="547"/>
      <c r="BJ72" s="547"/>
      <c r="BK72" s="547"/>
      <c r="BL72" s="547"/>
      <c r="BM72" s="548"/>
      <c r="BN72" s="549"/>
      <c r="BO72" s="547"/>
      <c r="BP72" s="547"/>
      <c r="BQ72" s="547"/>
      <c r="BR72" s="547"/>
      <c r="BS72" s="548"/>
      <c r="BT72" s="549"/>
      <c r="BU72" s="547"/>
      <c r="BV72" s="547"/>
      <c r="BW72" s="547"/>
      <c r="BX72" s="547"/>
      <c r="BY72" s="548"/>
      <c r="BZ72" s="549"/>
      <c r="CA72" s="547"/>
      <c r="CB72" s="547"/>
      <c r="CC72" s="547"/>
      <c r="CD72" s="547"/>
      <c r="CE72" s="548"/>
      <c r="CF72" s="549"/>
      <c r="CG72" s="547"/>
      <c r="CH72" s="547"/>
      <c r="CI72" s="547"/>
      <c r="CJ72" s="547"/>
      <c r="CK72" s="548"/>
      <c r="CL72" s="549"/>
      <c r="CM72" s="547"/>
      <c r="CN72" s="547"/>
      <c r="CO72" s="547"/>
      <c r="CP72" s="547"/>
      <c r="CQ72" s="548"/>
      <c r="CR72" s="549"/>
      <c r="CS72" s="547"/>
      <c r="CT72" s="547"/>
      <c r="CU72" s="547"/>
      <c r="CV72" s="547"/>
      <c r="CW72" s="548"/>
      <c r="CX72" s="549"/>
      <c r="CY72" s="547"/>
      <c r="CZ72" s="547"/>
      <c r="DA72" s="547"/>
      <c r="DB72" s="547"/>
      <c r="DC72" s="548"/>
      <c r="DD72" s="549"/>
      <c r="DE72" s="547"/>
      <c r="DF72" s="547"/>
      <c r="DG72" s="547"/>
      <c r="DH72" s="547"/>
      <c r="DI72" s="548"/>
      <c r="DJ72" s="549"/>
      <c r="DK72" s="547"/>
      <c r="DL72" s="547"/>
      <c r="DM72" s="547"/>
      <c r="DN72" s="547"/>
      <c r="DO72" s="548"/>
      <c r="DP72" s="549"/>
      <c r="DQ72" s="547"/>
      <c r="DR72" s="547"/>
      <c r="DS72" s="547"/>
      <c r="DT72" s="547"/>
      <c r="DU72" s="548"/>
      <c r="DV72" s="549"/>
      <c r="DW72" s="547"/>
      <c r="DX72" s="547"/>
      <c r="DY72" s="547"/>
      <c r="DZ72" s="547"/>
      <c r="EA72" s="548"/>
      <c r="EB72" s="549"/>
      <c r="EC72" s="547"/>
      <c r="ED72" s="547"/>
      <c r="EE72" s="547"/>
      <c r="EF72" s="547"/>
      <c r="EG72" s="548"/>
      <c r="EH72" s="549"/>
      <c r="EI72" s="547"/>
      <c r="EJ72" s="547"/>
      <c r="EK72" s="547"/>
      <c r="EL72" s="547"/>
      <c r="EM72" s="548"/>
      <c r="EN72" s="549"/>
      <c r="EO72" s="547"/>
      <c r="EP72" s="547"/>
      <c r="EQ72" s="547"/>
      <c r="ER72" s="547"/>
      <c r="ES72" s="548"/>
      <c r="ET72" s="549"/>
      <c r="EU72" s="547"/>
      <c r="EV72" s="547"/>
      <c r="EW72" s="547"/>
      <c r="EX72" s="547"/>
      <c r="EY72" s="548"/>
      <c r="EZ72" s="549"/>
      <c r="FA72" s="547"/>
      <c r="FB72" s="547"/>
      <c r="FC72" s="547"/>
      <c r="FD72" s="547"/>
      <c r="FE72" s="548"/>
      <c r="FF72" s="549"/>
      <c r="FG72" s="547"/>
      <c r="FH72" s="547"/>
      <c r="FI72" s="547"/>
      <c r="FJ72" s="547"/>
      <c r="FK72" s="548"/>
      <c r="FL72" s="549"/>
      <c r="FM72" s="547"/>
      <c r="FN72" s="547"/>
      <c r="FO72" s="547"/>
      <c r="FP72" s="547"/>
      <c r="FQ72" s="548"/>
      <c r="FR72" s="549"/>
      <c r="FS72" s="547"/>
      <c r="FT72" s="547"/>
      <c r="FU72" s="547"/>
      <c r="FV72" s="547"/>
      <c r="FW72" s="548"/>
      <c r="FX72" s="549"/>
      <c r="FY72" s="547"/>
      <c r="FZ72" s="547"/>
      <c r="GA72" s="547"/>
      <c r="GB72" s="547"/>
      <c r="GC72" s="548"/>
      <c r="GD72" s="549"/>
      <c r="GE72" s="547"/>
      <c r="GF72" s="547"/>
      <c r="GG72" s="547"/>
      <c r="GH72" s="547"/>
      <c r="GI72" s="548"/>
      <c r="GJ72" s="549"/>
      <c r="GK72" s="547"/>
      <c r="GL72" s="547"/>
      <c r="GM72" s="547"/>
      <c r="GN72" s="547"/>
      <c r="GO72" s="548"/>
      <c r="GP72" s="549"/>
      <c r="GQ72" s="547"/>
      <c r="GR72" s="547"/>
      <c r="GS72" s="547"/>
      <c r="GT72" s="547"/>
      <c r="GU72" s="548"/>
      <c r="GV72" s="549"/>
      <c r="GW72" s="547"/>
      <c r="GX72" s="547"/>
      <c r="GY72" s="547"/>
      <c r="GZ72" s="547"/>
      <c r="HA72" s="548"/>
      <c r="HB72" s="549"/>
      <c r="HC72" s="547"/>
      <c r="HD72" s="547"/>
      <c r="HE72" s="547"/>
      <c r="HF72" s="547"/>
      <c r="HG72" s="548"/>
      <c r="HH72" s="549"/>
      <c r="HI72" s="547"/>
      <c r="HJ72" s="547"/>
      <c r="HK72" s="547"/>
      <c r="HL72" s="547"/>
      <c r="HM72" s="548"/>
      <c r="HN72" s="549"/>
      <c r="HO72" s="547"/>
      <c r="HP72" s="547"/>
      <c r="HQ72" s="547"/>
    </row>
    <row r="73" spans="1:225" s="456" customFormat="1" ht="20.100000000000001" customHeight="1">
      <c r="A73" s="563">
        <f t="shared" si="10"/>
        <v>6</v>
      </c>
      <c r="B73" s="1253" t="str">
        <f t="shared" si="11"/>
        <v>RUA ALTAMIRA</v>
      </c>
      <c r="C73" s="1283"/>
      <c r="D73" s="1283"/>
      <c r="E73" s="577">
        <v>7</v>
      </c>
      <c r="F73" s="578">
        <v>0.4</v>
      </c>
      <c r="G73" s="564">
        <f t="shared" si="12"/>
        <v>2.8</v>
      </c>
      <c r="H73" s="840"/>
      <c r="I73" s="571"/>
      <c r="J73" s="547"/>
      <c r="K73" s="548"/>
      <c r="L73" s="549"/>
      <c r="M73" s="547"/>
      <c r="N73" s="547"/>
      <c r="O73" s="547"/>
      <c r="P73" s="547"/>
      <c r="Q73" s="548"/>
      <c r="R73" s="549"/>
      <c r="S73" s="547"/>
      <c r="T73" s="547"/>
      <c r="U73" s="547"/>
      <c r="V73" s="547"/>
      <c r="W73" s="548"/>
      <c r="X73" s="549"/>
      <c r="Y73" s="547"/>
      <c r="Z73" s="547"/>
      <c r="AA73" s="547"/>
      <c r="AB73" s="547"/>
      <c r="AC73" s="548"/>
      <c r="AD73" s="549"/>
      <c r="AE73" s="547"/>
      <c r="AF73" s="547"/>
      <c r="AG73" s="547"/>
      <c r="AH73" s="547"/>
      <c r="AI73" s="548"/>
      <c r="AJ73" s="549"/>
      <c r="AK73" s="547"/>
      <c r="AL73" s="547"/>
      <c r="AM73" s="547"/>
      <c r="AN73" s="547"/>
      <c r="AO73" s="548"/>
      <c r="AP73" s="549"/>
      <c r="AQ73" s="547"/>
      <c r="AR73" s="547"/>
      <c r="AS73" s="547"/>
      <c r="AT73" s="547"/>
      <c r="AU73" s="548"/>
      <c r="AV73" s="549"/>
      <c r="AW73" s="547"/>
      <c r="AX73" s="547"/>
      <c r="AY73" s="547"/>
      <c r="AZ73" s="547"/>
      <c r="BA73" s="548"/>
      <c r="BB73" s="549"/>
      <c r="BC73" s="547"/>
      <c r="BD73" s="547"/>
      <c r="BE73" s="547"/>
      <c r="BF73" s="547"/>
      <c r="BG73" s="548"/>
      <c r="BH73" s="549"/>
      <c r="BI73" s="547"/>
      <c r="BJ73" s="547"/>
      <c r="BK73" s="547"/>
      <c r="BL73" s="547"/>
      <c r="BM73" s="548"/>
      <c r="BN73" s="549"/>
      <c r="BO73" s="547"/>
      <c r="BP73" s="547"/>
      <c r="BQ73" s="547"/>
      <c r="BR73" s="547"/>
      <c r="BS73" s="548"/>
      <c r="BT73" s="549"/>
      <c r="BU73" s="547"/>
      <c r="BV73" s="547"/>
      <c r="BW73" s="547"/>
      <c r="BX73" s="547"/>
      <c r="BY73" s="548"/>
      <c r="BZ73" s="549"/>
      <c r="CA73" s="547"/>
      <c r="CB73" s="547"/>
      <c r="CC73" s="547"/>
      <c r="CD73" s="547"/>
      <c r="CE73" s="548"/>
      <c r="CF73" s="549"/>
      <c r="CG73" s="547"/>
      <c r="CH73" s="547"/>
      <c r="CI73" s="547"/>
      <c r="CJ73" s="547"/>
      <c r="CK73" s="548"/>
      <c r="CL73" s="549"/>
      <c r="CM73" s="547"/>
      <c r="CN73" s="547"/>
      <c r="CO73" s="547"/>
      <c r="CP73" s="547"/>
      <c r="CQ73" s="548"/>
      <c r="CR73" s="549"/>
      <c r="CS73" s="547"/>
      <c r="CT73" s="547"/>
      <c r="CU73" s="547"/>
      <c r="CV73" s="547"/>
      <c r="CW73" s="548"/>
      <c r="CX73" s="549"/>
      <c r="CY73" s="547"/>
      <c r="CZ73" s="547"/>
      <c r="DA73" s="547"/>
      <c r="DB73" s="547"/>
      <c r="DC73" s="548"/>
      <c r="DD73" s="549"/>
      <c r="DE73" s="547"/>
      <c r="DF73" s="547"/>
      <c r="DG73" s="547"/>
      <c r="DH73" s="547"/>
      <c r="DI73" s="548"/>
      <c r="DJ73" s="549"/>
      <c r="DK73" s="547"/>
      <c r="DL73" s="547"/>
      <c r="DM73" s="547"/>
      <c r="DN73" s="547"/>
      <c r="DO73" s="548"/>
      <c r="DP73" s="549"/>
      <c r="DQ73" s="547"/>
      <c r="DR73" s="547"/>
      <c r="DS73" s="547"/>
      <c r="DT73" s="547"/>
      <c r="DU73" s="548"/>
      <c r="DV73" s="549"/>
      <c r="DW73" s="547"/>
      <c r="DX73" s="547"/>
      <c r="DY73" s="547"/>
      <c r="DZ73" s="547"/>
      <c r="EA73" s="548"/>
      <c r="EB73" s="549"/>
      <c r="EC73" s="547"/>
      <c r="ED73" s="547"/>
      <c r="EE73" s="547"/>
      <c r="EF73" s="547"/>
      <c r="EG73" s="548"/>
      <c r="EH73" s="549"/>
      <c r="EI73" s="547"/>
      <c r="EJ73" s="547"/>
      <c r="EK73" s="547"/>
      <c r="EL73" s="547"/>
      <c r="EM73" s="548"/>
      <c r="EN73" s="549"/>
      <c r="EO73" s="547"/>
      <c r="EP73" s="547"/>
      <c r="EQ73" s="547"/>
      <c r="ER73" s="547"/>
      <c r="ES73" s="548"/>
      <c r="ET73" s="549"/>
      <c r="EU73" s="547"/>
      <c r="EV73" s="547"/>
      <c r="EW73" s="547"/>
      <c r="EX73" s="547"/>
      <c r="EY73" s="548"/>
      <c r="EZ73" s="549"/>
      <c r="FA73" s="547"/>
      <c r="FB73" s="547"/>
      <c r="FC73" s="547"/>
      <c r="FD73" s="547"/>
      <c r="FE73" s="548"/>
      <c r="FF73" s="549"/>
      <c r="FG73" s="547"/>
      <c r="FH73" s="547"/>
      <c r="FI73" s="547"/>
      <c r="FJ73" s="547"/>
      <c r="FK73" s="548"/>
      <c r="FL73" s="549"/>
      <c r="FM73" s="547"/>
      <c r="FN73" s="547"/>
      <c r="FO73" s="547"/>
      <c r="FP73" s="547"/>
      <c r="FQ73" s="548"/>
      <c r="FR73" s="549"/>
      <c r="FS73" s="547"/>
      <c r="FT73" s="547"/>
      <c r="FU73" s="547"/>
      <c r="FV73" s="547"/>
      <c r="FW73" s="548"/>
      <c r="FX73" s="549"/>
      <c r="FY73" s="547"/>
      <c r="FZ73" s="547"/>
      <c r="GA73" s="547"/>
      <c r="GB73" s="547"/>
      <c r="GC73" s="548"/>
      <c r="GD73" s="549"/>
      <c r="GE73" s="547"/>
      <c r="GF73" s="547"/>
      <c r="GG73" s="547"/>
      <c r="GH73" s="547"/>
      <c r="GI73" s="548"/>
      <c r="GJ73" s="549"/>
      <c r="GK73" s="547"/>
      <c r="GL73" s="547"/>
      <c r="GM73" s="547"/>
      <c r="GN73" s="547"/>
      <c r="GO73" s="548"/>
      <c r="GP73" s="549"/>
      <c r="GQ73" s="547"/>
      <c r="GR73" s="547"/>
      <c r="GS73" s="547"/>
      <c r="GT73" s="547"/>
      <c r="GU73" s="548"/>
      <c r="GV73" s="549"/>
      <c r="GW73" s="547"/>
      <c r="GX73" s="547"/>
      <c r="GY73" s="547"/>
      <c r="GZ73" s="547"/>
      <c r="HA73" s="548"/>
      <c r="HB73" s="549"/>
      <c r="HC73" s="547"/>
      <c r="HD73" s="547"/>
      <c r="HE73" s="547"/>
      <c r="HF73" s="547"/>
      <c r="HG73" s="548"/>
      <c r="HH73" s="549"/>
      <c r="HI73" s="547"/>
      <c r="HJ73" s="547"/>
      <c r="HK73" s="547"/>
      <c r="HL73" s="547"/>
      <c r="HM73" s="548"/>
      <c r="HN73" s="549"/>
      <c r="HO73" s="547"/>
      <c r="HP73" s="547"/>
      <c r="HQ73" s="547"/>
    </row>
    <row r="74" spans="1:225" s="456" customFormat="1" ht="20.100000000000001" customHeight="1">
      <c r="A74" s="563">
        <f t="shared" si="10"/>
        <v>7</v>
      </c>
      <c r="B74" s="1253" t="str">
        <f t="shared" si="11"/>
        <v>RUA CARUARU</v>
      </c>
      <c r="C74" s="1283"/>
      <c r="D74" s="1283"/>
      <c r="E74" s="577">
        <v>3</v>
      </c>
      <c r="F74" s="578">
        <v>0.4</v>
      </c>
      <c r="G74" s="564">
        <f t="shared" si="12"/>
        <v>1.2</v>
      </c>
      <c r="H74" s="840"/>
      <c r="I74" s="571"/>
      <c r="J74" s="547"/>
      <c r="K74" s="548"/>
      <c r="L74" s="549"/>
      <c r="M74" s="547"/>
      <c r="N74" s="547"/>
      <c r="O74" s="547"/>
      <c r="P74" s="547"/>
      <c r="Q74" s="548"/>
      <c r="R74" s="549"/>
      <c r="S74" s="547"/>
      <c r="T74" s="547"/>
      <c r="U74" s="547"/>
      <c r="V74" s="547"/>
      <c r="W74" s="548"/>
      <c r="X74" s="549"/>
      <c r="Y74" s="547"/>
      <c r="Z74" s="547"/>
      <c r="AA74" s="547"/>
      <c r="AB74" s="547"/>
      <c r="AC74" s="548"/>
      <c r="AD74" s="549"/>
      <c r="AE74" s="547"/>
      <c r="AF74" s="547"/>
      <c r="AG74" s="547"/>
      <c r="AH74" s="547"/>
      <c r="AI74" s="548"/>
      <c r="AJ74" s="549"/>
      <c r="AK74" s="547"/>
      <c r="AL74" s="547"/>
      <c r="AM74" s="547"/>
      <c r="AN74" s="547"/>
      <c r="AO74" s="548"/>
      <c r="AP74" s="549"/>
      <c r="AQ74" s="547"/>
      <c r="AR74" s="547"/>
      <c r="AS74" s="547"/>
      <c r="AT74" s="547"/>
      <c r="AU74" s="548"/>
      <c r="AV74" s="549"/>
      <c r="AW74" s="547"/>
      <c r="AX74" s="547"/>
      <c r="AY74" s="547"/>
      <c r="AZ74" s="547"/>
      <c r="BA74" s="548"/>
      <c r="BB74" s="549"/>
      <c r="BC74" s="547"/>
      <c r="BD74" s="547"/>
      <c r="BE74" s="547"/>
      <c r="BF74" s="547"/>
      <c r="BG74" s="548"/>
      <c r="BH74" s="549"/>
      <c r="BI74" s="547"/>
      <c r="BJ74" s="547"/>
      <c r="BK74" s="547"/>
      <c r="BL74" s="547"/>
      <c r="BM74" s="548"/>
      <c r="BN74" s="549"/>
      <c r="BO74" s="547"/>
      <c r="BP74" s="547"/>
      <c r="BQ74" s="547"/>
      <c r="BR74" s="547"/>
      <c r="BS74" s="548"/>
      <c r="BT74" s="549"/>
      <c r="BU74" s="547"/>
      <c r="BV74" s="547"/>
      <c r="BW74" s="547"/>
      <c r="BX74" s="547"/>
      <c r="BY74" s="548"/>
      <c r="BZ74" s="549"/>
      <c r="CA74" s="547"/>
      <c r="CB74" s="547"/>
      <c r="CC74" s="547"/>
      <c r="CD74" s="547"/>
      <c r="CE74" s="548"/>
      <c r="CF74" s="549"/>
      <c r="CG74" s="547"/>
      <c r="CH74" s="547"/>
      <c r="CI74" s="547"/>
      <c r="CJ74" s="547"/>
      <c r="CK74" s="548"/>
      <c r="CL74" s="549"/>
      <c r="CM74" s="547"/>
      <c r="CN74" s="547"/>
      <c r="CO74" s="547"/>
      <c r="CP74" s="547"/>
      <c r="CQ74" s="548"/>
      <c r="CR74" s="549"/>
      <c r="CS74" s="547"/>
      <c r="CT74" s="547"/>
      <c r="CU74" s="547"/>
      <c r="CV74" s="547"/>
      <c r="CW74" s="548"/>
      <c r="CX74" s="549"/>
      <c r="CY74" s="547"/>
      <c r="CZ74" s="547"/>
      <c r="DA74" s="547"/>
      <c r="DB74" s="547"/>
      <c r="DC74" s="548"/>
      <c r="DD74" s="549"/>
      <c r="DE74" s="547"/>
      <c r="DF74" s="547"/>
      <c r="DG74" s="547"/>
      <c r="DH74" s="547"/>
      <c r="DI74" s="548"/>
      <c r="DJ74" s="549"/>
      <c r="DK74" s="547"/>
      <c r="DL74" s="547"/>
      <c r="DM74" s="547"/>
      <c r="DN74" s="547"/>
      <c r="DO74" s="548"/>
      <c r="DP74" s="549"/>
      <c r="DQ74" s="547"/>
      <c r="DR74" s="547"/>
      <c r="DS74" s="547"/>
      <c r="DT74" s="547"/>
      <c r="DU74" s="548"/>
      <c r="DV74" s="549"/>
      <c r="DW74" s="547"/>
      <c r="DX74" s="547"/>
      <c r="DY74" s="547"/>
      <c r="DZ74" s="547"/>
      <c r="EA74" s="548"/>
      <c r="EB74" s="549"/>
      <c r="EC74" s="547"/>
      <c r="ED74" s="547"/>
      <c r="EE74" s="547"/>
      <c r="EF74" s="547"/>
      <c r="EG74" s="548"/>
      <c r="EH74" s="549"/>
      <c r="EI74" s="547"/>
      <c r="EJ74" s="547"/>
      <c r="EK74" s="547"/>
      <c r="EL74" s="547"/>
      <c r="EM74" s="548"/>
      <c r="EN74" s="549"/>
      <c r="EO74" s="547"/>
      <c r="EP74" s="547"/>
      <c r="EQ74" s="547"/>
      <c r="ER74" s="547"/>
      <c r="ES74" s="548"/>
      <c r="ET74" s="549"/>
      <c r="EU74" s="547"/>
      <c r="EV74" s="547"/>
      <c r="EW74" s="547"/>
      <c r="EX74" s="547"/>
      <c r="EY74" s="548"/>
      <c r="EZ74" s="549"/>
      <c r="FA74" s="547"/>
      <c r="FB74" s="547"/>
      <c r="FC74" s="547"/>
      <c r="FD74" s="547"/>
      <c r="FE74" s="548"/>
      <c r="FF74" s="549"/>
      <c r="FG74" s="547"/>
      <c r="FH74" s="547"/>
      <c r="FI74" s="547"/>
      <c r="FJ74" s="547"/>
      <c r="FK74" s="548"/>
      <c r="FL74" s="549"/>
      <c r="FM74" s="547"/>
      <c r="FN74" s="547"/>
      <c r="FO74" s="547"/>
      <c r="FP74" s="547"/>
      <c r="FQ74" s="548"/>
      <c r="FR74" s="549"/>
      <c r="FS74" s="547"/>
      <c r="FT74" s="547"/>
      <c r="FU74" s="547"/>
      <c r="FV74" s="547"/>
      <c r="FW74" s="548"/>
      <c r="FX74" s="549"/>
      <c r="FY74" s="547"/>
      <c r="FZ74" s="547"/>
      <c r="GA74" s="547"/>
      <c r="GB74" s="547"/>
      <c r="GC74" s="548"/>
      <c r="GD74" s="549"/>
      <c r="GE74" s="547"/>
      <c r="GF74" s="547"/>
      <c r="GG74" s="547"/>
      <c r="GH74" s="547"/>
      <c r="GI74" s="548"/>
      <c r="GJ74" s="549"/>
      <c r="GK74" s="547"/>
      <c r="GL74" s="547"/>
      <c r="GM74" s="547"/>
      <c r="GN74" s="547"/>
      <c r="GO74" s="548"/>
      <c r="GP74" s="549"/>
      <c r="GQ74" s="547"/>
      <c r="GR74" s="547"/>
      <c r="GS74" s="547"/>
      <c r="GT74" s="547"/>
      <c r="GU74" s="548"/>
      <c r="GV74" s="549"/>
      <c r="GW74" s="547"/>
      <c r="GX74" s="547"/>
      <c r="GY74" s="547"/>
      <c r="GZ74" s="547"/>
      <c r="HA74" s="548"/>
      <c r="HB74" s="549"/>
      <c r="HC74" s="547"/>
      <c r="HD74" s="547"/>
      <c r="HE74" s="547"/>
      <c r="HF74" s="547"/>
      <c r="HG74" s="548"/>
      <c r="HH74" s="549"/>
      <c r="HI74" s="547"/>
      <c r="HJ74" s="547"/>
      <c r="HK74" s="547"/>
      <c r="HL74" s="547"/>
      <c r="HM74" s="548"/>
      <c r="HN74" s="549"/>
      <c r="HO74" s="547"/>
      <c r="HP74" s="547"/>
      <c r="HQ74" s="547"/>
    </row>
    <row r="75" spans="1:225" s="456" customFormat="1" ht="20.100000000000001" customHeight="1">
      <c r="A75" s="563">
        <f t="shared" si="10"/>
        <v>8</v>
      </c>
      <c r="B75" s="1253" t="str">
        <f t="shared" si="11"/>
        <v>TRAVESSA DO NICO</v>
      </c>
      <c r="C75" s="1283"/>
      <c r="D75" s="1283"/>
      <c r="E75" s="577">
        <v>7</v>
      </c>
      <c r="F75" s="578">
        <v>0.4</v>
      </c>
      <c r="G75" s="564">
        <f t="shared" si="12"/>
        <v>2.8</v>
      </c>
      <c r="H75" s="840"/>
      <c r="I75" s="571"/>
      <c r="J75" s="547"/>
      <c r="K75" s="548"/>
      <c r="L75" s="549"/>
      <c r="M75" s="547"/>
      <c r="N75" s="547"/>
      <c r="O75" s="547"/>
      <c r="P75" s="547"/>
      <c r="Q75" s="548"/>
      <c r="R75" s="549"/>
      <c r="S75" s="547"/>
      <c r="T75" s="547"/>
      <c r="U75" s="547"/>
      <c r="V75" s="547"/>
      <c r="W75" s="548"/>
      <c r="X75" s="549"/>
      <c r="Y75" s="547"/>
      <c r="Z75" s="547"/>
      <c r="AA75" s="547"/>
      <c r="AB75" s="547"/>
      <c r="AC75" s="548"/>
      <c r="AD75" s="549"/>
      <c r="AE75" s="547"/>
      <c r="AF75" s="547"/>
      <c r="AG75" s="547"/>
      <c r="AH75" s="547"/>
      <c r="AI75" s="548"/>
      <c r="AJ75" s="549"/>
      <c r="AK75" s="547"/>
      <c r="AL75" s="547"/>
      <c r="AM75" s="547"/>
      <c r="AN75" s="547"/>
      <c r="AO75" s="548"/>
      <c r="AP75" s="549"/>
      <c r="AQ75" s="547"/>
      <c r="AR75" s="547"/>
      <c r="AS75" s="547"/>
      <c r="AT75" s="547"/>
      <c r="AU75" s="548"/>
      <c r="AV75" s="549"/>
      <c r="AW75" s="547"/>
      <c r="AX75" s="547"/>
      <c r="AY75" s="547"/>
      <c r="AZ75" s="547"/>
      <c r="BA75" s="548"/>
      <c r="BB75" s="549"/>
      <c r="BC75" s="547"/>
      <c r="BD75" s="547"/>
      <c r="BE75" s="547"/>
      <c r="BF75" s="547"/>
      <c r="BG75" s="548"/>
      <c r="BH75" s="549"/>
      <c r="BI75" s="547"/>
      <c r="BJ75" s="547"/>
      <c r="BK75" s="547"/>
      <c r="BL75" s="547"/>
      <c r="BM75" s="548"/>
      <c r="BN75" s="549"/>
      <c r="BO75" s="547"/>
      <c r="BP75" s="547"/>
      <c r="BQ75" s="547"/>
      <c r="BR75" s="547"/>
      <c r="BS75" s="548"/>
      <c r="BT75" s="549"/>
      <c r="BU75" s="547"/>
      <c r="BV75" s="547"/>
      <c r="BW75" s="547"/>
      <c r="BX75" s="547"/>
      <c r="BY75" s="548"/>
      <c r="BZ75" s="549"/>
      <c r="CA75" s="547"/>
      <c r="CB75" s="547"/>
      <c r="CC75" s="547"/>
      <c r="CD75" s="547"/>
      <c r="CE75" s="548"/>
      <c r="CF75" s="549"/>
      <c r="CG75" s="547"/>
      <c r="CH75" s="547"/>
      <c r="CI75" s="547"/>
      <c r="CJ75" s="547"/>
      <c r="CK75" s="548"/>
      <c r="CL75" s="549"/>
      <c r="CM75" s="547"/>
      <c r="CN75" s="547"/>
      <c r="CO75" s="547"/>
      <c r="CP75" s="547"/>
      <c r="CQ75" s="548"/>
      <c r="CR75" s="549"/>
      <c r="CS75" s="547"/>
      <c r="CT75" s="547"/>
      <c r="CU75" s="547"/>
      <c r="CV75" s="547"/>
      <c r="CW75" s="548"/>
      <c r="CX75" s="549"/>
      <c r="CY75" s="547"/>
      <c r="CZ75" s="547"/>
      <c r="DA75" s="547"/>
      <c r="DB75" s="547"/>
      <c r="DC75" s="548"/>
      <c r="DD75" s="549"/>
      <c r="DE75" s="547"/>
      <c r="DF75" s="547"/>
      <c r="DG75" s="547"/>
      <c r="DH75" s="547"/>
      <c r="DI75" s="548"/>
      <c r="DJ75" s="549"/>
      <c r="DK75" s="547"/>
      <c r="DL75" s="547"/>
      <c r="DM75" s="547"/>
      <c r="DN75" s="547"/>
      <c r="DO75" s="548"/>
      <c r="DP75" s="549"/>
      <c r="DQ75" s="547"/>
      <c r="DR75" s="547"/>
      <c r="DS75" s="547"/>
      <c r="DT75" s="547"/>
      <c r="DU75" s="548"/>
      <c r="DV75" s="549"/>
      <c r="DW75" s="547"/>
      <c r="DX75" s="547"/>
      <c r="DY75" s="547"/>
      <c r="DZ75" s="547"/>
      <c r="EA75" s="548"/>
      <c r="EB75" s="549"/>
      <c r="EC75" s="547"/>
      <c r="ED75" s="547"/>
      <c r="EE75" s="547"/>
      <c r="EF75" s="547"/>
      <c r="EG75" s="548"/>
      <c r="EH75" s="549"/>
      <c r="EI75" s="547"/>
      <c r="EJ75" s="547"/>
      <c r="EK75" s="547"/>
      <c r="EL75" s="547"/>
      <c r="EM75" s="548"/>
      <c r="EN75" s="549"/>
      <c r="EO75" s="547"/>
      <c r="EP75" s="547"/>
      <c r="EQ75" s="547"/>
      <c r="ER75" s="547"/>
      <c r="ES75" s="548"/>
      <c r="ET75" s="549"/>
      <c r="EU75" s="547"/>
      <c r="EV75" s="547"/>
      <c r="EW75" s="547"/>
      <c r="EX75" s="547"/>
      <c r="EY75" s="548"/>
      <c r="EZ75" s="549"/>
      <c r="FA75" s="547"/>
      <c r="FB75" s="547"/>
      <c r="FC75" s="547"/>
      <c r="FD75" s="547"/>
      <c r="FE75" s="548"/>
      <c r="FF75" s="549"/>
      <c r="FG75" s="547"/>
      <c r="FH75" s="547"/>
      <c r="FI75" s="547"/>
      <c r="FJ75" s="547"/>
      <c r="FK75" s="548"/>
      <c r="FL75" s="549"/>
      <c r="FM75" s="547"/>
      <c r="FN75" s="547"/>
      <c r="FO75" s="547"/>
      <c r="FP75" s="547"/>
      <c r="FQ75" s="548"/>
      <c r="FR75" s="549"/>
      <c r="FS75" s="547"/>
      <c r="FT75" s="547"/>
      <c r="FU75" s="547"/>
      <c r="FV75" s="547"/>
      <c r="FW75" s="548"/>
      <c r="FX75" s="549"/>
      <c r="FY75" s="547"/>
      <c r="FZ75" s="547"/>
      <c r="GA75" s="547"/>
      <c r="GB75" s="547"/>
      <c r="GC75" s="548"/>
      <c r="GD75" s="549"/>
      <c r="GE75" s="547"/>
      <c r="GF75" s="547"/>
      <c r="GG75" s="547"/>
      <c r="GH75" s="547"/>
      <c r="GI75" s="548"/>
      <c r="GJ75" s="549"/>
      <c r="GK75" s="547"/>
      <c r="GL75" s="547"/>
      <c r="GM75" s="547"/>
      <c r="GN75" s="547"/>
      <c r="GO75" s="548"/>
      <c r="GP75" s="549"/>
      <c r="GQ75" s="547"/>
      <c r="GR75" s="547"/>
      <c r="GS75" s="547"/>
      <c r="GT75" s="547"/>
      <c r="GU75" s="548"/>
      <c r="GV75" s="549"/>
      <c r="GW75" s="547"/>
      <c r="GX75" s="547"/>
      <c r="GY75" s="547"/>
      <c r="GZ75" s="547"/>
      <c r="HA75" s="548"/>
      <c r="HB75" s="549"/>
      <c r="HC75" s="547"/>
      <c r="HD75" s="547"/>
      <c r="HE75" s="547"/>
      <c r="HF75" s="547"/>
      <c r="HG75" s="548"/>
      <c r="HH75" s="549"/>
      <c r="HI75" s="547"/>
      <c r="HJ75" s="547"/>
      <c r="HK75" s="547"/>
      <c r="HL75" s="547"/>
      <c r="HM75" s="548"/>
      <c r="HN75" s="549"/>
      <c r="HO75" s="547"/>
      <c r="HP75" s="547"/>
      <c r="HQ75" s="547"/>
    </row>
    <row r="76" spans="1:225" s="456" customFormat="1" ht="20.100000000000001" customHeight="1">
      <c r="A76" s="563">
        <f t="shared" si="10"/>
        <v>9</v>
      </c>
      <c r="B76" s="1253" t="str">
        <f t="shared" si="11"/>
        <v>RUA COLATINA</v>
      </c>
      <c r="C76" s="1283"/>
      <c r="D76" s="1283"/>
      <c r="E76" s="577">
        <v>7</v>
      </c>
      <c r="F76" s="578">
        <v>0.4</v>
      </c>
      <c r="G76" s="564">
        <f t="shared" si="12"/>
        <v>2.8</v>
      </c>
      <c r="H76" s="840"/>
      <c r="I76" s="571"/>
      <c r="J76" s="547"/>
      <c r="K76" s="548"/>
      <c r="L76" s="549"/>
      <c r="M76" s="547"/>
      <c r="N76" s="547"/>
      <c r="O76" s="547"/>
      <c r="P76" s="547"/>
      <c r="Q76" s="548"/>
      <c r="R76" s="549"/>
      <c r="S76" s="547"/>
      <c r="T76" s="547"/>
      <c r="U76" s="547"/>
      <c r="V76" s="547"/>
      <c r="W76" s="548"/>
      <c r="X76" s="549"/>
      <c r="Y76" s="547"/>
      <c r="Z76" s="547"/>
      <c r="AA76" s="547"/>
      <c r="AB76" s="547"/>
      <c r="AC76" s="548"/>
      <c r="AD76" s="549"/>
      <c r="AE76" s="547"/>
      <c r="AF76" s="547"/>
      <c r="AG76" s="547"/>
      <c r="AH76" s="547"/>
      <c r="AI76" s="548"/>
      <c r="AJ76" s="549"/>
      <c r="AK76" s="547"/>
      <c r="AL76" s="547"/>
      <c r="AM76" s="547"/>
      <c r="AN76" s="547"/>
      <c r="AO76" s="548"/>
      <c r="AP76" s="549"/>
      <c r="AQ76" s="547"/>
      <c r="AR76" s="547"/>
      <c r="AS76" s="547"/>
      <c r="AT76" s="547"/>
      <c r="AU76" s="548"/>
      <c r="AV76" s="549"/>
      <c r="AW76" s="547"/>
      <c r="AX76" s="547"/>
      <c r="AY76" s="547"/>
      <c r="AZ76" s="547"/>
      <c r="BA76" s="548"/>
      <c r="BB76" s="549"/>
      <c r="BC76" s="547"/>
      <c r="BD76" s="547"/>
      <c r="BE76" s="547"/>
      <c r="BF76" s="547"/>
      <c r="BG76" s="548"/>
      <c r="BH76" s="549"/>
      <c r="BI76" s="547"/>
      <c r="BJ76" s="547"/>
      <c r="BK76" s="547"/>
      <c r="BL76" s="547"/>
      <c r="BM76" s="548"/>
      <c r="BN76" s="549"/>
      <c r="BO76" s="547"/>
      <c r="BP76" s="547"/>
      <c r="BQ76" s="547"/>
      <c r="BR76" s="547"/>
      <c r="BS76" s="548"/>
      <c r="BT76" s="549"/>
      <c r="BU76" s="547"/>
      <c r="BV76" s="547"/>
      <c r="BW76" s="547"/>
      <c r="BX76" s="547"/>
      <c r="BY76" s="548"/>
      <c r="BZ76" s="549"/>
      <c r="CA76" s="547"/>
      <c r="CB76" s="547"/>
      <c r="CC76" s="547"/>
      <c r="CD76" s="547"/>
      <c r="CE76" s="548"/>
      <c r="CF76" s="549"/>
      <c r="CG76" s="547"/>
      <c r="CH76" s="547"/>
      <c r="CI76" s="547"/>
      <c r="CJ76" s="547"/>
      <c r="CK76" s="548"/>
      <c r="CL76" s="549"/>
      <c r="CM76" s="547"/>
      <c r="CN76" s="547"/>
      <c r="CO76" s="547"/>
      <c r="CP76" s="547"/>
      <c r="CQ76" s="548"/>
      <c r="CR76" s="549"/>
      <c r="CS76" s="547"/>
      <c r="CT76" s="547"/>
      <c r="CU76" s="547"/>
      <c r="CV76" s="547"/>
      <c r="CW76" s="548"/>
      <c r="CX76" s="549"/>
      <c r="CY76" s="547"/>
      <c r="CZ76" s="547"/>
      <c r="DA76" s="547"/>
      <c r="DB76" s="547"/>
      <c r="DC76" s="548"/>
      <c r="DD76" s="549"/>
      <c r="DE76" s="547"/>
      <c r="DF76" s="547"/>
      <c r="DG76" s="547"/>
      <c r="DH76" s="547"/>
      <c r="DI76" s="548"/>
      <c r="DJ76" s="549"/>
      <c r="DK76" s="547"/>
      <c r="DL76" s="547"/>
      <c r="DM76" s="547"/>
      <c r="DN76" s="547"/>
      <c r="DO76" s="548"/>
      <c r="DP76" s="549"/>
      <c r="DQ76" s="547"/>
      <c r="DR76" s="547"/>
      <c r="DS76" s="547"/>
      <c r="DT76" s="547"/>
      <c r="DU76" s="548"/>
      <c r="DV76" s="549"/>
      <c r="DW76" s="547"/>
      <c r="DX76" s="547"/>
      <c r="DY76" s="547"/>
      <c r="DZ76" s="547"/>
      <c r="EA76" s="548"/>
      <c r="EB76" s="549"/>
      <c r="EC76" s="547"/>
      <c r="ED76" s="547"/>
      <c r="EE76" s="547"/>
      <c r="EF76" s="547"/>
      <c r="EG76" s="548"/>
      <c r="EH76" s="549"/>
      <c r="EI76" s="547"/>
      <c r="EJ76" s="547"/>
      <c r="EK76" s="547"/>
      <c r="EL76" s="547"/>
      <c r="EM76" s="548"/>
      <c r="EN76" s="549"/>
      <c r="EO76" s="547"/>
      <c r="EP76" s="547"/>
      <c r="EQ76" s="547"/>
      <c r="ER76" s="547"/>
      <c r="ES76" s="548"/>
      <c r="ET76" s="549"/>
      <c r="EU76" s="547"/>
      <c r="EV76" s="547"/>
      <c r="EW76" s="547"/>
      <c r="EX76" s="547"/>
      <c r="EY76" s="548"/>
      <c r="EZ76" s="549"/>
      <c r="FA76" s="547"/>
      <c r="FB76" s="547"/>
      <c r="FC76" s="547"/>
      <c r="FD76" s="547"/>
      <c r="FE76" s="548"/>
      <c r="FF76" s="549"/>
      <c r="FG76" s="547"/>
      <c r="FH76" s="547"/>
      <c r="FI76" s="547"/>
      <c r="FJ76" s="547"/>
      <c r="FK76" s="548"/>
      <c r="FL76" s="549"/>
      <c r="FM76" s="547"/>
      <c r="FN76" s="547"/>
      <c r="FO76" s="547"/>
      <c r="FP76" s="547"/>
      <c r="FQ76" s="548"/>
      <c r="FR76" s="549"/>
      <c r="FS76" s="547"/>
      <c r="FT76" s="547"/>
      <c r="FU76" s="547"/>
      <c r="FV76" s="547"/>
      <c r="FW76" s="548"/>
      <c r="FX76" s="549"/>
      <c r="FY76" s="547"/>
      <c r="FZ76" s="547"/>
      <c r="GA76" s="547"/>
      <c r="GB76" s="547"/>
      <c r="GC76" s="548"/>
      <c r="GD76" s="549"/>
      <c r="GE76" s="547"/>
      <c r="GF76" s="547"/>
      <c r="GG76" s="547"/>
      <c r="GH76" s="547"/>
      <c r="GI76" s="548"/>
      <c r="GJ76" s="549"/>
      <c r="GK76" s="547"/>
      <c r="GL76" s="547"/>
      <c r="GM76" s="547"/>
      <c r="GN76" s="547"/>
      <c r="GO76" s="548"/>
      <c r="GP76" s="549"/>
      <c r="GQ76" s="547"/>
      <c r="GR76" s="547"/>
      <c r="GS76" s="547"/>
      <c r="GT76" s="547"/>
      <c r="GU76" s="548"/>
      <c r="GV76" s="549"/>
      <c r="GW76" s="547"/>
      <c r="GX76" s="547"/>
      <c r="GY76" s="547"/>
      <c r="GZ76" s="547"/>
      <c r="HA76" s="548"/>
      <c r="HB76" s="549"/>
      <c r="HC76" s="547"/>
      <c r="HD76" s="547"/>
      <c r="HE76" s="547"/>
      <c r="HF76" s="547"/>
      <c r="HG76" s="548"/>
      <c r="HH76" s="549"/>
      <c r="HI76" s="547"/>
      <c r="HJ76" s="547"/>
      <c r="HK76" s="547"/>
      <c r="HL76" s="547"/>
      <c r="HM76" s="548"/>
      <c r="HN76" s="549"/>
      <c r="HO76" s="547"/>
      <c r="HP76" s="547"/>
      <c r="HQ76" s="547"/>
    </row>
    <row r="77" spans="1:225" s="456" customFormat="1" ht="20.100000000000001" customHeight="1">
      <c r="A77" s="563">
        <f t="shared" si="10"/>
        <v>10</v>
      </c>
      <c r="B77" s="1253" t="str">
        <f t="shared" si="11"/>
        <v>RUA CEM</v>
      </c>
      <c r="C77" s="1283"/>
      <c r="D77" s="1283"/>
      <c r="E77" s="577">
        <v>7</v>
      </c>
      <c r="F77" s="578">
        <v>0.4</v>
      </c>
      <c r="G77" s="564">
        <f t="shared" si="12"/>
        <v>2.8</v>
      </c>
      <c r="H77" s="840"/>
      <c r="I77" s="571"/>
      <c r="J77" s="547"/>
      <c r="K77" s="548"/>
      <c r="L77" s="549"/>
      <c r="M77" s="547"/>
      <c r="N77" s="547"/>
      <c r="O77" s="547"/>
      <c r="P77" s="547"/>
      <c r="Q77" s="548"/>
      <c r="R77" s="549"/>
      <c r="S77" s="547"/>
      <c r="T77" s="547"/>
      <c r="U77" s="547"/>
      <c r="V77" s="547"/>
      <c r="W77" s="548"/>
      <c r="X77" s="549"/>
      <c r="Y77" s="547"/>
      <c r="Z77" s="547"/>
      <c r="AA77" s="547"/>
      <c r="AB77" s="547"/>
      <c r="AC77" s="548"/>
      <c r="AD77" s="549"/>
      <c r="AE77" s="547"/>
      <c r="AF77" s="547"/>
      <c r="AG77" s="547"/>
      <c r="AH77" s="547"/>
      <c r="AI77" s="548"/>
      <c r="AJ77" s="549"/>
      <c r="AK77" s="547"/>
      <c r="AL77" s="547"/>
      <c r="AM77" s="547"/>
      <c r="AN77" s="547"/>
      <c r="AO77" s="548"/>
      <c r="AP77" s="549"/>
      <c r="AQ77" s="547"/>
      <c r="AR77" s="547"/>
      <c r="AS77" s="547"/>
      <c r="AT77" s="547"/>
      <c r="AU77" s="548"/>
      <c r="AV77" s="549"/>
      <c r="AW77" s="547"/>
      <c r="AX77" s="547"/>
      <c r="AY77" s="547"/>
      <c r="AZ77" s="547"/>
      <c r="BA77" s="548"/>
      <c r="BB77" s="549"/>
      <c r="BC77" s="547"/>
      <c r="BD77" s="547"/>
      <c r="BE77" s="547"/>
      <c r="BF77" s="547"/>
      <c r="BG77" s="548"/>
      <c r="BH77" s="549"/>
      <c r="BI77" s="547"/>
      <c r="BJ77" s="547"/>
      <c r="BK77" s="547"/>
      <c r="BL77" s="547"/>
      <c r="BM77" s="548"/>
      <c r="BN77" s="549"/>
      <c r="BO77" s="547"/>
      <c r="BP77" s="547"/>
      <c r="BQ77" s="547"/>
      <c r="BR77" s="547"/>
      <c r="BS77" s="548"/>
      <c r="BT77" s="549"/>
      <c r="BU77" s="547"/>
      <c r="BV77" s="547"/>
      <c r="BW77" s="547"/>
      <c r="BX77" s="547"/>
      <c r="BY77" s="548"/>
      <c r="BZ77" s="549"/>
      <c r="CA77" s="547"/>
      <c r="CB77" s="547"/>
      <c r="CC77" s="547"/>
      <c r="CD77" s="547"/>
      <c r="CE77" s="548"/>
      <c r="CF77" s="549"/>
      <c r="CG77" s="547"/>
      <c r="CH77" s="547"/>
      <c r="CI77" s="547"/>
      <c r="CJ77" s="547"/>
      <c r="CK77" s="548"/>
      <c r="CL77" s="549"/>
      <c r="CM77" s="547"/>
      <c r="CN77" s="547"/>
      <c r="CO77" s="547"/>
      <c r="CP77" s="547"/>
      <c r="CQ77" s="548"/>
      <c r="CR77" s="549"/>
      <c r="CS77" s="547"/>
      <c r="CT77" s="547"/>
      <c r="CU77" s="547"/>
      <c r="CV77" s="547"/>
      <c r="CW77" s="548"/>
      <c r="CX77" s="549"/>
      <c r="CY77" s="547"/>
      <c r="CZ77" s="547"/>
      <c r="DA77" s="547"/>
      <c r="DB77" s="547"/>
      <c r="DC77" s="548"/>
      <c r="DD77" s="549"/>
      <c r="DE77" s="547"/>
      <c r="DF77" s="547"/>
      <c r="DG77" s="547"/>
      <c r="DH77" s="547"/>
      <c r="DI77" s="548"/>
      <c r="DJ77" s="549"/>
      <c r="DK77" s="547"/>
      <c r="DL77" s="547"/>
      <c r="DM77" s="547"/>
      <c r="DN77" s="547"/>
      <c r="DO77" s="548"/>
      <c r="DP77" s="549"/>
      <c r="DQ77" s="547"/>
      <c r="DR77" s="547"/>
      <c r="DS77" s="547"/>
      <c r="DT77" s="547"/>
      <c r="DU77" s="548"/>
      <c r="DV77" s="549"/>
      <c r="DW77" s="547"/>
      <c r="DX77" s="547"/>
      <c r="DY77" s="547"/>
      <c r="DZ77" s="547"/>
      <c r="EA77" s="548"/>
      <c r="EB77" s="549"/>
      <c r="EC77" s="547"/>
      <c r="ED77" s="547"/>
      <c r="EE77" s="547"/>
      <c r="EF77" s="547"/>
      <c r="EG77" s="548"/>
      <c r="EH77" s="549"/>
      <c r="EI77" s="547"/>
      <c r="EJ77" s="547"/>
      <c r="EK77" s="547"/>
      <c r="EL77" s="547"/>
      <c r="EM77" s="548"/>
      <c r="EN77" s="549"/>
      <c r="EO77" s="547"/>
      <c r="EP77" s="547"/>
      <c r="EQ77" s="547"/>
      <c r="ER77" s="547"/>
      <c r="ES77" s="548"/>
      <c r="ET77" s="549"/>
      <c r="EU77" s="547"/>
      <c r="EV77" s="547"/>
      <c r="EW77" s="547"/>
      <c r="EX77" s="547"/>
      <c r="EY77" s="548"/>
      <c r="EZ77" s="549"/>
      <c r="FA77" s="547"/>
      <c r="FB77" s="547"/>
      <c r="FC77" s="547"/>
      <c r="FD77" s="547"/>
      <c r="FE77" s="548"/>
      <c r="FF77" s="549"/>
      <c r="FG77" s="547"/>
      <c r="FH77" s="547"/>
      <c r="FI77" s="547"/>
      <c r="FJ77" s="547"/>
      <c r="FK77" s="548"/>
      <c r="FL77" s="549"/>
      <c r="FM77" s="547"/>
      <c r="FN77" s="547"/>
      <c r="FO77" s="547"/>
      <c r="FP77" s="547"/>
      <c r="FQ77" s="548"/>
      <c r="FR77" s="549"/>
      <c r="FS77" s="547"/>
      <c r="FT77" s="547"/>
      <c r="FU77" s="547"/>
      <c r="FV77" s="547"/>
      <c r="FW77" s="548"/>
      <c r="FX77" s="549"/>
      <c r="FY77" s="547"/>
      <c r="FZ77" s="547"/>
      <c r="GA77" s="547"/>
      <c r="GB77" s="547"/>
      <c r="GC77" s="548"/>
      <c r="GD77" s="549"/>
      <c r="GE77" s="547"/>
      <c r="GF77" s="547"/>
      <c r="GG77" s="547"/>
      <c r="GH77" s="547"/>
      <c r="GI77" s="548"/>
      <c r="GJ77" s="549"/>
      <c r="GK77" s="547"/>
      <c r="GL77" s="547"/>
      <c r="GM77" s="547"/>
      <c r="GN77" s="547"/>
      <c r="GO77" s="548"/>
      <c r="GP77" s="549"/>
      <c r="GQ77" s="547"/>
      <c r="GR77" s="547"/>
      <c r="GS77" s="547"/>
      <c r="GT77" s="547"/>
      <c r="GU77" s="548"/>
      <c r="GV77" s="549"/>
      <c r="GW77" s="547"/>
      <c r="GX77" s="547"/>
      <c r="GY77" s="547"/>
      <c r="GZ77" s="547"/>
      <c r="HA77" s="548"/>
      <c r="HB77" s="549"/>
      <c r="HC77" s="547"/>
      <c r="HD77" s="547"/>
      <c r="HE77" s="547"/>
      <c r="HF77" s="547"/>
      <c r="HG77" s="548"/>
      <c r="HH77" s="549"/>
      <c r="HI77" s="547"/>
      <c r="HJ77" s="547"/>
      <c r="HK77" s="547"/>
      <c r="HL77" s="547"/>
      <c r="HM77" s="548"/>
      <c r="HN77" s="549"/>
      <c r="HO77" s="547"/>
      <c r="HP77" s="547"/>
      <c r="HQ77" s="547"/>
    </row>
    <row r="78" spans="1:225" s="456" customFormat="1" ht="20.100000000000001" customHeight="1">
      <c r="A78" s="563">
        <f t="shared" si="10"/>
        <v>11</v>
      </c>
      <c r="B78" s="1253" t="str">
        <f t="shared" si="11"/>
        <v>TRAVESSA CENTO E CINQUENTA E DOIS</v>
      </c>
      <c r="C78" s="1283"/>
      <c r="D78" s="1283"/>
      <c r="E78" s="577">
        <v>7</v>
      </c>
      <c r="F78" s="578">
        <v>0.4</v>
      </c>
      <c r="G78" s="564">
        <f t="shared" si="12"/>
        <v>2.8</v>
      </c>
      <c r="H78" s="840"/>
      <c r="I78" s="571"/>
      <c r="J78" s="547"/>
      <c r="K78" s="548"/>
      <c r="L78" s="549"/>
      <c r="M78" s="547"/>
      <c r="N78" s="547"/>
      <c r="O78" s="547"/>
      <c r="P78" s="547"/>
      <c r="Q78" s="548"/>
      <c r="R78" s="549"/>
      <c r="S78" s="547"/>
      <c r="T78" s="547"/>
      <c r="U78" s="547"/>
      <c r="V78" s="547"/>
      <c r="W78" s="548"/>
      <c r="X78" s="549"/>
      <c r="Y78" s="547"/>
      <c r="Z78" s="547"/>
      <c r="AA78" s="547"/>
      <c r="AB78" s="547"/>
      <c r="AC78" s="548"/>
      <c r="AD78" s="549"/>
      <c r="AE78" s="547"/>
      <c r="AF78" s="547"/>
      <c r="AG78" s="547"/>
      <c r="AH78" s="547"/>
      <c r="AI78" s="548"/>
      <c r="AJ78" s="549"/>
      <c r="AK78" s="547"/>
      <c r="AL78" s="547"/>
      <c r="AM78" s="547"/>
      <c r="AN78" s="547"/>
      <c r="AO78" s="548"/>
      <c r="AP78" s="549"/>
      <c r="AQ78" s="547"/>
      <c r="AR78" s="547"/>
      <c r="AS78" s="547"/>
      <c r="AT78" s="547"/>
      <c r="AU78" s="548"/>
      <c r="AV78" s="549"/>
      <c r="AW78" s="547"/>
      <c r="AX78" s="547"/>
      <c r="AY78" s="547"/>
      <c r="AZ78" s="547"/>
      <c r="BA78" s="548"/>
      <c r="BB78" s="549"/>
      <c r="BC78" s="547"/>
      <c r="BD78" s="547"/>
      <c r="BE78" s="547"/>
      <c r="BF78" s="547"/>
      <c r="BG78" s="548"/>
      <c r="BH78" s="549"/>
      <c r="BI78" s="547"/>
      <c r="BJ78" s="547"/>
      <c r="BK78" s="547"/>
      <c r="BL78" s="547"/>
      <c r="BM78" s="548"/>
      <c r="BN78" s="549"/>
      <c r="BO78" s="547"/>
      <c r="BP78" s="547"/>
      <c r="BQ78" s="547"/>
      <c r="BR78" s="547"/>
      <c r="BS78" s="548"/>
      <c r="BT78" s="549"/>
      <c r="BU78" s="547"/>
      <c r="BV78" s="547"/>
      <c r="BW78" s="547"/>
      <c r="BX78" s="547"/>
      <c r="BY78" s="548"/>
      <c r="BZ78" s="549"/>
      <c r="CA78" s="547"/>
      <c r="CB78" s="547"/>
      <c r="CC78" s="547"/>
      <c r="CD78" s="547"/>
      <c r="CE78" s="548"/>
      <c r="CF78" s="549"/>
      <c r="CG78" s="547"/>
      <c r="CH78" s="547"/>
      <c r="CI78" s="547"/>
      <c r="CJ78" s="547"/>
      <c r="CK78" s="548"/>
      <c r="CL78" s="549"/>
      <c r="CM78" s="547"/>
      <c r="CN78" s="547"/>
      <c r="CO78" s="547"/>
      <c r="CP78" s="547"/>
      <c r="CQ78" s="548"/>
      <c r="CR78" s="549"/>
      <c r="CS78" s="547"/>
      <c r="CT78" s="547"/>
      <c r="CU78" s="547"/>
      <c r="CV78" s="547"/>
      <c r="CW78" s="548"/>
      <c r="CX78" s="549"/>
      <c r="CY78" s="547"/>
      <c r="CZ78" s="547"/>
      <c r="DA78" s="547"/>
      <c r="DB78" s="547"/>
      <c r="DC78" s="548"/>
      <c r="DD78" s="549"/>
      <c r="DE78" s="547"/>
      <c r="DF78" s="547"/>
      <c r="DG78" s="547"/>
      <c r="DH78" s="547"/>
      <c r="DI78" s="548"/>
      <c r="DJ78" s="549"/>
      <c r="DK78" s="547"/>
      <c r="DL78" s="547"/>
      <c r="DM78" s="547"/>
      <c r="DN78" s="547"/>
      <c r="DO78" s="548"/>
      <c r="DP78" s="549"/>
      <c r="DQ78" s="547"/>
      <c r="DR78" s="547"/>
      <c r="DS78" s="547"/>
      <c r="DT78" s="547"/>
      <c r="DU78" s="548"/>
      <c r="DV78" s="549"/>
      <c r="DW78" s="547"/>
      <c r="DX78" s="547"/>
      <c r="DY78" s="547"/>
      <c r="DZ78" s="547"/>
      <c r="EA78" s="548"/>
      <c r="EB78" s="549"/>
      <c r="EC78" s="547"/>
      <c r="ED78" s="547"/>
      <c r="EE78" s="547"/>
      <c r="EF78" s="547"/>
      <c r="EG78" s="548"/>
      <c r="EH78" s="549"/>
      <c r="EI78" s="547"/>
      <c r="EJ78" s="547"/>
      <c r="EK78" s="547"/>
      <c r="EL78" s="547"/>
      <c r="EM78" s="548"/>
      <c r="EN78" s="549"/>
      <c r="EO78" s="547"/>
      <c r="EP78" s="547"/>
      <c r="EQ78" s="547"/>
      <c r="ER78" s="547"/>
      <c r="ES78" s="548"/>
      <c r="ET78" s="549"/>
      <c r="EU78" s="547"/>
      <c r="EV78" s="547"/>
      <c r="EW78" s="547"/>
      <c r="EX78" s="547"/>
      <c r="EY78" s="548"/>
      <c r="EZ78" s="549"/>
      <c r="FA78" s="547"/>
      <c r="FB78" s="547"/>
      <c r="FC78" s="547"/>
      <c r="FD78" s="547"/>
      <c r="FE78" s="548"/>
      <c r="FF78" s="549"/>
      <c r="FG78" s="547"/>
      <c r="FH78" s="547"/>
      <c r="FI78" s="547"/>
      <c r="FJ78" s="547"/>
      <c r="FK78" s="548"/>
      <c r="FL78" s="549"/>
      <c r="FM78" s="547"/>
      <c r="FN78" s="547"/>
      <c r="FO78" s="547"/>
      <c r="FP78" s="547"/>
      <c r="FQ78" s="548"/>
      <c r="FR78" s="549"/>
      <c r="FS78" s="547"/>
      <c r="FT78" s="547"/>
      <c r="FU78" s="547"/>
      <c r="FV78" s="547"/>
      <c r="FW78" s="548"/>
      <c r="FX78" s="549"/>
      <c r="FY78" s="547"/>
      <c r="FZ78" s="547"/>
      <c r="GA78" s="547"/>
      <c r="GB78" s="547"/>
      <c r="GC78" s="548"/>
      <c r="GD78" s="549"/>
      <c r="GE78" s="547"/>
      <c r="GF78" s="547"/>
      <c r="GG78" s="547"/>
      <c r="GH78" s="547"/>
      <c r="GI78" s="548"/>
      <c r="GJ78" s="549"/>
      <c r="GK78" s="547"/>
      <c r="GL78" s="547"/>
      <c r="GM78" s="547"/>
      <c r="GN78" s="547"/>
      <c r="GO78" s="548"/>
      <c r="GP78" s="549"/>
      <c r="GQ78" s="547"/>
      <c r="GR78" s="547"/>
      <c r="GS78" s="547"/>
      <c r="GT78" s="547"/>
      <c r="GU78" s="548"/>
      <c r="GV78" s="549"/>
      <c r="GW78" s="547"/>
      <c r="GX78" s="547"/>
      <c r="GY78" s="547"/>
      <c r="GZ78" s="547"/>
      <c r="HA78" s="548"/>
      <c r="HB78" s="549"/>
      <c r="HC78" s="547"/>
      <c r="HD78" s="547"/>
      <c r="HE78" s="547"/>
      <c r="HF78" s="547"/>
      <c r="HG78" s="548"/>
      <c r="HH78" s="549"/>
      <c r="HI78" s="547"/>
      <c r="HJ78" s="547"/>
      <c r="HK78" s="547"/>
      <c r="HL78" s="547"/>
      <c r="HM78" s="548"/>
      <c r="HN78" s="549"/>
      <c r="HO78" s="547"/>
      <c r="HP78" s="547"/>
      <c r="HQ78" s="547"/>
    </row>
    <row r="79" spans="1:225" s="456" customFormat="1" ht="20.100000000000001" customHeight="1">
      <c r="A79" s="563">
        <f t="shared" si="10"/>
        <v>12</v>
      </c>
      <c r="B79" s="1253" t="str">
        <f t="shared" si="11"/>
        <v>RUA FEIRA DE SANTANA</v>
      </c>
      <c r="C79" s="1283"/>
      <c r="D79" s="1283"/>
      <c r="E79" s="577">
        <v>3.5</v>
      </c>
      <c r="F79" s="578">
        <v>0.4</v>
      </c>
      <c r="G79" s="564">
        <f t="shared" si="12"/>
        <v>1.4</v>
      </c>
      <c r="H79" s="840"/>
      <c r="I79" s="571"/>
      <c r="J79" s="547"/>
      <c r="K79" s="548"/>
      <c r="L79" s="549"/>
      <c r="M79" s="547"/>
      <c r="N79" s="547"/>
      <c r="O79" s="547"/>
      <c r="P79" s="547"/>
      <c r="Q79" s="548"/>
      <c r="R79" s="549"/>
      <c r="S79" s="547"/>
      <c r="T79" s="547"/>
      <c r="U79" s="547"/>
      <c r="V79" s="547"/>
      <c r="W79" s="548"/>
      <c r="X79" s="549"/>
      <c r="Y79" s="547"/>
      <c r="Z79" s="547"/>
      <c r="AA79" s="547"/>
      <c r="AB79" s="547"/>
      <c r="AC79" s="548"/>
      <c r="AD79" s="549"/>
      <c r="AE79" s="547"/>
      <c r="AF79" s="547"/>
      <c r="AG79" s="547"/>
      <c r="AH79" s="547"/>
      <c r="AI79" s="548"/>
      <c r="AJ79" s="549"/>
      <c r="AK79" s="547"/>
      <c r="AL79" s="547"/>
      <c r="AM79" s="547"/>
      <c r="AN79" s="547"/>
      <c r="AO79" s="548"/>
      <c r="AP79" s="549"/>
      <c r="AQ79" s="547"/>
      <c r="AR79" s="547"/>
      <c r="AS79" s="547"/>
      <c r="AT79" s="547"/>
      <c r="AU79" s="548"/>
      <c r="AV79" s="549"/>
      <c r="AW79" s="547"/>
      <c r="AX79" s="547"/>
      <c r="AY79" s="547"/>
      <c r="AZ79" s="547"/>
      <c r="BA79" s="548"/>
      <c r="BB79" s="549"/>
      <c r="BC79" s="547"/>
      <c r="BD79" s="547"/>
      <c r="BE79" s="547"/>
      <c r="BF79" s="547"/>
      <c r="BG79" s="548"/>
      <c r="BH79" s="549"/>
      <c r="BI79" s="547"/>
      <c r="BJ79" s="547"/>
      <c r="BK79" s="547"/>
      <c r="BL79" s="547"/>
      <c r="BM79" s="548"/>
      <c r="BN79" s="549"/>
      <c r="BO79" s="547"/>
      <c r="BP79" s="547"/>
      <c r="BQ79" s="547"/>
      <c r="BR79" s="547"/>
      <c r="BS79" s="548"/>
      <c r="BT79" s="549"/>
      <c r="BU79" s="547"/>
      <c r="BV79" s="547"/>
      <c r="BW79" s="547"/>
      <c r="BX79" s="547"/>
      <c r="BY79" s="548"/>
      <c r="BZ79" s="549"/>
      <c r="CA79" s="547"/>
      <c r="CB79" s="547"/>
      <c r="CC79" s="547"/>
      <c r="CD79" s="547"/>
      <c r="CE79" s="548"/>
      <c r="CF79" s="549"/>
      <c r="CG79" s="547"/>
      <c r="CH79" s="547"/>
      <c r="CI79" s="547"/>
      <c r="CJ79" s="547"/>
      <c r="CK79" s="548"/>
      <c r="CL79" s="549"/>
      <c r="CM79" s="547"/>
      <c r="CN79" s="547"/>
      <c r="CO79" s="547"/>
      <c r="CP79" s="547"/>
      <c r="CQ79" s="548"/>
      <c r="CR79" s="549"/>
      <c r="CS79" s="547"/>
      <c r="CT79" s="547"/>
      <c r="CU79" s="547"/>
      <c r="CV79" s="547"/>
      <c r="CW79" s="548"/>
      <c r="CX79" s="549"/>
      <c r="CY79" s="547"/>
      <c r="CZ79" s="547"/>
      <c r="DA79" s="547"/>
      <c r="DB79" s="547"/>
      <c r="DC79" s="548"/>
      <c r="DD79" s="549"/>
      <c r="DE79" s="547"/>
      <c r="DF79" s="547"/>
      <c r="DG79" s="547"/>
      <c r="DH79" s="547"/>
      <c r="DI79" s="548"/>
      <c r="DJ79" s="549"/>
      <c r="DK79" s="547"/>
      <c r="DL79" s="547"/>
      <c r="DM79" s="547"/>
      <c r="DN79" s="547"/>
      <c r="DO79" s="548"/>
      <c r="DP79" s="549"/>
      <c r="DQ79" s="547"/>
      <c r="DR79" s="547"/>
      <c r="DS79" s="547"/>
      <c r="DT79" s="547"/>
      <c r="DU79" s="548"/>
      <c r="DV79" s="549"/>
      <c r="DW79" s="547"/>
      <c r="DX79" s="547"/>
      <c r="DY79" s="547"/>
      <c r="DZ79" s="547"/>
      <c r="EA79" s="548"/>
      <c r="EB79" s="549"/>
      <c r="EC79" s="547"/>
      <c r="ED79" s="547"/>
      <c r="EE79" s="547"/>
      <c r="EF79" s="547"/>
      <c r="EG79" s="548"/>
      <c r="EH79" s="549"/>
      <c r="EI79" s="547"/>
      <c r="EJ79" s="547"/>
      <c r="EK79" s="547"/>
      <c r="EL79" s="547"/>
      <c r="EM79" s="548"/>
      <c r="EN79" s="549"/>
      <c r="EO79" s="547"/>
      <c r="EP79" s="547"/>
      <c r="EQ79" s="547"/>
      <c r="ER79" s="547"/>
      <c r="ES79" s="548"/>
      <c r="ET79" s="549"/>
      <c r="EU79" s="547"/>
      <c r="EV79" s="547"/>
      <c r="EW79" s="547"/>
      <c r="EX79" s="547"/>
      <c r="EY79" s="548"/>
      <c r="EZ79" s="549"/>
      <c r="FA79" s="547"/>
      <c r="FB79" s="547"/>
      <c r="FC79" s="547"/>
      <c r="FD79" s="547"/>
      <c r="FE79" s="548"/>
      <c r="FF79" s="549"/>
      <c r="FG79" s="547"/>
      <c r="FH79" s="547"/>
      <c r="FI79" s="547"/>
      <c r="FJ79" s="547"/>
      <c r="FK79" s="548"/>
      <c r="FL79" s="549"/>
      <c r="FM79" s="547"/>
      <c r="FN79" s="547"/>
      <c r="FO79" s="547"/>
      <c r="FP79" s="547"/>
      <c r="FQ79" s="548"/>
      <c r="FR79" s="549"/>
      <c r="FS79" s="547"/>
      <c r="FT79" s="547"/>
      <c r="FU79" s="547"/>
      <c r="FV79" s="547"/>
      <c r="FW79" s="548"/>
      <c r="FX79" s="549"/>
      <c r="FY79" s="547"/>
      <c r="FZ79" s="547"/>
      <c r="GA79" s="547"/>
      <c r="GB79" s="547"/>
      <c r="GC79" s="548"/>
      <c r="GD79" s="549"/>
      <c r="GE79" s="547"/>
      <c r="GF79" s="547"/>
      <c r="GG79" s="547"/>
      <c r="GH79" s="547"/>
      <c r="GI79" s="548"/>
      <c r="GJ79" s="549"/>
      <c r="GK79" s="547"/>
      <c r="GL79" s="547"/>
      <c r="GM79" s="547"/>
      <c r="GN79" s="547"/>
      <c r="GO79" s="548"/>
      <c r="GP79" s="549"/>
      <c r="GQ79" s="547"/>
      <c r="GR79" s="547"/>
      <c r="GS79" s="547"/>
      <c r="GT79" s="547"/>
      <c r="GU79" s="548"/>
      <c r="GV79" s="549"/>
      <c r="GW79" s="547"/>
      <c r="GX79" s="547"/>
      <c r="GY79" s="547"/>
      <c r="GZ79" s="547"/>
      <c r="HA79" s="548"/>
      <c r="HB79" s="549"/>
      <c r="HC79" s="547"/>
      <c r="HD79" s="547"/>
      <c r="HE79" s="547"/>
      <c r="HF79" s="547"/>
      <c r="HG79" s="548"/>
      <c r="HH79" s="549"/>
      <c r="HI79" s="547"/>
      <c r="HJ79" s="547"/>
      <c r="HK79" s="547"/>
      <c r="HL79" s="547"/>
      <c r="HM79" s="548"/>
      <c r="HN79" s="549"/>
      <c r="HO79" s="547"/>
      <c r="HP79" s="547"/>
      <c r="HQ79" s="547"/>
    </row>
    <row r="80" spans="1:225" s="456" customFormat="1" ht="20.100000000000001" customHeight="1">
      <c r="A80" s="563">
        <f t="shared" si="10"/>
        <v>13</v>
      </c>
      <c r="B80" s="1253" t="str">
        <f t="shared" si="11"/>
        <v>RUA ITAPEMIRIM</v>
      </c>
      <c r="C80" s="1283"/>
      <c r="D80" s="1283"/>
      <c r="E80" s="577">
        <v>3.5</v>
      </c>
      <c r="F80" s="578">
        <v>0.4</v>
      </c>
      <c r="G80" s="564">
        <f t="shared" si="12"/>
        <v>1.4</v>
      </c>
      <c r="H80" s="840"/>
      <c r="I80" s="571"/>
      <c r="J80" s="547"/>
      <c r="K80" s="548"/>
      <c r="L80" s="549"/>
      <c r="M80" s="547"/>
      <c r="N80" s="547"/>
      <c r="O80" s="547"/>
      <c r="P80" s="547"/>
      <c r="Q80" s="548"/>
      <c r="R80" s="549"/>
      <c r="S80" s="547"/>
      <c r="T80" s="547"/>
      <c r="U80" s="547"/>
      <c r="V80" s="547"/>
      <c r="W80" s="548"/>
      <c r="X80" s="549"/>
      <c r="Y80" s="547"/>
      <c r="Z80" s="547"/>
      <c r="AA80" s="547"/>
      <c r="AB80" s="547"/>
      <c r="AC80" s="548"/>
      <c r="AD80" s="549"/>
      <c r="AE80" s="547"/>
      <c r="AF80" s="547"/>
      <c r="AG80" s="547"/>
      <c r="AH80" s="547"/>
      <c r="AI80" s="548"/>
      <c r="AJ80" s="549"/>
      <c r="AK80" s="547"/>
      <c r="AL80" s="547"/>
      <c r="AM80" s="547"/>
      <c r="AN80" s="547"/>
      <c r="AO80" s="548"/>
      <c r="AP80" s="549"/>
      <c r="AQ80" s="547"/>
      <c r="AR80" s="547"/>
      <c r="AS80" s="547"/>
      <c r="AT80" s="547"/>
      <c r="AU80" s="548"/>
      <c r="AV80" s="549"/>
      <c r="AW80" s="547"/>
      <c r="AX80" s="547"/>
      <c r="AY80" s="547"/>
      <c r="AZ80" s="547"/>
      <c r="BA80" s="548"/>
      <c r="BB80" s="549"/>
      <c r="BC80" s="547"/>
      <c r="BD80" s="547"/>
      <c r="BE80" s="547"/>
      <c r="BF80" s="547"/>
      <c r="BG80" s="548"/>
      <c r="BH80" s="549"/>
      <c r="BI80" s="547"/>
      <c r="BJ80" s="547"/>
      <c r="BK80" s="547"/>
      <c r="BL80" s="547"/>
      <c r="BM80" s="548"/>
      <c r="BN80" s="549"/>
      <c r="BO80" s="547"/>
      <c r="BP80" s="547"/>
      <c r="BQ80" s="547"/>
      <c r="BR80" s="547"/>
      <c r="BS80" s="548"/>
      <c r="BT80" s="549"/>
      <c r="BU80" s="547"/>
      <c r="BV80" s="547"/>
      <c r="BW80" s="547"/>
      <c r="BX80" s="547"/>
      <c r="BY80" s="548"/>
      <c r="BZ80" s="549"/>
      <c r="CA80" s="547"/>
      <c r="CB80" s="547"/>
      <c r="CC80" s="547"/>
      <c r="CD80" s="547"/>
      <c r="CE80" s="548"/>
      <c r="CF80" s="549"/>
      <c r="CG80" s="547"/>
      <c r="CH80" s="547"/>
      <c r="CI80" s="547"/>
      <c r="CJ80" s="547"/>
      <c r="CK80" s="548"/>
      <c r="CL80" s="549"/>
      <c r="CM80" s="547"/>
      <c r="CN80" s="547"/>
      <c r="CO80" s="547"/>
      <c r="CP80" s="547"/>
      <c r="CQ80" s="548"/>
      <c r="CR80" s="549"/>
      <c r="CS80" s="547"/>
      <c r="CT80" s="547"/>
      <c r="CU80" s="547"/>
      <c r="CV80" s="547"/>
      <c r="CW80" s="548"/>
      <c r="CX80" s="549"/>
      <c r="CY80" s="547"/>
      <c r="CZ80" s="547"/>
      <c r="DA80" s="547"/>
      <c r="DB80" s="547"/>
      <c r="DC80" s="548"/>
      <c r="DD80" s="549"/>
      <c r="DE80" s="547"/>
      <c r="DF80" s="547"/>
      <c r="DG80" s="547"/>
      <c r="DH80" s="547"/>
      <c r="DI80" s="548"/>
      <c r="DJ80" s="549"/>
      <c r="DK80" s="547"/>
      <c r="DL80" s="547"/>
      <c r="DM80" s="547"/>
      <c r="DN80" s="547"/>
      <c r="DO80" s="548"/>
      <c r="DP80" s="549"/>
      <c r="DQ80" s="547"/>
      <c r="DR80" s="547"/>
      <c r="DS80" s="547"/>
      <c r="DT80" s="547"/>
      <c r="DU80" s="548"/>
      <c r="DV80" s="549"/>
      <c r="DW80" s="547"/>
      <c r="DX80" s="547"/>
      <c r="DY80" s="547"/>
      <c r="DZ80" s="547"/>
      <c r="EA80" s="548"/>
      <c r="EB80" s="549"/>
      <c r="EC80" s="547"/>
      <c r="ED80" s="547"/>
      <c r="EE80" s="547"/>
      <c r="EF80" s="547"/>
      <c r="EG80" s="548"/>
      <c r="EH80" s="549"/>
      <c r="EI80" s="547"/>
      <c r="EJ80" s="547"/>
      <c r="EK80" s="547"/>
      <c r="EL80" s="547"/>
      <c r="EM80" s="548"/>
      <c r="EN80" s="549"/>
      <c r="EO80" s="547"/>
      <c r="EP80" s="547"/>
      <c r="EQ80" s="547"/>
      <c r="ER80" s="547"/>
      <c r="ES80" s="548"/>
      <c r="ET80" s="549"/>
      <c r="EU80" s="547"/>
      <c r="EV80" s="547"/>
      <c r="EW80" s="547"/>
      <c r="EX80" s="547"/>
      <c r="EY80" s="548"/>
      <c r="EZ80" s="549"/>
      <c r="FA80" s="547"/>
      <c r="FB80" s="547"/>
      <c r="FC80" s="547"/>
      <c r="FD80" s="547"/>
      <c r="FE80" s="548"/>
      <c r="FF80" s="549"/>
      <c r="FG80" s="547"/>
      <c r="FH80" s="547"/>
      <c r="FI80" s="547"/>
      <c r="FJ80" s="547"/>
      <c r="FK80" s="548"/>
      <c r="FL80" s="549"/>
      <c r="FM80" s="547"/>
      <c r="FN80" s="547"/>
      <c r="FO80" s="547"/>
      <c r="FP80" s="547"/>
      <c r="FQ80" s="548"/>
      <c r="FR80" s="549"/>
      <c r="FS80" s="547"/>
      <c r="FT80" s="547"/>
      <c r="FU80" s="547"/>
      <c r="FV80" s="547"/>
      <c r="FW80" s="548"/>
      <c r="FX80" s="549"/>
      <c r="FY80" s="547"/>
      <c r="FZ80" s="547"/>
      <c r="GA80" s="547"/>
      <c r="GB80" s="547"/>
      <c r="GC80" s="548"/>
      <c r="GD80" s="549"/>
      <c r="GE80" s="547"/>
      <c r="GF80" s="547"/>
      <c r="GG80" s="547"/>
      <c r="GH80" s="547"/>
      <c r="GI80" s="548"/>
      <c r="GJ80" s="549"/>
      <c r="GK80" s="547"/>
      <c r="GL80" s="547"/>
      <c r="GM80" s="547"/>
      <c r="GN80" s="547"/>
      <c r="GO80" s="548"/>
      <c r="GP80" s="549"/>
      <c r="GQ80" s="547"/>
      <c r="GR80" s="547"/>
      <c r="GS80" s="547"/>
      <c r="GT80" s="547"/>
      <c r="GU80" s="548"/>
      <c r="GV80" s="549"/>
      <c r="GW80" s="547"/>
      <c r="GX80" s="547"/>
      <c r="GY80" s="547"/>
      <c r="GZ80" s="547"/>
      <c r="HA80" s="548"/>
      <c r="HB80" s="549"/>
      <c r="HC80" s="547"/>
      <c r="HD80" s="547"/>
      <c r="HE80" s="547"/>
      <c r="HF80" s="547"/>
      <c r="HG80" s="548"/>
      <c r="HH80" s="549"/>
      <c r="HI80" s="547"/>
      <c r="HJ80" s="547"/>
      <c r="HK80" s="547"/>
      <c r="HL80" s="547"/>
      <c r="HM80" s="548"/>
      <c r="HN80" s="549"/>
      <c r="HO80" s="547"/>
      <c r="HP80" s="547"/>
      <c r="HQ80" s="547"/>
    </row>
    <row r="81" spans="1:225" s="456" customFormat="1" ht="20.100000000000001" customHeight="1">
      <c r="A81" s="563">
        <f t="shared" si="10"/>
        <v>14</v>
      </c>
      <c r="B81" s="1253" t="str">
        <f t="shared" si="11"/>
        <v>RUA MURITIBA</v>
      </c>
      <c r="C81" s="1283"/>
      <c r="D81" s="1283"/>
      <c r="E81" s="577">
        <v>3</v>
      </c>
      <c r="F81" s="578">
        <v>0.4</v>
      </c>
      <c r="G81" s="564">
        <f t="shared" si="12"/>
        <v>1.2</v>
      </c>
      <c r="H81" s="840"/>
      <c r="I81" s="571"/>
      <c r="J81" s="547"/>
      <c r="K81" s="548"/>
      <c r="L81" s="549"/>
      <c r="M81" s="547"/>
      <c r="N81" s="547"/>
      <c r="O81" s="547"/>
      <c r="P81" s="547"/>
      <c r="Q81" s="548"/>
      <c r="R81" s="549"/>
      <c r="S81" s="547"/>
      <c r="T81" s="547"/>
      <c r="U81" s="547"/>
      <c r="V81" s="547"/>
      <c r="W81" s="548"/>
      <c r="X81" s="549"/>
      <c r="Y81" s="547"/>
      <c r="Z81" s="547"/>
      <c r="AA81" s="547"/>
      <c r="AB81" s="547"/>
      <c r="AC81" s="548"/>
      <c r="AD81" s="549"/>
      <c r="AE81" s="547"/>
      <c r="AF81" s="547"/>
      <c r="AG81" s="547"/>
      <c r="AH81" s="547"/>
      <c r="AI81" s="548"/>
      <c r="AJ81" s="549"/>
      <c r="AK81" s="547"/>
      <c r="AL81" s="547"/>
      <c r="AM81" s="547"/>
      <c r="AN81" s="547"/>
      <c r="AO81" s="548"/>
      <c r="AP81" s="549"/>
      <c r="AQ81" s="547"/>
      <c r="AR81" s="547"/>
      <c r="AS81" s="547"/>
      <c r="AT81" s="547"/>
      <c r="AU81" s="548"/>
      <c r="AV81" s="549"/>
      <c r="AW81" s="547"/>
      <c r="AX81" s="547"/>
      <c r="AY81" s="547"/>
      <c r="AZ81" s="547"/>
      <c r="BA81" s="548"/>
      <c r="BB81" s="549"/>
      <c r="BC81" s="547"/>
      <c r="BD81" s="547"/>
      <c r="BE81" s="547"/>
      <c r="BF81" s="547"/>
      <c r="BG81" s="548"/>
      <c r="BH81" s="549"/>
      <c r="BI81" s="547"/>
      <c r="BJ81" s="547"/>
      <c r="BK81" s="547"/>
      <c r="BL81" s="547"/>
      <c r="BM81" s="548"/>
      <c r="BN81" s="549"/>
      <c r="BO81" s="547"/>
      <c r="BP81" s="547"/>
      <c r="BQ81" s="547"/>
      <c r="BR81" s="547"/>
      <c r="BS81" s="548"/>
      <c r="BT81" s="549"/>
      <c r="BU81" s="547"/>
      <c r="BV81" s="547"/>
      <c r="BW81" s="547"/>
      <c r="BX81" s="547"/>
      <c r="BY81" s="548"/>
      <c r="BZ81" s="549"/>
      <c r="CA81" s="547"/>
      <c r="CB81" s="547"/>
      <c r="CC81" s="547"/>
      <c r="CD81" s="547"/>
      <c r="CE81" s="548"/>
      <c r="CF81" s="549"/>
      <c r="CG81" s="547"/>
      <c r="CH81" s="547"/>
      <c r="CI81" s="547"/>
      <c r="CJ81" s="547"/>
      <c r="CK81" s="548"/>
      <c r="CL81" s="549"/>
      <c r="CM81" s="547"/>
      <c r="CN81" s="547"/>
      <c r="CO81" s="547"/>
      <c r="CP81" s="547"/>
      <c r="CQ81" s="548"/>
      <c r="CR81" s="549"/>
      <c r="CS81" s="547"/>
      <c r="CT81" s="547"/>
      <c r="CU81" s="547"/>
      <c r="CV81" s="547"/>
      <c r="CW81" s="548"/>
      <c r="CX81" s="549"/>
      <c r="CY81" s="547"/>
      <c r="CZ81" s="547"/>
      <c r="DA81" s="547"/>
      <c r="DB81" s="547"/>
      <c r="DC81" s="548"/>
      <c r="DD81" s="549"/>
      <c r="DE81" s="547"/>
      <c r="DF81" s="547"/>
      <c r="DG81" s="547"/>
      <c r="DH81" s="547"/>
      <c r="DI81" s="548"/>
      <c r="DJ81" s="549"/>
      <c r="DK81" s="547"/>
      <c r="DL81" s="547"/>
      <c r="DM81" s="547"/>
      <c r="DN81" s="547"/>
      <c r="DO81" s="548"/>
      <c r="DP81" s="549"/>
      <c r="DQ81" s="547"/>
      <c r="DR81" s="547"/>
      <c r="DS81" s="547"/>
      <c r="DT81" s="547"/>
      <c r="DU81" s="548"/>
      <c r="DV81" s="549"/>
      <c r="DW81" s="547"/>
      <c r="DX81" s="547"/>
      <c r="DY81" s="547"/>
      <c r="DZ81" s="547"/>
      <c r="EA81" s="548"/>
      <c r="EB81" s="549"/>
      <c r="EC81" s="547"/>
      <c r="ED81" s="547"/>
      <c r="EE81" s="547"/>
      <c r="EF81" s="547"/>
      <c r="EG81" s="548"/>
      <c r="EH81" s="549"/>
      <c r="EI81" s="547"/>
      <c r="EJ81" s="547"/>
      <c r="EK81" s="547"/>
      <c r="EL81" s="547"/>
      <c r="EM81" s="548"/>
      <c r="EN81" s="549"/>
      <c r="EO81" s="547"/>
      <c r="EP81" s="547"/>
      <c r="EQ81" s="547"/>
      <c r="ER81" s="547"/>
      <c r="ES81" s="548"/>
      <c r="ET81" s="549"/>
      <c r="EU81" s="547"/>
      <c r="EV81" s="547"/>
      <c r="EW81" s="547"/>
      <c r="EX81" s="547"/>
      <c r="EY81" s="548"/>
      <c r="EZ81" s="549"/>
      <c r="FA81" s="547"/>
      <c r="FB81" s="547"/>
      <c r="FC81" s="547"/>
      <c r="FD81" s="547"/>
      <c r="FE81" s="548"/>
      <c r="FF81" s="549"/>
      <c r="FG81" s="547"/>
      <c r="FH81" s="547"/>
      <c r="FI81" s="547"/>
      <c r="FJ81" s="547"/>
      <c r="FK81" s="548"/>
      <c r="FL81" s="549"/>
      <c r="FM81" s="547"/>
      <c r="FN81" s="547"/>
      <c r="FO81" s="547"/>
      <c r="FP81" s="547"/>
      <c r="FQ81" s="548"/>
      <c r="FR81" s="549"/>
      <c r="FS81" s="547"/>
      <c r="FT81" s="547"/>
      <c r="FU81" s="547"/>
      <c r="FV81" s="547"/>
      <c r="FW81" s="548"/>
      <c r="FX81" s="549"/>
      <c r="FY81" s="547"/>
      <c r="FZ81" s="547"/>
      <c r="GA81" s="547"/>
      <c r="GB81" s="547"/>
      <c r="GC81" s="548"/>
      <c r="GD81" s="549"/>
      <c r="GE81" s="547"/>
      <c r="GF81" s="547"/>
      <c r="GG81" s="547"/>
      <c r="GH81" s="547"/>
      <c r="GI81" s="548"/>
      <c r="GJ81" s="549"/>
      <c r="GK81" s="547"/>
      <c r="GL81" s="547"/>
      <c r="GM81" s="547"/>
      <c r="GN81" s="547"/>
      <c r="GO81" s="548"/>
      <c r="GP81" s="549"/>
      <c r="GQ81" s="547"/>
      <c r="GR81" s="547"/>
      <c r="GS81" s="547"/>
      <c r="GT81" s="547"/>
      <c r="GU81" s="548"/>
      <c r="GV81" s="549"/>
      <c r="GW81" s="547"/>
      <c r="GX81" s="547"/>
      <c r="GY81" s="547"/>
      <c r="GZ81" s="547"/>
      <c r="HA81" s="548"/>
      <c r="HB81" s="549"/>
      <c r="HC81" s="547"/>
      <c r="HD81" s="547"/>
      <c r="HE81" s="547"/>
      <c r="HF81" s="547"/>
      <c r="HG81" s="548"/>
      <c r="HH81" s="549"/>
      <c r="HI81" s="547"/>
      <c r="HJ81" s="547"/>
      <c r="HK81" s="547"/>
      <c r="HL81" s="547"/>
      <c r="HM81" s="548"/>
      <c r="HN81" s="549"/>
      <c r="HO81" s="547"/>
      <c r="HP81" s="547"/>
      <c r="HQ81" s="547"/>
    </row>
    <row r="82" spans="1:225" s="456" customFormat="1" ht="20.100000000000001" customHeight="1">
      <c r="A82" s="563">
        <f t="shared" si="10"/>
        <v>15</v>
      </c>
      <c r="B82" s="1253" t="str">
        <f t="shared" si="11"/>
        <v>RUA MARILIA</v>
      </c>
      <c r="C82" s="1283"/>
      <c r="D82" s="1283"/>
      <c r="E82" s="577">
        <v>3</v>
      </c>
      <c r="F82" s="578">
        <v>0.4</v>
      </c>
      <c r="G82" s="564">
        <f t="shared" si="12"/>
        <v>1.2</v>
      </c>
      <c r="H82" s="840"/>
      <c r="I82" s="571"/>
      <c r="J82" s="547"/>
      <c r="K82" s="548"/>
      <c r="L82" s="549"/>
      <c r="M82" s="547"/>
      <c r="N82" s="547"/>
      <c r="O82" s="547"/>
      <c r="P82" s="547"/>
      <c r="Q82" s="548"/>
      <c r="R82" s="549"/>
      <c r="S82" s="547"/>
      <c r="T82" s="547"/>
      <c r="U82" s="547"/>
      <c r="V82" s="547"/>
      <c r="W82" s="548"/>
      <c r="X82" s="549"/>
      <c r="Y82" s="547"/>
      <c r="Z82" s="547"/>
      <c r="AA82" s="547"/>
      <c r="AB82" s="547"/>
      <c r="AC82" s="548"/>
      <c r="AD82" s="549"/>
      <c r="AE82" s="547"/>
      <c r="AF82" s="547"/>
      <c r="AG82" s="547"/>
      <c r="AH82" s="547"/>
      <c r="AI82" s="548"/>
      <c r="AJ82" s="549"/>
      <c r="AK82" s="547"/>
      <c r="AL82" s="547"/>
      <c r="AM82" s="547"/>
      <c r="AN82" s="547"/>
      <c r="AO82" s="548"/>
      <c r="AP82" s="549"/>
      <c r="AQ82" s="547"/>
      <c r="AR82" s="547"/>
      <c r="AS82" s="547"/>
      <c r="AT82" s="547"/>
      <c r="AU82" s="548"/>
      <c r="AV82" s="549"/>
      <c r="AW82" s="547"/>
      <c r="AX82" s="547"/>
      <c r="AY82" s="547"/>
      <c r="AZ82" s="547"/>
      <c r="BA82" s="548"/>
      <c r="BB82" s="549"/>
      <c r="BC82" s="547"/>
      <c r="BD82" s="547"/>
      <c r="BE82" s="547"/>
      <c r="BF82" s="547"/>
      <c r="BG82" s="548"/>
      <c r="BH82" s="549"/>
      <c r="BI82" s="547"/>
      <c r="BJ82" s="547"/>
      <c r="BK82" s="547"/>
      <c r="BL82" s="547"/>
      <c r="BM82" s="548"/>
      <c r="BN82" s="549"/>
      <c r="BO82" s="547"/>
      <c r="BP82" s="547"/>
      <c r="BQ82" s="547"/>
      <c r="BR82" s="547"/>
      <c r="BS82" s="548"/>
      <c r="BT82" s="549"/>
      <c r="BU82" s="547"/>
      <c r="BV82" s="547"/>
      <c r="BW82" s="547"/>
      <c r="BX82" s="547"/>
      <c r="BY82" s="548"/>
      <c r="BZ82" s="549"/>
      <c r="CA82" s="547"/>
      <c r="CB82" s="547"/>
      <c r="CC82" s="547"/>
      <c r="CD82" s="547"/>
      <c r="CE82" s="548"/>
      <c r="CF82" s="549"/>
      <c r="CG82" s="547"/>
      <c r="CH82" s="547"/>
      <c r="CI82" s="547"/>
      <c r="CJ82" s="547"/>
      <c r="CK82" s="548"/>
      <c r="CL82" s="549"/>
      <c r="CM82" s="547"/>
      <c r="CN82" s="547"/>
      <c r="CO82" s="547"/>
      <c r="CP82" s="547"/>
      <c r="CQ82" s="548"/>
      <c r="CR82" s="549"/>
      <c r="CS82" s="547"/>
      <c r="CT82" s="547"/>
      <c r="CU82" s="547"/>
      <c r="CV82" s="547"/>
      <c r="CW82" s="548"/>
      <c r="CX82" s="549"/>
      <c r="CY82" s="547"/>
      <c r="CZ82" s="547"/>
      <c r="DA82" s="547"/>
      <c r="DB82" s="547"/>
      <c r="DC82" s="548"/>
      <c r="DD82" s="549"/>
      <c r="DE82" s="547"/>
      <c r="DF82" s="547"/>
      <c r="DG82" s="547"/>
      <c r="DH82" s="547"/>
      <c r="DI82" s="548"/>
      <c r="DJ82" s="549"/>
      <c r="DK82" s="547"/>
      <c r="DL82" s="547"/>
      <c r="DM82" s="547"/>
      <c r="DN82" s="547"/>
      <c r="DO82" s="548"/>
      <c r="DP82" s="549"/>
      <c r="DQ82" s="547"/>
      <c r="DR82" s="547"/>
      <c r="DS82" s="547"/>
      <c r="DT82" s="547"/>
      <c r="DU82" s="548"/>
      <c r="DV82" s="549"/>
      <c r="DW82" s="547"/>
      <c r="DX82" s="547"/>
      <c r="DY82" s="547"/>
      <c r="DZ82" s="547"/>
      <c r="EA82" s="548"/>
      <c r="EB82" s="549"/>
      <c r="EC82" s="547"/>
      <c r="ED82" s="547"/>
      <c r="EE82" s="547"/>
      <c r="EF82" s="547"/>
      <c r="EG82" s="548"/>
      <c r="EH82" s="549"/>
      <c r="EI82" s="547"/>
      <c r="EJ82" s="547"/>
      <c r="EK82" s="547"/>
      <c r="EL82" s="547"/>
      <c r="EM82" s="548"/>
      <c r="EN82" s="549"/>
      <c r="EO82" s="547"/>
      <c r="EP82" s="547"/>
      <c r="EQ82" s="547"/>
      <c r="ER82" s="547"/>
      <c r="ES82" s="548"/>
      <c r="ET82" s="549"/>
      <c r="EU82" s="547"/>
      <c r="EV82" s="547"/>
      <c r="EW82" s="547"/>
      <c r="EX82" s="547"/>
      <c r="EY82" s="548"/>
      <c r="EZ82" s="549"/>
      <c r="FA82" s="547"/>
      <c r="FB82" s="547"/>
      <c r="FC82" s="547"/>
      <c r="FD82" s="547"/>
      <c r="FE82" s="548"/>
      <c r="FF82" s="549"/>
      <c r="FG82" s="547"/>
      <c r="FH82" s="547"/>
      <c r="FI82" s="547"/>
      <c r="FJ82" s="547"/>
      <c r="FK82" s="548"/>
      <c r="FL82" s="549"/>
      <c r="FM82" s="547"/>
      <c r="FN82" s="547"/>
      <c r="FO82" s="547"/>
      <c r="FP82" s="547"/>
      <c r="FQ82" s="548"/>
      <c r="FR82" s="549"/>
      <c r="FS82" s="547"/>
      <c r="FT82" s="547"/>
      <c r="FU82" s="547"/>
      <c r="FV82" s="547"/>
      <c r="FW82" s="548"/>
      <c r="FX82" s="549"/>
      <c r="FY82" s="547"/>
      <c r="FZ82" s="547"/>
      <c r="GA82" s="547"/>
      <c r="GB82" s="547"/>
      <c r="GC82" s="548"/>
      <c r="GD82" s="549"/>
      <c r="GE82" s="547"/>
      <c r="GF82" s="547"/>
      <c r="GG82" s="547"/>
      <c r="GH82" s="547"/>
      <c r="GI82" s="548"/>
      <c r="GJ82" s="549"/>
      <c r="GK82" s="547"/>
      <c r="GL82" s="547"/>
      <c r="GM82" s="547"/>
      <c r="GN82" s="547"/>
      <c r="GO82" s="548"/>
      <c r="GP82" s="549"/>
      <c r="GQ82" s="547"/>
      <c r="GR82" s="547"/>
      <c r="GS82" s="547"/>
      <c r="GT82" s="547"/>
      <c r="GU82" s="548"/>
      <c r="GV82" s="549"/>
      <c r="GW82" s="547"/>
      <c r="GX82" s="547"/>
      <c r="GY82" s="547"/>
      <c r="GZ82" s="547"/>
      <c r="HA82" s="548"/>
      <c r="HB82" s="549"/>
      <c r="HC82" s="547"/>
      <c r="HD82" s="547"/>
      <c r="HE82" s="547"/>
      <c r="HF82" s="547"/>
      <c r="HG82" s="548"/>
      <c r="HH82" s="549"/>
      <c r="HI82" s="547"/>
      <c r="HJ82" s="547"/>
      <c r="HK82" s="547"/>
      <c r="HL82" s="547"/>
      <c r="HM82" s="548"/>
      <c r="HN82" s="549"/>
      <c r="HO82" s="547"/>
      <c r="HP82" s="547"/>
      <c r="HQ82" s="547"/>
    </row>
    <row r="83" spans="1:225" s="456" customFormat="1" ht="20.100000000000001" customHeight="1">
      <c r="A83" s="563">
        <f t="shared" si="10"/>
        <v>16</v>
      </c>
      <c r="B83" s="1253" t="str">
        <f t="shared" si="11"/>
        <v>RUA CENTO E SESSENTA</v>
      </c>
      <c r="C83" s="1283"/>
      <c r="D83" s="1283"/>
      <c r="E83" s="577">
        <v>3</v>
      </c>
      <c r="F83" s="578">
        <v>0.4</v>
      </c>
      <c r="G83" s="564">
        <f t="shared" si="12"/>
        <v>1.2</v>
      </c>
      <c r="H83" s="840"/>
      <c r="I83" s="571"/>
      <c r="J83" s="547"/>
      <c r="K83" s="548"/>
      <c r="L83" s="549"/>
      <c r="M83" s="547"/>
      <c r="N83" s="547"/>
      <c r="O83" s="547"/>
      <c r="P83" s="547"/>
      <c r="Q83" s="548"/>
      <c r="R83" s="549"/>
      <c r="S83" s="547"/>
      <c r="T83" s="547"/>
      <c r="U83" s="547"/>
      <c r="V83" s="547"/>
      <c r="W83" s="548"/>
      <c r="X83" s="549"/>
      <c r="Y83" s="547"/>
      <c r="Z83" s="547"/>
      <c r="AA83" s="547"/>
      <c r="AB83" s="547"/>
      <c r="AC83" s="548"/>
      <c r="AD83" s="549"/>
      <c r="AE83" s="547"/>
      <c r="AF83" s="547"/>
      <c r="AG83" s="547"/>
      <c r="AH83" s="547"/>
      <c r="AI83" s="548"/>
      <c r="AJ83" s="549"/>
      <c r="AK83" s="547"/>
      <c r="AL83" s="547"/>
      <c r="AM83" s="547"/>
      <c r="AN83" s="547"/>
      <c r="AO83" s="548"/>
      <c r="AP83" s="549"/>
      <c r="AQ83" s="547"/>
      <c r="AR83" s="547"/>
      <c r="AS83" s="547"/>
      <c r="AT83" s="547"/>
      <c r="AU83" s="548"/>
      <c r="AV83" s="549"/>
      <c r="AW83" s="547"/>
      <c r="AX83" s="547"/>
      <c r="AY83" s="547"/>
      <c r="AZ83" s="547"/>
      <c r="BA83" s="548"/>
      <c r="BB83" s="549"/>
      <c r="BC83" s="547"/>
      <c r="BD83" s="547"/>
      <c r="BE83" s="547"/>
      <c r="BF83" s="547"/>
      <c r="BG83" s="548"/>
      <c r="BH83" s="549"/>
      <c r="BI83" s="547"/>
      <c r="BJ83" s="547"/>
      <c r="BK83" s="547"/>
      <c r="BL83" s="547"/>
      <c r="BM83" s="548"/>
      <c r="BN83" s="549"/>
      <c r="BO83" s="547"/>
      <c r="BP83" s="547"/>
      <c r="BQ83" s="547"/>
      <c r="BR83" s="547"/>
      <c r="BS83" s="548"/>
      <c r="BT83" s="549"/>
      <c r="BU83" s="547"/>
      <c r="BV83" s="547"/>
      <c r="BW83" s="547"/>
      <c r="BX83" s="547"/>
      <c r="BY83" s="548"/>
      <c r="BZ83" s="549"/>
      <c r="CA83" s="547"/>
      <c r="CB83" s="547"/>
      <c r="CC83" s="547"/>
      <c r="CD83" s="547"/>
      <c r="CE83" s="548"/>
      <c r="CF83" s="549"/>
      <c r="CG83" s="547"/>
      <c r="CH83" s="547"/>
      <c r="CI83" s="547"/>
      <c r="CJ83" s="547"/>
      <c r="CK83" s="548"/>
      <c r="CL83" s="549"/>
      <c r="CM83" s="547"/>
      <c r="CN83" s="547"/>
      <c r="CO83" s="547"/>
      <c r="CP83" s="547"/>
      <c r="CQ83" s="548"/>
      <c r="CR83" s="549"/>
      <c r="CS83" s="547"/>
      <c r="CT83" s="547"/>
      <c r="CU83" s="547"/>
      <c r="CV83" s="547"/>
      <c r="CW83" s="548"/>
      <c r="CX83" s="549"/>
      <c r="CY83" s="547"/>
      <c r="CZ83" s="547"/>
      <c r="DA83" s="547"/>
      <c r="DB83" s="547"/>
      <c r="DC83" s="548"/>
      <c r="DD83" s="549"/>
      <c r="DE83" s="547"/>
      <c r="DF83" s="547"/>
      <c r="DG83" s="547"/>
      <c r="DH83" s="547"/>
      <c r="DI83" s="548"/>
      <c r="DJ83" s="549"/>
      <c r="DK83" s="547"/>
      <c r="DL83" s="547"/>
      <c r="DM83" s="547"/>
      <c r="DN83" s="547"/>
      <c r="DO83" s="548"/>
      <c r="DP83" s="549"/>
      <c r="DQ83" s="547"/>
      <c r="DR83" s="547"/>
      <c r="DS83" s="547"/>
      <c r="DT83" s="547"/>
      <c r="DU83" s="548"/>
      <c r="DV83" s="549"/>
      <c r="DW83" s="547"/>
      <c r="DX83" s="547"/>
      <c r="DY83" s="547"/>
      <c r="DZ83" s="547"/>
      <c r="EA83" s="548"/>
      <c r="EB83" s="549"/>
      <c r="EC83" s="547"/>
      <c r="ED83" s="547"/>
      <c r="EE83" s="547"/>
      <c r="EF83" s="547"/>
      <c r="EG83" s="548"/>
      <c r="EH83" s="549"/>
      <c r="EI83" s="547"/>
      <c r="EJ83" s="547"/>
      <c r="EK83" s="547"/>
      <c r="EL83" s="547"/>
      <c r="EM83" s="548"/>
      <c r="EN83" s="549"/>
      <c r="EO83" s="547"/>
      <c r="EP83" s="547"/>
      <c r="EQ83" s="547"/>
      <c r="ER83" s="547"/>
      <c r="ES83" s="548"/>
      <c r="ET83" s="549"/>
      <c r="EU83" s="547"/>
      <c r="EV83" s="547"/>
      <c r="EW83" s="547"/>
      <c r="EX83" s="547"/>
      <c r="EY83" s="548"/>
      <c r="EZ83" s="549"/>
      <c r="FA83" s="547"/>
      <c r="FB83" s="547"/>
      <c r="FC83" s="547"/>
      <c r="FD83" s="547"/>
      <c r="FE83" s="548"/>
      <c r="FF83" s="549"/>
      <c r="FG83" s="547"/>
      <c r="FH83" s="547"/>
      <c r="FI83" s="547"/>
      <c r="FJ83" s="547"/>
      <c r="FK83" s="548"/>
      <c r="FL83" s="549"/>
      <c r="FM83" s="547"/>
      <c r="FN83" s="547"/>
      <c r="FO83" s="547"/>
      <c r="FP83" s="547"/>
      <c r="FQ83" s="548"/>
      <c r="FR83" s="549"/>
      <c r="FS83" s="547"/>
      <c r="FT83" s="547"/>
      <c r="FU83" s="547"/>
      <c r="FV83" s="547"/>
      <c r="FW83" s="548"/>
      <c r="FX83" s="549"/>
      <c r="FY83" s="547"/>
      <c r="FZ83" s="547"/>
      <c r="GA83" s="547"/>
      <c r="GB83" s="547"/>
      <c r="GC83" s="548"/>
      <c r="GD83" s="549"/>
      <c r="GE83" s="547"/>
      <c r="GF83" s="547"/>
      <c r="GG83" s="547"/>
      <c r="GH83" s="547"/>
      <c r="GI83" s="548"/>
      <c r="GJ83" s="549"/>
      <c r="GK83" s="547"/>
      <c r="GL83" s="547"/>
      <c r="GM83" s="547"/>
      <c r="GN83" s="547"/>
      <c r="GO83" s="548"/>
      <c r="GP83" s="549"/>
      <c r="GQ83" s="547"/>
      <c r="GR83" s="547"/>
      <c r="GS83" s="547"/>
      <c r="GT83" s="547"/>
      <c r="GU83" s="548"/>
      <c r="GV83" s="549"/>
      <c r="GW83" s="547"/>
      <c r="GX83" s="547"/>
      <c r="GY83" s="547"/>
      <c r="GZ83" s="547"/>
      <c r="HA83" s="548"/>
      <c r="HB83" s="549"/>
      <c r="HC83" s="547"/>
      <c r="HD83" s="547"/>
      <c r="HE83" s="547"/>
      <c r="HF83" s="547"/>
      <c r="HG83" s="548"/>
      <c r="HH83" s="549"/>
      <c r="HI83" s="547"/>
      <c r="HJ83" s="547"/>
      <c r="HK83" s="547"/>
      <c r="HL83" s="547"/>
      <c r="HM83" s="548"/>
      <c r="HN83" s="549"/>
      <c r="HO83" s="547"/>
      <c r="HP83" s="547"/>
      <c r="HQ83" s="547"/>
    </row>
    <row r="84" spans="1:225" s="456" customFormat="1" ht="20.100000000000001" customHeight="1">
      <c r="A84" s="563">
        <f t="shared" si="10"/>
        <v>17</v>
      </c>
      <c r="B84" s="1253" t="str">
        <f t="shared" si="11"/>
        <v>RUA CONS. FRANSCISCO RAPOSO</v>
      </c>
      <c r="C84" s="1283"/>
      <c r="D84" s="1283"/>
      <c r="E84" s="577"/>
      <c r="F84" s="578">
        <v>0.4</v>
      </c>
      <c r="G84" s="564">
        <f t="shared" si="12"/>
        <v>0</v>
      </c>
      <c r="H84" s="840"/>
      <c r="I84" s="571"/>
      <c r="J84" s="547"/>
      <c r="K84" s="548"/>
      <c r="L84" s="549"/>
      <c r="M84" s="547"/>
      <c r="N84" s="547"/>
      <c r="O84" s="547"/>
      <c r="P84" s="547"/>
      <c r="Q84" s="548"/>
      <c r="R84" s="549"/>
      <c r="S84" s="547"/>
      <c r="T84" s="547"/>
      <c r="U84" s="547"/>
      <c r="V84" s="547"/>
      <c r="W84" s="548"/>
      <c r="X84" s="549"/>
      <c r="Y84" s="547"/>
      <c r="Z84" s="547"/>
      <c r="AA84" s="547"/>
      <c r="AB84" s="547"/>
      <c r="AC84" s="548"/>
      <c r="AD84" s="549"/>
      <c r="AE84" s="547"/>
      <c r="AF84" s="547"/>
      <c r="AG84" s="547"/>
      <c r="AH84" s="547"/>
      <c r="AI84" s="548"/>
      <c r="AJ84" s="549"/>
      <c r="AK84" s="547"/>
      <c r="AL84" s="547"/>
      <c r="AM84" s="547"/>
      <c r="AN84" s="547"/>
      <c r="AO84" s="548"/>
      <c r="AP84" s="549"/>
      <c r="AQ84" s="547"/>
      <c r="AR84" s="547"/>
      <c r="AS84" s="547"/>
      <c r="AT84" s="547"/>
      <c r="AU84" s="548"/>
      <c r="AV84" s="549"/>
      <c r="AW84" s="547"/>
      <c r="AX84" s="547"/>
      <c r="AY84" s="547"/>
      <c r="AZ84" s="547"/>
      <c r="BA84" s="548"/>
      <c r="BB84" s="549"/>
      <c r="BC84" s="547"/>
      <c r="BD84" s="547"/>
      <c r="BE84" s="547"/>
      <c r="BF84" s="547"/>
      <c r="BG84" s="548"/>
      <c r="BH84" s="549"/>
      <c r="BI84" s="547"/>
      <c r="BJ84" s="547"/>
      <c r="BK84" s="547"/>
      <c r="BL84" s="547"/>
      <c r="BM84" s="548"/>
      <c r="BN84" s="549"/>
      <c r="BO84" s="547"/>
      <c r="BP84" s="547"/>
      <c r="BQ84" s="547"/>
      <c r="BR84" s="547"/>
      <c r="BS84" s="548"/>
      <c r="BT84" s="549"/>
      <c r="BU84" s="547"/>
      <c r="BV84" s="547"/>
      <c r="BW84" s="547"/>
      <c r="BX84" s="547"/>
      <c r="BY84" s="548"/>
      <c r="BZ84" s="549"/>
      <c r="CA84" s="547"/>
      <c r="CB84" s="547"/>
      <c r="CC84" s="547"/>
      <c r="CD84" s="547"/>
      <c r="CE84" s="548"/>
      <c r="CF84" s="549"/>
      <c r="CG84" s="547"/>
      <c r="CH84" s="547"/>
      <c r="CI84" s="547"/>
      <c r="CJ84" s="547"/>
      <c r="CK84" s="548"/>
      <c r="CL84" s="549"/>
      <c r="CM84" s="547"/>
      <c r="CN84" s="547"/>
      <c r="CO84" s="547"/>
      <c r="CP84" s="547"/>
      <c r="CQ84" s="548"/>
      <c r="CR84" s="549"/>
      <c r="CS84" s="547"/>
      <c r="CT84" s="547"/>
      <c r="CU84" s="547"/>
      <c r="CV84" s="547"/>
      <c r="CW84" s="548"/>
      <c r="CX84" s="549"/>
      <c r="CY84" s="547"/>
      <c r="CZ84" s="547"/>
      <c r="DA84" s="547"/>
      <c r="DB84" s="547"/>
      <c r="DC84" s="548"/>
      <c r="DD84" s="549"/>
      <c r="DE84" s="547"/>
      <c r="DF84" s="547"/>
      <c r="DG84" s="547"/>
      <c r="DH84" s="547"/>
      <c r="DI84" s="548"/>
      <c r="DJ84" s="549"/>
      <c r="DK84" s="547"/>
      <c r="DL84" s="547"/>
      <c r="DM84" s="547"/>
      <c r="DN84" s="547"/>
      <c r="DO84" s="548"/>
      <c r="DP84" s="549"/>
      <c r="DQ84" s="547"/>
      <c r="DR84" s="547"/>
      <c r="DS84" s="547"/>
      <c r="DT84" s="547"/>
      <c r="DU84" s="548"/>
      <c r="DV84" s="549"/>
      <c r="DW84" s="547"/>
      <c r="DX84" s="547"/>
      <c r="DY84" s="547"/>
      <c r="DZ84" s="547"/>
      <c r="EA84" s="548"/>
      <c r="EB84" s="549"/>
      <c r="EC84" s="547"/>
      <c r="ED84" s="547"/>
      <c r="EE84" s="547"/>
      <c r="EF84" s="547"/>
      <c r="EG84" s="548"/>
      <c r="EH84" s="549"/>
      <c r="EI84" s="547"/>
      <c r="EJ84" s="547"/>
      <c r="EK84" s="547"/>
      <c r="EL84" s="547"/>
      <c r="EM84" s="548"/>
      <c r="EN84" s="549"/>
      <c r="EO84" s="547"/>
      <c r="EP84" s="547"/>
      <c r="EQ84" s="547"/>
      <c r="ER84" s="547"/>
      <c r="ES84" s="548"/>
      <c r="ET84" s="549"/>
      <c r="EU84" s="547"/>
      <c r="EV84" s="547"/>
      <c r="EW84" s="547"/>
      <c r="EX84" s="547"/>
      <c r="EY84" s="548"/>
      <c r="EZ84" s="549"/>
      <c r="FA84" s="547"/>
      <c r="FB84" s="547"/>
      <c r="FC84" s="547"/>
      <c r="FD84" s="547"/>
      <c r="FE84" s="548"/>
      <c r="FF84" s="549"/>
      <c r="FG84" s="547"/>
      <c r="FH84" s="547"/>
      <c r="FI84" s="547"/>
      <c r="FJ84" s="547"/>
      <c r="FK84" s="548"/>
      <c r="FL84" s="549"/>
      <c r="FM84" s="547"/>
      <c r="FN84" s="547"/>
      <c r="FO84" s="547"/>
      <c r="FP84" s="547"/>
      <c r="FQ84" s="548"/>
      <c r="FR84" s="549"/>
      <c r="FS84" s="547"/>
      <c r="FT84" s="547"/>
      <c r="FU84" s="547"/>
      <c r="FV84" s="547"/>
      <c r="FW84" s="548"/>
      <c r="FX84" s="549"/>
      <c r="FY84" s="547"/>
      <c r="FZ84" s="547"/>
      <c r="GA84" s="547"/>
      <c r="GB84" s="547"/>
      <c r="GC84" s="548"/>
      <c r="GD84" s="549"/>
      <c r="GE84" s="547"/>
      <c r="GF84" s="547"/>
      <c r="GG84" s="547"/>
      <c r="GH84" s="547"/>
      <c r="GI84" s="548"/>
      <c r="GJ84" s="549"/>
      <c r="GK84" s="547"/>
      <c r="GL84" s="547"/>
      <c r="GM84" s="547"/>
      <c r="GN84" s="547"/>
      <c r="GO84" s="548"/>
      <c r="GP84" s="549"/>
      <c r="GQ84" s="547"/>
      <c r="GR84" s="547"/>
      <c r="GS84" s="547"/>
      <c r="GT84" s="547"/>
      <c r="GU84" s="548"/>
      <c r="GV84" s="549"/>
      <c r="GW84" s="547"/>
      <c r="GX84" s="547"/>
      <c r="GY84" s="547"/>
      <c r="GZ84" s="547"/>
      <c r="HA84" s="548"/>
      <c r="HB84" s="549"/>
      <c r="HC84" s="547"/>
      <c r="HD84" s="547"/>
      <c r="HE84" s="547"/>
      <c r="HF84" s="547"/>
      <c r="HG84" s="548"/>
      <c r="HH84" s="549"/>
      <c r="HI84" s="547"/>
      <c r="HJ84" s="547"/>
      <c r="HK84" s="547"/>
      <c r="HL84" s="547"/>
      <c r="HM84" s="548"/>
      <c r="HN84" s="549"/>
      <c r="HO84" s="547"/>
      <c r="HP84" s="547"/>
      <c r="HQ84" s="547"/>
    </row>
    <row r="85" spans="1:225" s="456" customFormat="1" ht="20.100000000000001" customHeight="1">
      <c r="A85" s="1323" t="s">
        <v>507</v>
      </c>
      <c r="B85" s="1324"/>
      <c r="C85" s="1324"/>
      <c r="D85" s="1324"/>
      <c r="E85" s="1324"/>
      <c r="F85" s="1325"/>
      <c r="G85" s="565">
        <f>SUM(G68:G84)</f>
        <v>34.200000000000003</v>
      </c>
      <c r="H85" s="572"/>
      <c r="I85" s="573"/>
      <c r="J85" s="547"/>
      <c r="K85" s="548"/>
      <c r="L85" s="549"/>
      <c r="M85" s="547"/>
      <c r="N85" s="547"/>
      <c r="O85" s="547"/>
      <c r="P85" s="547"/>
      <c r="Q85" s="548"/>
      <c r="R85" s="549"/>
      <c r="S85" s="547"/>
      <c r="T85" s="547"/>
      <c r="U85" s="547"/>
      <c r="V85" s="547"/>
      <c r="W85" s="548"/>
      <c r="X85" s="549"/>
      <c r="Y85" s="547"/>
      <c r="Z85" s="547"/>
      <c r="AA85" s="547"/>
      <c r="AB85" s="547"/>
      <c r="AC85" s="548"/>
      <c r="AD85" s="549"/>
      <c r="AE85" s="547"/>
      <c r="AF85" s="547"/>
      <c r="AG85" s="547"/>
      <c r="AH85" s="547"/>
      <c r="AI85" s="548"/>
      <c r="AJ85" s="549"/>
      <c r="AK85" s="547"/>
      <c r="AL85" s="547"/>
      <c r="AM85" s="547"/>
      <c r="AN85" s="547"/>
      <c r="AO85" s="548"/>
      <c r="AP85" s="549"/>
      <c r="AQ85" s="547"/>
      <c r="AR85" s="547"/>
      <c r="AS85" s="547"/>
      <c r="AT85" s="547"/>
      <c r="AU85" s="548"/>
      <c r="AV85" s="549"/>
      <c r="AW85" s="547"/>
      <c r="AX85" s="547"/>
      <c r="AY85" s="547"/>
      <c r="AZ85" s="547"/>
      <c r="BA85" s="548"/>
      <c r="BB85" s="549"/>
      <c r="BC85" s="547"/>
      <c r="BD85" s="547"/>
      <c r="BE85" s="547"/>
      <c r="BF85" s="547"/>
      <c r="BG85" s="548"/>
      <c r="BH85" s="549"/>
      <c r="BI85" s="547"/>
      <c r="BJ85" s="547"/>
      <c r="BK85" s="547"/>
      <c r="BL85" s="547"/>
      <c r="BM85" s="548"/>
      <c r="BN85" s="549"/>
      <c r="BO85" s="547"/>
      <c r="BP85" s="547"/>
      <c r="BQ85" s="547"/>
      <c r="BR85" s="547"/>
      <c r="BS85" s="548"/>
      <c r="BT85" s="549"/>
      <c r="BU85" s="547"/>
      <c r="BV85" s="547"/>
      <c r="BW85" s="547"/>
      <c r="BX85" s="547"/>
      <c r="BY85" s="548"/>
      <c r="BZ85" s="549"/>
      <c r="CA85" s="547"/>
      <c r="CB85" s="547"/>
      <c r="CC85" s="547"/>
      <c r="CD85" s="547"/>
      <c r="CE85" s="548"/>
      <c r="CF85" s="549"/>
      <c r="CG85" s="547"/>
      <c r="CH85" s="547"/>
      <c r="CI85" s="547"/>
      <c r="CJ85" s="547"/>
      <c r="CK85" s="548"/>
      <c r="CL85" s="549"/>
      <c r="CM85" s="547"/>
      <c r="CN85" s="547"/>
      <c r="CO85" s="547"/>
      <c r="CP85" s="547"/>
      <c r="CQ85" s="548"/>
      <c r="CR85" s="549"/>
      <c r="CS85" s="547"/>
      <c r="CT85" s="547"/>
      <c r="CU85" s="547"/>
      <c r="CV85" s="547"/>
      <c r="CW85" s="548"/>
      <c r="CX85" s="549"/>
      <c r="CY85" s="547"/>
      <c r="CZ85" s="547"/>
      <c r="DA85" s="547"/>
      <c r="DB85" s="547"/>
      <c r="DC85" s="548"/>
      <c r="DD85" s="549"/>
      <c r="DE85" s="547"/>
      <c r="DF85" s="547"/>
      <c r="DG85" s="547"/>
      <c r="DH85" s="547"/>
      <c r="DI85" s="548"/>
      <c r="DJ85" s="549"/>
      <c r="DK85" s="547"/>
      <c r="DL85" s="547"/>
      <c r="DM85" s="547"/>
      <c r="DN85" s="547"/>
      <c r="DO85" s="548"/>
      <c r="DP85" s="549"/>
      <c r="DQ85" s="547"/>
      <c r="DR85" s="547"/>
      <c r="DS85" s="547"/>
      <c r="DT85" s="547"/>
      <c r="DU85" s="548"/>
      <c r="DV85" s="549"/>
      <c r="DW85" s="547"/>
      <c r="DX85" s="547"/>
      <c r="DY85" s="547"/>
      <c r="DZ85" s="547"/>
      <c r="EA85" s="548"/>
      <c r="EB85" s="549"/>
      <c r="EC85" s="547"/>
      <c r="ED85" s="547"/>
      <c r="EE85" s="547"/>
      <c r="EF85" s="547"/>
      <c r="EG85" s="548"/>
      <c r="EH85" s="549"/>
      <c r="EI85" s="547"/>
      <c r="EJ85" s="547"/>
      <c r="EK85" s="547"/>
      <c r="EL85" s="547"/>
      <c r="EM85" s="548"/>
      <c r="EN85" s="549"/>
      <c r="EO85" s="547"/>
      <c r="EP85" s="547"/>
      <c r="EQ85" s="547"/>
      <c r="ER85" s="547"/>
      <c r="ES85" s="548"/>
      <c r="ET85" s="549"/>
      <c r="EU85" s="547"/>
      <c r="EV85" s="547"/>
      <c r="EW85" s="547"/>
      <c r="EX85" s="547"/>
      <c r="EY85" s="548"/>
      <c r="EZ85" s="549"/>
      <c r="FA85" s="547"/>
      <c r="FB85" s="547"/>
      <c r="FC85" s="547"/>
      <c r="FD85" s="547"/>
      <c r="FE85" s="548"/>
      <c r="FF85" s="549"/>
      <c r="FG85" s="547"/>
      <c r="FH85" s="547"/>
      <c r="FI85" s="547"/>
      <c r="FJ85" s="547"/>
      <c r="FK85" s="548"/>
      <c r="FL85" s="549"/>
      <c r="FM85" s="547"/>
      <c r="FN85" s="547"/>
      <c r="FO85" s="547"/>
      <c r="FP85" s="547"/>
      <c r="FQ85" s="548"/>
      <c r="FR85" s="549"/>
      <c r="FS85" s="547"/>
      <c r="FT85" s="547"/>
      <c r="FU85" s="547"/>
      <c r="FV85" s="547"/>
      <c r="FW85" s="548"/>
      <c r="FX85" s="549"/>
      <c r="FY85" s="547"/>
      <c r="FZ85" s="547"/>
      <c r="GA85" s="547"/>
      <c r="GB85" s="547"/>
      <c r="GC85" s="548"/>
      <c r="GD85" s="549"/>
      <c r="GE85" s="547"/>
      <c r="GF85" s="547"/>
      <c r="GG85" s="547"/>
      <c r="GH85" s="547"/>
      <c r="GI85" s="548"/>
      <c r="GJ85" s="549"/>
      <c r="GK85" s="547"/>
      <c r="GL85" s="547"/>
      <c r="GM85" s="547"/>
      <c r="GN85" s="547"/>
      <c r="GO85" s="548"/>
      <c r="GP85" s="549"/>
      <c r="GQ85" s="547"/>
      <c r="GR85" s="547"/>
      <c r="GS85" s="547"/>
      <c r="GT85" s="547"/>
      <c r="GU85" s="548"/>
      <c r="GV85" s="549"/>
      <c r="GW85" s="547"/>
      <c r="GX85" s="547"/>
      <c r="GY85" s="547"/>
      <c r="GZ85" s="547"/>
      <c r="HA85" s="548"/>
      <c r="HB85" s="549"/>
      <c r="HC85" s="547"/>
      <c r="HD85" s="547"/>
      <c r="HE85" s="547"/>
      <c r="HF85" s="547"/>
      <c r="HG85" s="548"/>
      <c r="HH85" s="549"/>
      <c r="HI85" s="547"/>
      <c r="HJ85" s="547"/>
      <c r="HK85" s="547"/>
      <c r="HL85" s="547"/>
      <c r="HM85" s="548"/>
      <c r="HN85" s="549"/>
      <c r="HO85" s="547"/>
      <c r="HP85" s="547"/>
      <c r="HQ85" s="547"/>
    </row>
    <row r="86" spans="1:225" ht="20.100000000000001" customHeight="1">
      <c r="A86" s="872" t="s">
        <v>526</v>
      </c>
      <c r="B86" s="873" t="s">
        <v>535</v>
      </c>
      <c r="C86" s="873"/>
      <c r="D86" s="874"/>
      <c r="E86" s="875"/>
      <c r="F86" s="875"/>
      <c r="G86" s="875"/>
      <c r="H86" s="875"/>
      <c r="I86" s="876"/>
    </row>
    <row r="87" spans="1:225" s="452" customFormat="1" ht="20.100000000000001" customHeight="1">
      <c r="A87" s="1326" t="s">
        <v>9</v>
      </c>
      <c r="B87" s="1328" t="s">
        <v>528</v>
      </c>
      <c r="C87" s="1329"/>
      <c r="D87" s="561" t="s">
        <v>536</v>
      </c>
      <c r="E87" s="561" t="s">
        <v>530</v>
      </c>
      <c r="F87" s="566" t="s">
        <v>537</v>
      </c>
      <c r="G87" s="561" t="s">
        <v>445</v>
      </c>
      <c r="H87" s="567" t="s">
        <v>531</v>
      </c>
      <c r="I87" s="568"/>
    </row>
    <row r="88" spans="1:225" s="452" customFormat="1" ht="20.100000000000001" customHeight="1">
      <c r="A88" s="1327"/>
      <c r="B88" s="1330"/>
      <c r="C88" s="1331"/>
      <c r="D88" s="562" t="s">
        <v>538</v>
      </c>
      <c r="E88" s="562" t="s">
        <v>453</v>
      </c>
      <c r="F88" s="569" t="s">
        <v>453</v>
      </c>
      <c r="G88" s="562" t="s">
        <v>452</v>
      </c>
      <c r="H88" s="576"/>
      <c r="I88" s="571"/>
    </row>
    <row r="89" spans="1:225" s="452" customFormat="1" ht="20.100000000000001" customHeight="1">
      <c r="A89" s="563">
        <v>1</v>
      </c>
      <c r="B89" s="1253" t="str">
        <f>B68</f>
        <v>RUA CENTO E TRINTA E NOVE</v>
      </c>
      <c r="C89" s="1283"/>
      <c r="D89" s="579">
        <v>7</v>
      </c>
      <c r="E89" s="579">
        <v>0.4</v>
      </c>
      <c r="F89" s="579">
        <v>4</v>
      </c>
      <c r="G89" s="564">
        <f>TRUNC(D89*E89*F89,2)</f>
        <v>11.2</v>
      </c>
      <c r="H89" s="576"/>
      <c r="I89" s="571"/>
    </row>
    <row r="90" spans="1:225" s="452" customFormat="1" ht="20.100000000000001" customHeight="1">
      <c r="A90" s="563">
        <f>A89+1</f>
        <v>2</v>
      </c>
      <c r="B90" s="1253" t="str">
        <f t="shared" ref="B90:B105" si="13">B69</f>
        <v>RUA ITATIAIA</v>
      </c>
      <c r="C90" s="1283"/>
      <c r="D90" s="563">
        <v>14</v>
      </c>
      <c r="E90" s="579">
        <v>0.4</v>
      </c>
      <c r="F90" s="579">
        <v>4</v>
      </c>
      <c r="G90" s="564">
        <f>TRUNC(D90*E90*F90,2)</f>
        <v>22.4</v>
      </c>
      <c r="H90" s="576"/>
      <c r="I90" s="571"/>
    </row>
    <row r="91" spans="1:225" s="452" customFormat="1" ht="20.100000000000001" customHeight="1">
      <c r="A91" s="563">
        <f t="shared" ref="A91:A105" si="14">A90+1</f>
        <v>3</v>
      </c>
      <c r="B91" s="1253" t="str">
        <f t="shared" si="13"/>
        <v>RUA FLORENA</v>
      </c>
      <c r="C91" s="1283"/>
      <c r="D91" s="563">
        <v>14</v>
      </c>
      <c r="E91" s="579">
        <v>0.4</v>
      </c>
      <c r="F91" s="579">
        <v>4</v>
      </c>
      <c r="G91" s="564">
        <f t="shared" ref="G91:G105" si="15">TRUNC(D91*E91*F91,2)</f>
        <v>22.4</v>
      </c>
      <c r="H91" s="840"/>
      <c r="I91" s="571"/>
    </row>
    <row r="92" spans="1:225" s="452" customFormat="1" ht="20.100000000000001" customHeight="1">
      <c r="A92" s="563">
        <f t="shared" si="14"/>
        <v>4</v>
      </c>
      <c r="B92" s="1253" t="str">
        <f t="shared" si="13"/>
        <v>RUA MOSSORÓ</v>
      </c>
      <c r="C92" s="1283"/>
      <c r="D92" s="563">
        <v>14</v>
      </c>
      <c r="E92" s="579">
        <v>0.4</v>
      </c>
      <c r="F92" s="579">
        <v>4</v>
      </c>
      <c r="G92" s="564">
        <f t="shared" si="15"/>
        <v>22.4</v>
      </c>
      <c r="H92" s="840"/>
      <c r="I92" s="571"/>
    </row>
    <row r="93" spans="1:225" s="452" customFormat="1" ht="20.100000000000001" customHeight="1">
      <c r="A93" s="563">
        <f t="shared" si="14"/>
        <v>5</v>
      </c>
      <c r="B93" s="1253" t="str">
        <f t="shared" si="13"/>
        <v>RUA BRAGANÇA</v>
      </c>
      <c r="C93" s="1283"/>
      <c r="D93" s="563">
        <v>14</v>
      </c>
      <c r="E93" s="579">
        <v>0.4</v>
      </c>
      <c r="F93" s="579">
        <v>4</v>
      </c>
      <c r="G93" s="564">
        <f t="shared" si="15"/>
        <v>22.4</v>
      </c>
      <c r="H93" s="840"/>
      <c r="I93" s="571"/>
    </row>
    <row r="94" spans="1:225" s="452" customFormat="1" ht="20.100000000000001" customHeight="1">
      <c r="A94" s="563">
        <f t="shared" si="14"/>
        <v>6</v>
      </c>
      <c r="B94" s="1253" t="str">
        <f t="shared" si="13"/>
        <v>RUA ALTAMIRA</v>
      </c>
      <c r="C94" s="1283"/>
      <c r="D94" s="563">
        <v>14</v>
      </c>
      <c r="E94" s="579">
        <v>0.4</v>
      </c>
      <c r="F94" s="579">
        <v>4</v>
      </c>
      <c r="G94" s="564">
        <f t="shared" si="15"/>
        <v>22.4</v>
      </c>
      <c r="H94" s="840"/>
      <c r="I94" s="571"/>
    </row>
    <row r="95" spans="1:225" s="452" customFormat="1" ht="20.100000000000001" customHeight="1">
      <c r="A95" s="563">
        <f t="shared" si="14"/>
        <v>7</v>
      </c>
      <c r="B95" s="1253" t="str">
        <f t="shared" si="13"/>
        <v>RUA CARUARU</v>
      </c>
      <c r="C95" s="1283"/>
      <c r="D95" s="563"/>
      <c r="E95" s="579">
        <v>0.4</v>
      </c>
      <c r="F95" s="579">
        <v>4</v>
      </c>
      <c r="G95" s="564">
        <f t="shared" si="15"/>
        <v>0</v>
      </c>
      <c r="H95" s="840"/>
      <c r="I95" s="571"/>
    </row>
    <row r="96" spans="1:225" s="452" customFormat="1" ht="20.100000000000001" customHeight="1">
      <c r="A96" s="563">
        <f t="shared" si="14"/>
        <v>8</v>
      </c>
      <c r="B96" s="1253" t="str">
        <f t="shared" si="13"/>
        <v>TRAVESSA DO NICO</v>
      </c>
      <c r="C96" s="1283"/>
      <c r="D96" s="563">
        <v>7</v>
      </c>
      <c r="E96" s="579">
        <v>0.4</v>
      </c>
      <c r="F96" s="579">
        <v>4</v>
      </c>
      <c r="G96" s="564">
        <f t="shared" si="15"/>
        <v>11.2</v>
      </c>
      <c r="H96" s="840"/>
      <c r="I96" s="571"/>
    </row>
    <row r="97" spans="1:223" s="452" customFormat="1" ht="20.100000000000001" customHeight="1">
      <c r="A97" s="563">
        <f t="shared" si="14"/>
        <v>9</v>
      </c>
      <c r="B97" s="1253" t="str">
        <f t="shared" si="13"/>
        <v>RUA COLATINA</v>
      </c>
      <c r="C97" s="1283"/>
      <c r="D97" s="563">
        <v>7</v>
      </c>
      <c r="E97" s="579">
        <v>0.4</v>
      </c>
      <c r="F97" s="579">
        <v>4</v>
      </c>
      <c r="G97" s="564">
        <f t="shared" si="15"/>
        <v>11.2</v>
      </c>
      <c r="H97" s="840"/>
      <c r="I97" s="571"/>
    </row>
    <row r="98" spans="1:223" s="452" customFormat="1" ht="20.100000000000001" customHeight="1">
      <c r="A98" s="563">
        <f t="shared" si="14"/>
        <v>10</v>
      </c>
      <c r="B98" s="1253" t="str">
        <f t="shared" si="13"/>
        <v>RUA CEM</v>
      </c>
      <c r="C98" s="1283"/>
      <c r="D98" s="563">
        <v>7</v>
      </c>
      <c r="E98" s="579">
        <v>0.4</v>
      </c>
      <c r="F98" s="579">
        <v>4</v>
      </c>
      <c r="G98" s="564">
        <f t="shared" si="15"/>
        <v>11.2</v>
      </c>
      <c r="H98" s="840"/>
      <c r="I98" s="571"/>
    </row>
    <row r="99" spans="1:223" s="452" customFormat="1" ht="20.100000000000001" customHeight="1">
      <c r="A99" s="563">
        <f t="shared" si="14"/>
        <v>11</v>
      </c>
      <c r="B99" s="1253" t="str">
        <f t="shared" si="13"/>
        <v>TRAVESSA CENTO E CINQUENTA E DOIS</v>
      </c>
      <c r="C99" s="1283"/>
      <c r="D99" s="563">
        <v>7</v>
      </c>
      <c r="E99" s="579">
        <v>0.4</v>
      </c>
      <c r="F99" s="579">
        <v>4</v>
      </c>
      <c r="G99" s="564">
        <f t="shared" si="15"/>
        <v>11.2</v>
      </c>
      <c r="H99" s="840"/>
      <c r="I99" s="571"/>
    </row>
    <row r="100" spans="1:223" s="452" customFormat="1" ht="20.100000000000001" customHeight="1">
      <c r="A100" s="563">
        <f t="shared" si="14"/>
        <v>12</v>
      </c>
      <c r="B100" s="1253" t="str">
        <f t="shared" si="13"/>
        <v>RUA FEIRA DE SANTANA</v>
      </c>
      <c r="C100" s="1283"/>
      <c r="D100" s="563"/>
      <c r="E100" s="579">
        <v>0.4</v>
      </c>
      <c r="F100" s="579">
        <v>4</v>
      </c>
      <c r="G100" s="564">
        <f t="shared" si="15"/>
        <v>0</v>
      </c>
      <c r="H100" s="840"/>
      <c r="I100" s="571"/>
    </row>
    <row r="101" spans="1:223" s="452" customFormat="1" ht="20.100000000000001" customHeight="1">
      <c r="A101" s="563">
        <f t="shared" si="14"/>
        <v>13</v>
      </c>
      <c r="B101" s="1253" t="str">
        <f t="shared" si="13"/>
        <v>RUA ITAPEMIRIM</v>
      </c>
      <c r="C101" s="1283"/>
      <c r="D101" s="563"/>
      <c r="E101" s="579">
        <v>0.4</v>
      </c>
      <c r="F101" s="579">
        <v>4</v>
      </c>
      <c r="G101" s="564">
        <f t="shared" si="15"/>
        <v>0</v>
      </c>
      <c r="H101" s="840"/>
      <c r="I101" s="571"/>
    </row>
    <row r="102" spans="1:223" s="452" customFormat="1" ht="20.100000000000001" customHeight="1">
      <c r="A102" s="563">
        <f t="shared" si="14"/>
        <v>14</v>
      </c>
      <c r="B102" s="1253" t="str">
        <f t="shared" si="13"/>
        <v>RUA MURITIBA</v>
      </c>
      <c r="C102" s="1283"/>
      <c r="D102" s="563"/>
      <c r="E102" s="579">
        <v>0.4</v>
      </c>
      <c r="F102" s="579">
        <v>4</v>
      </c>
      <c r="G102" s="564">
        <f t="shared" si="15"/>
        <v>0</v>
      </c>
      <c r="H102" s="840"/>
      <c r="I102" s="571"/>
    </row>
    <row r="103" spans="1:223" s="452" customFormat="1" ht="20.100000000000001" customHeight="1">
      <c r="A103" s="563">
        <f t="shared" si="14"/>
        <v>15</v>
      </c>
      <c r="B103" s="1253" t="str">
        <f t="shared" si="13"/>
        <v>RUA MARILIA</v>
      </c>
      <c r="C103" s="1283"/>
      <c r="D103" s="563"/>
      <c r="E103" s="579">
        <v>0.4</v>
      </c>
      <c r="F103" s="579">
        <v>4</v>
      </c>
      <c r="G103" s="564">
        <f t="shared" si="15"/>
        <v>0</v>
      </c>
      <c r="H103" s="840"/>
      <c r="I103" s="571"/>
    </row>
    <row r="104" spans="1:223" s="452" customFormat="1" ht="20.100000000000001" customHeight="1">
      <c r="A104" s="563">
        <f t="shared" si="14"/>
        <v>16</v>
      </c>
      <c r="B104" s="1253" t="str">
        <f t="shared" si="13"/>
        <v>RUA CENTO E SESSENTA</v>
      </c>
      <c r="C104" s="1283"/>
      <c r="D104" s="563"/>
      <c r="E104" s="579">
        <v>0.4</v>
      </c>
      <c r="F104" s="579">
        <v>4</v>
      </c>
      <c r="G104" s="564">
        <f t="shared" si="15"/>
        <v>0</v>
      </c>
      <c r="H104" s="576"/>
      <c r="I104" s="571"/>
    </row>
    <row r="105" spans="1:223" s="452" customFormat="1" ht="20.100000000000001" customHeight="1">
      <c r="A105" s="563">
        <f t="shared" si="14"/>
        <v>17</v>
      </c>
      <c r="B105" s="1253" t="str">
        <f t="shared" si="13"/>
        <v>RUA CONS. FRANSCISCO RAPOSO</v>
      </c>
      <c r="C105" s="1283"/>
      <c r="D105" s="579"/>
      <c r="E105" s="579">
        <v>0.4</v>
      </c>
      <c r="F105" s="579">
        <v>4</v>
      </c>
      <c r="G105" s="564">
        <f t="shared" si="15"/>
        <v>0</v>
      </c>
      <c r="H105" s="576"/>
      <c r="I105" s="571"/>
    </row>
    <row r="106" spans="1:223" s="456" customFormat="1" ht="20.100000000000001" customHeight="1">
      <c r="A106" s="1323" t="s">
        <v>507</v>
      </c>
      <c r="B106" s="1324"/>
      <c r="C106" s="1324"/>
      <c r="D106" s="1324"/>
      <c r="E106" s="1324"/>
      <c r="F106" s="1325"/>
      <c r="G106" s="565">
        <f>SUM(G89:G105)</f>
        <v>167.99999999999994</v>
      </c>
      <c r="H106" s="580"/>
      <c r="I106" s="573"/>
      <c r="J106" s="549"/>
      <c r="K106" s="547"/>
      <c r="L106" s="547"/>
      <c r="M106" s="547"/>
      <c r="N106" s="547"/>
      <c r="O106" s="548"/>
      <c r="P106" s="549"/>
      <c r="Q106" s="547"/>
      <c r="R106" s="547"/>
      <c r="S106" s="547"/>
      <c r="T106" s="547"/>
      <c r="U106" s="548"/>
      <c r="V106" s="549"/>
      <c r="W106" s="547"/>
      <c r="X106" s="547"/>
      <c r="Y106" s="547"/>
      <c r="Z106" s="547"/>
      <c r="AA106" s="548"/>
      <c r="AB106" s="549"/>
      <c r="AC106" s="547"/>
      <c r="AD106" s="547"/>
      <c r="AE106" s="547"/>
      <c r="AF106" s="547"/>
      <c r="AG106" s="548"/>
      <c r="AH106" s="549"/>
      <c r="AI106" s="547"/>
      <c r="AJ106" s="547"/>
      <c r="AK106" s="547"/>
      <c r="AL106" s="547"/>
      <c r="AM106" s="548"/>
      <c r="AN106" s="549"/>
      <c r="AO106" s="547"/>
      <c r="AP106" s="547"/>
      <c r="AQ106" s="547"/>
      <c r="AR106" s="547"/>
      <c r="AS106" s="548"/>
      <c r="AT106" s="549"/>
      <c r="AU106" s="547"/>
      <c r="AV106" s="547"/>
      <c r="AW106" s="547"/>
      <c r="AX106" s="547"/>
      <c r="AY106" s="548"/>
      <c r="AZ106" s="549"/>
      <c r="BA106" s="547"/>
      <c r="BB106" s="547"/>
      <c r="BC106" s="547"/>
      <c r="BD106" s="547"/>
      <c r="BE106" s="548"/>
      <c r="BF106" s="549"/>
      <c r="BG106" s="547"/>
      <c r="BH106" s="547"/>
      <c r="BI106" s="547"/>
      <c r="BJ106" s="547"/>
      <c r="BK106" s="548"/>
      <c r="BL106" s="549"/>
      <c r="BM106" s="547"/>
      <c r="BN106" s="547"/>
      <c r="BO106" s="547"/>
      <c r="BP106" s="547"/>
      <c r="BQ106" s="548"/>
      <c r="BR106" s="549"/>
      <c r="BS106" s="547"/>
      <c r="BT106" s="547"/>
      <c r="BU106" s="547"/>
      <c r="BV106" s="547"/>
      <c r="BW106" s="548"/>
      <c r="BX106" s="549"/>
      <c r="BY106" s="547"/>
      <c r="BZ106" s="547"/>
      <c r="CA106" s="547"/>
      <c r="CB106" s="547"/>
      <c r="CC106" s="548"/>
      <c r="CD106" s="549"/>
      <c r="CE106" s="547"/>
      <c r="CF106" s="547"/>
      <c r="CG106" s="547"/>
      <c r="CH106" s="547"/>
      <c r="CI106" s="548"/>
      <c r="CJ106" s="549"/>
      <c r="CK106" s="547"/>
      <c r="CL106" s="547"/>
      <c r="CM106" s="547"/>
      <c r="CN106" s="547"/>
      <c r="CO106" s="548"/>
      <c r="CP106" s="549"/>
      <c r="CQ106" s="547"/>
      <c r="CR106" s="547"/>
      <c r="CS106" s="547"/>
      <c r="CT106" s="547"/>
      <c r="CU106" s="548"/>
      <c r="CV106" s="549"/>
      <c r="CW106" s="547"/>
      <c r="CX106" s="547"/>
      <c r="CY106" s="547"/>
      <c r="CZ106" s="547"/>
      <c r="DA106" s="548"/>
      <c r="DB106" s="549"/>
      <c r="DC106" s="547"/>
      <c r="DD106" s="547"/>
      <c r="DE106" s="547"/>
      <c r="DF106" s="547"/>
      <c r="DG106" s="548"/>
      <c r="DH106" s="549"/>
      <c r="DI106" s="547"/>
      <c r="DJ106" s="547"/>
      <c r="DK106" s="547"/>
      <c r="DL106" s="547"/>
      <c r="DM106" s="548"/>
      <c r="DN106" s="549"/>
      <c r="DO106" s="547"/>
      <c r="DP106" s="547"/>
      <c r="DQ106" s="547"/>
      <c r="DR106" s="547"/>
      <c r="DS106" s="548"/>
      <c r="DT106" s="549"/>
      <c r="DU106" s="547"/>
      <c r="DV106" s="547"/>
      <c r="DW106" s="547"/>
      <c r="DX106" s="547"/>
      <c r="DY106" s="548"/>
      <c r="DZ106" s="549"/>
      <c r="EA106" s="547"/>
      <c r="EB106" s="547"/>
      <c r="EC106" s="547"/>
      <c r="ED106" s="547"/>
      <c r="EE106" s="548"/>
      <c r="EF106" s="549"/>
      <c r="EG106" s="547"/>
      <c r="EH106" s="547"/>
      <c r="EI106" s="547"/>
      <c r="EJ106" s="547"/>
      <c r="EK106" s="548"/>
      <c r="EL106" s="549"/>
      <c r="EM106" s="547"/>
      <c r="EN106" s="547"/>
      <c r="EO106" s="547"/>
      <c r="EP106" s="547"/>
      <c r="EQ106" s="548"/>
      <c r="ER106" s="549"/>
      <c r="ES106" s="547"/>
      <c r="ET106" s="547"/>
      <c r="EU106" s="547"/>
      <c r="EV106" s="547"/>
      <c r="EW106" s="548"/>
      <c r="EX106" s="549"/>
      <c r="EY106" s="547"/>
      <c r="EZ106" s="547"/>
      <c r="FA106" s="547"/>
      <c r="FB106" s="547"/>
      <c r="FC106" s="548"/>
      <c r="FD106" s="549"/>
      <c r="FE106" s="547"/>
      <c r="FF106" s="547"/>
      <c r="FG106" s="547"/>
      <c r="FH106" s="547"/>
      <c r="FI106" s="548"/>
      <c r="FJ106" s="549"/>
      <c r="FK106" s="547"/>
      <c r="FL106" s="547"/>
      <c r="FM106" s="547"/>
      <c r="FN106" s="547"/>
      <c r="FO106" s="548"/>
      <c r="FP106" s="549"/>
      <c r="FQ106" s="547"/>
      <c r="FR106" s="547"/>
      <c r="FS106" s="547"/>
      <c r="FT106" s="547"/>
      <c r="FU106" s="548"/>
      <c r="FV106" s="549"/>
      <c r="FW106" s="547"/>
      <c r="FX106" s="547"/>
      <c r="FY106" s="547"/>
      <c r="FZ106" s="547"/>
      <c r="GA106" s="548"/>
      <c r="GB106" s="549"/>
      <c r="GC106" s="547"/>
      <c r="GD106" s="547"/>
      <c r="GE106" s="547"/>
      <c r="GF106" s="547"/>
      <c r="GG106" s="548"/>
      <c r="GH106" s="549"/>
      <c r="GI106" s="547"/>
      <c r="GJ106" s="547"/>
      <c r="GK106" s="547"/>
      <c r="GL106" s="547"/>
      <c r="GM106" s="548"/>
      <c r="GN106" s="549"/>
      <c r="GO106" s="547"/>
      <c r="GP106" s="547"/>
      <c r="GQ106" s="547"/>
      <c r="GR106" s="547"/>
      <c r="GS106" s="548"/>
      <c r="GT106" s="549"/>
      <c r="GU106" s="547"/>
      <c r="GV106" s="547"/>
      <c r="GW106" s="547"/>
      <c r="GX106" s="547"/>
      <c r="GY106" s="548"/>
      <c r="GZ106" s="549"/>
      <c r="HA106" s="547"/>
      <c r="HB106" s="547"/>
      <c r="HC106" s="547"/>
      <c r="HD106" s="547"/>
      <c r="HE106" s="548"/>
      <c r="HF106" s="549"/>
      <c r="HG106" s="547"/>
      <c r="HH106" s="547"/>
      <c r="HI106" s="547"/>
      <c r="HJ106" s="547"/>
      <c r="HK106" s="548"/>
      <c r="HL106" s="549"/>
      <c r="HM106" s="547"/>
      <c r="HN106" s="547"/>
      <c r="HO106" s="547"/>
    </row>
    <row r="107" spans="1:223" s="456" customFormat="1" ht="20.100000000000001" customHeight="1">
      <c r="A107" s="872" t="s">
        <v>526</v>
      </c>
      <c r="B107" s="873" t="s">
        <v>539</v>
      </c>
      <c r="C107" s="873"/>
      <c r="D107" s="874"/>
      <c r="E107" s="875"/>
      <c r="F107" s="875"/>
      <c r="G107" s="875"/>
      <c r="H107" s="875"/>
      <c r="I107" s="876"/>
      <c r="J107" s="549"/>
      <c r="K107" s="547"/>
      <c r="L107" s="547"/>
      <c r="M107" s="547"/>
      <c r="N107" s="547"/>
      <c r="O107" s="548"/>
      <c r="P107" s="549"/>
      <c r="Q107" s="547"/>
      <c r="R107" s="547"/>
      <c r="S107" s="547"/>
      <c r="T107" s="547"/>
      <c r="U107" s="548"/>
      <c r="V107" s="549"/>
      <c r="W107" s="547"/>
      <c r="X107" s="547"/>
      <c r="Y107" s="547"/>
      <c r="Z107" s="547"/>
      <c r="AA107" s="548"/>
      <c r="AB107" s="549"/>
      <c r="AC107" s="547"/>
      <c r="AD107" s="547"/>
      <c r="AE107" s="547"/>
      <c r="AF107" s="547"/>
      <c r="AG107" s="548"/>
      <c r="AH107" s="549"/>
      <c r="AI107" s="547"/>
      <c r="AJ107" s="547"/>
      <c r="AK107" s="547"/>
      <c r="AL107" s="547"/>
      <c r="AM107" s="548"/>
      <c r="AN107" s="549"/>
      <c r="AO107" s="547"/>
      <c r="AP107" s="547"/>
      <c r="AQ107" s="547"/>
      <c r="AR107" s="547"/>
      <c r="AS107" s="548"/>
      <c r="AT107" s="549"/>
      <c r="AU107" s="547"/>
      <c r="AV107" s="547"/>
      <c r="AW107" s="547"/>
      <c r="AX107" s="547"/>
      <c r="AY107" s="548"/>
      <c r="AZ107" s="549"/>
      <c r="BA107" s="547"/>
      <c r="BB107" s="547"/>
      <c r="BC107" s="547"/>
      <c r="BD107" s="547"/>
      <c r="BE107" s="548"/>
      <c r="BF107" s="549"/>
      <c r="BG107" s="547"/>
      <c r="BH107" s="547"/>
      <c r="BI107" s="547"/>
      <c r="BJ107" s="547"/>
      <c r="BK107" s="548"/>
      <c r="BL107" s="549"/>
      <c r="BM107" s="547"/>
      <c r="BN107" s="547"/>
      <c r="BO107" s="547"/>
      <c r="BP107" s="547"/>
      <c r="BQ107" s="548"/>
      <c r="BR107" s="549"/>
      <c r="BS107" s="547"/>
      <c r="BT107" s="547"/>
      <c r="BU107" s="547"/>
      <c r="BV107" s="547"/>
      <c r="BW107" s="548"/>
      <c r="BX107" s="549"/>
      <c r="BY107" s="547"/>
      <c r="BZ107" s="547"/>
      <c r="CA107" s="547"/>
      <c r="CB107" s="547"/>
      <c r="CC107" s="548"/>
      <c r="CD107" s="549"/>
      <c r="CE107" s="547"/>
      <c r="CF107" s="547"/>
      <c r="CG107" s="547"/>
      <c r="CH107" s="547"/>
      <c r="CI107" s="548"/>
      <c r="CJ107" s="549"/>
      <c r="CK107" s="547"/>
      <c r="CL107" s="547"/>
      <c r="CM107" s="547"/>
      <c r="CN107" s="547"/>
      <c r="CO107" s="548"/>
      <c r="CP107" s="549"/>
      <c r="CQ107" s="547"/>
      <c r="CR107" s="547"/>
      <c r="CS107" s="547"/>
      <c r="CT107" s="547"/>
      <c r="CU107" s="548"/>
      <c r="CV107" s="549"/>
      <c r="CW107" s="547"/>
      <c r="CX107" s="547"/>
      <c r="CY107" s="547"/>
      <c r="CZ107" s="547"/>
      <c r="DA107" s="548"/>
      <c r="DB107" s="549"/>
      <c r="DC107" s="547"/>
      <c r="DD107" s="547"/>
      <c r="DE107" s="547"/>
      <c r="DF107" s="547"/>
      <c r="DG107" s="548"/>
      <c r="DH107" s="549"/>
      <c r="DI107" s="547"/>
      <c r="DJ107" s="547"/>
      <c r="DK107" s="547"/>
      <c r="DL107" s="547"/>
      <c r="DM107" s="548"/>
      <c r="DN107" s="549"/>
      <c r="DO107" s="547"/>
      <c r="DP107" s="547"/>
      <c r="DQ107" s="547"/>
      <c r="DR107" s="547"/>
      <c r="DS107" s="548"/>
      <c r="DT107" s="549"/>
      <c r="DU107" s="547"/>
      <c r="DV107" s="547"/>
      <c r="DW107" s="547"/>
      <c r="DX107" s="547"/>
      <c r="DY107" s="548"/>
      <c r="DZ107" s="549"/>
      <c r="EA107" s="547"/>
      <c r="EB107" s="547"/>
      <c r="EC107" s="547"/>
      <c r="ED107" s="547"/>
      <c r="EE107" s="548"/>
      <c r="EF107" s="549"/>
      <c r="EG107" s="547"/>
      <c r="EH107" s="547"/>
      <c r="EI107" s="547"/>
      <c r="EJ107" s="547"/>
      <c r="EK107" s="548"/>
      <c r="EL107" s="549"/>
      <c r="EM107" s="547"/>
      <c r="EN107" s="547"/>
      <c r="EO107" s="547"/>
      <c r="EP107" s="547"/>
      <c r="EQ107" s="548"/>
      <c r="ER107" s="549"/>
      <c r="ES107" s="547"/>
      <c r="ET107" s="547"/>
      <c r="EU107" s="547"/>
      <c r="EV107" s="547"/>
      <c r="EW107" s="548"/>
      <c r="EX107" s="549"/>
      <c r="EY107" s="547"/>
      <c r="EZ107" s="547"/>
      <c r="FA107" s="547"/>
      <c r="FB107" s="547"/>
      <c r="FC107" s="548"/>
      <c r="FD107" s="549"/>
      <c r="FE107" s="547"/>
      <c r="FF107" s="547"/>
      <c r="FG107" s="547"/>
      <c r="FH107" s="547"/>
      <c r="FI107" s="548"/>
      <c r="FJ107" s="549"/>
      <c r="FK107" s="547"/>
      <c r="FL107" s="547"/>
      <c r="FM107" s="547"/>
      <c r="FN107" s="547"/>
      <c r="FO107" s="548"/>
      <c r="FP107" s="549"/>
      <c r="FQ107" s="547"/>
      <c r="FR107" s="547"/>
      <c r="FS107" s="547"/>
      <c r="FT107" s="547"/>
      <c r="FU107" s="548"/>
      <c r="FV107" s="549"/>
      <c r="FW107" s="547"/>
      <c r="FX107" s="547"/>
      <c r="FY107" s="547"/>
      <c r="FZ107" s="547"/>
      <c r="GA107" s="548"/>
      <c r="GB107" s="549"/>
      <c r="GC107" s="547"/>
      <c r="GD107" s="547"/>
      <c r="GE107" s="547"/>
      <c r="GF107" s="547"/>
      <c r="GG107" s="548"/>
      <c r="GH107" s="549"/>
      <c r="GI107" s="547"/>
      <c r="GJ107" s="547"/>
      <c r="GK107" s="547"/>
      <c r="GL107" s="547"/>
      <c r="GM107" s="548"/>
      <c r="GN107" s="549"/>
      <c r="GO107" s="547"/>
      <c r="GP107" s="547"/>
      <c r="GQ107" s="547"/>
      <c r="GR107" s="547"/>
      <c r="GS107" s="548"/>
      <c r="GT107" s="549"/>
      <c r="GU107" s="547"/>
      <c r="GV107" s="547"/>
      <c r="GW107" s="547"/>
      <c r="GX107" s="547"/>
      <c r="GY107" s="548"/>
      <c r="GZ107" s="549"/>
      <c r="HA107" s="547"/>
      <c r="HB107" s="547"/>
      <c r="HC107" s="547"/>
      <c r="HD107" s="547"/>
      <c r="HE107" s="548"/>
      <c r="HF107" s="549"/>
      <c r="HG107" s="547"/>
      <c r="HH107" s="547"/>
      <c r="HI107" s="547"/>
      <c r="HJ107" s="547"/>
      <c r="HK107" s="548"/>
      <c r="HL107" s="549"/>
      <c r="HM107" s="547"/>
      <c r="HN107" s="547"/>
      <c r="HO107" s="547"/>
    </row>
    <row r="108" spans="1:223" s="456" customFormat="1" ht="20.100000000000001" customHeight="1">
      <c r="A108" s="1336" t="s">
        <v>9</v>
      </c>
      <c r="B108" s="1338" t="s">
        <v>528</v>
      </c>
      <c r="C108" s="1339"/>
      <c r="D108" s="1340"/>
      <c r="E108" s="482" t="s">
        <v>540</v>
      </c>
      <c r="F108" s="504" t="s">
        <v>445</v>
      </c>
      <c r="G108" s="482" t="s">
        <v>445</v>
      </c>
      <c r="H108" s="501" t="s">
        <v>531</v>
      </c>
      <c r="I108" s="489"/>
      <c r="J108" s="549"/>
      <c r="K108" s="547"/>
      <c r="L108" s="547"/>
      <c r="M108" s="547"/>
      <c r="N108" s="547"/>
      <c r="O108" s="548"/>
      <c r="P108" s="549"/>
      <c r="Q108" s="547"/>
      <c r="R108" s="547"/>
      <c r="S108" s="547"/>
      <c r="T108" s="547"/>
      <c r="U108" s="548"/>
      <c r="V108" s="549"/>
      <c r="W108" s="547"/>
      <c r="X108" s="547"/>
      <c r="Y108" s="547"/>
      <c r="Z108" s="547"/>
      <c r="AA108" s="548"/>
      <c r="AB108" s="549"/>
      <c r="AC108" s="547"/>
      <c r="AD108" s="547"/>
      <c r="AE108" s="547"/>
      <c r="AF108" s="547"/>
      <c r="AG108" s="548"/>
      <c r="AH108" s="549"/>
      <c r="AI108" s="547"/>
      <c r="AJ108" s="547"/>
      <c r="AK108" s="547"/>
      <c r="AL108" s="547"/>
      <c r="AM108" s="548"/>
      <c r="AN108" s="549"/>
      <c r="AO108" s="547"/>
      <c r="AP108" s="547"/>
      <c r="AQ108" s="547"/>
      <c r="AR108" s="547"/>
      <c r="AS108" s="548"/>
      <c r="AT108" s="549"/>
      <c r="AU108" s="547"/>
      <c r="AV108" s="547"/>
      <c r="AW108" s="547"/>
      <c r="AX108" s="547"/>
      <c r="AY108" s="548"/>
      <c r="AZ108" s="549"/>
      <c r="BA108" s="547"/>
      <c r="BB108" s="547"/>
      <c r="BC108" s="547"/>
      <c r="BD108" s="547"/>
      <c r="BE108" s="548"/>
      <c r="BF108" s="549"/>
      <c r="BG108" s="547"/>
      <c r="BH108" s="547"/>
      <c r="BI108" s="547"/>
      <c r="BJ108" s="547"/>
      <c r="BK108" s="548"/>
      <c r="BL108" s="549"/>
      <c r="BM108" s="547"/>
      <c r="BN108" s="547"/>
      <c r="BO108" s="547"/>
      <c r="BP108" s="547"/>
      <c r="BQ108" s="548"/>
      <c r="BR108" s="549"/>
      <c r="BS108" s="547"/>
      <c r="BT108" s="547"/>
      <c r="BU108" s="547"/>
      <c r="BV108" s="547"/>
      <c r="BW108" s="548"/>
      <c r="BX108" s="549"/>
      <c r="BY108" s="547"/>
      <c r="BZ108" s="547"/>
      <c r="CA108" s="547"/>
      <c r="CB108" s="547"/>
      <c r="CC108" s="548"/>
      <c r="CD108" s="549"/>
      <c r="CE108" s="547"/>
      <c r="CF108" s="547"/>
      <c r="CG108" s="547"/>
      <c r="CH108" s="547"/>
      <c r="CI108" s="548"/>
      <c r="CJ108" s="549"/>
      <c r="CK108" s="547"/>
      <c r="CL108" s="547"/>
      <c r="CM108" s="547"/>
      <c r="CN108" s="547"/>
      <c r="CO108" s="548"/>
      <c r="CP108" s="549"/>
      <c r="CQ108" s="547"/>
      <c r="CR108" s="547"/>
      <c r="CS108" s="547"/>
      <c r="CT108" s="547"/>
      <c r="CU108" s="548"/>
      <c r="CV108" s="549"/>
      <c r="CW108" s="547"/>
      <c r="CX108" s="547"/>
      <c r="CY108" s="547"/>
      <c r="CZ108" s="547"/>
      <c r="DA108" s="548"/>
      <c r="DB108" s="549"/>
      <c r="DC108" s="547"/>
      <c r="DD108" s="547"/>
      <c r="DE108" s="547"/>
      <c r="DF108" s="547"/>
      <c r="DG108" s="548"/>
      <c r="DH108" s="549"/>
      <c r="DI108" s="547"/>
      <c r="DJ108" s="547"/>
      <c r="DK108" s="547"/>
      <c r="DL108" s="547"/>
      <c r="DM108" s="548"/>
      <c r="DN108" s="549"/>
      <c r="DO108" s="547"/>
      <c r="DP108" s="547"/>
      <c r="DQ108" s="547"/>
      <c r="DR108" s="547"/>
      <c r="DS108" s="548"/>
      <c r="DT108" s="549"/>
      <c r="DU108" s="547"/>
      <c r="DV108" s="547"/>
      <c r="DW108" s="547"/>
      <c r="DX108" s="547"/>
      <c r="DY108" s="548"/>
      <c r="DZ108" s="549"/>
      <c r="EA108" s="547"/>
      <c r="EB108" s="547"/>
      <c r="EC108" s="547"/>
      <c r="ED108" s="547"/>
      <c r="EE108" s="548"/>
      <c r="EF108" s="549"/>
      <c r="EG108" s="547"/>
      <c r="EH108" s="547"/>
      <c r="EI108" s="547"/>
      <c r="EJ108" s="547"/>
      <c r="EK108" s="548"/>
      <c r="EL108" s="549"/>
      <c r="EM108" s="547"/>
      <c r="EN108" s="547"/>
      <c r="EO108" s="547"/>
      <c r="EP108" s="547"/>
      <c r="EQ108" s="548"/>
      <c r="ER108" s="549"/>
      <c r="ES108" s="547"/>
      <c r="ET108" s="547"/>
      <c r="EU108" s="547"/>
      <c r="EV108" s="547"/>
      <c r="EW108" s="548"/>
      <c r="EX108" s="549"/>
      <c r="EY108" s="547"/>
      <c r="EZ108" s="547"/>
      <c r="FA108" s="547"/>
      <c r="FB108" s="547"/>
      <c r="FC108" s="548"/>
      <c r="FD108" s="549"/>
      <c r="FE108" s="547"/>
      <c r="FF108" s="547"/>
      <c r="FG108" s="547"/>
      <c r="FH108" s="547"/>
      <c r="FI108" s="548"/>
      <c r="FJ108" s="549"/>
      <c r="FK108" s="547"/>
      <c r="FL108" s="547"/>
      <c r="FM108" s="547"/>
      <c r="FN108" s="547"/>
      <c r="FO108" s="548"/>
      <c r="FP108" s="549"/>
      <c r="FQ108" s="547"/>
      <c r="FR108" s="547"/>
      <c r="FS108" s="547"/>
      <c r="FT108" s="547"/>
      <c r="FU108" s="548"/>
      <c r="FV108" s="549"/>
      <c r="FW108" s="547"/>
      <c r="FX108" s="547"/>
      <c r="FY108" s="547"/>
      <c r="FZ108" s="547"/>
      <c r="GA108" s="548"/>
      <c r="GB108" s="549"/>
      <c r="GC108" s="547"/>
      <c r="GD108" s="547"/>
      <c r="GE108" s="547"/>
      <c r="GF108" s="547"/>
      <c r="GG108" s="548"/>
      <c r="GH108" s="549"/>
      <c r="GI108" s="547"/>
      <c r="GJ108" s="547"/>
      <c r="GK108" s="547"/>
      <c r="GL108" s="547"/>
      <c r="GM108" s="548"/>
      <c r="GN108" s="549"/>
      <c r="GO108" s="547"/>
      <c r="GP108" s="547"/>
      <c r="GQ108" s="547"/>
      <c r="GR108" s="547"/>
      <c r="GS108" s="548"/>
      <c r="GT108" s="549"/>
      <c r="GU108" s="547"/>
      <c r="GV108" s="547"/>
      <c r="GW108" s="547"/>
      <c r="GX108" s="547"/>
      <c r="GY108" s="548"/>
      <c r="GZ108" s="549"/>
      <c r="HA108" s="547"/>
      <c r="HB108" s="547"/>
      <c r="HC108" s="547"/>
      <c r="HD108" s="547"/>
      <c r="HE108" s="548"/>
      <c r="HF108" s="549"/>
      <c r="HG108" s="547"/>
      <c r="HH108" s="547"/>
      <c r="HI108" s="547"/>
      <c r="HJ108" s="547"/>
      <c r="HK108" s="548"/>
      <c r="HL108" s="549"/>
      <c r="HM108" s="547"/>
      <c r="HN108" s="547"/>
      <c r="HO108" s="547"/>
    </row>
    <row r="109" spans="1:223" s="456" customFormat="1" ht="20.100000000000001" customHeight="1">
      <c r="A109" s="1337"/>
      <c r="B109" s="1341"/>
      <c r="C109" s="1342"/>
      <c r="D109" s="1343"/>
      <c r="E109" s="483" t="s">
        <v>453</v>
      </c>
      <c r="F109" s="505" t="s">
        <v>453</v>
      </c>
      <c r="G109" s="483" t="s">
        <v>452</v>
      </c>
      <c r="H109" s="502"/>
      <c r="I109" s="490"/>
      <c r="J109" s="549"/>
      <c r="K109" s="547"/>
      <c r="L109" s="547"/>
      <c r="M109" s="547"/>
      <c r="N109" s="547"/>
      <c r="O109" s="548"/>
      <c r="P109" s="549"/>
      <c r="Q109" s="547"/>
      <c r="R109" s="547"/>
      <c r="S109" s="547"/>
      <c r="T109" s="547"/>
      <c r="U109" s="548"/>
      <c r="V109" s="549"/>
      <c r="W109" s="547"/>
      <c r="X109" s="547"/>
      <c r="Y109" s="547"/>
      <c r="Z109" s="547"/>
      <c r="AA109" s="548"/>
      <c r="AB109" s="549"/>
      <c r="AC109" s="547"/>
      <c r="AD109" s="547"/>
      <c r="AE109" s="547"/>
      <c r="AF109" s="547"/>
      <c r="AG109" s="548"/>
      <c r="AH109" s="549"/>
      <c r="AI109" s="547"/>
      <c r="AJ109" s="547"/>
      <c r="AK109" s="547"/>
      <c r="AL109" s="547"/>
      <c r="AM109" s="548"/>
      <c r="AN109" s="549"/>
      <c r="AO109" s="547"/>
      <c r="AP109" s="547"/>
      <c r="AQ109" s="547"/>
      <c r="AR109" s="547"/>
      <c r="AS109" s="548"/>
      <c r="AT109" s="549"/>
      <c r="AU109" s="547"/>
      <c r="AV109" s="547"/>
      <c r="AW109" s="547"/>
      <c r="AX109" s="547"/>
      <c r="AY109" s="548"/>
      <c r="AZ109" s="549"/>
      <c r="BA109" s="547"/>
      <c r="BB109" s="547"/>
      <c r="BC109" s="547"/>
      <c r="BD109" s="547"/>
      <c r="BE109" s="548"/>
      <c r="BF109" s="549"/>
      <c r="BG109" s="547"/>
      <c r="BH109" s="547"/>
      <c r="BI109" s="547"/>
      <c r="BJ109" s="547"/>
      <c r="BK109" s="548"/>
      <c r="BL109" s="549"/>
      <c r="BM109" s="547"/>
      <c r="BN109" s="547"/>
      <c r="BO109" s="547"/>
      <c r="BP109" s="547"/>
      <c r="BQ109" s="548"/>
      <c r="BR109" s="549"/>
      <c r="BS109" s="547"/>
      <c r="BT109" s="547"/>
      <c r="BU109" s="547"/>
      <c r="BV109" s="547"/>
      <c r="BW109" s="548"/>
      <c r="BX109" s="549"/>
      <c r="BY109" s="547"/>
      <c r="BZ109" s="547"/>
      <c r="CA109" s="547"/>
      <c r="CB109" s="547"/>
      <c r="CC109" s="548"/>
      <c r="CD109" s="549"/>
      <c r="CE109" s="547"/>
      <c r="CF109" s="547"/>
      <c r="CG109" s="547"/>
      <c r="CH109" s="547"/>
      <c r="CI109" s="548"/>
      <c r="CJ109" s="549"/>
      <c r="CK109" s="547"/>
      <c r="CL109" s="547"/>
      <c r="CM109" s="547"/>
      <c r="CN109" s="547"/>
      <c r="CO109" s="548"/>
      <c r="CP109" s="549"/>
      <c r="CQ109" s="547"/>
      <c r="CR109" s="547"/>
      <c r="CS109" s="547"/>
      <c r="CT109" s="547"/>
      <c r="CU109" s="548"/>
      <c r="CV109" s="549"/>
      <c r="CW109" s="547"/>
      <c r="CX109" s="547"/>
      <c r="CY109" s="547"/>
      <c r="CZ109" s="547"/>
      <c r="DA109" s="548"/>
      <c r="DB109" s="549"/>
      <c r="DC109" s="547"/>
      <c r="DD109" s="547"/>
      <c r="DE109" s="547"/>
      <c r="DF109" s="547"/>
      <c r="DG109" s="548"/>
      <c r="DH109" s="549"/>
      <c r="DI109" s="547"/>
      <c r="DJ109" s="547"/>
      <c r="DK109" s="547"/>
      <c r="DL109" s="547"/>
      <c r="DM109" s="548"/>
      <c r="DN109" s="549"/>
      <c r="DO109" s="547"/>
      <c r="DP109" s="547"/>
      <c r="DQ109" s="547"/>
      <c r="DR109" s="547"/>
      <c r="DS109" s="548"/>
      <c r="DT109" s="549"/>
      <c r="DU109" s="547"/>
      <c r="DV109" s="547"/>
      <c r="DW109" s="547"/>
      <c r="DX109" s="547"/>
      <c r="DY109" s="548"/>
      <c r="DZ109" s="549"/>
      <c r="EA109" s="547"/>
      <c r="EB109" s="547"/>
      <c r="EC109" s="547"/>
      <c r="ED109" s="547"/>
      <c r="EE109" s="548"/>
      <c r="EF109" s="549"/>
      <c r="EG109" s="547"/>
      <c r="EH109" s="547"/>
      <c r="EI109" s="547"/>
      <c r="EJ109" s="547"/>
      <c r="EK109" s="548"/>
      <c r="EL109" s="549"/>
      <c r="EM109" s="547"/>
      <c r="EN109" s="547"/>
      <c r="EO109" s="547"/>
      <c r="EP109" s="547"/>
      <c r="EQ109" s="548"/>
      <c r="ER109" s="549"/>
      <c r="ES109" s="547"/>
      <c r="ET109" s="547"/>
      <c r="EU109" s="547"/>
      <c r="EV109" s="547"/>
      <c r="EW109" s="548"/>
      <c r="EX109" s="549"/>
      <c r="EY109" s="547"/>
      <c r="EZ109" s="547"/>
      <c r="FA109" s="547"/>
      <c r="FB109" s="547"/>
      <c r="FC109" s="548"/>
      <c r="FD109" s="549"/>
      <c r="FE109" s="547"/>
      <c r="FF109" s="547"/>
      <c r="FG109" s="547"/>
      <c r="FH109" s="547"/>
      <c r="FI109" s="548"/>
      <c r="FJ109" s="549"/>
      <c r="FK109" s="547"/>
      <c r="FL109" s="547"/>
      <c r="FM109" s="547"/>
      <c r="FN109" s="547"/>
      <c r="FO109" s="548"/>
      <c r="FP109" s="549"/>
      <c r="FQ109" s="547"/>
      <c r="FR109" s="547"/>
      <c r="FS109" s="547"/>
      <c r="FT109" s="547"/>
      <c r="FU109" s="548"/>
      <c r="FV109" s="549"/>
      <c r="FW109" s="547"/>
      <c r="FX109" s="547"/>
      <c r="FY109" s="547"/>
      <c r="FZ109" s="547"/>
      <c r="GA109" s="548"/>
      <c r="GB109" s="549"/>
      <c r="GC109" s="547"/>
      <c r="GD109" s="547"/>
      <c r="GE109" s="547"/>
      <c r="GF109" s="547"/>
      <c r="GG109" s="548"/>
      <c r="GH109" s="549"/>
      <c r="GI109" s="547"/>
      <c r="GJ109" s="547"/>
      <c r="GK109" s="547"/>
      <c r="GL109" s="547"/>
      <c r="GM109" s="548"/>
      <c r="GN109" s="549"/>
      <c r="GO109" s="547"/>
      <c r="GP109" s="547"/>
      <c r="GQ109" s="547"/>
      <c r="GR109" s="547"/>
      <c r="GS109" s="548"/>
      <c r="GT109" s="549"/>
      <c r="GU109" s="547"/>
      <c r="GV109" s="547"/>
      <c r="GW109" s="547"/>
      <c r="GX109" s="547"/>
      <c r="GY109" s="548"/>
      <c r="GZ109" s="549"/>
      <c r="HA109" s="547"/>
      <c r="HB109" s="547"/>
      <c r="HC109" s="547"/>
      <c r="HD109" s="547"/>
      <c r="HE109" s="548"/>
      <c r="HF109" s="549"/>
      <c r="HG109" s="547"/>
      <c r="HH109" s="547"/>
      <c r="HI109" s="547"/>
      <c r="HJ109" s="547"/>
      <c r="HK109" s="548"/>
      <c r="HL109" s="549"/>
      <c r="HM109" s="547"/>
      <c r="HN109" s="547"/>
      <c r="HO109" s="547"/>
    </row>
    <row r="110" spans="1:223" s="456" customFormat="1" ht="20.100000000000001" customHeight="1">
      <c r="A110" s="484">
        <v>1</v>
      </c>
      <c r="B110" s="1320" t="str">
        <f>B89</f>
        <v>RUA CENTO E TRINTA E NOVE</v>
      </c>
      <c r="C110" s="1321"/>
      <c r="D110" s="1322"/>
      <c r="E110" s="492">
        <v>1</v>
      </c>
      <c r="F110" s="492">
        <v>1.1399999999999999</v>
      </c>
      <c r="G110" s="487">
        <f>TRUNC(E110*F110,2)</f>
        <v>1.1399999999999999</v>
      </c>
      <c r="H110" s="502"/>
      <c r="I110" s="490"/>
      <c r="J110" s="549"/>
      <c r="K110" s="547"/>
      <c r="L110" s="547"/>
      <c r="M110" s="547"/>
      <c r="N110" s="547"/>
      <c r="O110" s="548"/>
      <c r="P110" s="549"/>
      <c r="Q110" s="547"/>
      <c r="R110" s="547"/>
      <c r="S110" s="547"/>
      <c r="T110" s="547"/>
      <c r="U110" s="548"/>
      <c r="V110" s="549"/>
      <c r="W110" s="547"/>
      <c r="X110" s="547"/>
      <c r="Y110" s="547"/>
      <c r="Z110" s="547"/>
      <c r="AA110" s="548"/>
      <c r="AB110" s="549"/>
      <c r="AC110" s="547"/>
      <c r="AD110" s="547"/>
      <c r="AE110" s="547"/>
      <c r="AF110" s="547"/>
      <c r="AG110" s="548"/>
      <c r="AH110" s="549"/>
      <c r="AI110" s="547"/>
      <c r="AJ110" s="547"/>
      <c r="AK110" s="547"/>
      <c r="AL110" s="547"/>
      <c r="AM110" s="548"/>
      <c r="AN110" s="549"/>
      <c r="AO110" s="547"/>
      <c r="AP110" s="547"/>
      <c r="AQ110" s="547"/>
      <c r="AR110" s="547"/>
      <c r="AS110" s="548"/>
      <c r="AT110" s="549"/>
      <c r="AU110" s="547"/>
      <c r="AV110" s="547"/>
      <c r="AW110" s="547"/>
      <c r="AX110" s="547"/>
      <c r="AY110" s="548"/>
      <c r="AZ110" s="549"/>
      <c r="BA110" s="547"/>
      <c r="BB110" s="547"/>
      <c r="BC110" s="547"/>
      <c r="BD110" s="547"/>
      <c r="BE110" s="548"/>
      <c r="BF110" s="549"/>
      <c r="BG110" s="547"/>
      <c r="BH110" s="547"/>
      <c r="BI110" s="547"/>
      <c r="BJ110" s="547"/>
      <c r="BK110" s="548"/>
      <c r="BL110" s="549"/>
      <c r="BM110" s="547"/>
      <c r="BN110" s="547"/>
      <c r="BO110" s="547"/>
      <c r="BP110" s="547"/>
      <c r="BQ110" s="548"/>
      <c r="BR110" s="549"/>
      <c r="BS110" s="547"/>
      <c r="BT110" s="547"/>
      <c r="BU110" s="547"/>
      <c r="BV110" s="547"/>
      <c r="BW110" s="548"/>
      <c r="BX110" s="549"/>
      <c r="BY110" s="547"/>
      <c r="BZ110" s="547"/>
      <c r="CA110" s="547"/>
      <c r="CB110" s="547"/>
      <c r="CC110" s="548"/>
      <c r="CD110" s="549"/>
      <c r="CE110" s="547"/>
      <c r="CF110" s="547"/>
      <c r="CG110" s="547"/>
      <c r="CH110" s="547"/>
      <c r="CI110" s="548"/>
      <c r="CJ110" s="549"/>
      <c r="CK110" s="547"/>
      <c r="CL110" s="547"/>
      <c r="CM110" s="547"/>
      <c r="CN110" s="547"/>
      <c r="CO110" s="548"/>
      <c r="CP110" s="549"/>
      <c r="CQ110" s="547"/>
      <c r="CR110" s="547"/>
      <c r="CS110" s="547"/>
      <c r="CT110" s="547"/>
      <c r="CU110" s="548"/>
      <c r="CV110" s="549"/>
      <c r="CW110" s="547"/>
      <c r="CX110" s="547"/>
      <c r="CY110" s="547"/>
      <c r="CZ110" s="547"/>
      <c r="DA110" s="548"/>
      <c r="DB110" s="549"/>
      <c r="DC110" s="547"/>
      <c r="DD110" s="547"/>
      <c r="DE110" s="547"/>
      <c r="DF110" s="547"/>
      <c r="DG110" s="548"/>
      <c r="DH110" s="549"/>
      <c r="DI110" s="547"/>
      <c r="DJ110" s="547"/>
      <c r="DK110" s="547"/>
      <c r="DL110" s="547"/>
      <c r="DM110" s="548"/>
      <c r="DN110" s="549"/>
      <c r="DO110" s="547"/>
      <c r="DP110" s="547"/>
      <c r="DQ110" s="547"/>
      <c r="DR110" s="547"/>
      <c r="DS110" s="548"/>
      <c r="DT110" s="549"/>
      <c r="DU110" s="547"/>
      <c r="DV110" s="547"/>
      <c r="DW110" s="547"/>
      <c r="DX110" s="547"/>
      <c r="DY110" s="548"/>
      <c r="DZ110" s="549"/>
      <c r="EA110" s="547"/>
      <c r="EB110" s="547"/>
      <c r="EC110" s="547"/>
      <c r="ED110" s="547"/>
      <c r="EE110" s="548"/>
      <c r="EF110" s="549"/>
      <c r="EG110" s="547"/>
      <c r="EH110" s="547"/>
      <c r="EI110" s="547"/>
      <c r="EJ110" s="547"/>
      <c r="EK110" s="548"/>
      <c r="EL110" s="549"/>
      <c r="EM110" s="547"/>
      <c r="EN110" s="547"/>
      <c r="EO110" s="547"/>
      <c r="EP110" s="547"/>
      <c r="EQ110" s="548"/>
      <c r="ER110" s="549"/>
      <c r="ES110" s="547"/>
      <c r="ET110" s="547"/>
      <c r="EU110" s="547"/>
      <c r="EV110" s="547"/>
      <c r="EW110" s="548"/>
      <c r="EX110" s="549"/>
      <c r="EY110" s="547"/>
      <c r="EZ110" s="547"/>
      <c r="FA110" s="547"/>
      <c r="FB110" s="547"/>
      <c r="FC110" s="548"/>
      <c r="FD110" s="549"/>
      <c r="FE110" s="547"/>
      <c r="FF110" s="547"/>
      <c r="FG110" s="547"/>
      <c r="FH110" s="547"/>
      <c r="FI110" s="548"/>
      <c r="FJ110" s="549"/>
      <c r="FK110" s="547"/>
      <c r="FL110" s="547"/>
      <c r="FM110" s="547"/>
      <c r="FN110" s="547"/>
      <c r="FO110" s="548"/>
      <c r="FP110" s="549"/>
      <c r="FQ110" s="547"/>
      <c r="FR110" s="547"/>
      <c r="FS110" s="547"/>
      <c r="FT110" s="547"/>
      <c r="FU110" s="548"/>
      <c r="FV110" s="549"/>
      <c r="FW110" s="547"/>
      <c r="FX110" s="547"/>
      <c r="FY110" s="547"/>
      <c r="FZ110" s="547"/>
      <c r="GA110" s="548"/>
      <c r="GB110" s="549"/>
      <c r="GC110" s="547"/>
      <c r="GD110" s="547"/>
      <c r="GE110" s="547"/>
      <c r="GF110" s="547"/>
      <c r="GG110" s="548"/>
      <c r="GH110" s="549"/>
      <c r="GI110" s="547"/>
      <c r="GJ110" s="547"/>
      <c r="GK110" s="547"/>
      <c r="GL110" s="547"/>
      <c r="GM110" s="548"/>
      <c r="GN110" s="549"/>
      <c r="GO110" s="547"/>
      <c r="GP110" s="547"/>
      <c r="GQ110" s="547"/>
      <c r="GR110" s="547"/>
      <c r="GS110" s="548"/>
      <c r="GT110" s="549"/>
      <c r="GU110" s="547"/>
      <c r="GV110" s="547"/>
      <c r="GW110" s="547"/>
      <c r="GX110" s="547"/>
      <c r="GY110" s="548"/>
      <c r="GZ110" s="549"/>
      <c r="HA110" s="547"/>
      <c r="HB110" s="547"/>
      <c r="HC110" s="547"/>
      <c r="HD110" s="547"/>
      <c r="HE110" s="548"/>
      <c r="HF110" s="549"/>
      <c r="HG110" s="547"/>
      <c r="HH110" s="547"/>
      <c r="HI110" s="547"/>
      <c r="HJ110" s="547"/>
      <c r="HK110" s="548"/>
      <c r="HL110" s="549"/>
      <c r="HM110" s="547"/>
      <c r="HN110" s="547"/>
      <c r="HO110" s="547"/>
    </row>
    <row r="111" spans="1:223" s="456" customFormat="1" ht="20.100000000000001" customHeight="1">
      <c r="A111" s="484">
        <f>A110+1</f>
        <v>2</v>
      </c>
      <c r="B111" s="1320" t="str">
        <f t="shared" ref="B111:B126" si="16">B90</f>
        <v>RUA ITATIAIA</v>
      </c>
      <c r="C111" s="1321"/>
      <c r="D111" s="1322"/>
      <c r="E111" s="492">
        <v>2</v>
      </c>
      <c r="F111" s="492">
        <v>1.1399999999999999</v>
      </c>
      <c r="G111" s="487">
        <f t="shared" ref="G111:G126" si="17">TRUNC(E111*F111,2)</f>
        <v>2.2799999999999998</v>
      </c>
      <c r="H111" s="502"/>
      <c r="I111" s="490"/>
      <c r="J111" s="549"/>
      <c r="K111" s="547"/>
      <c r="L111" s="547"/>
      <c r="M111" s="547"/>
      <c r="N111" s="547"/>
      <c r="O111" s="548"/>
      <c r="P111" s="549"/>
      <c r="Q111" s="547"/>
      <c r="R111" s="547"/>
      <c r="S111" s="547"/>
      <c r="T111" s="547"/>
      <c r="U111" s="548"/>
      <c r="V111" s="549"/>
      <c r="W111" s="547"/>
      <c r="X111" s="547"/>
      <c r="Y111" s="547"/>
      <c r="Z111" s="547"/>
      <c r="AA111" s="548"/>
      <c r="AB111" s="549"/>
      <c r="AC111" s="547"/>
      <c r="AD111" s="547"/>
      <c r="AE111" s="547"/>
      <c r="AF111" s="547"/>
      <c r="AG111" s="548"/>
      <c r="AH111" s="549"/>
      <c r="AI111" s="547"/>
      <c r="AJ111" s="547"/>
      <c r="AK111" s="547"/>
      <c r="AL111" s="547"/>
      <c r="AM111" s="548"/>
      <c r="AN111" s="549"/>
      <c r="AO111" s="547"/>
      <c r="AP111" s="547"/>
      <c r="AQ111" s="547"/>
      <c r="AR111" s="547"/>
      <c r="AS111" s="548"/>
      <c r="AT111" s="549"/>
      <c r="AU111" s="547"/>
      <c r="AV111" s="547"/>
      <c r="AW111" s="547"/>
      <c r="AX111" s="547"/>
      <c r="AY111" s="548"/>
      <c r="AZ111" s="549"/>
      <c r="BA111" s="547"/>
      <c r="BB111" s="547"/>
      <c r="BC111" s="547"/>
      <c r="BD111" s="547"/>
      <c r="BE111" s="548"/>
      <c r="BF111" s="549"/>
      <c r="BG111" s="547"/>
      <c r="BH111" s="547"/>
      <c r="BI111" s="547"/>
      <c r="BJ111" s="547"/>
      <c r="BK111" s="548"/>
      <c r="BL111" s="549"/>
      <c r="BM111" s="547"/>
      <c r="BN111" s="547"/>
      <c r="BO111" s="547"/>
      <c r="BP111" s="547"/>
      <c r="BQ111" s="548"/>
      <c r="BR111" s="549"/>
      <c r="BS111" s="547"/>
      <c r="BT111" s="547"/>
      <c r="BU111" s="547"/>
      <c r="BV111" s="547"/>
      <c r="BW111" s="548"/>
      <c r="BX111" s="549"/>
      <c r="BY111" s="547"/>
      <c r="BZ111" s="547"/>
      <c r="CA111" s="547"/>
      <c r="CB111" s="547"/>
      <c r="CC111" s="548"/>
      <c r="CD111" s="549"/>
      <c r="CE111" s="547"/>
      <c r="CF111" s="547"/>
      <c r="CG111" s="547"/>
      <c r="CH111" s="547"/>
      <c r="CI111" s="548"/>
      <c r="CJ111" s="549"/>
      <c r="CK111" s="547"/>
      <c r="CL111" s="547"/>
      <c r="CM111" s="547"/>
      <c r="CN111" s="547"/>
      <c r="CO111" s="548"/>
      <c r="CP111" s="549"/>
      <c r="CQ111" s="547"/>
      <c r="CR111" s="547"/>
      <c r="CS111" s="547"/>
      <c r="CT111" s="547"/>
      <c r="CU111" s="548"/>
      <c r="CV111" s="549"/>
      <c r="CW111" s="547"/>
      <c r="CX111" s="547"/>
      <c r="CY111" s="547"/>
      <c r="CZ111" s="547"/>
      <c r="DA111" s="548"/>
      <c r="DB111" s="549"/>
      <c r="DC111" s="547"/>
      <c r="DD111" s="547"/>
      <c r="DE111" s="547"/>
      <c r="DF111" s="547"/>
      <c r="DG111" s="548"/>
      <c r="DH111" s="549"/>
      <c r="DI111" s="547"/>
      <c r="DJ111" s="547"/>
      <c r="DK111" s="547"/>
      <c r="DL111" s="547"/>
      <c r="DM111" s="548"/>
      <c r="DN111" s="549"/>
      <c r="DO111" s="547"/>
      <c r="DP111" s="547"/>
      <c r="DQ111" s="547"/>
      <c r="DR111" s="547"/>
      <c r="DS111" s="548"/>
      <c r="DT111" s="549"/>
      <c r="DU111" s="547"/>
      <c r="DV111" s="547"/>
      <c r="DW111" s="547"/>
      <c r="DX111" s="547"/>
      <c r="DY111" s="548"/>
      <c r="DZ111" s="549"/>
      <c r="EA111" s="547"/>
      <c r="EB111" s="547"/>
      <c r="EC111" s="547"/>
      <c r="ED111" s="547"/>
      <c r="EE111" s="548"/>
      <c r="EF111" s="549"/>
      <c r="EG111" s="547"/>
      <c r="EH111" s="547"/>
      <c r="EI111" s="547"/>
      <c r="EJ111" s="547"/>
      <c r="EK111" s="548"/>
      <c r="EL111" s="549"/>
      <c r="EM111" s="547"/>
      <c r="EN111" s="547"/>
      <c r="EO111" s="547"/>
      <c r="EP111" s="547"/>
      <c r="EQ111" s="548"/>
      <c r="ER111" s="549"/>
      <c r="ES111" s="547"/>
      <c r="ET111" s="547"/>
      <c r="EU111" s="547"/>
      <c r="EV111" s="547"/>
      <c r="EW111" s="548"/>
      <c r="EX111" s="549"/>
      <c r="EY111" s="547"/>
      <c r="EZ111" s="547"/>
      <c r="FA111" s="547"/>
      <c r="FB111" s="547"/>
      <c r="FC111" s="548"/>
      <c r="FD111" s="549"/>
      <c r="FE111" s="547"/>
      <c r="FF111" s="547"/>
      <c r="FG111" s="547"/>
      <c r="FH111" s="547"/>
      <c r="FI111" s="548"/>
      <c r="FJ111" s="549"/>
      <c r="FK111" s="547"/>
      <c r="FL111" s="547"/>
      <c r="FM111" s="547"/>
      <c r="FN111" s="547"/>
      <c r="FO111" s="548"/>
      <c r="FP111" s="549"/>
      <c r="FQ111" s="547"/>
      <c r="FR111" s="547"/>
      <c r="FS111" s="547"/>
      <c r="FT111" s="547"/>
      <c r="FU111" s="548"/>
      <c r="FV111" s="549"/>
      <c r="FW111" s="547"/>
      <c r="FX111" s="547"/>
      <c r="FY111" s="547"/>
      <c r="FZ111" s="547"/>
      <c r="GA111" s="548"/>
      <c r="GB111" s="549"/>
      <c r="GC111" s="547"/>
      <c r="GD111" s="547"/>
      <c r="GE111" s="547"/>
      <c r="GF111" s="547"/>
      <c r="GG111" s="548"/>
      <c r="GH111" s="549"/>
      <c r="GI111" s="547"/>
      <c r="GJ111" s="547"/>
      <c r="GK111" s="547"/>
      <c r="GL111" s="547"/>
      <c r="GM111" s="548"/>
      <c r="GN111" s="549"/>
      <c r="GO111" s="547"/>
      <c r="GP111" s="547"/>
      <c r="GQ111" s="547"/>
      <c r="GR111" s="547"/>
      <c r="GS111" s="548"/>
      <c r="GT111" s="549"/>
      <c r="GU111" s="547"/>
      <c r="GV111" s="547"/>
      <c r="GW111" s="547"/>
      <c r="GX111" s="547"/>
      <c r="GY111" s="548"/>
      <c r="GZ111" s="549"/>
      <c r="HA111" s="547"/>
      <c r="HB111" s="547"/>
      <c r="HC111" s="547"/>
      <c r="HD111" s="547"/>
      <c r="HE111" s="548"/>
      <c r="HF111" s="549"/>
      <c r="HG111" s="547"/>
      <c r="HH111" s="547"/>
      <c r="HI111" s="547"/>
      <c r="HJ111" s="547"/>
      <c r="HK111" s="548"/>
      <c r="HL111" s="549"/>
      <c r="HM111" s="547"/>
      <c r="HN111" s="547"/>
      <c r="HO111" s="547"/>
    </row>
    <row r="112" spans="1:223" s="456" customFormat="1" ht="20.100000000000001" customHeight="1">
      <c r="A112" s="484">
        <f t="shared" ref="A112:A126" si="18">A111+1</f>
        <v>3</v>
      </c>
      <c r="B112" s="1320" t="str">
        <f t="shared" si="16"/>
        <v>RUA FLORENA</v>
      </c>
      <c r="C112" s="1321"/>
      <c r="D112" s="1322"/>
      <c r="E112" s="492">
        <v>2</v>
      </c>
      <c r="F112" s="492">
        <v>1.1399999999999999</v>
      </c>
      <c r="G112" s="487">
        <f t="shared" si="17"/>
        <v>2.2799999999999998</v>
      </c>
      <c r="H112" s="502"/>
      <c r="I112" s="490"/>
      <c r="J112" s="549"/>
      <c r="K112" s="547"/>
      <c r="L112" s="547"/>
      <c r="M112" s="547"/>
      <c r="N112" s="547"/>
      <c r="O112" s="548"/>
      <c r="P112" s="549"/>
      <c r="Q112" s="547"/>
      <c r="R112" s="547"/>
      <c r="S112" s="547"/>
      <c r="T112" s="547"/>
      <c r="U112" s="548"/>
      <c r="V112" s="549"/>
      <c r="W112" s="547"/>
      <c r="X112" s="547"/>
      <c r="Y112" s="547"/>
      <c r="Z112" s="547"/>
      <c r="AA112" s="548"/>
      <c r="AB112" s="549"/>
      <c r="AC112" s="547"/>
      <c r="AD112" s="547"/>
      <c r="AE112" s="547"/>
      <c r="AF112" s="547"/>
      <c r="AG112" s="548"/>
      <c r="AH112" s="549"/>
      <c r="AI112" s="547"/>
      <c r="AJ112" s="547"/>
      <c r="AK112" s="547"/>
      <c r="AL112" s="547"/>
      <c r="AM112" s="548"/>
      <c r="AN112" s="549"/>
      <c r="AO112" s="547"/>
      <c r="AP112" s="547"/>
      <c r="AQ112" s="547"/>
      <c r="AR112" s="547"/>
      <c r="AS112" s="548"/>
      <c r="AT112" s="549"/>
      <c r="AU112" s="547"/>
      <c r="AV112" s="547"/>
      <c r="AW112" s="547"/>
      <c r="AX112" s="547"/>
      <c r="AY112" s="548"/>
      <c r="AZ112" s="549"/>
      <c r="BA112" s="547"/>
      <c r="BB112" s="547"/>
      <c r="BC112" s="547"/>
      <c r="BD112" s="547"/>
      <c r="BE112" s="548"/>
      <c r="BF112" s="549"/>
      <c r="BG112" s="547"/>
      <c r="BH112" s="547"/>
      <c r="BI112" s="547"/>
      <c r="BJ112" s="547"/>
      <c r="BK112" s="548"/>
      <c r="BL112" s="549"/>
      <c r="BM112" s="547"/>
      <c r="BN112" s="547"/>
      <c r="BO112" s="547"/>
      <c r="BP112" s="547"/>
      <c r="BQ112" s="548"/>
      <c r="BR112" s="549"/>
      <c r="BS112" s="547"/>
      <c r="BT112" s="547"/>
      <c r="BU112" s="547"/>
      <c r="BV112" s="547"/>
      <c r="BW112" s="548"/>
      <c r="BX112" s="549"/>
      <c r="BY112" s="547"/>
      <c r="BZ112" s="547"/>
      <c r="CA112" s="547"/>
      <c r="CB112" s="547"/>
      <c r="CC112" s="548"/>
      <c r="CD112" s="549"/>
      <c r="CE112" s="547"/>
      <c r="CF112" s="547"/>
      <c r="CG112" s="547"/>
      <c r="CH112" s="547"/>
      <c r="CI112" s="548"/>
      <c r="CJ112" s="549"/>
      <c r="CK112" s="547"/>
      <c r="CL112" s="547"/>
      <c r="CM112" s="547"/>
      <c r="CN112" s="547"/>
      <c r="CO112" s="548"/>
      <c r="CP112" s="549"/>
      <c r="CQ112" s="547"/>
      <c r="CR112" s="547"/>
      <c r="CS112" s="547"/>
      <c r="CT112" s="547"/>
      <c r="CU112" s="548"/>
      <c r="CV112" s="549"/>
      <c r="CW112" s="547"/>
      <c r="CX112" s="547"/>
      <c r="CY112" s="547"/>
      <c r="CZ112" s="547"/>
      <c r="DA112" s="548"/>
      <c r="DB112" s="549"/>
      <c r="DC112" s="547"/>
      <c r="DD112" s="547"/>
      <c r="DE112" s="547"/>
      <c r="DF112" s="547"/>
      <c r="DG112" s="548"/>
      <c r="DH112" s="549"/>
      <c r="DI112" s="547"/>
      <c r="DJ112" s="547"/>
      <c r="DK112" s="547"/>
      <c r="DL112" s="547"/>
      <c r="DM112" s="548"/>
      <c r="DN112" s="549"/>
      <c r="DO112" s="547"/>
      <c r="DP112" s="547"/>
      <c r="DQ112" s="547"/>
      <c r="DR112" s="547"/>
      <c r="DS112" s="548"/>
      <c r="DT112" s="549"/>
      <c r="DU112" s="547"/>
      <c r="DV112" s="547"/>
      <c r="DW112" s="547"/>
      <c r="DX112" s="547"/>
      <c r="DY112" s="548"/>
      <c r="DZ112" s="549"/>
      <c r="EA112" s="547"/>
      <c r="EB112" s="547"/>
      <c r="EC112" s="547"/>
      <c r="ED112" s="547"/>
      <c r="EE112" s="548"/>
      <c r="EF112" s="549"/>
      <c r="EG112" s="547"/>
      <c r="EH112" s="547"/>
      <c r="EI112" s="547"/>
      <c r="EJ112" s="547"/>
      <c r="EK112" s="548"/>
      <c r="EL112" s="549"/>
      <c r="EM112" s="547"/>
      <c r="EN112" s="547"/>
      <c r="EO112" s="547"/>
      <c r="EP112" s="547"/>
      <c r="EQ112" s="548"/>
      <c r="ER112" s="549"/>
      <c r="ES112" s="547"/>
      <c r="ET112" s="547"/>
      <c r="EU112" s="547"/>
      <c r="EV112" s="547"/>
      <c r="EW112" s="548"/>
      <c r="EX112" s="549"/>
      <c r="EY112" s="547"/>
      <c r="EZ112" s="547"/>
      <c r="FA112" s="547"/>
      <c r="FB112" s="547"/>
      <c r="FC112" s="548"/>
      <c r="FD112" s="549"/>
      <c r="FE112" s="547"/>
      <c r="FF112" s="547"/>
      <c r="FG112" s="547"/>
      <c r="FH112" s="547"/>
      <c r="FI112" s="548"/>
      <c r="FJ112" s="549"/>
      <c r="FK112" s="547"/>
      <c r="FL112" s="547"/>
      <c r="FM112" s="547"/>
      <c r="FN112" s="547"/>
      <c r="FO112" s="548"/>
      <c r="FP112" s="549"/>
      <c r="FQ112" s="547"/>
      <c r="FR112" s="547"/>
      <c r="FS112" s="547"/>
      <c r="FT112" s="547"/>
      <c r="FU112" s="548"/>
      <c r="FV112" s="549"/>
      <c r="FW112" s="547"/>
      <c r="FX112" s="547"/>
      <c r="FY112" s="547"/>
      <c r="FZ112" s="547"/>
      <c r="GA112" s="548"/>
      <c r="GB112" s="549"/>
      <c r="GC112" s="547"/>
      <c r="GD112" s="547"/>
      <c r="GE112" s="547"/>
      <c r="GF112" s="547"/>
      <c r="GG112" s="548"/>
      <c r="GH112" s="549"/>
      <c r="GI112" s="547"/>
      <c r="GJ112" s="547"/>
      <c r="GK112" s="547"/>
      <c r="GL112" s="547"/>
      <c r="GM112" s="548"/>
      <c r="GN112" s="549"/>
      <c r="GO112" s="547"/>
      <c r="GP112" s="547"/>
      <c r="GQ112" s="547"/>
      <c r="GR112" s="547"/>
      <c r="GS112" s="548"/>
      <c r="GT112" s="549"/>
      <c r="GU112" s="547"/>
      <c r="GV112" s="547"/>
      <c r="GW112" s="547"/>
      <c r="GX112" s="547"/>
      <c r="GY112" s="548"/>
      <c r="GZ112" s="549"/>
      <c r="HA112" s="547"/>
      <c r="HB112" s="547"/>
      <c r="HC112" s="547"/>
      <c r="HD112" s="547"/>
      <c r="HE112" s="548"/>
      <c r="HF112" s="549"/>
      <c r="HG112" s="547"/>
      <c r="HH112" s="547"/>
      <c r="HI112" s="547"/>
      <c r="HJ112" s="547"/>
      <c r="HK112" s="548"/>
      <c r="HL112" s="549"/>
      <c r="HM112" s="547"/>
      <c r="HN112" s="547"/>
      <c r="HO112" s="547"/>
    </row>
    <row r="113" spans="1:223" s="456" customFormat="1" ht="20.100000000000001" customHeight="1">
      <c r="A113" s="484">
        <f t="shared" si="18"/>
        <v>4</v>
      </c>
      <c r="B113" s="1320" t="str">
        <f t="shared" si="16"/>
        <v>RUA MOSSORÓ</v>
      </c>
      <c r="C113" s="1321"/>
      <c r="D113" s="1322"/>
      <c r="E113" s="492">
        <v>2</v>
      </c>
      <c r="F113" s="492">
        <v>1.1399999999999999</v>
      </c>
      <c r="G113" s="487">
        <f t="shared" si="17"/>
        <v>2.2799999999999998</v>
      </c>
      <c r="H113" s="502"/>
      <c r="I113" s="490"/>
      <c r="J113" s="549"/>
      <c r="K113" s="547"/>
      <c r="L113" s="547"/>
      <c r="M113" s="547"/>
      <c r="N113" s="547"/>
      <c r="O113" s="548"/>
      <c r="P113" s="549"/>
      <c r="Q113" s="547"/>
      <c r="R113" s="547"/>
      <c r="S113" s="547"/>
      <c r="T113" s="547"/>
      <c r="U113" s="548"/>
      <c r="V113" s="549"/>
      <c r="W113" s="547"/>
      <c r="X113" s="547"/>
      <c r="Y113" s="547"/>
      <c r="Z113" s="547"/>
      <c r="AA113" s="548"/>
      <c r="AB113" s="549"/>
      <c r="AC113" s="547"/>
      <c r="AD113" s="547"/>
      <c r="AE113" s="547"/>
      <c r="AF113" s="547"/>
      <c r="AG113" s="548"/>
      <c r="AH113" s="549"/>
      <c r="AI113" s="547"/>
      <c r="AJ113" s="547"/>
      <c r="AK113" s="547"/>
      <c r="AL113" s="547"/>
      <c r="AM113" s="548"/>
      <c r="AN113" s="549"/>
      <c r="AO113" s="547"/>
      <c r="AP113" s="547"/>
      <c r="AQ113" s="547"/>
      <c r="AR113" s="547"/>
      <c r="AS113" s="548"/>
      <c r="AT113" s="549"/>
      <c r="AU113" s="547"/>
      <c r="AV113" s="547"/>
      <c r="AW113" s="547"/>
      <c r="AX113" s="547"/>
      <c r="AY113" s="548"/>
      <c r="AZ113" s="549"/>
      <c r="BA113" s="547"/>
      <c r="BB113" s="547"/>
      <c r="BC113" s="547"/>
      <c r="BD113" s="547"/>
      <c r="BE113" s="548"/>
      <c r="BF113" s="549"/>
      <c r="BG113" s="547"/>
      <c r="BH113" s="547"/>
      <c r="BI113" s="547"/>
      <c r="BJ113" s="547"/>
      <c r="BK113" s="548"/>
      <c r="BL113" s="549"/>
      <c r="BM113" s="547"/>
      <c r="BN113" s="547"/>
      <c r="BO113" s="547"/>
      <c r="BP113" s="547"/>
      <c r="BQ113" s="548"/>
      <c r="BR113" s="549"/>
      <c r="BS113" s="547"/>
      <c r="BT113" s="547"/>
      <c r="BU113" s="547"/>
      <c r="BV113" s="547"/>
      <c r="BW113" s="548"/>
      <c r="BX113" s="549"/>
      <c r="BY113" s="547"/>
      <c r="BZ113" s="547"/>
      <c r="CA113" s="547"/>
      <c r="CB113" s="547"/>
      <c r="CC113" s="548"/>
      <c r="CD113" s="549"/>
      <c r="CE113" s="547"/>
      <c r="CF113" s="547"/>
      <c r="CG113" s="547"/>
      <c r="CH113" s="547"/>
      <c r="CI113" s="548"/>
      <c r="CJ113" s="549"/>
      <c r="CK113" s="547"/>
      <c r="CL113" s="547"/>
      <c r="CM113" s="547"/>
      <c r="CN113" s="547"/>
      <c r="CO113" s="548"/>
      <c r="CP113" s="549"/>
      <c r="CQ113" s="547"/>
      <c r="CR113" s="547"/>
      <c r="CS113" s="547"/>
      <c r="CT113" s="547"/>
      <c r="CU113" s="548"/>
      <c r="CV113" s="549"/>
      <c r="CW113" s="547"/>
      <c r="CX113" s="547"/>
      <c r="CY113" s="547"/>
      <c r="CZ113" s="547"/>
      <c r="DA113" s="548"/>
      <c r="DB113" s="549"/>
      <c r="DC113" s="547"/>
      <c r="DD113" s="547"/>
      <c r="DE113" s="547"/>
      <c r="DF113" s="547"/>
      <c r="DG113" s="548"/>
      <c r="DH113" s="549"/>
      <c r="DI113" s="547"/>
      <c r="DJ113" s="547"/>
      <c r="DK113" s="547"/>
      <c r="DL113" s="547"/>
      <c r="DM113" s="548"/>
      <c r="DN113" s="549"/>
      <c r="DO113" s="547"/>
      <c r="DP113" s="547"/>
      <c r="DQ113" s="547"/>
      <c r="DR113" s="547"/>
      <c r="DS113" s="548"/>
      <c r="DT113" s="549"/>
      <c r="DU113" s="547"/>
      <c r="DV113" s="547"/>
      <c r="DW113" s="547"/>
      <c r="DX113" s="547"/>
      <c r="DY113" s="548"/>
      <c r="DZ113" s="549"/>
      <c r="EA113" s="547"/>
      <c r="EB113" s="547"/>
      <c r="EC113" s="547"/>
      <c r="ED113" s="547"/>
      <c r="EE113" s="548"/>
      <c r="EF113" s="549"/>
      <c r="EG113" s="547"/>
      <c r="EH113" s="547"/>
      <c r="EI113" s="547"/>
      <c r="EJ113" s="547"/>
      <c r="EK113" s="548"/>
      <c r="EL113" s="549"/>
      <c r="EM113" s="547"/>
      <c r="EN113" s="547"/>
      <c r="EO113" s="547"/>
      <c r="EP113" s="547"/>
      <c r="EQ113" s="548"/>
      <c r="ER113" s="549"/>
      <c r="ES113" s="547"/>
      <c r="ET113" s="547"/>
      <c r="EU113" s="547"/>
      <c r="EV113" s="547"/>
      <c r="EW113" s="548"/>
      <c r="EX113" s="549"/>
      <c r="EY113" s="547"/>
      <c r="EZ113" s="547"/>
      <c r="FA113" s="547"/>
      <c r="FB113" s="547"/>
      <c r="FC113" s="548"/>
      <c r="FD113" s="549"/>
      <c r="FE113" s="547"/>
      <c r="FF113" s="547"/>
      <c r="FG113" s="547"/>
      <c r="FH113" s="547"/>
      <c r="FI113" s="548"/>
      <c r="FJ113" s="549"/>
      <c r="FK113" s="547"/>
      <c r="FL113" s="547"/>
      <c r="FM113" s="547"/>
      <c r="FN113" s="547"/>
      <c r="FO113" s="548"/>
      <c r="FP113" s="549"/>
      <c r="FQ113" s="547"/>
      <c r="FR113" s="547"/>
      <c r="FS113" s="547"/>
      <c r="FT113" s="547"/>
      <c r="FU113" s="548"/>
      <c r="FV113" s="549"/>
      <c r="FW113" s="547"/>
      <c r="FX113" s="547"/>
      <c r="FY113" s="547"/>
      <c r="FZ113" s="547"/>
      <c r="GA113" s="548"/>
      <c r="GB113" s="549"/>
      <c r="GC113" s="547"/>
      <c r="GD113" s="547"/>
      <c r="GE113" s="547"/>
      <c r="GF113" s="547"/>
      <c r="GG113" s="548"/>
      <c r="GH113" s="549"/>
      <c r="GI113" s="547"/>
      <c r="GJ113" s="547"/>
      <c r="GK113" s="547"/>
      <c r="GL113" s="547"/>
      <c r="GM113" s="548"/>
      <c r="GN113" s="549"/>
      <c r="GO113" s="547"/>
      <c r="GP113" s="547"/>
      <c r="GQ113" s="547"/>
      <c r="GR113" s="547"/>
      <c r="GS113" s="548"/>
      <c r="GT113" s="549"/>
      <c r="GU113" s="547"/>
      <c r="GV113" s="547"/>
      <c r="GW113" s="547"/>
      <c r="GX113" s="547"/>
      <c r="GY113" s="548"/>
      <c r="GZ113" s="549"/>
      <c r="HA113" s="547"/>
      <c r="HB113" s="547"/>
      <c r="HC113" s="547"/>
      <c r="HD113" s="547"/>
      <c r="HE113" s="548"/>
      <c r="HF113" s="549"/>
      <c r="HG113" s="547"/>
      <c r="HH113" s="547"/>
      <c r="HI113" s="547"/>
      <c r="HJ113" s="547"/>
      <c r="HK113" s="548"/>
      <c r="HL113" s="549"/>
      <c r="HM113" s="547"/>
      <c r="HN113" s="547"/>
      <c r="HO113" s="547"/>
    </row>
    <row r="114" spans="1:223" s="456" customFormat="1" ht="20.100000000000001" customHeight="1">
      <c r="A114" s="484">
        <f t="shared" si="18"/>
        <v>5</v>
      </c>
      <c r="B114" s="1320" t="str">
        <f t="shared" si="16"/>
        <v>RUA BRAGANÇA</v>
      </c>
      <c r="C114" s="1321"/>
      <c r="D114" s="1322"/>
      <c r="E114" s="492">
        <v>2</v>
      </c>
      <c r="F114" s="492">
        <v>1.1399999999999999</v>
      </c>
      <c r="G114" s="487">
        <f t="shared" si="17"/>
        <v>2.2799999999999998</v>
      </c>
      <c r="H114" s="502"/>
      <c r="I114" s="490"/>
      <c r="J114" s="549"/>
      <c r="K114" s="547"/>
      <c r="L114" s="547"/>
      <c r="M114" s="547"/>
      <c r="N114" s="547"/>
      <c r="O114" s="548"/>
      <c r="P114" s="549"/>
      <c r="Q114" s="547"/>
      <c r="R114" s="547"/>
      <c r="S114" s="547"/>
      <c r="T114" s="547"/>
      <c r="U114" s="548"/>
      <c r="V114" s="549"/>
      <c r="W114" s="547"/>
      <c r="X114" s="547"/>
      <c r="Y114" s="547"/>
      <c r="Z114" s="547"/>
      <c r="AA114" s="548"/>
      <c r="AB114" s="549"/>
      <c r="AC114" s="547"/>
      <c r="AD114" s="547"/>
      <c r="AE114" s="547"/>
      <c r="AF114" s="547"/>
      <c r="AG114" s="548"/>
      <c r="AH114" s="549"/>
      <c r="AI114" s="547"/>
      <c r="AJ114" s="547"/>
      <c r="AK114" s="547"/>
      <c r="AL114" s="547"/>
      <c r="AM114" s="548"/>
      <c r="AN114" s="549"/>
      <c r="AO114" s="547"/>
      <c r="AP114" s="547"/>
      <c r="AQ114" s="547"/>
      <c r="AR114" s="547"/>
      <c r="AS114" s="548"/>
      <c r="AT114" s="549"/>
      <c r="AU114" s="547"/>
      <c r="AV114" s="547"/>
      <c r="AW114" s="547"/>
      <c r="AX114" s="547"/>
      <c r="AY114" s="548"/>
      <c r="AZ114" s="549"/>
      <c r="BA114" s="547"/>
      <c r="BB114" s="547"/>
      <c r="BC114" s="547"/>
      <c r="BD114" s="547"/>
      <c r="BE114" s="548"/>
      <c r="BF114" s="549"/>
      <c r="BG114" s="547"/>
      <c r="BH114" s="547"/>
      <c r="BI114" s="547"/>
      <c r="BJ114" s="547"/>
      <c r="BK114" s="548"/>
      <c r="BL114" s="549"/>
      <c r="BM114" s="547"/>
      <c r="BN114" s="547"/>
      <c r="BO114" s="547"/>
      <c r="BP114" s="547"/>
      <c r="BQ114" s="548"/>
      <c r="BR114" s="549"/>
      <c r="BS114" s="547"/>
      <c r="BT114" s="547"/>
      <c r="BU114" s="547"/>
      <c r="BV114" s="547"/>
      <c r="BW114" s="548"/>
      <c r="BX114" s="549"/>
      <c r="BY114" s="547"/>
      <c r="BZ114" s="547"/>
      <c r="CA114" s="547"/>
      <c r="CB114" s="547"/>
      <c r="CC114" s="548"/>
      <c r="CD114" s="549"/>
      <c r="CE114" s="547"/>
      <c r="CF114" s="547"/>
      <c r="CG114" s="547"/>
      <c r="CH114" s="547"/>
      <c r="CI114" s="548"/>
      <c r="CJ114" s="549"/>
      <c r="CK114" s="547"/>
      <c r="CL114" s="547"/>
      <c r="CM114" s="547"/>
      <c r="CN114" s="547"/>
      <c r="CO114" s="548"/>
      <c r="CP114" s="549"/>
      <c r="CQ114" s="547"/>
      <c r="CR114" s="547"/>
      <c r="CS114" s="547"/>
      <c r="CT114" s="547"/>
      <c r="CU114" s="548"/>
      <c r="CV114" s="549"/>
      <c r="CW114" s="547"/>
      <c r="CX114" s="547"/>
      <c r="CY114" s="547"/>
      <c r="CZ114" s="547"/>
      <c r="DA114" s="548"/>
      <c r="DB114" s="549"/>
      <c r="DC114" s="547"/>
      <c r="DD114" s="547"/>
      <c r="DE114" s="547"/>
      <c r="DF114" s="547"/>
      <c r="DG114" s="548"/>
      <c r="DH114" s="549"/>
      <c r="DI114" s="547"/>
      <c r="DJ114" s="547"/>
      <c r="DK114" s="547"/>
      <c r="DL114" s="547"/>
      <c r="DM114" s="548"/>
      <c r="DN114" s="549"/>
      <c r="DO114" s="547"/>
      <c r="DP114" s="547"/>
      <c r="DQ114" s="547"/>
      <c r="DR114" s="547"/>
      <c r="DS114" s="548"/>
      <c r="DT114" s="549"/>
      <c r="DU114" s="547"/>
      <c r="DV114" s="547"/>
      <c r="DW114" s="547"/>
      <c r="DX114" s="547"/>
      <c r="DY114" s="548"/>
      <c r="DZ114" s="549"/>
      <c r="EA114" s="547"/>
      <c r="EB114" s="547"/>
      <c r="EC114" s="547"/>
      <c r="ED114" s="547"/>
      <c r="EE114" s="548"/>
      <c r="EF114" s="549"/>
      <c r="EG114" s="547"/>
      <c r="EH114" s="547"/>
      <c r="EI114" s="547"/>
      <c r="EJ114" s="547"/>
      <c r="EK114" s="548"/>
      <c r="EL114" s="549"/>
      <c r="EM114" s="547"/>
      <c r="EN114" s="547"/>
      <c r="EO114" s="547"/>
      <c r="EP114" s="547"/>
      <c r="EQ114" s="548"/>
      <c r="ER114" s="549"/>
      <c r="ES114" s="547"/>
      <c r="ET114" s="547"/>
      <c r="EU114" s="547"/>
      <c r="EV114" s="547"/>
      <c r="EW114" s="548"/>
      <c r="EX114" s="549"/>
      <c r="EY114" s="547"/>
      <c r="EZ114" s="547"/>
      <c r="FA114" s="547"/>
      <c r="FB114" s="547"/>
      <c r="FC114" s="548"/>
      <c r="FD114" s="549"/>
      <c r="FE114" s="547"/>
      <c r="FF114" s="547"/>
      <c r="FG114" s="547"/>
      <c r="FH114" s="547"/>
      <c r="FI114" s="548"/>
      <c r="FJ114" s="549"/>
      <c r="FK114" s="547"/>
      <c r="FL114" s="547"/>
      <c r="FM114" s="547"/>
      <c r="FN114" s="547"/>
      <c r="FO114" s="548"/>
      <c r="FP114" s="549"/>
      <c r="FQ114" s="547"/>
      <c r="FR114" s="547"/>
      <c r="FS114" s="547"/>
      <c r="FT114" s="547"/>
      <c r="FU114" s="548"/>
      <c r="FV114" s="549"/>
      <c r="FW114" s="547"/>
      <c r="FX114" s="547"/>
      <c r="FY114" s="547"/>
      <c r="FZ114" s="547"/>
      <c r="GA114" s="548"/>
      <c r="GB114" s="549"/>
      <c r="GC114" s="547"/>
      <c r="GD114" s="547"/>
      <c r="GE114" s="547"/>
      <c r="GF114" s="547"/>
      <c r="GG114" s="548"/>
      <c r="GH114" s="549"/>
      <c r="GI114" s="547"/>
      <c r="GJ114" s="547"/>
      <c r="GK114" s="547"/>
      <c r="GL114" s="547"/>
      <c r="GM114" s="548"/>
      <c r="GN114" s="549"/>
      <c r="GO114" s="547"/>
      <c r="GP114" s="547"/>
      <c r="GQ114" s="547"/>
      <c r="GR114" s="547"/>
      <c r="GS114" s="548"/>
      <c r="GT114" s="549"/>
      <c r="GU114" s="547"/>
      <c r="GV114" s="547"/>
      <c r="GW114" s="547"/>
      <c r="GX114" s="547"/>
      <c r="GY114" s="548"/>
      <c r="GZ114" s="549"/>
      <c r="HA114" s="547"/>
      <c r="HB114" s="547"/>
      <c r="HC114" s="547"/>
      <c r="HD114" s="547"/>
      <c r="HE114" s="548"/>
      <c r="HF114" s="549"/>
      <c r="HG114" s="547"/>
      <c r="HH114" s="547"/>
      <c r="HI114" s="547"/>
      <c r="HJ114" s="547"/>
      <c r="HK114" s="548"/>
      <c r="HL114" s="549"/>
      <c r="HM114" s="547"/>
      <c r="HN114" s="547"/>
      <c r="HO114" s="547"/>
    </row>
    <row r="115" spans="1:223" s="456" customFormat="1" ht="20.100000000000001" customHeight="1">
      <c r="A115" s="484">
        <f t="shared" si="18"/>
        <v>6</v>
      </c>
      <c r="B115" s="1320" t="str">
        <f t="shared" si="16"/>
        <v>RUA ALTAMIRA</v>
      </c>
      <c r="C115" s="1321"/>
      <c r="D115" s="1322"/>
      <c r="E115" s="492">
        <v>2</v>
      </c>
      <c r="F115" s="492">
        <v>1.1399999999999999</v>
      </c>
      <c r="G115" s="487">
        <f t="shared" si="17"/>
        <v>2.2799999999999998</v>
      </c>
      <c r="H115" s="502"/>
      <c r="I115" s="490"/>
      <c r="J115" s="549"/>
      <c r="K115" s="547"/>
      <c r="L115" s="547"/>
      <c r="M115" s="547"/>
      <c r="N115" s="547"/>
      <c r="O115" s="548"/>
      <c r="P115" s="549"/>
      <c r="Q115" s="547"/>
      <c r="R115" s="547"/>
      <c r="S115" s="547"/>
      <c r="T115" s="547"/>
      <c r="U115" s="548"/>
      <c r="V115" s="549"/>
      <c r="W115" s="547"/>
      <c r="X115" s="547"/>
      <c r="Y115" s="547"/>
      <c r="Z115" s="547"/>
      <c r="AA115" s="548"/>
      <c r="AB115" s="549"/>
      <c r="AC115" s="547"/>
      <c r="AD115" s="547"/>
      <c r="AE115" s="547"/>
      <c r="AF115" s="547"/>
      <c r="AG115" s="548"/>
      <c r="AH115" s="549"/>
      <c r="AI115" s="547"/>
      <c r="AJ115" s="547"/>
      <c r="AK115" s="547"/>
      <c r="AL115" s="547"/>
      <c r="AM115" s="548"/>
      <c r="AN115" s="549"/>
      <c r="AO115" s="547"/>
      <c r="AP115" s="547"/>
      <c r="AQ115" s="547"/>
      <c r="AR115" s="547"/>
      <c r="AS115" s="548"/>
      <c r="AT115" s="549"/>
      <c r="AU115" s="547"/>
      <c r="AV115" s="547"/>
      <c r="AW115" s="547"/>
      <c r="AX115" s="547"/>
      <c r="AY115" s="548"/>
      <c r="AZ115" s="549"/>
      <c r="BA115" s="547"/>
      <c r="BB115" s="547"/>
      <c r="BC115" s="547"/>
      <c r="BD115" s="547"/>
      <c r="BE115" s="548"/>
      <c r="BF115" s="549"/>
      <c r="BG115" s="547"/>
      <c r="BH115" s="547"/>
      <c r="BI115" s="547"/>
      <c r="BJ115" s="547"/>
      <c r="BK115" s="548"/>
      <c r="BL115" s="549"/>
      <c r="BM115" s="547"/>
      <c r="BN115" s="547"/>
      <c r="BO115" s="547"/>
      <c r="BP115" s="547"/>
      <c r="BQ115" s="548"/>
      <c r="BR115" s="549"/>
      <c r="BS115" s="547"/>
      <c r="BT115" s="547"/>
      <c r="BU115" s="547"/>
      <c r="BV115" s="547"/>
      <c r="BW115" s="548"/>
      <c r="BX115" s="549"/>
      <c r="BY115" s="547"/>
      <c r="BZ115" s="547"/>
      <c r="CA115" s="547"/>
      <c r="CB115" s="547"/>
      <c r="CC115" s="548"/>
      <c r="CD115" s="549"/>
      <c r="CE115" s="547"/>
      <c r="CF115" s="547"/>
      <c r="CG115" s="547"/>
      <c r="CH115" s="547"/>
      <c r="CI115" s="548"/>
      <c r="CJ115" s="549"/>
      <c r="CK115" s="547"/>
      <c r="CL115" s="547"/>
      <c r="CM115" s="547"/>
      <c r="CN115" s="547"/>
      <c r="CO115" s="548"/>
      <c r="CP115" s="549"/>
      <c r="CQ115" s="547"/>
      <c r="CR115" s="547"/>
      <c r="CS115" s="547"/>
      <c r="CT115" s="547"/>
      <c r="CU115" s="548"/>
      <c r="CV115" s="549"/>
      <c r="CW115" s="547"/>
      <c r="CX115" s="547"/>
      <c r="CY115" s="547"/>
      <c r="CZ115" s="547"/>
      <c r="DA115" s="548"/>
      <c r="DB115" s="549"/>
      <c r="DC115" s="547"/>
      <c r="DD115" s="547"/>
      <c r="DE115" s="547"/>
      <c r="DF115" s="547"/>
      <c r="DG115" s="548"/>
      <c r="DH115" s="549"/>
      <c r="DI115" s="547"/>
      <c r="DJ115" s="547"/>
      <c r="DK115" s="547"/>
      <c r="DL115" s="547"/>
      <c r="DM115" s="548"/>
      <c r="DN115" s="549"/>
      <c r="DO115" s="547"/>
      <c r="DP115" s="547"/>
      <c r="DQ115" s="547"/>
      <c r="DR115" s="547"/>
      <c r="DS115" s="548"/>
      <c r="DT115" s="549"/>
      <c r="DU115" s="547"/>
      <c r="DV115" s="547"/>
      <c r="DW115" s="547"/>
      <c r="DX115" s="547"/>
      <c r="DY115" s="548"/>
      <c r="DZ115" s="549"/>
      <c r="EA115" s="547"/>
      <c r="EB115" s="547"/>
      <c r="EC115" s="547"/>
      <c r="ED115" s="547"/>
      <c r="EE115" s="548"/>
      <c r="EF115" s="549"/>
      <c r="EG115" s="547"/>
      <c r="EH115" s="547"/>
      <c r="EI115" s="547"/>
      <c r="EJ115" s="547"/>
      <c r="EK115" s="548"/>
      <c r="EL115" s="549"/>
      <c r="EM115" s="547"/>
      <c r="EN115" s="547"/>
      <c r="EO115" s="547"/>
      <c r="EP115" s="547"/>
      <c r="EQ115" s="548"/>
      <c r="ER115" s="549"/>
      <c r="ES115" s="547"/>
      <c r="ET115" s="547"/>
      <c r="EU115" s="547"/>
      <c r="EV115" s="547"/>
      <c r="EW115" s="548"/>
      <c r="EX115" s="549"/>
      <c r="EY115" s="547"/>
      <c r="EZ115" s="547"/>
      <c r="FA115" s="547"/>
      <c r="FB115" s="547"/>
      <c r="FC115" s="548"/>
      <c r="FD115" s="549"/>
      <c r="FE115" s="547"/>
      <c r="FF115" s="547"/>
      <c r="FG115" s="547"/>
      <c r="FH115" s="547"/>
      <c r="FI115" s="548"/>
      <c r="FJ115" s="549"/>
      <c r="FK115" s="547"/>
      <c r="FL115" s="547"/>
      <c r="FM115" s="547"/>
      <c r="FN115" s="547"/>
      <c r="FO115" s="548"/>
      <c r="FP115" s="549"/>
      <c r="FQ115" s="547"/>
      <c r="FR115" s="547"/>
      <c r="FS115" s="547"/>
      <c r="FT115" s="547"/>
      <c r="FU115" s="548"/>
      <c r="FV115" s="549"/>
      <c r="FW115" s="547"/>
      <c r="FX115" s="547"/>
      <c r="FY115" s="547"/>
      <c r="FZ115" s="547"/>
      <c r="GA115" s="548"/>
      <c r="GB115" s="549"/>
      <c r="GC115" s="547"/>
      <c r="GD115" s="547"/>
      <c r="GE115" s="547"/>
      <c r="GF115" s="547"/>
      <c r="GG115" s="548"/>
      <c r="GH115" s="549"/>
      <c r="GI115" s="547"/>
      <c r="GJ115" s="547"/>
      <c r="GK115" s="547"/>
      <c r="GL115" s="547"/>
      <c r="GM115" s="548"/>
      <c r="GN115" s="549"/>
      <c r="GO115" s="547"/>
      <c r="GP115" s="547"/>
      <c r="GQ115" s="547"/>
      <c r="GR115" s="547"/>
      <c r="GS115" s="548"/>
      <c r="GT115" s="549"/>
      <c r="GU115" s="547"/>
      <c r="GV115" s="547"/>
      <c r="GW115" s="547"/>
      <c r="GX115" s="547"/>
      <c r="GY115" s="548"/>
      <c r="GZ115" s="549"/>
      <c r="HA115" s="547"/>
      <c r="HB115" s="547"/>
      <c r="HC115" s="547"/>
      <c r="HD115" s="547"/>
      <c r="HE115" s="548"/>
      <c r="HF115" s="549"/>
      <c r="HG115" s="547"/>
      <c r="HH115" s="547"/>
      <c r="HI115" s="547"/>
      <c r="HJ115" s="547"/>
      <c r="HK115" s="548"/>
      <c r="HL115" s="549"/>
      <c r="HM115" s="547"/>
      <c r="HN115" s="547"/>
      <c r="HO115" s="547"/>
    </row>
    <row r="116" spans="1:223" s="456" customFormat="1" ht="20.100000000000001" customHeight="1">
      <c r="A116" s="484">
        <f t="shared" si="18"/>
        <v>7</v>
      </c>
      <c r="B116" s="1320" t="str">
        <f t="shared" si="16"/>
        <v>RUA CARUARU</v>
      </c>
      <c r="C116" s="1321"/>
      <c r="D116" s="1322"/>
      <c r="E116" s="492">
        <v>1</v>
      </c>
      <c r="F116" s="492">
        <v>1.1399999999999999</v>
      </c>
      <c r="G116" s="487">
        <f t="shared" si="17"/>
        <v>1.1399999999999999</v>
      </c>
      <c r="H116" s="502"/>
      <c r="I116" s="490"/>
      <c r="J116" s="549"/>
      <c r="K116" s="547"/>
      <c r="L116" s="547"/>
      <c r="M116" s="547"/>
      <c r="N116" s="547"/>
      <c r="O116" s="548"/>
      <c r="P116" s="549"/>
      <c r="Q116" s="547"/>
      <c r="R116" s="547"/>
      <c r="S116" s="547"/>
      <c r="T116" s="547"/>
      <c r="U116" s="548"/>
      <c r="V116" s="549"/>
      <c r="W116" s="547"/>
      <c r="X116" s="547"/>
      <c r="Y116" s="547"/>
      <c r="Z116" s="547"/>
      <c r="AA116" s="548"/>
      <c r="AB116" s="549"/>
      <c r="AC116" s="547"/>
      <c r="AD116" s="547"/>
      <c r="AE116" s="547"/>
      <c r="AF116" s="547"/>
      <c r="AG116" s="548"/>
      <c r="AH116" s="549"/>
      <c r="AI116" s="547"/>
      <c r="AJ116" s="547"/>
      <c r="AK116" s="547"/>
      <c r="AL116" s="547"/>
      <c r="AM116" s="548"/>
      <c r="AN116" s="549"/>
      <c r="AO116" s="547"/>
      <c r="AP116" s="547"/>
      <c r="AQ116" s="547"/>
      <c r="AR116" s="547"/>
      <c r="AS116" s="548"/>
      <c r="AT116" s="549"/>
      <c r="AU116" s="547"/>
      <c r="AV116" s="547"/>
      <c r="AW116" s="547"/>
      <c r="AX116" s="547"/>
      <c r="AY116" s="548"/>
      <c r="AZ116" s="549"/>
      <c r="BA116" s="547"/>
      <c r="BB116" s="547"/>
      <c r="BC116" s="547"/>
      <c r="BD116" s="547"/>
      <c r="BE116" s="548"/>
      <c r="BF116" s="549"/>
      <c r="BG116" s="547"/>
      <c r="BH116" s="547"/>
      <c r="BI116" s="547"/>
      <c r="BJ116" s="547"/>
      <c r="BK116" s="548"/>
      <c r="BL116" s="549"/>
      <c r="BM116" s="547"/>
      <c r="BN116" s="547"/>
      <c r="BO116" s="547"/>
      <c r="BP116" s="547"/>
      <c r="BQ116" s="548"/>
      <c r="BR116" s="549"/>
      <c r="BS116" s="547"/>
      <c r="BT116" s="547"/>
      <c r="BU116" s="547"/>
      <c r="BV116" s="547"/>
      <c r="BW116" s="548"/>
      <c r="BX116" s="549"/>
      <c r="BY116" s="547"/>
      <c r="BZ116" s="547"/>
      <c r="CA116" s="547"/>
      <c r="CB116" s="547"/>
      <c r="CC116" s="548"/>
      <c r="CD116" s="549"/>
      <c r="CE116" s="547"/>
      <c r="CF116" s="547"/>
      <c r="CG116" s="547"/>
      <c r="CH116" s="547"/>
      <c r="CI116" s="548"/>
      <c r="CJ116" s="549"/>
      <c r="CK116" s="547"/>
      <c r="CL116" s="547"/>
      <c r="CM116" s="547"/>
      <c r="CN116" s="547"/>
      <c r="CO116" s="548"/>
      <c r="CP116" s="549"/>
      <c r="CQ116" s="547"/>
      <c r="CR116" s="547"/>
      <c r="CS116" s="547"/>
      <c r="CT116" s="547"/>
      <c r="CU116" s="548"/>
      <c r="CV116" s="549"/>
      <c r="CW116" s="547"/>
      <c r="CX116" s="547"/>
      <c r="CY116" s="547"/>
      <c r="CZ116" s="547"/>
      <c r="DA116" s="548"/>
      <c r="DB116" s="549"/>
      <c r="DC116" s="547"/>
      <c r="DD116" s="547"/>
      <c r="DE116" s="547"/>
      <c r="DF116" s="547"/>
      <c r="DG116" s="548"/>
      <c r="DH116" s="549"/>
      <c r="DI116" s="547"/>
      <c r="DJ116" s="547"/>
      <c r="DK116" s="547"/>
      <c r="DL116" s="547"/>
      <c r="DM116" s="548"/>
      <c r="DN116" s="549"/>
      <c r="DO116" s="547"/>
      <c r="DP116" s="547"/>
      <c r="DQ116" s="547"/>
      <c r="DR116" s="547"/>
      <c r="DS116" s="548"/>
      <c r="DT116" s="549"/>
      <c r="DU116" s="547"/>
      <c r="DV116" s="547"/>
      <c r="DW116" s="547"/>
      <c r="DX116" s="547"/>
      <c r="DY116" s="548"/>
      <c r="DZ116" s="549"/>
      <c r="EA116" s="547"/>
      <c r="EB116" s="547"/>
      <c r="EC116" s="547"/>
      <c r="ED116" s="547"/>
      <c r="EE116" s="548"/>
      <c r="EF116" s="549"/>
      <c r="EG116" s="547"/>
      <c r="EH116" s="547"/>
      <c r="EI116" s="547"/>
      <c r="EJ116" s="547"/>
      <c r="EK116" s="548"/>
      <c r="EL116" s="549"/>
      <c r="EM116" s="547"/>
      <c r="EN116" s="547"/>
      <c r="EO116" s="547"/>
      <c r="EP116" s="547"/>
      <c r="EQ116" s="548"/>
      <c r="ER116" s="549"/>
      <c r="ES116" s="547"/>
      <c r="ET116" s="547"/>
      <c r="EU116" s="547"/>
      <c r="EV116" s="547"/>
      <c r="EW116" s="548"/>
      <c r="EX116" s="549"/>
      <c r="EY116" s="547"/>
      <c r="EZ116" s="547"/>
      <c r="FA116" s="547"/>
      <c r="FB116" s="547"/>
      <c r="FC116" s="548"/>
      <c r="FD116" s="549"/>
      <c r="FE116" s="547"/>
      <c r="FF116" s="547"/>
      <c r="FG116" s="547"/>
      <c r="FH116" s="547"/>
      <c r="FI116" s="548"/>
      <c r="FJ116" s="549"/>
      <c r="FK116" s="547"/>
      <c r="FL116" s="547"/>
      <c r="FM116" s="547"/>
      <c r="FN116" s="547"/>
      <c r="FO116" s="548"/>
      <c r="FP116" s="549"/>
      <c r="FQ116" s="547"/>
      <c r="FR116" s="547"/>
      <c r="FS116" s="547"/>
      <c r="FT116" s="547"/>
      <c r="FU116" s="548"/>
      <c r="FV116" s="549"/>
      <c r="FW116" s="547"/>
      <c r="FX116" s="547"/>
      <c r="FY116" s="547"/>
      <c r="FZ116" s="547"/>
      <c r="GA116" s="548"/>
      <c r="GB116" s="549"/>
      <c r="GC116" s="547"/>
      <c r="GD116" s="547"/>
      <c r="GE116" s="547"/>
      <c r="GF116" s="547"/>
      <c r="GG116" s="548"/>
      <c r="GH116" s="549"/>
      <c r="GI116" s="547"/>
      <c r="GJ116" s="547"/>
      <c r="GK116" s="547"/>
      <c r="GL116" s="547"/>
      <c r="GM116" s="548"/>
      <c r="GN116" s="549"/>
      <c r="GO116" s="547"/>
      <c r="GP116" s="547"/>
      <c r="GQ116" s="547"/>
      <c r="GR116" s="547"/>
      <c r="GS116" s="548"/>
      <c r="GT116" s="549"/>
      <c r="GU116" s="547"/>
      <c r="GV116" s="547"/>
      <c r="GW116" s="547"/>
      <c r="GX116" s="547"/>
      <c r="GY116" s="548"/>
      <c r="GZ116" s="549"/>
      <c r="HA116" s="547"/>
      <c r="HB116" s="547"/>
      <c r="HC116" s="547"/>
      <c r="HD116" s="547"/>
      <c r="HE116" s="548"/>
      <c r="HF116" s="549"/>
      <c r="HG116" s="547"/>
      <c r="HH116" s="547"/>
      <c r="HI116" s="547"/>
      <c r="HJ116" s="547"/>
      <c r="HK116" s="548"/>
      <c r="HL116" s="549"/>
      <c r="HM116" s="547"/>
      <c r="HN116" s="547"/>
      <c r="HO116" s="547"/>
    </row>
    <row r="117" spans="1:223" s="456" customFormat="1" ht="20.100000000000001" customHeight="1">
      <c r="A117" s="484">
        <f t="shared" si="18"/>
        <v>8</v>
      </c>
      <c r="B117" s="1320" t="str">
        <f t="shared" si="16"/>
        <v>TRAVESSA DO NICO</v>
      </c>
      <c r="C117" s="1321"/>
      <c r="D117" s="1322"/>
      <c r="E117" s="492">
        <v>2</v>
      </c>
      <c r="F117" s="492">
        <v>1.1399999999999999</v>
      </c>
      <c r="G117" s="487">
        <f t="shared" si="17"/>
        <v>2.2799999999999998</v>
      </c>
      <c r="H117" s="502"/>
      <c r="I117" s="490"/>
      <c r="J117" s="549"/>
      <c r="K117" s="547"/>
      <c r="L117" s="547"/>
      <c r="M117" s="547"/>
      <c r="N117" s="547"/>
      <c r="O117" s="548"/>
      <c r="P117" s="549"/>
      <c r="Q117" s="547"/>
      <c r="R117" s="547"/>
      <c r="S117" s="547"/>
      <c r="T117" s="547"/>
      <c r="U117" s="548"/>
      <c r="V117" s="549"/>
      <c r="W117" s="547"/>
      <c r="X117" s="547"/>
      <c r="Y117" s="547"/>
      <c r="Z117" s="547"/>
      <c r="AA117" s="548"/>
      <c r="AB117" s="549"/>
      <c r="AC117" s="547"/>
      <c r="AD117" s="547"/>
      <c r="AE117" s="547"/>
      <c r="AF117" s="547"/>
      <c r="AG117" s="548"/>
      <c r="AH117" s="549"/>
      <c r="AI117" s="547"/>
      <c r="AJ117" s="547"/>
      <c r="AK117" s="547"/>
      <c r="AL117" s="547"/>
      <c r="AM117" s="548"/>
      <c r="AN117" s="549"/>
      <c r="AO117" s="547"/>
      <c r="AP117" s="547"/>
      <c r="AQ117" s="547"/>
      <c r="AR117" s="547"/>
      <c r="AS117" s="548"/>
      <c r="AT117" s="549"/>
      <c r="AU117" s="547"/>
      <c r="AV117" s="547"/>
      <c r="AW117" s="547"/>
      <c r="AX117" s="547"/>
      <c r="AY117" s="548"/>
      <c r="AZ117" s="549"/>
      <c r="BA117" s="547"/>
      <c r="BB117" s="547"/>
      <c r="BC117" s="547"/>
      <c r="BD117" s="547"/>
      <c r="BE117" s="548"/>
      <c r="BF117" s="549"/>
      <c r="BG117" s="547"/>
      <c r="BH117" s="547"/>
      <c r="BI117" s="547"/>
      <c r="BJ117" s="547"/>
      <c r="BK117" s="548"/>
      <c r="BL117" s="549"/>
      <c r="BM117" s="547"/>
      <c r="BN117" s="547"/>
      <c r="BO117" s="547"/>
      <c r="BP117" s="547"/>
      <c r="BQ117" s="548"/>
      <c r="BR117" s="549"/>
      <c r="BS117" s="547"/>
      <c r="BT117" s="547"/>
      <c r="BU117" s="547"/>
      <c r="BV117" s="547"/>
      <c r="BW117" s="548"/>
      <c r="BX117" s="549"/>
      <c r="BY117" s="547"/>
      <c r="BZ117" s="547"/>
      <c r="CA117" s="547"/>
      <c r="CB117" s="547"/>
      <c r="CC117" s="548"/>
      <c r="CD117" s="549"/>
      <c r="CE117" s="547"/>
      <c r="CF117" s="547"/>
      <c r="CG117" s="547"/>
      <c r="CH117" s="547"/>
      <c r="CI117" s="548"/>
      <c r="CJ117" s="549"/>
      <c r="CK117" s="547"/>
      <c r="CL117" s="547"/>
      <c r="CM117" s="547"/>
      <c r="CN117" s="547"/>
      <c r="CO117" s="548"/>
      <c r="CP117" s="549"/>
      <c r="CQ117" s="547"/>
      <c r="CR117" s="547"/>
      <c r="CS117" s="547"/>
      <c r="CT117" s="547"/>
      <c r="CU117" s="548"/>
      <c r="CV117" s="549"/>
      <c r="CW117" s="547"/>
      <c r="CX117" s="547"/>
      <c r="CY117" s="547"/>
      <c r="CZ117" s="547"/>
      <c r="DA117" s="548"/>
      <c r="DB117" s="549"/>
      <c r="DC117" s="547"/>
      <c r="DD117" s="547"/>
      <c r="DE117" s="547"/>
      <c r="DF117" s="547"/>
      <c r="DG117" s="548"/>
      <c r="DH117" s="549"/>
      <c r="DI117" s="547"/>
      <c r="DJ117" s="547"/>
      <c r="DK117" s="547"/>
      <c r="DL117" s="547"/>
      <c r="DM117" s="548"/>
      <c r="DN117" s="549"/>
      <c r="DO117" s="547"/>
      <c r="DP117" s="547"/>
      <c r="DQ117" s="547"/>
      <c r="DR117" s="547"/>
      <c r="DS117" s="548"/>
      <c r="DT117" s="549"/>
      <c r="DU117" s="547"/>
      <c r="DV117" s="547"/>
      <c r="DW117" s="547"/>
      <c r="DX117" s="547"/>
      <c r="DY117" s="548"/>
      <c r="DZ117" s="549"/>
      <c r="EA117" s="547"/>
      <c r="EB117" s="547"/>
      <c r="EC117" s="547"/>
      <c r="ED117" s="547"/>
      <c r="EE117" s="548"/>
      <c r="EF117" s="549"/>
      <c r="EG117" s="547"/>
      <c r="EH117" s="547"/>
      <c r="EI117" s="547"/>
      <c r="EJ117" s="547"/>
      <c r="EK117" s="548"/>
      <c r="EL117" s="549"/>
      <c r="EM117" s="547"/>
      <c r="EN117" s="547"/>
      <c r="EO117" s="547"/>
      <c r="EP117" s="547"/>
      <c r="EQ117" s="548"/>
      <c r="ER117" s="549"/>
      <c r="ES117" s="547"/>
      <c r="ET117" s="547"/>
      <c r="EU117" s="547"/>
      <c r="EV117" s="547"/>
      <c r="EW117" s="548"/>
      <c r="EX117" s="549"/>
      <c r="EY117" s="547"/>
      <c r="EZ117" s="547"/>
      <c r="FA117" s="547"/>
      <c r="FB117" s="547"/>
      <c r="FC117" s="548"/>
      <c r="FD117" s="549"/>
      <c r="FE117" s="547"/>
      <c r="FF117" s="547"/>
      <c r="FG117" s="547"/>
      <c r="FH117" s="547"/>
      <c r="FI117" s="548"/>
      <c r="FJ117" s="549"/>
      <c r="FK117" s="547"/>
      <c r="FL117" s="547"/>
      <c r="FM117" s="547"/>
      <c r="FN117" s="547"/>
      <c r="FO117" s="548"/>
      <c r="FP117" s="549"/>
      <c r="FQ117" s="547"/>
      <c r="FR117" s="547"/>
      <c r="FS117" s="547"/>
      <c r="FT117" s="547"/>
      <c r="FU117" s="548"/>
      <c r="FV117" s="549"/>
      <c r="FW117" s="547"/>
      <c r="FX117" s="547"/>
      <c r="FY117" s="547"/>
      <c r="FZ117" s="547"/>
      <c r="GA117" s="548"/>
      <c r="GB117" s="549"/>
      <c r="GC117" s="547"/>
      <c r="GD117" s="547"/>
      <c r="GE117" s="547"/>
      <c r="GF117" s="547"/>
      <c r="GG117" s="548"/>
      <c r="GH117" s="549"/>
      <c r="GI117" s="547"/>
      <c r="GJ117" s="547"/>
      <c r="GK117" s="547"/>
      <c r="GL117" s="547"/>
      <c r="GM117" s="548"/>
      <c r="GN117" s="549"/>
      <c r="GO117" s="547"/>
      <c r="GP117" s="547"/>
      <c r="GQ117" s="547"/>
      <c r="GR117" s="547"/>
      <c r="GS117" s="548"/>
      <c r="GT117" s="549"/>
      <c r="GU117" s="547"/>
      <c r="GV117" s="547"/>
      <c r="GW117" s="547"/>
      <c r="GX117" s="547"/>
      <c r="GY117" s="548"/>
      <c r="GZ117" s="549"/>
      <c r="HA117" s="547"/>
      <c r="HB117" s="547"/>
      <c r="HC117" s="547"/>
      <c r="HD117" s="547"/>
      <c r="HE117" s="548"/>
      <c r="HF117" s="549"/>
      <c r="HG117" s="547"/>
      <c r="HH117" s="547"/>
      <c r="HI117" s="547"/>
      <c r="HJ117" s="547"/>
      <c r="HK117" s="548"/>
      <c r="HL117" s="549"/>
      <c r="HM117" s="547"/>
      <c r="HN117" s="547"/>
      <c r="HO117" s="547"/>
    </row>
    <row r="118" spans="1:223" s="456" customFormat="1" ht="20.100000000000001" customHeight="1">
      <c r="A118" s="484">
        <f t="shared" si="18"/>
        <v>9</v>
      </c>
      <c r="B118" s="1320" t="str">
        <f t="shared" si="16"/>
        <v>RUA COLATINA</v>
      </c>
      <c r="C118" s="1321"/>
      <c r="D118" s="1322"/>
      <c r="E118" s="492">
        <v>2</v>
      </c>
      <c r="F118" s="492">
        <v>1.1399999999999999</v>
      </c>
      <c r="G118" s="487">
        <f t="shared" si="17"/>
        <v>2.2799999999999998</v>
      </c>
      <c r="H118" s="502"/>
      <c r="I118" s="490"/>
      <c r="J118" s="549"/>
      <c r="K118" s="547"/>
      <c r="L118" s="547"/>
      <c r="M118" s="547"/>
      <c r="N118" s="547"/>
      <c r="O118" s="548"/>
      <c r="P118" s="549"/>
      <c r="Q118" s="547"/>
      <c r="R118" s="547"/>
      <c r="S118" s="547"/>
      <c r="T118" s="547"/>
      <c r="U118" s="548"/>
      <c r="V118" s="549"/>
      <c r="W118" s="547"/>
      <c r="X118" s="547"/>
      <c r="Y118" s="547"/>
      <c r="Z118" s="547"/>
      <c r="AA118" s="548"/>
      <c r="AB118" s="549"/>
      <c r="AC118" s="547"/>
      <c r="AD118" s="547"/>
      <c r="AE118" s="547"/>
      <c r="AF118" s="547"/>
      <c r="AG118" s="548"/>
      <c r="AH118" s="549"/>
      <c r="AI118" s="547"/>
      <c r="AJ118" s="547"/>
      <c r="AK118" s="547"/>
      <c r="AL118" s="547"/>
      <c r="AM118" s="548"/>
      <c r="AN118" s="549"/>
      <c r="AO118" s="547"/>
      <c r="AP118" s="547"/>
      <c r="AQ118" s="547"/>
      <c r="AR118" s="547"/>
      <c r="AS118" s="548"/>
      <c r="AT118" s="549"/>
      <c r="AU118" s="547"/>
      <c r="AV118" s="547"/>
      <c r="AW118" s="547"/>
      <c r="AX118" s="547"/>
      <c r="AY118" s="548"/>
      <c r="AZ118" s="549"/>
      <c r="BA118" s="547"/>
      <c r="BB118" s="547"/>
      <c r="BC118" s="547"/>
      <c r="BD118" s="547"/>
      <c r="BE118" s="548"/>
      <c r="BF118" s="549"/>
      <c r="BG118" s="547"/>
      <c r="BH118" s="547"/>
      <c r="BI118" s="547"/>
      <c r="BJ118" s="547"/>
      <c r="BK118" s="548"/>
      <c r="BL118" s="549"/>
      <c r="BM118" s="547"/>
      <c r="BN118" s="547"/>
      <c r="BO118" s="547"/>
      <c r="BP118" s="547"/>
      <c r="BQ118" s="548"/>
      <c r="BR118" s="549"/>
      <c r="BS118" s="547"/>
      <c r="BT118" s="547"/>
      <c r="BU118" s="547"/>
      <c r="BV118" s="547"/>
      <c r="BW118" s="548"/>
      <c r="BX118" s="549"/>
      <c r="BY118" s="547"/>
      <c r="BZ118" s="547"/>
      <c r="CA118" s="547"/>
      <c r="CB118" s="547"/>
      <c r="CC118" s="548"/>
      <c r="CD118" s="549"/>
      <c r="CE118" s="547"/>
      <c r="CF118" s="547"/>
      <c r="CG118" s="547"/>
      <c r="CH118" s="547"/>
      <c r="CI118" s="548"/>
      <c r="CJ118" s="549"/>
      <c r="CK118" s="547"/>
      <c r="CL118" s="547"/>
      <c r="CM118" s="547"/>
      <c r="CN118" s="547"/>
      <c r="CO118" s="548"/>
      <c r="CP118" s="549"/>
      <c r="CQ118" s="547"/>
      <c r="CR118" s="547"/>
      <c r="CS118" s="547"/>
      <c r="CT118" s="547"/>
      <c r="CU118" s="548"/>
      <c r="CV118" s="549"/>
      <c r="CW118" s="547"/>
      <c r="CX118" s="547"/>
      <c r="CY118" s="547"/>
      <c r="CZ118" s="547"/>
      <c r="DA118" s="548"/>
      <c r="DB118" s="549"/>
      <c r="DC118" s="547"/>
      <c r="DD118" s="547"/>
      <c r="DE118" s="547"/>
      <c r="DF118" s="547"/>
      <c r="DG118" s="548"/>
      <c r="DH118" s="549"/>
      <c r="DI118" s="547"/>
      <c r="DJ118" s="547"/>
      <c r="DK118" s="547"/>
      <c r="DL118" s="547"/>
      <c r="DM118" s="548"/>
      <c r="DN118" s="549"/>
      <c r="DO118" s="547"/>
      <c r="DP118" s="547"/>
      <c r="DQ118" s="547"/>
      <c r="DR118" s="547"/>
      <c r="DS118" s="548"/>
      <c r="DT118" s="549"/>
      <c r="DU118" s="547"/>
      <c r="DV118" s="547"/>
      <c r="DW118" s="547"/>
      <c r="DX118" s="547"/>
      <c r="DY118" s="548"/>
      <c r="DZ118" s="549"/>
      <c r="EA118" s="547"/>
      <c r="EB118" s="547"/>
      <c r="EC118" s="547"/>
      <c r="ED118" s="547"/>
      <c r="EE118" s="548"/>
      <c r="EF118" s="549"/>
      <c r="EG118" s="547"/>
      <c r="EH118" s="547"/>
      <c r="EI118" s="547"/>
      <c r="EJ118" s="547"/>
      <c r="EK118" s="548"/>
      <c r="EL118" s="549"/>
      <c r="EM118" s="547"/>
      <c r="EN118" s="547"/>
      <c r="EO118" s="547"/>
      <c r="EP118" s="547"/>
      <c r="EQ118" s="548"/>
      <c r="ER118" s="549"/>
      <c r="ES118" s="547"/>
      <c r="ET118" s="547"/>
      <c r="EU118" s="547"/>
      <c r="EV118" s="547"/>
      <c r="EW118" s="548"/>
      <c r="EX118" s="549"/>
      <c r="EY118" s="547"/>
      <c r="EZ118" s="547"/>
      <c r="FA118" s="547"/>
      <c r="FB118" s="547"/>
      <c r="FC118" s="548"/>
      <c r="FD118" s="549"/>
      <c r="FE118" s="547"/>
      <c r="FF118" s="547"/>
      <c r="FG118" s="547"/>
      <c r="FH118" s="547"/>
      <c r="FI118" s="548"/>
      <c r="FJ118" s="549"/>
      <c r="FK118" s="547"/>
      <c r="FL118" s="547"/>
      <c r="FM118" s="547"/>
      <c r="FN118" s="547"/>
      <c r="FO118" s="548"/>
      <c r="FP118" s="549"/>
      <c r="FQ118" s="547"/>
      <c r="FR118" s="547"/>
      <c r="FS118" s="547"/>
      <c r="FT118" s="547"/>
      <c r="FU118" s="548"/>
      <c r="FV118" s="549"/>
      <c r="FW118" s="547"/>
      <c r="FX118" s="547"/>
      <c r="FY118" s="547"/>
      <c r="FZ118" s="547"/>
      <c r="GA118" s="548"/>
      <c r="GB118" s="549"/>
      <c r="GC118" s="547"/>
      <c r="GD118" s="547"/>
      <c r="GE118" s="547"/>
      <c r="GF118" s="547"/>
      <c r="GG118" s="548"/>
      <c r="GH118" s="549"/>
      <c r="GI118" s="547"/>
      <c r="GJ118" s="547"/>
      <c r="GK118" s="547"/>
      <c r="GL118" s="547"/>
      <c r="GM118" s="548"/>
      <c r="GN118" s="549"/>
      <c r="GO118" s="547"/>
      <c r="GP118" s="547"/>
      <c r="GQ118" s="547"/>
      <c r="GR118" s="547"/>
      <c r="GS118" s="548"/>
      <c r="GT118" s="549"/>
      <c r="GU118" s="547"/>
      <c r="GV118" s="547"/>
      <c r="GW118" s="547"/>
      <c r="GX118" s="547"/>
      <c r="GY118" s="548"/>
      <c r="GZ118" s="549"/>
      <c r="HA118" s="547"/>
      <c r="HB118" s="547"/>
      <c r="HC118" s="547"/>
      <c r="HD118" s="547"/>
      <c r="HE118" s="548"/>
      <c r="HF118" s="549"/>
      <c r="HG118" s="547"/>
      <c r="HH118" s="547"/>
      <c r="HI118" s="547"/>
      <c r="HJ118" s="547"/>
      <c r="HK118" s="548"/>
      <c r="HL118" s="549"/>
      <c r="HM118" s="547"/>
      <c r="HN118" s="547"/>
      <c r="HO118" s="547"/>
    </row>
    <row r="119" spans="1:223" s="456" customFormat="1" ht="20.100000000000001" customHeight="1">
      <c r="A119" s="484">
        <f t="shared" si="18"/>
        <v>10</v>
      </c>
      <c r="B119" s="1320" t="str">
        <f t="shared" si="16"/>
        <v>RUA CEM</v>
      </c>
      <c r="C119" s="1321"/>
      <c r="D119" s="1322"/>
      <c r="E119" s="492">
        <v>2</v>
      </c>
      <c r="F119" s="492">
        <v>1.1399999999999999</v>
      </c>
      <c r="G119" s="487">
        <f t="shared" si="17"/>
        <v>2.2799999999999998</v>
      </c>
      <c r="H119" s="502"/>
      <c r="I119" s="490"/>
      <c r="J119" s="549"/>
      <c r="K119" s="547"/>
      <c r="L119" s="547"/>
      <c r="M119" s="547"/>
      <c r="N119" s="547"/>
      <c r="O119" s="548"/>
      <c r="P119" s="549"/>
      <c r="Q119" s="547"/>
      <c r="R119" s="547"/>
      <c r="S119" s="547"/>
      <c r="T119" s="547"/>
      <c r="U119" s="548"/>
      <c r="V119" s="549"/>
      <c r="W119" s="547"/>
      <c r="X119" s="547"/>
      <c r="Y119" s="547"/>
      <c r="Z119" s="547"/>
      <c r="AA119" s="548"/>
      <c r="AB119" s="549"/>
      <c r="AC119" s="547"/>
      <c r="AD119" s="547"/>
      <c r="AE119" s="547"/>
      <c r="AF119" s="547"/>
      <c r="AG119" s="548"/>
      <c r="AH119" s="549"/>
      <c r="AI119" s="547"/>
      <c r="AJ119" s="547"/>
      <c r="AK119" s="547"/>
      <c r="AL119" s="547"/>
      <c r="AM119" s="548"/>
      <c r="AN119" s="549"/>
      <c r="AO119" s="547"/>
      <c r="AP119" s="547"/>
      <c r="AQ119" s="547"/>
      <c r="AR119" s="547"/>
      <c r="AS119" s="548"/>
      <c r="AT119" s="549"/>
      <c r="AU119" s="547"/>
      <c r="AV119" s="547"/>
      <c r="AW119" s="547"/>
      <c r="AX119" s="547"/>
      <c r="AY119" s="548"/>
      <c r="AZ119" s="549"/>
      <c r="BA119" s="547"/>
      <c r="BB119" s="547"/>
      <c r="BC119" s="547"/>
      <c r="BD119" s="547"/>
      <c r="BE119" s="548"/>
      <c r="BF119" s="549"/>
      <c r="BG119" s="547"/>
      <c r="BH119" s="547"/>
      <c r="BI119" s="547"/>
      <c r="BJ119" s="547"/>
      <c r="BK119" s="548"/>
      <c r="BL119" s="549"/>
      <c r="BM119" s="547"/>
      <c r="BN119" s="547"/>
      <c r="BO119" s="547"/>
      <c r="BP119" s="547"/>
      <c r="BQ119" s="548"/>
      <c r="BR119" s="549"/>
      <c r="BS119" s="547"/>
      <c r="BT119" s="547"/>
      <c r="BU119" s="547"/>
      <c r="BV119" s="547"/>
      <c r="BW119" s="548"/>
      <c r="BX119" s="549"/>
      <c r="BY119" s="547"/>
      <c r="BZ119" s="547"/>
      <c r="CA119" s="547"/>
      <c r="CB119" s="547"/>
      <c r="CC119" s="548"/>
      <c r="CD119" s="549"/>
      <c r="CE119" s="547"/>
      <c r="CF119" s="547"/>
      <c r="CG119" s="547"/>
      <c r="CH119" s="547"/>
      <c r="CI119" s="548"/>
      <c r="CJ119" s="549"/>
      <c r="CK119" s="547"/>
      <c r="CL119" s="547"/>
      <c r="CM119" s="547"/>
      <c r="CN119" s="547"/>
      <c r="CO119" s="548"/>
      <c r="CP119" s="549"/>
      <c r="CQ119" s="547"/>
      <c r="CR119" s="547"/>
      <c r="CS119" s="547"/>
      <c r="CT119" s="547"/>
      <c r="CU119" s="548"/>
      <c r="CV119" s="549"/>
      <c r="CW119" s="547"/>
      <c r="CX119" s="547"/>
      <c r="CY119" s="547"/>
      <c r="CZ119" s="547"/>
      <c r="DA119" s="548"/>
      <c r="DB119" s="549"/>
      <c r="DC119" s="547"/>
      <c r="DD119" s="547"/>
      <c r="DE119" s="547"/>
      <c r="DF119" s="547"/>
      <c r="DG119" s="548"/>
      <c r="DH119" s="549"/>
      <c r="DI119" s="547"/>
      <c r="DJ119" s="547"/>
      <c r="DK119" s="547"/>
      <c r="DL119" s="547"/>
      <c r="DM119" s="548"/>
      <c r="DN119" s="549"/>
      <c r="DO119" s="547"/>
      <c r="DP119" s="547"/>
      <c r="DQ119" s="547"/>
      <c r="DR119" s="547"/>
      <c r="DS119" s="548"/>
      <c r="DT119" s="549"/>
      <c r="DU119" s="547"/>
      <c r="DV119" s="547"/>
      <c r="DW119" s="547"/>
      <c r="DX119" s="547"/>
      <c r="DY119" s="548"/>
      <c r="DZ119" s="549"/>
      <c r="EA119" s="547"/>
      <c r="EB119" s="547"/>
      <c r="EC119" s="547"/>
      <c r="ED119" s="547"/>
      <c r="EE119" s="548"/>
      <c r="EF119" s="549"/>
      <c r="EG119" s="547"/>
      <c r="EH119" s="547"/>
      <c r="EI119" s="547"/>
      <c r="EJ119" s="547"/>
      <c r="EK119" s="548"/>
      <c r="EL119" s="549"/>
      <c r="EM119" s="547"/>
      <c r="EN119" s="547"/>
      <c r="EO119" s="547"/>
      <c r="EP119" s="547"/>
      <c r="EQ119" s="548"/>
      <c r="ER119" s="549"/>
      <c r="ES119" s="547"/>
      <c r="ET119" s="547"/>
      <c r="EU119" s="547"/>
      <c r="EV119" s="547"/>
      <c r="EW119" s="548"/>
      <c r="EX119" s="549"/>
      <c r="EY119" s="547"/>
      <c r="EZ119" s="547"/>
      <c r="FA119" s="547"/>
      <c r="FB119" s="547"/>
      <c r="FC119" s="548"/>
      <c r="FD119" s="549"/>
      <c r="FE119" s="547"/>
      <c r="FF119" s="547"/>
      <c r="FG119" s="547"/>
      <c r="FH119" s="547"/>
      <c r="FI119" s="548"/>
      <c r="FJ119" s="549"/>
      <c r="FK119" s="547"/>
      <c r="FL119" s="547"/>
      <c r="FM119" s="547"/>
      <c r="FN119" s="547"/>
      <c r="FO119" s="548"/>
      <c r="FP119" s="549"/>
      <c r="FQ119" s="547"/>
      <c r="FR119" s="547"/>
      <c r="FS119" s="547"/>
      <c r="FT119" s="547"/>
      <c r="FU119" s="548"/>
      <c r="FV119" s="549"/>
      <c r="FW119" s="547"/>
      <c r="FX119" s="547"/>
      <c r="FY119" s="547"/>
      <c r="FZ119" s="547"/>
      <c r="GA119" s="548"/>
      <c r="GB119" s="549"/>
      <c r="GC119" s="547"/>
      <c r="GD119" s="547"/>
      <c r="GE119" s="547"/>
      <c r="GF119" s="547"/>
      <c r="GG119" s="548"/>
      <c r="GH119" s="549"/>
      <c r="GI119" s="547"/>
      <c r="GJ119" s="547"/>
      <c r="GK119" s="547"/>
      <c r="GL119" s="547"/>
      <c r="GM119" s="548"/>
      <c r="GN119" s="549"/>
      <c r="GO119" s="547"/>
      <c r="GP119" s="547"/>
      <c r="GQ119" s="547"/>
      <c r="GR119" s="547"/>
      <c r="GS119" s="548"/>
      <c r="GT119" s="549"/>
      <c r="GU119" s="547"/>
      <c r="GV119" s="547"/>
      <c r="GW119" s="547"/>
      <c r="GX119" s="547"/>
      <c r="GY119" s="548"/>
      <c r="GZ119" s="549"/>
      <c r="HA119" s="547"/>
      <c r="HB119" s="547"/>
      <c r="HC119" s="547"/>
      <c r="HD119" s="547"/>
      <c r="HE119" s="548"/>
      <c r="HF119" s="549"/>
      <c r="HG119" s="547"/>
      <c r="HH119" s="547"/>
      <c r="HI119" s="547"/>
      <c r="HJ119" s="547"/>
      <c r="HK119" s="548"/>
      <c r="HL119" s="549"/>
      <c r="HM119" s="547"/>
      <c r="HN119" s="547"/>
      <c r="HO119" s="547"/>
    </row>
    <row r="120" spans="1:223" s="456" customFormat="1" ht="20.100000000000001" customHeight="1">
      <c r="A120" s="484">
        <f t="shared" si="18"/>
        <v>11</v>
      </c>
      <c r="B120" s="1320" t="str">
        <f t="shared" si="16"/>
        <v>TRAVESSA CENTO E CINQUENTA E DOIS</v>
      </c>
      <c r="C120" s="1321"/>
      <c r="D120" s="1322"/>
      <c r="E120" s="492">
        <v>2</v>
      </c>
      <c r="F120" s="492">
        <v>1.1399999999999999</v>
      </c>
      <c r="G120" s="487">
        <f t="shared" si="17"/>
        <v>2.2799999999999998</v>
      </c>
      <c r="H120" s="502"/>
      <c r="I120" s="490"/>
      <c r="J120" s="549"/>
      <c r="K120" s="547"/>
      <c r="L120" s="547"/>
      <c r="M120" s="547"/>
      <c r="N120" s="547"/>
      <c r="O120" s="548"/>
      <c r="P120" s="549"/>
      <c r="Q120" s="547"/>
      <c r="R120" s="547"/>
      <c r="S120" s="547"/>
      <c r="T120" s="547"/>
      <c r="U120" s="548"/>
      <c r="V120" s="549"/>
      <c r="W120" s="547"/>
      <c r="X120" s="547"/>
      <c r="Y120" s="547"/>
      <c r="Z120" s="547"/>
      <c r="AA120" s="548"/>
      <c r="AB120" s="549"/>
      <c r="AC120" s="547"/>
      <c r="AD120" s="547"/>
      <c r="AE120" s="547"/>
      <c r="AF120" s="547"/>
      <c r="AG120" s="548"/>
      <c r="AH120" s="549"/>
      <c r="AI120" s="547"/>
      <c r="AJ120" s="547"/>
      <c r="AK120" s="547"/>
      <c r="AL120" s="547"/>
      <c r="AM120" s="548"/>
      <c r="AN120" s="549"/>
      <c r="AO120" s="547"/>
      <c r="AP120" s="547"/>
      <c r="AQ120" s="547"/>
      <c r="AR120" s="547"/>
      <c r="AS120" s="548"/>
      <c r="AT120" s="549"/>
      <c r="AU120" s="547"/>
      <c r="AV120" s="547"/>
      <c r="AW120" s="547"/>
      <c r="AX120" s="547"/>
      <c r="AY120" s="548"/>
      <c r="AZ120" s="549"/>
      <c r="BA120" s="547"/>
      <c r="BB120" s="547"/>
      <c r="BC120" s="547"/>
      <c r="BD120" s="547"/>
      <c r="BE120" s="548"/>
      <c r="BF120" s="549"/>
      <c r="BG120" s="547"/>
      <c r="BH120" s="547"/>
      <c r="BI120" s="547"/>
      <c r="BJ120" s="547"/>
      <c r="BK120" s="548"/>
      <c r="BL120" s="549"/>
      <c r="BM120" s="547"/>
      <c r="BN120" s="547"/>
      <c r="BO120" s="547"/>
      <c r="BP120" s="547"/>
      <c r="BQ120" s="548"/>
      <c r="BR120" s="549"/>
      <c r="BS120" s="547"/>
      <c r="BT120" s="547"/>
      <c r="BU120" s="547"/>
      <c r="BV120" s="547"/>
      <c r="BW120" s="548"/>
      <c r="BX120" s="549"/>
      <c r="BY120" s="547"/>
      <c r="BZ120" s="547"/>
      <c r="CA120" s="547"/>
      <c r="CB120" s="547"/>
      <c r="CC120" s="548"/>
      <c r="CD120" s="549"/>
      <c r="CE120" s="547"/>
      <c r="CF120" s="547"/>
      <c r="CG120" s="547"/>
      <c r="CH120" s="547"/>
      <c r="CI120" s="548"/>
      <c r="CJ120" s="549"/>
      <c r="CK120" s="547"/>
      <c r="CL120" s="547"/>
      <c r="CM120" s="547"/>
      <c r="CN120" s="547"/>
      <c r="CO120" s="548"/>
      <c r="CP120" s="549"/>
      <c r="CQ120" s="547"/>
      <c r="CR120" s="547"/>
      <c r="CS120" s="547"/>
      <c r="CT120" s="547"/>
      <c r="CU120" s="548"/>
      <c r="CV120" s="549"/>
      <c r="CW120" s="547"/>
      <c r="CX120" s="547"/>
      <c r="CY120" s="547"/>
      <c r="CZ120" s="547"/>
      <c r="DA120" s="548"/>
      <c r="DB120" s="549"/>
      <c r="DC120" s="547"/>
      <c r="DD120" s="547"/>
      <c r="DE120" s="547"/>
      <c r="DF120" s="547"/>
      <c r="DG120" s="548"/>
      <c r="DH120" s="549"/>
      <c r="DI120" s="547"/>
      <c r="DJ120" s="547"/>
      <c r="DK120" s="547"/>
      <c r="DL120" s="547"/>
      <c r="DM120" s="548"/>
      <c r="DN120" s="549"/>
      <c r="DO120" s="547"/>
      <c r="DP120" s="547"/>
      <c r="DQ120" s="547"/>
      <c r="DR120" s="547"/>
      <c r="DS120" s="548"/>
      <c r="DT120" s="549"/>
      <c r="DU120" s="547"/>
      <c r="DV120" s="547"/>
      <c r="DW120" s="547"/>
      <c r="DX120" s="547"/>
      <c r="DY120" s="548"/>
      <c r="DZ120" s="549"/>
      <c r="EA120" s="547"/>
      <c r="EB120" s="547"/>
      <c r="EC120" s="547"/>
      <c r="ED120" s="547"/>
      <c r="EE120" s="548"/>
      <c r="EF120" s="549"/>
      <c r="EG120" s="547"/>
      <c r="EH120" s="547"/>
      <c r="EI120" s="547"/>
      <c r="EJ120" s="547"/>
      <c r="EK120" s="548"/>
      <c r="EL120" s="549"/>
      <c r="EM120" s="547"/>
      <c r="EN120" s="547"/>
      <c r="EO120" s="547"/>
      <c r="EP120" s="547"/>
      <c r="EQ120" s="548"/>
      <c r="ER120" s="549"/>
      <c r="ES120" s="547"/>
      <c r="ET120" s="547"/>
      <c r="EU120" s="547"/>
      <c r="EV120" s="547"/>
      <c r="EW120" s="548"/>
      <c r="EX120" s="549"/>
      <c r="EY120" s="547"/>
      <c r="EZ120" s="547"/>
      <c r="FA120" s="547"/>
      <c r="FB120" s="547"/>
      <c r="FC120" s="548"/>
      <c r="FD120" s="549"/>
      <c r="FE120" s="547"/>
      <c r="FF120" s="547"/>
      <c r="FG120" s="547"/>
      <c r="FH120" s="547"/>
      <c r="FI120" s="548"/>
      <c r="FJ120" s="549"/>
      <c r="FK120" s="547"/>
      <c r="FL120" s="547"/>
      <c r="FM120" s="547"/>
      <c r="FN120" s="547"/>
      <c r="FO120" s="548"/>
      <c r="FP120" s="549"/>
      <c r="FQ120" s="547"/>
      <c r="FR120" s="547"/>
      <c r="FS120" s="547"/>
      <c r="FT120" s="547"/>
      <c r="FU120" s="548"/>
      <c r="FV120" s="549"/>
      <c r="FW120" s="547"/>
      <c r="FX120" s="547"/>
      <c r="FY120" s="547"/>
      <c r="FZ120" s="547"/>
      <c r="GA120" s="548"/>
      <c r="GB120" s="549"/>
      <c r="GC120" s="547"/>
      <c r="GD120" s="547"/>
      <c r="GE120" s="547"/>
      <c r="GF120" s="547"/>
      <c r="GG120" s="548"/>
      <c r="GH120" s="549"/>
      <c r="GI120" s="547"/>
      <c r="GJ120" s="547"/>
      <c r="GK120" s="547"/>
      <c r="GL120" s="547"/>
      <c r="GM120" s="548"/>
      <c r="GN120" s="549"/>
      <c r="GO120" s="547"/>
      <c r="GP120" s="547"/>
      <c r="GQ120" s="547"/>
      <c r="GR120" s="547"/>
      <c r="GS120" s="548"/>
      <c r="GT120" s="549"/>
      <c r="GU120" s="547"/>
      <c r="GV120" s="547"/>
      <c r="GW120" s="547"/>
      <c r="GX120" s="547"/>
      <c r="GY120" s="548"/>
      <c r="GZ120" s="549"/>
      <c r="HA120" s="547"/>
      <c r="HB120" s="547"/>
      <c r="HC120" s="547"/>
      <c r="HD120" s="547"/>
      <c r="HE120" s="548"/>
      <c r="HF120" s="549"/>
      <c r="HG120" s="547"/>
      <c r="HH120" s="547"/>
      <c r="HI120" s="547"/>
      <c r="HJ120" s="547"/>
      <c r="HK120" s="548"/>
      <c r="HL120" s="549"/>
      <c r="HM120" s="547"/>
      <c r="HN120" s="547"/>
      <c r="HO120" s="547"/>
    </row>
    <row r="121" spans="1:223" s="456" customFormat="1" ht="20.100000000000001" customHeight="1">
      <c r="A121" s="484">
        <f t="shared" si="18"/>
        <v>12</v>
      </c>
      <c r="B121" s="1320" t="str">
        <f t="shared" si="16"/>
        <v>RUA FEIRA DE SANTANA</v>
      </c>
      <c r="C121" s="1321"/>
      <c r="D121" s="1322"/>
      <c r="E121" s="492">
        <v>1</v>
      </c>
      <c r="F121" s="492">
        <v>1.1399999999999999</v>
      </c>
      <c r="G121" s="487">
        <f t="shared" si="17"/>
        <v>1.1399999999999999</v>
      </c>
      <c r="H121" s="502"/>
      <c r="I121" s="490"/>
      <c r="J121" s="549"/>
      <c r="K121" s="547"/>
      <c r="L121" s="547"/>
      <c r="M121" s="547"/>
      <c r="N121" s="547"/>
      <c r="O121" s="548"/>
      <c r="P121" s="549"/>
      <c r="Q121" s="547"/>
      <c r="R121" s="547"/>
      <c r="S121" s="547"/>
      <c r="T121" s="547"/>
      <c r="U121" s="548"/>
      <c r="V121" s="549"/>
      <c r="W121" s="547"/>
      <c r="X121" s="547"/>
      <c r="Y121" s="547"/>
      <c r="Z121" s="547"/>
      <c r="AA121" s="548"/>
      <c r="AB121" s="549"/>
      <c r="AC121" s="547"/>
      <c r="AD121" s="547"/>
      <c r="AE121" s="547"/>
      <c r="AF121" s="547"/>
      <c r="AG121" s="548"/>
      <c r="AH121" s="549"/>
      <c r="AI121" s="547"/>
      <c r="AJ121" s="547"/>
      <c r="AK121" s="547"/>
      <c r="AL121" s="547"/>
      <c r="AM121" s="548"/>
      <c r="AN121" s="549"/>
      <c r="AO121" s="547"/>
      <c r="AP121" s="547"/>
      <c r="AQ121" s="547"/>
      <c r="AR121" s="547"/>
      <c r="AS121" s="548"/>
      <c r="AT121" s="549"/>
      <c r="AU121" s="547"/>
      <c r="AV121" s="547"/>
      <c r="AW121" s="547"/>
      <c r="AX121" s="547"/>
      <c r="AY121" s="548"/>
      <c r="AZ121" s="549"/>
      <c r="BA121" s="547"/>
      <c r="BB121" s="547"/>
      <c r="BC121" s="547"/>
      <c r="BD121" s="547"/>
      <c r="BE121" s="548"/>
      <c r="BF121" s="549"/>
      <c r="BG121" s="547"/>
      <c r="BH121" s="547"/>
      <c r="BI121" s="547"/>
      <c r="BJ121" s="547"/>
      <c r="BK121" s="548"/>
      <c r="BL121" s="549"/>
      <c r="BM121" s="547"/>
      <c r="BN121" s="547"/>
      <c r="BO121" s="547"/>
      <c r="BP121" s="547"/>
      <c r="BQ121" s="548"/>
      <c r="BR121" s="549"/>
      <c r="BS121" s="547"/>
      <c r="BT121" s="547"/>
      <c r="BU121" s="547"/>
      <c r="BV121" s="547"/>
      <c r="BW121" s="548"/>
      <c r="BX121" s="549"/>
      <c r="BY121" s="547"/>
      <c r="BZ121" s="547"/>
      <c r="CA121" s="547"/>
      <c r="CB121" s="547"/>
      <c r="CC121" s="548"/>
      <c r="CD121" s="549"/>
      <c r="CE121" s="547"/>
      <c r="CF121" s="547"/>
      <c r="CG121" s="547"/>
      <c r="CH121" s="547"/>
      <c r="CI121" s="548"/>
      <c r="CJ121" s="549"/>
      <c r="CK121" s="547"/>
      <c r="CL121" s="547"/>
      <c r="CM121" s="547"/>
      <c r="CN121" s="547"/>
      <c r="CO121" s="548"/>
      <c r="CP121" s="549"/>
      <c r="CQ121" s="547"/>
      <c r="CR121" s="547"/>
      <c r="CS121" s="547"/>
      <c r="CT121" s="547"/>
      <c r="CU121" s="548"/>
      <c r="CV121" s="549"/>
      <c r="CW121" s="547"/>
      <c r="CX121" s="547"/>
      <c r="CY121" s="547"/>
      <c r="CZ121" s="547"/>
      <c r="DA121" s="548"/>
      <c r="DB121" s="549"/>
      <c r="DC121" s="547"/>
      <c r="DD121" s="547"/>
      <c r="DE121" s="547"/>
      <c r="DF121" s="547"/>
      <c r="DG121" s="548"/>
      <c r="DH121" s="549"/>
      <c r="DI121" s="547"/>
      <c r="DJ121" s="547"/>
      <c r="DK121" s="547"/>
      <c r="DL121" s="547"/>
      <c r="DM121" s="548"/>
      <c r="DN121" s="549"/>
      <c r="DO121" s="547"/>
      <c r="DP121" s="547"/>
      <c r="DQ121" s="547"/>
      <c r="DR121" s="547"/>
      <c r="DS121" s="548"/>
      <c r="DT121" s="549"/>
      <c r="DU121" s="547"/>
      <c r="DV121" s="547"/>
      <c r="DW121" s="547"/>
      <c r="DX121" s="547"/>
      <c r="DY121" s="548"/>
      <c r="DZ121" s="549"/>
      <c r="EA121" s="547"/>
      <c r="EB121" s="547"/>
      <c r="EC121" s="547"/>
      <c r="ED121" s="547"/>
      <c r="EE121" s="548"/>
      <c r="EF121" s="549"/>
      <c r="EG121" s="547"/>
      <c r="EH121" s="547"/>
      <c r="EI121" s="547"/>
      <c r="EJ121" s="547"/>
      <c r="EK121" s="548"/>
      <c r="EL121" s="549"/>
      <c r="EM121" s="547"/>
      <c r="EN121" s="547"/>
      <c r="EO121" s="547"/>
      <c r="EP121" s="547"/>
      <c r="EQ121" s="548"/>
      <c r="ER121" s="549"/>
      <c r="ES121" s="547"/>
      <c r="ET121" s="547"/>
      <c r="EU121" s="547"/>
      <c r="EV121" s="547"/>
      <c r="EW121" s="548"/>
      <c r="EX121" s="549"/>
      <c r="EY121" s="547"/>
      <c r="EZ121" s="547"/>
      <c r="FA121" s="547"/>
      <c r="FB121" s="547"/>
      <c r="FC121" s="548"/>
      <c r="FD121" s="549"/>
      <c r="FE121" s="547"/>
      <c r="FF121" s="547"/>
      <c r="FG121" s="547"/>
      <c r="FH121" s="547"/>
      <c r="FI121" s="548"/>
      <c r="FJ121" s="549"/>
      <c r="FK121" s="547"/>
      <c r="FL121" s="547"/>
      <c r="FM121" s="547"/>
      <c r="FN121" s="547"/>
      <c r="FO121" s="548"/>
      <c r="FP121" s="549"/>
      <c r="FQ121" s="547"/>
      <c r="FR121" s="547"/>
      <c r="FS121" s="547"/>
      <c r="FT121" s="547"/>
      <c r="FU121" s="548"/>
      <c r="FV121" s="549"/>
      <c r="FW121" s="547"/>
      <c r="FX121" s="547"/>
      <c r="FY121" s="547"/>
      <c r="FZ121" s="547"/>
      <c r="GA121" s="548"/>
      <c r="GB121" s="549"/>
      <c r="GC121" s="547"/>
      <c r="GD121" s="547"/>
      <c r="GE121" s="547"/>
      <c r="GF121" s="547"/>
      <c r="GG121" s="548"/>
      <c r="GH121" s="549"/>
      <c r="GI121" s="547"/>
      <c r="GJ121" s="547"/>
      <c r="GK121" s="547"/>
      <c r="GL121" s="547"/>
      <c r="GM121" s="548"/>
      <c r="GN121" s="549"/>
      <c r="GO121" s="547"/>
      <c r="GP121" s="547"/>
      <c r="GQ121" s="547"/>
      <c r="GR121" s="547"/>
      <c r="GS121" s="548"/>
      <c r="GT121" s="549"/>
      <c r="GU121" s="547"/>
      <c r="GV121" s="547"/>
      <c r="GW121" s="547"/>
      <c r="GX121" s="547"/>
      <c r="GY121" s="548"/>
      <c r="GZ121" s="549"/>
      <c r="HA121" s="547"/>
      <c r="HB121" s="547"/>
      <c r="HC121" s="547"/>
      <c r="HD121" s="547"/>
      <c r="HE121" s="548"/>
      <c r="HF121" s="549"/>
      <c r="HG121" s="547"/>
      <c r="HH121" s="547"/>
      <c r="HI121" s="547"/>
      <c r="HJ121" s="547"/>
      <c r="HK121" s="548"/>
      <c r="HL121" s="549"/>
      <c r="HM121" s="547"/>
      <c r="HN121" s="547"/>
      <c r="HO121" s="547"/>
    </row>
    <row r="122" spans="1:223" s="456" customFormat="1" ht="20.100000000000001" customHeight="1">
      <c r="A122" s="484">
        <f t="shared" si="18"/>
        <v>13</v>
      </c>
      <c r="B122" s="1320" t="str">
        <f t="shared" si="16"/>
        <v>RUA ITAPEMIRIM</v>
      </c>
      <c r="C122" s="1321"/>
      <c r="D122" s="1322"/>
      <c r="E122" s="492">
        <v>1</v>
      </c>
      <c r="F122" s="492">
        <v>1.1399999999999999</v>
      </c>
      <c r="G122" s="487">
        <f t="shared" si="17"/>
        <v>1.1399999999999999</v>
      </c>
      <c r="H122" s="502"/>
      <c r="I122" s="490"/>
      <c r="J122" s="549"/>
      <c r="K122" s="547"/>
      <c r="L122" s="547"/>
      <c r="M122" s="547"/>
      <c r="N122" s="547"/>
      <c r="O122" s="548"/>
      <c r="P122" s="549"/>
      <c r="Q122" s="547"/>
      <c r="R122" s="547"/>
      <c r="S122" s="547"/>
      <c r="T122" s="547"/>
      <c r="U122" s="548"/>
      <c r="V122" s="549"/>
      <c r="W122" s="547"/>
      <c r="X122" s="547"/>
      <c r="Y122" s="547"/>
      <c r="Z122" s="547"/>
      <c r="AA122" s="548"/>
      <c r="AB122" s="549"/>
      <c r="AC122" s="547"/>
      <c r="AD122" s="547"/>
      <c r="AE122" s="547"/>
      <c r="AF122" s="547"/>
      <c r="AG122" s="548"/>
      <c r="AH122" s="549"/>
      <c r="AI122" s="547"/>
      <c r="AJ122" s="547"/>
      <c r="AK122" s="547"/>
      <c r="AL122" s="547"/>
      <c r="AM122" s="548"/>
      <c r="AN122" s="549"/>
      <c r="AO122" s="547"/>
      <c r="AP122" s="547"/>
      <c r="AQ122" s="547"/>
      <c r="AR122" s="547"/>
      <c r="AS122" s="548"/>
      <c r="AT122" s="549"/>
      <c r="AU122" s="547"/>
      <c r="AV122" s="547"/>
      <c r="AW122" s="547"/>
      <c r="AX122" s="547"/>
      <c r="AY122" s="548"/>
      <c r="AZ122" s="549"/>
      <c r="BA122" s="547"/>
      <c r="BB122" s="547"/>
      <c r="BC122" s="547"/>
      <c r="BD122" s="547"/>
      <c r="BE122" s="548"/>
      <c r="BF122" s="549"/>
      <c r="BG122" s="547"/>
      <c r="BH122" s="547"/>
      <c r="BI122" s="547"/>
      <c r="BJ122" s="547"/>
      <c r="BK122" s="548"/>
      <c r="BL122" s="549"/>
      <c r="BM122" s="547"/>
      <c r="BN122" s="547"/>
      <c r="BO122" s="547"/>
      <c r="BP122" s="547"/>
      <c r="BQ122" s="548"/>
      <c r="BR122" s="549"/>
      <c r="BS122" s="547"/>
      <c r="BT122" s="547"/>
      <c r="BU122" s="547"/>
      <c r="BV122" s="547"/>
      <c r="BW122" s="548"/>
      <c r="BX122" s="549"/>
      <c r="BY122" s="547"/>
      <c r="BZ122" s="547"/>
      <c r="CA122" s="547"/>
      <c r="CB122" s="547"/>
      <c r="CC122" s="548"/>
      <c r="CD122" s="549"/>
      <c r="CE122" s="547"/>
      <c r="CF122" s="547"/>
      <c r="CG122" s="547"/>
      <c r="CH122" s="547"/>
      <c r="CI122" s="548"/>
      <c r="CJ122" s="549"/>
      <c r="CK122" s="547"/>
      <c r="CL122" s="547"/>
      <c r="CM122" s="547"/>
      <c r="CN122" s="547"/>
      <c r="CO122" s="548"/>
      <c r="CP122" s="549"/>
      <c r="CQ122" s="547"/>
      <c r="CR122" s="547"/>
      <c r="CS122" s="547"/>
      <c r="CT122" s="547"/>
      <c r="CU122" s="548"/>
      <c r="CV122" s="549"/>
      <c r="CW122" s="547"/>
      <c r="CX122" s="547"/>
      <c r="CY122" s="547"/>
      <c r="CZ122" s="547"/>
      <c r="DA122" s="548"/>
      <c r="DB122" s="549"/>
      <c r="DC122" s="547"/>
      <c r="DD122" s="547"/>
      <c r="DE122" s="547"/>
      <c r="DF122" s="547"/>
      <c r="DG122" s="548"/>
      <c r="DH122" s="549"/>
      <c r="DI122" s="547"/>
      <c r="DJ122" s="547"/>
      <c r="DK122" s="547"/>
      <c r="DL122" s="547"/>
      <c r="DM122" s="548"/>
      <c r="DN122" s="549"/>
      <c r="DO122" s="547"/>
      <c r="DP122" s="547"/>
      <c r="DQ122" s="547"/>
      <c r="DR122" s="547"/>
      <c r="DS122" s="548"/>
      <c r="DT122" s="549"/>
      <c r="DU122" s="547"/>
      <c r="DV122" s="547"/>
      <c r="DW122" s="547"/>
      <c r="DX122" s="547"/>
      <c r="DY122" s="548"/>
      <c r="DZ122" s="549"/>
      <c r="EA122" s="547"/>
      <c r="EB122" s="547"/>
      <c r="EC122" s="547"/>
      <c r="ED122" s="547"/>
      <c r="EE122" s="548"/>
      <c r="EF122" s="549"/>
      <c r="EG122" s="547"/>
      <c r="EH122" s="547"/>
      <c r="EI122" s="547"/>
      <c r="EJ122" s="547"/>
      <c r="EK122" s="548"/>
      <c r="EL122" s="549"/>
      <c r="EM122" s="547"/>
      <c r="EN122" s="547"/>
      <c r="EO122" s="547"/>
      <c r="EP122" s="547"/>
      <c r="EQ122" s="548"/>
      <c r="ER122" s="549"/>
      <c r="ES122" s="547"/>
      <c r="ET122" s="547"/>
      <c r="EU122" s="547"/>
      <c r="EV122" s="547"/>
      <c r="EW122" s="548"/>
      <c r="EX122" s="549"/>
      <c r="EY122" s="547"/>
      <c r="EZ122" s="547"/>
      <c r="FA122" s="547"/>
      <c r="FB122" s="547"/>
      <c r="FC122" s="548"/>
      <c r="FD122" s="549"/>
      <c r="FE122" s="547"/>
      <c r="FF122" s="547"/>
      <c r="FG122" s="547"/>
      <c r="FH122" s="547"/>
      <c r="FI122" s="548"/>
      <c r="FJ122" s="549"/>
      <c r="FK122" s="547"/>
      <c r="FL122" s="547"/>
      <c r="FM122" s="547"/>
      <c r="FN122" s="547"/>
      <c r="FO122" s="548"/>
      <c r="FP122" s="549"/>
      <c r="FQ122" s="547"/>
      <c r="FR122" s="547"/>
      <c r="FS122" s="547"/>
      <c r="FT122" s="547"/>
      <c r="FU122" s="548"/>
      <c r="FV122" s="549"/>
      <c r="FW122" s="547"/>
      <c r="FX122" s="547"/>
      <c r="FY122" s="547"/>
      <c r="FZ122" s="547"/>
      <c r="GA122" s="548"/>
      <c r="GB122" s="549"/>
      <c r="GC122" s="547"/>
      <c r="GD122" s="547"/>
      <c r="GE122" s="547"/>
      <c r="GF122" s="547"/>
      <c r="GG122" s="548"/>
      <c r="GH122" s="549"/>
      <c r="GI122" s="547"/>
      <c r="GJ122" s="547"/>
      <c r="GK122" s="547"/>
      <c r="GL122" s="547"/>
      <c r="GM122" s="548"/>
      <c r="GN122" s="549"/>
      <c r="GO122" s="547"/>
      <c r="GP122" s="547"/>
      <c r="GQ122" s="547"/>
      <c r="GR122" s="547"/>
      <c r="GS122" s="548"/>
      <c r="GT122" s="549"/>
      <c r="GU122" s="547"/>
      <c r="GV122" s="547"/>
      <c r="GW122" s="547"/>
      <c r="GX122" s="547"/>
      <c r="GY122" s="548"/>
      <c r="GZ122" s="549"/>
      <c r="HA122" s="547"/>
      <c r="HB122" s="547"/>
      <c r="HC122" s="547"/>
      <c r="HD122" s="547"/>
      <c r="HE122" s="548"/>
      <c r="HF122" s="549"/>
      <c r="HG122" s="547"/>
      <c r="HH122" s="547"/>
      <c r="HI122" s="547"/>
      <c r="HJ122" s="547"/>
      <c r="HK122" s="548"/>
      <c r="HL122" s="549"/>
      <c r="HM122" s="547"/>
      <c r="HN122" s="547"/>
      <c r="HO122" s="547"/>
    </row>
    <row r="123" spans="1:223" s="456" customFormat="1" ht="20.100000000000001" customHeight="1">
      <c r="A123" s="484">
        <f t="shared" si="18"/>
        <v>14</v>
      </c>
      <c r="B123" s="1320" t="str">
        <f t="shared" si="16"/>
        <v>RUA MURITIBA</v>
      </c>
      <c r="C123" s="1321"/>
      <c r="D123" s="1322"/>
      <c r="E123" s="492">
        <v>1</v>
      </c>
      <c r="F123" s="492">
        <v>1.1399999999999999</v>
      </c>
      <c r="G123" s="487">
        <f t="shared" si="17"/>
        <v>1.1399999999999999</v>
      </c>
      <c r="H123" s="502"/>
      <c r="I123" s="490"/>
      <c r="J123" s="549"/>
      <c r="K123" s="547"/>
      <c r="L123" s="547"/>
      <c r="M123" s="547"/>
      <c r="N123" s="547"/>
      <c r="O123" s="548"/>
      <c r="P123" s="549"/>
      <c r="Q123" s="547"/>
      <c r="R123" s="547"/>
      <c r="S123" s="547"/>
      <c r="T123" s="547"/>
      <c r="U123" s="548"/>
      <c r="V123" s="549"/>
      <c r="W123" s="547"/>
      <c r="X123" s="547"/>
      <c r="Y123" s="547"/>
      <c r="Z123" s="547"/>
      <c r="AA123" s="548"/>
      <c r="AB123" s="549"/>
      <c r="AC123" s="547"/>
      <c r="AD123" s="547"/>
      <c r="AE123" s="547"/>
      <c r="AF123" s="547"/>
      <c r="AG123" s="548"/>
      <c r="AH123" s="549"/>
      <c r="AI123" s="547"/>
      <c r="AJ123" s="547"/>
      <c r="AK123" s="547"/>
      <c r="AL123" s="547"/>
      <c r="AM123" s="548"/>
      <c r="AN123" s="549"/>
      <c r="AO123" s="547"/>
      <c r="AP123" s="547"/>
      <c r="AQ123" s="547"/>
      <c r="AR123" s="547"/>
      <c r="AS123" s="548"/>
      <c r="AT123" s="549"/>
      <c r="AU123" s="547"/>
      <c r="AV123" s="547"/>
      <c r="AW123" s="547"/>
      <c r="AX123" s="547"/>
      <c r="AY123" s="548"/>
      <c r="AZ123" s="549"/>
      <c r="BA123" s="547"/>
      <c r="BB123" s="547"/>
      <c r="BC123" s="547"/>
      <c r="BD123" s="547"/>
      <c r="BE123" s="548"/>
      <c r="BF123" s="549"/>
      <c r="BG123" s="547"/>
      <c r="BH123" s="547"/>
      <c r="BI123" s="547"/>
      <c r="BJ123" s="547"/>
      <c r="BK123" s="548"/>
      <c r="BL123" s="549"/>
      <c r="BM123" s="547"/>
      <c r="BN123" s="547"/>
      <c r="BO123" s="547"/>
      <c r="BP123" s="547"/>
      <c r="BQ123" s="548"/>
      <c r="BR123" s="549"/>
      <c r="BS123" s="547"/>
      <c r="BT123" s="547"/>
      <c r="BU123" s="547"/>
      <c r="BV123" s="547"/>
      <c r="BW123" s="548"/>
      <c r="BX123" s="549"/>
      <c r="BY123" s="547"/>
      <c r="BZ123" s="547"/>
      <c r="CA123" s="547"/>
      <c r="CB123" s="547"/>
      <c r="CC123" s="548"/>
      <c r="CD123" s="549"/>
      <c r="CE123" s="547"/>
      <c r="CF123" s="547"/>
      <c r="CG123" s="547"/>
      <c r="CH123" s="547"/>
      <c r="CI123" s="548"/>
      <c r="CJ123" s="549"/>
      <c r="CK123" s="547"/>
      <c r="CL123" s="547"/>
      <c r="CM123" s="547"/>
      <c r="CN123" s="547"/>
      <c r="CO123" s="548"/>
      <c r="CP123" s="549"/>
      <c r="CQ123" s="547"/>
      <c r="CR123" s="547"/>
      <c r="CS123" s="547"/>
      <c r="CT123" s="547"/>
      <c r="CU123" s="548"/>
      <c r="CV123" s="549"/>
      <c r="CW123" s="547"/>
      <c r="CX123" s="547"/>
      <c r="CY123" s="547"/>
      <c r="CZ123" s="547"/>
      <c r="DA123" s="548"/>
      <c r="DB123" s="549"/>
      <c r="DC123" s="547"/>
      <c r="DD123" s="547"/>
      <c r="DE123" s="547"/>
      <c r="DF123" s="547"/>
      <c r="DG123" s="548"/>
      <c r="DH123" s="549"/>
      <c r="DI123" s="547"/>
      <c r="DJ123" s="547"/>
      <c r="DK123" s="547"/>
      <c r="DL123" s="547"/>
      <c r="DM123" s="548"/>
      <c r="DN123" s="549"/>
      <c r="DO123" s="547"/>
      <c r="DP123" s="547"/>
      <c r="DQ123" s="547"/>
      <c r="DR123" s="547"/>
      <c r="DS123" s="548"/>
      <c r="DT123" s="549"/>
      <c r="DU123" s="547"/>
      <c r="DV123" s="547"/>
      <c r="DW123" s="547"/>
      <c r="DX123" s="547"/>
      <c r="DY123" s="548"/>
      <c r="DZ123" s="549"/>
      <c r="EA123" s="547"/>
      <c r="EB123" s="547"/>
      <c r="EC123" s="547"/>
      <c r="ED123" s="547"/>
      <c r="EE123" s="548"/>
      <c r="EF123" s="549"/>
      <c r="EG123" s="547"/>
      <c r="EH123" s="547"/>
      <c r="EI123" s="547"/>
      <c r="EJ123" s="547"/>
      <c r="EK123" s="548"/>
      <c r="EL123" s="549"/>
      <c r="EM123" s="547"/>
      <c r="EN123" s="547"/>
      <c r="EO123" s="547"/>
      <c r="EP123" s="547"/>
      <c r="EQ123" s="548"/>
      <c r="ER123" s="549"/>
      <c r="ES123" s="547"/>
      <c r="ET123" s="547"/>
      <c r="EU123" s="547"/>
      <c r="EV123" s="547"/>
      <c r="EW123" s="548"/>
      <c r="EX123" s="549"/>
      <c r="EY123" s="547"/>
      <c r="EZ123" s="547"/>
      <c r="FA123" s="547"/>
      <c r="FB123" s="547"/>
      <c r="FC123" s="548"/>
      <c r="FD123" s="549"/>
      <c r="FE123" s="547"/>
      <c r="FF123" s="547"/>
      <c r="FG123" s="547"/>
      <c r="FH123" s="547"/>
      <c r="FI123" s="548"/>
      <c r="FJ123" s="549"/>
      <c r="FK123" s="547"/>
      <c r="FL123" s="547"/>
      <c r="FM123" s="547"/>
      <c r="FN123" s="547"/>
      <c r="FO123" s="548"/>
      <c r="FP123" s="549"/>
      <c r="FQ123" s="547"/>
      <c r="FR123" s="547"/>
      <c r="FS123" s="547"/>
      <c r="FT123" s="547"/>
      <c r="FU123" s="548"/>
      <c r="FV123" s="549"/>
      <c r="FW123" s="547"/>
      <c r="FX123" s="547"/>
      <c r="FY123" s="547"/>
      <c r="FZ123" s="547"/>
      <c r="GA123" s="548"/>
      <c r="GB123" s="549"/>
      <c r="GC123" s="547"/>
      <c r="GD123" s="547"/>
      <c r="GE123" s="547"/>
      <c r="GF123" s="547"/>
      <c r="GG123" s="548"/>
      <c r="GH123" s="549"/>
      <c r="GI123" s="547"/>
      <c r="GJ123" s="547"/>
      <c r="GK123" s="547"/>
      <c r="GL123" s="547"/>
      <c r="GM123" s="548"/>
      <c r="GN123" s="549"/>
      <c r="GO123" s="547"/>
      <c r="GP123" s="547"/>
      <c r="GQ123" s="547"/>
      <c r="GR123" s="547"/>
      <c r="GS123" s="548"/>
      <c r="GT123" s="549"/>
      <c r="GU123" s="547"/>
      <c r="GV123" s="547"/>
      <c r="GW123" s="547"/>
      <c r="GX123" s="547"/>
      <c r="GY123" s="548"/>
      <c r="GZ123" s="549"/>
      <c r="HA123" s="547"/>
      <c r="HB123" s="547"/>
      <c r="HC123" s="547"/>
      <c r="HD123" s="547"/>
      <c r="HE123" s="548"/>
      <c r="HF123" s="549"/>
      <c r="HG123" s="547"/>
      <c r="HH123" s="547"/>
      <c r="HI123" s="547"/>
      <c r="HJ123" s="547"/>
      <c r="HK123" s="548"/>
      <c r="HL123" s="549"/>
      <c r="HM123" s="547"/>
      <c r="HN123" s="547"/>
      <c r="HO123" s="547"/>
    </row>
    <row r="124" spans="1:223" s="456" customFormat="1" ht="20.100000000000001" customHeight="1">
      <c r="A124" s="484">
        <f t="shared" si="18"/>
        <v>15</v>
      </c>
      <c r="B124" s="1320" t="str">
        <f t="shared" si="16"/>
        <v>RUA MARILIA</v>
      </c>
      <c r="C124" s="1321"/>
      <c r="D124" s="1322"/>
      <c r="E124" s="492">
        <v>1</v>
      </c>
      <c r="F124" s="492">
        <v>1.1399999999999999</v>
      </c>
      <c r="G124" s="487">
        <f t="shared" si="17"/>
        <v>1.1399999999999999</v>
      </c>
      <c r="H124" s="502"/>
      <c r="I124" s="490"/>
      <c r="J124" s="549"/>
      <c r="K124" s="547"/>
      <c r="L124" s="547"/>
      <c r="M124" s="547"/>
      <c r="N124" s="547"/>
      <c r="O124" s="548"/>
      <c r="P124" s="549"/>
      <c r="Q124" s="547"/>
      <c r="R124" s="547"/>
      <c r="S124" s="547"/>
      <c r="T124" s="547"/>
      <c r="U124" s="548"/>
      <c r="V124" s="549"/>
      <c r="W124" s="547"/>
      <c r="X124" s="547"/>
      <c r="Y124" s="547"/>
      <c r="Z124" s="547"/>
      <c r="AA124" s="548"/>
      <c r="AB124" s="549"/>
      <c r="AC124" s="547"/>
      <c r="AD124" s="547"/>
      <c r="AE124" s="547"/>
      <c r="AF124" s="547"/>
      <c r="AG124" s="548"/>
      <c r="AH124" s="549"/>
      <c r="AI124" s="547"/>
      <c r="AJ124" s="547"/>
      <c r="AK124" s="547"/>
      <c r="AL124" s="547"/>
      <c r="AM124" s="548"/>
      <c r="AN124" s="549"/>
      <c r="AO124" s="547"/>
      <c r="AP124" s="547"/>
      <c r="AQ124" s="547"/>
      <c r="AR124" s="547"/>
      <c r="AS124" s="548"/>
      <c r="AT124" s="549"/>
      <c r="AU124" s="547"/>
      <c r="AV124" s="547"/>
      <c r="AW124" s="547"/>
      <c r="AX124" s="547"/>
      <c r="AY124" s="548"/>
      <c r="AZ124" s="549"/>
      <c r="BA124" s="547"/>
      <c r="BB124" s="547"/>
      <c r="BC124" s="547"/>
      <c r="BD124" s="547"/>
      <c r="BE124" s="548"/>
      <c r="BF124" s="549"/>
      <c r="BG124" s="547"/>
      <c r="BH124" s="547"/>
      <c r="BI124" s="547"/>
      <c r="BJ124" s="547"/>
      <c r="BK124" s="548"/>
      <c r="BL124" s="549"/>
      <c r="BM124" s="547"/>
      <c r="BN124" s="547"/>
      <c r="BO124" s="547"/>
      <c r="BP124" s="547"/>
      <c r="BQ124" s="548"/>
      <c r="BR124" s="549"/>
      <c r="BS124" s="547"/>
      <c r="BT124" s="547"/>
      <c r="BU124" s="547"/>
      <c r="BV124" s="547"/>
      <c r="BW124" s="548"/>
      <c r="BX124" s="549"/>
      <c r="BY124" s="547"/>
      <c r="BZ124" s="547"/>
      <c r="CA124" s="547"/>
      <c r="CB124" s="547"/>
      <c r="CC124" s="548"/>
      <c r="CD124" s="549"/>
      <c r="CE124" s="547"/>
      <c r="CF124" s="547"/>
      <c r="CG124" s="547"/>
      <c r="CH124" s="547"/>
      <c r="CI124" s="548"/>
      <c r="CJ124" s="549"/>
      <c r="CK124" s="547"/>
      <c r="CL124" s="547"/>
      <c r="CM124" s="547"/>
      <c r="CN124" s="547"/>
      <c r="CO124" s="548"/>
      <c r="CP124" s="549"/>
      <c r="CQ124" s="547"/>
      <c r="CR124" s="547"/>
      <c r="CS124" s="547"/>
      <c r="CT124" s="547"/>
      <c r="CU124" s="548"/>
      <c r="CV124" s="549"/>
      <c r="CW124" s="547"/>
      <c r="CX124" s="547"/>
      <c r="CY124" s="547"/>
      <c r="CZ124" s="547"/>
      <c r="DA124" s="548"/>
      <c r="DB124" s="549"/>
      <c r="DC124" s="547"/>
      <c r="DD124" s="547"/>
      <c r="DE124" s="547"/>
      <c r="DF124" s="547"/>
      <c r="DG124" s="548"/>
      <c r="DH124" s="549"/>
      <c r="DI124" s="547"/>
      <c r="DJ124" s="547"/>
      <c r="DK124" s="547"/>
      <c r="DL124" s="547"/>
      <c r="DM124" s="548"/>
      <c r="DN124" s="549"/>
      <c r="DO124" s="547"/>
      <c r="DP124" s="547"/>
      <c r="DQ124" s="547"/>
      <c r="DR124" s="547"/>
      <c r="DS124" s="548"/>
      <c r="DT124" s="549"/>
      <c r="DU124" s="547"/>
      <c r="DV124" s="547"/>
      <c r="DW124" s="547"/>
      <c r="DX124" s="547"/>
      <c r="DY124" s="548"/>
      <c r="DZ124" s="549"/>
      <c r="EA124" s="547"/>
      <c r="EB124" s="547"/>
      <c r="EC124" s="547"/>
      <c r="ED124" s="547"/>
      <c r="EE124" s="548"/>
      <c r="EF124" s="549"/>
      <c r="EG124" s="547"/>
      <c r="EH124" s="547"/>
      <c r="EI124" s="547"/>
      <c r="EJ124" s="547"/>
      <c r="EK124" s="548"/>
      <c r="EL124" s="549"/>
      <c r="EM124" s="547"/>
      <c r="EN124" s="547"/>
      <c r="EO124" s="547"/>
      <c r="EP124" s="547"/>
      <c r="EQ124" s="548"/>
      <c r="ER124" s="549"/>
      <c r="ES124" s="547"/>
      <c r="ET124" s="547"/>
      <c r="EU124" s="547"/>
      <c r="EV124" s="547"/>
      <c r="EW124" s="548"/>
      <c r="EX124" s="549"/>
      <c r="EY124" s="547"/>
      <c r="EZ124" s="547"/>
      <c r="FA124" s="547"/>
      <c r="FB124" s="547"/>
      <c r="FC124" s="548"/>
      <c r="FD124" s="549"/>
      <c r="FE124" s="547"/>
      <c r="FF124" s="547"/>
      <c r="FG124" s="547"/>
      <c r="FH124" s="547"/>
      <c r="FI124" s="548"/>
      <c r="FJ124" s="549"/>
      <c r="FK124" s="547"/>
      <c r="FL124" s="547"/>
      <c r="FM124" s="547"/>
      <c r="FN124" s="547"/>
      <c r="FO124" s="548"/>
      <c r="FP124" s="549"/>
      <c r="FQ124" s="547"/>
      <c r="FR124" s="547"/>
      <c r="FS124" s="547"/>
      <c r="FT124" s="547"/>
      <c r="FU124" s="548"/>
      <c r="FV124" s="549"/>
      <c r="FW124" s="547"/>
      <c r="FX124" s="547"/>
      <c r="FY124" s="547"/>
      <c r="FZ124" s="547"/>
      <c r="GA124" s="548"/>
      <c r="GB124" s="549"/>
      <c r="GC124" s="547"/>
      <c r="GD124" s="547"/>
      <c r="GE124" s="547"/>
      <c r="GF124" s="547"/>
      <c r="GG124" s="548"/>
      <c r="GH124" s="549"/>
      <c r="GI124" s="547"/>
      <c r="GJ124" s="547"/>
      <c r="GK124" s="547"/>
      <c r="GL124" s="547"/>
      <c r="GM124" s="548"/>
      <c r="GN124" s="549"/>
      <c r="GO124" s="547"/>
      <c r="GP124" s="547"/>
      <c r="GQ124" s="547"/>
      <c r="GR124" s="547"/>
      <c r="GS124" s="548"/>
      <c r="GT124" s="549"/>
      <c r="GU124" s="547"/>
      <c r="GV124" s="547"/>
      <c r="GW124" s="547"/>
      <c r="GX124" s="547"/>
      <c r="GY124" s="548"/>
      <c r="GZ124" s="549"/>
      <c r="HA124" s="547"/>
      <c r="HB124" s="547"/>
      <c r="HC124" s="547"/>
      <c r="HD124" s="547"/>
      <c r="HE124" s="548"/>
      <c r="HF124" s="549"/>
      <c r="HG124" s="547"/>
      <c r="HH124" s="547"/>
      <c r="HI124" s="547"/>
      <c r="HJ124" s="547"/>
      <c r="HK124" s="548"/>
      <c r="HL124" s="549"/>
      <c r="HM124" s="547"/>
      <c r="HN124" s="547"/>
      <c r="HO124" s="547"/>
    </row>
    <row r="125" spans="1:223" s="456" customFormat="1" ht="20.100000000000001" customHeight="1">
      <c r="A125" s="484">
        <f t="shared" si="18"/>
        <v>16</v>
      </c>
      <c r="B125" s="1320" t="str">
        <f t="shared" si="16"/>
        <v>RUA CENTO E SESSENTA</v>
      </c>
      <c r="C125" s="1321"/>
      <c r="D125" s="1322"/>
      <c r="E125" s="492">
        <v>1</v>
      </c>
      <c r="F125" s="492">
        <v>1.1399999999999999</v>
      </c>
      <c r="G125" s="487">
        <f t="shared" si="17"/>
        <v>1.1399999999999999</v>
      </c>
      <c r="H125" s="502"/>
      <c r="I125" s="490"/>
      <c r="J125" s="549"/>
      <c r="K125" s="547"/>
      <c r="L125" s="547"/>
      <c r="M125" s="547"/>
      <c r="N125" s="547"/>
      <c r="O125" s="548"/>
      <c r="P125" s="549"/>
      <c r="Q125" s="547"/>
      <c r="R125" s="547"/>
      <c r="S125" s="547"/>
      <c r="T125" s="547"/>
      <c r="U125" s="548"/>
      <c r="V125" s="549"/>
      <c r="W125" s="547"/>
      <c r="X125" s="547"/>
      <c r="Y125" s="547"/>
      <c r="Z125" s="547"/>
      <c r="AA125" s="548"/>
      <c r="AB125" s="549"/>
      <c r="AC125" s="547"/>
      <c r="AD125" s="547"/>
      <c r="AE125" s="547"/>
      <c r="AF125" s="547"/>
      <c r="AG125" s="548"/>
      <c r="AH125" s="549"/>
      <c r="AI125" s="547"/>
      <c r="AJ125" s="547"/>
      <c r="AK125" s="547"/>
      <c r="AL125" s="547"/>
      <c r="AM125" s="548"/>
      <c r="AN125" s="549"/>
      <c r="AO125" s="547"/>
      <c r="AP125" s="547"/>
      <c r="AQ125" s="547"/>
      <c r="AR125" s="547"/>
      <c r="AS125" s="548"/>
      <c r="AT125" s="549"/>
      <c r="AU125" s="547"/>
      <c r="AV125" s="547"/>
      <c r="AW125" s="547"/>
      <c r="AX125" s="547"/>
      <c r="AY125" s="548"/>
      <c r="AZ125" s="549"/>
      <c r="BA125" s="547"/>
      <c r="BB125" s="547"/>
      <c r="BC125" s="547"/>
      <c r="BD125" s="547"/>
      <c r="BE125" s="548"/>
      <c r="BF125" s="549"/>
      <c r="BG125" s="547"/>
      <c r="BH125" s="547"/>
      <c r="BI125" s="547"/>
      <c r="BJ125" s="547"/>
      <c r="BK125" s="548"/>
      <c r="BL125" s="549"/>
      <c r="BM125" s="547"/>
      <c r="BN125" s="547"/>
      <c r="BO125" s="547"/>
      <c r="BP125" s="547"/>
      <c r="BQ125" s="548"/>
      <c r="BR125" s="549"/>
      <c r="BS125" s="547"/>
      <c r="BT125" s="547"/>
      <c r="BU125" s="547"/>
      <c r="BV125" s="547"/>
      <c r="BW125" s="548"/>
      <c r="BX125" s="549"/>
      <c r="BY125" s="547"/>
      <c r="BZ125" s="547"/>
      <c r="CA125" s="547"/>
      <c r="CB125" s="547"/>
      <c r="CC125" s="548"/>
      <c r="CD125" s="549"/>
      <c r="CE125" s="547"/>
      <c r="CF125" s="547"/>
      <c r="CG125" s="547"/>
      <c r="CH125" s="547"/>
      <c r="CI125" s="548"/>
      <c r="CJ125" s="549"/>
      <c r="CK125" s="547"/>
      <c r="CL125" s="547"/>
      <c r="CM125" s="547"/>
      <c r="CN125" s="547"/>
      <c r="CO125" s="548"/>
      <c r="CP125" s="549"/>
      <c r="CQ125" s="547"/>
      <c r="CR125" s="547"/>
      <c r="CS125" s="547"/>
      <c r="CT125" s="547"/>
      <c r="CU125" s="548"/>
      <c r="CV125" s="549"/>
      <c r="CW125" s="547"/>
      <c r="CX125" s="547"/>
      <c r="CY125" s="547"/>
      <c r="CZ125" s="547"/>
      <c r="DA125" s="548"/>
      <c r="DB125" s="549"/>
      <c r="DC125" s="547"/>
      <c r="DD125" s="547"/>
      <c r="DE125" s="547"/>
      <c r="DF125" s="547"/>
      <c r="DG125" s="548"/>
      <c r="DH125" s="549"/>
      <c r="DI125" s="547"/>
      <c r="DJ125" s="547"/>
      <c r="DK125" s="547"/>
      <c r="DL125" s="547"/>
      <c r="DM125" s="548"/>
      <c r="DN125" s="549"/>
      <c r="DO125" s="547"/>
      <c r="DP125" s="547"/>
      <c r="DQ125" s="547"/>
      <c r="DR125" s="547"/>
      <c r="DS125" s="548"/>
      <c r="DT125" s="549"/>
      <c r="DU125" s="547"/>
      <c r="DV125" s="547"/>
      <c r="DW125" s="547"/>
      <c r="DX125" s="547"/>
      <c r="DY125" s="548"/>
      <c r="DZ125" s="549"/>
      <c r="EA125" s="547"/>
      <c r="EB125" s="547"/>
      <c r="EC125" s="547"/>
      <c r="ED125" s="547"/>
      <c r="EE125" s="548"/>
      <c r="EF125" s="549"/>
      <c r="EG125" s="547"/>
      <c r="EH125" s="547"/>
      <c r="EI125" s="547"/>
      <c r="EJ125" s="547"/>
      <c r="EK125" s="548"/>
      <c r="EL125" s="549"/>
      <c r="EM125" s="547"/>
      <c r="EN125" s="547"/>
      <c r="EO125" s="547"/>
      <c r="EP125" s="547"/>
      <c r="EQ125" s="548"/>
      <c r="ER125" s="549"/>
      <c r="ES125" s="547"/>
      <c r="ET125" s="547"/>
      <c r="EU125" s="547"/>
      <c r="EV125" s="547"/>
      <c r="EW125" s="548"/>
      <c r="EX125" s="549"/>
      <c r="EY125" s="547"/>
      <c r="EZ125" s="547"/>
      <c r="FA125" s="547"/>
      <c r="FB125" s="547"/>
      <c r="FC125" s="548"/>
      <c r="FD125" s="549"/>
      <c r="FE125" s="547"/>
      <c r="FF125" s="547"/>
      <c r="FG125" s="547"/>
      <c r="FH125" s="547"/>
      <c r="FI125" s="548"/>
      <c r="FJ125" s="549"/>
      <c r="FK125" s="547"/>
      <c r="FL125" s="547"/>
      <c r="FM125" s="547"/>
      <c r="FN125" s="547"/>
      <c r="FO125" s="548"/>
      <c r="FP125" s="549"/>
      <c r="FQ125" s="547"/>
      <c r="FR125" s="547"/>
      <c r="FS125" s="547"/>
      <c r="FT125" s="547"/>
      <c r="FU125" s="548"/>
      <c r="FV125" s="549"/>
      <c r="FW125" s="547"/>
      <c r="FX125" s="547"/>
      <c r="FY125" s="547"/>
      <c r="FZ125" s="547"/>
      <c r="GA125" s="548"/>
      <c r="GB125" s="549"/>
      <c r="GC125" s="547"/>
      <c r="GD125" s="547"/>
      <c r="GE125" s="547"/>
      <c r="GF125" s="547"/>
      <c r="GG125" s="548"/>
      <c r="GH125" s="549"/>
      <c r="GI125" s="547"/>
      <c r="GJ125" s="547"/>
      <c r="GK125" s="547"/>
      <c r="GL125" s="547"/>
      <c r="GM125" s="548"/>
      <c r="GN125" s="549"/>
      <c r="GO125" s="547"/>
      <c r="GP125" s="547"/>
      <c r="GQ125" s="547"/>
      <c r="GR125" s="547"/>
      <c r="GS125" s="548"/>
      <c r="GT125" s="549"/>
      <c r="GU125" s="547"/>
      <c r="GV125" s="547"/>
      <c r="GW125" s="547"/>
      <c r="GX125" s="547"/>
      <c r="GY125" s="548"/>
      <c r="GZ125" s="549"/>
      <c r="HA125" s="547"/>
      <c r="HB125" s="547"/>
      <c r="HC125" s="547"/>
      <c r="HD125" s="547"/>
      <c r="HE125" s="548"/>
      <c r="HF125" s="549"/>
      <c r="HG125" s="547"/>
      <c r="HH125" s="547"/>
      <c r="HI125" s="547"/>
      <c r="HJ125" s="547"/>
      <c r="HK125" s="548"/>
      <c r="HL125" s="549"/>
      <c r="HM125" s="547"/>
      <c r="HN125" s="547"/>
      <c r="HO125" s="547"/>
    </row>
    <row r="126" spans="1:223" s="456" customFormat="1" ht="20.100000000000001" customHeight="1">
      <c r="A126" s="484">
        <f t="shared" si="18"/>
        <v>17</v>
      </c>
      <c r="B126" s="1320" t="str">
        <f t="shared" si="16"/>
        <v>RUA CONS. FRANSCISCO RAPOSO</v>
      </c>
      <c r="C126" s="1321"/>
      <c r="D126" s="1322"/>
      <c r="E126" s="492"/>
      <c r="F126" s="492">
        <v>1.1399999999999999</v>
      </c>
      <c r="G126" s="487">
        <f t="shared" si="17"/>
        <v>0</v>
      </c>
      <c r="H126" s="502"/>
      <c r="I126" s="490"/>
      <c r="J126" s="549"/>
      <c r="K126" s="547"/>
      <c r="L126" s="547"/>
      <c r="M126" s="547"/>
      <c r="N126" s="547"/>
      <c r="O126" s="548"/>
      <c r="P126" s="549"/>
      <c r="Q126" s="547"/>
      <c r="R126" s="547"/>
      <c r="S126" s="547"/>
      <c r="T126" s="547"/>
      <c r="U126" s="548"/>
      <c r="V126" s="549"/>
      <c r="W126" s="547"/>
      <c r="X126" s="547"/>
      <c r="Y126" s="547"/>
      <c r="Z126" s="547"/>
      <c r="AA126" s="548"/>
      <c r="AB126" s="549"/>
      <c r="AC126" s="547"/>
      <c r="AD126" s="547"/>
      <c r="AE126" s="547"/>
      <c r="AF126" s="547"/>
      <c r="AG126" s="548"/>
      <c r="AH126" s="549"/>
      <c r="AI126" s="547"/>
      <c r="AJ126" s="547"/>
      <c r="AK126" s="547"/>
      <c r="AL126" s="547"/>
      <c r="AM126" s="548"/>
      <c r="AN126" s="549"/>
      <c r="AO126" s="547"/>
      <c r="AP126" s="547"/>
      <c r="AQ126" s="547"/>
      <c r="AR126" s="547"/>
      <c r="AS126" s="548"/>
      <c r="AT126" s="549"/>
      <c r="AU126" s="547"/>
      <c r="AV126" s="547"/>
      <c r="AW126" s="547"/>
      <c r="AX126" s="547"/>
      <c r="AY126" s="548"/>
      <c r="AZ126" s="549"/>
      <c r="BA126" s="547"/>
      <c r="BB126" s="547"/>
      <c r="BC126" s="547"/>
      <c r="BD126" s="547"/>
      <c r="BE126" s="548"/>
      <c r="BF126" s="549"/>
      <c r="BG126" s="547"/>
      <c r="BH126" s="547"/>
      <c r="BI126" s="547"/>
      <c r="BJ126" s="547"/>
      <c r="BK126" s="548"/>
      <c r="BL126" s="549"/>
      <c r="BM126" s="547"/>
      <c r="BN126" s="547"/>
      <c r="BO126" s="547"/>
      <c r="BP126" s="547"/>
      <c r="BQ126" s="548"/>
      <c r="BR126" s="549"/>
      <c r="BS126" s="547"/>
      <c r="BT126" s="547"/>
      <c r="BU126" s="547"/>
      <c r="BV126" s="547"/>
      <c r="BW126" s="548"/>
      <c r="BX126" s="549"/>
      <c r="BY126" s="547"/>
      <c r="BZ126" s="547"/>
      <c r="CA126" s="547"/>
      <c r="CB126" s="547"/>
      <c r="CC126" s="548"/>
      <c r="CD126" s="549"/>
      <c r="CE126" s="547"/>
      <c r="CF126" s="547"/>
      <c r="CG126" s="547"/>
      <c r="CH126" s="547"/>
      <c r="CI126" s="548"/>
      <c r="CJ126" s="549"/>
      <c r="CK126" s="547"/>
      <c r="CL126" s="547"/>
      <c r="CM126" s="547"/>
      <c r="CN126" s="547"/>
      <c r="CO126" s="548"/>
      <c r="CP126" s="549"/>
      <c r="CQ126" s="547"/>
      <c r="CR126" s="547"/>
      <c r="CS126" s="547"/>
      <c r="CT126" s="547"/>
      <c r="CU126" s="548"/>
      <c r="CV126" s="549"/>
      <c r="CW126" s="547"/>
      <c r="CX126" s="547"/>
      <c r="CY126" s="547"/>
      <c r="CZ126" s="547"/>
      <c r="DA126" s="548"/>
      <c r="DB126" s="549"/>
      <c r="DC126" s="547"/>
      <c r="DD126" s="547"/>
      <c r="DE126" s="547"/>
      <c r="DF126" s="547"/>
      <c r="DG126" s="548"/>
      <c r="DH126" s="549"/>
      <c r="DI126" s="547"/>
      <c r="DJ126" s="547"/>
      <c r="DK126" s="547"/>
      <c r="DL126" s="547"/>
      <c r="DM126" s="548"/>
      <c r="DN126" s="549"/>
      <c r="DO126" s="547"/>
      <c r="DP126" s="547"/>
      <c r="DQ126" s="547"/>
      <c r="DR126" s="547"/>
      <c r="DS126" s="548"/>
      <c r="DT126" s="549"/>
      <c r="DU126" s="547"/>
      <c r="DV126" s="547"/>
      <c r="DW126" s="547"/>
      <c r="DX126" s="547"/>
      <c r="DY126" s="548"/>
      <c r="DZ126" s="549"/>
      <c r="EA126" s="547"/>
      <c r="EB126" s="547"/>
      <c r="EC126" s="547"/>
      <c r="ED126" s="547"/>
      <c r="EE126" s="548"/>
      <c r="EF126" s="549"/>
      <c r="EG126" s="547"/>
      <c r="EH126" s="547"/>
      <c r="EI126" s="547"/>
      <c r="EJ126" s="547"/>
      <c r="EK126" s="548"/>
      <c r="EL126" s="549"/>
      <c r="EM126" s="547"/>
      <c r="EN126" s="547"/>
      <c r="EO126" s="547"/>
      <c r="EP126" s="547"/>
      <c r="EQ126" s="548"/>
      <c r="ER126" s="549"/>
      <c r="ES126" s="547"/>
      <c r="ET126" s="547"/>
      <c r="EU126" s="547"/>
      <c r="EV126" s="547"/>
      <c r="EW126" s="548"/>
      <c r="EX126" s="549"/>
      <c r="EY126" s="547"/>
      <c r="EZ126" s="547"/>
      <c r="FA126" s="547"/>
      <c r="FB126" s="547"/>
      <c r="FC126" s="548"/>
      <c r="FD126" s="549"/>
      <c r="FE126" s="547"/>
      <c r="FF126" s="547"/>
      <c r="FG126" s="547"/>
      <c r="FH126" s="547"/>
      <c r="FI126" s="548"/>
      <c r="FJ126" s="549"/>
      <c r="FK126" s="547"/>
      <c r="FL126" s="547"/>
      <c r="FM126" s="547"/>
      <c r="FN126" s="547"/>
      <c r="FO126" s="548"/>
      <c r="FP126" s="549"/>
      <c r="FQ126" s="547"/>
      <c r="FR126" s="547"/>
      <c r="FS126" s="547"/>
      <c r="FT126" s="547"/>
      <c r="FU126" s="548"/>
      <c r="FV126" s="549"/>
      <c r="FW126" s="547"/>
      <c r="FX126" s="547"/>
      <c r="FY126" s="547"/>
      <c r="FZ126" s="547"/>
      <c r="GA126" s="548"/>
      <c r="GB126" s="549"/>
      <c r="GC126" s="547"/>
      <c r="GD126" s="547"/>
      <c r="GE126" s="547"/>
      <c r="GF126" s="547"/>
      <c r="GG126" s="548"/>
      <c r="GH126" s="549"/>
      <c r="GI126" s="547"/>
      <c r="GJ126" s="547"/>
      <c r="GK126" s="547"/>
      <c r="GL126" s="547"/>
      <c r="GM126" s="548"/>
      <c r="GN126" s="549"/>
      <c r="GO126" s="547"/>
      <c r="GP126" s="547"/>
      <c r="GQ126" s="547"/>
      <c r="GR126" s="547"/>
      <c r="GS126" s="548"/>
      <c r="GT126" s="549"/>
      <c r="GU126" s="547"/>
      <c r="GV126" s="547"/>
      <c r="GW126" s="547"/>
      <c r="GX126" s="547"/>
      <c r="GY126" s="548"/>
      <c r="GZ126" s="549"/>
      <c r="HA126" s="547"/>
      <c r="HB126" s="547"/>
      <c r="HC126" s="547"/>
      <c r="HD126" s="547"/>
      <c r="HE126" s="548"/>
      <c r="HF126" s="549"/>
      <c r="HG126" s="547"/>
      <c r="HH126" s="547"/>
      <c r="HI126" s="547"/>
      <c r="HJ126" s="547"/>
      <c r="HK126" s="548"/>
      <c r="HL126" s="549"/>
      <c r="HM126" s="547"/>
      <c r="HN126" s="547"/>
      <c r="HO126" s="547"/>
    </row>
    <row r="127" spans="1:223" s="456" customFormat="1" ht="20.100000000000001" customHeight="1">
      <c r="A127" s="1344" t="s">
        <v>507</v>
      </c>
      <c r="B127" s="1345"/>
      <c r="C127" s="1345"/>
      <c r="D127" s="1345"/>
      <c r="E127" s="1345"/>
      <c r="F127" s="1346"/>
      <c r="G127" s="488">
        <f>SUM(G110:G126)</f>
        <v>28.500000000000004</v>
      </c>
      <c r="H127" s="503"/>
      <c r="I127" s="491"/>
      <c r="J127" s="549"/>
      <c r="K127" s="547"/>
      <c r="L127" s="547"/>
      <c r="M127" s="547"/>
      <c r="N127" s="547"/>
      <c r="O127" s="548"/>
      <c r="P127" s="549"/>
      <c r="Q127" s="547"/>
      <c r="R127" s="547"/>
      <c r="S127" s="547"/>
      <c r="T127" s="547"/>
      <c r="U127" s="548"/>
      <c r="V127" s="549"/>
      <c r="W127" s="547"/>
      <c r="X127" s="547"/>
      <c r="Y127" s="547"/>
      <c r="Z127" s="547"/>
      <c r="AA127" s="548"/>
      <c r="AB127" s="549"/>
      <c r="AC127" s="547"/>
      <c r="AD127" s="547"/>
      <c r="AE127" s="547"/>
      <c r="AF127" s="547"/>
      <c r="AG127" s="548"/>
      <c r="AH127" s="549"/>
      <c r="AI127" s="547"/>
      <c r="AJ127" s="547"/>
      <c r="AK127" s="547"/>
      <c r="AL127" s="547"/>
      <c r="AM127" s="548"/>
      <c r="AN127" s="549"/>
      <c r="AO127" s="547"/>
      <c r="AP127" s="547"/>
      <c r="AQ127" s="547"/>
      <c r="AR127" s="547"/>
      <c r="AS127" s="548"/>
      <c r="AT127" s="549"/>
      <c r="AU127" s="547"/>
      <c r="AV127" s="547"/>
      <c r="AW127" s="547"/>
      <c r="AX127" s="547"/>
      <c r="AY127" s="548"/>
      <c r="AZ127" s="549"/>
      <c r="BA127" s="547"/>
      <c r="BB127" s="547"/>
      <c r="BC127" s="547"/>
      <c r="BD127" s="547"/>
      <c r="BE127" s="548"/>
      <c r="BF127" s="549"/>
      <c r="BG127" s="547"/>
      <c r="BH127" s="547"/>
      <c r="BI127" s="547"/>
      <c r="BJ127" s="547"/>
      <c r="BK127" s="548"/>
      <c r="BL127" s="549"/>
      <c r="BM127" s="547"/>
      <c r="BN127" s="547"/>
      <c r="BO127" s="547"/>
      <c r="BP127" s="547"/>
      <c r="BQ127" s="548"/>
      <c r="BR127" s="549"/>
      <c r="BS127" s="547"/>
      <c r="BT127" s="547"/>
      <c r="BU127" s="547"/>
      <c r="BV127" s="547"/>
      <c r="BW127" s="548"/>
      <c r="BX127" s="549"/>
      <c r="BY127" s="547"/>
      <c r="BZ127" s="547"/>
      <c r="CA127" s="547"/>
      <c r="CB127" s="547"/>
      <c r="CC127" s="548"/>
      <c r="CD127" s="549"/>
      <c r="CE127" s="547"/>
      <c r="CF127" s="547"/>
      <c r="CG127" s="547"/>
      <c r="CH127" s="547"/>
      <c r="CI127" s="548"/>
      <c r="CJ127" s="549"/>
      <c r="CK127" s="547"/>
      <c r="CL127" s="547"/>
      <c r="CM127" s="547"/>
      <c r="CN127" s="547"/>
      <c r="CO127" s="548"/>
      <c r="CP127" s="549"/>
      <c r="CQ127" s="547"/>
      <c r="CR127" s="547"/>
      <c r="CS127" s="547"/>
      <c r="CT127" s="547"/>
      <c r="CU127" s="548"/>
      <c r="CV127" s="549"/>
      <c r="CW127" s="547"/>
      <c r="CX127" s="547"/>
      <c r="CY127" s="547"/>
      <c r="CZ127" s="547"/>
      <c r="DA127" s="548"/>
      <c r="DB127" s="549"/>
      <c r="DC127" s="547"/>
      <c r="DD127" s="547"/>
      <c r="DE127" s="547"/>
      <c r="DF127" s="547"/>
      <c r="DG127" s="548"/>
      <c r="DH127" s="549"/>
      <c r="DI127" s="547"/>
      <c r="DJ127" s="547"/>
      <c r="DK127" s="547"/>
      <c r="DL127" s="547"/>
      <c r="DM127" s="548"/>
      <c r="DN127" s="549"/>
      <c r="DO127" s="547"/>
      <c r="DP127" s="547"/>
      <c r="DQ127" s="547"/>
      <c r="DR127" s="547"/>
      <c r="DS127" s="548"/>
      <c r="DT127" s="549"/>
      <c r="DU127" s="547"/>
      <c r="DV127" s="547"/>
      <c r="DW127" s="547"/>
      <c r="DX127" s="547"/>
      <c r="DY127" s="548"/>
      <c r="DZ127" s="549"/>
      <c r="EA127" s="547"/>
      <c r="EB127" s="547"/>
      <c r="EC127" s="547"/>
      <c r="ED127" s="547"/>
      <c r="EE127" s="548"/>
      <c r="EF127" s="549"/>
      <c r="EG127" s="547"/>
      <c r="EH127" s="547"/>
      <c r="EI127" s="547"/>
      <c r="EJ127" s="547"/>
      <c r="EK127" s="548"/>
      <c r="EL127" s="549"/>
      <c r="EM127" s="547"/>
      <c r="EN127" s="547"/>
      <c r="EO127" s="547"/>
      <c r="EP127" s="547"/>
      <c r="EQ127" s="548"/>
      <c r="ER127" s="549"/>
      <c r="ES127" s="547"/>
      <c r="ET127" s="547"/>
      <c r="EU127" s="547"/>
      <c r="EV127" s="547"/>
      <c r="EW127" s="548"/>
      <c r="EX127" s="549"/>
      <c r="EY127" s="547"/>
      <c r="EZ127" s="547"/>
      <c r="FA127" s="547"/>
      <c r="FB127" s="547"/>
      <c r="FC127" s="548"/>
      <c r="FD127" s="549"/>
      <c r="FE127" s="547"/>
      <c r="FF127" s="547"/>
      <c r="FG127" s="547"/>
      <c r="FH127" s="547"/>
      <c r="FI127" s="548"/>
      <c r="FJ127" s="549"/>
      <c r="FK127" s="547"/>
      <c r="FL127" s="547"/>
      <c r="FM127" s="547"/>
      <c r="FN127" s="547"/>
      <c r="FO127" s="548"/>
      <c r="FP127" s="549"/>
      <c r="FQ127" s="547"/>
      <c r="FR127" s="547"/>
      <c r="FS127" s="547"/>
      <c r="FT127" s="547"/>
      <c r="FU127" s="548"/>
      <c r="FV127" s="549"/>
      <c r="FW127" s="547"/>
      <c r="FX127" s="547"/>
      <c r="FY127" s="547"/>
      <c r="FZ127" s="547"/>
      <c r="GA127" s="548"/>
      <c r="GB127" s="549"/>
      <c r="GC127" s="547"/>
      <c r="GD127" s="547"/>
      <c r="GE127" s="547"/>
      <c r="GF127" s="547"/>
      <c r="GG127" s="548"/>
      <c r="GH127" s="549"/>
      <c r="GI127" s="547"/>
      <c r="GJ127" s="547"/>
      <c r="GK127" s="547"/>
      <c r="GL127" s="547"/>
      <c r="GM127" s="548"/>
      <c r="GN127" s="549"/>
      <c r="GO127" s="547"/>
      <c r="GP127" s="547"/>
      <c r="GQ127" s="547"/>
      <c r="GR127" s="547"/>
      <c r="GS127" s="548"/>
      <c r="GT127" s="549"/>
      <c r="GU127" s="547"/>
      <c r="GV127" s="547"/>
      <c r="GW127" s="547"/>
      <c r="GX127" s="547"/>
      <c r="GY127" s="548"/>
      <c r="GZ127" s="549"/>
      <c r="HA127" s="547"/>
      <c r="HB127" s="547"/>
      <c r="HC127" s="547"/>
      <c r="HD127" s="547"/>
      <c r="HE127" s="548"/>
      <c r="HF127" s="549"/>
      <c r="HG127" s="547"/>
      <c r="HH127" s="547"/>
      <c r="HI127" s="547"/>
      <c r="HJ127" s="547"/>
      <c r="HK127" s="548"/>
      <c r="HL127" s="549"/>
      <c r="HM127" s="547"/>
      <c r="HN127" s="547"/>
      <c r="HO127" s="547"/>
    </row>
    <row r="128" spans="1:223" s="456" customFormat="1" ht="20.100000000000001" customHeight="1">
      <c r="A128" s="1334" t="s">
        <v>541</v>
      </c>
      <c r="B128" s="1335"/>
      <c r="C128" s="1335"/>
      <c r="D128" s="1335"/>
      <c r="E128" s="1335"/>
      <c r="F128" s="1335"/>
      <c r="G128" s="1335"/>
      <c r="H128" s="877">
        <f>G106+G85+G64+G43+G22+G127</f>
        <v>945.43</v>
      </c>
      <c r="I128" s="878" t="s">
        <v>542</v>
      </c>
      <c r="J128" s="549"/>
      <c r="K128" s="547"/>
      <c r="L128" s="547"/>
      <c r="M128" s="547"/>
      <c r="N128" s="547"/>
      <c r="O128" s="548"/>
      <c r="P128" s="549"/>
      <c r="Q128" s="547"/>
      <c r="R128" s="547"/>
      <c r="S128" s="547"/>
      <c r="T128" s="547"/>
      <c r="U128" s="548"/>
      <c r="V128" s="549"/>
      <c r="W128" s="547"/>
      <c r="X128" s="547"/>
      <c r="Y128" s="547"/>
      <c r="Z128" s="547"/>
      <c r="AA128" s="548"/>
      <c r="AB128" s="549"/>
      <c r="AC128" s="547"/>
      <c r="AD128" s="547"/>
      <c r="AE128" s="547"/>
      <c r="AF128" s="547"/>
      <c r="AG128" s="548"/>
      <c r="AH128" s="549"/>
      <c r="AI128" s="547"/>
      <c r="AJ128" s="547"/>
      <c r="AK128" s="547"/>
      <c r="AL128" s="547"/>
      <c r="AM128" s="548"/>
      <c r="AN128" s="549"/>
      <c r="AO128" s="547"/>
      <c r="AP128" s="547"/>
      <c r="AQ128" s="547"/>
      <c r="AR128" s="547"/>
      <c r="AS128" s="548"/>
      <c r="AT128" s="549"/>
      <c r="AU128" s="547"/>
      <c r="AV128" s="547"/>
      <c r="AW128" s="547"/>
      <c r="AX128" s="547"/>
      <c r="AY128" s="548"/>
      <c r="AZ128" s="549"/>
      <c r="BA128" s="547"/>
      <c r="BB128" s="547"/>
      <c r="BC128" s="547"/>
      <c r="BD128" s="547"/>
      <c r="BE128" s="548"/>
      <c r="BF128" s="549"/>
      <c r="BG128" s="547"/>
      <c r="BH128" s="547"/>
      <c r="BI128" s="547"/>
      <c r="BJ128" s="547"/>
      <c r="BK128" s="548"/>
      <c r="BL128" s="549"/>
      <c r="BM128" s="547"/>
      <c r="BN128" s="547"/>
      <c r="BO128" s="547"/>
      <c r="BP128" s="547"/>
      <c r="BQ128" s="548"/>
      <c r="BR128" s="549"/>
      <c r="BS128" s="547"/>
      <c r="BT128" s="547"/>
      <c r="BU128" s="547"/>
      <c r="BV128" s="547"/>
      <c r="BW128" s="548"/>
      <c r="BX128" s="549"/>
      <c r="BY128" s="547"/>
      <c r="BZ128" s="547"/>
      <c r="CA128" s="547"/>
      <c r="CB128" s="547"/>
      <c r="CC128" s="548"/>
      <c r="CD128" s="549"/>
      <c r="CE128" s="547"/>
      <c r="CF128" s="547"/>
      <c r="CG128" s="547"/>
      <c r="CH128" s="547"/>
      <c r="CI128" s="548"/>
      <c r="CJ128" s="549"/>
      <c r="CK128" s="547"/>
      <c r="CL128" s="547"/>
      <c r="CM128" s="547"/>
      <c r="CN128" s="547"/>
      <c r="CO128" s="548"/>
      <c r="CP128" s="549"/>
      <c r="CQ128" s="547"/>
      <c r="CR128" s="547"/>
      <c r="CS128" s="547"/>
      <c r="CT128" s="547"/>
      <c r="CU128" s="548"/>
      <c r="CV128" s="549"/>
      <c r="CW128" s="547"/>
      <c r="CX128" s="547"/>
      <c r="CY128" s="547"/>
      <c r="CZ128" s="547"/>
      <c r="DA128" s="548"/>
      <c r="DB128" s="549"/>
      <c r="DC128" s="547"/>
      <c r="DD128" s="547"/>
      <c r="DE128" s="547"/>
      <c r="DF128" s="547"/>
      <c r="DG128" s="548"/>
      <c r="DH128" s="549"/>
      <c r="DI128" s="547"/>
      <c r="DJ128" s="547"/>
      <c r="DK128" s="547"/>
      <c r="DL128" s="547"/>
      <c r="DM128" s="548"/>
      <c r="DN128" s="549"/>
      <c r="DO128" s="547"/>
      <c r="DP128" s="547"/>
      <c r="DQ128" s="547"/>
      <c r="DR128" s="547"/>
      <c r="DS128" s="548"/>
      <c r="DT128" s="549"/>
      <c r="DU128" s="547"/>
      <c r="DV128" s="547"/>
      <c r="DW128" s="547"/>
      <c r="DX128" s="547"/>
      <c r="DY128" s="548"/>
      <c r="DZ128" s="549"/>
      <c r="EA128" s="547"/>
      <c r="EB128" s="547"/>
      <c r="EC128" s="547"/>
      <c r="ED128" s="547"/>
      <c r="EE128" s="548"/>
      <c r="EF128" s="549"/>
      <c r="EG128" s="547"/>
      <c r="EH128" s="547"/>
      <c r="EI128" s="547"/>
      <c r="EJ128" s="547"/>
      <c r="EK128" s="548"/>
      <c r="EL128" s="549"/>
      <c r="EM128" s="547"/>
      <c r="EN128" s="547"/>
      <c r="EO128" s="547"/>
      <c r="EP128" s="547"/>
      <c r="EQ128" s="548"/>
      <c r="ER128" s="549"/>
      <c r="ES128" s="547"/>
      <c r="ET128" s="547"/>
      <c r="EU128" s="547"/>
      <c r="EV128" s="547"/>
      <c r="EW128" s="548"/>
      <c r="EX128" s="549"/>
      <c r="EY128" s="547"/>
      <c r="EZ128" s="547"/>
      <c r="FA128" s="547"/>
      <c r="FB128" s="547"/>
      <c r="FC128" s="548"/>
      <c r="FD128" s="549"/>
      <c r="FE128" s="547"/>
      <c r="FF128" s="547"/>
      <c r="FG128" s="547"/>
      <c r="FH128" s="547"/>
      <c r="FI128" s="548"/>
      <c r="FJ128" s="549"/>
      <c r="FK128" s="547"/>
      <c r="FL128" s="547"/>
      <c r="FM128" s="547"/>
      <c r="FN128" s="547"/>
      <c r="FO128" s="548"/>
      <c r="FP128" s="549"/>
      <c r="FQ128" s="547"/>
      <c r="FR128" s="547"/>
      <c r="FS128" s="547"/>
      <c r="FT128" s="547"/>
      <c r="FU128" s="548"/>
      <c r="FV128" s="549"/>
      <c r="FW128" s="547"/>
      <c r="FX128" s="547"/>
      <c r="FY128" s="547"/>
      <c r="FZ128" s="547"/>
      <c r="GA128" s="548"/>
      <c r="GB128" s="549"/>
      <c r="GC128" s="547"/>
      <c r="GD128" s="547"/>
      <c r="GE128" s="547"/>
      <c r="GF128" s="547"/>
      <c r="GG128" s="548"/>
      <c r="GH128" s="549"/>
      <c r="GI128" s="547"/>
      <c r="GJ128" s="547"/>
      <c r="GK128" s="547"/>
      <c r="GL128" s="547"/>
      <c r="GM128" s="548"/>
      <c r="GN128" s="549"/>
      <c r="GO128" s="547"/>
      <c r="GP128" s="547"/>
      <c r="GQ128" s="547"/>
      <c r="GR128" s="547"/>
      <c r="GS128" s="548"/>
      <c r="GT128" s="549"/>
      <c r="GU128" s="547"/>
      <c r="GV128" s="547"/>
      <c r="GW128" s="547"/>
      <c r="GX128" s="547"/>
      <c r="GY128" s="548"/>
      <c r="GZ128" s="549"/>
      <c r="HA128" s="547"/>
      <c r="HB128" s="547"/>
      <c r="HC128" s="547"/>
      <c r="HD128" s="547"/>
      <c r="HE128" s="548"/>
      <c r="HF128" s="549"/>
      <c r="HG128" s="547"/>
      <c r="HH128" s="547"/>
      <c r="HI128" s="547"/>
      <c r="HJ128" s="547"/>
      <c r="HK128" s="548"/>
      <c r="HL128" s="549"/>
      <c r="HM128" s="547"/>
      <c r="HN128" s="547"/>
      <c r="HO128" s="547"/>
    </row>
    <row r="129" spans="1:223" s="456" customFormat="1" ht="4.5" customHeight="1">
      <c r="A129" s="581"/>
      <c r="B129" s="582"/>
      <c r="C129" s="582"/>
      <c r="D129" s="582"/>
      <c r="E129" s="582"/>
      <c r="F129" s="582"/>
      <c r="G129" s="582"/>
      <c r="H129" s="583"/>
      <c r="I129" s="584"/>
      <c r="J129" s="549"/>
      <c r="K129" s="547"/>
      <c r="L129" s="547"/>
      <c r="M129" s="547"/>
      <c r="N129" s="547"/>
      <c r="O129" s="548"/>
      <c r="P129" s="549"/>
      <c r="Q129" s="547"/>
      <c r="R129" s="547"/>
      <c r="S129" s="547"/>
      <c r="T129" s="547"/>
      <c r="U129" s="548"/>
      <c r="V129" s="549"/>
      <c r="W129" s="547"/>
      <c r="X129" s="547"/>
      <c r="Y129" s="547"/>
      <c r="Z129" s="547"/>
      <c r="AA129" s="548"/>
      <c r="AB129" s="549"/>
      <c r="AC129" s="547"/>
      <c r="AD129" s="547"/>
      <c r="AE129" s="547"/>
      <c r="AF129" s="547"/>
      <c r="AG129" s="548"/>
      <c r="AH129" s="549"/>
      <c r="AI129" s="547"/>
      <c r="AJ129" s="547"/>
      <c r="AK129" s="547"/>
      <c r="AL129" s="547"/>
      <c r="AM129" s="548"/>
      <c r="AN129" s="549"/>
      <c r="AO129" s="547"/>
      <c r="AP129" s="547"/>
      <c r="AQ129" s="547"/>
      <c r="AR129" s="547"/>
      <c r="AS129" s="548"/>
      <c r="AT129" s="549"/>
      <c r="AU129" s="547"/>
      <c r="AV129" s="547"/>
      <c r="AW129" s="547"/>
      <c r="AX129" s="547"/>
      <c r="AY129" s="548"/>
      <c r="AZ129" s="549"/>
      <c r="BA129" s="547"/>
      <c r="BB129" s="547"/>
      <c r="BC129" s="547"/>
      <c r="BD129" s="547"/>
      <c r="BE129" s="548"/>
      <c r="BF129" s="549"/>
      <c r="BG129" s="547"/>
      <c r="BH129" s="547"/>
      <c r="BI129" s="547"/>
      <c r="BJ129" s="547"/>
      <c r="BK129" s="548"/>
      <c r="BL129" s="549"/>
      <c r="BM129" s="547"/>
      <c r="BN129" s="547"/>
      <c r="BO129" s="547"/>
      <c r="BP129" s="547"/>
      <c r="BQ129" s="548"/>
      <c r="BR129" s="549"/>
      <c r="BS129" s="547"/>
      <c r="BT129" s="547"/>
      <c r="BU129" s="547"/>
      <c r="BV129" s="547"/>
      <c r="BW129" s="548"/>
      <c r="BX129" s="549"/>
      <c r="BY129" s="547"/>
      <c r="BZ129" s="547"/>
      <c r="CA129" s="547"/>
      <c r="CB129" s="547"/>
      <c r="CC129" s="548"/>
      <c r="CD129" s="549"/>
      <c r="CE129" s="547"/>
      <c r="CF129" s="547"/>
      <c r="CG129" s="547"/>
      <c r="CH129" s="547"/>
      <c r="CI129" s="548"/>
      <c r="CJ129" s="549"/>
      <c r="CK129" s="547"/>
      <c r="CL129" s="547"/>
      <c r="CM129" s="547"/>
      <c r="CN129" s="547"/>
      <c r="CO129" s="548"/>
      <c r="CP129" s="549"/>
      <c r="CQ129" s="547"/>
      <c r="CR129" s="547"/>
      <c r="CS129" s="547"/>
      <c r="CT129" s="547"/>
      <c r="CU129" s="548"/>
      <c r="CV129" s="549"/>
      <c r="CW129" s="547"/>
      <c r="CX129" s="547"/>
      <c r="CY129" s="547"/>
      <c r="CZ129" s="547"/>
      <c r="DA129" s="548"/>
      <c r="DB129" s="549"/>
      <c r="DC129" s="547"/>
      <c r="DD129" s="547"/>
      <c r="DE129" s="547"/>
      <c r="DF129" s="547"/>
      <c r="DG129" s="548"/>
      <c r="DH129" s="549"/>
      <c r="DI129" s="547"/>
      <c r="DJ129" s="547"/>
      <c r="DK129" s="547"/>
      <c r="DL129" s="547"/>
      <c r="DM129" s="548"/>
      <c r="DN129" s="549"/>
      <c r="DO129" s="547"/>
      <c r="DP129" s="547"/>
      <c r="DQ129" s="547"/>
      <c r="DR129" s="547"/>
      <c r="DS129" s="548"/>
      <c r="DT129" s="549"/>
      <c r="DU129" s="547"/>
      <c r="DV129" s="547"/>
      <c r="DW129" s="547"/>
      <c r="DX129" s="547"/>
      <c r="DY129" s="548"/>
      <c r="DZ129" s="549"/>
      <c r="EA129" s="547"/>
      <c r="EB129" s="547"/>
      <c r="EC129" s="547"/>
      <c r="ED129" s="547"/>
      <c r="EE129" s="548"/>
      <c r="EF129" s="549"/>
      <c r="EG129" s="547"/>
      <c r="EH129" s="547"/>
      <c r="EI129" s="547"/>
      <c r="EJ129" s="547"/>
      <c r="EK129" s="548"/>
      <c r="EL129" s="549"/>
      <c r="EM129" s="547"/>
      <c r="EN129" s="547"/>
      <c r="EO129" s="547"/>
      <c r="EP129" s="547"/>
      <c r="EQ129" s="548"/>
      <c r="ER129" s="549"/>
      <c r="ES129" s="547"/>
      <c r="ET129" s="547"/>
      <c r="EU129" s="547"/>
      <c r="EV129" s="547"/>
      <c r="EW129" s="548"/>
      <c r="EX129" s="549"/>
      <c r="EY129" s="547"/>
      <c r="EZ129" s="547"/>
      <c r="FA129" s="547"/>
      <c r="FB129" s="547"/>
      <c r="FC129" s="548"/>
      <c r="FD129" s="549"/>
      <c r="FE129" s="547"/>
      <c r="FF129" s="547"/>
      <c r="FG129" s="547"/>
      <c r="FH129" s="547"/>
      <c r="FI129" s="548"/>
      <c r="FJ129" s="549"/>
      <c r="FK129" s="547"/>
      <c r="FL129" s="547"/>
      <c r="FM129" s="547"/>
      <c r="FN129" s="547"/>
      <c r="FO129" s="548"/>
      <c r="FP129" s="549"/>
      <c r="FQ129" s="547"/>
      <c r="FR129" s="547"/>
      <c r="FS129" s="547"/>
      <c r="FT129" s="547"/>
      <c r="FU129" s="548"/>
      <c r="FV129" s="549"/>
      <c r="FW129" s="547"/>
      <c r="FX129" s="547"/>
      <c r="FY129" s="547"/>
      <c r="FZ129" s="547"/>
      <c r="GA129" s="548"/>
      <c r="GB129" s="549"/>
      <c r="GC129" s="547"/>
      <c r="GD129" s="547"/>
      <c r="GE129" s="547"/>
      <c r="GF129" s="547"/>
      <c r="GG129" s="548"/>
      <c r="GH129" s="549"/>
      <c r="GI129" s="547"/>
      <c r="GJ129" s="547"/>
      <c r="GK129" s="547"/>
      <c r="GL129" s="547"/>
      <c r="GM129" s="548"/>
      <c r="GN129" s="549"/>
      <c r="GO129" s="547"/>
      <c r="GP129" s="547"/>
      <c r="GQ129" s="547"/>
      <c r="GR129" s="547"/>
      <c r="GS129" s="548"/>
      <c r="GT129" s="549"/>
      <c r="GU129" s="547"/>
      <c r="GV129" s="547"/>
      <c r="GW129" s="547"/>
      <c r="GX129" s="547"/>
      <c r="GY129" s="548"/>
      <c r="GZ129" s="549"/>
      <c r="HA129" s="547"/>
      <c r="HB129" s="547"/>
      <c r="HC129" s="547"/>
      <c r="HD129" s="547"/>
      <c r="HE129" s="548"/>
      <c r="HF129" s="549"/>
      <c r="HG129" s="547"/>
      <c r="HH129" s="547"/>
      <c r="HI129" s="547"/>
      <c r="HJ129" s="547"/>
      <c r="HK129" s="548"/>
      <c r="HL129" s="549"/>
      <c r="HM129" s="547"/>
      <c r="HN129" s="547"/>
      <c r="HO129" s="547"/>
    </row>
  </sheetData>
  <mergeCells count="124">
    <mergeCell ref="A1:I1"/>
    <mergeCell ref="A3:A4"/>
    <mergeCell ref="B3:D4"/>
    <mergeCell ref="H3:I22"/>
    <mergeCell ref="B5:D5"/>
    <mergeCell ref="B6:D6"/>
    <mergeCell ref="B20:D20"/>
    <mergeCell ref="B21:D21"/>
    <mergeCell ref="A22:F22"/>
    <mergeCell ref="B7:D7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63:D63"/>
    <mergeCell ref="A64:F64"/>
    <mergeCell ref="B24:D25"/>
    <mergeCell ref="H24:I43"/>
    <mergeCell ref="B26:D26"/>
    <mergeCell ref="B27:D27"/>
    <mergeCell ref="B40:D40"/>
    <mergeCell ref="B41:D41"/>
    <mergeCell ref="B42:D42"/>
    <mergeCell ref="A43:F43"/>
    <mergeCell ref="B31:D31"/>
    <mergeCell ref="B32:D32"/>
    <mergeCell ref="B33:D33"/>
    <mergeCell ref="B34:D34"/>
    <mergeCell ref="B35:D35"/>
    <mergeCell ref="B36:D36"/>
    <mergeCell ref="B37:D37"/>
    <mergeCell ref="A45:A46"/>
    <mergeCell ref="B45:D46"/>
    <mergeCell ref="B47:D47"/>
    <mergeCell ref="A24:A25"/>
    <mergeCell ref="B83:D83"/>
    <mergeCell ref="B74:D74"/>
    <mergeCell ref="B75:D75"/>
    <mergeCell ref="B76:D76"/>
    <mergeCell ref="B77:D77"/>
    <mergeCell ref="B68:D68"/>
    <mergeCell ref="B70:D70"/>
    <mergeCell ref="B71:D71"/>
    <mergeCell ref="B72:D72"/>
    <mergeCell ref="B73:D73"/>
    <mergeCell ref="B69:D69"/>
    <mergeCell ref="A128:G128"/>
    <mergeCell ref="B89:C89"/>
    <mergeCell ref="B90:C90"/>
    <mergeCell ref="B104:C104"/>
    <mergeCell ref="B105:C105"/>
    <mergeCell ref="A106:F106"/>
    <mergeCell ref="A108:A109"/>
    <mergeCell ref="B108:D109"/>
    <mergeCell ref="B110:D110"/>
    <mergeCell ref="B111:D111"/>
    <mergeCell ref="B125:D125"/>
    <mergeCell ref="B126:D126"/>
    <mergeCell ref="A127:F127"/>
    <mergeCell ref="B91:C91"/>
    <mergeCell ref="B92:C92"/>
    <mergeCell ref="B93:C93"/>
    <mergeCell ref="B122:D122"/>
    <mergeCell ref="B123:D123"/>
    <mergeCell ref="B124:D124"/>
    <mergeCell ref="B117:D117"/>
    <mergeCell ref="B118:D118"/>
    <mergeCell ref="B119:D119"/>
    <mergeCell ref="B120:D120"/>
    <mergeCell ref="B121:D121"/>
    <mergeCell ref="A66:A67"/>
    <mergeCell ref="B66:C67"/>
    <mergeCell ref="B38:D38"/>
    <mergeCell ref="B39:D39"/>
    <mergeCell ref="B49:D49"/>
    <mergeCell ref="B50:D50"/>
    <mergeCell ref="B51:D51"/>
    <mergeCell ref="B18:D18"/>
    <mergeCell ref="B19:D19"/>
    <mergeCell ref="B28:D28"/>
    <mergeCell ref="B29:D29"/>
    <mergeCell ref="B30:D30"/>
    <mergeCell ref="B48:D48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112:D112"/>
    <mergeCell ref="B113:D113"/>
    <mergeCell ref="B114:D114"/>
    <mergeCell ref="B115:D115"/>
    <mergeCell ref="B116:D116"/>
    <mergeCell ref="B78:D78"/>
    <mergeCell ref="B99:C99"/>
    <mergeCell ref="B100:C100"/>
    <mergeCell ref="B101:C101"/>
    <mergeCell ref="B102:C102"/>
    <mergeCell ref="B103:C103"/>
    <mergeCell ref="B94:C94"/>
    <mergeCell ref="B95:C95"/>
    <mergeCell ref="B96:C96"/>
    <mergeCell ref="B97:C97"/>
    <mergeCell ref="B98:C98"/>
    <mergeCell ref="A85:F85"/>
    <mergeCell ref="A87:A88"/>
    <mergeCell ref="B87:C88"/>
    <mergeCell ref="B79:D79"/>
    <mergeCell ref="B84:D84"/>
    <mergeCell ref="B80:D80"/>
    <mergeCell ref="B81:D81"/>
    <mergeCell ref="B82:D82"/>
  </mergeCells>
  <printOptions horizontalCentered="1"/>
  <pageMargins left="0.70866141732283472" right="0.70866141732283472" top="1.1811023622047245" bottom="0.74803149606299213" header="0.31496062992125984" footer="0.31496062992125984"/>
  <pageSetup paperSize="9" scale="80" fitToHeight="0" orientation="landscape" r:id="rId1"/>
  <headerFooter scaleWithDoc="0">
    <oddFooter xml:space="preserve">&amp;C&amp;10
</oddFooter>
  </headerFooter>
  <rowBreaks count="5" manualBreakCount="5">
    <brk id="22" max="8" man="1"/>
    <brk id="43" max="8" man="1"/>
    <brk id="64" max="8" man="1"/>
    <brk id="85" max="8" man="1"/>
    <brk id="106" max="8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HN77"/>
  <sheetViews>
    <sheetView showGridLines="0" topLeftCell="A32" zoomScale="115" zoomScaleNormal="115" zoomScaleSheetLayoutView="85" workbookViewId="0">
      <selection activeCell="A44" sqref="A44:H76"/>
    </sheetView>
  </sheetViews>
  <sheetFormatPr defaultColWidth="9.140625" defaultRowHeight="16.5"/>
  <cols>
    <col min="1" max="1" width="10.7109375" style="451" customWidth="1"/>
    <col min="2" max="2" width="27.5703125" style="451" customWidth="1"/>
    <col min="3" max="3" width="15.5703125" style="451" customWidth="1"/>
    <col min="4" max="4" width="8.28515625" style="451" customWidth="1"/>
    <col min="5" max="5" width="5.7109375" style="493" customWidth="1"/>
    <col min="6" max="6" width="15" style="451" customWidth="1"/>
    <col min="7" max="7" width="7.85546875" style="451" customWidth="1"/>
    <col min="8" max="8" width="23.5703125" style="451" customWidth="1"/>
    <col min="9" max="16384" width="9.140625" style="451"/>
  </cols>
  <sheetData>
    <row r="1" spans="1:222" ht="22.5" customHeight="1">
      <c r="A1" s="1376" t="s">
        <v>543</v>
      </c>
      <c r="B1" s="1269"/>
      <c r="C1" s="1269"/>
      <c r="D1" s="1269"/>
      <c r="E1" s="1269"/>
      <c r="F1" s="1269"/>
      <c r="G1" s="1269"/>
      <c r="H1" s="1377"/>
    </row>
    <row r="2" spans="1:222" ht="20.100000000000001" customHeight="1">
      <c r="A2" s="872" t="s">
        <v>136</v>
      </c>
      <c r="B2" s="873" t="s">
        <v>544</v>
      </c>
      <c r="C2" s="879" t="s">
        <v>526</v>
      </c>
      <c r="D2" s="873" t="s">
        <v>545</v>
      </c>
      <c r="E2" s="874"/>
      <c r="F2" s="875"/>
      <c r="G2" s="875"/>
      <c r="H2" s="876"/>
    </row>
    <row r="3" spans="1:222" s="452" customFormat="1" ht="20.100000000000001" customHeight="1">
      <c r="A3" s="1326" t="s">
        <v>9</v>
      </c>
      <c r="B3" s="1332" t="s">
        <v>528</v>
      </c>
      <c r="C3" s="1333"/>
      <c r="D3" s="1370" t="s">
        <v>17</v>
      </c>
      <c r="E3" s="1371"/>
      <c r="F3" s="567" t="s">
        <v>531</v>
      </c>
      <c r="G3" s="585"/>
      <c r="H3" s="568"/>
    </row>
    <row r="4" spans="1:222" s="452" customFormat="1" ht="20.100000000000001" customHeight="1">
      <c r="A4" s="1327"/>
      <c r="B4" s="1330"/>
      <c r="C4" s="1331"/>
      <c r="D4" s="1372" t="s">
        <v>546</v>
      </c>
      <c r="E4" s="1373"/>
      <c r="F4" s="576"/>
      <c r="G4" s="570"/>
      <c r="H4" s="571"/>
    </row>
    <row r="5" spans="1:222" s="452" customFormat="1" ht="20.100000000000001" customHeight="1">
      <c r="A5" s="586">
        <v>1</v>
      </c>
      <c r="B5" s="1360" t="str">
        <f>'SIN. HORIZONTAL'!B89:C89</f>
        <v>RUA CENTO E TRINTA E NOVE</v>
      </c>
      <c r="C5" s="1361"/>
      <c r="D5" s="1362">
        <v>2</v>
      </c>
      <c r="E5" s="1363"/>
      <c r="F5" s="576"/>
      <c r="G5" s="570"/>
      <c r="H5" s="571"/>
    </row>
    <row r="6" spans="1:222" s="456" customFormat="1" ht="20.100000000000001" customHeight="1">
      <c r="A6" s="586">
        <f>A5+1</f>
        <v>2</v>
      </c>
      <c r="B6" s="1360" t="str">
        <f>'SIN. HORIZONTAL'!B90:C90</f>
        <v>RUA ITATIAIA</v>
      </c>
      <c r="C6" s="1361"/>
      <c r="D6" s="1362">
        <v>2</v>
      </c>
      <c r="E6" s="1363"/>
      <c r="F6" s="576"/>
      <c r="G6" s="570"/>
      <c r="H6" s="571"/>
      <c r="I6" s="549"/>
      <c r="J6" s="547"/>
      <c r="K6" s="547"/>
      <c r="L6" s="547"/>
      <c r="M6" s="547"/>
      <c r="N6" s="548"/>
      <c r="O6" s="549"/>
      <c r="P6" s="547"/>
      <c r="Q6" s="547"/>
      <c r="R6" s="547"/>
      <c r="S6" s="547"/>
      <c r="T6" s="548"/>
      <c r="U6" s="549"/>
      <c r="V6" s="547"/>
      <c r="W6" s="547"/>
      <c r="X6" s="547"/>
      <c r="Y6" s="547"/>
      <c r="Z6" s="548"/>
      <c r="AA6" s="549"/>
      <c r="AB6" s="547"/>
      <c r="AC6" s="547"/>
      <c r="AD6" s="547"/>
      <c r="AE6" s="547"/>
      <c r="AF6" s="548"/>
      <c r="AG6" s="549"/>
      <c r="AH6" s="547"/>
      <c r="AI6" s="547"/>
      <c r="AJ6" s="547"/>
      <c r="AK6" s="547"/>
      <c r="AL6" s="548"/>
      <c r="AM6" s="549"/>
      <c r="AN6" s="547"/>
      <c r="AO6" s="547"/>
      <c r="AP6" s="547"/>
      <c r="AQ6" s="547"/>
      <c r="AR6" s="548"/>
      <c r="AS6" s="549"/>
      <c r="AT6" s="547"/>
      <c r="AU6" s="547"/>
      <c r="AV6" s="547"/>
      <c r="AW6" s="547"/>
      <c r="AX6" s="548"/>
      <c r="AY6" s="549"/>
      <c r="AZ6" s="547"/>
      <c r="BA6" s="547"/>
      <c r="BB6" s="547"/>
      <c r="BC6" s="547"/>
      <c r="BD6" s="548"/>
      <c r="BE6" s="549"/>
      <c r="BF6" s="547"/>
      <c r="BG6" s="547"/>
      <c r="BH6" s="547"/>
      <c r="BI6" s="547"/>
      <c r="BJ6" s="548"/>
      <c r="BK6" s="549"/>
      <c r="BL6" s="547"/>
      <c r="BM6" s="547"/>
      <c r="BN6" s="547"/>
      <c r="BO6" s="547"/>
      <c r="BP6" s="548"/>
      <c r="BQ6" s="549"/>
      <c r="BR6" s="547"/>
      <c r="BS6" s="547"/>
      <c r="BT6" s="547"/>
      <c r="BU6" s="547"/>
      <c r="BV6" s="548"/>
      <c r="BW6" s="549"/>
      <c r="BX6" s="547"/>
      <c r="BY6" s="547"/>
      <c r="BZ6" s="547"/>
      <c r="CA6" s="547"/>
      <c r="CB6" s="548"/>
      <c r="CC6" s="549"/>
      <c r="CD6" s="547"/>
      <c r="CE6" s="547"/>
      <c r="CF6" s="547"/>
      <c r="CG6" s="547"/>
      <c r="CH6" s="548"/>
      <c r="CI6" s="549"/>
      <c r="CJ6" s="547"/>
      <c r="CK6" s="547"/>
      <c r="CL6" s="547"/>
      <c r="CM6" s="547"/>
      <c r="CN6" s="548"/>
      <c r="CO6" s="549"/>
      <c r="CP6" s="547"/>
      <c r="CQ6" s="547"/>
      <c r="CR6" s="547"/>
      <c r="CS6" s="547"/>
      <c r="CT6" s="548"/>
      <c r="CU6" s="549"/>
      <c r="CV6" s="547"/>
      <c r="CW6" s="547"/>
      <c r="CX6" s="547"/>
      <c r="CY6" s="547"/>
      <c r="CZ6" s="548"/>
      <c r="DA6" s="549"/>
      <c r="DB6" s="547"/>
      <c r="DC6" s="547"/>
      <c r="DD6" s="547"/>
      <c r="DE6" s="547"/>
      <c r="DF6" s="548"/>
      <c r="DG6" s="549"/>
      <c r="DH6" s="547"/>
      <c r="DI6" s="547"/>
      <c r="DJ6" s="547"/>
      <c r="DK6" s="547"/>
      <c r="DL6" s="548"/>
      <c r="DM6" s="549"/>
      <c r="DN6" s="547"/>
      <c r="DO6" s="547"/>
      <c r="DP6" s="547"/>
      <c r="DQ6" s="547"/>
      <c r="DR6" s="548"/>
      <c r="DS6" s="549"/>
      <c r="DT6" s="547"/>
      <c r="DU6" s="547"/>
      <c r="DV6" s="547"/>
      <c r="DW6" s="547"/>
      <c r="DX6" s="548"/>
      <c r="DY6" s="549"/>
      <c r="DZ6" s="547"/>
      <c r="EA6" s="547"/>
      <c r="EB6" s="547"/>
      <c r="EC6" s="547"/>
      <c r="ED6" s="548"/>
      <c r="EE6" s="549"/>
      <c r="EF6" s="547"/>
      <c r="EG6" s="547"/>
      <c r="EH6" s="547"/>
      <c r="EI6" s="547"/>
      <c r="EJ6" s="548"/>
      <c r="EK6" s="549"/>
      <c r="EL6" s="547"/>
      <c r="EM6" s="547"/>
      <c r="EN6" s="547"/>
      <c r="EO6" s="547"/>
      <c r="EP6" s="548"/>
      <c r="EQ6" s="549"/>
      <c r="ER6" s="547"/>
      <c r="ES6" s="547"/>
      <c r="ET6" s="547"/>
      <c r="EU6" s="547"/>
      <c r="EV6" s="548"/>
      <c r="EW6" s="549"/>
      <c r="EX6" s="547"/>
      <c r="EY6" s="547"/>
      <c r="EZ6" s="547"/>
      <c r="FA6" s="547"/>
      <c r="FB6" s="548"/>
      <c r="FC6" s="549"/>
      <c r="FD6" s="547"/>
      <c r="FE6" s="547"/>
      <c r="FF6" s="547"/>
      <c r="FG6" s="547"/>
      <c r="FH6" s="548"/>
      <c r="FI6" s="549"/>
      <c r="FJ6" s="547"/>
      <c r="FK6" s="547"/>
      <c r="FL6" s="547"/>
      <c r="FM6" s="547"/>
      <c r="FN6" s="548"/>
      <c r="FO6" s="549"/>
      <c r="FP6" s="547"/>
      <c r="FQ6" s="547"/>
      <c r="FR6" s="547"/>
      <c r="FS6" s="547"/>
      <c r="FT6" s="548"/>
      <c r="FU6" s="549"/>
      <c r="FV6" s="547"/>
      <c r="FW6" s="547"/>
      <c r="FX6" s="547"/>
      <c r="FY6" s="547"/>
      <c r="FZ6" s="548"/>
      <c r="GA6" s="549"/>
      <c r="GB6" s="547"/>
      <c r="GC6" s="547"/>
      <c r="GD6" s="547"/>
      <c r="GE6" s="547"/>
      <c r="GF6" s="548"/>
      <c r="GG6" s="549"/>
      <c r="GH6" s="547"/>
      <c r="GI6" s="547"/>
      <c r="GJ6" s="547"/>
      <c r="GK6" s="547"/>
      <c r="GL6" s="548"/>
      <c r="GM6" s="549"/>
      <c r="GN6" s="547"/>
      <c r="GO6" s="547"/>
      <c r="GP6" s="547"/>
      <c r="GQ6" s="547"/>
      <c r="GR6" s="548"/>
      <c r="GS6" s="549"/>
      <c r="GT6" s="547"/>
      <c r="GU6" s="547"/>
      <c r="GV6" s="547"/>
      <c r="GW6" s="547"/>
      <c r="GX6" s="548"/>
      <c r="GY6" s="549"/>
      <c r="GZ6" s="547"/>
      <c r="HA6" s="547"/>
      <c r="HB6" s="547"/>
      <c r="HC6" s="547"/>
      <c r="HD6" s="548"/>
      <c r="HE6" s="549"/>
      <c r="HF6" s="547"/>
      <c r="HG6" s="547"/>
      <c r="HH6" s="547"/>
      <c r="HI6" s="547"/>
      <c r="HJ6" s="548"/>
      <c r="HK6" s="549"/>
      <c r="HL6" s="547"/>
      <c r="HM6" s="547"/>
      <c r="HN6" s="547"/>
    </row>
    <row r="7" spans="1:222" s="456" customFormat="1" ht="20.100000000000001" customHeight="1">
      <c r="A7" s="586">
        <f t="shared" ref="A7:A21" si="0">A6+1</f>
        <v>3</v>
      </c>
      <c r="B7" s="1360" t="str">
        <f>'SIN. HORIZONTAL'!B91:C91</f>
        <v>RUA FLORENA</v>
      </c>
      <c r="C7" s="1361"/>
      <c r="D7" s="1362">
        <v>2</v>
      </c>
      <c r="E7" s="1363"/>
      <c r="F7" s="840"/>
      <c r="G7" s="570"/>
      <c r="H7" s="571"/>
      <c r="I7" s="549"/>
      <c r="J7" s="547"/>
      <c r="K7" s="547"/>
      <c r="L7" s="547"/>
      <c r="M7" s="547"/>
      <c r="N7" s="548"/>
      <c r="O7" s="549"/>
      <c r="P7" s="547"/>
      <c r="Q7" s="547"/>
      <c r="R7" s="547"/>
      <c r="S7" s="547"/>
      <c r="T7" s="548"/>
      <c r="U7" s="549"/>
      <c r="V7" s="547"/>
      <c r="W7" s="547"/>
      <c r="X7" s="547"/>
      <c r="Y7" s="547"/>
      <c r="Z7" s="548"/>
      <c r="AA7" s="549"/>
      <c r="AB7" s="547"/>
      <c r="AC7" s="547"/>
      <c r="AD7" s="547"/>
      <c r="AE7" s="547"/>
      <c r="AF7" s="548"/>
      <c r="AG7" s="549"/>
      <c r="AH7" s="547"/>
      <c r="AI7" s="547"/>
      <c r="AJ7" s="547"/>
      <c r="AK7" s="547"/>
      <c r="AL7" s="548"/>
      <c r="AM7" s="549"/>
      <c r="AN7" s="547"/>
      <c r="AO7" s="547"/>
      <c r="AP7" s="547"/>
      <c r="AQ7" s="547"/>
      <c r="AR7" s="548"/>
      <c r="AS7" s="549"/>
      <c r="AT7" s="547"/>
      <c r="AU7" s="547"/>
      <c r="AV7" s="547"/>
      <c r="AW7" s="547"/>
      <c r="AX7" s="548"/>
      <c r="AY7" s="549"/>
      <c r="AZ7" s="547"/>
      <c r="BA7" s="547"/>
      <c r="BB7" s="547"/>
      <c r="BC7" s="547"/>
      <c r="BD7" s="548"/>
      <c r="BE7" s="549"/>
      <c r="BF7" s="547"/>
      <c r="BG7" s="547"/>
      <c r="BH7" s="547"/>
      <c r="BI7" s="547"/>
      <c r="BJ7" s="548"/>
      <c r="BK7" s="549"/>
      <c r="BL7" s="547"/>
      <c r="BM7" s="547"/>
      <c r="BN7" s="547"/>
      <c r="BO7" s="547"/>
      <c r="BP7" s="548"/>
      <c r="BQ7" s="549"/>
      <c r="BR7" s="547"/>
      <c r="BS7" s="547"/>
      <c r="BT7" s="547"/>
      <c r="BU7" s="547"/>
      <c r="BV7" s="548"/>
      <c r="BW7" s="549"/>
      <c r="BX7" s="547"/>
      <c r="BY7" s="547"/>
      <c r="BZ7" s="547"/>
      <c r="CA7" s="547"/>
      <c r="CB7" s="548"/>
      <c r="CC7" s="549"/>
      <c r="CD7" s="547"/>
      <c r="CE7" s="547"/>
      <c r="CF7" s="547"/>
      <c r="CG7" s="547"/>
      <c r="CH7" s="548"/>
      <c r="CI7" s="549"/>
      <c r="CJ7" s="547"/>
      <c r="CK7" s="547"/>
      <c r="CL7" s="547"/>
      <c r="CM7" s="547"/>
      <c r="CN7" s="548"/>
      <c r="CO7" s="549"/>
      <c r="CP7" s="547"/>
      <c r="CQ7" s="547"/>
      <c r="CR7" s="547"/>
      <c r="CS7" s="547"/>
      <c r="CT7" s="548"/>
      <c r="CU7" s="549"/>
      <c r="CV7" s="547"/>
      <c r="CW7" s="547"/>
      <c r="CX7" s="547"/>
      <c r="CY7" s="547"/>
      <c r="CZ7" s="548"/>
      <c r="DA7" s="549"/>
      <c r="DB7" s="547"/>
      <c r="DC7" s="547"/>
      <c r="DD7" s="547"/>
      <c r="DE7" s="547"/>
      <c r="DF7" s="548"/>
      <c r="DG7" s="549"/>
      <c r="DH7" s="547"/>
      <c r="DI7" s="547"/>
      <c r="DJ7" s="547"/>
      <c r="DK7" s="547"/>
      <c r="DL7" s="548"/>
      <c r="DM7" s="549"/>
      <c r="DN7" s="547"/>
      <c r="DO7" s="547"/>
      <c r="DP7" s="547"/>
      <c r="DQ7" s="547"/>
      <c r="DR7" s="548"/>
      <c r="DS7" s="549"/>
      <c r="DT7" s="547"/>
      <c r="DU7" s="547"/>
      <c r="DV7" s="547"/>
      <c r="DW7" s="547"/>
      <c r="DX7" s="548"/>
      <c r="DY7" s="549"/>
      <c r="DZ7" s="547"/>
      <c r="EA7" s="547"/>
      <c r="EB7" s="547"/>
      <c r="EC7" s="547"/>
      <c r="ED7" s="548"/>
      <c r="EE7" s="549"/>
      <c r="EF7" s="547"/>
      <c r="EG7" s="547"/>
      <c r="EH7" s="547"/>
      <c r="EI7" s="547"/>
      <c r="EJ7" s="548"/>
      <c r="EK7" s="549"/>
      <c r="EL7" s="547"/>
      <c r="EM7" s="547"/>
      <c r="EN7" s="547"/>
      <c r="EO7" s="547"/>
      <c r="EP7" s="548"/>
      <c r="EQ7" s="549"/>
      <c r="ER7" s="547"/>
      <c r="ES7" s="547"/>
      <c r="ET7" s="547"/>
      <c r="EU7" s="547"/>
      <c r="EV7" s="548"/>
      <c r="EW7" s="549"/>
      <c r="EX7" s="547"/>
      <c r="EY7" s="547"/>
      <c r="EZ7" s="547"/>
      <c r="FA7" s="547"/>
      <c r="FB7" s="548"/>
      <c r="FC7" s="549"/>
      <c r="FD7" s="547"/>
      <c r="FE7" s="547"/>
      <c r="FF7" s="547"/>
      <c r="FG7" s="547"/>
      <c r="FH7" s="548"/>
      <c r="FI7" s="549"/>
      <c r="FJ7" s="547"/>
      <c r="FK7" s="547"/>
      <c r="FL7" s="547"/>
      <c r="FM7" s="547"/>
      <c r="FN7" s="548"/>
      <c r="FO7" s="549"/>
      <c r="FP7" s="547"/>
      <c r="FQ7" s="547"/>
      <c r="FR7" s="547"/>
      <c r="FS7" s="547"/>
      <c r="FT7" s="548"/>
      <c r="FU7" s="549"/>
      <c r="FV7" s="547"/>
      <c r="FW7" s="547"/>
      <c r="FX7" s="547"/>
      <c r="FY7" s="547"/>
      <c r="FZ7" s="548"/>
      <c r="GA7" s="549"/>
      <c r="GB7" s="547"/>
      <c r="GC7" s="547"/>
      <c r="GD7" s="547"/>
      <c r="GE7" s="547"/>
      <c r="GF7" s="548"/>
      <c r="GG7" s="549"/>
      <c r="GH7" s="547"/>
      <c r="GI7" s="547"/>
      <c r="GJ7" s="547"/>
      <c r="GK7" s="547"/>
      <c r="GL7" s="548"/>
      <c r="GM7" s="549"/>
      <c r="GN7" s="547"/>
      <c r="GO7" s="547"/>
      <c r="GP7" s="547"/>
      <c r="GQ7" s="547"/>
      <c r="GR7" s="548"/>
      <c r="GS7" s="549"/>
      <c r="GT7" s="547"/>
      <c r="GU7" s="547"/>
      <c r="GV7" s="547"/>
      <c r="GW7" s="547"/>
      <c r="GX7" s="548"/>
      <c r="GY7" s="549"/>
      <c r="GZ7" s="547"/>
      <c r="HA7" s="547"/>
      <c r="HB7" s="547"/>
      <c r="HC7" s="547"/>
      <c r="HD7" s="548"/>
      <c r="HE7" s="549"/>
      <c r="HF7" s="547"/>
      <c r="HG7" s="547"/>
      <c r="HH7" s="547"/>
      <c r="HI7" s="547"/>
      <c r="HJ7" s="548"/>
      <c r="HK7" s="549"/>
      <c r="HL7" s="547"/>
      <c r="HM7" s="547"/>
      <c r="HN7" s="547"/>
    </row>
    <row r="8" spans="1:222" s="456" customFormat="1" ht="20.100000000000001" customHeight="1">
      <c r="A8" s="586">
        <f t="shared" si="0"/>
        <v>4</v>
      </c>
      <c r="B8" s="1360" t="str">
        <f>'SIN. HORIZONTAL'!B92:C92</f>
        <v>RUA MOSSORÓ</v>
      </c>
      <c r="C8" s="1361"/>
      <c r="D8" s="1362">
        <v>2</v>
      </c>
      <c r="E8" s="1363"/>
      <c r="F8" s="840"/>
      <c r="G8" s="570"/>
      <c r="H8" s="571"/>
      <c r="I8" s="549"/>
      <c r="J8" s="547"/>
      <c r="K8" s="547"/>
      <c r="L8" s="547"/>
      <c r="M8" s="547"/>
      <c r="N8" s="548"/>
      <c r="O8" s="549"/>
      <c r="P8" s="547"/>
      <c r="Q8" s="547"/>
      <c r="R8" s="547"/>
      <c r="S8" s="547"/>
      <c r="T8" s="548"/>
      <c r="U8" s="549"/>
      <c r="V8" s="547"/>
      <c r="W8" s="547"/>
      <c r="X8" s="547"/>
      <c r="Y8" s="547"/>
      <c r="Z8" s="548"/>
      <c r="AA8" s="549"/>
      <c r="AB8" s="547"/>
      <c r="AC8" s="547"/>
      <c r="AD8" s="547"/>
      <c r="AE8" s="547"/>
      <c r="AF8" s="548"/>
      <c r="AG8" s="549"/>
      <c r="AH8" s="547"/>
      <c r="AI8" s="547"/>
      <c r="AJ8" s="547"/>
      <c r="AK8" s="547"/>
      <c r="AL8" s="548"/>
      <c r="AM8" s="549"/>
      <c r="AN8" s="547"/>
      <c r="AO8" s="547"/>
      <c r="AP8" s="547"/>
      <c r="AQ8" s="547"/>
      <c r="AR8" s="548"/>
      <c r="AS8" s="549"/>
      <c r="AT8" s="547"/>
      <c r="AU8" s="547"/>
      <c r="AV8" s="547"/>
      <c r="AW8" s="547"/>
      <c r="AX8" s="548"/>
      <c r="AY8" s="549"/>
      <c r="AZ8" s="547"/>
      <c r="BA8" s="547"/>
      <c r="BB8" s="547"/>
      <c r="BC8" s="547"/>
      <c r="BD8" s="548"/>
      <c r="BE8" s="549"/>
      <c r="BF8" s="547"/>
      <c r="BG8" s="547"/>
      <c r="BH8" s="547"/>
      <c r="BI8" s="547"/>
      <c r="BJ8" s="548"/>
      <c r="BK8" s="549"/>
      <c r="BL8" s="547"/>
      <c r="BM8" s="547"/>
      <c r="BN8" s="547"/>
      <c r="BO8" s="547"/>
      <c r="BP8" s="548"/>
      <c r="BQ8" s="549"/>
      <c r="BR8" s="547"/>
      <c r="BS8" s="547"/>
      <c r="BT8" s="547"/>
      <c r="BU8" s="547"/>
      <c r="BV8" s="548"/>
      <c r="BW8" s="549"/>
      <c r="BX8" s="547"/>
      <c r="BY8" s="547"/>
      <c r="BZ8" s="547"/>
      <c r="CA8" s="547"/>
      <c r="CB8" s="548"/>
      <c r="CC8" s="549"/>
      <c r="CD8" s="547"/>
      <c r="CE8" s="547"/>
      <c r="CF8" s="547"/>
      <c r="CG8" s="547"/>
      <c r="CH8" s="548"/>
      <c r="CI8" s="549"/>
      <c r="CJ8" s="547"/>
      <c r="CK8" s="547"/>
      <c r="CL8" s="547"/>
      <c r="CM8" s="547"/>
      <c r="CN8" s="548"/>
      <c r="CO8" s="549"/>
      <c r="CP8" s="547"/>
      <c r="CQ8" s="547"/>
      <c r="CR8" s="547"/>
      <c r="CS8" s="547"/>
      <c r="CT8" s="548"/>
      <c r="CU8" s="549"/>
      <c r="CV8" s="547"/>
      <c r="CW8" s="547"/>
      <c r="CX8" s="547"/>
      <c r="CY8" s="547"/>
      <c r="CZ8" s="548"/>
      <c r="DA8" s="549"/>
      <c r="DB8" s="547"/>
      <c r="DC8" s="547"/>
      <c r="DD8" s="547"/>
      <c r="DE8" s="547"/>
      <c r="DF8" s="548"/>
      <c r="DG8" s="549"/>
      <c r="DH8" s="547"/>
      <c r="DI8" s="547"/>
      <c r="DJ8" s="547"/>
      <c r="DK8" s="547"/>
      <c r="DL8" s="548"/>
      <c r="DM8" s="549"/>
      <c r="DN8" s="547"/>
      <c r="DO8" s="547"/>
      <c r="DP8" s="547"/>
      <c r="DQ8" s="547"/>
      <c r="DR8" s="548"/>
      <c r="DS8" s="549"/>
      <c r="DT8" s="547"/>
      <c r="DU8" s="547"/>
      <c r="DV8" s="547"/>
      <c r="DW8" s="547"/>
      <c r="DX8" s="548"/>
      <c r="DY8" s="549"/>
      <c r="DZ8" s="547"/>
      <c r="EA8" s="547"/>
      <c r="EB8" s="547"/>
      <c r="EC8" s="547"/>
      <c r="ED8" s="548"/>
      <c r="EE8" s="549"/>
      <c r="EF8" s="547"/>
      <c r="EG8" s="547"/>
      <c r="EH8" s="547"/>
      <c r="EI8" s="547"/>
      <c r="EJ8" s="548"/>
      <c r="EK8" s="549"/>
      <c r="EL8" s="547"/>
      <c r="EM8" s="547"/>
      <c r="EN8" s="547"/>
      <c r="EO8" s="547"/>
      <c r="EP8" s="548"/>
      <c r="EQ8" s="549"/>
      <c r="ER8" s="547"/>
      <c r="ES8" s="547"/>
      <c r="ET8" s="547"/>
      <c r="EU8" s="547"/>
      <c r="EV8" s="548"/>
      <c r="EW8" s="549"/>
      <c r="EX8" s="547"/>
      <c r="EY8" s="547"/>
      <c r="EZ8" s="547"/>
      <c r="FA8" s="547"/>
      <c r="FB8" s="548"/>
      <c r="FC8" s="549"/>
      <c r="FD8" s="547"/>
      <c r="FE8" s="547"/>
      <c r="FF8" s="547"/>
      <c r="FG8" s="547"/>
      <c r="FH8" s="548"/>
      <c r="FI8" s="549"/>
      <c r="FJ8" s="547"/>
      <c r="FK8" s="547"/>
      <c r="FL8" s="547"/>
      <c r="FM8" s="547"/>
      <c r="FN8" s="548"/>
      <c r="FO8" s="549"/>
      <c r="FP8" s="547"/>
      <c r="FQ8" s="547"/>
      <c r="FR8" s="547"/>
      <c r="FS8" s="547"/>
      <c r="FT8" s="548"/>
      <c r="FU8" s="549"/>
      <c r="FV8" s="547"/>
      <c r="FW8" s="547"/>
      <c r="FX8" s="547"/>
      <c r="FY8" s="547"/>
      <c r="FZ8" s="548"/>
      <c r="GA8" s="549"/>
      <c r="GB8" s="547"/>
      <c r="GC8" s="547"/>
      <c r="GD8" s="547"/>
      <c r="GE8" s="547"/>
      <c r="GF8" s="548"/>
      <c r="GG8" s="549"/>
      <c r="GH8" s="547"/>
      <c r="GI8" s="547"/>
      <c r="GJ8" s="547"/>
      <c r="GK8" s="547"/>
      <c r="GL8" s="548"/>
      <c r="GM8" s="549"/>
      <c r="GN8" s="547"/>
      <c r="GO8" s="547"/>
      <c r="GP8" s="547"/>
      <c r="GQ8" s="547"/>
      <c r="GR8" s="548"/>
      <c r="GS8" s="549"/>
      <c r="GT8" s="547"/>
      <c r="GU8" s="547"/>
      <c r="GV8" s="547"/>
      <c r="GW8" s="547"/>
      <c r="GX8" s="548"/>
      <c r="GY8" s="549"/>
      <c r="GZ8" s="547"/>
      <c r="HA8" s="547"/>
      <c r="HB8" s="547"/>
      <c r="HC8" s="547"/>
      <c r="HD8" s="548"/>
      <c r="HE8" s="549"/>
      <c r="HF8" s="547"/>
      <c r="HG8" s="547"/>
      <c r="HH8" s="547"/>
      <c r="HI8" s="547"/>
      <c r="HJ8" s="548"/>
      <c r="HK8" s="549"/>
      <c r="HL8" s="547"/>
      <c r="HM8" s="547"/>
      <c r="HN8" s="547"/>
    </row>
    <row r="9" spans="1:222" s="456" customFormat="1" ht="20.100000000000001" customHeight="1">
      <c r="A9" s="586">
        <f t="shared" si="0"/>
        <v>5</v>
      </c>
      <c r="B9" s="1360" t="str">
        <f>'SIN. HORIZONTAL'!B93:C93</f>
        <v>RUA BRAGANÇA</v>
      </c>
      <c r="C9" s="1361"/>
      <c r="D9" s="1362">
        <v>2</v>
      </c>
      <c r="E9" s="1363"/>
      <c r="F9" s="840"/>
      <c r="G9" s="570"/>
      <c r="H9" s="571"/>
      <c r="I9" s="549"/>
      <c r="J9" s="547"/>
      <c r="K9" s="547"/>
      <c r="L9" s="547"/>
      <c r="M9" s="547"/>
      <c r="N9" s="548"/>
      <c r="O9" s="549"/>
      <c r="P9" s="547"/>
      <c r="Q9" s="547"/>
      <c r="R9" s="547"/>
      <c r="S9" s="547"/>
      <c r="T9" s="548"/>
      <c r="U9" s="549"/>
      <c r="V9" s="547"/>
      <c r="W9" s="547"/>
      <c r="X9" s="547"/>
      <c r="Y9" s="547"/>
      <c r="Z9" s="548"/>
      <c r="AA9" s="549"/>
      <c r="AB9" s="547"/>
      <c r="AC9" s="547"/>
      <c r="AD9" s="547"/>
      <c r="AE9" s="547"/>
      <c r="AF9" s="548"/>
      <c r="AG9" s="549"/>
      <c r="AH9" s="547"/>
      <c r="AI9" s="547"/>
      <c r="AJ9" s="547"/>
      <c r="AK9" s="547"/>
      <c r="AL9" s="548"/>
      <c r="AM9" s="549"/>
      <c r="AN9" s="547"/>
      <c r="AO9" s="547"/>
      <c r="AP9" s="547"/>
      <c r="AQ9" s="547"/>
      <c r="AR9" s="548"/>
      <c r="AS9" s="549"/>
      <c r="AT9" s="547"/>
      <c r="AU9" s="547"/>
      <c r="AV9" s="547"/>
      <c r="AW9" s="547"/>
      <c r="AX9" s="548"/>
      <c r="AY9" s="549"/>
      <c r="AZ9" s="547"/>
      <c r="BA9" s="547"/>
      <c r="BB9" s="547"/>
      <c r="BC9" s="547"/>
      <c r="BD9" s="548"/>
      <c r="BE9" s="549"/>
      <c r="BF9" s="547"/>
      <c r="BG9" s="547"/>
      <c r="BH9" s="547"/>
      <c r="BI9" s="547"/>
      <c r="BJ9" s="548"/>
      <c r="BK9" s="549"/>
      <c r="BL9" s="547"/>
      <c r="BM9" s="547"/>
      <c r="BN9" s="547"/>
      <c r="BO9" s="547"/>
      <c r="BP9" s="548"/>
      <c r="BQ9" s="549"/>
      <c r="BR9" s="547"/>
      <c r="BS9" s="547"/>
      <c r="BT9" s="547"/>
      <c r="BU9" s="547"/>
      <c r="BV9" s="548"/>
      <c r="BW9" s="549"/>
      <c r="BX9" s="547"/>
      <c r="BY9" s="547"/>
      <c r="BZ9" s="547"/>
      <c r="CA9" s="547"/>
      <c r="CB9" s="548"/>
      <c r="CC9" s="549"/>
      <c r="CD9" s="547"/>
      <c r="CE9" s="547"/>
      <c r="CF9" s="547"/>
      <c r="CG9" s="547"/>
      <c r="CH9" s="548"/>
      <c r="CI9" s="549"/>
      <c r="CJ9" s="547"/>
      <c r="CK9" s="547"/>
      <c r="CL9" s="547"/>
      <c r="CM9" s="547"/>
      <c r="CN9" s="548"/>
      <c r="CO9" s="549"/>
      <c r="CP9" s="547"/>
      <c r="CQ9" s="547"/>
      <c r="CR9" s="547"/>
      <c r="CS9" s="547"/>
      <c r="CT9" s="548"/>
      <c r="CU9" s="549"/>
      <c r="CV9" s="547"/>
      <c r="CW9" s="547"/>
      <c r="CX9" s="547"/>
      <c r="CY9" s="547"/>
      <c r="CZ9" s="548"/>
      <c r="DA9" s="549"/>
      <c r="DB9" s="547"/>
      <c r="DC9" s="547"/>
      <c r="DD9" s="547"/>
      <c r="DE9" s="547"/>
      <c r="DF9" s="548"/>
      <c r="DG9" s="549"/>
      <c r="DH9" s="547"/>
      <c r="DI9" s="547"/>
      <c r="DJ9" s="547"/>
      <c r="DK9" s="547"/>
      <c r="DL9" s="548"/>
      <c r="DM9" s="549"/>
      <c r="DN9" s="547"/>
      <c r="DO9" s="547"/>
      <c r="DP9" s="547"/>
      <c r="DQ9" s="547"/>
      <c r="DR9" s="548"/>
      <c r="DS9" s="549"/>
      <c r="DT9" s="547"/>
      <c r="DU9" s="547"/>
      <c r="DV9" s="547"/>
      <c r="DW9" s="547"/>
      <c r="DX9" s="548"/>
      <c r="DY9" s="549"/>
      <c r="DZ9" s="547"/>
      <c r="EA9" s="547"/>
      <c r="EB9" s="547"/>
      <c r="EC9" s="547"/>
      <c r="ED9" s="548"/>
      <c r="EE9" s="549"/>
      <c r="EF9" s="547"/>
      <c r="EG9" s="547"/>
      <c r="EH9" s="547"/>
      <c r="EI9" s="547"/>
      <c r="EJ9" s="548"/>
      <c r="EK9" s="549"/>
      <c r="EL9" s="547"/>
      <c r="EM9" s="547"/>
      <c r="EN9" s="547"/>
      <c r="EO9" s="547"/>
      <c r="EP9" s="548"/>
      <c r="EQ9" s="549"/>
      <c r="ER9" s="547"/>
      <c r="ES9" s="547"/>
      <c r="ET9" s="547"/>
      <c r="EU9" s="547"/>
      <c r="EV9" s="548"/>
      <c r="EW9" s="549"/>
      <c r="EX9" s="547"/>
      <c r="EY9" s="547"/>
      <c r="EZ9" s="547"/>
      <c r="FA9" s="547"/>
      <c r="FB9" s="548"/>
      <c r="FC9" s="549"/>
      <c r="FD9" s="547"/>
      <c r="FE9" s="547"/>
      <c r="FF9" s="547"/>
      <c r="FG9" s="547"/>
      <c r="FH9" s="548"/>
      <c r="FI9" s="549"/>
      <c r="FJ9" s="547"/>
      <c r="FK9" s="547"/>
      <c r="FL9" s="547"/>
      <c r="FM9" s="547"/>
      <c r="FN9" s="548"/>
      <c r="FO9" s="549"/>
      <c r="FP9" s="547"/>
      <c r="FQ9" s="547"/>
      <c r="FR9" s="547"/>
      <c r="FS9" s="547"/>
      <c r="FT9" s="548"/>
      <c r="FU9" s="549"/>
      <c r="FV9" s="547"/>
      <c r="FW9" s="547"/>
      <c r="FX9" s="547"/>
      <c r="FY9" s="547"/>
      <c r="FZ9" s="548"/>
      <c r="GA9" s="549"/>
      <c r="GB9" s="547"/>
      <c r="GC9" s="547"/>
      <c r="GD9" s="547"/>
      <c r="GE9" s="547"/>
      <c r="GF9" s="548"/>
      <c r="GG9" s="549"/>
      <c r="GH9" s="547"/>
      <c r="GI9" s="547"/>
      <c r="GJ9" s="547"/>
      <c r="GK9" s="547"/>
      <c r="GL9" s="548"/>
      <c r="GM9" s="549"/>
      <c r="GN9" s="547"/>
      <c r="GO9" s="547"/>
      <c r="GP9" s="547"/>
      <c r="GQ9" s="547"/>
      <c r="GR9" s="548"/>
      <c r="GS9" s="549"/>
      <c r="GT9" s="547"/>
      <c r="GU9" s="547"/>
      <c r="GV9" s="547"/>
      <c r="GW9" s="547"/>
      <c r="GX9" s="548"/>
      <c r="GY9" s="549"/>
      <c r="GZ9" s="547"/>
      <c r="HA9" s="547"/>
      <c r="HB9" s="547"/>
      <c r="HC9" s="547"/>
      <c r="HD9" s="548"/>
      <c r="HE9" s="549"/>
      <c r="HF9" s="547"/>
      <c r="HG9" s="547"/>
      <c r="HH9" s="547"/>
      <c r="HI9" s="547"/>
      <c r="HJ9" s="548"/>
      <c r="HK9" s="549"/>
      <c r="HL9" s="547"/>
      <c r="HM9" s="547"/>
      <c r="HN9" s="547"/>
    </row>
    <row r="10" spans="1:222" s="456" customFormat="1" ht="20.100000000000001" customHeight="1">
      <c r="A10" s="586">
        <f t="shared" si="0"/>
        <v>6</v>
      </c>
      <c r="B10" s="1360" t="str">
        <f>'SIN. HORIZONTAL'!B94:C94</f>
        <v>RUA ALTAMIRA</v>
      </c>
      <c r="C10" s="1361"/>
      <c r="D10" s="1362">
        <v>2</v>
      </c>
      <c r="E10" s="1363"/>
      <c r="F10" s="840"/>
      <c r="G10" s="570"/>
      <c r="H10" s="571"/>
      <c r="I10" s="549"/>
      <c r="J10" s="547"/>
      <c r="K10" s="547"/>
      <c r="L10" s="547"/>
      <c r="M10" s="547"/>
      <c r="N10" s="548"/>
      <c r="O10" s="549"/>
      <c r="P10" s="547"/>
      <c r="Q10" s="547"/>
      <c r="R10" s="547"/>
      <c r="S10" s="547"/>
      <c r="T10" s="548"/>
      <c r="U10" s="549"/>
      <c r="V10" s="547"/>
      <c r="W10" s="547"/>
      <c r="X10" s="547"/>
      <c r="Y10" s="547"/>
      <c r="Z10" s="548"/>
      <c r="AA10" s="549"/>
      <c r="AB10" s="547"/>
      <c r="AC10" s="547"/>
      <c r="AD10" s="547"/>
      <c r="AE10" s="547"/>
      <c r="AF10" s="548"/>
      <c r="AG10" s="549"/>
      <c r="AH10" s="547"/>
      <c r="AI10" s="547"/>
      <c r="AJ10" s="547"/>
      <c r="AK10" s="547"/>
      <c r="AL10" s="548"/>
      <c r="AM10" s="549"/>
      <c r="AN10" s="547"/>
      <c r="AO10" s="547"/>
      <c r="AP10" s="547"/>
      <c r="AQ10" s="547"/>
      <c r="AR10" s="548"/>
      <c r="AS10" s="549"/>
      <c r="AT10" s="547"/>
      <c r="AU10" s="547"/>
      <c r="AV10" s="547"/>
      <c r="AW10" s="547"/>
      <c r="AX10" s="548"/>
      <c r="AY10" s="549"/>
      <c r="AZ10" s="547"/>
      <c r="BA10" s="547"/>
      <c r="BB10" s="547"/>
      <c r="BC10" s="547"/>
      <c r="BD10" s="548"/>
      <c r="BE10" s="549"/>
      <c r="BF10" s="547"/>
      <c r="BG10" s="547"/>
      <c r="BH10" s="547"/>
      <c r="BI10" s="547"/>
      <c r="BJ10" s="548"/>
      <c r="BK10" s="549"/>
      <c r="BL10" s="547"/>
      <c r="BM10" s="547"/>
      <c r="BN10" s="547"/>
      <c r="BO10" s="547"/>
      <c r="BP10" s="548"/>
      <c r="BQ10" s="549"/>
      <c r="BR10" s="547"/>
      <c r="BS10" s="547"/>
      <c r="BT10" s="547"/>
      <c r="BU10" s="547"/>
      <c r="BV10" s="548"/>
      <c r="BW10" s="549"/>
      <c r="BX10" s="547"/>
      <c r="BY10" s="547"/>
      <c r="BZ10" s="547"/>
      <c r="CA10" s="547"/>
      <c r="CB10" s="548"/>
      <c r="CC10" s="549"/>
      <c r="CD10" s="547"/>
      <c r="CE10" s="547"/>
      <c r="CF10" s="547"/>
      <c r="CG10" s="547"/>
      <c r="CH10" s="548"/>
      <c r="CI10" s="549"/>
      <c r="CJ10" s="547"/>
      <c r="CK10" s="547"/>
      <c r="CL10" s="547"/>
      <c r="CM10" s="547"/>
      <c r="CN10" s="548"/>
      <c r="CO10" s="549"/>
      <c r="CP10" s="547"/>
      <c r="CQ10" s="547"/>
      <c r="CR10" s="547"/>
      <c r="CS10" s="547"/>
      <c r="CT10" s="548"/>
      <c r="CU10" s="549"/>
      <c r="CV10" s="547"/>
      <c r="CW10" s="547"/>
      <c r="CX10" s="547"/>
      <c r="CY10" s="547"/>
      <c r="CZ10" s="548"/>
      <c r="DA10" s="549"/>
      <c r="DB10" s="547"/>
      <c r="DC10" s="547"/>
      <c r="DD10" s="547"/>
      <c r="DE10" s="547"/>
      <c r="DF10" s="548"/>
      <c r="DG10" s="549"/>
      <c r="DH10" s="547"/>
      <c r="DI10" s="547"/>
      <c r="DJ10" s="547"/>
      <c r="DK10" s="547"/>
      <c r="DL10" s="548"/>
      <c r="DM10" s="549"/>
      <c r="DN10" s="547"/>
      <c r="DO10" s="547"/>
      <c r="DP10" s="547"/>
      <c r="DQ10" s="547"/>
      <c r="DR10" s="548"/>
      <c r="DS10" s="549"/>
      <c r="DT10" s="547"/>
      <c r="DU10" s="547"/>
      <c r="DV10" s="547"/>
      <c r="DW10" s="547"/>
      <c r="DX10" s="548"/>
      <c r="DY10" s="549"/>
      <c r="DZ10" s="547"/>
      <c r="EA10" s="547"/>
      <c r="EB10" s="547"/>
      <c r="EC10" s="547"/>
      <c r="ED10" s="548"/>
      <c r="EE10" s="549"/>
      <c r="EF10" s="547"/>
      <c r="EG10" s="547"/>
      <c r="EH10" s="547"/>
      <c r="EI10" s="547"/>
      <c r="EJ10" s="548"/>
      <c r="EK10" s="549"/>
      <c r="EL10" s="547"/>
      <c r="EM10" s="547"/>
      <c r="EN10" s="547"/>
      <c r="EO10" s="547"/>
      <c r="EP10" s="548"/>
      <c r="EQ10" s="549"/>
      <c r="ER10" s="547"/>
      <c r="ES10" s="547"/>
      <c r="ET10" s="547"/>
      <c r="EU10" s="547"/>
      <c r="EV10" s="548"/>
      <c r="EW10" s="549"/>
      <c r="EX10" s="547"/>
      <c r="EY10" s="547"/>
      <c r="EZ10" s="547"/>
      <c r="FA10" s="547"/>
      <c r="FB10" s="548"/>
      <c r="FC10" s="549"/>
      <c r="FD10" s="547"/>
      <c r="FE10" s="547"/>
      <c r="FF10" s="547"/>
      <c r="FG10" s="547"/>
      <c r="FH10" s="548"/>
      <c r="FI10" s="549"/>
      <c r="FJ10" s="547"/>
      <c r="FK10" s="547"/>
      <c r="FL10" s="547"/>
      <c r="FM10" s="547"/>
      <c r="FN10" s="548"/>
      <c r="FO10" s="549"/>
      <c r="FP10" s="547"/>
      <c r="FQ10" s="547"/>
      <c r="FR10" s="547"/>
      <c r="FS10" s="547"/>
      <c r="FT10" s="548"/>
      <c r="FU10" s="549"/>
      <c r="FV10" s="547"/>
      <c r="FW10" s="547"/>
      <c r="FX10" s="547"/>
      <c r="FY10" s="547"/>
      <c r="FZ10" s="548"/>
      <c r="GA10" s="549"/>
      <c r="GB10" s="547"/>
      <c r="GC10" s="547"/>
      <c r="GD10" s="547"/>
      <c r="GE10" s="547"/>
      <c r="GF10" s="548"/>
      <c r="GG10" s="549"/>
      <c r="GH10" s="547"/>
      <c r="GI10" s="547"/>
      <c r="GJ10" s="547"/>
      <c r="GK10" s="547"/>
      <c r="GL10" s="548"/>
      <c r="GM10" s="549"/>
      <c r="GN10" s="547"/>
      <c r="GO10" s="547"/>
      <c r="GP10" s="547"/>
      <c r="GQ10" s="547"/>
      <c r="GR10" s="548"/>
      <c r="GS10" s="549"/>
      <c r="GT10" s="547"/>
      <c r="GU10" s="547"/>
      <c r="GV10" s="547"/>
      <c r="GW10" s="547"/>
      <c r="GX10" s="548"/>
      <c r="GY10" s="549"/>
      <c r="GZ10" s="547"/>
      <c r="HA10" s="547"/>
      <c r="HB10" s="547"/>
      <c r="HC10" s="547"/>
      <c r="HD10" s="548"/>
      <c r="HE10" s="549"/>
      <c r="HF10" s="547"/>
      <c r="HG10" s="547"/>
      <c r="HH10" s="547"/>
      <c r="HI10" s="547"/>
      <c r="HJ10" s="548"/>
      <c r="HK10" s="549"/>
      <c r="HL10" s="547"/>
      <c r="HM10" s="547"/>
      <c r="HN10" s="547"/>
    </row>
    <row r="11" spans="1:222" s="456" customFormat="1" ht="20.100000000000001" customHeight="1">
      <c r="A11" s="586">
        <f t="shared" si="0"/>
        <v>7</v>
      </c>
      <c r="B11" s="1360" t="str">
        <f>'SIN. HORIZONTAL'!B95:C95</f>
        <v>RUA CARUARU</v>
      </c>
      <c r="C11" s="1361"/>
      <c r="D11" s="1362">
        <v>4</v>
      </c>
      <c r="E11" s="1363"/>
      <c r="F11" s="840"/>
      <c r="G11" s="570"/>
      <c r="H11" s="571"/>
      <c r="I11" s="549"/>
      <c r="J11" s="547"/>
      <c r="K11" s="547"/>
      <c r="L11" s="547"/>
      <c r="M11" s="547"/>
      <c r="N11" s="548"/>
      <c r="O11" s="549"/>
      <c r="P11" s="547"/>
      <c r="Q11" s="547"/>
      <c r="R11" s="547"/>
      <c r="S11" s="547"/>
      <c r="T11" s="548"/>
      <c r="U11" s="549"/>
      <c r="V11" s="547"/>
      <c r="W11" s="547"/>
      <c r="X11" s="547"/>
      <c r="Y11" s="547"/>
      <c r="Z11" s="548"/>
      <c r="AA11" s="549"/>
      <c r="AB11" s="547"/>
      <c r="AC11" s="547"/>
      <c r="AD11" s="547"/>
      <c r="AE11" s="547"/>
      <c r="AF11" s="548"/>
      <c r="AG11" s="549"/>
      <c r="AH11" s="547"/>
      <c r="AI11" s="547"/>
      <c r="AJ11" s="547"/>
      <c r="AK11" s="547"/>
      <c r="AL11" s="548"/>
      <c r="AM11" s="549"/>
      <c r="AN11" s="547"/>
      <c r="AO11" s="547"/>
      <c r="AP11" s="547"/>
      <c r="AQ11" s="547"/>
      <c r="AR11" s="548"/>
      <c r="AS11" s="549"/>
      <c r="AT11" s="547"/>
      <c r="AU11" s="547"/>
      <c r="AV11" s="547"/>
      <c r="AW11" s="547"/>
      <c r="AX11" s="548"/>
      <c r="AY11" s="549"/>
      <c r="AZ11" s="547"/>
      <c r="BA11" s="547"/>
      <c r="BB11" s="547"/>
      <c r="BC11" s="547"/>
      <c r="BD11" s="548"/>
      <c r="BE11" s="549"/>
      <c r="BF11" s="547"/>
      <c r="BG11" s="547"/>
      <c r="BH11" s="547"/>
      <c r="BI11" s="547"/>
      <c r="BJ11" s="548"/>
      <c r="BK11" s="549"/>
      <c r="BL11" s="547"/>
      <c r="BM11" s="547"/>
      <c r="BN11" s="547"/>
      <c r="BO11" s="547"/>
      <c r="BP11" s="548"/>
      <c r="BQ11" s="549"/>
      <c r="BR11" s="547"/>
      <c r="BS11" s="547"/>
      <c r="BT11" s="547"/>
      <c r="BU11" s="547"/>
      <c r="BV11" s="548"/>
      <c r="BW11" s="549"/>
      <c r="BX11" s="547"/>
      <c r="BY11" s="547"/>
      <c r="BZ11" s="547"/>
      <c r="CA11" s="547"/>
      <c r="CB11" s="548"/>
      <c r="CC11" s="549"/>
      <c r="CD11" s="547"/>
      <c r="CE11" s="547"/>
      <c r="CF11" s="547"/>
      <c r="CG11" s="547"/>
      <c r="CH11" s="548"/>
      <c r="CI11" s="549"/>
      <c r="CJ11" s="547"/>
      <c r="CK11" s="547"/>
      <c r="CL11" s="547"/>
      <c r="CM11" s="547"/>
      <c r="CN11" s="548"/>
      <c r="CO11" s="549"/>
      <c r="CP11" s="547"/>
      <c r="CQ11" s="547"/>
      <c r="CR11" s="547"/>
      <c r="CS11" s="547"/>
      <c r="CT11" s="548"/>
      <c r="CU11" s="549"/>
      <c r="CV11" s="547"/>
      <c r="CW11" s="547"/>
      <c r="CX11" s="547"/>
      <c r="CY11" s="547"/>
      <c r="CZ11" s="548"/>
      <c r="DA11" s="549"/>
      <c r="DB11" s="547"/>
      <c r="DC11" s="547"/>
      <c r="DD11" s="547"/>
      <c r="DE11" s="547"/>
      <c r="DF11" s="548"/>
      <c r="DG11" s="549"/>
      <c r="DH11" s="547"/>
      <c r="DI11" s="547"/>
      <c r="DJ11" s="547"/>
      <c r="DK11" s="547"/>
      <c r="DL11" s="548"/>
      <c r="DM11" s="549"/>
      <c r="DN11" s="547"/>
      <c r="DO11" s="547"/>
      <c r="DP11" s="547"/>
      <c r="DQ11" s="547"/>
      <c r="DR11" s="548"/>
      <c r="DS11" s="549"/>
      <c r="DT11" s="547"/>
      <c r="DU11" s="547"/>
      <c r="DV11" s="547"/>
      <c r="DW11" s="547"/>
      <c r="DX11" s="548"/>
      <c r="DY11" s="549"/>
      <c r="DZ11" s="547"/>
      <c r="EA11" s="547"/>
      <c r="EB11" s="547"/>
      <c r="EC11" s="547"/>
      <c r="ED11" s="548"/>
      <c r="EE11" s="549"/>
      <c r="EF11" s="547"/>
      <c r="EG11" s="547"/>
      <c r="EH11" s="547"/>
      <c r="EI11" s="547"/>
      <c r="EJ11" s="548"/>
      <c r="EK11" s="549"/>
      <c r="EL11" s="547"/>
      <c r="EM11" s="547"/>
      <c r="EN11" s="547"/>
      <c r="EO11" s="547"/>
      <c r="EP11" s="548"/>
      <c r="EQ11" s="549"/>
      <c r="ER11" s="547"/>
      <c r="ES11" s="547"/>
      <c r="ET11" s="547"/>
      <c r="EU11" s="547"/>
      <c r="EV11" s="548"/>
      <c r="EW11" s="549"/>
      <c r="EX11" s="547"/>
      <c r="EY11" s="547"/>
      <c r="EZ11" s="547"/>
      <c r="FA11" s="547"/>
      <c r="FB11" s="548"/>
      <c r="FC11" s="549"/>
      <c r="FD11" s="547"/>
      <c r="FE11" s="547"/>
      <c r="FF11" s="547"/>
      <c r="FG11" s="547"/>
      <c r="FH11" s="548"/>
      <c r="FI11" s="549"/>
      <c r="FJ11" s="547"/>
      <c r="FK11" s="547"/>
      <c r="FL11" s="547"/>
      <c r="FM11" s="547"/>
      <c r="FN11" s="548"/>
      <c r="FO11" s="549"/>
      <c r="FP11" s="547"/>
      <c r="FQ11" s="547"/>
      <c r="FR11" s="547"/>
      <c r="FS11" s="547"/>
      <c r="FT11" s="548"/>
      <c r="FU11" s="549"/>
      <c r="FV11" s="547"/>
      <c r="FW11" s="547"/>
      <c r="FX11" s="547"/>
      <c r="FY11" s="547"/>
      <c r="FZ11" s="548"/>
      <c r="GA11" s="549"/>
      <c r="GB11" s="547"/>
      <c r="GC11" s="547"/>
      <c r="GD11" s="547"/>
      <c r="GE11" s="547"/>
      <c r="GF11" s="548"/>
      <c r="GG11" s="549"/>
      <c r="GH11" s="547"/>
      <c r="GI11" s="547"/>
      <c r="GJ11" s="547"/>
      <c r="GK11" s="547"/>
      <c r="GL11" s="548"/>
      <c r="GM11" s="549"/>
      <c r="GN11" s="547"/>
      <c r="GO11" s="547"/>
      <c r="GP11" s="547"/>
      <c r="GQ11" s="547"/>
      <c r="GR11" s="548"/>
      <c r="GS11" s="549"/>
      <c r="GT11" s="547"/>
      <c r="GU11" s="547"/>
      <c r="GV11" s="547"/>
      <c r="GW11" s="547"/>
      <c r="GX11" s="548"/>
      <c r="GY11" s="549"/>
      <c r="GZ11" s="547"/>
      <c r="HA11" s="547"/>
      <c r="HB11" s="547"/>
      <c r="HC11" s="547"/>
      <c r="HD11" s="548"/>
      <c r="HE11" s="549"/>
      <c r="HF11" s="547"/>
      <c r="HG11" s="547"/>
      <c r="HH11" s="547"/>
      <c r="HI11" s="547"/>
      <c r="HJ11" s="548"/>
      <c r="HK11" s="549"/>
      <c r="HL11" s="547"/>
      <c r="HM11" s="547"/>
      <c r="HN11" s="547"/>
    </row>
    <row r="12" spans="1:222" s="456" customFormat="1" ht="20.100000000000001" customHeight="1">
      <c r="A12" s="586">
        <f t="shared" si="0"/>
        <v>8</v>
      </c>
      <c r="B12" s="1360" t="str">
        <f>'SIN. HORIZONTAL'!B96:C96</f>
        <v>TRAVESSA DO NICO</v>
      </c>
      <c r="C12" s="1361"/>
      <c r="D12" s="1362">
        <v>2</v>
      </c>
      <c r="E12" s="1363"/>
      <c r="F12" s="840"/>
      <c r="G12" s="570"/>
      <c r="H12" s="571"/>
      <c r="I12" s="549"/>
      <c r="J12" s="547"/>
      <c r="K12" s="547"/>
      <c r="L12" s="547"/>
      <c r="M12" s="547"/>
      <c r="N12" s="548"/>
      <c r="O12" s="549"/>
      <c r="P12" s="547"/>
      <c r="Q12" s="547"/>
      <c r="R12" s="547"/>
      <c r="S12" s="547"/>
      <c r="T12" s="548"/>
      <c r="U12" s="549"/>
      <c r="V12" s="547"/>
      <c r="W12" s="547"/>
      <c r="X12" s="547"/>
      <c r="Y12" s="547"/>
      <c r="Z12" s="548"/>
      <c r="AA12" s="549"/>
      <c r="AB12" s="547"/>
      <c r="AC12" s="547"/>
      <c r="AD12" s="547"/>
      <c r="AE12" s="547"/>
      <c r="AF12" s="548"/>
      <c r="AG12" s="549"/>
      <c r="AH12" s="547"/>
      <c r="AI12" s="547"/>
      <c r="AJ12" s="547"/>
      <c r="AK12" s="547"/>
      <c r="AL12" s="548"/>
      <c r="AM12" s="549"/>
      <c r="AN12" s="547"/>
      <c r="AO12" s="547"/>
      <c r="AP12" s="547"/>
      <c r="AQ12" s="547"/>
      <c r="AR12" s="548"/>
      <c r="AS12" s="549"/>
      <c r="AT12" s="547"/>
      <c r="AU12" s="547"/>
      <c r="AV12" s="547"/>
      <c r="AW12" s="547"/>
      <c r="AX12" s="548"/>
      <c r="AY12" s="549"/>
      <c r="AZ12" s="547"/>
      <c r="BA12" s="547"/>
      <c r="BB12" s="547"/>
      <c r="BC12" s="547"/>
      <c r="BD12" s="548"/>
      <c r="BE12" s="549"/>
      <c r="BF12" s="547"/>
      <c r="BG12" s="547"/>
      <c r="BH12" s="547"/>
      <c r="BI12" s="547"/>
      <c r="BJ12" s="548"/>
      <c r="BK12" s="549"/>
      <c r="BL12" s="547"/>
      <c r="BM12" s="547"/>
      <c r="BN12" s="547"/>
      <c r="BO12" s="547"/>
      <c r="BP12" s="548"/>
      <c r="BQ12" s="549"/>
      <c r="BR12" s="547"/>
      <c r="BS12" s="547"/>
      <c r="BT12" s="547"/>
      <c r="BU12" s="547"/>
      <c r="BV12" s="548"/>
      <c r="BW12" s="549"/>
      <c r="BX12" s="547"/>
      <c r="BY12" s="547"/>
      <c r="BZ12" s="547"/>
      <c r="CA12" s="547"/>
      <c r="CB12" s="548"/>
      <c r="CC12" s="549"/>
      <c r="CD12" s="547"/>
      <c r="CE12" s="547"/>
      <c r="CF12" s="547"/>
      <c r="CG12" s="547"/>
      <c r="CH12" s="548"/>
      <c r="CI12" s="549"/>
      <c r="CJ12" s="547"/>
      <c r="CK12" s="547"/>
      <c r="CL12" s="547"/>
      <c r="CM12" s="547"/>
      <c r="CN12" s="548"/>
      <c r="CO12" s="549"/>
      <c r="CP12" s="547"/>
      <c r="CQ12" s="547"/>
      <c r="CR12" s="547"/>
      <c r="CS12" s="547"/>
      <c r="CT12" s="548"/>
      <c r="CU12" s="549"/>
      <c r="CV12" s="547"/>
      <c r="CW12" s="547"/>
      <c r="CX12" s="547"/>
      <c r="CY12" s="547"/>
      <c r="CZ12" s="548"/>
      <c r="DA12" s="549"/>
      <c r="DB12" s="547"/>
      <c r="DC12" s="547"/>
      <c r="DD12" s="547"/>
      <c r="DE12" s="547"/>
      <c r="DF12" s="548"/>
      <c r="DG12" s="549"/>
      <c r="DH12" s="547"/>
      <c r="DI12" s="547"/>
      <c r="DJ12" s="547"/>
      <c r="DK12" s="547"/>
      <c r="DL12" s="548"/>
      <c r="DM12" s="549"/>
      <c r="DN12" s="547"/>
      <c r="DO12" s="547"/>
      <c r="DP12" s="547"/>
      <c r="DQ12" s="547"/>
      <c r="DR12" s="548"/>
      <c r="DS12" s="549"/>
      <c r="DT12" s="547"/>
      <c r="DU12" s="547"/>
      <c r="DV12" s="547"/>
      <c r="DW12" s="547"/>
      <c r="DX12" s="548"/>
      <c r="DY12" s="549"/>
      <c r="DZ12" s="547"/>
      <c r="EA12" s="547"/>
      <c r="EB12" s="547"/>
      <c r="EC12" s="547"/>
      <c r="ED12" s="548"/>
      <c r="EE12" s="549"/>
      <c r="EF12" s="547"/>
      <c r="EG12" s="547"/>
      <c r="EH12" s="547"/>
      <c r="EI12" s="547"/>
      <c r="EJ12" s="548"/>
      <c r="EK12" s="549"/>
      <c r="EL12" s="547"/>
      <c r="EM12" s="547"/>
      <c r="EN12" s="547"/>
      <c r="EO12" s="547"/>
      <c r="EP12" s="548"/>
      <c r="EQ12" s="549"/>
      <c r="ER12" s="547"/>
      <c r="ES12" s="547"/>
      <c r="ET12" s="547"/>
      <c r="EU12" s="547"/>
      <c r="EV12" s="548"/>
      <c r="EW12" s="549"/>
      <c r="EX12" s="547"/>
      <c r="EY12" s="547"/>
      <c r="EZ12" s="547"/>
      <c r="FA12" s="547"/>
      <c r="FB12" s="548"/>
      <c r="FC12" s="549"/>
      <c r="FD12" s="547"/>
      <c r="FE12" s="547"/>
      <c r="FF12" s="547"/>
      <c r="FG12" s="547"/>
      <c r="FH12" s="548"/>
      <c r="FI12" s="549"/>
      <c r="FJ12" s="547"/>
      <c r="FK12" s="547"/>
      <c r="FL12" s="547"/>
      <c r="FM12" s="547"/>
      <c r="FN12" s="548"/>
      <c r="FO12" s="549"/>
      <c r="FP12" s="547"/>
      <c r="FQ12" s="547"/>
      <c r="FR12" s="547"/>
      <c r="FS12" s="547"/>
      <c r="FT12" s="548"/>
      <c r="FU12" s="549"/>
      <c r="FV12" s="547"/>
      <c r="FW12" s="547"/>
      <c r="FX12" s="547"/>
      <c r="FY12" s="547"/>
      <c r="FZ12" s="548"/>
      <c r="GA12" s="549"/>
      <c r="GB12" s="547"/>
      <c r="GC12" s="547"/>
      <c r="GD12" s="547"/>
      <c r="GE12" s="547"/>
      <c r="GF12" s="548"/>
      <c r="GG12" s="549"/>
      <c r="GH12" s="547"/>
      <c r="GI12" s="547"/>
      <c r="GJ12" s="547"/>
      <c r="GK12" s="547"/>
      <c r="GL12" s="548"/>
      <c r="GM12" s="549"/>
      <c r="GN12" s="547"/>
      <c r="GO12" s="547"/>
      <c r="GP12" s="547"/>
      <c r="GQ12" s="547"/>
      <c r="GR12" s="548"/>
      <c r="GS12" s="549"/>
      <c r="GT12" s="547"/>
      <c r="GU12" s="547"/>
      <c r="GV12" s="547"/>
      <c r="GW12" s="547"/>
      <c r="GX12" s="548"/>
      <c r="GY12" s="549"/>
      <c r="GZ12" s="547"/>
      <c r="HA12" s="547"/>
      <c r="HB12" s="547"/>
      <c r="HC12" s="547"/>
      <c r="HD12" s="548"/>
      <c r="HE12" s="549"/>
      <c r="HF12" s="547"/>
      <c r="HG12" s="547"/>
      <c r="HH12" s="547"/>
      <c r="HI12" s="547"/>
      <c r="HJ12" s="548"/>
      <c r="HK12" s="549"/>
      <c r="HL12" s="547"/>
      <c r="HM12" s="547"/>
      <c r="HN12" s="547"/>
    </row>
    <row r="13" spans="1:222" s="456" customFormat="1" ht="20.100000000000001" customHeight="1">
      <c r="A13" s="586">
        <f t="shared" si="0"/>
        <v>9</v>
      </c>
      <c r="B13" s="1360" t="str">
        <f>'SIN. HORIZONTAL'!B97:C97</f>
        <v>RUA COLATINA</v>
      </c>
      <c r="C13" s="1361"/>
      <c r="D13" s="1362">
        <v>2</v>
      </c>
      <c r="E13" s="1363"/>
      <c r="F13" s="840"/>
      <c r="G13" s="570"/>
      <c r="H13" s="571"/>
      <c r="I13" s="549"/>
      <c r="J13" s="547"/>
      <c r="K13" s="547"/>
      <c r="L13" s="547"/>
      <c r="M13" s="547"/>
      <c r="N13" s="548"/>
      <c r="O13" s="549"/>
      <c r="P13" s="547"/>
      <c r="Q13" s="547"/>
      <c r="R13" s="547"/>
      <c r="S13" s="547"/>
      <c r="T13" s="548"/>
      <c r="U13" s="549"/>
      <c r="V13" s="547"/>
      <c r="W13" s="547"/>
      <c r="X13" s="547"/>
      <c r="Y13" s="547"/>
      <c r="Z13" s="548"/>
      <c r="AA13" s="549"/>
      <c r="AB13" s="547"/>
      <c r="AC13" s="547"/>
      <c r="AD13" s="547"/>
      <c r="AE13" s="547"/>
      <c r="AF13" s="548"/>
      <c r="AG13" s="549"/>
      <c r="AH13" s="547"/>
      <c r="AI13" s="547"/>
      <c r="AJ13" s="547"/>
      <c r="AK13" s="547"/>
      <c r="AL13" s="548"/>
      <c r="AM13" s="549"/>
      <c r="AN13" s="547"/>
      <c r="AO13" s="547"/>
      <c r="AP13" s="547"/>
      <c r="AQ13" s="547"/>
      <c r="AR13" s="548"/>
      <c r="AS13" s="549"/>
      <c r="AT13" s="547"/>
      <c r="AU13" s="547"/>
      <c r="AV13" s="547"/>
      <c r="AW13" s="547"/>
      <c r="AX13" s="548"/>
      <c r="AY13" s="549"/>
      <c r="AZ13" s="547"/>
      <c r="BA13" s="547"/>
      <c r="BB13" s="547"/>
      <c r="BC13" s="547"/>
      <c r="BD13" s="548"/>
      <c r="BE13" s="549"/>
      <c r="BF13" s="547"/>
      <c r="BG13" s="547"/>
      <c r="BH13" s="547"/>
      <c r="BI13" s="547"/>
      <c r="BJ13" s="548"/>
      <c r="BK13" s="549"/>
      <c r="BL13" s="547"/>
      <c r="BM13" s="547"/>
      <c r="BN13" s="547"/>
      <c r="BO13" s="547"/>
      <c r="BP13" s="548"/>
      <c r="BQ13" s="549"/>
      <c r="BR13" s="547"/>
      <c r="BS13" s="547"/>
      <c r="BT13" s="547"/>
      <c r="BU13" s="547"/>
      <c r="BV13" s="548"/>
      <c r="BW13" s="549"/>
      <c r="BX13" s="547"/>
      <c r="BY13" s="547"/>
      <c r="BZ13" s="547"/>
      <c r="CA13" s="547"/>
      <c r="CB13" s="548"/>
      <c r="CC13" s="549"/>
      <c r="CD13" s="547"/>
      <c r="CE13" s="547"/>
      <c r="CF13" s="547"/>
      <c r="CG13" s="547"/>
      <c r="CH13" s="548"/>
      <c r="CI13" s="549"/>
      <c r="CJ13" s="547"/>
      <c r="CK13" s="547"/>
      <c r="CL13" s="547"/>
      <c r="CM13" s="547"/>
      <c r="CN13" s="548"/>
      <c r="CO13" s="549"/>
      <c r="CP13" s="547"/>
      <c r="CQ13" s="547"/>
      <c r="CR13" s="547"/>
      <c r="CS13" s="547"/>
      <c r="CT13" s="548"/>
      <c r="CU13" s="549"/>
      <c r="CV13" s="547"/>
      <c r="CW13" s="547"/>
      <c r="CX13" s="547"/>
      <c r="CY13" s="547"/>
      <c r="CZ13" s="548"/>
      <c r="DA13" s="549"/>
      <c r="DB13" s="547"/>
      <c r="DC13" s="547"/>
      <c r="DD13" s="547"/>
      <c r="DE13" s="547"/>
      <c r="DF13" s="548"/>
      <c r="DG13" s="549"/>
      <c r="DH13" s="547"/>
      <c r="DI13" s="547"/>
      <c r="DJ13" s="547"/>
      <c r="DK13" s="547"/>
      <c r="DL13" s="548"/>
      <c r="DM13" s="549"/>
      <c r="DN13" s="547"/>
      <c r="DO13" s="547"/>
      <c r="DP13" s="547"/>
      <c r="DQ13" s="547"/>
      <c r="DR13" s="548"/>
      <c r="DS13" s="549"/>
      <c r="DT13" s="547"/>
      <c r="DU13" s="547"/>
      <c r="DV13" s="547"/>
      <c r="DW13" s="547"/>
      <c r="DX13" s="548"/>
      <c r="DY13" s="549"/>
      <c r="DZ13" s="547"/>
      <c r="EA13" s="547"/>
      <c r="EB13" s="547"/>
      <c r="EC13" s="547"/>
      <c r="ED13" s="548"/>
      <c r="EE13" s="549"/>
      <c r="EF13" s="547"/>
      <c r="EG13" s="547"/>
      <c r="EH13" s="547"/>
      <c r="EI13" s="547"/>
      <c r="EJ13" s="548"/>
      <c r="EK13" s="549"/>
      <c r="EL13" s="547"/>
      <c r="EM13" s="547"/>
      <c r="EN13" s="547"/>
      <c r="EO13" s="547"/>
      <c r="EP13" s="548"/>
      <c r="EQ13" s="549"/>
      <c r="ER13" s="547"/>
      <c r="ES13" s="547"/>
      <c r="ET13" s="547"/>
      <c r="EU13" s="547"/>
      <c r="EV13" s="548"/>
      <c r="EW13" s="549"/>
      <c r="EX13" s="547"/>
      <c r="EY13" s="547"/>
      <c r="EZ13" s="547"/>
      <c r="FA13" s="547"/>
      <c r="FB13" s="548"/>
      <c r="FC13" s="549"/>
      <c r="FD13" s="547"/>
      <c r="FE13" s="547"/>
      <c r="FF13" s="547"/>
      <c r="FG13" s="547"/>
      <c r="FH13" s="548"/>
      <c r="FI13" s="549"/>
      <c r="FJ13" s="547"/>
      <c r="FK13" s="547"/>
      <c r="FL13" s="547"/>
      <c r="FM13" s="547"/>
      <c r="FN13" s="548"/>
      <c r="FO13" s="549"/>
      <c r="FP13" s="547"/>
      <c r="FQ13" s="547"/>
      <c r="FR13" s="547"/>
      <c r="FS13" s="547"/>
      <c r="FT13" s="548"/>
      <c r="FU13" s="549"/>
      <c r="FV13" s="547"/>
      <c r="FW13" s="547"/>
      <c r="FX13" s="547"/>
      <c r="FY13" s="547"/>
      <c r="FZ13" s="548"/>
      <c r="GA13" s="549"/>
      <c r="GB13" s="547"/>
      <c r="GC13" s="547"/>
      <c r="GD13" s="547"/>
      <c r="GE13" s="547"/>
      <c r="GF13" s="548"/>
      <c r="GG13" s="549"/>
      <c r="GH13" s="547"/>
      <c r="GI13" s="547"/>
      <c r="GJ13" s="547"/>
      <c r="GK13" s="547"/>
      <c r="GL13" s="548"/>
      <c r="GM13" s="549"/>
      <c r="GN13" s="547"/>
      <c r="GO13" s="547"/>
      <c r="GP13" s="547"/>
      <c r="GQ13" s="547"/>
      <c r="GR13" s="548"/>
      <c r="GS13" s="549"/>
      <c r="GT13" s="547"/>
      <c r="GU13" s="547"/>
      <c r="GV13" s="547"/>
      <c r="GW13" s="547"/>
      <c r="GX13" s="548"/>
      <c r="GY13" s="549"/>
      <c r="GZ13" s="547"/>
      <c r="HA13" s="547"/>
      <c r="HB13" s="547"/>
      <c r="HC13" s="547"/>
      <c r="HD13" s="548"/>
      <c r="HE13" s="549"/>
      <c r="HF13" s="547"/>
      <c r="HG13" s="547"/>
      <c r="HH13" s="547"/>
      <c r="HI13" s="547"/>
      <c r="HJ13" s="548"/>
      <c r="HK13" s="549"/>
      <c r="HL13" s="547"/>
      <c r="HM13" s="547"/>
      <c r="HN13" s="547"/>
    </row>
    <row r="14" spans="1:222" s="456" customFormat="1" ht="20.100000000000001" customHeight="1">
      <c r="A14" s="586">
        <f t="shared" si="0"/>
        <v>10</v>
      </c>
      <c r="B14" s="1360" t="str">
        <f>'SIN. HORIZONTAL'!B98:C98</f>
        <v>RUA CEM</v>
      </c>
      <c r="C14" s="1361"/>
      <c r="D14" s="1362">
        <v>2</v>
      </c>
      <c r="E14" s="1363"/>
      <c r="F14" s="840"/>
      <c r="G14" s="570"/>
      <c r="H14" s="571"/>
      <c r="I14" s="549"/>
      <c r="J14" s="547"/>
      <c r="K14" s="547"/>
      <c r="L14" s="547"/>
      <c r="M14" s="547"/>
      <c r="N14" s="548"/>
      <c r="O14" s="549"/>
      <c r="P14" s="547"/>
      <c r="Q14" s="547"/>
      <c r="R14" s="547"/>
      <c r="S14" s="547"/>
      <c r="T14" s="548"/>
      <c r="U14" s="549"/>
      <c r="V14" s="547"/>
      <c r="W14" s="547"/>
      <c r="X14" s="547"/>
      <c r="Y14" s="547"/>
      <c r="Z14" s="548"/>
      <c r="AA14" s="549"/>
      <c r="AB14" s="547"/>
      <c r="AC14" s="547"/>
      <c r="AD14" s="547"/>
      <c r="AE14" s="547"/>
      <c r="AF14" s="548"/>
      <c r="AG14" s="549"/>
      <c r="AH14" s="547"/>
      <c r="AI14" s="547"/>
      <c r="AJ14" s="547"/>
      <c r="AK14" s="547"/>
      <c r="AL14" s="548"/>
      <c r="AM14" s="549"/>
      <c r="AN14" s="547"/>
      <c r="AO14" s="547"/>
      <c r="AP14" s="547"/>
      <c r="AQ14" s="547"/>
      <c r="AR14" s="548"/>
      <c r="AS14" s="549"/>
      <c r="AT14" s="547"/>
      <c r="AU14" s="547"/>
      <c r="AV14" s="547"/>
      <c r="AW14" s="547"/>
      <c r="AX14" s="548"/>
      <c r="AY14" s="549"/>
      <c r="AZ14" s="547"/>
      <c r="BA14" s="547"/>
      <c r="BB14" s="547"/>
      <c r="BC14" s="547"/>
      <c r="BD14" s="548"/>
      <c r="BE14" s="549"/>
      <c r="BF14" s="547"/>
      <c r="BG14" s="547"/>
      <c r="BH14" s="547"/>
      <c r="BI14" s="547"/>
      <c r="BJ14" s="548"/>
      <c r="BK14" s="549"/>
      <c r="BL14" s="547"/>
      <c r="BM14" s="547"/>
      <c r="BN14" s="547"/>
      <c r="BO14" s="547"/>
      <c r="BP14" s="548"/>
      <c r="BQ14" s="549"/>
      <c r="BR14" s="547"/>
      <c r="BS14" s="547"/>
      <c r="BT14" s="547"/>
      <c r="BU14" s="547"/>
      <c r="BV14" s="548"/>
      <c r="BW14" s="549"/>
      <c r="BX14" s="547"/>
      <c r="BY14" s="547"/>
      <c r="BZ14" s="547"/>
      <c r="CA14" s="547"/>
      <c r="CB14" s="548"/>
      <c r="CC14" s="549"/>
      <c r="CD14" s="547"/>
      <c r="CE14" s="547"/>
      <c r="CF14" s="547"/>
      <c r="CG14" s="547"/>
      <c r="CH14" s="548"/>
      <c r="CI14" s="549"/>
      <c r="CJ14" s="547"/>
      <c r="CK14" s="547"/>
      <c r="CL14" s="547"/>
      <c r="CM14" s="547"/>
      <c r="CN14" s="548"/>
      <c r="CO14" s="549"/>
      <c r="CP14" s="547"/>
      <c r="CQ14" s="547"/>
      <c r="CR14" s="547"/>
      <c r="CS14" s="547"/>
      <c r="CT14" s="548"/>
      <c r="CU14" s="549"/>
      <c r="CV14" s="547"/>
      <c r="CW14" s="547"/>
      <c r="CX14" s="547"/>
      <c r="CY14" s="547"/>
      <c r="CZ14" s="548"/>
      <c r="DA14" s="549"/>
      <c r="DB14" s="547"/>
      <c r="DC14" s="547"/>
      <c r="DD14" s="547"/>
      <c r="DE14" s="547"/>
      <c r="DF14" s="548"/>
      <c r="DG14" s="549"/>
      <c r="DH14" s="547"/>
      <c r="DI14" s="547"/>
      <c r="DJ14" s="547"/>
      <c r="DK14" s="547"/>
      <c r="DL14" s="548"/>
      <c r="DM14" s="549"/>
      <c r="DN14" s="547"/>
      <c r="DO14" s="547"/>
      <c r="DP14" s="547"/>
      <c r="DQ14" s="547"/>
      <c r="DR14" s="548"/>
      <c r="DS14" s="549"/>
      <c r="DT14" s="547"/>
      <c r="DU14" s="547"/>
      <c r="DV14" s="547"/>
      <c r="DW14" s="547"/>
      <c r="DX14" s="548"/>
      <c r="DY14" s="549"/>
      <c r="DZ14" s="547"/>
      <c r="EA14" s="547"/>
      <c r="EB14" s="547"/>
      <c r="EC14" s="547"/>
      <c r="ED14" s="548"/>
      <c r="EE14" s="549"/>
      <c r="EF14" s="547"/>
      <c r="EG14" s="547"/>
      <c r="EH14" s="547"/>
      <c r="EI14" s="547"/>
      <c r="EJ14" s="548"/>
      <c r="EK14" s="549"/>
      <c r="EL14" s="547"/>
      <c r="EM14" s="547"/>
      <c r="EN14" s="547"/>
      <c r="EO14" s="547"/>
      <c r="EP14" s="548"/>
      <c r="EQ14" s="549"/>
      <c r="ER14" s="547"/>
      <c r="ES14" s="547"/>
      <c r="ET14" s="547"/>
      <c r="EU14" s="547"/>
      <c r="EV14" s="548"/>
      <c r="EW14" s="549"/>
      <c r="EX14" s="547"/>
      <c r="EY14" s="547"/>
      <c r="EZ14" s="547"/>
      <c r="FA14" s="547"/>
      <c r="FB14" s="548"/>
      <c r="FC14" s="549"/>
      <c r="FD14" s="547"/>
      <c r="FE14" s="547"/>
      <c r="FF14" s="547"/>
      <c r="FG14" s="547"/>
      <c r="FH14" s="548"/>
      <c r="FI14" s="549"/>
      <c r="FJ14" s="547"/>
      <c r="FK14" s="547"/>
      <c r="FL14" s="547"/>
      <c r="FM14" s="547"/>
      <c r="FN14" s="548"/>
      <c r="FO14" s="549"/>
      <c r="FP14" s="547"/>
      <c r="FQ14" s="547"/>
      <c r="FR14" s="547"/>
      <c r="FS14" s="547"/>
      <c r="FT14" s="548"/>
      <c r="FU14" s="549"/>
      <c r="FV14" s="547"/>
      <c r="FW14" s="547"/>
      <c r="FX14" s="547"/>
      <c r="FY14" s="547"/>
      <c r="FZ14" s="548"/>
      <c r="GA14" s="549"/>
      <c r="GB14" s="547"/>
      <c r="GC14" s="547"/>
      <c r="GD14" s="547"/>
      <c r="GE14" s="547"/>
      <c r="GF14" s="548"/>
      <c r="GG14" s="549"/>
      <c r="GH14" s="547"/>
      <c r="GI14" s="547"/>
      <c r="GJ14" s="547"/>
      <c r="GK14" s="547"/>
      <c r="GL14" s="548"/>
      <c r="GM14" s="549"/>
      <c r="GN14" s="547"/>
      <c r="GO14" s="547"/>
      <c r="GP14" s="547"/>
      <c r="GQ14" s="547"/>
      <c r="GR14" s="548"/>
      <c r="GS14" s="549"/>
      <c r="GT14" s="547"/>
      <c r="GU14" s="547"/>
      <c r="GV14" s="547"/>
      <c r="GW14" s="547"/>
      <c r="GX14" s="548"/>
      <c r="GY14" s="549"/>
      <c r="GZ14" s="547"/>
      <c r="HA14" s="547"/>
      <c r="HB14" s="547"/>
      <c r="HC14" s="547"/>
      <c r="HD14" s="548"/>
      <c r="HE14" s="549"/>
      <c r="HF14" s="547"/>
      <c r="HG14" s="547"/>
      <c r="HH14" s="547"/>
      <c r="HI14" s="547"/>
      <c r="HJ14" s="548"/>
      <c r="HK14" s="549"/>
      <c r="HL14" s="547"/>
      <c r="HM14" s="547"/>
      <c r="HN14" s="547"/>
    </row>
    <row r="15" spans="1:222" s="456" customFormat="1" ht="20.100000000000001" customHeight="1">
      <c r="A15" s="586">
        <f t="shared" si="0"/>
        <v>11</v>
      </c>
      <c r="B15" s="1360" t="str">
        <f>'SIN. HORIZONTAL'!B99:C99</f>
        <v>TRAVESSA CENTO E CINQUENTA E DOIS</v>
      </c>
      <c r="C15" s="1361"/>
      <c r="D15" s="1362">
        <v>2</v>
      </c>
      <c r="E15" s="1363"/>
      <c r="F15" s="840"/>
      <c r="G15" s="570"/>
      <c r="H15" s="571"/>
      <c r="I15" s="549"/>
      <c r="J15" s="547"/>
      <c r="K15" s="547"/>
      <c r="L15" s="547"/>
      <c r="M15" s="547"/>
      <c r="N15" s="548"/>
      <c r="O15" s="549"/>
      <c r="P15" s="547"/>
      <c r="Q15" s="547"/>
      <c r="R15" s="547"/>
      <c r="S15" s="547"/>
      <c r="T15" s="548"/>
      <c r="U15" s="549"/>
      <c r="V15" s="547"/>
      <c r="W15" s="547"/>
      <c r="X15" s="547"/>
      <c r="Y15" s="547"/>
      <c r="Z15" s="548"/>
      <c r="AA15" s="549"/>
      <c r="AB15" s="547"/>
      <c r="AC15" s="547"/>
      <c r="AD15" s="547"/>
      <c r="AE15" s="547"/>
      <c r="AF15" s="548"/>
      <c r="AG15" s="549"/>
      <c r="AH15" s="547"/>
      <c r="AI15" s="547"/>
      <c r="AJ15" s="547"/>
      <c r="AK15" s="547"/>
      <c r="AL15" s="548"/>
      <c r="AM15" s="549"/>
      <c r="AN15" s="547"/>
      <c r="AO15" s="547"/>
      <c r="AP15" s="547"/>
      <c r="AQ15" s="547"/>
      <c r="AR15" s="548"/>
      <c r="AS15" s="549"/>
      <c r="AT15" s="547"/>
      <c r="AU15" s="547"/>
      <c r="AV15" s="547"/>
      <c r="AW15" s="547"/>
      <c r="AX15" s="548"/>
      <c r="AY15" s="549"/>
      <c r="AZ15" s="547"/>
      <c r="BA15" s="547"/>
      <c r="BB15" s="547"/>
      <c r="BC15" s="547"/>
      <c r="BD15" s="548"/>
      <c r="BE15" s="549"/>
      <c r="BF15" s="547"/>
      <c r="BG15" s="547"/>
      <c r="BH15" s="547"/>
      <c r="BI15" s="547"/>
      <c r="BJ15" s="548"/>
      <c r="BK15" s="549"/>
      <c r="BL15" s="547"/>
      <c r="BM15" s="547"/>
      <c r="BN15" s="547"/>
      <c r="BO15" s="547"/>
      <c r="BP15" s="548"/>
      <c r="BQ15" s="549"/>
      <c r="BR15" s="547"/>
      <c r="BS15" s="547"/>
      <c r="BT15" s="547"/>
      <c r="BU15" s="547"/>
      <c r="BV15" s="548"/>
      <c r="BW15" s="549"/>
      <c r="BX15" s="547"/>
      <c r="BY15" s="547"/>
      <c r="BZ15" s="547"/>
      <c r="CA15" s="547"/>
      <c r="CB15" s="548"/>
      <c r="CC15" s="549"/>
      <c r="CD15" s="547"/>
      <c r="CE15" s="547"/>
      <c r="CF15" s="547"/>
      <c r="CG15" s="547"/>
      <c r="CH15" s="548"/>
      <c r="CI15" s="549"/>
      <c r="CJ15" s="547"/>
      <c r="CK15" s="547"/>
      <c r="CL15" s="547"/>
      <c r="CM15" s="547"/>
      <c r="CN15" s="548"/>
      <c r="CO15" s="549"/>
      <c r="CP15" s="547"/>
      <c r="CQ15" s="547"/>
      <c r="CR15" s="547"/>
      <c r="CS15" s="547"/>
      <c r="CT15" s="548"/>
      <c r="CU15" s="549"/>
      <c r="CV15" s="547"/>
      <c r="CW15" s="547"/>
      <c r="CX15" s="547"/>
      <c r="CY15" s="547"/>
      <c r="CZ15" s="548"/>
      <c r="DA15" s="549"/>
      <c r="DB15" s="547"/>
      <c r="DC15" s="547"/>
      <c r="DD15" s="547"/>
      <c r="DE15" s="547"/>
      <c r="DF15" s="548"/>
      <c r="DG15" s="549"/>
      <c r="DH15" s="547"/>
      <c r="DI15" s="547"/>
      <c r="DJ15" s="547"/>
      <c r="DK15" s="547"/>
      <c r="DL15" s="548"/>
      <c r="DM15" s="549"/>
      <c r="DN15" s="547"/>
      <c r="DO15" s="547"/>
      <c r="DP15" s="547"/>
      <c r="DQ15" s="547"/>
      <c r="DR15" s="548"/>
      <c r="DS15" s="549"/>
      <c r="DT15" s="547"/>
      <c r="DU15" s="547"/>
      <c r="DV15" s="547"/>
      <c r="DW15" s="547"/>
      <c r="DX15" s="548"/>
      <c r="DY15" s="549"/>
      <c r="DZ15" s="547"/>
      <c r="EA15" s="547"/>
      <c r="EB15" s="547"/>
      <c r="EC15" s="547"/>
      <c r="ED15" s="548"/>
      <c r="EE15" s="549"/>
      <c r="EF15" s="547"/>
      <c r="EG15" s="547"/>
      <c r="EH15" s="547"/>
      <c r="EI15" s="547"/>
      <c r="EJ15" s="548"/>
      <c r="EK15" s="549"/>
      <c r="EL15" s="547"/>
      <c r="EM15" s="547"/>
      <c r="EN15" s="547"/>
      <c r="EO15" s="547"/>
      <c r="EP15" s="548"/>
      <c r="EQ15" s="549"/>
      <c r="ER15" s="547"/>
      <c r="ES15" s="547"/>
      <c r="ET15" s="547"/>
      <c r="EU15" s="547"/>
      <c r="EV15" s="548"/>
      <c r="EW15" s="549"/>
      <c r="EX15" s="547"/>
      <c r="EY15" s="547"/>
      <c r="EZ15" s="547"/>
      <c r="FA15" s="547"/>
      <c r="FB15" s="548"/>
      <c r="FC15" s="549"/>
      <c r="FD15" s="547"/>
      <c r="FE15" s="547"/>
      <c r="FF15" s="547"/>
      <c r="FG15" s="547"/>
      <c r="FH15" s="548"/>
      <c r="FI15" s="549"/>
      <c r="FJ15" s="547"/>
      <c r="FK15" s="547"/>
      <c r="FL15" s="547"/>
      <c r="FM15" s="547"/>
      <c r="FN15" s="548"/>
      <c r="FO15" s="549"/>
      <c r="FP15" s="547"/>
      <c r="FQ15" s="547"/>
      <c r="FR15" s="547"/>
      <c r="FS15" s="547"/>
      <c r="FT15" s="548"/>
      <c r="FU15" s="549"/>
      <c r="FV15" s="547"/>
      <c r="FW15" s="547"/>
      <c r="FX15" s="547"/>
      <c r="FY15" s="547"/>
      <c r="FZ15" s="548"/>
      <c r="GA15" s="549"/>
      <c r="GB15" s="547"/>
      <c r="GC15" s="547"/>
      <c r="GD15" s="547"/>
      <c r="GE15" s="547"/>
      <c r="GF15" s="548"/>
      <c r="GG15" s="549"/>
      <c r="GH15" s="547"/>
      <c r="GI15" s="547"/>
      <c r="GJ15" s="547"/>
      <c r="GK15" s="547"/>
      <c r="GL15" s="548"/>
      <c r="GM15" s="549"/>
      <c r="GN15" s="547"/>
      <c r="GO15" s="547"/>
      <c r="GP15" s="547"/>
      <c r="GQ15" s="547"/>
      <c r="GR15" s="548"/>
      <c r="GS15" s="549"/>
      <c r="GT15" s="547"/>
      <c r="GU15" s="547"/>
      <c r="GV15" s="547"/>
      <c r="GW15" s="547"/>
      <c r="GX15" s="548"/>
      <c r="GY15" s="549"/>
      <c r="GZ15" s="547"/>
      <c r="HA15" s="547"/>
      <c r="HB15" s="547"/>
      <c r="HC15" s="547"/>
      <c r="HD15" s="548"/>
      <c r="HE15" s="549"/>
      <c r="HF15" s="547"/>
      <c r="HG15" s="547"/>
      <c r="HH15" s="547"/>
      <c r="HI15" s="547"/>
      <c r="HJ15" s="548"/>
      <c r="HK15" s="549"/>
      <c r="HL15" s="547"/>
      <c r="HM15" s="547"/>
      <c r="HN15" s="547"/>
    </row>
    <row r="16" spans="1:222" s="456" customFormat="1" ht="20.100000000000001" customHeight="1">
      <c r="A16" s="586">
        <f t="shared" si="0"/>
        <v>12</v>
      </c>
      <c r="B16" s="1360" t="str">
        <f>'SIN. HORIZONTAL'!B100:C100</f>
        <v>RUA FEIRA DE SANTANA</v>
      </c>
      <c r="C16" s="1361"/>
      <c r="D16" s="1362">
        <v>1</v>
      </c>
      <c r="E16" s="1363"/>
      <c r="F16" s="840"/>
      <c r="G16" s="570"/>
      <c r="H16" s="571"/>
      <c r="I16" s="549"/>
      <c r="J16" s="547"/>
      <c r="K16" s="547"/>
      <c r="L16" s="547"/>
      <c r="M16" s="547"/>
      <c r="N16" s="548"/>
      <c r="O16" s="549"/>
      <c r="P16" s="547"/>
      <c r="Q16" s="547"/>
      <c r="R16" s="547"/>
      <c r="S16" s="547"/>
      <c r="T16" s="548"/>
      <c r="U16" s="549"/>
      <c r="V16" s="547"/>
      <c r="W16" s="547"/>
      <c r="X16" s="547"/>
      <c r="Y16" s="547"/>
      <c r="Z16" s="548"/>
      <c r="AA16" s="549"/>
      <c r="AB16" s="547"/>
      <c r="AC16" s="547"/>
      <c r="AD16" s="547"/>
      <c r="AE16" s="547"/>
      <c r="AF16" s="548"/>
      <c r="AG16" s="549"/>
      <c r="AH16" s="547"/>
      <c r="AI16" s="547"/>
      <c r="AJ16" s="547"/>
      <c r="AK16" s="547"/>
      <c r="AL16" s="548"/>
      <c r="AM16" s="549"/>
      <c r="AN16" s="547"/>
      <c r="AO16" s="547"/>
      <c r="AP16" s="547"/>
      <c r="AQ16" s="547"/>
      <c r="AR16" s="548"/>
      <c r="AS16" s="549"/>
      <c r="AT16" s="547"/>
      <c r="AU16" s="547"/>
      <c r="AV16" s="547"/>
      <c r="AW16" s="547"/>
      <c r="AX16" s="548"/>
      <c r="AY16" s="549"/>
      <c r="AZ16" s="547"/>
      <c r="BA16" s="547"/>
      <c r="BB16" s="547"/>
      <c r="BC16" s="547"/>
      <c r="BD16" s="548"/>
      <c r="BE16" s="549"/>
      <c r="BF16" s="547"/>
      <c r="BG16" s="547"/>
      <c r="BH16" s="547"/>
      <c r="BI16" s="547"/>
      <c r="BJ16" s="548"/>
      <c r="BK16" s="549"/>
      <c r="BL16" s="547"/>
      <c r="BM16" s="547"/>
      <c r="BN16" s="547"/>
      <c r="BO16" s="547"/>
      <c r="BP16" s="548"/>
      <c r="BQ16" s="549"/>
      <c r="BR16" s="547"/>
      <c r="BS16" s="547"/>
      <c r="BT16" s="547"/>
      <c r="BU16" s="547"/>
      <c r="BV16" s="548"/>
      <c r="BW16" s="549"/>
      <c r="BX16" s="547"/>
      <c r="BY16" s="547"/>
      <c r="BZ16" s="547"/>
      <c r="CA16" s="547"/>
      <c r="CB16" s="548"/>
      <c r="CC16" s="549"/>
      <c r="CD16" s="547"/>
      <c r="CE16" s="547"/>
      <c r="CF16" s="547"/>
      <c r="CG16" s="547"/>
      <c r="CH16" s="548"/>
      <c r="CI16" s="549"/>
      <c r="CJ16" s="547"/>
      <c r="CK16" s="547"/>
      <c r="CL16" s="547"/>
      <c r="CM16" s="547"/>
      <c r="CN16" s="548"/>
      <c r="CO16" s="549"/>
      <c r="CP16" s="547"/>
      <c r="CQ16" s="547"/>
      <c r="CR16" s="547"/>
      <c r="CS16" s="547"/>
      <c r="CT16" s="548"/>
      <c r="CU16" s="549"/>
      <c r="CV16" s="547"/>
      <c r="CW16" s="547"/>
      <c r="CX16" s="547"/>
      <c r="CY16" s="547"/>
      <c r="CZ16" s="548"/>
      <c r="DA16" s="549"/>
      <c r="DB16" s="547"/>
      <c r="DC16" s="547"/>
      <c r="DD16" s="547"/>
      <c r="DE16" s="547"/>
      <c r="DF16" s="548"/>
      <c r="DG16" s="549"/>
      <c r="DH16" s="547"/>
      <c r="DI16" s="547"/>
      <c r="DJ16" s="547"/>
      <c r="DK16" s="547"/>
      <c r="DL16" s="548"/>
      <c r="DM16" s="549"/>
      <c r="DN16" s="547"/>
      <c r="DO16" s="547"/>
      <c r="DP16" s="547"/>
      <c r="DQ16" s="547"/>
      <c r="DR16" s="548"/>
      <c r="DS16" s="549"/>
      <c r="DT16" s="547"/>
      <c r="DU16" s="547"/>
      <c r="DV16" s="547"/>
      <c r="DW16" s="547"/>
      <c r="DX16" s="548"/>
      <c r="DY16" s="549"/>
      <c r="DZ16" s="547"/>
      <c r="EA16" s="547"/>
      <c r="EB16" s="547"/>
      <c r="EC16" s="547"/>
      <c r="ED16" s="548"/>
      <c r="EE16" s="549"/>
      <c r="EF16" s="547"/>
      <c r="EG16" s="547"/>
      <c r="EH16" s="547"/>
      <c r="EI16" s="547"/>
      <c r="EJ16" s="548"/>
      <c r="EK16" s="549"/>
      <c r="EL16" s="547"/>
      <c r="EM16" s="547"/>
      <c r="EN16" s="547"/>
      <c r="EO16" s="547"/>
      <c r="EP16" s="548"/>
      <c r="EQ16" s="549"/>
      <c r="ER16" s="547"/>
      <c r="ES16" s="547"/>
      <c r="ET16" s="547"/>
      <c r="EU16" s="547"/>
      <c r="EV16" s="548"/>
      <c r="EW16" s="549"/>
      <c r="EX16" s="547"/>
      <c r="EY16" s="547"/>
      <c r="EZ16" s="547"/>
      <c r="FA16" s="547"/>
      <c r="FB16" s="548"/>
      <c r="FC16" s="549"/>
      <c r="FD16" s="547"/>
      <c r="FE16" s="547"/>
      <c r="FF16" s="547"/>
      <c r="FG16" s="547"/>
      <c r="FH16" s="548"/>
      <c r="FI16" s="549"/>
      <c r="FJ16" s="547"/>
      <c r="FK16" s="547"/>
      <c r="FL16" s="547"/>
      <c r="FM16" s="547"/>
      <c r="FN16" s="548"/>
      <c r="FO16" s="549"/>
      <c r="FP16" s="547"/>
      <c r="FQ16" s="547"/>
      <c r="FR16" s="547"/>
      <c r="FS16" s="547"/>
      <c r="FT16" s="548"/>
      <c r="FU16" s="549"/>
      <c r="FV16" s="547"/>
      <c r="FW16" s="547"/>
      <c r="FX16" s="547"/>
      <c r="FY16" s="547"/>
      <c r="FZ16" s="548"/>
      <c r="GA16" s="549"/>
      <c r="GB16" s="547"/>
      <c r="GC16" s="547"/>
      <c r="GD16" s="547"/>
      <c r="GE16" s="547"/>
      <c r="GF16" s="548"/>
      <c r="GG16" s="549"/>
      <c r="GH16" s="547"/>
      <c r="GI16" s="547"/>
      <c r="GJ16" s="547"/>
      <c r="GK16" s="547"/>
      <c r="GL16" s="548"/>
      <c r="GM16" s="549"/>
      <c r="GN16" s="547"/>
      <c r="GO16" s="547"/>
      <c r="GP16" s="547"/>
      <c r="GQ16" s="547"/>
      <c r="GR16" s="548"/>
      <c r="GS16" s="549"/>
      <c r="GT16" s="547"/>
      <c r="GU16" s="547"/>
      <c r="GV16" s="547"/>
      <c r="GW16" s="547"/>
      <c r="GX16" s="548"/>
      <c r="GY16" s="549"/>
      <c r="GZ16" s="547"/>
      <c r="HA16" s="547"/>
      <c r="HB16" s="547"/>
      <c r="HC16" s="547"/>
      <c r="HD16" s="548"/>
      <c r="HE16" s="549"/>
      <c r="HF16" s="547"/>
      <c r="HG16" s="547"/>
      <c r="HH16" s="547"/>
      <c r="HI16" s="547"/>
      <c r="HJ16" s="548"/>
      <c r="HK16" s="549"/>
      <c r="HL16" s="547"/>
      <c r="HM16" s="547"/>
      <c r="HN16" s="547"/>
    </row>
    <row r="17" spans="1:222" s="456" customFormat="1" ht="20.100000000000001" customHeight="1">
      <c r="A17" s="586">
        <f t="shared" si="0"/>
        <v>13</v>
      </c>
      <c r="B17" s="1360" t="str">
        <f>'SIN. HORIZONTAL'!B101:C101</f>
        <v>RUA ITAPEMIRIM</v>
      </c>
      <c r="C17" s="1361"/>
      <c r="D17" s="1362">
        <v>1</v>
      </c>
      <c r="E17" s="1363"/>
      <c r="F17" s="840"/>
      <c r="G17" s="570"/>
      <c r="H17" s="571"/>
      <c r="I17" s="549"/>
      <c r="J17" s="547"/>
      <c r="K17" s="547"/>
      <c r="L17" s="547"/>
      <c r="M17" s="547"/>
      <c r="N17" s="548"/>
      <c r="O17" s="549"/>
      <c r="P17" s="547"/>
      <c r="Q17" s="547"/>
      <c r="R17" s="547"/>
      <c r="S17" s="547"/>
      <c r="T17" s="548"/>
      <c r="U17" s="549"/>
      <c r="V17" s="547"/>
      <c r="W17" s="547"/>
      <c r="X17" s="547"/>
      <c r="Y17" s="547"/>
      <c r="Z17" s="548"/>
      <c r="AA17" s="549"/>
      <c r="AB17" s="547"/>
      <c r="AC17" s="547"/>
      <c r="AD17" s="547"/>
      <c r="AE17" s="547"/>
      <c r="AF17" s="548"/>
      <c r="AG17" s="549"/>
      <c r="AH17" s="547"/>
      <c r="AI17" s="547"/>
      <c r="AJ17" s="547"/>
      <c r="AK17" s="547"/>
      <c r="AL17" s="548"/>
      <c r="AM17" s="549"/>
      <c r="AN17" s="547"/>
      <c r="AO17" s="547"/>
      <c r="AP17" s="547"/>
      <c r="AQ17" s="547"/>
      <c r="AR17" s="548"/>
      <c r="AS17" s="549"/>
      <c r="AT17" s="547"/>
      <c r="AU17" s="547"/>
      <c r="AV17" s="547"/>
      <c r="AW17" s="547"/>
      <c r="AX17" s="548"/>
      <c r="AY17" s="549"/>
      <c r="AZ17" s="547"/>
      <c r="BA17" s="547"/>
      <c r="BB17" s="547"/>
      <c r="BC17" s="547"/>
      <c r="BD17" s="548"/>
      <c r="BE17" s="549"/>
      <c r="BF17" s="547"/>
      <c r="BG17" s="547"/>
      <c r="BH17" s="547"/>
      <c r="BI17" s="547"/>
      <c r="BJ17" s="548"/>
      <c r="BK17" s="549"/>
      <c r="BL17" s="547"/>
      <c r="BM17" s="547"/>
      <c r="BN17" s="547"/>
      <c r="BO17" s="547"/>
      <c r="BP17" s="548"/>
      <c r="BQ17" s="549"/>
      <c r="BR17" s="547"/>
      <c r="BS17" s="547"/>
      <c r="BT17" s="547"/>
      <c r="BU17" s="547"/>
      <c r="BV17" s="548"/>
      <c r="BW17" s="549"/>
      <c r="BX17" s="547"/>
      <c r="BY17" s="547"/>
      <c r="BZ17" s="547"/>
      <c r="CA17" s="547"/>
      <c r="CB17" s="548"/>
      <c r="CC17" s="549"/>
      <c r="CD17" s="547"/>
      <c r="CE17" s="547"/>
      <c r="CF17" s="547"/>
      <c r="CG17" s="547"/>
      <c r="CH17" s="548"/>
      <c r="CI17" s="549"/>
      <c r="CJ17" s="547"/>
      <c r="CK17" s="547"/>
      <c r="CL17" s="547"/>
      <c r="CM17" s="547"/>
      <c r="CN17" s="548"/>
      <c r="CO17" s="549"/>
      <c r="CP17" s="547"/>
      <c r="CQ17" s="547"/>
      <c r="CR17" s="547"/>
      <c r="CS17" s="547"/>
      <c r="CT17" s="548"/>
      <c r="CU17" s="549"/>
      <c r="CV17" s="547"/>
      <c r="CW17" s="547"/>
      <c r="CX17" s="547"/>
      <c r="CY17" s="547"/>
      <c r="CZ17" s="548"/>
      <c r="DA17" s="549"/>
      <c r="DB17" s="547"/>
      <c r="DC17" s="547"/>
      <c r="DD17" s="547"/>
      <c r="DE17" s="547"/>
      <c r="DF17" s="548"/>
      <c r="DG17" s="549"/>
      <c r="DH17" s="547"/>
      <c r="DI17" s="547"/>
      <c r="DJ17" s="547"/>
      <c r="DK17" s="547"/>
      <c r="DL17" s="548"/>
      <c r="DM17" s="549"/>
      <c r="DN17" s="547"/>
      <c r="DO17" s="547"/>
      <c r="DP17" s="547"/>
      <c r="DQ17" s="547"/>
      <c r="DR17" s="548"/>
      <c r="DS17" s="549"/>
      <c r="DT17" s="547"/>
      <c r="DU17" s="547"/>
      <c r="DV17" s="547"/>
      <c r="DW17" s="547"/>
      <c r="DX17" s="548"/>
      <c r="DY17" s="549"/>
      <c r="DZ17" s="547"/>
      <c r="EA17" s="547"/>
      <c r="EB17" s="547"/>
      <c r="EC17" s="547"/>
      <c r="ED17" s="548"/>
      <c r="EE17" s="549"/>
      <c r="EF17" s="547"/>
      <c r="EG17" s="547"/>
      <c r="EH17" s="547"/>
      <c r="EI17" s="547"/>
      <c r="EJ17" s="548"/>
      <c r="EK17" s="549"/>
      <c r="EL17" s="547"/>
      <c r="EM17" s="547"/>
      <c r="EN17" s="547"/>
      <c r="EO17" s="547"/>
      <c r="EP17" s="548"/>
      <c r="EQ17" s="549"/>
      <c r="ER17" s="547"/>
      <c r="ES17" s="547"/>
      <c r="ET17" s="547"/>
      <c r="EU17" s="547"/>
      <c r="EV17" s="548"/>
      <c r="EW17" s="549"/>
      <c r="EX17" s="547"/>
      <c r="EY17" s="547"/>
      <c r="EZ17" s="547"/>
      <c r="FA17" s="547"/>
      <c r="FB17" s="548"/>
      <c r="FC17" s="549"/>
      <c r="FD17" s="547"/>
      <c r="FE17" s="547"/>
      <c r="FF17" s="547"/>
      <c r="FG17" s="547"/>
      <c r="FH17" s="548"/>
      <c r="FI17" s="549"/>
      <c r="FJ17" s="547"/>
      <c r="FK17" s="547"/>
      <c r="FL17" s="547"/>
      <c r="FM17" s="547"/>
      <c r="FN17" s="548"/>
      <c r="FO17" s="549"/>
      <c r="FP17" s="547"/>
      <c r="FQ17" s="547"/>
      <c r="FR17" s="547"/>
      <c r="FS17" s="547"/>
      <c r="FT17" s="548"/>
      <c r="FU17" s="549"/>
      <c r="FV17" s="547"/>
      <c r="FW17" s="547"/>
      <c r="FX17" s="547"/>
      <c r="FY17" s="547"/>
      <c r="FZ17" s="548"/>
      <c r="GA17" s="549"/>
      <c r="GB17" s="547"/>
      <c r="GC17" s="547"/>
      <c r="GD17" s="547"/>
      <c r="GE17" s="547"/>
      <c r="GF17" s="548"/>
      <c r="GG17" s="549"/>
      <c r="GH17" s="547"/>
      <c r="GI17" s="547"/>
      <c r="GJ17" s="547"/>
      <c r="GK17" s="547"/>
      <c r="GL17" s="548"/>
      <c r="GM17" s="549"/>
      <c r="GN17" s="547"/>
      <c r="GO17" s="547"/>
      <c r="GP17" s="547"/>
      <c r="GQ17" s="547"/>
      <c r="GR17" s="548"/>
      <c r="GS17" s="549"/>
      <c r="GT17" s="547"/>
      <c r="GU17" s="547"/>
      <c r="GV17" s="547"/>
      <c r="GW17" s="547"/>
      <c r="GX17" s="548"/>
      <c r="GY17" s="549"/>
      <c r="GZ17" s="547"/>
      <c r="HA17" s="547"/>
      <c r="HB17" s="547"/>
      <c r="HC17" s="547"/>
      <c r="HD17" s="548"/>
      <c r="HE17" s="549"/>
      <c r="HF17" s="547"/>
      <c r="HG17" s="547"/>
      <c r="HH17" s="547"/>
      <c r="HI17" s="547"/>
      <c r="HJ17" s="548"/>
      <c r="HK17" s="549"/>
      <c r="HL17" s="547"/>
      <c r="HM17" s="547"/>
      <c r="HN17" s="547"/>
    </row>
    <row r="18" spans="1:222" s="456" customFormat="1" ht="20.100000000000001" customHeight="1">
      <c r="A18" s="586">
        <f t="shared" si="0"/>
        <v>14</v>
      </c>
      <c r="B18" s="1360" t="str">
        <f>'SIN. HORIZONTAL'!B102:C102</f>
        <v>RUA MURITIBA</v>
      </c>
      <c r="C18" s="1361"/>
      <c r="D18" s="1362">
        <v>1</v>
      </c>
      <c r="E18" s="1363"/>
      <c r="F18" s="840"/>
      <c r="G18" s="570"/>
      <c r="H18" s="571"/>
      <c r="I18" s="549"/>
      <c r="J18" s="547"/>
      <c r="K18" s="547"/>
      <c r="L18" s="547"/>
      <c r="M18" s="547"/>
      <c r="N18" s="548"/>
      <c r="O18" s="549"/>
      <c r="P18" s="547"/>
      <c r="Q18" s="547"/>
      <c r="R18" s="547"/>
      <c r="S18" s="547"/>
      <c r="T18" s="548"/>
      <c r="U18" s="549"/>
      <c r="V18" s="547"/>
      <c r="W18" s="547"/>
      <c r="X18" s="547"/>
      <c r="Y18" s="547"/>
      <c r="Z18" s="548"/>
      <c r="AA18" s="549"/>
      <c r="AB18" s="547"/>
      <c r="AC18" s="547"/>
      <c r="AD18" s="547"/>
      <c r="AE18" s="547"/>
      <c r="AF18" s="548"/>
      <c r="AG18" s="549"/>
      <c r="AH18" s="547"/>
      <c r="AI18" s="547"/>
      <c r="AJ18" s="547"/>
      <c r="AK18" s="547"/>
      <c r="AL18" s="548"/>
      <c r="AM18" s="549"/>
      <c r="AN18" s="547"/>
      <c r="AO18" s="547"/>
      <c r="AP18" s="547"/>
      <c r="AQ18" s="547"/>
      <c r="AR18" s="548"/>
      <c r="AS18" s="549"/>
      <c r="AT18" s="547"/>
      <c r="AU18" s="547"/>
      <c r="AV18" s="547"/>
      <c r="AW18" s="547"/>
      <c r="AX18" s="548"/>
      <c r="AY18" s="549"/>
      <c r="AZ18" s="547"/>
      <c r="BA18" s="547"/>
      <c r="BB18" s="547"/>
      <c r="BC18" s="547"/>
      <c r="BD18" s="548"/>
      <c r="BE18" s="549"/>
      <c r="BF18" s="547"/>
      <c r="BG18" s="547"/>
      <c r="BH18" s="547"/>
      <c r="BI18" s="547"/>
      <c r="BJ18" s="548"/>
      <c r="BK18" s="549"/>
      <c r="BL18" s="547"/>
      <c r="BM18" s="547"/>
      <c r="BN18" s="547"/>
      <c r="BO18" s="547"/>
      <c r="BP18" s="548"/>
      <c r="BQ18" s="549"/>
      <c r="BR18" s="547"/>
      <c r="BS18" s="547"/>
      <c r="BT18" s="547"/>
      <c r="BU18" s="547"/>
      <c r="BV18" s="548"/>
      <c r="BW18" s="549"/>
      <c r="BX18" s="547"/>
      <c r="BY18" s="547"/>
      <c r="BZ18" s="547"/>
      <c r="CA18" s="547"/>
      <c r="CB18" s="548"/>
      <c r="CC18" s="549"/>
      <c r="CD18" s="547"/>
      <c r="CE18" s="547"/>
      <c r="CF18" s="547"/>
      <c r="CG18" s="547"/>
      <c r="CH18" s="548"/>
      <c r="CI18" s="549"/>
      <c r="CJ18" s="547"/>
      <c r="CK18" s="547"/>
      <c r="CL18" s="547"/>
      <c r="CM18" s="547"/>
      <c r="CN18" s="548"/>
      <c r="CO18" s="549"/>
      <c r="CP18" s="547"/>
      <c r="CQ18" s="547"/>
      <c r="CR18" s="547"/>
      <c r="CS18" s="547"/>
      <c r="CT18" s="548"/>
      <c r="CU18" s="549"/>
      <c r="CV18" s="547"/>
      <c r="CW18" s="547"/>
      <c r="CX18" s="547"/>
      <c r="CY18" s="547"/>
      <c r="CZ18" s="548"/>
      <c r="DA18" s="549"/>
      <c r="DB18" s="547"/>
      <c r="DC18" s="547"/>
      <c r="DD18" s="547"/>
      <c r="DE18" s="547"/>
      <c r="DF18" s="548"/>
      <c r="DG18" s="549"/>
      <c r="DH18" s="547"/>
      <c r="DI18" s="547"/>
      <c r="DJ18" s="547"/>
      <c r="DK18" s="547"/>
      <c r="DL18" s="548"/>
      <c r="DM18" s="549"/>
      <c r="DN18" s="547"/>
      <c r="DO18" s="547"/>
      <c r="DP18" s="547"/>
      <c r="DQ18" s="547"/>
      <c r="DR18" s="548"/>
      <c r="DS18" s="549"/>
      <c r="DT18" s="547"/>
      <c r="DU18" s="547"/>
      <c r="DV18" s="547"/>
      <c r="DW18" s="547"/>
      <c r="DX18" s="548"/>
      <c r="DY18" s="549"/>
      <c r="DZ18" s="547"/>
      <c r="EA18" s="547"/>
      <c r="EB18" s="547"/>
      <c r="EC18" s="547"/>
      <c r="ED18" s="548"/>
      <c r="EE18" s="549"/>
      <c r="EF18" s="547"/>
      <c r="EG18" s="547"/>
      <c r="EH18" s="547"/>
      <c r="EI18" s="547"/>
      <c r="EJ18" s="548"/>
      <c r="EK18" s="549"/>
      <c r="EL18" s="547"/>
      <c r="EM18" s="547"/>
      <c r="EN18" s="547"/>
      <c r="EO18" s="547"/>
      <c r="EP18" s="548"/>
      <c r="EQ18" s="549"/>
      <c r="ER18" s="547"/>
      <c r="ES18" s="547"/>
      <c r="ET18" s="547"/>
      <c r="EU18" s="547"/>
      <c r="EV18" s="548"/>
      <c r="EW18" s="549"/>
      <c r="EX18" s="547"/>
      <c r="EY18" s="547"/>
      <c r="EZ18" s="547"/>
      <c r="FA18" s="547"/>
      <c r="FB18" s="548"/>
      <c r="FC18" s="549"/>
      <c r="FD18" s="547"/>
      <c r="FE18" s="547"/>
      <c r="FF18" s="547"/>
      <c r="FG18" s="547"/>
      <c r="FH18" s="548"/>
      <c r="FI18" s="549"/>
      <c r="FJ18" s="547"/>
      <c r="FK18" s="547"/>
      <c r="FL18" s="547"/>
      <c r="FM18" s="547"/>
      <c r="FN18" s="548"/>
      <c r="FO18" s="549"/>
      <c r="FP18" s="547"/>
      <c r="FQ18" s="547"/>
      <c r="FR18" s="547"/>
      <c r="FS18" s="547"/>
      <c r="FT18" s="548"/>
      <c r="FU18" s="549"/>
      <c r="FV18" s="547"/>
      <c r="FW18" s="547"/>
      <c r="FX18" s="547"/>
      <c r="FY18" s="547"/>
      <c r="FZ18" s="548"/>
      <c r="GA18" s="549"/>
      <c r="GB18" s="547"/>
      <c r="GC18" s="547"/>
      <c r="GD18" s="547"/>
      <c r="GE18" s="547"/>
      <c r="GF18" s="548"/>
      <c r="GG18" s="549"/>
      <c r="GH18" s="547"/>
      <c r="GI18" s="547"/>
      <c r="GJ18" s="547"/>
      <c r="GK18" s="547"/>
      <c r="GL18" s="548"/>
      <c r="GM18" s="549"/>
      <c r="GN18" s="547"/>
      <c r="GO18" s="547"/>
      <c r="GP18" s="547"/>
      <c r="GQ18" s="547"/>
      <c r="GR18" s="548"/>
      <c r="GS18" s="549"/>
      <c r="GT18" s="547"/>
      <c r="GU18" s="547"/>
      <c r="GV18" s="547"/>
      <c r="GW18" s="547"/>
      <c r="GX18" s="548"/>
      <c r="GY18" s="549"/>
      <c r="GZ18" s="547"/>
      <c r="HA18" s="547"/>
      <c r="HB18" s="547"/>
      <c r="HC18" s="547"/>
      <c r="HD18" s="548"/>
      <c r="HE18" s="549"/>
      <c r="HF18" s="547"/>
      <c r="HG18" s="547"/>
      <c r="HH18" s="547"/>
      <c r="HI18" s="547"/>
      <c r="HJ18" s="548"/>
      <c r="HK18" s="549"/>
      <c r="HL18" s="547"/>
      <c r="HM18" s="547"/>
      <c r="HN18" s="547"/>
    </row>
    <row r="19" spans="1:222" s="456" customFormat="1" ht="20.100000000000001" customHeight="1">
      <c r="A19" s="586">
        <f t="shared" si="0"/>
        <v>15</v>
      </c>
      <c r="B19" s="1360" t="str">
        <f>'SIN. HORIZONTAL'!B103:C103</f>
        <v>RUA MARILIA</v>
      </c>
      <c r="C19" s="1361"/>
      <c r="D19" s="1362">
        <v>1</v>
      </c>
      <c r="E19" s="1363"/>
      <c r="F19" s="840"/>
      <c r="G19" s="570"/>
      <c r="H19" s="571"/>
      <c r="I19" s="549"/>
      <c r="J19" s="547"/>
      <c r="K19" s="547"/>
      <c r="L19" s="547"/>
      <c r="M19" s="547"/>
      <c r="N19" s="548"/>
      <c r="O19" s="549"/>
      <c r="P19" s="547"/>
      <c r="Q19" s="547"/>
      <c r="R19" s="547"/>
      <c r="S19" s="547"/>
      <c r="T19" s="548"/>
      <c r="U19" s="549"/>
      <c r="V19" s="547"/>
      <c r="W19" s="547"/>
      <c r="X19" s="547"/>
      <c r="Y19" s="547"/>
      <c r="Z19" s="548"/>
      <c r="AA19" s="549"/>
      <c r="AB19" s="547"/>
      <c r="AC19" s="547"/>
      <c r="AD19" s="547"/>
      <c r="AE19" s="547"/>
      <c r="AF19" s="548"/>
      <c r="AG19" s="549"/>
      <c r="AH19" s="547"/>
      <c r="AI19" s="547"/>
      <c r="AJ19" s="547"/>
      <c r="AK19" s="547"/>
      <c r="AL19" s="548"/>
      <c r="AM19" s="549"/>
      <c r="AN19" s="547"/>
      <c r="AO19" s="547"/>
      <c r="AP19" s="547"/>
      <c r="AQ19" s="547"/>
      <c r="AR19" s="548"/>
      <c r="AS19" s="549"/>
      <c r="AT19" s="547"/>
      <c r="AU19" s="547"/>
      <c r="AV19" s="547"/>
      <c r="AW19" s="547"/>
      <c r="AX19" s="548"/>
      <c r="AY19" s="549"/>
      <c r="AZ19" s="547"/>
      <c r="BA19" s="547"/>
      <c r="BB19" s="547"/>
      <c r="BC19" s="547"/>
      <c r="BD19" s="548"/>
      <c r="BE19" s="549"/>
      <c r="BF19" s="547"/>
      <c r="BG19" s="547"/>
      <c r="BH19" s="547"/>
      <c r="BI19" s="547"/>
      <c r="BJ19" s="548"/>
      <c r="BK19" s="549"/>
      <c r="BL19" s="547"/>
      <c r="BM19" s="547"/>
      <c r="BN19" s="547"/>
      <c r="BO19" s="547"/>
      <c r="BP19" s="548"/>
      <c r="BQ19" s="549"/>
      <c r="BR19" s="547"/>
      <c r="BS19" s="547"/>
      <c r="BT19" s="547"/>
      <c r="BU19" s="547"/>
      <c r="BV19" s="548"/>
      <c r="BW19" s="549"/>
      <c r="BX19" s="547"/>
      <c r="BY19" s="547"/>
      <c r="BZ19" s="547"/>
      <c r="CA19" s="547"/>
      <c r="CB19" s="548"/>
      <c r="CC19" s="549"/>
      <c r="CD19" s="547"/>
      <c r="CE19" s="547"/>
      <c r="CF19" s="547"/>
      <c r="CG19" s="547"/>
      <c r="CH19" s="548"/>
      <c r="CI19" s="549"/>
      <c r="CJ19" s="547"/>
      <c r="CK19" s="547"/>
      <c r="CL19" s="547"/>
      <c r="CM19" s="547"/>
      <c r="CN19" s="548"/>
      <c r="CO19" s="549"/>
      <c r="CP19" s="547"/>
      <c r="CQ19" s="547"/>
      <c r="CR19" s="547"/>
      <c r="CS19" s="547"/>
      <c r="CT19" s="548"/>
      <c r="CU19" s="549"/>
      <c r="CV19" s="547"/>
      <c r="CW19" s="547"/>
      <c r="CX19" s="547"/>
      <c r="CY19" s="547"/>
      <c r="CZ19" s="548"/>
      <c r="DA19" s="549"/>
      <c r="DB19" s="547"/>
      <c r="DC19" s="547"/>
      <c r="DD19" s="547"/>
      <c r="DE19" s="547"/>
      <c r="DF19" s="548"/>
      <c r="DG19" s="549"/>
      <c r="DH19" s="547"/>
      <c r="DI19" s="547"/>
      <c r="DJ19" s="547"/>
      <c r="DK19" s="547"/>
      <c r="DL19" s="548"/>
      <c r="DM19" s="549"/>
      <c r="DN19" s="547"/>
      <c r="DO19" s="547"/>
      <c r="DP19" s="547"/>
      <c r="DQ19" s="547"/>
      <c r="DR19" s="548"/>
      <c r="DS19" s="549"/>
      <c r="DT19" s="547"/>
      <c r="DU19" s="547"/>
      <c r="DV19" s="547"/>
      <c r="DW19" s="547"/>
      <c r="DX19" s="548"/>
      <c r="DY19" s="549"/>
      <c r="DZ19" s="547"/>
      <c r="EA19" s="547"/>
      <c r="EB19" s="547"/>
      <c r="EC19" s="547"/>
      <c r="ED19" s="548"/>
      <c r="EE19" s="549"/>
      <c r="EF19" s="547"/>
      <c r="EG19" s="547"/>
      <c r="EH19" s="547"/>
      <c r="EI19" s="547"/>
      <c r="EJ19" s="548"/>
      <c r="EK19" s="549"/>
      <c r="EL19" s="547"/>
      <c r="EM19" s="547"/>
      <c r="EN19" s="547"/>
      <c r="EO19" s="547"/>
      <c r="EP19" s="548"/>
      <c r="EQ19" s="549"/>
      <c r="ER19" s="547"/>
      <c r="ES19" s="547"/>
      <c r="ET19" s="547"/>
      <c r="EU19" s="547"/>
      <c r="EV19" s="548"/>
      <c r="EW19" s="549"/>
      <c r="EX19" s="547"/>
      <c r="EY19" s="547"/>
      <c r="EZ19" s="547"/>
      <c r="FA19" s="547"/>
      <c r="FB19" s="548"/>
      <c r="FC19" s="549"/>
      <c r="FD19" s="547"/>
      <c r="FE19" s="547"/>
      <c r="FF19" s="547"/>
      <c r="FG19" s="547"/>
      <c r="FH19" s="548"/>
      <c r="FI19" s="549"/>
      <c r="FJ19" s="547"/>
      <c r="FK19" s="547"/>
      <c r="FL19" s="547"/>
      <c r="FM19" s="547"/>
      <c r="FN19" s="548"/>
      <c r="FO19" s="549"/>
      <c r="FP19" s="547"/>
      <c r="FQ19" s="547"/>
      <c r="FR19" s="547"/>
      <c r="FS19" s="547"/>
      <c r="FT19" s="548"/>
      <c r="FU19" s="549"/>
      <c r="FV19" s="547"/>
      <c r="FW19" s="547"/>
      <c r="FX19" s="547"/>
      <c r="FY19" s="547"/>
      <c r="FZ19" s="548"/>
      <c r="GA19" s="549"/>
      <c r="GB19" s="547"/>
      <c r="GC19" s="547"/>
      <c r="GD19" s="547"/>
      <c r="GE19" s="547"/>
      <c r="GF19" s="548"/>
      <c r="GG19" s="549"/>
      <c r="GH19" s="547"/>
      <c r="GI19" s="547"/>
      <c r="GJ19" s="547"/>
      <c r="GK19" s="547"/>
      <c r="GL19" s="548"/>
      <c r="GM19" s="549"/>
      <c r="GN19" s="547"/>
      <c r="GO19" s="547"/>
      <c r="GP19" s="547"/>
      <c r="GQ19" s="547"/>
      <c r="GR19" s="548"/>
      <c r="GS19" s="549"/>
      <c r="GT19" s="547"/>
      <c r="GU19" s="547"/>
      <c r="GV19" s="547"/>
      <c r="GW19" s="547"/>
      <c r="GX19" s="548"/>
      <c r="GY19" s="549"/>
      <c r="GZ19" s="547"/>
      <c r="HA19" s="547"/>
      <c r="HB19" s="547"/>
      <c r="HC19" s="547"/>
      <c r="HD19" s="548"/>
      <c r="HE19" s="549"/>
      <c r="HF19" s="547"/>
      <c r="HG19" s="547"/>
      <c r="HH19" s="547"/>
      <c r="HI19" s="547"/>
      <c r="HJ19" s="548"/>
      <c r="HK19" s="549"/>
      <c r="HL19" s="547"/>
      <c r="HM19" s="547"/>
      <c r="HN19" s="547"/>
    </row>
    <row r="20" spans="1:222" s="456" customFormat="1" ht="20.100000000000001" customHeight="1">
      <c r="A20" s="586">
        <f t="shared" si="0"/>
        <v>16</v>
      </c>
      <c r="B20" s="1360" t="str">
        <f>'SIN. HORIZONTAL'!B104:C104</f>
        <v>RUA CENTO E SESSENTA</v>
      </c>
      <c r="C20" s="1361"/>
      <c r="D20" s="1362">
        <v>1</v>
      </c>
      <c r="E20" s="1363"/>
      <c r="F20" s="840"/>
      <c r="G20" s="570"/>
      <c r="H20" s="571"/>
      <c r="I20" s="549"/>
      <c r="J20" s="547"/>
      <c r="K20" s="547"/>
      <c r="L20" s="547"/>
      <c r="M20" s="547"/>
      <c r="N20" s="548"/>
      <c r="O20" s="549"/>
      <c r="P20" s="547"/>
      <c r="Q20" s="547"/>
      <c r="R20" s="547"/>
      <c r="S20" s="547"/>
      <c r="T20" s="548"/>
      <c r="U20" s="549"/>
      <c r="V20" s="547"/>
      <c r="W20" s="547"/>
      <c r="X20" s="547"/>
      <c r="Y20" s="547"/>
      <c r="Z20" s="548"/>
      <c r="AA20" s="549"/>
      <c r="AB20" s="547"/>
      <c r="AC20" s="547"/>
      <c r="AD20" s="547"/>
      <c r="AE20" s="547"/>
      <c r="AF20" s="548"/>
      <c r="AG20" s="549"/>
      <c r="AH20" s="547"/>
      <c r="AI20" s="547"/>
      <c r="AJ20" s="547"/>
      <c r="AK20" s="547"/>
      <c r="AL20" s="548"/>
      <c r="AM20" s="549"/>
      <c r="AN20" s="547"/>
      <c r="AO20" s="547"/>
      <c r="AP20" s="547"/>
      <c r="AQ20" s="547"/>
      <c r="AR20" s="548"/>
      <c r="AS20" s="549"/>
      <c r="AT20" s="547"/>
      <c r="AU20" s="547"/>
      <c r="AV20" s="547"/>
      <c r="AW20" s="547"/>
      <c r="AX20" s="548"/>
      <c r="AY20" s="549"/>
      <c r="AZ20" s="547"/>
      <c r="BA20" s="547"/>
      <c r="BB20" s="547"/>
      <c r="BC20" s="547"/>
      <c r="BD20" s="548"/>
      <c r="BE20" s="549"/>
      <c r="BF20" s="547"/>
      <c r="BG20" s="547"/>
      <c r="BH20" s="547"/>
      <c r="BI20" s="547"/>
      <c r="BJ20" s="548"/>
      <c r="BK20" s="549"/>
      <c r="BL20" s="547"/>
      <c r="BM20" s="547"/>
      <c r="BN20" s="547"/>
      <c r="BO20" s="547"/>
      <c r="BP20" s="548"/>
      <c r="BQ20" s="549"/>
      <c r="BR20" s="547"/>
      <c r="BS20" s="547"/>
      <c r="BT20" s="547"/>
      <c r="BU20" s="547"/>
      <c r="BV20" s="548"/>
      <c r="BW20" s="549"/>
      <c r="BX20" s="547"/>
      <c r="BY20" s="547"/>
      <c r="BZ20" s="547"/>
      <c r="CA20" s="547"/>
      <c r="CB20" s="548"/>
      <c r="CC20" s="549"/>
      <c r="CD20" s="547"/>
      <c r="CE20" s="547"/>
      <c r="CF20" s="547"/>
      <c r="CG20" s="547"/>
      <c r="CH20" s="548"/>
      <c r="CI20" s="549"/>
      <c r="CJ20" s="547"/>
      <c r="CK20" s="547"/>
      <c r="CL20" s="547"/>
      <c r="CM20" s="547"/>
      <c r="CN20" s="548"/>
      <c r="CO20" s="549"/>
      <c r="CP20" s="547"/>
      <c r="CQ20" s="547"/>
      <c r="CR20" s="547"/>
      <c r="CS20" s="547"/>
      <c r="CT20" s="548"/>
      <c r="CU20" s="549"/>
      <c r="CV20" s="547"/>
      <c r="CW20" s="547"/>
      <c r="CX20" s="547"/>
      <c r="CY20" s="547"/>
      <c r="CZ20" s="548"/>
      <c r="DA20" s="549"/>
      <c r="DB20" s="547"/>
      <c r="DC20" s="547"/>
      <c r="DD20" s="547"/>
      <c r="DE20" s="547"/>
      <c r="DF20" s="548"/>
      <c r="DG20" s="549"/>
      <c r="DH20" s="547"/>
      <c r="DI20" s="547"/>
      <c r="DJ20" s="547"/>
      <c r="DK20" s="547"/>
      <c r="DL20" s="548"/>
      <c r="DM20" s="549"/>
      <c r="DN20" s="547"/>
      <c r="DO20" s="547"/>
      <c r="DP20" s="547"/>
      <c r="DQ20" s="547"/>
      <c r="DR20" s="548"/>
      <c r="DS20" s="549"/>
      <c r="DT20" s="547"/>
      <c r="DU20" s="547"/>
      <c r="DV20" s="547"/>
      <c r="DW20" s="547"/>
      <c r="DX20" s="548"/>
      <c r="DY20" s="549"/>
      <c r="DZ20" s="547"/>
      <c r="EA20" s="547"/>
      <c r="EB20" s="547"/>
      <c r="EC20" s="547"/>
      <c r="ED20" s="548"/>
      <c r="EE20" s="549"/>
      <c r="EF20" s="547"/>
      <c r="EG20" s="547"/>
      <c r="EH20" s="547"/>
      <c r="EI20" s="547"/>
      <c r="EJ20" s="548"/>
      <c r="EK20" s="549"/>
      <c r="EL20" s="547"/>
      <c r="EM20" s="547"/>
      <c r="EN20" s="547"/>
      <c r="EO20" s="547"/>
      <c r="EP20" s="548"/>
      <c r="EQ20" s="549"/>
      <c r="ER20" s="547"/>
      <c r="ES20" s="547"/>
      <c r="ET20" s="547"/>
      <c r="EU20" s="547"/>
      <c r="EV20" s="548"/>
      <c r="EW20" s="549"/>
      <c r="EX20" s="547"/>
      <c r="EY20" s="547"/>
      <c r="EZ20" s="547"/>
      <c r="FA20" s="547"/>
      <c r="FB20" s="548"/>
      <c r="FC20" s="549"/>
      <c r="FD20" s="547"/>
      <c r="FE20" s="547"/>
      <c r="FF20" s="547"/>
      <c r="FG20" s="547"/>
      <c r="FH20" s="548"/>
      <c r="FI20" s="549"/>
      <c r="FJ20" s="547"/>
      <c r="FK20" s="547"/>
      <c r="FL20" s="547"/>
      <c r="FM20" s="547"/>
      <c r="FN20" s="548"/>
      <c r="FO20" s="549"/>
      <c r="FP20" s="547"/>
      <c r="FQ20" s="547"/>
      <c r="FR20" s="547"/>
      <c r="FS20" s="547"/>
      <c r="FT20" s="548"/>
      <c r="FU20" s="549"/>
      <c r="FV20" s="547"/>
      <c r="FW20" s="547"/>
      <c r="FX20" s="547"/>
      <c r="FY20" s="547"/>
      <c r="FZ20" s="548"/>
      <c r="GA20" s="549"/>
      <c r="GB20" s="547"/>
      <c r="GC20" s="547"/>
      <c r="GD20" s="547"/>
      <c r="GE20" s="547"/>
      <c r="GF20" s="548"/>
      <c r="GG20" s="549"/>
      <c r="GH20" s="547"/>
      <c r="GI20" s="547"/>
      <c r="GJ20" s="547"/>
      <c r="GK20" s="547"/>
      <c r="GL20" s="548"/>
      <c r="GM20" s="549"/>
      <c r="GN20" s="547"/>
      <c r="GO20" s="547"/>
      <c r="GP20" s="547"/>
      <c r="GQ20" s="547"/>
      <c r="GR20" s="548"/>
      <c r="GS20" s="549"/>
      <c r="GT20" s="547"/>
      <c r="GU20" s="547"/>
      <c r="GV20" s="547"/>
      <c r="GW20" s="547"/>
      <c r="GX20" s="548"/>
      <c r="GY20" s="549"/>
      <c r="GZ20" s="547"/>
      <c r="HA20" s="547"/>
      <c r="HB20" s="547"/>
      <c r="HC20" s="547"/>
      <c r="HD20" s="548"/>
      <c r="HE20" s="549"/>
      <c r="HF20" s="547"/>
      <c r="HG20" s="547"/>
      <c r="HH20" s="547"/>
      <c r="HI20" s="547"/>
      <c r="HJ20" s="548"/>
      <c r="HK20" s="549"/>
      <c r="HL20" s="547"/>
      <c r="HM20" s="547"/>
      <c r="HN20" s="547"/>
    </row>
    <row r="21" spans="1:222" s="456" customFormat="1" ht="20.100000000000001" customHeight="1">
      <c r="A21" s="586">
        <f t="shared" si="0"/>
        <v>17</v>
      </c>
      <c r="B21" s="1360" t="str">
        <f>'SIN. HORIZONTAL'!B105:C105</f>
        <v>RUA CONS. FRANSCISCO RAPOSO</v>
      </c>
      <c r="C21" s="1361"/>
      <c r="D21" s="1362"/>
      <c r="E21" s="1363"/>
      <c r="F21" s="840"/>
      <c r="G21" s="570"/>
      <c r="H21" s="571"/>
      <c r="I21" s="549"/>
      <c r="J21" s="547"/>
      <c r="K21" s="547"/>
      <c r="L21" s="547"/>
      <c r="M21" s="547"/>
      <c r="N21" s="548"/>
      <c r="O21" s="549"/>
      <c r="P21" s="547"/>
      <c r="Q21" s="547"/>
      <c r="R21" s="547"/>
      <c r="S21" s="547"/>
      <c r="T21" s="548"/>
      <c r="U21" s="549"/>
      <c r="V21" s="547"/>
      <c r="W21" s="547"/>
      <c r="X21" s="547"/>
      <c r="Y21" s="547"/>
      <c r="Z21" s="548"/>
      <c r="AA21" s="549"/>
      <c r="AB21" s="547"/>
      <c r="AC21" s="547"/>
      <c r="AD21" s="547"/>
      <c r="AE21" s="547"/>
      <c r="AF21" s="548"/>
      <c r="AG21" s="549"/>
      <c r="AH21" s="547"/>
      <c r="AI21" s="547"/>
      <c r="AJ21" s="547"/>
      <c r="AK21" s="547"/>
      <c r="AL21" s="548"/>
      <c r="AM21" s="549"/>
      <c r="AN21" s="547"/>
      <c r="AO21" s="547"/>
      <c r="AP21" s="547"/>
      <c r="AQ21" s="547"/>
      <c r="AR21" s="548"/>
      <c r="AS21" s="549"/>
      <c r="AT21" s="547"/>
      <c r="AU21" s="547"/>
      <c r="AV21" s="547"/>
      <c r="AW21" s="547"/>
      <c r="AX21" s="548"/>
      <c r="AY21" s="549"/>
      <c r="AZ21" s="547"/>
      <c r="BA21" s="547"/>
      <c r="BB21" s="547"/>
      <c r="BC21" s="547"/>
      <c r="BD21" s="548"/>
      <c r="BE21" s="549"/>
      <c r="BF21" s="547"/>
      <c r="BG21" s="547"/>
      <c r="BH21" s="547"/>
      <c r="BI21" s="547"/>
      <c r="BJ21" s="548"/>
      <c r="BK21" s="549"/>
      <c r="BL21" s="547"/>
      <c r="BM21" s="547"/>
      <c r="BN21" s="547"/>
      <c r="BO21" s="547"/>
      <c r="BP21" s="548"/>
      <c r="BQ21" s="549"/>
      <c r="BR21" s="547"/>
      <c r="BS21" s="547"/>
      <c r="BT21" s="547"/>
      <c r="BU21" s="547"/>
      <c r="BV21" s="548"/>
      <c r="BW21" s="549"/>
      <c r="BX21" s="547"/>
      <c r="BY21" s="547"/>
      <c r="BZ21" s="547"/>
      <c r="CA21" s="547"/>
      <c r="CB21" s="548"/>
      <c r="CC21" s="549"/>
      <c r="CD21" s="547"/>
      <c r="CE21" s="547"/>
      <c r="CF21" s="547"/>
      <c r="CG21" s="547"/>
      <c r="CH21" s="548"/>
      <c r="CI21" s="549"/>
      <c r="CJ21" s="547"/>
      <c r="CK21" s="547"/>
      <c r="CL21" s="547"/>
      <c r="CM21" s="547"/>
      <c r="CN21" s="548"/>
      <c r="CO21" s="549"/>
      <c r="CP21" s="547"/>
      <c r="CQ21" s="547"/>
      <c r="CR21" s="547"/>
      <c r="CS21" s="547"/>
      <c r="CT21" s="548"/>
      <c r="CU21" s="549"/>
      <c r="CV21" s="547"/>
      <c r="CW21" s="547"/>
      <c r="CX21" s="547"/>
      <c r="CY21" s="547"/>
      <c r="CZ21" s="548"/>
      <c r="DA21" s="549"/>
      <c r="DB21" s="547"/>
      <c r="DC21" s="547"/>
      <c r="DD21" s="547"/>
      <c r="DE21" s="547"/>
      <c r="DF21" s="548"/>
      <c r="DG21" s="549"/>
      <c r="DH21" s="547"/>
      <c r="DI21" s="547"/>
      <c r="DJ21" s="547"/>
      <c r="DK21" s="547"/>
      <c r="DL21" s="548"/>
      <c r="DM21" s="549"/>
      <c r="DN21" s="547"/>
      <c r="DO21" s="547"/>
      <c r="DP21" s="547"/>
      <c r="DQ21" s="547"/>
      <c r="DR21" s="548"/>
      <c r="DS21" s="549"/>
      <c r="DT21" s="547"/>
      <c r="DU21" s="547"/>
      <c r="DV21" s="547"/>
      <c r="DW21" s="547"/>
      <c r="DX21" s="548"/>
      <c r="DY21" s="549"/>
      <c r="DZ21" s="547"/>
      <c r="EA21" s="547"/>
      <c r="EB21" s="547"/>
      <c r="EC21" s="547"/>
      <c r="ED21" s="548"/>
      <c r="EE21" s="549"/>
      <c r="EF21" s="547"/>
      <c r="EG21" s="547"/>
      <c r="EH21" s="547"/>
      <c r="EI21" s="547"/>
      <c r="EJ21" s="548"/>
      <c r="EK21" s="549"/>
      <c r="EL21" s="547"/>
      <c r="EM21" s="547"/>
      <c r="EN21" s="547"/>
      <c r="EO21" s="547"/>
      <c r="EP21" s="548"/>
      <c r="EQ21" s="549"/>
      <c r="ER21" s="547"/>
      <c r="ES21" s="547"/>
      <c r="ET21" s="547"/>
      <c r="EU21" s="547"/>
      <c r="EV21" s="548"/>
      <c r="EW21" s="549"/>
      <c r="EX21" s="547"/>
      <c r="EY21" s="547"/>
      <c r="EZ21" s="547"/>
      <c r="FA21" s="547"/>
      <c r="FB21" s="548"/>
      <c r="FC21" s="549"/>
      <c r="FD21" s="547"/>
      <c r="FE21" s="547"/>
      <c r="FF21" s="547"/>
      <c r="FG21" s="547"/>
      <c r="FH21" s="548"/>
      <c r="FI21" s="549"/>
      <c r="FJ21" s="547"/>
      <c r="FK21" s="547"/>
      <c r="FL21" s="547"/>
      <c r="FM21" s="547"/>
      <c r="FN21" s="548"/>
      <c r="FO21" s="549"/>
      <c r="FP21" s="547"/>
      <c r="FQ21" s="547"/>
      <c r="FR21" s="547"/>
      <c r="FS21" s="547"/>
      <c r="FT21" s="548"/>
      <c r="FU21" s="549"/>
      <c r="FV21" s="547"/>
      <c r="FW21" s="547"/>
      <c r="FX21" s="547"/>
      <c r="FY21" s="547"/>
      <c r="FZ21" s="548"/>
      <c r="GA21" s="549"/>
      <c r="GB21" s="547"/>
      <c r="GC21" s="547"/>
      <c r="GD21" s="547"/>
      <c r="GE21" s="547"/>
      <c r="GF21" s="548"/>
      <c r="GG21" s="549"/>
      <c r="GH21" s="547"/>
      <c r="GI21" s="547"/>
      <c r="GJ21" s="547"/>
      <c r="GK21" s="547"/>
      <c r="GL21" s="548"/>
      <c r="GM21" s="549"/>
      <c r="GN21" s="547"/>
      <c r="GO21" s="547"/>
      <c r="GP21" s="547"/>
      <c r="GQ21" s="547"/>
      <c r="GR21" s="548"/>
      <c r="GS21" s="549"/>
      <c r="GT21" s="547"/>
      <c r="GU21" s="547"/>
      <c r="GV21" s="547"/>
      <c r="GW21" s="547"/>
      <c r="GX21" s="548"/>
      <c r="GY21" s="549"/>
      <c r="GZ21" s="547"/>
      <c r="HA21" s="547"/>
      <c r="HB21" s="547"/>
      <c r="HC21" s="547"/>
      <c r="HD21" s="548"/>
      <c r="HE21" s="549"/>
      <c r="HF21" s="547"/>
      <c r="HG21" s="547"/>
      <c r="HH21" s="547"/>
      <c r="HI21" s="547"/>
      <c r="HJ21" s="548"/>
      <c r="HK21" s="549"/>
      <c r="HL21" s="547"/>
      <c r="HM21" s="547"/>
      <c r="HN21" s="547"/>
    </row>
    <row r="22" spans="1:222" ht="20.100000000000001" customHeight="1">
      <c r="A22" s="1366" t="s">
        <v>507</v>
      </c>
      <c r="B22" s="1367"/>
      <c r="C22" s="1367"/>
      <c r="D22" s="1368">
        <f>SUM(D5:E21)</f>
        <v>29</v>
      </c>
      <c r="E22" s="1369"/>
      <c r="F22" s="580"/>
      <c r="G22" s="572"/>
      <c r="H22" s="573"/>
    </row>
    <row r="23" spans="1:222" ht="20.100000000000001" customHeight="1">
      <c r="A23" s="872" t="s">
        <v>136</v>
      </c>
      <c r="B23" s="873" t="s">
        <v>547</v>
      </c>
      <c r="C23" s="879" t="s">
        <v>526</v>
      </c>
      <c r="D23" s="873" t="s">
        <v>548</v>
      </c>
      <c r="E23" s="874"/>
      <c r="F23" s="875"/>
      <c r="G23" s="875"/>
      <c r="H23" s="876"/>
    </row>
    <row r="24" spans="1:222" ht="20.100000000000001" customHeight="1">
      <c r="A24" s="1326" t="s">
        <v>9</v>
      </c>
      <c r="B24" s="1332"/>
      <c r="C24" s="1333"/>
      <c r="D24" s="1370" t="s">
        <v>17</v>
      </c>
      <c r="E24" s="1371"/>
      <c r="F24" s="567" t="s">
        <v>531</v>
      </c>
      <c r="G24" s="585"/>
      <c r="H24" s="568"/>
    </row>
    <row r="25" spans="1:222" ht="20.100000000000001" customHeight="1">
      <c r="A25" s="1327"/>
      <c r="B25" s="1330"/>
      <c r="C25" s="1331"/>
      <c r="D25" s="1372" t="s">
        <v>546</v>
      </c>
      <c r="E25" s="1373"/>
      <c r="F25" s="576"/>
      <c r="G25" s="570"/>
      <c r="H25" s="571"/>
    </row>
    <row r="26" spans="1:222" ht="20.100000000000001" customHeight="1">
      <c r="A26" s="586">
        <v>1</v>
      </c>
      <c r="B26" s="1360" t="str">
        <f>B5</f>
        <v>RUA CENTO E TRINTA E NOVE</v>
      </c>
      <c r="C26" s="1361"/>
      <c r="D26" s="1364">
        <v>1</v>
      </c>
      <c r="E26" s="1365"/>
      <c r="F26" s="576"/>
      <c r="G26" s="570"/>
      <c r="H26" s="571"/>
    </row>
    <row r="27" spans="1:222" ht="20.100000000000001" customHeight="1">
      <c r="A27" s="586">
        <f>A26+1</f>
        <v>2</v>
      </c>
      <c r="B27" s="1360" t="str">
        <f>B6</f>
        <v>RUA ITATIAIA</v>
      </c>
      <c r="C27" s="1361"/>
      <c r="D27" s="1364">
        <v>2</v>
      </c>
      <c r="E27" s="1365"/>
      <c r="F27" s="576"/>
      <c r="G27" s="570"/>
      <c r="H27" s="571"/>
    </row>
    <row r="28" spans="1:222" ht="20.100000000000001" customHeight="1">
      <c r="A28" s="586">
        <f t="shared" ref="A28:A42" si="1">A27+1</f>
        <v>3</v>
      </c>
      <c r="B28" s="1360" t="str">
        <f t="shared" ref="B28:B42" si="2">B7</f>
        <v>RUA FLORENA</v>
      </c>
      <c r="C28" s="1361"/>
      <c r="D28" s="1364">
        <v>2</v>
      </c>
      <c r="E28" s="1365"/>
      <c r="F28" s="840"/>
      <c r="G28" s="570"/>
      <c r="H28" s="571"/>
    </row>
    <row r="29" spans="1:222" ht="20.100000000000001" customHeight="1">
      <c r="A29" s="586">
        <f t="shared" si="1"/>
        <v>4</v>
      </c>
      <c r="B29" s="1360" t="str">
        <f t="shared" si="2"/>
        <v>RUA MOSSORÓ</v>
      </c>
      <c r="C29" s="1361"/>
      <c r="D29" s="1364">
        <v>2</v>
      </c>
      <c r="E29" s="1365"/>
      <c r="F29" s="840"/>
      <c r="G29" s="570"/>
      <c r="H29" s="571"/>
    </row>
    <row r="30" spans="1:222" ht="20.100000000000001" customHeight="1">
      <c r="A30" s="586">
        <f t="shared" si="1"/>
        <v>5</v>
      </c>
      <c r="B30" s="1360" t="str">
        <f t="shared" si="2"/>
        <v>RUA BRAGANÇA</v>
      </c>
      <c r="C30" s="1361"/>
      <c r="D30" s="1364">
        <v>2</v>
      </c>
      <c r="E30" s="1365"/>
      <c r="F30" s="840"/>
      <c r="G30" s="570"/>
      <c r="H30" s="571"/>
    </row>
    <row r="31" spans="1:222" ht="20.100000000000001" customHeight="1">
      <c r="A31" s="586">
        <f t="shared" si="1"/>
        <v>6</v>
      </c>
      <c r="B31" s="1360" t="str">
        <f t="shared" si="2"/>
        <v>RUA ALTAMIRA</v>
      </c>
      <c r="C31" s="1361"/>
      <c r="D31" s="1364">
        <v>2</v>
      </c>
      <c r="E31" s="1365"/>
      <c r="F31" s="840"/>
      <c r="G31" s="570"/>
      <c r="H31" s="571"/>
    </row>
    <row r="32" spans="1:222" ht="20.100000000000001" customHeight="1">
      <c r="A32" s="586">
        <f t="shared" si="1"/>
        <v>7</v>
      </c>
      <c r="B32" s="1360" t="str">
        <f t="shared" si="2"/>
        <v>RUA CARUARU</v>
      </c>
      <c r="C32" s="1361"/>
      <c r="D32" s="1364">
        <v>1</v>
      </c>
      <c r="E32" s="1365"/>
      <c r="F32" s="840"/>
      <c r="G32" s="570"/>
      <c r="H32" s="571"/>
    </row>
    <row r="33" spans="1:222" ht="20.100000000000001" customHeight="1">
      <c r="A33" s="586">
        <f t="shared" si="1"/>
        <v>8</v>
      </c>
      <c r="B33" s="1360" t="str">
        <f t="shared" si="2"/>
        <v>TRAVESSA DO NICO</v>
      </c>
      <c r="C33" s="1361"/>
      <c r="D33" s="1364">
        <v>2</v>
      </c>
      <c r="E33" s="1365"/>
      <c r="F33" s="840"/>
      <c r="G33" s="570"/>
      <c r="H33" s="571"/>
    </row>
    <row r="34" spans="1:222" ht="20.100000000000001" customHeight="1">
      <c r="A34" s="586">
        <f t="shared" si="1"/>
        <v>9</v>
      </c>
      <c r="B34" s="1360" t="str">
        <f t="shared" si="2"/>
        <v>RUA COLATINA</v>
      </c>
      <c r="C34" s="1361"/>
      <c r="D34" s="1364">
        <v>2</v>
      </c>
      <c r="E34" s="1365"/>
      <c r="F34" s="840"/>
      <c r="G34" s="570"/>
      <c r="H34" s="571"/>
    </row>
    <row r="35" spans="1:222" ht="20.100000000000001" customHeight="1">
      <c r="A35" s="586">
        <f t="shared" si="1"/>
        <v>10</v>
      </c>
      <c r="B35" s="1360" t="str">
        <f t="shared" si="2"/>
        <v>RUA CEM</v>
      </c>
      <c r="C35" s="1361"/>
      <c r="D35" s="1364">
        <v>2</v>
      </c>
      <c r="E35" s="1365"/>
      <c r="F35" s="840"/>
      <c r="G35" s="570"/>
      <c r="H35" s="571"/>
    </row>
    <row r="36" spans="1:222" ht="20.100000000000001" customHeight="1">
      <c r="A36" s="586">
        <f t="shared" si="1"/>
        <v>11</v>
      </c>
      <c r="B36" s="1360" t="str">
        <f t="shared" si="2"/>
        <v>TRAVESSA CENTO E CINQUENTA E DOIS</v>
      </c>
      <c r="C36" s="1361"/>
      <c r="D36" s="1364">
        <v>2</v>
      </c>
      <c r="E36" s="1365"/>
      <c r="F36" s="840"/>
      <c r="G36" s="570"/>
      <c r="H36" s="571"/>
    </row>
    <row r="37" spans="1:222" ht="20.100000000000001" customHeight="1">
      <c r="A37" s="586">
        <f t="shared" si="1"/>
        <v>12</v>
      </c>
      <c r="B37" s="1360" t="str">
        <f t="shared" si="2"/>
        <v>RUA FEIRA DE SANTANA</v>
      </c>
      <c r="C37" s="1361"/>
      <c r="D37" s="1364">
        <v>1</v>
      </c>
      <c r="E37" s="1365"/>
      <c r="F37" s="840"/>
      <c r="G37" s="570"/>
      <c r="H37" s="571"/>
    </row>
    <row r="38" spans="1:222" ht="20.100000000000001" customHeight="1">
      <c r="A38" s="586">
        <f t="shared" si="1"/>
        <v>13</v>
      </c>
      <c r="B38" s="1360" t="str">
        <f t="shared" si="2"/>
        <v>RUA ITAPEMIRIM</v>
      </c>
      <c r="C38" s="1361"/>
      <c r="D38" s="1364">
        <v>1</v>
      </c>
      <c r="E38" s="1365"/>
      <c r="F38" s="576"/>
      <c r="G38" s="570"/>
      <c r="H38" s="571"/>
    </row>
    <row r="39" spans="1:222" ht="20.100000000000001" customHeight="1">
      <c r="A39" s="586">
        <f t="shared" si="1"/>
        <v>14</v>
      </c>
      <c r="B39" s="1360" t="str">
        <f t="shared" si="2"/>
        <v>RUA MURITIBA</v>
      </c>
      <c r="C39" s="1361"/>
      <c r="D39" s="1364">
        <v>1</v>
      </c>
      <c r="E39" s="1365"/>
      <c r="F39" s="576"/>
      <c r="G39" s="570"/>
      <c r="H39" s="571"/>
    </row>
    <row r="40" spans="1:222" ht="20.100000000000001" customHeight="1">
      <c r="A40" s="586">
        <f t="shared" si="1"/>
        <v>15</v>
      </c>
      <c r="B40" s="1360" t="str">
        <f t="shared" si="2"/>
        <v>RUA MARILIA</v>
      </c>
      <c r="C40" s="1361"/>
      <c r="D40" s="1364">
        <v>1</v>
      </c>
      <c r="E40" s="1365"/>
      <c r="F40" s="576"/>
      <c r="G40" s="570"/>
      <c r="H40" s="571"/>
    </row>
    <row r="41" spans="1:222" ht="20.100000000000001" customHeight="1">
      <c r="A41" s="586">
        <f t="shared" si="1"/>
        <v>16</v>
      </c>
      <c r="B41" s="1360" t="str">
        <f t="shared" si="2"/>
        <v>RUA CENTO E SESSENTA</v>
      </c>
      <c r="C41" s="1361"/>
      <c r="D41" s="1364">
        <v>1</v>
      </c>
      <c r="E41" s="1365"/>
      <c r="F41" s="576"/>
      <c r="G41" s="570"/>
      <c r="H41" s="571"/>
    </row>
    <row r="42" spans="1:222" ht="20.100000000000001" customHeight="1">
      <c r="A42" s="586">
        <f t="shared" si="1"/>
        <v>17</v>
      </c>
      <c r="B42" s="1360" t="str">
        <f t="shared" si="2"/>
        <v>RUA CONS. FRANSCISCO RAPOSO</v>
      </c>
      <c r="C42" s="1361"/>
      <c r="D42" s="1364"/>
      <c r="E42" s="1365"/>
      <c r="F42" s="576"/>
      <c r="G42" s="570"/>
      <c r="H42" s="571"/>
    </row>
    <row r="43" spans="1:222" ht="20.100000000000001" customHeight="1">
      <c r="A43" s="1366" t="s">
        <v>507</v>
      </c>
      <c r="B43" s="1367"/>
      <c r="C43" s="1367"/>
      <c r="D43" s="1368">
        <f>SUM(D26:E42)</f>
        <v>25</v>
      </c>
      <c r="E43" s="1369"/>
      <c r="F43" s="580"/>
      <c r="G43" s="572"/>
      <c r="H43" s="573"/>
    </row>
    <row r="44" spans="1:222" ht="20.100000000000001" customHeight="1">
      <c r="A44" s="872" t="s">
        <v>136</v>
      </c>
      <c r="B44" s="873" t="s">
        <v>549</v>
      </c>
      <c r="C44" s="879" t="s">
        <v>526</v>
      </c>
      <c r="D44" s="873" t="s">
        <v>550</v>
      </c>
      <c r="E44" s="874"/>
      <c r="F44" s="875"/>
      <c r="G44" s="875"/>
      <c r="H44" s="876"/>
    </row>
    <row r="45" spans="1:222" s="452" customFormat="1" ht="20.100000000000001" customHeight="1">
      <c r="A45" s="1326" t="s">
        <v>9</v>
      </c>
      <c r="B45" s="1332" t="s">
        <v>528</v>
      </c>
      <c r="C45" s="1333"/>
      <c r="D45" s="1370" t="s">
        <v>17</v>
      </c>
      <c r="E45" s="1371"/>
      <c r="F45" s="567" t="s">
        <v>531</v>
      </c>
      <c r="G45" s="585"/>
      <c r="H45" s="568"/>
    </row>
    <row r="46" spans="1:222" s="452" customFormat="1" ht="20.100000000000001" customHeight="1">
      <c r="A46" s="1327"/>
      <c r="B46" s="1330"/>
      <c r="C46" s="1331"/>
      <c r="D46" s="1372" t="s">
        <v>546</v>
      </c>
      <c r="E46" s="1373"/>
      <c r="F46" s="576"/>
      <c r="G46" s="570"/>
      <c r="H46" s="571"/>
    </row>
    <row r="47" spans="1:222" s="452" customFormat="1" ht="20.100000000000001" customHeight="1">
      <c r="A47" s="586">
        <v>1</v>
      </c>
      <c r="B47" s="1360" t="str">
        <f>B5</f>
        <v>RUA CENTO E TRINTA E NOVE</v>
      </c>
      <c r="C47" s="1361"/>
      <c r="D47" s="1362"/>
      <c r="E47" s="1363"/>
      <c r="F47" s="576"/>
      <c r="G47" s="570"/>
      <c r="H47" s="571"/>
    </row>
    <row r="48" spans="1:222" s="456" customFormat="1" ht="20.100000000000001" customHeight="1">
      <c r="A48" s="586">
        <f>A47+1</f>
        <v>2</v>
      </c>
      <c r="B48" s="1360" t="str">
        <f>B6</f>
        <v>RUA ITATIAIA</v>
      </c>
      <c r="C48" s="1361"/>
      <c r="D48" s="1362">
        <v>1</v>
      </c>
      <c r="E48" s="1363"/>
      <c r="F48" s="576"/>
      <c r="G48" s="570"/>
      <c r="H48" s="571"/>
      <c r="I48" s="549"/>
      <c r="J48" s="547"/>
      <c r="K48" s="547"/>
      <c r="L48" s="547"/>
      <c r="M48" s="547"/>
      <c r="N48" s="548"/>
      <c r="O48" s="549"/>
      <c r="P48" s="547"/>
      <c r="Q48" s="547"/>
      <c r="R48" s="547"/>
      <c r="S48" s="547"/>
      <c r="T48" s="548"/>
      <c r="U48" s="549"/>
      <c r="V48" s="547"/>
      <c r="W48" s="547"/>
      <c r="X48" s="547"/>
      <c r="Y48" s="547"/>
      <c r="Z48" s="548"/>
      <c r="AA48" s="549"/>
      <c r="AB48" s="547"/>
      <c r="AC48" s="547"/>
      <c r="AD48" s="547"/>
      <c r="AE48" s="547"/>
      <c r="AF48" s="548"/>
      <c r="AG48" s="549"/>
      <c r="AH48" s="547"/>
      <c r="AI48" s="547"/>
      <c r="AJ48" s="547"/>
      <c r="AK48" s="547"/>
      <c r="AL48" s="548"/>
      <c r="AM48" s="549"/>
      <c r="AN48" s="547"/>
      <c r="AO48" s="547"/>
      <c r="AP48" s="547"/>
      <c r="AQ48" s="547"/>
      <c r="AR48" s="548"/>
      <c r="AS48" s="549"/>
      <c r="AT48" s="547"/>
      <c r="AU48" s="547"/>
      <c r="AV48" s="547"/>
      <c r="AW48" s="547"/>
      <c r="AX48" s="548"/>
      <c r="AY48" s="549"/>
      <c r="AZ48" s="547"/>
      <c r="BA48" s="547"/>
      <c r="BB48" s="547"/>
      <c r="BC48" s="547"/>
      <c r="BD48" s="548"/>
      <c r="BE48" s="549"/>
      <c r="BF48" s="547"/>
      <c r="BG48" s="547"/>
      <c r="BH48" s="547"/>
      <c r="BI48" s="547"/>
      <c r="BJ48" s="548"/>
      <c r="BK48" s="549"/>
      <c r="BL48" s="547"/>
      <c r="BM48" s="547"/>
      <c r="BN48" s="547"/>
      <c r="BO48" s="547"/>
      <c r="BP48" s="548"/>
      <c r="BQ48" s="549"/>
      <c r="BR48" s="547"/>
      <c r="BS48" s="547"/>
      <c r="BT48" s="547"/>
      <c r="BU48" s="547"/>
      <c r="BV48" s="548"/>
      <c r="BW48" s="549"/>
      <c r="BX48" s="547"/>
      <c r="BY48" s="547"/>
      <c r="BZ48" s="547"/>
      <c r="CA48" s="547"/>
      <c r="CB48" s="548"/>
      <c r="CC48" s="549"/>
      <c r="CD48" s="547"/>
      <c r="CE48" s="547"/>
      <c r="CF48" s="547"/>
      <c r="CG48" s="547"/>
      <c r="CH48" s="548"/>
      <c r="CI48" s="549"/>
      <c r="CJ48" s="547"/>
      <c r="CK48" s="547"/>
      <c r="CL48" s="547"/>
      <c r="CM48" s="547"/>
      <c r="CN48" s="548"/>
      <c r="CO48" s="549"/>
      <c r="CP48" s="547"/>
      <c r="CQ48" s="547"/>
      <c r="CR48" s="547"/>
      <c r="CS48" s="547"/>
      <c r="CT48" s="548"/>
      <c r="CU48" s="549"/>
      <c r="CV48" s="547"/>
      <c r="CW48" s="547"/>
      <c r="CX48" s="547"/>
      <c r="CY48" s="547"/>
      <c r="CZ48" s="548"/>
      <c r="DA48" s="549"/>
      <c r="DB48" s="547"/>
      <c r="DC48" s="547"/>
      <c r="DD48" s="547"/>
      <c r="DE48" s="547"/>
      <c r="DF48" s="548"/>
      <c r="DG48" s="549"/>
      <c r="DH48" s="547"/>
      <c r="DI48" s="547"/>
      <c r="DJ48" s="547"/>
      <c r="DK48" s="547"/>
      <c r="DL48" s="548"/>
      <c r="DM48" s="549"/>
      <c r="DN48" s="547"/>
      <c r="DO48" s="547"/>
      <c r="DP48" s="547"/>
      <c r="DQ48" s="547"/>
      <c r="DR48" s="548"/>
      <c r="DS48" s="549"/>
      <c r="DT48" s="547"/>
      <c r="DU48" s="547"/>
      <c r="DV48" s="547"/>
      <c r="DW48" s="547"/>
      <c r="DX48" s="548"/>
      <c r="DY48" s="549"/>
      <c r="DZ48" s="547"/>
      <c r="EA48" s="547"/>
      <c r="EB48" s="547"/>
      <c r="EC48" s="547"/>
      <c r="ED48" s="548"/>
      <c r="EE48" s="549"/>
      <c r="EF48" s="547"/>
      <c r="EG48" s="547"/>
      <c r="EH48" s="547"/>
      <c r="EI48" s="547"/>
      <c r="EJ48" s="548"/>
      <c r="EK48" s="549"/>
      <c r="EL48" s="547"/>
      <c r="EM48" s="547"/>
      <c r="EN48" s="547"/>
      <c r="EO48" s="547"/>
      <c r="EP48" s="548"/>
      <c r="EQ48" s="549"/>
      <c r="ER48" s="547"/>
      <c r="ES48" s="547"/>
      <c r="ET48" s="547"/>
      <c r="EU48" s="547"/>
      <c r="EV48" s="548"/>
      <c r="EW48" s="549"/>
      <c r="EX48" s="547"/>
      <c r="EY48" s="547"/>
      <c r="EZ48" s="547"/>
      <c r="FA48" s="547"/>
      <c r="FB48" s="548"/>
      <c r="FC48" s="549"/>
      <c r="FD48" s="547"/>
      <c r="FE48" s="547"/>
      <c r="FF48" s="547"/>
      <c r="FG48" s="547"/>
      <c r="FH48" s="548"/>
      <c r="FI48" s="549"/>
      <c r="FJ48" s="547"/>
      <c r="FK48" s="547"/>
      <c r="FL48" s="547"/>
      <c r="FM48" s="547"/>
      <c r="FN48" s="548"/>
      <c r="FO48" s="549"/>
      <c r="FP48" s="547"/>
      <c r="FQ48" s="547"/>
      <c r="FR48" s="547"/>
      <c r="FS48" s="547"/>
      <c r="FT48" s="548"/>
      <c r="FU48" s="549"/>
      <c r="FV48" s="547"/>
      <c r="FW48" s="547"/>
      <c r="FX48" s="547"/>
      <c r="FY48" s="547"/>
      <c r="FZ48" s="548"/>
      <c r="GA48" s="549"/>
      <c r="GB48" s="547"/>
      <c r="GC48" s="547"/>
      <c r="GD48" s="547"/>
      <c r="GE48" s="547"/>
      <c r="GF48" s="548"/>
      <c r="GG48" s="549"/>
      <c r="GH48" s="547"/>
      <c r="GI48" s="547"/>
      <c r="GJ48" s="547"/>
      <c r="GK48" s="547"/>
      <c r="GL48" s="548"/>
      <c r="GM48" s="549"/>
      <c r="GN48" s="547"/>
      <c r="GO48" s="547"/>
      <c r="GP48" s="547"/>
      <c r="GQ48" s="547"/>
      <c r="GR48" s="548"/>
      <c r="GS48" s="549"/>
      <c r="GT48" s="547"/>
      <c r="GU48" s="547"/>
      <c r="GV48" s="547"/>
      <c r="GW48" s="547"/>
      <c r="GX48" s="548"/>
      <c r="GY48" s="549"/>
      <c r="GZ48" s="547"/>
      <c r="HA48" s="547"/>
      <c r="HB48" s="547"/>
      <c r="HC48" s="547"/>
      <c r="HD48" s="548"/>
      <c r="HE48" s="549"/>
      <c r="HF48" s="547"/>
      <c r="HG48" s="547"/>
      <c r="HH48" s="547"/>
      <c r="HI48" s="547"/>
      <c r="HJ48" s="548"/>
      <c r="HK48" s="549"/>
      <c r="HL48" s="547"/>
      <c r="HM48" s="547"/>
      <c r="HN48" s="547"/>
    </row>
    <row r="49" spans="1:222" s="456" customFormat="1" ht="20.100000000000001" customHeight="1">
      <c r="A49" s="586">
        <f t="shared" ref="A49:A63" si="3">A48+1</f>
        <v>3</v>
      </c>
      <c r="B49" s="1360" t="str">
        <f t="shared" ref="B49:B63" si="4">B7</f>
        <v>RUA FLORENA</v>
      </c>
      <c r="C49" s="1361"/>
      <c r="D49" s="1362">
        <v>1</v>
      </c>
      <c r="E49" s="1363"/>
      <c r="F49" s="840"/>
      <c r="G49" s="570"/>
      <c r="H49" s="571"/>
      <c r="I49" s="549"/>
      <c r="J49" s="547"/>
      <c r="K49" s="547"/>
      <c r="L49" s="547"/>
      <c r="M49" s="547"/>
      <c r="N49" s="548"/>
      <c r="O49" s="549"/>
      <c r="P49" s="547"/>
      <c r="Q49" s="547"/>
      <c r="R49" s="547"/>
      <c r="S49" s="547"/>
      <c r="T49" s="548"/>
      <c r="U49" s="549"/>
      <c r="V49" s="547"/>
      <c r="W49" s="547"/>
      <c r="X49" s="547"/>
      <c r="Y49" s="547"/>
      <c r="Z49" s="548"/>
      <c r="AA49" s="549"/>
      <c r="AB49" s="547"/>
      <c r="AC49" s="547"/>
      <c r="AD49" s="547"/>
      <c r="AE49" s="547"/>
      <c r="AF49" s="548"/>
      <c r="AG49" s="549"/>
      <c r="AH49" s="547"/>
      <c r="AI49" s="547"/>
      <c r="AJ49" s="547"/>
      <c r="AK49" s="547"/>
      <c r="AL49" s="548"/>
      <c r="AM49" s="549"/>
      <c r="AN49" s="547"/>
      <c r="AO49" s="547"/>
      <c r="AP49" s="547"/>
      <c r="AQ49" s="547"/>
      <c r="AR49" s="548"/>
      <c r="AS49" s="549"/>
      <c r="AT49" s="547"/>
      <c r="AU49" s="547"/>
      <c r="AV49" s="547"/>
      <c r="AW49" s="547"/>
      <c r="AX49" s="548"/>
      <c r="AY49" s="549"/>
      <c r="AZ49" s="547"/>
      <c r="BA49" s="547"/>
      <c r="BB49" s="547"/>
      <c r="BC49" s="547"/>
      <c r="BD49" s="548"/>
      <c r="BE49" s="549"/>
      <c r="BF49" s="547"/>
      <c r="BG49" s="547"/>
      <c r="BH49" s="547"/>
      <c r="BI49" s="547"/>
      <c r="BJ49" s="548"/>
      <c r="BK49" s="549"/>
      <c r="BL49" s="547"/>
      <c r="BM49" s="547"/>
      <c r="BN49" s="547"/>
      <c r="BO49" s="547"/>
      <c r="BP49" s="548"/>
      <c r="BQ49" s="549"/>
      <c r="BR49" s="547"/>
      <c r="BS49" s="547"/>
      <c r="BT49" s="547"/>
      <c r="BU49" s="547"/>
      <c r="BV49" s="548"/>
      <c r="BW49" s="549"/>
      <c r="BX49" s="547"/>
      <c r="BY49" s="547"/>
      <c r="BZ49" s="547"/>
      <c r="CA49" s="547"/>
      <c r="CB49" s="548"/>
      <c r="CC49" s="549"/>
      <c r="CD49" s="547"/>
      <c r="CE49" s="547"/>
      <c r="CF49" s="547"/>
      <c r="CG49" s="547"/>
      <c r="CH49" s="548"/>
      <c r="CI49" s="549"/>
      <c r="CJ49" s="547"/>
      <c r="CK49" s="547"/>
      <c r="CL49" s="547"/>
      <c r="CM49" s="547"/>
      <c r="CN49" s="548"/>
      <c r="CO49" s="549"/>
      <c r="CP49" s="547"/>
      <c r="CQ49" s="547"/>
      <c r="CR49" s="547"/>
      <c r="CS49" s="547"/>
      <c r="CT49" s="548"/>
      <c r="CU49" s="549"/>
      <c r="CV49" s="547"/>
      <c r="CW49" s="547"/>
      <c r="CX49" s="547"/>
      <c r="CY49" s="547"/>
      <c r="CZ49" s="548"/>
      <c r="DA49" s="549"/>
      <c r="DB49" s="547"/>
      <c r="DC49" s="547"/>
      <c r="DD49" s="547"/>
      <c r="DE49" s="547"/>
      <c r="DF49" s="548"/>
      <c r="DG49" s="549"/>
      <c r="DH49" s="547"/>
      <c r="DI49" s="547"/>
      <c r="DJ49" s="547"/>
      <c r="DK49" s="547"/>
      <c r="DL49" s="548"/>
      <c r="DM49" s="549"/>
      <c r="DN49" s="547"/>
      <c r="DO49" s="547"/>
      <c r="DP49" s="547"/>
      <c r="DQ49" s="547"/>
      <c r="DR49" s="548"/>
      <c r="DS49" s="549"/>
      <c r="DT49" s="547"/>
      <c r="DU49" s="547"/>
      <c r="DV49" s="547"/>
      <c r="DW49" s="547"/>
      <c r="DX49" s="548"/>
      <c r="DY49" s="549"/>
      <c r="DZ49" s="547"/>
      <c r="EA49" s="547"/>
      <c r="EB49" s="547"/>
      <c r="EC49" s="547"/>
      <c r="ED49" s="548"/>
      <c r="EE49" s="549"/>
      <c r="EF49" s="547"/>
      <c r="EG49" s="547"/>
      <c r="EH49" s="547"/>
      <c r="EI49" s="547"/>
      <c r="EJ49" s="548"/>
      <c r="EK49" s="549"/>
      <c r="EL49" s="547"/>
      <c r="EM49" s="547"/>
      <c r="EN49" s="547"/>
      <c r="EO49" s="547"/>
      <c r="EP49" s="548"/>
      <c r="EQ49" s="549"/>
      <c r="ER49" s="547"/>
      <c r="ES49" s="547"/>
      <c r="ET49" s="547"/>
      <c r="EU49" s="547"/>
      <c r="EV49" s="548"/>
      <c r="EW49" s="549"/>
      <c r="EX49" s="547"/>
      <c r="EY49" s="547"/>
      <c r="EZ49" s="547"/>
      <c r="FA49" s="547"/>
      <c r="FB49" s="548"/>
      <c r="FC49" s="549"/>
      <c r="FD49" s="547"/>
      <c r="FE49" s="547"/>
      <c r="FF49" s="547"/>
      <c r="FG49" s="547"/>
      <c r="FH49" s="548"/>
      <c r="FI49" s="549"/>
      <c r="FJ49" s="547"/>
      <c r="FK49" s="547"/>
      <c r="FL49" s="547"/>
      <c r="FM49" s="547"/>
      <c r="FN49" s="548"/>
      <c r="FO49" s="549"/>
      <c r="FP49" s="547"/>
      <c r="FQ49" s="547"/>
      <c r="FR49" s="547"/>
      <c r="FS49" s="547"/>
      <c r="FT49" s="548"/>
      <c r="FU49" s="549"/>
      <c r="FV49" s="547"/>
      <c r="FW49" s="547"/>
      <c r="FX49" s="547"/>
      <c r="FY49" s="547"/>
      <c r="FZ49" s="548"/>
      <c r="GA49" s="549"/>
      <c r="GB49" s="547"/>
      <c r="GC49" s="547"/>
      <c r="GD49" s="547"/>
      <c r="GE49" s="547"/>
      <c r="GF49" s="548"/>
      <c r="GG49" s="549"/>
      <c r="GH49" s="547"/>
      <c r="GI49" s="547"/>
      <c r="GJ49" s="547"/>
      <c r="GK49" s="547"/>
      <c r="GL49" s="548"/>
      <c r="GM49" s="549"/>
      <c r="GN49" s="547"/>
      <c r="GO49" s="547"/>
      <c r="GP49" s="547"/>
      <c r="GQ49" s="547"/>
      <c r="GR49" s="548"/>
      <c r="GS49" s="549"/>
      <c r="GT49" s="547"/>
      <c r="GU49" s="547"/>
      <c r="GV49" s="547"/>
      <c r="GW49" s="547"/>
      <c r="GX49" s="548"/>
      <c r="GY49" s="549"/>
      <c r="GZ49" s="547"/>
      <c r="HA49" s="547"/>
      <c r="HB49" s="547"/>
      <c r="HC49" s="547"/>
      <c r="HD49" s="548"/>
      <c r="HE49" s="549"/>
      <c r="HF49" s="547"/>
      <c r="HG49" s="547"/>
      <c r="HH49" s="547"/>
      <c r="HI49" s="547"/>
      <c r="HJ49" s="548"/>
      <c r="HK49" s="549"/>
      <c r="HL49" s="547"/>
      <c r="HM49" s="547"/>
      <c r="HN49" s="547"/>
    </row>
    <row r="50" spans="1:222" s="456" customFormat="1" ht="20.100000000000001" customHeight="1">
      <c r="A50" s="586">
        <f t="shared" si="3"/>
        <v>4</v>
      </c>
      <c r="B50" s="1360" t="str">
        <f t="shared" si="4"/>
        <v>RUA MOSSORÓ</v>
      </c>
      <c r="C50" s="1361"/>
      <c r="D50" s="1362">
        <v>1</v>
      </c>
      <c r="E50" s="1363"/>
      <c r="F50" s="840"/>
      <c r="G50" s="570"/>
      <c r="H50" s="571"/>
      <c r="I50" s="549"/>
      <c r="J50" s="547"/>
      <c r="K50" s="547"/>
      <c r="L50" s="547"/>
      <c r="M50" s="547"/>
      <c r="N50" s="548"/>
      <c r="O50" s="549"/>
      <c r="P50" s="547"/>
      <c r="Q50" s="547"/>
      <c r="R50" s="547"/>
      <c r="S50" s="547"/>
      <c r="T50" s="548"/>
      <c r="U50" s="549"/>
      <c r="V50" s="547"/>
      <c r="W50" s="547"/>
      <c r="X50" s="547"/>
      <c r="Y50" s="547"/>
      <c r="Z50" s="548"/>
      <c r="AA50" s="549"/>
      <c r="AB50" s="547"/>
      <c r="AC50" s="547"/>
      <c r="AD50" s="547"/>
      <c r="AE50" s="547"/>
      <c r="AF50" s="548"/>
      <c r="AG50" s="549"/>
      <c r="AH50" s="547"/>
      <c r="AI50" s="547"/>
      <c r="AJ50" s="547"/>
      <c r="AK50" s="547"/>
      <c r="AL50" s="548"/>
      <c r="AM50" s="549"/>
      <c r="AN50" s="547"/>
      <c r="AO50" s="547"/>
      <c r="AP50" s="547"/>
      <c r="AQ50" s="547"/>
      <c r="AR50" s="548"/>
      <c r="AS50" s="549"/>
      <c r="AT50" s="547"/>
      <c r="AU50" s="547"/>
      <c r="AV50" s="547"/>
      <c r="AW50" s="547"/>
      <c r="AX50" s="548"/>
      <c r="AY50" s="549"/>
      <c r="AZ50" s="547"/>
      <c r="BA50" s="547"/>
      <c r="BB50" s="547"/>
      <c r="BC50" s="547"/>
      <c r="BD50" s="548"/>
      <c r="BE50" s="549"/>
      <c r="BF50" s="547"/>
      <c r="BG50" s="547"/>
      <c r="BH50" s="547"/>
      <c r="BI50" s="547"/>
      <c r="BJ50" s="548"/>
      <c r="BK50" s="549"/>
      <c r="BL50" s="547"/>
      <c r="BM50" s="547"/>
      <c r="BN50" s="547"/>
      <c r="BO50" s="547"/>
      <c r="BP50" s="548"/>
      <c r="BQ50" s="549"/>
      <c r="BR50" s="547"/>
      <c r="BS50" s="547"/>
      <c r="BT50" s="547"/>
      <c r="BU50" s="547"/>
      <c r="BV50" s="548"/>
      <c r="BW50" s="549"/>
      <c r="BX50" s="547"/>
      <c r="BY50" s="547"/>
      <c r="BZ50" s="547"/>
      <c r="CA50" s="547"/>
      <c r="CB50" s="548"/>
      <c r="CC50" s="549"/>
      <c r="CD50" s="547"/>
      <c r="CE50" s="547"/>
      <c r="CF50" s="547"/>
      <c r="CG50" s="547"/>
      <c r="CH50" s="548"/>
      <c r="CI50" s="549"/>
      <c r="CJ50" s="547"/>
      <c r="CK50" s="547"/>
      <c r="CL50" s="547"/>
      <c r="CM50" s="547"/>
      <c r="CN50" s="548"/>
      <c r="CO50" s="549"/>
      <c r="CP50" s="547"/>
      <c r="CQ50" s="547"/>
      <c r="CR50" s="547"/>
      <c r="CS50" s="547"/>
      <c r="CT50" s="548"/>
      <c r="CU50" s="549"/>
      <c r="CV50" s="547"/>
      <c r="CW50" s="547"/>
      <c r="CX50" s="547"/>
      <c r="CY50" s="547"/>
      <c r="CZ50" s="548"/>
      <c r="DA50" s="549"/>
      <c r="DB50" s="547"/>
      <c r="DC50" s="547"/>
      <c r="DD50" s="547"/>
      <c r="DE50" s="547"/>
      <c r="DF50" s="548"/>
      <c r="DG50" s="549"/>
      <c r="DH50" s="547"/>
      <c r="DI50" s="547"/>
      <c r="DJ50" s="547"/>
      <c r="DK50" s="547"/>
      <c r="DL50" s="548"/>
      <c r="DM50" s="549"/>
      <c r="DN50" s="547"/>
      <c r="DO50" s="547"/>
      <c r="DP50" s="547"/>
      <c r="DQ50" s="547"/>
      <c r="DR50" s="548"/>
      <c r="DS50" s="549"/>
      <c r="DT50" s="547"/>
      <c r="DU50" s="547"/>
      <c r="DV50" s="547"/>
      <c r="DW50" s="547"/>
      <c r="DX50" s="548"/>
      <c r="DY50" s="549"/>
      <c r="DZ50" s="547"/>
      <c r="EA50" s="547"/>
      <c r="EB50" s="547"/>
      <c r="EC50" s="547"/>
      <c r="ED50" s="548"/>
      <c r="EE50" s="549"/>
      <c r="EF50" s="547"/>
      <c r="EG50" s="547"/>
      <c r="EH50" s="547"/>
      <c r="EI50" s="547"/>
      <c r="EJ50" s="548"/>
      <c r="EK50" s="549"/>
      <c r="EL50" s="547"/>
      <c r="EM50" s="547"/>
      <c r="EN50" s="547"/>
      <c r="EO50" s="547"/>
      <c r="EP50" s="548"/>
      <c r="EQ50" s="549"/>
      <c r="ER50" s="547"/>
      <c r="ES50" s="547"/>
      <c r="ET50" s="547"/>
      <c r="EU50" s="547"/>
      <c r="EV50" s="548"/>
      <c r="EW50" s="549"/>
      <c r="EX50" s="547"/>
      <c r="EY50" s="547"/>
      <c r="EZ50" s="547"/>
      <c r="FA50" s="547"/>
      <c r="FB50" s="548"/>
      <c r="FC50" s="549"/>
      <c r="FD50" s="547"/>
      <c r="FE50" s="547"/>
      <c r="FF50" s="547"/>
      <c r="FG50" s="547"/>
      <c r="FH50" s="548"/>
      <c r="FI50" s="549"/>
      <c r="FJ50" s="547"/>
      <c r="FK50" s="547"/>
      <c r="FL50" s="547"/>
      <c r="FM50" s="547"/>
      <c r="FN50" s="548"/>
      <c r="FO50" s="549"/>
      <c r="FP50" s="547"/>
      <c r="FQ50" s="547"/>
      <c r="FR50" s="547"/>
      <c r="FS50" s="547"/>
      <c r="FT50" s="548"/>
      <c r="FU50" s="549"/>
      <c r="FV50" s="547"/>
      <c r="FW50" s="547"/>
      <c r="FX50" s="547"/>
      <c r="FY50" s="547"/>
      <c r="FZ50" s="548"/>
      <c r="GA50" s="549"/>
      <c r="GB50" s="547"/>
      <c r="GC50" s="547"/>
      <c r="GD50" s="547"/>
      <c r="GE50" s="547"/>
      <c r="GF50" s="548"/>
      <c r="GG50" s="549"/>
      <c r="GH50" s="547"/>
      <c r="GI50" s="547"/>
      <c r="GJ50" s="547"/>
      <c r="GK50" s="547"/>
      <c r="GL50" s="548"/>
      <c r="GM50" s="549"/>
      <c r="GN50" s="547"/>
      <c r="GO50" s="547"/>
      <c r="GP50" s="547"/>
      <c r="GQ50" s="547"/>
      <c r="GR50" s="548"/>
      <c r="GS50" s="549"/>
      <c r="GT50" s="547"/>
      <c r="GU50" s="547"/>
      <c r="GV50" s="547"/>
      <c r="GW50" s="547"/>
      <c r="GX50" s="548"/>
      <c r="GY50" s="549"/>
      <c r="GZ50" s="547"/>
      <c r="HA50" s="547"/>
      <c r="HB50" s="547"/>
      <c r="HC50" s="547"/>
      <c r="HD50" s="548"/>
      <c r="HE50" s="549"/>
      <c r="HF50" s="547"/>
      <c r="HG50" s="547"/>
      <c r="HH50" s="547"/>
      <c r="HI50" s="547"/>
      <c r="HJ50" s="548"/>
      <c r="HK50" s="549"/>
      <c r="HL50" s="547"/>
      <c r="HM50" s="547"/>
      <c r="HN50" s="547"/>
    </row>
    <row r="51" spans="1:222" s="456" customFormat="1" ht="20.100000000000001" customHeight="1">
      <c r="A51" s="586">
        <f t="shared" si="3"/>
        <v>5</v>
      </c>
      <c r="B51" s="1360" t="str">
        <f t="shared" si="4"/>
        <v>RUA BRAGANÇA</v>
      </c>
      <c r="C51" s="1361"/>
      <c r="D51" s="1362">
        <v>1</v>
      </c>
      <c r="E51" s="1363"/>
      <c r="F51" s="840"/>
      <c r="G51" s="570"/>
      <c r="H51" s="571"/>
      <c r="I51" s="549"/>
      <c r="J51" s="547"/>
      <c r="K51" s="547"/>
      <c r="L51" s="547"/>
      <c r="M51" s="547"/>
      <c r="N51" s="548"/>
      <c r="O51" s="549"/>
      <c r="P51" s="547"/>
      <c r="Q51" s="547"/>
      <c r="R51" s="547"/>
      <c r="S51" s="547"/>
      <c r="T51" s="548"/>
      <c r="U51" s="549"/>
      <c r="V51" s="547"/>
      <c r="W51" s="547"/>
      <c r="X51" s="547"/>
      <c r="Y51" s="547"/>
      <c r="Z51" s="548"/>
      <c r="AA51" s="549"/>
      <c r="AB51" s="547"/>
      <c r="AC51" s="547"/>
      <c r="AD51" s="547"/>
      <c r="AE51" s="547"/>
      <c r="AF51" s="548"/>
      <c r="AG51" s="549"/>
      <c r="AH51" s="547"/>
      <c r="AI51" s="547"/>
      <c r="AJ51" s="547"/>
      <c r="AK51" s="547"/>
      <c r="AL51" s="548"/>
      <c r="AM51" s="549"/>
      <c r="AN51" s="547"/>
      <c r="AO51" s="547"/>
      <c r="AP51" s="547"/>
      <c r="AQ51" s="547"/>
      <c r="AR51" s="548"/>
      <c r="AS51" s="549"/>
      <c r="AT51" s="547"/>
      <c r="AU51" s="547"/>
      <c r="AV51" s="547"/>
      <c r="AW51" s="547"/>
      <c r="AX51" s="548"/>
      <c r="AY51" s="549"/>
      <c r="AZ51" s="547"/>
      <c r="BA51" s="547"/>
      <c r="BB51" s="547"/>
      <c r="BC51" s="547"/>
      <c r="BD51" s="548"/>
      <c r="BE51" s="549"/>
      <c r="BF51" s="547"/>
      <c r="BG51" s="547"/>
      <c r="BH51" s="547"/>
      <c r="BI51" s="547"/>
      <c r="BJ51" s="548"/>
      <c r="BK51" s="549"/>
      <c r="BL51" s="547"/>
      <c r="BM51" s="547"/>
      <c r="BN51" s="547"/>
      <c r="BO51" s="547"/>
      <c r="BP51" s="548"/>
      <c r="BQ51" s="549"/>
      <c r="BR51" s="547"/>
      <c r="BS51" s="547"/>
      <c r="BT51" s="547"/>
      <c r="BU51" s="547"/>
      <c r="BV51" s="548"/>
      <c r="BW51" s="549"/>
      <c r="BX51" s="547"/>
      <c r="BY51" s="547"/>
      <c r="BZ51" s="547"/>
      <c r="CA51" s="547"/>
      <c r="CB51" s="548"/>
      <c r="CC51" s="549"/>
      <c r="CD51" s="547"/>
      <c r="CE51" s="547"/>
      <c r="CF51" s="547"/>
      <c r="CG51" s="547"/>
      <c r="CH51" s="548"/>
      <c r="CI51" s="549"/>
      <c r="CJ51" s="547"/>
      <c r="CK51" s="547"/>
      <c r="CL51" s="547"/>
      <c r="CM51" s="547"/>
      <c r="CN51" s="548"/>
      <c r="CO51" s="549"/>
      <c r="CP51" s="547"/>
      <c r="CQ51" s="547"/>
      <c r="CR51" s="547"/>
      <c r="CS51" s="547"/>
      <c r="CT51" s="548"/>
      <c r="CU51" s="549"/>
      <c r="CV51" s="547"/>
      <c r="CW51" s="547"/>
      <c r="CX51" s="547"/>
      <c r="CY51" s="547"/>
      <c r="CZ51" s="548"/>
      <c r="DA51" s="549"/>
      <c r="DB51" s="547"/>
      <c r="DC51" s="547"/>
      <c r="DD51" s="547"/>
      <c r="DE51" s="547"/>
      <c r="DF51" s="548"/>
      <c r="DG51" s="549"/>
      <c r="DH51" s="547"/>
      <c r="DI51" s="547"/>
      <c r="DJ51" s="547"/>
      <c r="DK51" s="547"/>
      <c r="DL51" s="548"/>
      <c r="DM51" s="549"/>
      <c r="DN51" s="547"/>
      <c r="DO51" s="547"/>
      <c r="DP51" s="547"/>
      <c r="DQ51" s="547"/>
      <c r="DR51" s="548"/>
      <c r="DS51" s="549"/>
      <c r="DT51" s="547"/>
      <c r="DU51" s="547"/>
      <c r="DV51" s="547"/>
      <c r="DW51" s="547"/>
      <c r="DX51" s="548"/>
      <c r="DY51" s="549"/>
      <c r="DZ51" s="547"/>
      <c r="EA51" s="547"/>
      <c r="EB51" s="547"/>
      <c r="EC51" s="547"/>
      <c r="ED51" s="548"/>
      <c r="EE51" s="549"/>
      <c r="EF51" s="547"/>
      <c r="EG51" s="547"/>
      <c r="EH51" s="547"/>
      <c r="EI51" s="547"/>
      <c r="EJ51" s="548"/>
      <c r="EK51" s="549"/>
      <c r="EL51" s="547"/>
      <c r="EM51" s="547"/>
      <c r="EN51" s="547"/>
      <c r="EO51" s="547"/>
      <c r="EP51" s="548"/>
      <c r="EQ51" s="549"/>
      <c r="ER51" s="547"/>
      <c r="ES51" s="547"/>
      <c r="ET51" s="547"/>
      <c r="EU51" s="547"/>
      <c r="EV51" s="548"/>
      <c r="EW51" s="549"/>
      <c r="EX51" s="547"/>
      <c r="EY51" s="547"/>
      <c r="EZ51" s="547"/>
      <c r="FA51" s="547"/>
      <c r="FB51" s="548"/>
      <c r="FC51" s="549"/>
      <c r="FD51" s="547"/>
      <c r="FE51" s="547"/>
      <c r="FF51" s="547"/>
      <c r="FG51" s="547"/>
      <c r="FH51" s="548"/>
      <c r="FI51" s="549"/>
      <c r="FJ51" s="547"/>
      <c r="FK51" s="547"/>
      <c r="FL51" s="547"/>
      <c r="FM51" s="547"/>
      <c r="FN51" s="548"/>
      <c r="FO51" s="549"/>
      <c r="FP51" s="547"/>
      <c r="FQ51" s="547"/>
      <c r="FR51" s="547"/>
      <c r="FS51" s="547"/>
      <c r="FT51" s="548"/>
      <c r="FU51" s="549"/>
      <c r="FV51" s="547"/>
      <c r="FW51" s="547"/>
      <c r="FX51" s="547"/>
      <c r="FY51" s="547"/>
      <c r="FZ51" s="548"/>
      <c r="GA51" s="549"/>
      <c r="GB51" s="547"/>
      <c r="GC51" s="547"/>
      <c r="GD51" s="547"/>
      <c r="GE51" s="547"/>
      <c r="GF51" s="548"/>
      <c r="GG51" s="549"/>
      <c r="GH51" s="547"/>
      <c r="GI51" s="547"/>
      <c r="GJ51" s="547"/>
      <c r="GK51" s="547"/>
      <c r="GL51" s="548"/>
      <c r="GM51" s="549"/>
      <c r="GN51" s="547"/>
      <c r="GO51" s="547"/>
      <c r="GP51" s="547"/>
      <c r="GQ51" s="547"/>
      <c r="GR51" s="548"/>
      <c r="GS51" s="549"/>
      <c r="GT51" s="547"/>
      <c r="GU51" s="547"/>
      <c r="GV51" s="547"/>
      <c r="GW51" s="547"/>
      <c r="GX51" s="548"/>
      <c r="GY51" s="549"/>
      <c r="GZ51" s="547"/>
      <c r="HA51" s="547"/>
      <c r="HB51" s="547"/>
      <c r="HC51" s="547"/>
      <c r="HD51" s="548"/>
      <c r="HE51" s="549"/>
      <c r="HF51" s="547"/>
      <c r="HG51" s="547"/>
      <c r="HH51" s="547"/>
      <c r="HI51" s="547"/>
      <c r="HJ51" s="548"/>
      <c r="HK51" s="549"/>
      <c r="HL51" s="547"/>
      <c r="HM51" s="547"/>
      <c r="HN51" s="547"/>
    </row>
    <row r="52" spans="1:222" s="456" customFormat="1" ht="20.100000000000001" customHeight="1">
      <c r="A52" s="586">
        <f t="shared" si="3"/>
        <v>6</v>
      </c>
      <c r="B52" s="1360" t="str">
        <f t="shared" si="4"/>
        <v>RUA ALTAMIRA</v>
      </c>
      <c r="C52" s="1361"/>
      <c r="D52" s="1362">
        <v>1</v>
      </c>
      <c r="E52" s="1363"/>
      <c r="F52" s="840"/>
      <c r="G52" s="570"/>
      <c r="H52" s="571"/>
      <c r="I52" s="549"/>
      <c r="J52" s="547"/>
      <c r="K52" s="547"/>
      <c r="L52" s="547"/>
      <c r="M52" s="547"/>
      <c r="N52" s="548"/>
      <c r="O52" s="549"/>
      <c r="P52" s="547"/>
      <c r="Q52" s="547"/>
      <c r="R52" s="547"/>
      <c r="S52" s="547"/>
      <c r="T52" s="548"/>
      <c r="U52" s="549"/>
      <c r="V52" s="547"/>
      <c r="W52" s="547"/>
      <c r="X52" s="547"/>
      <c r="Y52" s="547"/>
      <c r="Z52" s="548"/>
      <c r="AA52" s="549"/>
      <c r="AB52" s="547"/>
      <c r="AC52" s="547"/>
      <c r="AD52" s="547"/>
      <c r="AE52" s="547"/>
      <c r="AF52" s="548"/>
      <c r="AG52" s="549"/>
      <c r="AH52" s="547"/>
      <c r="AI52" s="547"/>
      <c r="AJ52" s="547"/>
      <c r="AK52" s="547"/>
      <c r="AL52" s="548"/>
      <c r="AM52" s="549"/>
      <c r="AN52" s="547"/>
      <c r="AO52" s="547"/>
      <c r="AP52" s="547"/>
      <c r="AQ52" s="547"/>
      <c r="AR52" s="548"/>
      <c r="AS52" s="549"/>
      <c r="AT52" s="547"/>
      <c r="AU52" s="547"/>
      <c r="AV52" s="547"/>
      <c r="AW52" s="547"/>
      <c r="AX52" s="548"/>
      <c r="AY52" s="549"/>
      <c r="AZ52" s="547"/>
      <c r="BA52" s="547"/>
      <c r="BB52" s="547"/>
      <c r="BC52" s="547"/>
      <c r="BD52" s="548"/>
      <c r="BE52" s="549"/>
      <c r="BF52" s="547"/>
      <c r="BG52" s="547"/>
      <c r="BH52" s="547"/>
      <c r="BI52" s="547"/>
      <c r="BJ52" s="548"/>
      <c r="BK52" s="549"/>
      <c r="BL52" s="547"/>
      <c r="BM52" s="547"/>
      <c r="BN52" s="547"/>
      <c r="BO52" s="547"/>
      <c r="BP52" s="548"/>
      <c r="BQ52" s="549"/>
      <c r="BR52" s="547"/>
      <c r="BS52" s="547"/>
      <c r="BT52" s="547"/>
      <c r="BU52" s="547"/>
      <c r="BV52" s="548"/>
      <c r="BW52" s="549"/>
      <c r="BX52" s="547"/>
      <c r="BY52" s="547"/>
      <c r="BZ52" s="547"/>
      <c r="CA52" s="547"/>
      <c r="CB52" s="548"/>
      <c r="CC52" s="549"/>
      <c r="CD52" s="547"/>
      <c r="CE52" s="547"/>
      <c r="CF52" s="547"/>
      <c r="CG52" s="547"/>
      <c r="CH52" s="548"/>
      <c r="CI52" s="549"/>
      <c r="CJ52" s="547"/>
      <c r="CK52" s="547"/>
      <c r="CL52" s="547"/>
      <c r="CM52" s="547"/>
      <c r="CN52" s="548"/>
      <c r="CO52" s="549"/>
      <c r="CP52" s="547"/>
      <c r="CQ52" s="547"/>
      <c r="CR52" s="547"/>
      <c r="CS52" s="547"/>
      <c r="CT52" s="548"/>
      <c r="CU52" s="549"/>
      <c r="CV52" s="547"/>
      <c r="CW52" s="547"/>
      <c r="CX52" s="547"/>
      <c r="CY52" s="547"/>
      <c r="CZ52" s="548"/>
      <c r="DA52" s="549"/>
      <c r="DB52" s="547"/>
      <c r="DC52" s="547"/>
      <c r="DD52" s="547"/>
      <c r="DE52" s="547"/>
      <c r="DF52" s="548"/>
      <c r="DG52" s="549"/>
      <c r="DH52" s="547"/>
      <c r="DI52" s="547"/>
      <c r="DJ52" s="547"/>
      <c r="DK52" s="547"/>
      <c r="DL52" s="548"/>
      <c r="DM52" s="549"/>
      <c r="DN52" s="547"/>
      <c r="DO52" s="547"/>
      <c r="DP52" s="547"/>
      <c r="DQ52" s="547"/>
      <c r="DR52" s="548"/>
      <c r="DS52" s="549"/>
      <c r="DT52" s="547"/>
      <c r="DU52" s="547"/>
      <c r="DV52" s="547"/>
      <c r="DW52" s="547"/>
      <c r="DX52" s="548"/>
      <c r="DY52" s="549"/>
      <c r="DZ52" s="547"/>
      <c r="EA52" s="547"/>
      <c r="EB52" s="547"/>
      <c r="EC52" s="547"/>
      <c r="ED52" s="548"/>
      <c r="EE52" s="549"/>
      <c r="EF52" s="547"/>
      <c r="EG52" s="547"/>
      <c r="EH52" s="547"/>
      <c r="EI52" s="547"/>
      <c r="EJ52" s="548"/>
      <c r="EK52" s="549"/>
      <c r="EL52" s="547"/>
      <c r="EM52" s="547"/>
      <c r="EN52" s="547"/>
      <c r="EO52" s="547"/>
      <c r="EP52" s="548"/>
      <c r="EQ52" s="549"/>
      <c r="ER52" s="547"/>
      <c r="ES52" s="547"/>
      <c r="ET52" s="547"/>
      <c r="EU52" s="547"/>
      <c r="EV52" s="548"/>
      <c r="EW52" s="549"/>
      <c r="EX52" s="547"/>
      <c r="EY52" s="547"/>
      <c r="EZ52" s="547"/>
      <c r="FA52" s="547"/>
      <c r="FB52" s="548"/>
      <c r="FC52" s="549"/>
      <c r="FD52" s="547"/>
      <c r="FE52" s="547"/>
      <c r="FF52" s="547"/>
      <c r="FG52" s="547"/>
      <c r="FH52" s="548"/>
      <c r="FI52" s="549"/>
      <c r="FJ52" s="547"/>
      <c r="FK52" s="547"/>
      <c r="FL52" s="547"/>
      <c r="FM52" s="547"/>
      <c r="FN52" s="548"/>
      <c r="FO52" s="549"/>
      <c r="FP52" s="547"/>
      <c r="FQ52" s="547"/>
      <c r="FR52" s="547"/>
      <c r="FS52" s="547"/>
      <c r="FT52" s="548"/>
      <c r="FU52" s="549"/>
      <c r="FV52" s="547"/>
      <c r="FW52" s="547"/>
      <c r="FX52" s="547"/>
      <c r="FY52" s="547"/>
      <c r="FZ52" s="548"/>
      <c r="GA52" s="549"/>
      <c r="GB52" s="547"/>
      <c r="GC52" s="547"/>
      <c r="GD52" s="547"/>
      <c r="GE52" s="547"/>
      <c r="GF52" s="548"/>
      <c r="GG52" s="549"/>
      <c r="GH52" s="547"/>
      <c r="GI52" s="547"/>
      <c r="GJ52" s="547"/>
      <c r="GK52" s="547"/>
      <c r="GL52" s="548"/>
      <c r="GM52" s="549"/>
      <c r="GN52" s="547"/>
      <c r="GO52" s="547"/>
      <c r="GP52" s="547"/>
      <c r="GQ52" s="547"/>
      <c r="GR52" s="548"/>
      <c r="GS52" s="549"/>
      <c r="GT52" s="547"/>
      <c r="GU52" s="547"/>
      <c r="GV52" s="547"/>
      <c r="GW52" s="547"/>
      <c r="GX52" s="548"/>
      <c r="GY52" s="549"/>
      <c r="GZ52" s="547"/>
      <c r="HA52" s="547"/>
      <c r="HB52" s="547"/>
      <c r="HC52" s="547"/>
      <c r="HD52" s="548"/>
      <c r="HE52" s="549"/>
      <c r="HF52" s="547"/>
      <c r="HG52" s="547"/>
      <c r="HH52" s="547"/>
      <c r="HI52" s="547"/>
      <c r="HJ52" s="548"/>
      <c r="HK52" s="549"/>
      <c r="HL52" s="547"/>
      <c r="HM52" s="547"/>
      <c r="HN52" s="547"/>
    </row>
    <row r="53" spans="1:222" s="456" customFormat="1" ht="20.100000000000001" customHeight="1">
      <c r="A53" s="586">
        <f t="shared" si="3"/>
        <v>7</v>
      </c>
      <c r="B53" s="1360" t="str">
        <f t="shared" si="4"/>
        <v>RUA CARUARU</v>
      </c>
      <c r="C53" s="1361"/>
      <c r="D53" s="1362"/>
      <c r="E53" s="1363"/>
      <c r="F53" s="840"/>
      <c r="G53" s="570"/>
      <c r="H53" s="571"/>
      <c r="I53" s="549"/>
      <c r="J53" s="547"/>
      <c r="K53" s="547"/>
      <c r="L53" s="547"/>
      <c r="M53" s="547"/>
      <c r="N53" s="548"/>
      <c r="O53" s="549"/>
      <c r="P53" s="547"/>
      <c r="Q53" s="547"/>
      <c r="R53" s="547"/>
      <c r="S53" s="547"/>
      <c r="T53" s="548"/>
      <c r="U53" s="549"/>
      <c r="V53" s="547"/>
      <c r="W53" s="547"/>
      <c r="X53" s="547"/>
      <c r="Y53" s="547"/>
      <c r="Z53" s="548"/>
      <c r="AA53" s="549"/>
      <c r="AB53" s="547"/>
      <c r="AC53" s="547"/>
      <c r="AD53" s="547"/>
      <c r="AE53" s="547"/>
      <c r="AF53" s="548"/>
      <c r="AG53" s="549"/>
      <c r="AH53" s="547"/>
      <c r="AI53" s="547"/>
      <c r="AJ53" s="547"/>
      <c r="AK53" s="547"/>
      <c r="AL53" s="548"/>
      <c r="AM53" s="549"/>
      <c r="AN53" s="547"/>
      <c r="AO53" s="547"/>
      <c r="AP53" s="547"/>
      <c r="AQ53" s="547"/>
      <c r="AR53" s="548"/>
      <c r="AS53" s="549"/>
      <c r="AT53" s="547"/>
      <c r="AU53" s="547"/>
      <c r="AV53" s="547"/>
      <c r="AW53" s="547"/>
      <c r="AX53" s="548"/>
      <c r="AY53" s="549"/>
      <c r="AZ53" s="547"/>
      <c r="BA53" s="547"/>
      <c r="BB53" s="547"/>
      <c r="BC53" s="547"/>
      <c r="BD53" s="548"/>
      <c r="BE53" s="549"/>
      <c r="BF53" s="547"/>
      <c r="BG53" s="547"/>
      <c r="BH53" s="547"/>
      <c r="BI53" s="547"/>
      <c r="BJ53" s="548"/>
      <c r="BK53" s="549"/>
      <c r="BL53" s="547"/>
      <c r="BM53" s="547"/>
      <c r="BN53" s="547"/>
      <c r="BO53" s="547"/>
      <c r="BP53" s="548"/>
      <c r="BQ53" s="549"/>
      <c r="BR53" s="547"/>
      <c r="BS53" s="547"/>
      <c r="BT53" s="547"/>
      <c r="BU53" s="547"/>
      <c r="BV53" s="548"/>
      <c r="BW53" s="549"/>
      <c r="BX53" s="547"/>
      <c r="BY53" s="547"/>
      <c r="BZ53" s="547"/>
      <c r="CA53" s="547"/>
      <c r="CB53" s="548"/>
      <c r="CC53" s="549"/>
      <c r="CD53" s="547"/>
      <c r="CE53" s="547"/>
      <c r="CF53" s="547"/>
      <c r="CG53" s="547"/>
      <c r="CH53" s="548"/>
      <c r="CI53" s="549"/>
      <c r="CJ53" s="547"/>
      <c r="CK53" s="547"/>
      <c r="CL53" s="547"/>
      <c r="CM53" s="547"/>
      <c r="CN53" s="548"/>
      <c r="CO53" s="549"/>
      <c r="CP53" s="547"/>
      <c r="CQ53" s="547"/>
      <c r="CR53" s="547"/>
      <c r="CS53" s="547"/>
      <c r="CT53" s="548"/>
      <c r="CU53" s="549"/>
      <c r="CV53" s="547"/>
      <c r="CW53" s="547"/>
      <c r="CX53" s="547"/>
      <c r="CY53" s="547"/>
      <c r="CZ53" s="548"/>
      <c r="DA53" s="549"/>
      <c r="DB53" s="547"/>
      <c r="DC53" s="547"/>
      <c r="DD53" s="547"/>
      <c r="DE53" s="547"/>
      <c r="DF53" s="548"/>
      <c r="DG53" s="549"/>
      <c r="DH53" s="547"/>
      <c r="DI53" s="547"/>
      <c r="DJ53" s="547"/>
      <c r="DK53" s="547"/>
      <c r="DL53" s="548"/>
      <c r="DM53" s="549"/>
      <c r="DN53" s="547"/>
      <c r="DO53" s="547"/>
      <c r="DP53" s="547"/>
      <c r="DQ53" s="547"/>
      <c r="DR53" s="548"/>
      <c r="DS53" s="549"/>
      <c r="DT53" s="547"/>
      <c r="DU53" s="547"/>
      <c r="DV53" s="547"/>
      <c r="DW53" s="547"/>
      <c r="DX53" s="548"/>
      <c r="DY53" s="549"/>
      <c r="DZ53" s="547"/>
      <c r="EA53" s="547"/>
      <c r="EB53" s="547"/>
      <c r="EC53" s="547"/>
      <c r="ED53" s="548"/>
      <c r="EE53" s="549"/>
      <c r="EF53" s="547"/>
      <c r="EG53" s="547"/>
      <c r="EH53" s="547"/>
      <c r="EI53" s="547"/>
      <c r="EJ53" s="548"/>
      <c r="EK53" s="549"/>
      <c r="EL53" s="547"/>
      <c r="EM53" s="547"/>
      <c r="EN53" s="547"/>
      <c r="EO53" s="547"/>
      <c r="EP53" s="548"/>
      <c r="EQ53" s="549"/>
      <c r="ER53" s="547"/>
      <c r="ES53" s="547"/>
      <c r="ET53" s="547"/>
      <c r="EU53" s="547"/>
      <c r="EV53" s="548"/>
      <c r="EW53" s="549"/>
      <c r="EX53" s="547"/>
      <c r="EY53" s="547"/>
      <c r="EZ53" s="547"/>
      <c r="FA53" s="547"/>
      <c r="FB53" s="548"/>
      <c r="FC53" s="549"/>
      <c r="FD53" s="547"/>
      <c r="FE53" s="547"/>
      <c r="FF53" s="547"/>
      <c r="FG53" s="547"/>
      <c r="FH53" s="548"/>
      <c r="FI53" s="549"/>
      <c r="FJ53" s="547"/>
      <c r="FK53" s="547"/>
      <c r="FL53" s="547"/>
      <c r="FM53" s="547"/>
      <c r="FN53" s="548"/>
      <c r="FO53" s="549"/>
      <c r="FP53" s="547"/>
      <c r="FQ53" s="547"/>
      <c r="FR53" s="547"/>
      <c r="FS53" s="547"/>
      <c r="FT53" s="548"/>
      <c r="FU53" s="549"/>
      <c r="FV53" s="547"/>
      <c r="FW53" s="547"/>
      <c r="FX53" s="547"/>
      <c r="FY53" s="547"/>
      <c r="FZ53" s="548"/>
      <c r="GA53" s="549"/>
      <c r="GB53" s="547"/>
      <c r="GC53" s="547"/>
      <c r="GD53" s="547"/>
      <c r="GE53" s="547"/>
      <c r="GF53" s="548"/>
      <c r="GG53" s="549"/>
      <c r="GH53" s="547"/>
      <c r="GI53" s="547"/>
      <c r="GJ53" s="547"/>
      <c r="GK53" s="547"/>
      <c r="GL53" s="548"/>
      <c r="GM53" s="549"/>
      <c r="GN53" s="547"/>
      <c r="GO53" s="547"/>
      <c r="GP53" s="547"/>
      <c r="GQ53" s="547"/>
      <c r="GR53" s="548"/>
      <c r="GS53" s="549"/>
      <c r="GT53" s="547"/>
      <c r="GU53" s="547"/>
      <c r="GV53" s="547"/>
      <c r="GW53" s="547"/>
      <c r="GX53" s="548"/>
      <c r="GY53" s="549"/>
      <c r="GZ53" s="547"/>
      <c r="HA53" s="547"/>
      <c r="HB53" s="547"/>
      <c r="HC53" s="547"/>
      <c r="HD53" s="548"/>
      <c r="HE53" s="549"/>
      <c r="HF53" s="547"/>
      <c r="HG53" s="547"/>
      <c r="HH53" s="547"/>
      <c r="HI53" s="547"/>
      <c r="HJ53" s="548"/>
      <c r="HK53" s="549"/>
      <c r="HL53" s="547"/>
      <c r="HM53" s="547"/>
      <c r="HN53" s="547"/>
    </row>
    <row r="54" spans="1:222" s="456" customFormat="1" ht="20.100000000000001" customHeight="1">
      <c r="A54" s="586">
        <f t="shared" si="3"/>
        <v>8</v>
      </c>
      <c r="B54" s="1360" t="str">
        <f t="shared" si="4"/>
        <v>TRAVESSA DO NICO</v>
      </c>
      <c r="C54" s="1361"/>
      <c r="D54" s="1362">
        <v>1</v>
      </c>
      <c r="E54" s="1363"/>
      <c r="F54" s="840"/>
      <c r="G54" s="570"/>
      <c r="H54" s="571"/>
      <c r="I54" s="549"/>
      <c r="J54" s="547"/>
      <c r="K54" s="547"/>
      <c r="L54" s="547"/>
      <c r="M54" s="547"/>
      <c r="N54" s="548"/>
      <c r="O54" s="549"/>
      <c r="P54" s="547"/>
      <c r="Q54" s="547"/>
      <c r="R54" s="547"/>
      <c r="S54" s="547"/>
      <c r="T54" s="548"/>
      <c r="U54" s="549"/>
      <c r="V54" s="547"/>
      <c r="W54" s="547"/>
      <c r="X54" s="547"/>
      <c r="Y54" s="547"/>
      <c r="Z54" s="548"/>
      <c r="AA54" s="549"/>
      <c r="AB54" s="547"/>
      <c r="AC54" s="547"/>
      <c r="AD54" s="547"/>
      <c r="AE54" s="547"/>
      <c r="AF54" s="548"/>
      <c r="AG54" s="549"/>
      <c r="AH54" s="547"/>
      <c r="AI54" s="547"/>
      <c r="AJ54" s="547"/>
      <c r="AK54" s="547"/>
      <c r="AL54" s="548"/>
      <c r="AM54" s="549"/>
      <c r="AN54" s="547"/>
      <c r="AO54" s="547"/>
      <c r="AP54" s="547"/>
      <c r="AQ54" s="547"/>
      <c r="AR54" s="548"/>
      <c r="AS54" s="549"/>
      <c r="AT54" s="547"/>
      <c r="AU54" s="547"/>
      <c r="AV54" s="547"/>
      <c r="AW54" s="547"/>
      <c r="AX54" s="548"/>
      <c r="AY54" s="549"/>
      <c r="AZ54" s="547"/>
      <c r="BA54" s="547"/>
      <c r="BB54" s="547"/>
      <c r="BC54" s="547"/>
      <c r="BD54" s="548"/>
      <c r="BE54" s="549"/>
      <c r="BF54" s="547"/>
      <c r="BG54" s="547"/>
      <c r="BH54" s="547"/>
      <c r="BI54" s="547"/>
      <c r="BJ54" s="548"/>
      <c r="BK54" s="549"/>
      <c r="BL54" s="547"/>
      <c r="BM54" s="547"/>
      <c r="BN54" s="547"/>
      <c r="BO54" s="547"/>
      <c r="BP54" s="548"/>
      <c r="BQ54" s="549"/>
      <c r="BR54" s="547"/>
      <c r="BS54" s="547"/>
      <c r="BT54" s="547"/>
      <c r="BU54" s="547"/>
      <c r="BV54" s="548"/>
      <c r="BW54" s="549"/>
      <c r="BX54" s="547"/>
      <c r="BY54" s="547"/>
      <c r="BZ54" s="547"/>
      <c r="CA54" s="547"/>
      <c r="CB54" s="548"/>
      <c r="CC54" s="549"/>
      <c r="CD54" s="547"/>
      <c r="CE54" s="547"/>
      <c r="CF54" s="547"/>
      <c r="CG54" s="547"/>
      <c r="CH54" s="548"/>
      <c r="CI54" s="549"/>
      <c r="CJ54" s="547"/>
      <c r="CK54" s="547"/>
      <c r="CL54" s="547"/>
      <c r="CM54" s="547"/>
      <c r="CN54" s="548"/>
      <c r="CO54" s="549"/>
      <c r="CP54" s="547"/>
      <c r="CQ54" s="547"/>
      <c r="CR54" s="547"/>
      <c r="CS54" s="547"/>
      <c r="CT54" s="548"/>
      <c r="CU54" s="549"/>
      <c r="CV54" s="547"/>
      <c r="CW54" s="547"/>
      <c r="CX54" s="547"/>
      <c r="CY54" s="547"/>
      <c r="CZ54" s="548"/>
      <c r="DA54" s="549"/>
      <c r="DB54" s="547"/>
      <c r="DC54" s="547"/>
      <c r="DD54" s="547"/>
      <c r="DE54" s="547"/>
      <c r="DF54" s="548"/>
      <c r="DG54" s="549"/>
      <c r="DH54" s="547"/>
      <c r="DI54" s="547"/>
      <c r="DJ54" s="547"/>
      <c r="DK54" s="547"/>
      <c r="DL54" s="548"/>
      <c r="DM54" s="549"/>
      <c r="DN54" s="547"/>
      <c r="DO54" s="547"/>
      <c r="DP54" s="547"/>
      <c r="DQ54" s="547"/>
      <c r="DR54" s="548"/>
      <c r="DS54" s="549"/>
      <c r="DT54" s="547"/>
      <c r="DU54" s="547"/>
      <c r="DV54" s="547"/>
      <c r="DW54" s="547"/>
      <c r="DX54" s="548"/>
      <c r="DY54" s="549"/>
      <c r="DZ54" s="547"/>
      <c r="EA54" s="547"/>
      <c r="EB54" s="547"/>
      <c r="EC54" s="547"/>
      <c r="ED54" s="548"/>
      <c r="EE54" s="549"/>
      <c r="EF54" s="547"/>
      <c r="EG54" s="547"/>
      <c r="EH54" s="547"/>
      <c r="EI54" s="547"/>
      <c r="EJ54" s="548"/>
      <c r="EK54" s="549"/>
      <c r="EL54" s="547"/>
      <c r="EM54" s="547"/>
      <c r="EN54" s="547"/>
      <c r="EO54" s="547"/>
      <c r="EP54" s="548"/>
      <c r="EQ54" s="549"/>
      <c r="ER54" s="547"/>
      <c r="ES54" s="547"/>
      <c r="ET54" s="547"/>
      <c r="EU54" s="547"/>
      <c r="EV54" s="548"/>
      <c r="EW54" s="549"/>
      <c r="EX54" s="547"/>
      <c r="EY54" s="547"/>
      <c r="EZ54" s="547"/>
      <c r="FA54" s="547"/>
      <c r="FB54" s="548"/>
      <c r="FC54" s="549"/>
      <c r="FD54" s="547"/>
      <c r="FE54" s="547"/>
      <c r="FF54" s="547"/>
      <c r="FG54" s="547"/>
      <c r="FH54" s="548"/>
      <c r="FI54" s="549"/>
      <c r="FJ54" s="547"/>
      <c r="FK54" s="547"/>
      <c r="FL54" s="547"/>
      <c r="FM54" s="547"/>
      <c r="FN54" s="548"/>
      <c r="FO54" s="549"/>
      <c r="FP54" s="547"/>
      <c r="FQ54" s="547"/>
      <c r="FR54" s="547"/>
      <c r="FS54" s="547"/>
      <c r="FT54" s="548"/>
      <c r="FU54" s="549"/>
      <c r="FV54" s="547"/>
      <c r="FW54" s="547"/>
      <c r="FX54" s="547"/>
      <c r="FY54" s="547"/>
      <c r="FZ54" s="548"/>
      <c r="GA54" s="549"/>
      <c r="GB54" s="547"/>
      <c r="GC54" s="547"/>
      <c r="GD54" s="547"/>
      <c r="GE54" s="547"/>
      <c r="GF54" s="548"/>
      <c r="GG54" s="549"/>
      <c r="GH54" s="547"/>
      <c r="GI54" s="547"/>
      <c r="GJ54" s="547"/>
      <c r="GK54" s="547"/>
      <c r="GL54" s="548"/>
      <c r="GM54" s="549"/>
      <c r="GN54" s="547"/>
      <c r="GO54" s="547"/>
      <c r="GP54" s="547"/>
      <c r="GQ54" s="547"/>
      <c r="GR54" s="548"/>
      <c r="GS54" s="549"/>
      <c r="GT54" s="547"/>
      <c r="GU54" s="547"/>
      <c r="GV54" s="547"/>
      <c r="GW54" s="547"/>
      <c r="GX54" s="548"/>
      <c r="GY54" s="549"/>
      <c r="GZ54" s="547"/>
      <c r="HA54" s="547"/>
      <c r="HB54" s="547"/>
      <c r="HC54" s="547"/>
      <c r="HD54" s="548"/>
      <c r="HE54" s="549"/>
      <c r="HF54" s="547"/>
      <c r="HG54" s="547"/>
      <c r="HH54" s="547"/>
      <c r="HI54" s="547"/>
      <c r="HJ54" s="548"/>
      <c r="HK54" s="549"/>
      <c r="HL54" s="547"/>
      <c r="HM54" s="547"/>
      <c r="HN54" s="547"/>
    </row>
    <row r="55" spans="1:222" s="456" customFormat="1" ht="20.100000000000001" customHeight="1">
      <c r="A55" s="586">
        <f t="shared" si="3"/>
        <v>9</v>
      </c>
      <c r="B55" s="1360" t="str">
        <f t="shared" si="4"/>
        <v>RUA COLATINA</v>
      </c>
      <c r="C55" s="1361"/>
      <c r="D55" s="1362">
        <v>1</v>
      </c>
      <c r="E55" s="1363"/>
      <c r="F55" s="840"/>
      <c r="G55" s="570"/>
      <c r="H55" s="571"/>
      <c r="I55" s="549"/>
      <c r="J55" s="547"/>
      <c r="K55" s="547"/>
      <c r="L55" s="547"/>
      <c r="M55" s="547"/>
      <c r="N55" s="548"/>
      <c r="O55" s="549"/>
      <c r="P55" s="547"/>
      <c r="Q55" s="547"/>
      <c r="R55" s="547"/>
      <c r="S55" s="547"/>
      <c r="T55" s="548"/>
      <c r="U55" s="549"/>
      <c r="V55" s="547"/>
      <c r="W55" s="547"/>
      <c r="X55" s="547"/>
      <c r="Y55" s="547"/>
      <c r="Z55" s="548"/>
      <c r="AA55" s="549"/>
      <c r="AB55" s="547"/>
      <c r="AC55" s="547"/>
      <c r="AD55" s="547"/>
      <c r="AE55" s="547"/>
      <c r="AF55" s="548"/>
      <c r="AG55" s="549"/>
      <c r="AH55" s="547"/>
      <c r="AI55" s="547"/>
      <c r="AJ55" s="547"/>
      <c r="AK55" s="547"/>
      <c r="AL55" s="548"/>
      <c r="AM55" s="549"/>
      <c r="AN55" s="547"/>
      <c r="AO55" s="547"/>
      <c r="AP55" s="547"/>
      <c r="AQ55" s="547"/>
      <c r="AR55" s="548"/>
      <c r="AS55" s="549"/>
      <c r="AT55" s="547"/>
      <c r="AU55" s="547"/>
      <c r="AV55" s="547"/>
      <c r="AW55" s="547"/>
      <c r="AX55" s="548"/>
      <c r="AY55" s="549"/>
      <c r="AZ55" s="547"/>
      <c r="BA55" s="547"/>
      <c r="BB55" s="547"/>
      <c r="BC55" s="547"/>
      <c r="BD55" s="548"/>
      <c r="BE55" s="549"/>
      <c r="BF55" s="547"/>
      <c r="BG55" s="547"/>
      <c r="BH55" s="547"/>
      <c r="BI55" s="547"/>
      <c r="BJ55" s="548"/>
      <c r="BK55" s="549"/>
      <c r="BL55" s="547"/>
      <c r="BM55" s="547"/>
      <c r="BN55" s="547"/>
      <c r="BO55" s="547"/>
      <c r="BP55" s="548"/>
      <c r="BQ55" s="549"/>
      <c r="BR55" s="547"/>
      <c r="BS55" s="547"/>
      <c r="BT55" s="547"/>
      <c r="BU55" s="547"/>
      <c r="BV55" s="548"/>
      <c r="BW55" s="549"/>
      <c r="BX55" s="547"/>
      <c r="BY55" s="547"/>
      <c r="BZ55" s="547"/>
      <c r="CA55" s="547"/>
      <c r="CB55" s="548"/>
      <c r="CC55" s="549"/>
      <c r="CD55" s="547"/>
      <c r="CE55" s="547"/>
      <c r="CF55" s="547"/>
      <c r="CG55" s="547"/>
      <c r="CH55" s="548"/>
      <c r="CI55" s="549"/>
      <c r="CJ55" s="547"/>
      <c r="CK55" s="547"/>
      <c r="CL55" s="547"/>
      <c r="CM55" s="547"/>
      <c r="CN55" s="548"/>
      <c r="CO55" s="549"/>
      <c r="CP55" s="547"/>
      <c r="CQ55" s="547"/>
      <c r="CR55" s="547"/>
      <c r="CS55" s="547"/>
      <c r="CT55" s="548"/>
      <c r="CU55" s="549"/>
      <c r="CV55" s="547"/>
      <c r="CW55" s="547"/>
      <c r="CX55" s="547"/>
      <c r="CY55" s="547"/>
      <c r="CZ55" s="548"/>
      <c r="DA55" s="549"/>
      <c r="DB55" s="547"/>
      <c r="DC55" s="547"/>
      <c r="DD55" s="547"/>
      <c r="DE55" s="547"/>
      <c r="DF55" s="548"/>
      <c r="DG55" s="549"/>
      <c r="DH55" s="547"/>
      <c r="DI55" s="547"/>
      <c r="DJ55" s="547"/>
      <c r="DK55" s="547"/>
      <c r="DL55" s="548"/>
      <c r="DM55" s="549"/>
      <c r="DN55" s="547"/>
      <c r="DO55" s="547"/>
      <c r="DP55" s="547"/>
      <c r="DQ55" s="547"/>
      <c r="DR55" s="548"/>
      <c r="DS55" s="549"/>
      <c r="DT55" s="547"/>
      <c r="DU55" s="547"/>
      <c r="DV55" s="547"/>
      <c r="DW55" s="547"/>
      <c r="DX55" s="548"/>
      <c r="DY55" s="549"/>
      <c r="DZ55" s="547"/>
      <c r="EA55" s="547"/>
      <c r="EB55" s="547"/>
      <c r="EC55" s="547"/>
      <c r="ED55" s="548"/>
      <c r="EE55" s="549"/>
      <c r="EF55" s="547"/>
      <c r="EG55" s="547"/>
      <c r="EH55" s="547"/>
      <c r="EI55" s="547"/>
      <c r="EJ55" s="548"/>
      <c r="EK55" s="549"/>
      <c r="EL55" s="547"/>
      <c r="EM55" s="547"/>
      <c r="EN55" s="547"/>
      <c r="EO55" s="547"/>
      <c r="EP55" s="548"/>
      <c r="EQ55" s="549"/>
      <c r="ER55" s="547"/>
      <c r="ES55" s="547"/>
      <c r="ET55" s="547"/>
      <c r="EU55" s="547"/>
      <c r="EV55" s="548"/>
      <c r="EW55" s="549"/>
      <c r="EX55" s="547"/>
      <c r="EY55" s="547"/>
      <c r="EZ55" s="547"/>
      <c r="FA55" s="547"/>
      <c r="FB55" s="548"/>
      <c r="FC55" s="549"/>
      <c r="FD55" s="547"/>
      <c r="FE55" s="547"/>
      <c r="FF55" s="547"/>
      <c r="FG55" s="547"/>
      <c r="FH55" s="548"/>
      <c r="FI55" s="549"/>
      <c r="FJ55" s="547"/>
      <c r="FK55" s="547"/>
      <c r="FL55" s="547"/>
      <c r="FM55" s="547"/>
      <c r="FN55" s="548"/>
      <c r="FO55" s="549"/>
      <c r="FP55" s="547"/>
      <c r="FQ55" s="547"/>
      <c r="FR55" s="547"/>
      <c r="FS55" s="547"/>
      <c r="FT55" s="548"/>
      <c r="FU55" s="549"/>
      <c r="FV55" s="547"/>
      <c r="FW55" s="547"/>
      <c r="FX55" s="547"/>
      <c r="FY55" s="547"/>
      <c r="FZ55" s="548"/>
      <c r="GA55" s="549"/>
      <c r="GB55" s="547"/>
      <c r="GC55" s="547"/>
      <c r="GD55" s="547"/>
      <c r="GE55" s="547"/>
      <c r="GF55" s="548"/>
      <c r="GG55" s="549"/>
      <c r="GH55" s="547"/>
      <c r="GI55" s="547"/>
      <c r="GJ55" s="547"/>
      <c r="GK55" s="547"/>
      <c r="GL55" s="548"/>
      <c r="GM55" s="549"/>
      <c r="GN55" s="547"/>
      <c r="GO55" s="547"/>
      <c r="GP55" s="547"/>
      <c r="GQ55" s="547"/>
      <c r="GR55" s="548"/>
      <c r="GS55" s="549"/>
      <c r="GT55" s="547"/>
      <c r="GU55" s="547"/>
      <c r="GV55" s="547"/>
      <c r="GW55" s="547"/>
      <c r="GX55" s="548"/>
      <c r="GY55" s="549"/>
      <c r="GZ55" s="547"/>
      <c r="HA55" s="547"/>
      <c r="HB55" s="547"/>
      <c r="HC55" s="547"/>
      <c r="HD55" s="548"/>
      <c r="HE55" s="549"/>
      <c r="HF55" s="547"/>
      <c r="HG55" s="547"/>
      <c r="HH55" s="547"/>
      <c r="HI55" s="547"/>
      <c r="HJ55" s="548"/>
      <c r="HK55" s="549"/>
      <c r="HL55" s="547"/>
      <c r="HM55" s="547"/>
      <c r="HN55" s="547"/>
    </row>
    <row r="56" spans="1:222" s="456" customFormat="1" ht="20.100000000000001" customHeight="1">
      <c r="A56" s="586">
        <f t="shared" si="3"/>
        <v>10</v>
      </c>
      <c r="B56" s="1360" t="str">
        <f t="shared" si="4"/>
        <v>RUA CEM</v>
      </c>
      <c r="C56" s="1361"/>
      <c r="D56" s="1362">
        <v>1</v>
      </c>
      <c r="E56" s="1363"/>
      <c r="F56" s="840"/>
      <c r="G56" s="570"/>
      <c r="H56" s="571"/>
      <c r="I56" s="549"/>
      <c r="J56" s="547"/>
      <c r="K56" s="547"/>
      <c r="L56" s="547"/>
      <c r="M56" s="547"/>
      <c r="N56" s="548"/>
      <c r="O56" s="549"/>
      <c r="P56" s="547"/>
      <c r="Q56" s="547"/>
      <c r="R56" s="547"/>
      <c r="S56" s="547"/>
      <c r="T56" s="548"/>
      <c r="U56" s="549"/>
      <c r="V56" s="547"/>
      <c r="W56" s="547"/>
      <c r="X56" s="547"/>
      <c r="Y56" s="547"/>
      <c r="Z56" s="548"/>
      <c r="AA56" s="549"/>
      <c r="AB56" s="547"/>
      <c r="AC56" s="547"/>
      <c r="AD56" s="547"/>
      <c r="AE56" s="547"/>
      <c r="AF56" s="548"/>
      <c r="AG56" s="549"/>
      <c r="AH56" s="547"/>
      <c r="AI56" s="547"/>
      <c r="AJ56" s="547"/>
      <c r="AK56" s="547"/>
      <c r="AL56" s="548"/>
      <c r="AM56" s="549"/>
      <c r="AN56" s="547"/>
      <c r="AO56" s="547"/>
      <c r="AP56" s="547"/>
      <c r="AQ56" s="547"/>
      <c r="AR56" s="548"/>
      <c r="AS56" s="549"/>
      <c r="AT56" s="547"/>
      <c r="AU56" s="547"/>
      <c r="AV56" s="547"/>
      <c r="AW56" s="547"/>
      <c r="AX56" s="548"/>
      <c r="AY56" s="549"/>
      <c r="AZ56" s="547"/>
      <c r="BA56" s="547"/>
      <c r="BB56" s="547"/>
      <c r="BC56" s="547"/>
      <c r="BD56" s="548"/>
      <c r="BE56" s="549"/>
      <c r="BF56" s="547"/>
      <c r="BG56" s="547"/>
      <c r="BH56" s="547"/>
      <c r="BI56" s="547"/>
      <c r="BJ56" s="548"/>
      <c r="BK56" s="549"/>
      <c r="BL56" s="547"/>
      <c r="BM56" s="547"/>
      <c r="BN56" s="547"/>
      <c r="BO56" s="547"/>
      <c r="BP56" s="548"/>
      <c r="BQ56" s="549"/>
      <c r="BR56" s="547"/>
      <c r="BS56" s="547"/>
      <c r="BT56" s="547"/>
      <c r="BU56" s="547"/>
      <c r="BV56" s="548"/>
      <c r="BW56" s="549"/>
      <c r="BX56" s="547"/>
      <c r="BY56" s="547"/>
      <c r="BZ56" s="547"/>
      <c r="CA56" s="547"/>
      <c r="CB56" s="548"/>
      <c r="CC56" s="549"/>
      <c r="CD56" s="547"/>
      <c r="CE56" s="547"/>
      <c r="CF56" s="547"/>
      <c r="CG56" s="547"/>
      <c r="CH56" s="548"/>
      <c r="CI56" s="549"/>
      <c r="CJ56" s="547"/>
      <c r="CK56" s="547"/>
      <c r="CL56" s="547"/>
      <c r="CM56" s="547"/>
      <c r="CN56" s="548"/>
      <c r="CO56" s="549"/>
      <c r="CP56" s="547"/>
      <c r="CQ56" s="547"/>
      <c r="CR56" s="547"/>
      <c r="CS56" s="547"/>
      <c r="CT56" s="548"/>
      <c r="CU56" s="549"/>
      <c r="CV56" s="547"/>
      <c r="CW56" s="547"/>
      <c r="CX56" s="547"/>
      <c r="CY56" s="547"/>
      <c r="CZ56" s="548"/>
      <c r="DA56" s="549"/>
      <c r="DB56" s="547"/>
      <c r="DC56" s="547"/>
      <c r="DD56" s="547"/>
      <c r="DE56" s="547"/>
      <c r="DF56" s="548"/>
      <c r="DG56" s="549"/>
      <c r="DH56" s="547"/>
      <c r="DI56" s="547"/>
      <c r="DJ56" s="547"/>
      <c r="DK56" s="547"/>
      <c r="DL56" s="548"/>
      <c r="DM56" s="549"/>
      <c r="DN56" s="547"/>
      <c r="DO56" s="547"/>
      <c r="DP56" s="547"/>
      <c r="DQ56" s="547"/>
      <c r="DR56" s="548"/>
      <c r="DS56" s="549"/>
      <c r="DT56" s="547"/>
      <c r="DU56" s="547"/>
      <c r="DV56" s="547"/>
      <c r="DW56" s="547"/>
      <c r="DX56" s="548"/>
      <c r="DY56" s="549"/>
      <c r="DZ56" s="547"/>
      <c r="EA56" s="547"/>
      <c r="EB56" s="547"/>
      <c r="EC56" s="547"/>
      <c r="ED56" s="548"/>
      <c r="EE56" s="549"/>
      <c r="EF56" s="547"/>
      <c r="EG56" s="547"/>
      <c r="EH56" s="547"/>
      <c r="EI56" s="547"/>
      <c r="EJ56" s="548"/>
      <c r="EK56" s="549"/>
      <c r="EL56" s="547"/>
      <c r="EM56" s="547"/>
      <c r="EN56" s="547"/>
      <c r="EO56" s="547"/>
      <c r="EP56" s="548"/>
      <c r="EQ56" s="549"/>
      <c r="ER56" s="547"/>
      <c r="ES56" s="547"/>
      <c r="ET56" s="547"/>
      <c r="EU56" s="547"/>
      <c r="EV56" s="548"/>
      <c r="EW56" s="549"/>
      <c r="EX56" s="547"/>
      <c r="EY56" s="547"/>
      <c r="EZ56" s="547"/>
      <c r="FA56" s="547"/>
      <c r="FB56" s="548"/>
      <c r="FC56" s="549"/>
      <c r="FD56" s="547"/>
      <c r="FE56" s="547"/>
      <c r="FF56" s="547"/>
      <c r="FG56" s="547"/>
      <c r="FH56" s="548"/>
      <c r="FI56" s="549"/>
      <c r="FJ56" s="547"/>
      <c r="FK56" s="547"/>
      <c r="FL56" s="547"/>
      <c r="FM56" s="547"/>
      <c r="FN56" s="548"/>
      <c r="FO56" s="549"/>
      <c r="FP56" s="547"/>
      <c r="FQ56" s="547"/>
      <c r="FR56" s="547"/>
      <c r="FS56" s="547"/>
      <c r="FT56" s="548"/>
      <c r="FU56" s="549"/>
      <c r="FV56" s="547"/>
      <c r="FW56" s="547"/>
      <c r="FX56" s="547"/>
      <c r="FY56" s="547"/>
      <c r="FZ56" s="548"/>
      <c r="GA56" s="549"/>
      <c r="GB56" s="547"/>
      <c r="GC56" s="547"/>
      <c r="GD56" s="547"/>
      <c r="GE56" s="547"/>
      <c r="GF56" s="548"/>
      <c r="GG56" s="549"/>
      <c r="GH56" s="547"/>
      <c r="GI56" s="547"/>
      <c r="GJ56" s="547"/>
      <c r="GK56" s="547"/>
      <c r="GL56" s="548"/>
      <c r="GM56" s="549"/>
      <c r="GN56" s="547"/>
      <c r="GO56" s="547"/>
      <c r="GP56" s="547"/>
      <c r="GQ56" s="547"/>
      <c r="GR56" s="548"/>
      <c r="GS56" s="549"/>
      <c r="GT56" s="547"/>
      <c r="GU56" s="547"/>
      <c r="GV56" s="547"/>
      <c r="GW56" s="547"/>
      <c r="GX56" s="548"/>
      <c r="GY56" s="549"/>
      <c r="GZ56" s="547"/>
      <c r="HA56" s="547"/>
      <c r="HB56" s="547"/>
      <c r="HC56" s="547"/>
      <c r="HD56" s="548"/>
      <c r="HE56" s="549"/>
      <c r="HF56" s="547"/>
      <c r="HG56" s="547"/>
      <c r="HH56" s="547"/>
      <c r="HI56" s="547"/>
      <c r="HJ56" s="548"/>
      <c r="HK56" s="549"/>
      <c r="HL56" s="547"/>
      <c r="HM56" s="547"/>
      <c r="HN56" s="547"/>
    </row>
    <row r="57" spans="1:222" s="456" customFormat="1" ht="20.100000000000001" customHeight="1">
      <c r="A57" s="586">
        <f t="shared" si="3"/>
        <v>11</v>
      </c>
      <c r="B57" s="1360" t="str">
        <f t="shared" si="4"/>
        <v>TRAVESSA CENTO E CINQUENTA E DOIS</v>
      </c>
      <c r="C57" s="1361"/>
      <c r="D57" s="1362">
        <v>1</v>
      </c>
      <c r="E57" s="1363"/>
      <c r="F57" s="840"/>
      <c r="G57" s="570"/>
      <c r="H57" s="571"/>
      <c r="I57" s="549"/>
      <c r="J57" s="547"/>
      <c r="K57" s="547"/>
      <c r="L57" s="547"/>
      <c r="M57" s="547"/>
      <c r="N57" s="548"/>
      <c r="O57" s="549"/>
      <c r="P57" s="547"/>
      <c r="Q57" s="547"/>
      <c r="R57" s="547"/>
      <c r="S57" s="547"/>
      <c r="T57" s="548"/>
      <c r="U57" s="549"/>
      <c r="V57" s="547"/>
      <c r="W57" s="547"/>
      <c r="X57" s="547"/>
      <c r="Y57" s="547"/>
      <c r="Z57" s="548"/>
      <c r="AA57" s="549"/>
      <c r="AB57" s="547"/>
      <c r="AC57" s="547"/>
      <c r="AD57" s="547"/>
      <c r="AE57" s="547"/>
      <c r="AF57" s="548"/>
      <c r="AG57" s="549"/>
      <c r="AH57" s="547"/>
      <c r="AI57" s="547"/>
      <c r="AJ57" s="547"/>
      <c r="AK57" s="547"/>
      <c r="AL57" s="548"/>
      <c r="AM57" s="549"/>
      <c r="AN57" s="547"/>
      <c r="AO57" s="547"/>
      <c r="AP57" s="547"/>
      <c r="AQ57" s="547"/>
      <c r="AR57" s="548"/>
      <c r="AS57" s="549"/>
      <c r="AT57" s="547"/>
      <c r="AU57" s="547"/>
      <c r="AV57" s="547"/>
      <c r="AW57" s="547"/>
      <c r="AX57" s="548"/>
      <c r="AY57" s="549"/>
      <c r="AZ57" s="547"/>
      <c r="BA57" s="547"/>
      <c r="BB57" s="547"/>
      <c r="BC57" s="547"/>
      <c r="BD57" s="548"/>
      <c r="BE57" s="549"/>
      <c r="BF57" s="547"/>
      <c r="BG57" s="547"/>
      <c r="BH57" s="547"/>
      <c r="BI57" s="547"/>
      <c r="BJ57" s="548"/>
      <c r="BK57" s="549"/>
      <c r="BL57" s="547"/>
      <c r="BM57" s="547"/>
      <c r="BN57" s="547"/>
      <c r="BO57" s="547"/>
      <c r="BP57" s="548"/>
      <c r="BQ57" s="549"/>
      <c r="BR57" s="547"/>
      <c r="BS57" s="547"/>
      <c r="BT57" s="547"/>
      <c r="BU57" s="547"/>
      <c r="BV57" s="548"/>
      <c r="BW57" s="549"/>
      <c r="BX57" s="547"/>
      <c r="BY57" s="547"/>
      <c r="BZ57" s="547"/>
      <c r="CA57" s="547"/>
      <c r="CB57" s="548"/>
      <c r="CC57" s="549"/>
      <c r="CD57" s="547"/>
      <c r="CE57" s="547"/>
      <c r="CF57" s="547"/>
      <c r="CG57" s="547"/>
      <c r="CH57" s="548"/>
      <c r="CI57" s="549"/>
      <c r="CJ57" s="547"/>
      <c r="CK57" s="547"/>
      <c r="CL57" s="547"/>
      <c r="CM57" s="547"/>
      <c r="CN57" s="548"/>
      <c r="CO57" s="549"/>
      <c r="CP57" s="547"/>
      <c r="CQ57" s="547"/>
      <c r="CR57" s="547"/>
      <c r="CS57" s="547"/>
      <c r="CT57" s="548"/>
      <c r="CU57" s="549"/>
      <c r="CV57" s="547"/>
      <c r="CW57" s="547"/>
      <c r="CX57" s="547"/>
      <c r="CY57" s="547"/>
      <c r="CZ57" s="548"/>
      <c r="DA57" s="549"/>
      <c r="DB57" s="547"/>
      <c r="DC57" s="547"/>
      <c r="DD57" s="547"/>
      <c r="DE57" s="547"/>
      <c r="DF57" s="548"/>
      <c r="DG57" s="549"/>
      <c r="DH57" s="547"/>
      <c r="DI57" s="547"/>
      <c r="DJ57" s="547"/>
      <c r="DK57" s="547"/>
      <c r="DL57" s="548"/>
      <c r="DM57" s="549"/>
      <c r="DN57" s="547"/>
      <c r="DO57" s="547"/>
      <c r="DP57" s="547"/>
      <c r="DQ57" s="547"/>
      <c r="DR57" s="548"/>
      <c r="DS57" s="549"/>
      <c r="DT57" s="547"/>
      <c r="DU57" s="547"/>
      <c r="DV57" s="547"/>
      <c r="DW57" s="547"/>
      <c r="DX57" s="548"/>
      <c r="DY57" s="549"/>
      <c r="DZ57" s="547"/>
      <c r="EA57" s="547"/>
      <c r="EB57" s="547"/>
      <c r="EC57" s="547"/>
      <c r="ED57" s="548"/>
      <c r="EE57" s="549"/>
      <c r="EF57" s="547"/>
      <c r="EG57" s="547"/>
      <c r="EH57" s="547"/>
      <c r="EI57" s="547"/>
      <c r="EJ57" s="548"/>
      <c r="EK57" s="549"/>
      <c r="EL57" s="547"/>
      <c r="EM57" s="547"/>
      <c r="EN57" s="547"/>
      <c r="EO57" s="547"/>
      <c r="EP57" s="548"/>
      <c r="EQ57" s="549"/>
      <c r="ER57" s="547"/>
      <c r="ES57" s="547"/>
      <c r="ET57" s="547"/>
      <c r="EU57" s="547"/>
      <c r="EV57" s="548"/>
      <c r="EW57" s="549"/>
      <c r="EX57" s="547"/>
      <c r="EY57" s="547"/>
      <c r="EZ57" s="547"/>
      <c r="FA57" s="547"/>
      <c r="FB57" s="548"/>
      <c r="FC57" s="549"/>
      <c r="FD57" s="547"/>
      <c r="FE57" s="547"/>
      <c r="FF57" s="547"/>
      <c r="FG57" s="547"/>
      <c r="FH57" s="548"/>
      <c r="FI57" s="549"/>
      <c r="FJ57" s="547"/>
      <c r="FK57" s="547"/>
      <c r="FL57" s="547"/>
      <c r="FM57" s="547"/>
      <c r="FN57" s="548"/>
      <c r="FO57" s="549"/>
      <c r="FP57" s="547"/>
      <c r="FQ57" s="547"/>
      <c r="FR57" s="547"/>
      <c r="FS57" s="547"/>
      <c r="FT57" s="548"/>
      <c r="FU57" s="549"/>
      <c r="FV57" s="547"/>
      <c r="FW57" s="547"/>
      <c r="FX57" s="547"/>
      <c r="FY57" s="547"/>
      <c r="FZ57" s="548"/>
      <c r="GA57" s="549"/>
      <c r="GB57" s="547"/>
      <c r="GC57" s="547"/>
      <c r="GD57" s="547"/>
      <c r="GE57" s="547"/>
      <c r="GF57" s="548"/>
      <c r="GG57" s="549"/>
      <c r="GH57" s="547"/>
      <c r="GI57" s="547"/>
      <c r="GJ57" s="547"/>
      <c r="GK57" s="547"/>
      <c r="GL57" s="548"/>
      <c r="GM57" s="549"/>
      <c r="GN57" s="547"/>
      <c r="GO57" s="547"/>
      <c r="GP57" s="547"/>
      <c r="GQ57" s="547"/>
      <c r="GR57" s="548"/>
      <c r="GS57" s="549"/>
      <c r="GT57" s="547"/>
      <c r="GU57" s="547"/>
      <c r="GV57" s="547"/>
      <c r="GW57" s="547"/>
      <c r="GX57" s="548"/>
      <c r="GY57" s="549"/>
      <c r="GZ57" s="547"/>
      <c r="HA57" s="547"/>
      <c r="HB57" s="547"/>
      <c r="HC57" s="547"/>
      <c r="HD57" s="548"/>
      <c r="HE57" s="549"/>
      <c r="HF57" s="547"/>
      <c r="HG57" s="547"/>
      <c r="HH57" s="547"/>
      <c r="HI57" s="547"/>
      <c r="HJ57" s="548"/>
      <c r="HK57" s="549"/>
      <c r="HL57" s="547"/>
      <c r="HM57" s="547"/>
      <c r="HN57" s="547"/>
    </row>
    <row r="58" spans="1:222" s="456" customFormat="1" ht="20.100000000000001" customHeight="1">
      <c r="A58" s="586">
        <f t="shared" si="3"/>
        <v>12</v>
      </c>
      <c r="B58" s="1360" t="str">
        <f t="shared" si="4"/>
        <v>RUA FEIRA DE SANTANA</v>
      </c>
      <c r="C58" s="1361"/>
      <c r="D58" s="1362">
        <v>1</v>
      </c>
      <c r="E58" s="1363"/>
      <c r="F58" s="840"/>
      <c r="G58" s="570"/>
      <c r="H58" s="571"/>
      <c r="I58" s="549"/>
      <c r="J58" s="547"/>
      <c r="K58" s="547"/>
      <c r="L58" s="547"/>
      <c r="M58" s="547"/>
      <c r="N58" s="548"/>
      <c r="O58" s="549"/>
      <c r="P58" s="547"/>
      <c r="Q58" s="547"/>
      <c r="R58" s="547"/>
      <c r="S58" s="547"/>
      <c r="T58" s="548"/>
      <c r="U58" s="549"/>
      <c r="V58" s="547"/>
      <c r="W58" s="547"/>
      <c r="X58" s="547"/>
      <c r="Y58" s="547"/>
      <c r="Z58" s="548"/>
      <c r="AA58" s="549"/>
      <c r="AB58" s="547"/>
      <c r="AC58" s="547"/>
      <c r="AD58" s="547"/>
      <c r="AE58" s="547"/>
      <c r="AF58" s="548"/>
      <c r="AG58" s="549"/>
      <c r="AH58" s="547"/>
      <c r="AI58" s="547"/>
      <c r="AJ58" s="547"/>
      <c r="AK58" s="547"/>
      <c r="AL58" s="548"/>
      <c r="AM58" s="549"/>
      <c r="AN58" s="547"/>
      <c r="AO58" s="547"/>
      <c r="AP58" s="547"/>
      <c r="AQ58" s="547"/>
      <c r="AR58" s="548"/>
      <c r="AS58" s="549"/>
      <c r="AT58" s="547"/>
      <c r="AU58" s="547"/>
      <c r="AV58" s="547"/>
      <c r="AW58" s="547"/>
      <c r="AX58" s="548"/>
      <c r="AY58" s="549"/>
      <c r="AZ58" s="547"/>
      <c r="BA58" s="547"/>
      <c r="BB58" s="547"/>
      <c r="BC58" s="547"/>
      <c r="BD58" s="548"/>
      <c r="BE58" s="549"/>
      <c r="BF58" s="547"/>
      <c r="BG58" s="547"/>
      <c r="BH58" s="547"/>
      <c r="BI58" s="547"/>
      <c r="BJ58" s="548"/>
      <c r="BK58" s="549"/>
      <c r="BL58" s="547"/>
      <c r="BM58" s="547"/>
      <c r="BN58" s="547"/>
      <c r="BO58" s="547"/>
      <c r="BP58" s="548"/>
      <c r="BQ58" s="549"/>
      <c r="BR58" s="547"/>
      <c r="BS58" s="547"/>
      <c r="BT58" s="547"/>
      <c r="BU58" s="547"/>
      <c r="BV58" s="548"/>
      <c r="BW58" s="549"/>
      <c r="BX58" s="547"/>
      <c r="BY58" s="547"/>
      <c r="BZ58" s="547"/>
      <c r="CA58" s="547"/>
      <c r="CB58" s="548"/>
      <c r="CC58" s="549"/>
      <c r="CD58" s="547"/>
      <c r="CE58" s="547"/>
      <c r="CF58" s="547"/>
      <c r="CG58" s="547"/>
      <c r="CH58" s="548"/>
      <c r="CI58" s="549"/>
      <c r="CJ58" s="547"/>
      <c r="CK58" s="547"/>
      <c r="CL58" s="547"/>
      <c r="CM58" s="547"/>
      <c r="CN58" s="548"/>
      <c r="CO58" s="549"/>
      <c r="CP58" s="547"/>
      <c r="CQ58" s="547"/>
      <c r="CR58" s="547"/>
      <c r="CS58" s="547"/>
      <c r="CT58" s="548"/>
      <c r="CU58" s="549"/>
      <c r="CV58" s="547"/>
      <c r="CW58" s="547"/>
      <c r="CX58" s="547"/>
      <c r="CY58" s="547"/>
      <c r="CZ58" s="548"/>
      <c r="DA58" s="549"/>
      <c r="DB58" s="547"/>
      <c r="DC58" s="547"/>
      <c r="DD58" s="547"/>
      <c r="DE58" s="547"/>
      <c r="DF58" s="548"/>
      <c r="DG58" s="549"/>
      <c r="DH58" s="547"/>
      <c r="DI58" s="547"/>
      <c r="DJ58" s="547"/>
      <c r="DK58" s="547"/>
      <c r="DL58" s="548"/>
      <c r="DM58" s="549"/>
      <c r="DN58" s="547"/>
      <c r="DO58" s="547"/>
      <c r="DP58" s="547"/>
      <c r="DQ58" s="547"/>
      <c r="DR58" s="548"/>
      <c r="DS58" s="549"/>
      <c r="DT58" s="547"/>
      <c r="DU58" s="547"/>
      <c r="DV58" s="547"/>
      <c r="DW58" s="547"/>
      <c r="DX58" s="548"/>
      <c r="DY58" s="549"/>
      <c r="DZ58" s="547"/>
      <c r="EA58" s="547"/>
      <c r="EB58" s="547"/>
      <c r="EC58" s="547"/>
      <c r="ED58" s="548"/>
      <c r="EE58" s="549"/>
      <c r="EF58" s="547"/>
      <c r="EG58" s="547"/>
      <c r="EH58" s="547"/>
      <c r="EI58" s="547"/>
      <c r="EJ58" s="548"/>
      <c r="EK58" s="549"/>
      <c r="EL58" s="547"/>
      <c r="EM58" s="547"/>
      <c r="EN58" s="547"/>
      <c r="EO58" s="547"/>
      <c r="EP58" s="548"/>
      <c r="EQ58" s="549"/>
      <c r="ER58" s="547"/>
      <c r="ES58" s="547"/>
      <c r="ET58" s="547"/>
      <c r="EU58" s="547"/>
      <c r="EV58" s="548"/>
      <c r="EW58" s="549"/>
      <c r="EX58" s="547"/>
      <c r="EY58" s="547"/>
      <c r="EZ58" s="547"/>
      <c r="FA58" s="547"/>
      <c r="FB58" s="548"/>
      <c r="FC58" s="549"/>
      <c r="FD58" s="547"/>
      <c r="FE58" s="547"/>
      <c r="FF58" s="547"/>
      <c r="FG58" s="547"/>
      <c r="FH58" s="548"/>
      <c r="FI58" s="549"/>
      <c r="FJ58" s="547"/>
      <c r="FK58" s="547"/>
      <c r="FL58" s="547"/>
      <c r="FM58" s="547"/>
      <c r="FN58" s="548"/>
      <c r="FO58" s="549"/>
      <c r="FP58" s="547"/>
      <c r="FQ58" s="547"/>
      <c r="FR58" s="547"/>
      <c r="FS58" s="547"/>
      <c r="FT58" s="548"/>
      <c r="FU58" s="549"/>
      <c r="FV58" s="547"/>
      <c r="FW58" s="547"/>
      <c r="FX58" s="547"/>
      <c r="FY58" s="547"/>
      <c r="FZ58" s="548"/>
      <c r="GA58" s="549"/>
      <c r="GB58" s="547"/>
      <c r="GC58" s="547"/>
      <c r="GD58" s="547"/>
      <c r="GE58" s="547"/>
      <c r="GF58" s="548"/>
      <c r="GG58" s="549"/>
      <c r="GH58" s="547"/>
      <c r="GI58" s="547"/>
      <c r="GJ58" s="547"/>
      <c r="GK58" s="547"/>
      <c r="GL58" s="548"/>
      <c r="GM58" s="549"/>
      <c r="GN58" s="547"/>
      <c r="GO58" s="547"/>
      <c r="GP58" s="547"/>
      <c r="GQ58" s="547"/>
      <c r="GR58" s="548"/>
      <c r="GS58" s="549"/>
      <c r="GT58" s="547"/>
      <c r="GU58" s="547"/>
      <c r="GV58" s="547"/>
      <c r="GW58" s="547"/>
      <c r="GX58" s="548"/>
      <c r="GY58" s="549"/>
      <c r="GZ58" s="547"/>
      <c r="HA58" s="547"/>
      <c r="HB58" s="547"/>
      <c r="HC58" s="547"/>
      <c r="HD58" s="548"/>
      <c r="HE58" s="549"/>
      <c r="HF58" s="547"/>
      <c r="HG58" s="547"/>
      <c r="HH58" s="547"/>
      <c r="HI58" s="547"/>
      <c r="HJ58" s="548"/>
      <c r="HK58" s="549"/>
      <c r="HL58" s="547"/>
      <c r="HM58" s="547"/>
      <c r="HN58" s="547"/>
    </row>
    <row r="59" spans="1:222" s="456" customFormat="1" ht="20.100000000000001" customHeight="1">
      <c r="A59" s="586">
        <f t="shared" si="3"/>
        <v>13</v>
      </c>
      <c r="B59" s="1360" t="str">
        <f t="shared" si="4"/>
        <v>RUA ITAPEMIRIM</v>
      </c>
      <c r="C59" s="1361"/>
      <c r="D59" s="1362">
        <v>1</v>
      </c>
      <c r="E59" s="1363"/>
      <c r="F59" s="576"/>
      <c r="G59" s="570"/>
      <c r="H59" s="571"/>
      <c r="I59" s="549"/>
      <c r="J59" s="547"/>
      <c r="K59" s="547"/>
      <c r="L59" s="547"/>
      <c r="M59" s="547"/>
      <c r="N59" s="548"/>
      <c r="O59" s="549"/>
      <c r="P59" s="547"/>
      <c r="Q59" s="547"/>
      <c r="R59" s="547"/>
      <c r="S59" s="547"/>
      <c r="T59" s="548"/>
      <c r="U59" s="549"/>
      <c r="V59" s="547"/>
      <c r="W59" s="547"/>
      <c r="X59" s="547"/>
      <c r="Y59" s="547"/>
      <c r="Z59" s="548"/>
      <c r="AA59" s="549"/>
      <c r="AB59" s="547"/>
      <c r="AC59" s="547"/>
      <c r="AD59" s="547"/>
      <c r="AE59" s="547"/>
      <c r="AF59" s="548"/>
      <c r="AG59" s="549"/>
      <c r="AH59" s="547"/>
      <c r="AI59" s="547"/>
      <c r="AJ59" s="547"/>
      <c r="AK59" s="547"/>
      <c r="AL59" s="548"/>
      <c r="AM59" s="549"/>
      <c r="AN59" s="547"/>
      <c r="AO59" s="547"/>
      <c r="AP59" s="547"/>
      <c r="AQ59" s="547"/>
      <c r="AR59" s="548"/>
      <c r="AS59" s="549"/>
      <c r="AT59" s="547"/>
      <c r="AU59" s="547"/>
      <c r="AV59" s="547"/>
      <c r="AW59" s="547"/>
      <c r="AX59" s="548"/>
      <c r="AY59" s="549"/>
      <c r="AZ59" s="547"/>
      <c r="BA59" s="547"/>
      <c r="BB59" s="547"/>
      <c r="BC59" s="547"/>
      <c r="BD59" s="548"/>
      <c r="BE59" s="549"/>
      <c r="BF59" s="547"/>
      <c r="BG59" s="547"/>
      <c r="BH59" s="547"/>
      <c r="BI59" s="547"/>
      <c r="BJ59" s="548"/>
      <c r="BK59" s="549"/>
      <c r="BL59" s="547"/>
      <c r="BM59" s="547"/>
      <c r="BN59" s="547"/>
      <c r="BO59" s="547"/>
      <c r="BP59" s="548"/>
      <c r="BQ59" s="549"/>
      <c r="BR59" s="547"/>
      <c r="BS59" s="547"/>
      <c r="BT59" s="547"/>
      <c r="BU59" s="547"/>
      <c r="BV59" s="548"/>
      <c r="BW59" s="549"/>
      <c r="BX59" s="547"/>
      <c r="BY59" s="547"/>
      <c r="BZ59" s="547"/>
      <c r="CA59" s="547"/>
      <c r="CB59" s="548"/>
      <c r="CC59" s="549"/>
      <c r="CD59" s="547"/>
      <c r="CE59" s="547"/>
      <c r="CF59" s="547"/>
      <c r="CG59" s="547"/>
      <c r="CH59" s="548"/>
      <c r="CI59" s="549"/>
      <c r="CJ59" s="547"/>
      <c r="CK59" s="547"/>
      <c r="CL59" s="547"/>
      <c r="CM59" s="547"/>
      <c r="CN59" s="548"/>
      <c r="CO59" s="549"/>
      <c r="CP59" s="547"/>
      <c r="CQ59" s="547"/>
      <c r="CR59" s="547"/>
      <c r="CS59" s="547"/>
      <c r="CT59" s="548"/>
      <c r="CU59" s="549"/>
      <c r="CV59" s="547"/>
      <c r="CW59" s="547"/>
      <c r="CX59" s="547"/>
      <c r="CY59" s="547"/>
      <c r="CZ59" s="548"/>
      <c r="DA59" s="549"/>
      <c r="DB59" s="547"/>
      <c r="DC59" s="547"/>
      <c r="DD59" s="547"/>
      <c r="DE59" s="547"/>
      <c r="DF59" s="548"/>
      <c r="DG59" s="549"/>
      <c r="DH59" s="547"/>
      <c r="DI59" s="547"/>
      <c r="DJ59" s="547"/>
      <c r="DK59" s="547"/>
      <c r="DL59" s="548"/>
      <c r="DM59" s="549"/>
      <c r="DN59" s="547"/>
      <c r="DO59" s="547"/>
      <c r="DP59" s="547"/>
      <c r="DQ59" s="547"/>
      <c r="DR59" s="548"/>
      <c r="DS59" s="549"/>
      <c r="DT59" s="547"/>
      <c r="DU59" s="547"/>
      <c r="DV59" s="547"/>
      <c r="DW59" s="547"/>
      <c r="DX59" s="548"/>
      <c r="DY59" s="549"/>
      <c r="DZ59" s="547"/>
      <c r="EA59" s="547"/>
      <c r="EB59" s="547"/>
      <c r="EC59" s="547"/>
      <c r="ED59" s="548"/>
      <c r="EE59" s="549"/>
      <c r="EF59" s="547"/>
      <c r="EG59" s="547"/>
      <c r="EH59" s="547"/>
      <c r="EI59" s="547"/>
      <c r="EJ59" s="548"/>
      <c r="EK59" s="549"/>
      <c r="EL59" s="547"/>
      <c r="EM59" s="547"/>
      <c r="EN59" s="547"/>
      <c r="EO59" s="547"/>
      <c r="EP59" s="548"/>
      <c r="EQ59" s="549"/>
      <c r="ER59" s="547"/>
      <c r="ES59" s="547"/>
      <c r="ET59" s="547"/>
      <c r="EU59" s="547"/>
      <c r="EV59" s="548"/>
      <c r="EW59" s="549"/>
      <c r="EX59" s="547"/>
      <c r="EY59" s="547"/>
      <c r="EZ59" s="547"/>
      <c r="FA59" s="547"/>
      <c r="FB59" s="548"/>
      <c r="FC59" s="549"/>
      <c r="FD59" s="547"/>
      <c r="FE59" s="547"/>
      <c r="FF59" s="547"/>
      <c r="FG59" s="547"/>
      <c r="FH59" s="548"/>
      <c r="FI59" s="549"/>
      <c r="FJ59" s="547"/>
      <c r="FK59" s="547"/>
      <c r="FL59" s="547"/>
      <c r="FM59" s="547"/>
      <c r="FN59" s="548"/>
      <c r="FO59" s="549"/>
      <c r="FP59" s="547"/>
      <c r="FQ59" s="547"/>
      <c r="FR59" s="547"/>
      <c r="FS59" s="547"/>
      <c r="FT59" s="548"/>
      <c r="FU59" s="549"/>
      <c r="FV59" s="547"/>
      <c r="FW59" s="547"/>
      <c r="FX59" s="547"/>
      <c r="FY59" s="547"/>
      <c r="FZ59" s="548"/>
      <c r="GA59" s="549"/>
      <c r="GB59" s="547"/>
      <c r="GC59" s="547"/>
      <c r="GD59" s="547"/>
      <c r="GE59" s="547"/>
      <c r="GF59" s="548"/>
      <c r="GG59" s="549"/>
      <c r="GH59" s="547"/>
      <c r="GI59" s="547"/>
      <c r="GJ59" s="547"/>
      <c r="GK59" s="547"/>
      <c r="GL59" s="548"/>
      <c r="GM59" s="549"/>
      <c r="GN59" s="547"/>
      <c r="GO59" s="547"/>
      <c r="GP59" s="547"/>
      <c r="GQ59" s="547"/>
      <c r="GR59" s="548"/>
      <c r="GS59" s="549"/>
      <c r="GT59" s="547"/>
      <c r="GU59" s="547"/>
      <c r="GV59" s="547"/>
      <c r="GW59" s="547"/>
      <c r="GX59" s="548"/>
      <c r="GY59" s="549"/>
      <c r="GZ59" s="547"/>
      <c r="HA59" s="547"/>
      <c r="HB59" s="547"/>
      <c r="HC59" s="547"/>
      <c r="HD59" s="548"/>
      <c r="HE59" s="549"/>
      <c r="HF59" s="547"/>
      <c r="HG59" s="547"/>
      <c r="HH59" s="547"/>
      <c r="HI59" s="547"/>
      <c r="HJ59" s="548"/>
      <c r="HK59" s="549"/>
      <c r="HL59" s="547"/>
      <c r="HM59" s="547"/>
      <c r="HN59" s="547"/>
    </row>
    <row r="60" spans="1:222" s="456" customFormat="1" ht="20.100000000000001" customHeight="1">
      <c r="A60" s="586">
        <f t="shared" si="3"/>
        <v>14</v>
      </c>
      <c r="B60" s="1360" t="str">
        <f t="shared" si="4"/>
        <v>RUA MURITIBA</v>
      </c>
      <c r="C60" s="1361"/>
      <c r="D60" s="1362">
        <v>1</v>
      </c>
      <c r="E60" s="1363"/>
      <c r="F60" s="576"/>
      <c r="G60" s="570"/>
      <c r="H60" s="571"/>
      <c r="I60" s="549"/>
      <c r="J60" s="547"/>
      <c r="K60" s="547"/>
      <c r="L60" s="547"/>
      <c r="M60" s="547"/>
      <c r="N60" s="548"/>
      <c r="O60" s="549"/>
      <c r="P60" s="547"/>
      <c r="Q60" s="547"/>
      <c r="R60" s="547"/>
      <c r="S60" s="547"/>
      <c r="T60" s="548"/>
      <c r="U60" s="549"/>
      <c r="V60" s="547"/>
      <c r="W60" s="547"/>
      <c r="X60" s="547"/>
      <c r="Y60" s="547"/>
      <c r="Z60" s="548"/>
      <c r="AA60" s="549"/>
      <c r="AB60" s="547"/>
      <c r="AC60" s="547"/>
      <c r="AD60" s="547"/>
      <c r="AE60" s="547"/>
      <c r="AF60" s="548"/>
      <c r="AG60" s="549"/>
      <c r="AH60" s="547"/>
      <c r="AI60" s="547"/>
      <c r="AJ60" s="547"/>
      <c r="AK60" s="547"/>
      <c r="AL60" s="548"/>
      <c r="AM60" s="549"/>
      <c r="AN60" s="547"/>
      <c r="AO60" s="547"/>
      <c r="AP60" s="547"/>
      <c r="AQ60" s="547"/>
      <c r="AR60" s="548"/>
      <c r="AS60" s="549"/>
      <c r="AT60" s="547"/>
      <c r="AU60" s="547"/>
      <c r="AV60" s="547"/>
      <c r="AW60" s="547"/>
      <c r="AX60" s="548"/>
      <c r="AY60" s="549"/>
      <c r="AZ60" s="547"/>
      <c r="BA60" s="547"/>
      <c r="BB60" s="547"/>
      <c r="BC60" s="547"/>
      <c r="BD60" s="548"/>
      <c r="BE60" s="549"/>
      <c r="BF60" s="547"/>
      <c r="BG60" s="547"/>
      <c r="BH60" s="547"/>
      <c r="BI60" s="547"/>
      <c r="BJ60" s="548"/>
      <c r="BK60" s="549"/>
      <c r="BL60" s="547"/>
      <c r="BM60" s="547"/>
      <c r="BN60" s="547"/>
      <c r="BO60" s="547"/>
      <c r="BP60" s="548"/>
      <c r="BQ60" s="549"/>
      <c r="BR60" s="547"/>
      <c r="BS60" s="547"/>
      <c r="BT60" s="547"/>
      <c r="BU60" s="547"/>
      <c r="BV60" s="548"/>
      <c r="BW60" s="549"/>
      <c r="BX60" s="547"/>
      <c r="BY60" s="547"/>
      <c r="BZ60" s="547"/>
      <c r="CA60" s="547"/>
      <c r="CB60" s="548"/>
      <c r="CC60" s="549"/>
      <c r="CD60" s="547"/>
      <c r="CE60" s="547"/>
      <c r="CF60" s="547"/>
      <c r="CG60" s="547"/>
      <c r="CH60" s="548"/>
      <c r="CI60" s="549"/>
      <c r="CJ60" s="547"/>
      <c r="CK60" s="547"/>
      <c r="CL60" s="547"/>
      <c r="CM60" s="547"/>
      <c r="CN60" s="548"/>
      <c r="CO60" s="549"/>
      <c r="CP60" s="547"/>
      <c r="CQ60" s="547"/>
      <c r="CR60" s="547"/>
      <c r="CS60" s="547"/>
      <c r="CT60" s="548"/>
      <c r="CU60" s="549"/>
      <c r="CV60" s="547"/>
      <c r="CW60" s="547"/>
      <c r="CX60" s="547"/>
      <c r="CY60" s="547"/>
      <c r="CZ60" s="548"/>
      <c r="DA60" s="549"/>
      <c r="DB60" s="547"/>
      <c r="DC60" s="547"/>
      <c r="DD60" s="547"/>
      <c r="DE60" s="547"/>
      <c r="DF60" s="548"/>
      <c r="DG60" s="549"/>
      <c r="DH60" s="547"/>
      <c r="DI60" s="547"/>
      <c r="DJ60" s="547"/>
      <c r="DK60" s="547"/>
      <c r="DL60" s="548"/>
      <c r="DM60" s="549"/>
      <c r="DN60" s="547"/>
      <c r="DO60" s="547"/>
      <c r="DP60" s="547"/>
      <c r="DQ60" s="547"/>
      <c r="DR60" s="548"/>
      <c r="DS60" s="549"/>
      <c r="DT60" s="547"/>
      <c r="DU60" s="547"/>
      <c r="DV60" s="547"/>
      <c r="DW60" s="547"/>
      <c r="DX60" s="548"/>
      <c r="DY60" s="549"/>
      <c r="DZ60" s="547"/>
      <c r="EA60" s="547"/>
      <c r="EB60" s="547"/>
      <c r="EC60" s="547"/>
      <c r="ED60" s="548"/>
      <c r="EE60" s="549"/>
      <c r="EF60" s="547"/>
      <c r="EG60" s="547"/>
      <c r="EH60" s="547"/>
      <c r="EI60" s="547"/>
      <c r="EJ60" s="548"/>
      <c r="EK60" s="549"/>
      <c r="EL60" s="547"/>
      <c r="EM60" s="547"/>
      <c r="EN60" s="547"/>
      <c r="EO60" s="547"/>
      <c r="EP60" s="548"/>
      <c r="EQ60" s="549"/>
      <c r="ER60" s="547"/>
      <c r="ES60" s="547"/>
      <c r="ET60" s="547"/>
      <c r="EU60" s="547"/>
      <c r="EV60" s="548"/>
      <c r="EW60" s="549"/>
      <c r="EX60" s="547"/>
      <c r="EY60" s="547"/>
      <c r="EZ60" s="547"/>
      <c r="FA60" s="547"/>
      <c r="FB60" s="548"/>
      <c r="FC60" s="549"/>
      <c r="FD60" s="547"/>
      <c r="FE60" s="547"/>
      <c r="FF60" s="547"/>
      <c r="FG60" s="547"/>
      <c r="FH60" s="548"/>
      <c r="FI60" s="549"/>
      <c r="FJ60" s="547"/>
      <c r="FK60" s="547"/>
      <c r="FL60" s="547"/>
      <c r="FM60" s="547"/>
      <c r="FN60" s="548"/>
      <c r="FO60" s="549"/>
      <c r="FP60" s="547"/>
      <c r="FQ60" s="547"/>
      <c r="FR60" s="547"/>
      <c r="FS60" s="547"/>
      <c r="FT60" s="548"/>
      <c r="FU60" s="549"/>
      <c r="FV60" s="547"/>
      <c r="FW60" s="547"/>
      <c r="FX60" s="547"/>
      <c r="FY60" s="547"/>
      <c r="FZ60" s="548"/>
      <c r="GA60" s="549"/>
      <c r="GB60" s="547"/>
      <c r="GC60" s="547"/>
      <c r="GD60" s="547"/>
      <c r="GE60" s="547"/>
      <c r="GF60" s="548"/>
      <c r="GG60" s="549"/>
      <c r="GH60" s="547"/>
      <c r="GI60" s="547"/>
      <c r="GJ60" s="547"/>
      <c r="GK60" s="547"/>
      <c r="GL60" s="548"/>
      <c r="GM60" s="549"/>
      <c r="GN60" s="547"/>
      <c r="GO60" s="547"/>
      <c r="GP60" s="547"/>
      <c r="GQ60" s="547"/>
      <c r="GR60" s="548"/>
      <c r="GS60" s="549"/>
      <c r="GT60" s="547"/>
      <c r="GU60" s="547"/>
      <c r="GV60" s="547"/>
      <c r="GW60" s="547"/>
      <c r="GX60" s="548"/>
      <c r="GY60" s="549"/>
      <c r="GZ60" s="547"/>
      <c r="HA60" s="547"/>
      <c r="HB60" s="547"/>
      <c r="HC60" s="547"/>
      <c r="HD60" s="548"/>
      <c r="HE60" s="549"/>
      <c r="HF60" s="547"/>
      <c r="HG60" s="547"/>
      <c r="HH60" s="547"/>
      <c r="HI60" s="547"/>
      <c r="HJ60" s="548"/>
      <c r="HK60" s="549"/>
      <c r="HL60" s="547"/>
      <c r="HM60" s="547"/>
      <c r="HN60" s="547"/>
    </row>
    <row r="61" spans="1:222" s="456" customFormat="1" ht="20.100000000000001" customHeight="1">
      <c r="A61" s="586">
        <f t="shared" si="3"/>
        <v>15</v>
      </c>
      <c r="B61" s="1360" t="str">
        <f t="shared" si="4"/>
        <v>RUA MARILIA</v>
      </c>
      <c r="C61" s="1361"/>
      <c r="D61" s="1362">
        <v>1</v>
      </c>
      <c r="E61" s="1363"/>
      <c r="F61" s="576"/>
      <c r="G61" s="570"/>
      <c r="H61" s="571"/>
      <c r="I61" s="549"/>
      <c r="J61" s="547"/>
      <c r="K61" s="547"/>
      <c r="L61" s="547"/>
      <c r="M61" s="547"/>
      <c r="N61" s="548"/>
      <c r="O61" s="549"/>
      <c r="P61" s="547"/>
      <c r="Q61" s="547"/>
      <c r="R61" s="547"/>
      <c r="S61" s="547"/>
      <c r="T61" s="548"/>
      <c r="U61" s="549"/>
      <c r="V61" s="547"/>
      <c r="W61" s="547"/>
      <c r="X61" s="547"/>
      <c r="Y61" s="547"/>
      <c r="Z61" s="548"/>
      <c r="AA61" s="549"/>
      <c r="AB61" s="547"/>
      <c r="AC61" s="547"/>
      <c r="AD61" s="547"/>
      <c r="AE61" s="547"/>
      <c r="AF61" s="548"/>
      <c r="AG61" s="549"/>
      <c r="AH61" s="547"/>
      <c r="AI61" s="547"/>
      <c r="AJ61" s="547"/>
      <c r="AK61" s="547"/>
      <c r="AL61" s="548"/>
      <c r="AM61" s="549"/>
      <c r="AN61" s="547"/>
      <c r="AO61" s="547"/>
      <c r="AP61" s="547"/>
      <c r="AQ61" s="547"/>
      <c r="AR61" s="548"/>
      <c r="AS61" s="549"/>
      <c r="AT61" s="547"/>
      <c r="AU61" s="547"/>
      <c r="AV61" s="547"/>
      <c r="AW61" s="547"/>
      <c r="AX61" s="548"/>
      <c r="AY61" s="549"/>
      <c r="AZ61" s="547"/>
      <c r="BA61" s="547"/>
      <c r="BB61" s="547"/>
      <c r="BC61" s="547"/>
      <c r="BD61" s="548"/>
      <c r="BE61" s="549"/>
      <c r="BF61" s="547"/>
      <c r="BG61" s="547"/>
      <c r="BH61" s="547"/>
      <c r="BI61" s="547"/>
      <c r="BJ61" s="548"/>
      <c r="BK61" s="549"/>
      <c r="BL61" s="547"/>
      <c r="BM61" s="547"/>
      <c r="BN61" s="547"/>
      <c r="BO61" s="547"/>
      <c r="BP61" s="548"/>
      <c r="BQ61" s="549"/>
      <c r="BR61" s="547"/>
      <c r="BS61" s="547"/>
      <c r="BT61" s="547"/>
      <c r="BU61" s="547"/>
      <c r="BV61" s="548"/>
      <c r="BW61" s="549"/>
      <c r="BX61" s="547"/>
      <c r="BY61" s="547"/>
      <c r="BZ61" s="547"/>
      <c r="CA61" s="547"/>
      <c r="CB61" s="548"/>
      <c r="CC61" s="549"/>
      <c r="CD61" s="547"/>
      <c r="CE61" s="547"/>
      <c r="CF61" s="547"/>
      <c r="CG61" s="547"/>
      <c r="CH61" s="548"/>
      <c r="CI61" s="549"/>
      <c r="CJ61" s="547"/>
      <c r="CK61" s="547"/>
      <c r="CL61" s="547"/>
      <c r="CM61" s="547"/>
      <c r="CN61" s="548"/>
      <c r="CO61" s="549"/>
      <c r="CP61" s="547"/>
      <c r="CQ61" s="547"/>
      <c r="CR61" s="547"/>
      <c r="CS61" s="547"/>
      <c r="CT61" s="548"/>
      <c r="CU61" s="549"/>
      <c r="CV61" s="547"/>
      <c r="CW61" s="547"/>
      <c r="CX61" s="547"/>
      <c r="CY61" s="547"/>
      <c r="CZ61" s="548"/>
      <c r="DA61" s="549"/>
      <c r="DB61" s="547"/>
      <c r="DC61" s="547"/>
      <c r="DD61" s="547"/>
      <c r="DE61" s="547"/>
      <c r="DF61" s="548"/>
      <c r="DG61" s="549"/>
      <c r="DH61" s="547"/>
      <c r="DI61" s="547"/>
      <c r="DJ61" s="547"/>
      <c r="DK61" s="547"/>
      <c r="DL61" s="548"/>
      <c r="DM61" s="549"/>
      <c r="DN61" s="547"/>
      <c r="DO61" s="547"/>
      <c r="DP61" s="547"/>
      <c r="DQ61" s="547"/>
      <c r="DR61" s="548"/>
      <c r="DS61" s="549"/>
      <c r="DT61" s="547"/>
      <c r="DU61" s="547"/>
      <c r="DV61" s="547"/>
      <c r="DW61" s="547"/>
      <c r="DX61" s="548"/>
      <c r="DY61" s="549"/>
      <c r="DZ61" s="547"/>
      <c r="EA61" s="547"/>
      <c r="EB61" s="547"/>
      <c r="EC61" s="547"/>
      <c r="ED61" s="548"/>
      <c r="EE61" s="549"/>
      <c r="EF61" s="547"/>
      <c r="EG61" s="547"/>
      <c r="EH61" s="547"/>
      <c r="EI61" s="547"/>
      <c r="EJ61" s="548"/>
      <c r="EK61" s="549"/>
      <c r="EL61" s="547"/>
      <c r="EM61" s="547"/>
      <c r="EN61" s="547"/>
      <c r="EO61" s="547"/>
      <c r="EP61" s="548"/>
      <c r="EQ61" s="549"/>
      <c r="ER61" s="547"/>
      <c r="ES61" s="547"/>
      <c r="ET61" s="547"/>
      <c r="EU61" s="547"/>
      <c r="EV61" s="548"/>
      <c r="EW61" s="549"/>
      <c r="EX61" s="547"/>
      <c r="EY61" s="547"/>
      <c r="EZ61" s="547"/>
      <c r="FA61" s="547"/>
      <c r="FB61" s="548"/>
      <c r="FC61" s="549"/>
      <c r="FD61" s="547"/>
      <c r="FE61" s="547"/>
      <c r="FF61" s="547"/>
      <c r="FG61" s="547"/>
      <c r="FH61" s="548"/>
      <c r="FI61" s="549"/>
      <c r="FJ61" s="547"/>
      <c r="FK61" s="547"/>
      <c r="FL61" s="547"/>
      <c r="FM61" s="547"/>
      <c r="FN61" s="548"/>
      <c r="FO61" s="549"/>
      <c r="FP61" s="547"/>
      <c r="FQ61" s="547"/>
      <c r="FR61" s="547"/>
      <c r="FS61" s="547"/>
      <c r="FT61" s="548"/>
      <c r="FU61" s="549"/>
      <c r="FV61" s="547"/>
      <c r="FW61" s="547"/>
      <c r="FX61" s="547"/>
      <c r="FY61" s="547"/>
      <c r="FZ61" s="548"/>
      <c r="GA61" s="549"/>
      <c r="GB61" s="547"/>
      <c r="GC61" s="547"/>
      <c r="GD61" s="547"/>
      <c r="GE61" s="547"/>
      <c r="GF61" s="548"/>
      <c r="GG61" s="549"/>
      <c r="GH61" s="547"/>
      <c r="GI61" s="547"/>
      <c r="GJ61" s="547"/>
      <c r="GK61" s="547"/>
      <c r="GL61" s="548"/>
      <c r="GM61" s="549"/>
      <c r="GN61" s="547"/>
      <c r="GO61" s="547"/>
      <c r="GP61" s="547"/>
      <c r="GQ61" s="547"/>
      <c r="GR61" s="548"/>
      <c r="GS61" s="549"/>
      <c r="GT61" s="547"/>
      <c r="GU61" s="547"/>
      <c r="GV61" s="547"/>
      <c r="GW61" s="547"/>
      <c r="GX61" s="548"/>
      <c r="GY61" s="549"/>
      <c r="GZ61" s="547"/>
      <c r="HA61" s="547"/>
      <c r="HB61" s="547"/>
      <c r="HC61" s="547"/>
      <c r="HD61" s="548"/>
      <c r="HE61" s="549"/>
      <c r="HF61" s="547"/>
      <c r="HG61" s="547"/>
      <c r="HH61" s="547"/>
      <c r="HI61" s="547"/>
      <c r="HJ61" s="548"/>
      <c r="HK61" s="549"/>
      <c r="HL61" s="547"/>
      <c r="HM61" s="547"/>
      <c r="HN61" s="547"/>
    </row>
    <row r="62" spans="1:222" s="456" customFormat="1" ht="20.100000000000001" customHeight="1">
      <c r="A62" s="586">
        <f t="shared" si="3"/>
        <v>16</v>
      </c>
      <c r="B62" s="1360" t="str">
        <f t="shared" si="4"/>
        <v>RUA CENTO E SESSENTA</v>
      </c>
      <c r="C62" s="1361"/>
      <c r="D62" s="1362">
        <v>1</v>
      </c>
      <c r="E62" s="1363"/>
      <c r="F62" s="576"/>
      <c r="G62" s="570"/>
      <c r="H62" s="571"/>
      <c r="I62" s="549"/>
      <c r="J62" s="547"/>
      <c r="K62" s="547"/>
      <c r="L62" s="547"/>
      <c r="M62" s="547"/>
      <c r="N62" s="548"/>
      <c r="O62" s="549"/>
      <c r="P62" s="547"/>
      <c r="Q62" s="547"/>
      <c r="R62" s="547"/>
      <c r="S62" s="547"/>
      <c r="T62" s="548"/>
      <c r="U62" s="549"/>
      <c r="V62" s="547"/>
      <c r="W62" s="547"/>
      <c r="X62" s="547"/>
      <c r="Y62" s="547"/>
      <c r="Z62" s="548"/>
      <c r="AA62" s="549"/>
      <c r="AB62" s="547"/>
      <c r="AC62" s="547"/>
      <c r="AD62" s="547"/>
      <c r="AE62" s="547"/>
      <c r="AF62" s="548"/>
      <c r="AG62" s="549"/>
      <c r="AH62" s="547"/>
      <c r="AI62" s="547"/>
      <c r="AJ62" s="547"/>
      <c r="AK62" s="547"/>
      <c r="AL62" s="548"/>
      <c r="AM62" s="549"/>
      <c r="AN62" s="547"/>
      <c r="AO62" s="547"/>
      <c r="AP62" s="547"/>
      <c r="AQ62" s="547"/>
      <c r="AR62" s="548"/>
      <c r="AS62" s="549"/>
      <c r="AT62" s="547"/>
      <c r="AU62" s="547"/>
      <c r="AV62" s="547"/>
      <c r="AW62" s="547"/>
      <c r="AX62" s="548"/>
      <c r="AY62" s="549"/>
      <c r="AZ62" s="547"/>
      <c r="BA62" s="547"/>
      <c r="BB62" s="547"/>
      <c r="BC62" s="547"/>
      <c r="BD62" s="548"/>
      <c r="BE62" s="549"/>
      <c r="BF62" s="547"/>
      <c r="BG62" s="547"/>
      <c r="BH62" s="547"/>
      <c r="BI62" s="547"/>
      <c r="BJ62" s="548"/>
      <c r="BK62" s="549"/>
      <c r="BL62" s="547"/>
      <c r="BM62" s="547"/>
      <c r="BN62" s="547"/>
      <c r="BO62" s="547"/>
      <c r="BP62" s="548"/>
      <c r="BQ62" s="549"/>
      <c r="BR62" s="547"/>
      <c r="BS62" s="547"/>
      <c r="BT62" s="547"/>
      <c r="BU62" s="547"/>
      <c r="BV62" s="548"/>
      <c r="BW62" s="549"/>
      <c r="BX62" s="547"/>
      <c r="BY62" s="547"/>
      <c r="BZ62" s="547"/>
      <c r="CA62" s="547"/>
      <c r="CB62" s="548"/>
      <c r="CC62" s="549"/>
      <c r="CD62" s="547"/>
      <c r="CE62" s="547"/>
      <c r="CF62" s="547"/>
      <c r="CG62" s="547"/>
      <c r="CH62" s="548"/>
      <c r="CI62" s="549"/>
      <c r="CJ62" s="547"/>
      <c r="CK62" s="547"/>
      <c r="CL62" s="547"/>
      <c r="CM62" s="547"/>
      <c r="CN62" s="548"/>
      <c r="CO62" s="549"/>
      <c r="CP62" s="547"/>
      <c r="CQ62" s="547"/>
      <c r="CR62" s="547"/>
      <c r="CS62" s="547"/>
      <c r="CT62" s="548"/>
      <c r="CU62" s="549"/>
      <c r="CV62" s="547"/>
      <c r="CW62" s="547"/>
      <c r="CX62" s="547"/>
      <c r="CY62" s="547"/>
      <c r="CZ62" s="548"/>
      <c r="DA62" s="549"/>
      <c r="DB62" s="547"/>
      <c r="DC62" s="547"/>
      <c r="DD62" s="547"/>
      <c r="DE62" s="547"/>
      <c r="DF62" s="548"/>
      <c r="DG62" s="549"/>
      <c r="DH62" s="547"/>
      <c r="DI62" s="547"/>
      <c r="DJ62" s="547"/>
      <c r="DK62" s="547"/>
      <c r="DL62" s="548"/>
      <c r="DM62" s="549"/>
      <c r="DN62" s="547"/>
      <c r="DO62" s="547"/>
      <c r="DP62" s="547"/>
      <c r="DQ62" s="547"/>
      <c r="DR62" s="548"/>
      <c r="DS62" s="549"/>
      <c r="DT62" s="547"/>
      <c r="DU62" s="547"/>
      <c r="DV62" s="547"/>
      <c r="DW62" s="547"/>
      <c r="DX62" s="548"/>
      <c r="DY62" s="549"/>
      <c r="DZ62" s="547"/>
      <c r="EA62" s="547"/>
      <c r="EB62" s="547"/>
      <c r="EC62" s="547"/>
      <c r="ED62" s="548"/>
      <c r="EE62" s="549"/>
      <c r="EF62" s="547"/>
      <c r="EG62" s="547"/>
      <c r="EH62" s="547"/>
      <c r="EI62" s="547"/>
      <c r="EJ62" s="548"/>
      <c r="EK62" s="549"/>
      <c r="EL62" s="547"/>
      <c r="EM62" s="547"/>
      <c r="EN62" s="547"/>
      <c r="EO62" s="547"/>
      <c r="EP62" s="548"/>
      <c r="EQ62" s="549"/>
      <c r="ER62" s="547"/>
      <c r="ES62" s="547"/>
      <c r="ET62" s="547"/>
      <c r="EU62" s="547"/>
      <c r="EV62" s="548"/>
      <c r="EW62" s="549"/>
      <c r="EX62" s="547"/>
      <c r="EY62" s="547"/>
      <c r="EZ62" s="547"/>
      <c r="FA62" s="547"/>
      <c r="FB62" s="548"/>
      <c r="FC62" s="549"/>
      <c r="FD62" s="547"/>
      <c r="FE62" s="547"/>
      <c r="FF62" s="547"/>
      <c r="FG62" s="547"/>
      <c r="FH62" s="548"/>
      <c r="FI62" s="549"/>
      <c r="FJ62" s="547"/>
      <c r="FK62" s="547"/>
      <c r="FL62" s="547"/>
      <c r="FM62" s="547"/>
      <c r="FN62" s="548"/>
      <c r="FO62" s="549"/>
      <c r="FP62" s="547"/>
      <c r="FQ62" s="547"/>
      <c r="FR62" s="547"/>
      <c r="FS62" s="547"/>
      <c r="FT62" s="548"/>
      <c r="FU62" s="549"/>
      <c r="FV62" s="547"/>
      <c r="FW62" s="547"/>
      <c r="FX62" s="547"/>
      <c r="FY62" s="547"/>
      <c r="FZ62" s="548"/>
      <c r="GA62" s="549"/>
      <c r="GB62" s="547"/>
      <c r="GC62" s="547"/>
      <c r="GD62" s="547"/>
      <c r="GE62" s="547"/>
      <c r="GF62" s="548"/>
      <c r="GG62" s="549"/>
      <c r="GH62" s="547"/>
      <c r="GI62" s="547"/>
      <c r="GJ62" s="547"/>
      <c r="GK62" s="547"/>
      <c r="GL62" s="548"/>
      <c r="GM62" s="549"/>
      <c r="GN62" s="547"/>
      <c r="GO62" s="547"/>
      <c r="GP62" s="547"/>
      <c r="GQ62" s="547"/>
      <c r="GR62" s="548"/>
      <c r="GS62" s="549"/>
      <c r="GT62" s="547"/>
      <c r="GU62" s="547"/>
      <c r="GV62" s="547"/>
      <c r="GW62" s="547"/>
      <c r="GX62" s="548"/>
      <c r="GY62" s="549"/>
      <c r="GZ62" s="547"/>
      <c r="HA62" s="547"/>
      <c r="HB62" s="547"/>
      <c r="HC62" s="547"/>
      <c r="HD62" s="548"/>
      <c r="HE62" s="549"/>
      <c r="HF62" s="547"/>
      <c r="HG62" s="547"/>
      <c r="HH62" s="547"/>
      <c r="HI62" s="547"/>
      <c r="HJ62" s="548"/>
      <c r="HK62" s="549"/>
      <c r="HL62" s="547"/>
      <c r="HM62" s="547"/>
      <c r="HN62" s="547"/>
    </row>
    <row r="63" spans="1:222" s="456" customFormat="1" ht="20.100000000000001" customHeight="1">
      <c r="A63" s="586">
        <f t="shared" si="3"/>
        <v>17</v>
      </c>
      <c r="B63" s="1360" t="str">
        <f t="shared" si="4"/>
        <v>RUA CONS. FRANSCISCO RAPOSO</v>
      </c>
      <c r="C63" s="1361"/>
      <c r="D63" s="1362"/>
      <c r="E63" s="1363"/>
      <c r="F63" s="576"/>
      <c r="G63" s="570"/>
      <c r="H63" s="571"/>
      <c r="I63" s="549"/>
      <c r="J63" s="547"/>
      <c r="K63" s="547"/>
      <c r="L63" s="547"/>
      <c r="M63" s="547"/>
      <c r="N63" s="548"/>
      <c r="O63" s="549"/>
      <c r="P63" s="547"/>
      <c r="Q63" s="547"/>
      <c r="R63" s="547"/>
      <c r="S63" s="547"/>
      <c r="T63" s="548"/>
      <c r="U63" s="549"/>
      <c r="V63" s="547"/>
      <c r="W63" s="547"/>
      <c r="X63" s="547"/>
      <c r="Y63" s="547"/>
      <c r="Z63" s="548"/>
      <c r="AA63" s="549"/>
      <c r="AB63" s="547"/>
      <c r="AC63" s="547"/>
      <c r="AD63" s="547"/>
      <c r="AE63" s="547"/>
      <c r="AF63" s="548"/>
      <c r="AG63" s="549"/>
      <c r="AH63" s="547"/>
      <c r="AI63" s="547"/>
      <c r="AJ63" s="547"/>
      <c r="AK63" s="547"/>
      <c r="AL63" s="548"/>
      <c r="AM63" s="549"/>
      <c r="AN63" s="547"/>
      <c r="AO63" s="547"/>
      <c r="AP63" s="547"/>
      <c r="AQ63" s="547"/>
      <c r="AR63" s="548"/>
      <c r="AS63" s="549"/>
      <c r="AT63" s="547"/>
      <c r="AU63" s="547"/>
      <c r="AV63" s="547"/>
      <c r="AW63" s="547"/>
      <c r="AX63" s="548"/>
      <c r="AY63" s="549"/>
      <c r="AZ63" s="547"/>
      <c r="BA63" s="547"/>
      <c r="BB63" s="547"/>
      <c r="BC63" s="547"/>
      <c r="BD63" s="548"/>
      <c r="BE63" s="549"/>
      <c r="BF63" s="547"/>
      <c r="BG63" s="547"/>
      <c r="BH63" s="547"/>
      <c r="BI63" s="547"/>
      <c r="BJ63" s="548"/>
      <c r="BK63" s="549"/>
      <c r="BL63" s="547"/>
      <c r="BM63" s="547"/>
      <c r="BN63" s="547"/>
      <c r="BO63" s="547"/>
      <c r="BP63" s="548"/>
      <c r="BQ63" s="549"/>
      <c r="BR63" s="547"/>
      <c r="BS63" s="547"/>
      <c r="BT63" s="547"/>
      <c r="BU63" s="547"/>
      <c r="BV63" s="548"/>
      <c r="BW63" s="549"/>
      <c r="BX63" s="547"/>
      <c r="BY63" s="547"/>
      <c r="BZ63" s="547"/>
      <c r="CA63" s="547"/>
      <c r="CB63" s="548"/>
      <c r="CC63" s="549"/>
      <c r="CD63" s="547"/>
      <c r="CE63" s="547"/>
      <c r="CF63" s="547"/>
      <c r="CG63" s="547"/>
      <c r="CH63" s="548"/>
      <c r="CI63" s="549"/>
      <c r="CJ63" s="547"/>
      <c r="CK63" s="547"/>
      <c r="CL63" s="547"/>
      <c r="CM63" s="547"/>
      <c r="CN63" s="548"/>
      <c r="CO63" s="549"/>
      <c r="CP63" s="547"/>
      <c r="CQ63" s="547"/>
      <c r="CR63" s="547"/>
      <c r="CS63" s="547"/>
      <c r="CT63" s="548"/>
      <c r="CU63" s="549"/>
      <c r="CV63" s="547"/>
      <c r="CW63" s="547"/>
      <c r="CX63" s="547"/>
      <c r="CY63" s="547"/>
      <c r="CZ63" s="548"/>
      <c r="DA63" s="549"/>
      <c r="DB63" s="547"/>
      <c r="DC63" s="547"/>
      <c r="DD63" s="547"/>
      <c r="DE63" s="547"/>
      <c r="DF63" s="548"/>
      <c r="DG63" s="549"/>
      <c r="DH63" s="547"/>
      <c r="DI63" s="547"/>
      <c r="DJ63" s="547"/>
      <c r="DK63" s="547"/>
      <c r="DL63" s="548"/>
      <c r="DM63" s="549"/>
      <c r="DN63" s="547"/>
      <c r="DO63" s="547"/>
      <c r="DP63" s="547"/>
      <c r="DQ63" s="547"/>
      <c r="DR63" s="548"/>
      <c r="DS63" s="549"/>
      <c r="DT63" s="547"/>
      <c r="DU63" s="547"/>
      <c r="DV63" s="547"/>
      <c r="DW63" s="547"/>
      <c r="DX63" s="548"/>
      <c r="DY63" s="549"/>
      <c r="DZ63" s="547"/>
      <c r="EA63" s="547"/>
      <c r="EB63" s="547"/>
      <c r="EC63" s="547"/>
      <c r="ED63" s="548"/>
      <c r="EE63" s="549"/>
      <c r="EF63" s="547"/>
      <c r="EG63" s="547"/>
      <c r="EH63" s="547"/>
      <c r="EI63" s="547"/>
      <c r="EJ63" s="548"/>
      <c r="EK63" s="549"/>
      <c r="EL63" s="547"/>
      <c r="EM63" s="547"/>
      <c r="EN63" s="547"/>
      <c r="EO63" s="547"/>
      <c r="EP63" s="548"/>
      <c r="EQ63" s="549"/>
      <c r="ER63" s="547"/>
      <c r="ES63" s="547"/>
      <c r="ET63" s="547"/>
      <c r="EU63" s="547"/>
      <c r="EV63" s="548"/>
      <c r="EW63" s="549"/>
      <c r="EX63" s="547"/>
      <c r="EY63" s="547"/>
      <c r="EZ63" s="547"/>
      <c r="FA63" s="547"/>
      <c r="FB63" s="548"/>
      <c r="FC63" s="549"/>
      <c r="FD63" s="547"/>
      <c r="FE63" s="547"/>
      <c r="FF63" s="547"/>
      <c r="FG63" s="547"/>
      <c r="FH63" s="548"/>
      <c r="FI63" s="549"/>
      <c r="FJ63" s="547"/>
      <c r="FK63" s="547"/>
      <c r="FL63" s="547"/>
      <c r="FM63" s="547"/>
      <c r="FN63" s="548"/>
      <c r="FO63" s="549"/>
      <c r="FP63" s="547"/>
      <c r="FQ63" s="547"/>
      <c r="FR63" s="547"/>
      <c r="FS63" s="547"/>
      <c r="FT63" s="548"/>
      <c r="FU63" s="549"/>
      <c r="FV63" s="547"/>
      <c r="FW63" s="547"/>
      <c r="FX63" s="547"/>
      <c r="FY63" s="547"/>
      <c r="FZ63" s="548"/>
      <c r="GA63" s="549"/>
      <c r="GB63" s="547"/>
      <c r="GC63" s="547"/>
      <c r="GD63" s="547"/>
      <c r="GE63" s="547"/>
      <c r="GF63" s="548"/>
      <c r="GG63" s="549"/>
      <c r="GH63" s="547"/>
      <c r="GI63" s="547"/>
      <c r="GJ63" s="547"/>
      <c r="GK63" s="547"/>
      <c r="GL63" s="548"/>
      <c r="GM63" s="549"/>
      <c r="GN63" s="547"/>
      <c r="GO63" s="547"/>
      <c r="GP63" s="547"/>
      <c r="GQ63" s="547"/>
      <c r="GR63" s="548"/>
      <c r="GS63" s="549"/>
      <c r="GT63" s="547"/>
      <c r="GU63" s="547"/>
      <c r="GV63" s="547"/>
      <c r="GW63" s="547"/>
      <c r="GX63" s="548"/>
      <c r="GY63" s="549"/>
      <c r="GZ63" s="547"/>
      <c r="HA63" s="547"/>
      <c r="HB63" s="547"/>
      <c r="HC63" s="547"/>
      <c r="HD63" s="548"/>
      <c r="HE63" s="549"/>
      <c r="HF63" s="547"/>
      <c r="HG63" s="547"/>
      <c r="HH63" s="547"/>
      <c r="HI63" s="547"/>
      <c r="HJ63" s="548"/>
      <c r="HK63" s="549"/>
      <c r="HL63" s="547"/>
      <c r="HM63" s="547"/>
      <c r="HN63" s="547"/>
    </row>
    <row r="64" spans="1:222" ht="20.100000000000001" customHeight="1">
      <c r="A64" s="1366" t="s">
        <v>507</v>
      </c>
      <c r="B64" s="1367"/>
      <c r="C64" s="1367"/>
      <c r="D64" s="1368">
        <f>SUM(D47:E63)</f>
        <v>14</v>
      </c>
      <c r="E64" s="1369"/>
      <c r="F64" s="580"/>
      <c r="G64" s="572"/>
      <c r="H64" s="573"/>
    </row>
    <row r="65" spans="1:8" ht="20.100000000000001" customHeight="1">
      <c r="A65" s="872" t="s">
        <v>136</v>
      </c>
      <c r="B65" s="873" t="s">
        <v>551</v>
      </c>
      <c r="C65" s="873"/>
      <c r="D65" s="873" t="s">
        <v>552</v>
      </c>
      <c r="E65" s="874"/>
      <c r="F65" s="875"/>
      <c r="G65" s="875"/>
      <c r="H65" s="876"/>
    </row>
    <row r="66" spans="1:8" ht="20.100000000000001" customHeight="1">
      <c r="A66" s="1326" t="s">
        <v>9</v>
      </c>
      <c r="B66" s="1332" t="s">
        <v>528</v>
      </c>
      <c r="C66" s="1333"/>
      <c r="D66" s="1370" t="s">
        <v>17</v>
      </c>
      <c r="E66" s="1371"/>
      <c r="F66" s="567" t="s">
        <v>531</v>
      </c>
      <c r="G66" s="585"/>
      <c r="H66" s="568"/>
    </row>
    <row r="67" spans="1:8" ht="20.100000000000001" customHeight="1">
      <c r="A67" s="1327"/>
      <c r="B67" s="1330"/>
      <c r="C67" s="1331"/>
      <c r="D67" s="1372" t="s">
        <v>546</v>
      </c>
      <c r="E67" s="1373"/>
      <c r="F67" s="576"/>
      <c r="G67" s="570"/>
      <c r="H67" s="571"/>
    </row>
    <row r="68" spans="1:8" ht="20.100000000000001" customHeight="1">
      <c r="A68" s="579">
        <v>1</v>
      </c>
      <c r="B68" s="1277" t="str">
        <f>B47</f>
        <v>RUA CENTO E TRINTA E NOVE</v>
      </c>
      <c r="C68" s="1277"/>
      <c r="D68" s="1362">
        <v>4</v>
      </c>
      <c r="E68" s="1363"/>
      <c r="F68" s="576"/>
      <c r="G68" s="570"/>
      <c r="H68" s="571"/>
    </row>
    <row r="69" spans="1:8" ht="20.100000000000001" customHeight="1">
      <c r="A69" s="579">
        <f>A68+1</f>
        <v>2</v>
      </c>
      <c r="B69" s="1277" t="str">
        <f>B48</f>
        <v>RUA ITATIAIA</v>
      </c>
      <c r="C69" s="1277"/>
      <c r="D69" s="1362">
        <v>2</v>
      </c>
      <c r="E69" s="1363"/>
      <c r="F69" s="576"/>
      <c r="G69" s="570"/>
      <c r="H69" s="571"/>
    </row>
    <row r="70" spans="1:8" ht="20.100000000000001" customHeight="1">
      <c r="A70" s="579"/>
      <c r="B70" s="1277"/>
      <c r="C70" s="1277"/>
      <c r="D70" s="1362"/>
      <c r="E70" s="1363"/>
      <c r="F70" s="576"/>
      <c r="G70" s="570"/>
      <c r="H70" s="571"/>
    </row>
    <row r="71" spans="1:8" ht="20.100000000000001" customHeight="1">
      <c r="A71" s="579"/>
      <c r="B71" s="1277"/>
      <c r="C71" s="1277"/>
      <c r="D71" s="1362"/>
      <c r="E71" s="1375"/>
      <c r="F71" s="576"/>
      <c r="G71" s="570"/>
      <c r="H71" s="571"/>
    </row>
    <row r="72" spans="1:8" ht="20.100000000000001" customHeight="1">
      <c r="A72" s="579"/>
      <c r="B72" s="1277"/>
      <c r="C72" s="1277"/>
      <c r="D72" s="1362"/>
      <c r="E72" s="1375"/>
      <c r="F72" s="576"/>
      <c r="G72" s="570"/>
      <c r="H72" s="571"/>
    </row>
    <row r="73" spans="1:8" ht="20.100000000000001" customHeight="1">
      <c r="A73" s="579"/>
      <c r="B73" s="1277"/>
      <c r="C73" s="1277"/>
      <c r="D73" s="1362"/>
      <c r="E73" s="1375"/>
      <c r="F73" s="576"/>
      <c r="G73" s="570"/>
      <c r="H73" s="571"/>
    </row>
    <row r="74" spans="1:8" ht="20.100000000000001" customHeight="1">
      <c r="A74" s="579"/>
      <c r="B74" s="1277"/>
      <c r="C74" s="1277"/>
      <c r="D74" s="1362"/>
      <c r="E74" s="1375"/>
      <c r="F74" s="576"/>
      <c r="G74" s="570"/>
      <c r="H74" s="571"/>
    </row>
    <row r="75" spans="1:8" ht="20.100000000000001" customHeight="1">
      <c r="A75" s="1366" t="s">
        <v>507</v>
      </c>
      <c r="B75" s="1367"/>
      <c r="C75" s="1367"/>
      <c r="D75" s="1368">
        <f>SUM(D68:E74)</f>
        <v>6</v>
      </c>
      <c r="E75" s="1369"/>
      <c r="F75" s="580"/>
      <c r="G75" s="572"/>
      <c r="H75" s="573"/>
    </row>
    <row r="76" spans="1:8" ht="20.25" customHeight="1">
      <c r="A76" s="1334" t="s">
        <v>553</v>
      </c>
      <c r="B76" s="1335"/>
      <c r="C76" s="1335"/>
      <c r="D76" s="1335"/>
      <c r="E76" s="1335"/>
      <c r="F76" s="1374">
        <f>D64+D43+D22+D75</f>
        <v>74</v>
      </c>
      <c r="G76" s="1374"/>
      <c r="H76" s="880" t="s">
        <v>554</v>
      </c>
    </row>
    <row r="77" spans="1:8">
      <c r="A77" s="552"/>
    </row>
  </sheetData>
  <mergeCells count="143">
    <mergeCell ref="B6:C6"/>
    <mergeCell ref="D6:E6"/>
    <mergeCell ref="B5:C5"/>
    <mergeCell ref="D5:E5"/>
    <mergeCell ref="A1:H1"/>
    <mergeCell ref="A3:A4"/>
    <mergeCell ref="B3:C4"/>
    <mergeCell ref="D3:E3"/>
    <mergeCell ref="D4:E4"/>
    <mergeCell ref="B41:C41"/>
    <mergeCell ref="D41:E41"/>
    <mergeCell ref="B26:C26"/>
    <mergeCell ref="D26:E26"/>
    <mergeCell ref="B27:C27"/>
    <mergeCell ref="D27:E27"/>
    <mergeCell ref="B38:C38"/>
    <mergeCell ref="D38:E38"/>
    <mergeCell ref="B28:C28"/>
    <mergeCell ref="D28:E28"/>
    <mergeCell ref="B29:C29"/>
    <mergeCell ref="D29:E29"/>
    <mergeCell ref="B30:C30"/>
    <mergeCell ref="D30:E30"/>
    <mergeCell ref="B31:C31"/>
    <mergeCell ref="D31:E31"/>
    <mergeCell ref="B32:C32"/>
    <mergeCell ref="D32:E32"/>
    <mergeCell ref="B33:C33"/>
    <mergeCell ref="D33:E33"/>
    <mergeCell ref="B34:C34"/>
    <mergeCell ref="D34:E34"/>
    <mergeCell ref="B35:C35"/>
    <mergeCell ref="D35:E35"/>
    <mergeCell ref="B60:C60"/>
    <mergeCell ref="D60:E60"/>
    <mergeCell ref="B61:C61"/>
    <mergeCell ref="D61:E61"/>
    <mergeCell ref="B62:C62"/>
    <mergeCell ref="D62:E62"/>
    <mergeCell ref="B47:C47"/>
    <mergeCell ref="D47:E47"/>
    <mergeCell ref="B48:C48"/>
    <mergeCell ref="D48:E48"/>
    <mergeCell ref="B59:C59"/>
    <mergeCell ref="D59:E59"/>
    <mergeCell ref="B50:C50"/>
    <mergeCell ref="D50:E50"/>
    <mergeCell ref="B51:C51"/>
    <mergeCell ref="D51:E51"/>
    <mergeCell ref="B52:C52"/>
    <mergeCell ref="D52:E52"/>
    <mergeCell ref="B53:C53"/>
    <mergeCell ref="D53:E53"/>
    <mergeCell ref="B54:C54"/>
    <mergeCell ref="D54:E54"/>
    <mergeCell ref="B58:C58"/>
    <mergeCell ref="D58:E58"/>
    <mergeCell ref="B68:C68"/>
    <mergeCell ref="D68:E68"/>
    <mergeCell ref="B69:C69"/>
    <mergeCell ref="D69:E69"/>
    <mergeCell ref="B70:C70"/>
    <mergeCell ref="D70:E70"/>
    <mergeCell ref="B63:C63"/>
    <mergeCell ref="D63:E63"/>
    <mergeCell ref="A64:C64"/>
    <mergeCell ref="D64:E64"/>
    <mergeCell ref="A66:A67"/>
    <mergeCell ref="B66:C67"/>
    <mergeCell ref="D66:E66"/>
    <mergeCell ref="D67:E67"/>
    <mergeCell ref="F76:G76"/>
    <mergeCell ref="B71:C71"/>
    <mergeCell ref="D71:E71"/>
    <mergeCell ref="B72:C72"/>
    <mergeCell ref="D72:E72"/>
    <mergeCell ref="B73:C73"/>
    <mergeCell ref="D73:E73"/>
    <mergeCell ref="B74:C74"/>
    <mergeCell ref="D74:E74"/>
    <mergeCell ref="A75:C75"/>
    <mergeCell ref="D75:E75"/>
    <mergeCell ref="A76:E76"/>
    <mergeCell ref="B10:C10"/>
    <mergeCell ref="D10:E10"/>
    <mergeCell ref="B11:C11"/>
    <mergeCell ref="D11:E11"/>
    <mergeCell ref="B12:C12"/>
    <mergeCell ref="D12:E12"/>
    <mergeCell ref="B7:C7"/>
    <mergeCell ref="D7:E7"/>
    <mergeCell ref="B8:C8"/>
    <mergeCell ref="D8:E8"/>
    <mergeCell ref="B9:C9"/>
    <mergeCell ref="D9:E9"/>
    <mergeCell ref="B16:C16"/>
    <mergeCell ref="D16:E16"/>
    <mergeCell ref="B17:C17"/>
    <mergeCell ref="D17:E17"/>
    <mergeCell ref="B18:C18"/>
    <mergeCell ref="D18:E18"/>
    <mergeCell ref="B13:C13"/>
    <mergeCell ref="D13:E13"/>
    <mergeCell ref="B14:C14"/>
    <mergeCell ref="D14:E14"/>
    <mergeCell ref="B15:C15"/>
    <mergeCell ref="D15:E15"/>
    <mergeCell ref="B19:C19"/>
    <mergeCell ref="D19:E19"/>
    <mergeCell ref="B20:C20"/>
    <mergeCell ref="D20:E20"/>
    <mergeCell ref="B21:C21"/>
    <mergeCell ref="D21:E21"/>
    <mergeCell ref="A22:C22"/>
    <mergeCell ref="D22:E22"/>
    <mergeCell ref="A24:A25"/>
    <mergeCell ref="B24:C25"/>
    <mergeCell ref="D24:E24"/>
    <mergeCell ref="D25:E25"/>
    <mergeCell ref="B55:C55"/>
    <mergeCell ref="D55:E55"/>
    <mergeCell ref="B56:C56"/>
    <mergeCell ref="D56:E56"/>
    <mergeCell ref="B57:C57"/>
    <mergeCell ref="D57:E57"/>
    <mergeCell ref="B36:C36"/>
    <mergeCell ref="D36:E36"/>
    <mergeCell ref="B37:C37"/>
    <mergeCell ref="D37:E37"/>
    <mergeCell ref="B49:C49"/>
    <mergeCell ref="D49:E49"/>
    <mergeCell ref="B42:C42"/>
    <mergeCell ref="D42:E42"/>
    <mergeCell ref="A43:C43"/>
    <mergeCell ref="D43:E43"/>
    <mergeCell ref="A45:A46"/>
    <mergeCell ref="B45:C46"/>
    <mergeCell ref="D45:E45"/>
    <mergeCell ref="D46:E46"/>
    <mergeCell ref="B39:C39"/>
    <mergeCell ref="D39:E39"/>
    <mergeCell ref="B40:C40"/>
    <mergeCell ref="D40:E40"/>
  </mergeCells>
  <printOptions horizontalCentered="1"/>
  <pageMargins left="0.70866141732283472" right="0.70866141732283472" top="1.1811023622047245" bottom="0.74803149606299213" header="0.31496062992125984" footer="0.31496062992125984"/>
  <pageSetup paperSize="9" firstPageNumber="25" fitToHeight="0" orientation="landscape" r:id="rId1"/>
  <headerFooter scaleWithDoc="0">
    <oddFooter xml:space="preserve">&amp;C&amp;10
</oddFooter>
  </headerFooter>
  <rowBreaks count="1" manualBreakCount="1">
    <brk id="43" max="7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4">
    <tabColor rgb="FFFFFF00"/>
    <pageSetUpPr fitToPage="1"/>
  </sheetPr>
  <dimension ref="A1:AF28"/>
  <sheetViews>
    <sheetView showGridLines="0" view="pageBreakPreview" zoomScaleNormal="115" zoomScaleSheetLayoutView="100" workbookViewId="0">
      <selection activeCell="D24" sqref="D24"/>
    </sheetView>
  </sheetViews>
  <sheetFormatPr defaultRowHeight="15"/>
  <cols>
    <col min="1" max="1" width="9.140625" style="195"/>
    <col min="2" max="2" width="8" style="195" customWidth="1"/>
    <col min="3" max="3" width="13" style="195" customWidth="1"/>
    <col min="4" max="4" width="10.42578125" style="195" bestFit="1" customWidth="1"/>
    <col min="5" max="5" width="11" style="195" customWidth="1"/>
    <col min="6" max="6" width="12.85546875" style="195" customWidth="1"/>
    <col min="7" max="7" width="7.85546875" style="195" bestFit="1" customWidth="1"/>
    <col min="8" max="8" width="9" style="195" customWidth="1"/>
    <col min="9" max="9" width="9.28515625" style="195" bestFit="1" customWidth="1"/>
    <col min="10" max="12" width="12.7109375" style="195" customWidth="1"/>
    <col min="13" max="13" width="12.140625" style="195" customWidth="1"/>
    <col min="14" max="15" width="14.42578125" style="195" customWidth="1"/>
    <col min="16" max="16" width="10.5703125" style="195" customWidth="1"/>
    <col min="17" max="18" width="12.7109375" style="195" customWidth="1"/>
    <col min="19" max="19" width="10.140625" style="195" customWidth="1"/>
    <col min="20" max="20" width="8.28515625" style="195" customWidth="1"/>
    <col min="21" max="25" width="9.140625" style="195"/>
    <col min="26" max="26" width="13.7109375" style="195" customWidth="1"/>
    <col min="27" max="27" width="13.28515625" style="195" customWidth="1"/>
    <col min="28" max="16384" width="9.140625" style="195"/>
  </cols>
  <sheetData>
    <row r="1" spans="1:32" s="196" customFormat="1" ht="15" customHeight="1">
      <c r="A1" s="644" t="s">
        <v>13</v>
      </c>
      <c r="B1" s="645" t="str">
        <f>'COMP. POSTE'!D1</f>
        <v>PAVIMENTAÇÃO ASFÁLTICA</v>
      </c>
      <c r="C1" s="645"/>
      <c r="D1" s="645"/>
      <c r="E1" s="645"/>
      <c r="F1" s="645"/>
      <c r="G1" s="645"/>
      <c r="H1" s="645"/>
      <c r="I1" s="645"/>
      <c r="J1" s="645"/>
      <c r="K1" s="645"/>
      <c r="L1" s="645"/>
      <c r="M1" s="645"/>
      <c r="N1" s="645"/>
      <c r="O1" s="645"/>
      <c r="P1" s="645"/>
      <c r="Q1" s="645"/>
      <c r="R1" s="645"/>
      <c r="S1" s="645"/>
      <c r="T1" s="648"/>
      <c r="U1" s="165"/>
    </row>
    <row r="2" spans="1:32" s="196" customFormat="1" ht="14.25">
      <c r="A2" s="647" t="s">
        <v>44</v>
      </c>
      <c r="B2" s="648" t="str">
        <f>'COMP. POSTE'!D2</f>
        <v>BAIRRO ITORORÓ</v>
      </c>
      <c r="C2" s="648"/>
      <c r="D2" s="648"/>
      <c r="E2" s="648"/>
      <c r="F2" s="648"/>
      <c r="G2" s="648"/>
      <c r="H2" s="648"/>
      <c r="I2" s="648"/>
      <c r="J2" s="648"/>
      <c r="K2" s="648"/>
      <c r="L2" s="648"/>
      <c r="M2" s="648"/>
      <c r="N2" s="648"/>
      <c r="O2" s="648"/>
      <c r="P2" s="648"/>
      <c r="Q2" s="648"/>
      <c r="R2" s="648"/>
      <c r="S2" s="648"/>
      <c r="T2" s="648"/>
      <c r="U2" s="165"/>
    </row>
    <row r="3" spans="1:32" s="196" customFormat="1" ht="14.25">
      <c r="A3" s="647" t="s">
        <v>27</v>
      </c>
      <c r="B3" s="648" t="str">
        <f>'COMP. POSTE'!D3</f>
        <v>PREFEITURA MUNICIPAL DE VÁRZEA GRANDE -MT</v>
      </c>
      <c r="C3" s="648"/>
      <c r="D3" s="648"/>
      <c r="E3" s="648"/>
      <c r="F3" s="648"/>
      <c r="G3" s="648"/>
      <c r="H3" s="648"/>
      <c r="I3" s="648"/>
      <c r="J3" s="648"/>
      <c r="K3" s="648"/>
      <c r="L3" s="648"/>
      <c r="M3" s="648"/>
      <c r="N3" s="648"/>
      <c r="O3" s="648"/>
      <c r="P3" s="648"/>
      <c r="Q3" s="648"/>
      <c r="R3" s="648"/>
      <c r="S3" s="648"/>
      <c r="T3" s="648"/>
      <c r="U3" s="165"/>
    </row>
    <row r="4" spans="1:32" s="196" customFormat="1" ht="15.75" customHeight="1" thickBot="1">
      <c r="A4" s="650" t="s">
        <v>15</v>
      </c>
      <c r="B4" s="651" t="str">
        <f>'COMP. POSTE'!D4</f>
        <v>ABRIL/2020 - NÃO DESONERADO</v>
      </c>
      <c r="C4" s="652"/>
      <c r="D4" s="652"/>
      <c r="E4" s="652"/>
      <c r="F4" s="652"/>
      <c r="G4" s="652"/>
      <c r="H4" s="652"/>
      <c r="I4" s="652"/>
      <c r="J4" s="652"/>
      <c r="K4" s="653"/>
      <c r="L4" s="653"/>
      <c r="M4" s="654"/>
      <c r="N4" s="654"/>
      <c r="O4" s="654"/>
      <c r="P4" s="654"/>
      <c r="Q4" s="654"/>
      <c r="R4" s="654"/>
      <c r="S4" s="654"/>
      <c r="T4" s="850"/>
      <c r="U4" s="165"/>
    </row>
    <row r="5" spans="1:32" ht="15.75" thickBot="1">
      <c r="A5" s="763"/>
      <c r="B5" s="764"/>
      <c r="C5" s="764"/>
      <c r="D5" s="764"/>
      <c r="E5" s="764"/>
      <c r="F5" s="764"/>
      <c r="G5" s="764"/>
      <c r="H5" s="764"/>
      <c r="I5" s="764"/>
      <c r="J5" s="764"/>
      <c r="K5" s="764"/>
      <c r="L5" s="764"/>
      <c r="M5" s="764"/>
      <c r="N5" s="764"/>
      <c r="O5" s="764"/>
      <c r="P5" s="764"/>
      <c r="Q5" s="764"/>
      <c r="R5" s="764"/>
      <c r="S5" s="765"/>
      <c r="T5" s="656"/>
      <c r="U5" s="656"/>
    </row>
    <row r="6" spans="1:32" s="196" customFormat="1" ht="22.5" customHeight="1" thickBot="1">
      <c r="A6" s="658"/>
      <c r="B6" s="1378" t="s">
        <v>559</v>
      </c>
      <c r="C6" s="1379"/>
      <c r="D6" s="1379"/>
      <c r="E6" s="1379"/>
      <c r="F6" s="1379"/>
      <c r="G6" s="1379"/>
      <c r="H6" s="1379"/>
      <c r="I6" s="1379"/>
      <c r="J6" s="1379"/>
      <c r="K6" s="1379"/>
      <c r="L6" s="1379"/>
      <c r="M6" s="1379"/>
      <c r="N6" s="1379"/>
      <c r="O6" s="1379"/>
      <c r="P6" s="1379"/>
      <c r="Q6" s="1379"/>
      <c r="R6" s="1379"/>
      <c r="S6" s="1380"/>
      <c r="T6" s="851"/>
      <c r="U6" s="207"/>
      <c r="V6" s="207"/>
      <c r="W6" s="207"/>
      <c r="X6" s="207"/>
      <c r="Y6" s="207"/>
      <c r="Z6" s="207"/>
      <c r="AA6" s="207"/>
      <c r="AB6" s="207"/>
      <c r="AC6" s="207"/>
      <c r="AD6" s="207"/>
      <c r="AE6" s="207"/>
      <c r="AF6" s="207"/>
    </row>
    <row r="7" spans="1:32" s="145" customFormat="1" ht="38.25" customHeight="1" thickBot="1">
      <c r="A7" s="660"/>
      <c r="B7" s="661" t="s">
        <v>560</v>
      </c>
      <c r="C7" s="662" t="s">
        <v>561</v>
      </c>
      <c r="D7" s="662" t="s">
        <v>562</v>
      </c>
      <c r="E7" s="662" t="s">
        <v>563</v>
      </c>
      <c r="F7" s="662" t="s">
        <v>564</v>
      </c>
      <c r="G7" s="662" t="s">
        <v>565</v>
      </c>
      <c r="H7" s="662" t="s">
        <v>566</v>
      </c>
      <c r="I7" s="662" t="s">
        <v>567</v>
      </c>
      <c r="J7" s="662" t="s">
        <v>568</v>
      </c>
      <c r="K7" s="662" t="s">
        <v>569</v>
      </c>
      <c r="L7" s="662" t="s">
        <v>570</v>
      </c>
      <c r="M7" s="662" t="s">
        <v>571</v>
      </c>
      <c r="N7" s="662" t="s">
        <v>572</v>
      </c>
      <c r="O7" s="662" t="s">
        <v>573</v>
      </c>
      <c r="P7" s="662" t="s">
        <v>574</v>
      </c>
      <c r="Q7" s="662" t="s">
        <v>575</v>
      </c>
      <c r="R7" s="662" t="s">
        <v>576</v>
      </c>
      <c r="S7" s="663" t="s">
        <v>577</v>
      </c>
      <c r="T7" s="852"/>
      <c r="U7" s="853"/>
      <c r="V7" s="144"/>
      <c r="W7" s="144"/>
      <c r="X7" s="144"/>
      <c r="Y7" s="144"/>
      <c r="Z7" s="144"/>
      <c r="AA7" s="144"/>
      <c r="AB7" s="144"/>
      <c r="AC7" s="144"/>
      <c r="AD7" s="144"/>
      <c r="AE7" s="144"/>
      <c r="AF7" s="144"/>
    </row>
    <row r="8" spans="1:32">
      <c r="A8" s="655"/>
      <c r="B8" s="665" t="s">
        <v>578</v>
      </c>
      <c r="C8" s="666" t="s">
        <v>579</v>
      </c>
      <c r="D8" s="667">
        <v>70</v>
      </c>
      <c r="E8" s="667">
        <v>0.46700000000000003</v>
      </c>
      <c r="F8" s="669">
        <v>0.6</v>
      </c>
      <c r="G8" s="668">
        <v>1.37E-2</v>
      </c>
      <c r="H8" s="667">
        <v>0.58699999999999997</v>
      </c>
      <c r="I8" s="667">
        <v>2.7</v>
      </c>
      <c r="J8" s="667">
        <v>0.72899999999999998</v>
      </c>
      <c r="K8" s="667">
        <v>2.58</v>
      </c>
      <c r="L8" s="669">
        <v>221.92</v>
      </c>
      <c r="M8" s="669">
        <v>220.96</v>
      </c>
      <c r="N8" s="669">
        <v>220.32</v>
      </c>
      <c r="O8" s="669">
        <v>219.36</v>
      </c>
      <c r="P8" s="669">
        <v>1.6</v>
      </c>
      <c r="Q8" s="669">
        <v>1.6</v>
      </c>
      <c r="R8" s="667">
        <v>1.2999999999999999E-2</v>
      </c>
      <c r="S8" s="670">
        <f>F8+1</f>
        <v>1.6</v>
      </c>
      <c r="T8" s="854"/>
      <c r="U8" s="656"/>
    </row>
    <row r="9" spans="1:32">
      <c r="A9" s="672"/>
      <c r="B9" s="673"/>
      <c r="C9" s="674" t="s">
        <v>580</v>
      </c>
      <c r="D9" s="675">
        <v>66</v>
      </c>
      <c r="E9" s="675">
        <v>0.62</v>
      </c>
      <c r="F9" s="677">
        <v>0.6</v>
      </c>
      <c r="G9" s="676">
        <v>1.7600000000000001E-2</v>
      </c>
      <c r="H9" s="675">
        <v>0.65400000000000003</v>
      </c>
      <c r="I9" s="675">
        <v>3.16</v>
      </c>
      <c r="J9" s="675">
        <v>0.83099999999999996</v>
      </c>
      <c r="K9" s="675">
        <v>2.94</v>
      </c>
      <c r="L9" s="677">
        <v>220.96</v>
      </c>
      <c r="M9" s="677">
        <v>219.9</v>
      </c>
      <c r="N9" s="677">
        <v>219.36</v>
      </c>
      <c r="O9" s="677">
        <v>218.2</v>
      </c>
      <c r="P9" s="677">
        <v>1.6</v>
      </c>
      <c r="Q9" s="677">
        <v>1.7</v>
      </c>
      <c r="R9" s="675">
        <v>1.2999999999999999E-2</v>
      </c>
      <c r="S9" s="678">
        <f t="shared" ref="S9:S28" si="0">F9+1</f>
        <v>1.6</v>
      </c>
      <c r="T9" s="656"/>
      <c r="U9" s="656"/>
    </row>
    <row r="10" spans="1:32">
      <c r="A10" s="655"/>
      <c r="B10" s="842"/>
      <c r="C10" s="843" t="s">
        <v>710</v>
      </c>
      <c r="D10" s="844">
        <v>7</v>
      </c>
      <c r="E10" s="844">
        <v>0.78</v>
      </c>
      <c r="F10" s="848">
        <v>0.6</v>
      </c>
      <c r="G10" s="844">
        <v>2.93E-2</v>
      </c>
      <c r="H10" s="844">
        <v>0.64200000000000002</v>
      </c>
      <c r="I10" s="844">
        <v>4.0599999999999996</v>
      </c>
      <c r="J10" s="844">
        <v>1.073</v>
      </c>
      <c r="K10" s="844">
        <v>3.8</v>
      </c>
      <c r="L10" s="848">
        <v>219.9</v>
      </c>
      <c r="M10" s="848">
        <v>219.85</v>
      </c>
      <c r="N10" s="848">
        <v>218.2</v>
      </c>
      <c r="O10" s="848">
        <v>218</v>
      </c>
      <c r="P10" s="848">
        <v>1.7</v>
      </c>
      <c r="Q10" s="848">
        <v>1.85</v>
      </c>
      <c r="R10" s="844">
        <v>1.2999999999999999E-2</v>
      </c>
      <c r="S10" s="678">
        <f t="shared" si="0"/>
        <v>1.6</v>
      </c>
      <c r="T10" s="656"/>
      <c r="U10" s="656"/>
    </row>
    <row r="11" spans="1:32">
      <c r="A11" s="655"/>
      <c r="B11" s="842"/>
      <c r="C11" s="843" t="s">
        <v>711</v>
      </c>
      <c r="D11" s="844">
        <v>65</v>
      </c>
      <c r="E11" s="844">
        <v>1.1379999999999999</v>
      </c>
      <c r="F11" s="848">
        <v>0.8</v>
      </c>
      <c r="G11" s="844">
        <v>7.7999999999999996E-3</v>
      </c>
      <c r="H11" s="844">
        <v>0.80800000000000005</v>
      </c>
      <c r="I11" s="844">
        <v>2.62</v>
      </c>
      <c r="J11" s="844">
        <v>1.1919999999999999</v>
      </c>
      <c r="K11" s="844">
        <v>2.37</v>
      </c>
      <c r="L11" s="848">
        <v>219.85</v>
      </c>
      <c r="M11" s="848">
        <v>218.8</v>
      </c>
      <c r="N11" s="848">
        <v>217.31</v>
      </c>
      <c r="O11" s="848">
        <v>216.8</v>
      </c>
      <c r="P11" s="848">
        <v>2.54</v>
      </c>
      <c r="Q11" s="848">
        <v>2</v>
      </c>
      <c r="R11" s="844">
        <v>1.2999999999999999E-2</v>
      </c>
      <c r="S11" s="678">
        <f t="shared" si="0"/>
        <v>1.8</v>
      </c>
    </row>
    <row r="12" spans="1:32">
      <c r="A12" s="655"/>
      <c r="B12" s="842"/>
      <c r="C12" s="843" t="s">
        <v>712</v>
      </c>
      <c r="D12" s="844">
        <v>6</v>
      </c>
      <c r="E12" s="844">
        <v>1.252</v>
      </c>
      <c r="F12" s="848">
        <v>0.8</v>
      </c>
      <c r="G12" s="844">
        <v>1.61E-2</v>
      </c>
      <c r="H12" s="844">
        <v>0.65</v>
      </c>
      <c r="I12" s="844">
        <v>3.62</v>
      </c>
      <c r="J12" s="844">
        <v>1.6950000000000001</v>
      </c>
      <c r="K12" s="844">
        <v>3.37</v>
      </c>
      <c r="L12" s="848">
        <v>218.8</v>
      </c>
      <c r="M12" s="848">
        <v>218.6</v>
      </c>
      <c r="N12" s="848">
        <v>216.8</v>
      </c>
      <c r="O12" s="848">
        <v>216.7</v>
      </c>
      <c r="P12" s="848">
        <v>2</v>
      </c>
      <c r="Q12" s="848">
        <v>1.9</v>
      </c>
      <c r="R12" s="844">
        <v>1.2999999999999999E-2</v>
      </c>
      <c r="S12" s="678">
        <f t="shared" si="0"/>
        <v>1.8</v>
      </c>
    </row>
    <row r="13" spans="1:32">
      <c r="A13" s="655"/>
      <c r="B13" s="842"/>
      <c r="C13" s="843" t="s">
        <v>713</v>
      </c>
      <c r="D13" s="844">
        <v>71</v>
      </c>
      <c r="E13" s="844">
        <v>1.526</v>
      </c>
      <c r="F13" s="848">
        <v>0.8</v>
      </c>
      <c r="G13" s="844">
        <v>1.41E-2</v>
      </c>
      <c r="H13" s="844">
        <v>0.80900000000000005</v>
      </c>
      <c r="I13" s="844">
        <v>3.5</v>
      </c>
      <c r="J13" s="844">
        <v>1.5960000000000001</v>
      </c>
      <c r="K13" s="844">
        <v>3.18</v>
      </c>
      <c r="L13" s="848">
        <v>218.6</v>
      </c>
      <c r="M13" s="848">
        <v>217.89</v>
      </c>
      <c r="N13" s="848">
        <v>216.7</v>
      </c>
      <c r="O13" s="848">
        <v>215.7</v>
      </c>
      <c r="P13" s="848">
        <v>1.9</v>
      </c>
      <c r="Q13" s="848">
        <v>2.19</v>
      </c>
      <c r="R13" s="844">
        <v>1.2999999999999999E-2</v>
      </c>
      <c r="S13" s="678">
        <f t="shared" si="0"/>
        <v>1.8</v>
      </c>
    </row>
    <row r="14" spans="1:32">
      <c r="A14" s="655"/>
      <c r="B14" s="842"/>
      <c r="C14" s="843" t="s">
        <v>714</v>
      </c>
      <c r="D14" s="844">
        <v>64</v>
      </c>
      <c r="E14" s="844">
        <v>1.653</v>
      </c>
      <c r="F14" s="848">
        <v>0.8</v>
      </c>
      <c r="G14" s="844">
        <v>1.9400000000000001E-2</v>
      </c>
      <c r="H14" s="844">
        <v>0.748</v>
      </c>
      <c r="I14" s="844">
        <v>4.0999999999999996</v>
      </c>
      <c r="J14" s="844">
        <v>1.8759999999999999</v>
      </c>
      <c r="K14" s="844">
        <v>3.73</v>
      </c>
      <c r="L14" s="848">
        <v>217.89</v>
      </c>
      <c r="M14" s="848">
        <v>216.25</v>
      </c>
      <c r="N14" s="848">
        <v>215.7</v>
      </c>
      <c r="O14" s="848">
        <v>214.45</v>
      </c>
      <c r="P14" s="848">
        <v>2.19</v>
      </c>
      <c r="Q14" s="848">
        <v>1.8</v>
      </c>
      <c r="R14" s="844">
        <v>1.2999999999999999E-2</v>
      </c>
      <c r="S14" s="678">
        <f t="shared" si="0"/>
        <v>1.8</v>
      </c>
    </row>
    <row r="15" spans="1:32">
      <c r="A15" s="655"/>
      <c r="B15" s="842"/>
      <c r="C15" s="843" t="s">
        <v>715</v>
      </c>
      <c r="D15" s="844">
        <v>6</v>
      </c>
      <c r="E15" s="844">
        <v>1.772</v>
      </c>
      <c r="F15" s="848">
        <v>0.8</v>
      </c>
      <c r="G15" s="844">
        <v>2.5700000000000001E-2</v>
      </c>
      <c r="H15" s="844">
        <v>0.70599999999999996</v>
      </c>
      <c r="I15" s="844">
        <v>4.67</v>
      </c>
      <c r="J15" s="844">
        <v>2.1539999999999999</v>
      </c>
      <c r="K15" s="844">
        <v>4.28</v>
      </c>
      <c r="L15" s="848">
        <v>216.25</v>
      </c>
      <c r="M15" s="848">
        <v>216.25</v>
      </c>
      <c r="N15" s="848">
        <v>214.45</v>
      </c>
      <c r="O15" s="848">
        <v>214.3</v>
      </c>
      <c r="P15" s="848">
        <v>1.8</v>
      </c>
      <c r="Q15" s="848">
        <v>1.95</v>
      </c>
      <c r="R15" s="844">
        <v>1.2999999999999999E-2</v>
      </c>
      <c r="S15" s="678">
        <f t="shared" si="0"/>
        <v>1.8</v>
      </c>
    </row>
    <row r="16" spans="1:32">
      <c r="A16" s="655"/>
      <c r="B16" s="842"/>
      <c r="C16" s="843" t="s">
        <v>716</v>
      </c>
      <c r="D16" s="844">
        <v>70</v>
      </c>
      <c r="E16" s="844">
        <v>1.855</v>
      </c>
      <c r="F16" s="848">
        <v>0.8</v>
      </c>
      <c r="G16" s="844">
        <v>2.64E-2</v>
      </c>
      <c r="H16" s="844">
        <v>0.72499999999999998</v>
      </c>
      <c r="I16" s="844">
        <v>4.75</v>
      </c>
      <c r="J16" s="844">
        <v>2.1840000000000002</v>
      </c>
      <c r="K16" s="844">
        <v>4.3499999999999996</v>
      </c>
      <c r="L16" s="848">
        <v>216.25</v>
      </c>
      <c r="M16" s="848">
        <v>214.25</v>
      </c>
      <c r="N16" s="848">
        <v>214.3</v>
      </c>
      <c r="O16" s="848">
        <v>212.45</v>
      </c>
      <c r="P16" s="848">
        <v>1.95</v>
      </c>
      <c r="Q16" s="848">
        <v>1.8</v>
      </c>
      <c r="R16" s="844">
        <v>1.2999999999999999E-2</v>
      </c>
      <c r="S16" s="678">
        <f t="shared" si="0"/>
        <v>1.8</v>
      </c>
    </row>
    <row r="17" spans="1:19">
      <c r="A17" s="655"/>
      <c r="B17" s="842"/>
      <c r="C17" s="843" t="s">
        <v>717</v>
      </c>
      <c r="D17" s="844">
        <v>65</v>
      </c>
      <c r="E17" s="844">
        <v>1.9570000000000001</v>
      </c>
      <c r="F17" s="848">
        <v>1</v>
      </c>
      <c r="G17" s="844">
        <v>1.6899999999999998E-2</v>
      </c>
      <c r="H17" s="844">
        <v>0.58099999999999996</v>
      </c>
      <c r="I17" s="844">
        <v>4.13</v>
      </c>
      <c r="J17" s="844">
        <v>3.1070000000000002</v>
      </c>
      <c r="K17" s="844">
        <v>3.96</v>
      </c>
      <c r="L17" s="848">
        <v>214.25</v>
      </c>
      <c r="M17" s="848">
        <v>213.15</v>
      </c>
      <c r="N17" s="848">
        <v>212.25</v>
      </c>
      <c r="O17" s="848">
        <v>211.15</v>
      </c>
      <c r="P17" s="848">
        <v>2</v>
      </c>
      <c r="Q17" s="848">
        <v>2</v>
      </c>
      <c r="R17" s="844">
        <v>1.2999999999999999E-2</v>
      </c>
      <c r="S17" s="678">
        <f t="shared" si="0"/>
        <v>2</v>
      </c>
    </row>
    <row r="18" spans="1:19">
      <c r="A18" s="655"/>
      <c r="B18" s="842"/>
      <c r="C18" s="843" t="s">
        <v>718</v>
      </c>
      <c r="D18" s="844">
        <v>6</v>
      </c>
      <c r="E18" s="844">
        <v>2.0670000000000002</v>
      </c>
      <c r="F18" s="848">
        <v>1</v>
      </c>
      <c r="G18" s="844">
        <v>1.6E-2</v>
      </c>
      <c r="H18" s="844">
        <v>0.61399999999999999</v>
      </c>
      <c r="I18" s="844">
        <v>4.09</v>
      </c>
      <c r="J18" s="844">
        <v>3.032</v>
      </c>
      <c r="K18" s="844">
        <v>3.86</v>
      </c>
      <c r="L18" s="848">
        <v>213.15</v>
      </c>
      <c r="M18" s="848">
        <v>213.05</v>
      </c>
      <c r="N18" s="848">
        <v>211.15</v>
      </c>
      <c r="O18" s="848">
        <v>211.05</v>
      </c>
      <c r="P18" s="848">
        <v>2</v>
      </c>
      <c r="Q18" s="848">
        <v>2</v>
      </c>
      <c r="R18" s="844">
        <v>1.2999999999999999E-2</v>
      </c>
      <c r="S18" s="678">
        <f t="shared" si="0"/>
        <v>2</v>
      </c>
    </row>
    <row r="19" spans="1:19">
      <c r="A19" s="655"/>
      <c r="B19" s="842"/>
      <c r="C19" s="843" t="s">
        <v>719</v>
      </c>
      <c r="D19" s="844">
        <v>72</v>
      </c>
      <c r="E19" s="844">
        <v>2.1259999999999999</v>
      </c>
      <c r="F19" s="848">
        <v>1</v>
      </c>
      <c r="G19" s="844">
        <v>1.04E-2</v>
      </c>
      <c r="H19" s="844">
        <v>0.73399999999999999</v>
      </c>
      <c r="I19" s="844">
        <v>3.44</v>
      </c>
      <c r="J19" s="844">
        <v>2.4660000000000002</v>
      </c>
      <c r="K19" s="844">
        <v>3.14</v>
      </c>
      <c r="L19" s="848">
        <v>213.05</v>
      </c>
      <c r="M19" s="848">
        <v>212.78</v>
      </c>
      <c r="N19" s="848">
        <v>211.05</v>
      </c>
      <c r="O19" s="848">
        <v>210.3</v>
      </c>
      <c r="P19" s="848">
        <v>2</v>
      </c>
      <c r="Q19" s="848">
        <v>2.48</v>
      </c>
      <c r="R19" s="844">
        <v>1.2999999999999999E-2</v>
      </c>
      <c r="S19" s="678">
        <f t="shared" si="0"/>
        <v>2</v>
      </c>
    </row>
    <row r="20" spans="1:19">
      <c r="A20" s="655"/>
      <c r="B20" s="842"/>
      <c r="C20" s="843" t="s">
        <v>720</v>
      </c>
      <c r="D20" s="844">
        <v>5</v>
      </c>
      <c r="E20" s="844">
        <v>2.2229999999999999</v>
      </c>
      <c r="F20" s="848">
        <v>1</v>
      </c>
      <c r="G20" s="844">
        <v>1.9900000000000001E-2</v>
      </c>
      <c r="H20" s="844">
        <v>0.59899999999999998</v>
      </c>
      <c r="I20" s="844">
        <v>4.5199999999999996</v>
      </c>
      <c r="J20" s="844">
        <v>3.3730000000000002</v>
      </c>
      <c r="K20" s="844">
        <v>4.29</v>
      </c>
      <c r="L20" s="848">
        <v>212.78</v>
      </c>
      <c r="M20" s="848">
        <v>212.77</v>
      </c>
      <c r="N20" s="848">
        <v>210.3</v>
      </c>
      <c r="O20" s="848">
        <v>210.2</v>
      </c>
      <c r="P20" s="848">
        <v>2.48</v>
      </c>
      <c r="Q20" s="848">
        <v>2.57</v>
      </c>
      <c r="R20" s="844">
        <v>1.2999999999999999E-2</v>
      </c>
      <c r="S20" s="678">
        <f t="shared" si="0"/>
        <v>2</v>
      </c>
    </row>
    <row r="21" spans="1:19">
      <c r="A21" s="655"/>
      <c r="B21" s="842"/>
      <c r="C21" s="843" t="s">
        <v>721</v>
      </c>
      <c r="D21" s="844">
        <v>66</v>
      </c>
      <c r="E21" s="844">
        <v>2.2890000000000001</v>
      </c>
      <c r="F21" s="848">
        <v>1</v>
      </c>
      <c r="G21" s="844">
        <v>2.3E-2</v>
      </c>
      <c r="H21" s="844">
        <v>0.58199999999999996</v>
      </c>
      <c r="I21" s="844">
        <v>4.83</v>
      </c>
      <c r="J21" s="844">
        <v>3.6259999999999999</v>
      </c>
      <c r="K21" s="844">
        <v>4.62</v>
      </c>
      <c r="L21" s="848">
        <v>212.77</v>
      </c>
      <c r="M21" s="848">
        <v>210.69</v>
      </c>
      <c r="N21" s="848">
        <v>210.2</v>
      </c>
      <c r="O21" s="848">
        <v>208.69</v>
      </c>
      <c r="P21" s="848">
        <v>2.57</v>
      </c>
      <c r="Q21" s="848">
        <v>2</v>
      </c>
      <c r="R21" s="844">
        <v>1.2999999999999999E-2</v>
      </c>
      <c r="S21" s="678">
        <f t="shared" si="0"/>
        <v>2</v>
      </c>
    </row>
    <row r="22" spans="1:19">
      <c r="A22" s="655"/>
      <c r="B22" s="842"/>
      <c r="C22" s="843" t="s">
        <v>722</v>
      </c>
      <c r="D22" s="844">
        <v>6</v>
      </c>
      <c r="E22" s="844">
        <v>2.3580000000000001</v>
      </c>
      <c r="F22" s="848">
        <v>1</v>
      </c>
      <c r="G22" s="844">
        <v>3.49E-2</v>
      </c>
      <c r="H22" s="844">
        <v>0.52</v>
      </c>
      <c r="I22" s="844">
        <v>5.71</v>
      </c>
      <c r="J22" s="844">
        <v>4.4269999999999996</v>
      </c>
      <c r="K22" s="844">
        <v>5.64</v>
      </c>
      <c r="L22" s="848">
        <v>210.69</v>
      </c>
      <c r="M22" s="848">
        <v>210.47</v>
      </c>
      <c r="N22" s="848">
        <v>208.29</v>
      </c>
      <c r="O22" s="848">
        <v>208.1</v>
      </c>
      <c r="P22" s="848">
        <v>2.4</v>
      </c>
      <c r="Q22" s="848">
        <v>2.37</v>
      </c>
      <c r="R22" s="844">
        <v>1.2999999999999999E-2</v>
      </c>
      <c r="S22" s="678">
        <f t="shared" si="0"/>
        <v>2</v>
      </c>
    </row>
    <row r="23" spans="1:19">
      <c r="A23" s="655"/>
      <c r="B23" s="842"/>
      <c r="C23" s="843" t="s">
        <v>723</v>
      </c>
      <c r="D23" s="844">
        <v>37</v>
      </c>
      <c r="E23" s="844">
        <v>2.56</v>
      </c>
      <c r="F23" s="848">
        <v>1</v>
      </c>
      <c r="G23" s="844">
        <v>4.3299999999999998E-2</v>
      </c>
      <c r="H23" s="844">
        <v>0.51200000000000001</v>
      </c>
      <c r="I23" s="844">
        <v>6.32</v>
      </c>
      <c r="J23" s="844">
        <v>4.9269999999999996</v>
      </c>
      <c r="K23" s="844">
        <v>6.27</v>
      </c>
      <c r="L23" s="848">
        <v>210.47</v>
      </c>
      <c r="M23" s="848">
        <v>208.5</v>
      </c>
      <c r="N23" s="848">
        <v>208.1</v>
      </c>
      <c r="O23" s="848">
        <v>206.5</v>
      </c>
      <c r="P23" s="848">
        <v>2.37</v>
      </c>
      <c r="Q23" s="848">
        <v>2</v>
      </c>
      <c r="R23" s="844">
        <v>1.2999999999999999E-2</v>
      </c>
      <c r="S23" s="678">
        <f t="shared" si="0"/>
        <v>2</v>
      </c>
    </row>
    <row r="24" spans="1:19">
      <c r="A24" s="655"/>
      <c r="B24" s="842"/>
      <c r="C24" s="843" t="s">
        <v>724</v>
      </c>
      <c r="D24" s="844">
        <v>38</v>
      </c>
      <c r="E24" s="844">
        <v>2.56</v>
      </c>
      <c r="F24" s="848">
        <v>1</v>
      </c>
      <c r="G24" s="844">
        <v>4.1000000000000002E-2</v>
      </c>
      <c r="H24" s="844">
        <v>0.52100000000000002</v>
      </c>
      <c r="I24" s="844">
        <v>6.19</v>
      </c>
      <c r="J24" s="844">
        <v>4.798</v>
      </c>
      <c r="K24" s="844">
        <v>6.11</v>
      </c>
      <c r="L24" s="848">
        <v>208.5</v>
      </c>
      <c r="M24" s="848">
        <v>206.43</v>
      </c>
      <c r="N24" s="848">
        <v>206</v>
      </c>
      <c r="O24" s="848">
        <v>204.43</v>
      </c>
      <c r="P24" s="848">
        <v>2.5</v>
      </c>
      <c r="Q24" s="848">
        <v>2</v>
      </c>
      <c r="R24" s="844">
        <v>1.2999999999999999E-2</v>
      </c>
      <c r="S24" s="678">
        <f t="shared" si="0"/>
        <v>2</v>
      </c>
    </row>
    <row r="25" spans="1:19">
      <c r="A25" s="655"/>
      <c r="B25" s="842"/>
      <c r="C25" s="843" t="s">
        <v>725</v>
      </c>
      <c r="D25" s="844">
        <v>60</v>
      </c>
      <c r="E25" s="844">
        <v>2.56</v>
      </c>
      <c r="F25" s="848">
        <v>1</v>
      </c>
      <c r="G25" s="844">
        <v>4.0599999999999997E-2</v>
      </c>
      <c r="H25" s="844">
        <v>0.52200000000000002</v>
      </c>
      <c r="I25" s="844">
        <v>6.17</v>
      </c>
      <c r="J25" s="844">
        <v>4.7789999999999999</v>
      </c>
      <c r="K25" s="844">
        <v>6.08</v>
      </c>
      <c r="L25" s="848">
        <v>206.43</v>
      </c>
      <c r="M25" s="848">
        <v>203</v>
      </c>
      <c r="N25" s="848">
        <v>203.93</v>
      </c>
      <c r="O25" s="848">
        <v>201.5</v>
      </c>
      <c r="P25" s="848">
        <v>2.5</v>
      </c>
      <c r="Q25" s="848">
        <v>1.5</v>
      </c>
      <c r="R25" s="844">
        <v>1.2999999999999999E-2</v>
      </c>
      <c r="S25" s="678">
        <f t="shared" si="0"/>
        <v>2</v>
      </c>
    </row>
    <row r="26" spans="1:19">
      <c r="A26" s="655"/>
      <c r="B26" s="842"/>
      <c r="C26" s="843" t="s">
        <v>726</v>
      </c>
      <c r="D26" s="844">
        <v>35</v>
      </c>
      <c r="E26" s="844">
        <v>2.56</v>
      </c>
      <c r="F26" s="848">
        <v>1</v>
      </c>
      <c r="G26" s="844">
        <v>1.43E-2</v>
      </c>
      <c r="H26" s="844">
        <v>0.751</v>
      </c>
      <c r="I26" s="844">
        <v>4.05</v>
      </c>
      <c r="J26" s="844">
        <v>2.8940000000000001</v>
      </c>
      <c r="K26" s="844">
        <v>3.69</v>
      </c>
      <c r="L26" s="848">
        <v>203</v>
      </c>
      <c r="M26" s="848">
        <v>201</v>
      </c>
      <c r="N26" s="848">
        <v>201.5</v>
      </c>
      <c r="O26" s="848">
        <v>201</v>
      </c>
      <c r="P26" s="848">
        <v>1.5</v>
      </c>
      <c r="Q26" s="848">
        <v>0</v>
      </c>
      <c r="R26" s="844">
        <v>1.2999999999999999E-2</v>
      </c>
      <c r="S26" s="678">
        <f t="shared" si="0"/>
        <v>2</v>
      </c>
    </row>
    <row r="27" spans="1:19">
      <c r="A27" s="655"/>
      <c r="B27" s="842" t="s">
        <v>727</v>
      </c>
      <c r="C27" s="843" t="s">
        <v>728</v>
      </c>
      <c r="D27" s="844">
        <v>43</v>
      </c>
      <c r="E27" s="844">
        <v>0.28100000000000003</v>
      </c>
      <c r="F27" s="848">
        <v>0.6</v>
      </c>
      <c r="G27" s="844">
        <v>5.1999999999999998E-3</v>
      </c>
      <c r="H27" s="844">
        <v>0.57999999999999996</v>
      </c>
      <c r="I27" s="844">
        <v>1.65</v>
      </c>
      <c r="J27" s="844">
        <v>0.44600000000000001</v>
      </c>
      <c r="K27" s="844">
        <v>1.58</v>
      </c>
      <c r="L27" s="848">
        <v>219.33</v>
      </c>
      <c r="M27" s="848">
        <v>219.85</v>
      </c>
      <c r="N27" s="848">
        <v>217.73</v>
      </c>
      <c r="O27" s="848">
        <v>217.51</v>
      </c>
      <c r="P27" s="848">
        <v>1.6</v>
      </c>
      <c r="Q27" s="848">
        <v>2.34</v>
      </c>
      <c r="R27" s="844">
        <v>1.2999999999999999E-2</v>
      </c>
      <c r="S27" s="678">
        <f t="shared" si="0"/>
        <v>1.6</v>
      </c>
    </row>
    <row r="28" spans="1:19" ht="15.75" thickBot="1">
      <c r="A28" s="759"/>
      <c r="B28" s="845" t="s">
        <v>729</v>
      </c>
      <c r="C28" s="846" t="s">
        <v>730</v>
      </c>
      <c r="D28" s="847">
        <v>20</v>
      </c>
      <c r="E28" s="847">
        <v>0.13600000000000001</v>
      </c>
      <c r="F28" s="849">
        <v>0.6</v>
      </c>
      <c r="G28" s="847">
        <v>9.1000000000000004E-3</v>
      </c>
      <c r="H28" s="847">
        <v>0.32700000000000001</v>
      </c>
      <c r="I28" s="847">
        <v>1.7</v>
      </c>
      <c r="J28" s="847">
        <v>0.56000000000000005</v>
      </c>
      <c r="K28" s="847">
        <v>1.98</v>
      </c>
      <c r="L28" s="849">
        <v>210.28</v>
      </c>
      <c r="M28" s="849">
        <v>210.47</v>
      </c>
      <c r="N28" s="849">
        <v>208.68</v>
      </c>
      <c r="O28" s="849">
        <v>208.5</v>
      </c>
      <c r="P28" s="849">
        <v>1.6</v>
      </c>
      <c r="Q28" s="849">
        <v>1.97</v>
      </c>
      <c r="R28" s="847">
        <v>1.2999999999999999E-2</v>
      </c>
      <c r="S28" s="866">
        <f t="shared" si="0"/>
        <v>1.6</v>
      </c>
    </row>
  </sheetData>
  <mergeCells count="1">
    <mergeCell ref="B6:S6"/>
  </mergeCells>
  <printOptions horizontalCentered="1"/>
  <pageMargins left="0.70866141732283472" right="0.70866141732283472" top="1.1811023622047245" bottom="0.74803149606299213" header="0.31496062992125984" footer="0.31496062992125984"/>
  <pageSetup paperSize="9" scale="60" firstPageNumber="25" fitToHeight="0" orientation="landscape" r:id="rId1"/>
  <headerFooter scaleWithDoc="0">
    <oddFooter xml:space="preserve">&amp;C&amp;10
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145"/>
  <sheetViews>
    <sheetView view="pageBreakPreview" topLeftCell="A106" zoomScale="85" zoomScaleNormal="85" zoomScaleSheetLayoutView="85" workbookViewId="0">
      <selection activeCell="D24" sqref="D24"/>
    </sheetView>
  </sheetViews>
  <sheetFormatPr defaultRowHeight="12.75"/>
  <cols>
    <col min="1" max="1" width="4.28515625" style="679" customWidth="1"/>
    <col min="2" max="2" width="9.28515625" style="679" customWidth="1"/>
    <col min="3" max="3" width="13" style="679" customWidth="1"/>
    <col min="4" max="4" width="11" style="679" bestFit="1" customWidth="1"/>
    <col min="5" max="5" width="9.5703125" style="679" customWidth="1"/>
    <col min="6" max="6" width="12.85546875" style="679" customWidth="1"/>
    <col min="7" max="7" width="7.85546875" style="679" bestFit="1" customWidth="1"/>
    <col min="8" max="8" width="9" style="679" customWidth="1"/>
    <col min="9" max="9" width="8.140625" style="679" bestFit="1" customWidth="1"/>
    <col min="10" max="10" width="11" style="679" customWidth="1"/>
    <col min="11" max="11" width="12.28515625" style="679" customWidth="1"/>
    <col min="12" max="12" width="12.85546875" style="679" customWidth="1"/>
    <col min="13" max="13" width="12.140625" style="679" customWidth="1"/>
    <col min="14" max="14" width="14.140625" style="680" customWidth="1"/>
    <col min="15" max="15" width="11" style="679" customWidth="1"/>
    <col min="16" max="16" width="10.5703125" style="679" customWidth="1"/>
    <col min="17" max="17" width="11.42578125" style="679" customWidth="1"/>
    <col min="18" max="18" width="13" style="679" customWidth="1"/>
    <col min="19" max="19" width="23.28515625" style="681" customWidth="1"/>
    <col min="20" max="20" width="8.28515625" style="679" customWidth="1"/>
    <col min="21" max="22" width="4.5703125" style="679" bestFit="1" customWidth="1"/>
    <col min="23" max="24" width="9.140625" style="679"/>
    <col min="25" max="25" width="11.42578125" style="679" bestFit="1" customWidth="1"/>
    <col min="26" max="28" width="9.140625" style="679"/>
    <col min="29" max="29" width="11.42578125" style="679" bestFit="1" customWidth="1"/>
    <col min="30" max="31" width="9.140625" style="679"/>
    <col min="32" max="32" width="10.140625" style="679" bestFit="1" customWidth="1"/>
    <col min="33" max="33" width="11.42578125" style="679" bestFit="1" customWidth="1"/>
    <col min="34" max="254" width="9.140625" style="679"/>
    <col min="255" max="255" width="4.28515625" style="679" customWidth="1"/>
    <col min="256" max="256" width="9.140625" style="679" bestFit="1" customWidth="1"/>
    <col min="257" max="257" width="12" style="679" customWidth="1"/>
    <col min="258" max="258" width="14.7109375" style="679" customWidth="1"/>
    <col min="259" max="259" width="13.140625" style="679" customWidth="1"/>
    <col min="260" max="260" width="9.5703125" style="679" customWidth="1"/>
    <col min="261" max="261" width="13.28515625" style="679" customWidth="1"/>
    <col min="262" max="262" width="16.5703125" style="679" bestFit="1" customWidth="1"/>
    <col min="263" max="263" width="10.85546875" style="679" bestFit="1" customWidth="1"/>
    <col min="264" max="264" width="8.28515625" style="679" bestFit="1" customWidth="1"/>
    <col min="265" max="265" width="16" style="679" customWidth="1"/>
    <col min="266" max="266" width="15.42578125" style="679" bestFit="1" customWidth="1"/>
    <col min="267" max="267" width="16" style="679" customWidth="1"/>
    <col min="268" max="268" width="11.42578125" style="679" bestFit="1" customWidth="1"/>
    <col min="269" max="269" width="14.140625" style="679" customWidth="1"/>
    <col min="270" max="270" width="15" style="679" bestFit="1" customWidth="1"/>
    <col min="271" max="271" width="13.28515625" style="679" bestFit="1" customWidth="1"/>
    <col min="272" max="272" width="15" style="679" bestFit="1" customWidth="1"/>
    <col min="273" max="273" width="13" style="679" customWidth="1"/>
    <col min="274" max="274" width="26.42578125" style="679" bestFit="1" customWidth="1"/>
    <col min="275" max="275" width="8.28515625" style="679" customWidth="1"/>
    <col min="276" max="276" width="9.140625" style="679"/>
    <col min="277" max="277" width="11.42578125" style="679" bestFit="1" customWidth="1"/>
    <col min="278" max="280" width="9.140625" style="679"/>
    <col min="281" max="281" width="11.42578125" style="679" bestFit="1" customWidth="1"/>
    <col min="282" max="284" width="9.140625" style="679"/>
    <col min="285" max="285" width="11.42578125" style="679" bestFit="1" customWidth="1"/>
    <col min="286" max="287" width="9.140625" style="679"/>
    <col min="288" max="288" width="10.140625" style="679" bestFit="1" customWidth="1"/>
    <col min="289" max="289" width="11.42578125" style="679" bestFit="1" customWidth="1"/>
    <col min="290" max="510" width="9.140625" style="679"/>
    <col min="511" max="511" width="4.28515625" style="679" customWidth="1"/>
    <col min="512" max="512" width="9.140625" style="679" bestFit="1" customWidth="1"/>
    <col min="513" max="513" width="12" style="679" customWidth="1"/>
    <col min="514" max="514" width="14.7109375" style="679" customWidth="1"/>
    <col min="515" max="515" width="13.140625" style="679" customWidth="1"/>
    <col min="516" max="516" width="9.5703125" style="679" customWidth="1"/>
    <col min="517" max="517" width="13.28515625" style="679" customWidth="1"/>
    <col min="518" max="518" width="16.5703125" style="679" bestFit="1" customWidth="1"/>
    <col min="519" max="519" width="10.85546875" style="679" bestFit="1" customWidth="1"/>
    <col min="520" max="520" width="8.28515625" style="679" bestFit="1" customWidth="1"/>
    <col min="521" max="521" width="16" style="679" customWidth="1"/>
    <col min="522" max="522" width="15.42578125" style="679" bestFit="1" customWidth="1"/>
    <col min="523" max="523" width="16" style="679" customWidth="1"/>
    <col min="524" max="524" width="11.42578125" style="679" bestFit="1" customWidth="1"/>
    <col min="525" max="525" width="14.140625" style="679" customWidth="1"/>
    <col min="526" max="526" width="15" style="679" bestFit="1" customWidth="1"/>
    <col min="527" max="527" width="13.28515625" style="679" bestFit="1" customWidth="1"/>
    <col min="528" max="528" width="15" style="679" bestFit="1" customWidth="1"/>
    <col min="529" max="529" width="13" style="679" customWidth="1"/>
    <col min="530" max="530" width="26.42578125" style="679" bestFit="1" customWidth="1"/>
    <col min="531" max="531" width="8.28515625" style="679" customWidth="1"/>
    <col min="532" max="532" width="9.140625" style="679"/>
    <col min="533" max="533" width="11.42578125" style="679" bestFit="1" customWidth="1"/>
    <col min="534" max="536" width="9.140625" style="679"/>
    <col min="537" max="537" width="11.42578125" style="679" bestFit="1" customWidth="1"/>
    <col min="538" max="540" width="9.140625" style="679"/>
    <col min="541" max="541" width="11.42578125" style="679" bestFit="1" customWidth="1"/>
    <col min="542" max="543" width="9.140625" style="679"/>
    <col min="544" max="544" width="10.140625" style="679" bestFit="1" customWidth="1"/>
    <col min="545" max="545" width="11.42578125" style="679" bestFit="1" customWidth="1"/>
    <col min="546" max="766" width="9.140625" style="679"/>
    <col min="767" max="767" width="4.28515625" style="679" customWidth="1"/>
    <col min="768" max="768" width="9.140625" style="679" bestFit="1" customWidth="1"/>
    <col min="769" max="769" width="12" style="679" customWidth="1"/>
    <col min="770" max="770" width="14.7109375" style="679" customWidth="1"/>
    <col min="771" max="771" width="13.140625" style="679" customWidth="1"/>
    <col min="772" max="772" width="9.5703125" style="679" customWidth="1"/>
    <col min="773" max="773" width="13.28515625" style="679" customWidth="1"/>
    <col min="774" max="774" width="16.5703125" style="679" bestFit="1" customWidth="1"/>
    <col min="775" max="775" width="10.85546875" style="679" bestFit="1" customWidth="1"/>
    <col min="776" max="776" width="8.28515625" style="679" bestFit="1" customWidth="1"/>
    <col min="777" max="777" width="16" style="679" customWidth="1"/>
    <col min="778" max="778" width="15.42578125" style="679" bestFit="1" customWidth="1"/>
    <col min="779" max="779" width="16" style="679" customWidth="1"/>
    <col min="780" max="780" width="11.42578125" style="679" bestFit="1" customWidth="1"/>
    <col min="781" max="781" width="14.140625" style="679" customWidth="1"/>
    <col min="782" max="782" width="15" style="679" bestFit="1" customWidth="1"/>
    <col min="783" max="783" width="13.28515625" style="679" bestFit="1" customWidth="1"/>
    <col min="784" max="784" width="15" style="679" bestFit="1" customWidth="1"/>
    <col min="785" max="785" width="13" style="679" customWidth="1"/>
    <col min="786" max="786" width="26.42578125" style="679" bestFit="1" customWidth="1"/>
    <col min="787" max="787" width="8.28515625" style="679" customWidth="1"/>
    <col min="788" max="788" width="9.140625" style="679"/>
    <col min="789" max="789" width="11.42578125" style="679" bestFit="1" customWidth="1"/>
    <col min="790" max="792" width="9.140625" style="679"/>
    <col min="793" max="793" width="11.42578125" style="679" bestFit="1" customWidth="1"/>
    <col min="794" max="796" width="9.140625" style="679"/>
    <col min="797" max="797" width="11.42578125" style="679" bestFit="1" customWidth="1"/>
    <col min="798" max="799" width="9.140625" style="679"/>
    <col min="800" max="800" width="10.140625" style="679" bestFit="1" customWidth="1"/>
    <col min="801" max="801" width="11.42578125" style="679" bestFit="1" customWidth="1"/>
    <col min="802" max="1022" width="9.140625" style="679"/>
    <col min="1023" max="1023" width="4.28515625" style="679" customWidth="1"/>
    <col min="1024" max="1024" width="9.140625" style="679" bestFit="1" customWidth="1"/>
    <col min="1025" max="1025" width="12" style="679" customWidth="1"/>
    <col min="1026" max="1026" width="14.7109375" style="679" customWidth="1"/>
    <col min="1027" max="1027" width="13.140625" style="679" customWidth="1"/>
    <col min="1028" max="1028" width="9.5703125" style="679" customWidth="1"/>
    <col min="1029" max="1029" width="13.28515625" style="679" customWidth="1"/>
    <col min="1030" max="1030" width="16.5703125" style="679" bestFit="1" customWidth="1"/>
    <col min="1031" max="1031" width="10.85546875" style="679" bestFit="1" customWidth="1"/>
    <col min="1032" max="1032" width="8.28515625" style="679" bestFit="1" customWidth="1"/>
    <col min="1033" max="1033" width="16" style="679" customWidth="1"/>
    <col min="1034" max="1034" width="15.42578125" style="679" bestFit="1" customWidth="1"/>
    <col min="1035" max="1035" width="16" style="679" customWidth="1"/>
    <col min="1036" max="1036" width="11.42578125" style="679" bestFit="1" customWidth="1"/>
    <col min="1037" max="1037" width="14.140625" style="679" customWidth="1"/>
    <col min="1038" max="1038" width="15" style="679" bestFit="1" customWidth="1"/>
    <col min="1039" max="1039" width="13.28515625" style="679" bestFit="1" customWidth="1"/>
    <col min="1040" max="1040" width="15" style="679" bestFit="1" customWidth="1"/>
    <col min="1041" max="1041" width="13" style="679" customWidth="1"/>
    <col min="1042" max="1042" width="26.42578125" style="679" bestFit="1" customWidth="1"/>
    <col min="1043" max="1043" width="8.28515625" style="679" customWidth="1"/>
    <col min="1044" max="1044" width="9.140625" style="679"/>
    <col min="1045" max="1045" width="11.42578125" style="679" bestFit="1" customWidth="1"/>
    <col min="1046" max="1048" width="9.140625" style="679"/>
    <col min="1049" max="1049" width="11.42578125" style="679" bestFit="1" customWidth="1"/>
    <col min="1050" max="1052" width="9.140625" style="679"/>
    <col min="1053" max="1053" width="11.42578125" style="679" bestFit="1" customWidth="1"/>
    <col min="1054" max="1055" width="9.140625" style="679"/>
    <col min="1056" max="1056" width="10.140625" style="679" bestFit="1" customWidth="1"/>
    <col min="1057" max="1057" width="11.42578125" style="679" bestFit="1" customWidth="1"/>
    <col min="1058" max="1278" width="9.140625" style="679"/>
    <col min="1279" max="1279" width="4.28515625" style="679" customWidth="1"/>
    <col min="1280" max="1280" width="9.140625" style="679" bestFit="1" customWidth="1"/>
    <col min="1281" max="1281" width="12" style="679" customWidth="1"/>
    <col min="1282" max="1282" width="14.7109375" style="679" customWidth="1"/>
    <col min="1283" max="1283" width="13.140625" style="679" customWidth="1"/>
    <col min="1284" max="1284" width="9.5703125" style="679" customWidth="1"/>
    <col min="1285" max="1285" width="13.28515625" style="679" customWidth="1"/>
    <col min="1286" max="1286" width="16.5703125" style="679" bestFit="1" customWidth="1"/>
    <col min="1287" max="1287" width="10.85546875" style="679" bestFit="1" customWidth="1"/>
    <col min="1288" max="1288" width="8.28515625" style="679" bestFit="1" customWidth="1"/>
    <col min="1289" max="1289" width="16" style="679" customWidth="1"/>
    <col min="1290" max="1290" width="15.42578125" style="679" bestFit="1" customWidth="1"/>
    <col min="1291" max="1291" width="16" style="679" customWidth="1"/>
    <col min="1292" max="1292" width="11.42578125" style="679" bestFit="1" customWidth="1"/>
    <col min="1293" max="1293" width="14.140625" style="679" customWidth="1"/>
    <col min="1294" max="1294" width="15" style="679" bestFit="1" customWidth="1"/>
    <col min="1295" max="1295" width="13.28515625" style="679" bestFit="1" customWidth="1"/>
    <col min="1296" max="1296" width="15" style="679" bestFit="1" customWidth="1"/>
    <col min="1297" max="1297" width="13" style="679" customWidth="1"/>
    <col min="1298" max="1298" width="26.42578125" style="679" bestFit="1" customWidth="1"/>
    <col min="1299" max="1299" width="8.28515625" style="679" customWidth="1"/>
    <col min="1300" max="1300" width="9.140625" style="679"/>
    <col min="1301" max="1301" width="11.42578125" style="679" bestFit="1" customWidth="1"/>
    <col min="1302" max="1304" width="9.140625" style="679"/>
    <col min="1305" max="1305" width="11.42578125" style="679" bestFit="1" customWidth="1"/>
    <col min="1306" max="1308" width="9.140625" style="679"/>
    <col min="1309" max="1309" width="11.42578125" style="679" bestFit="1" customWidth="1"/>
    <col min="1310" max="1311" width="9.140625" style="679"/>
    <col min="1312" max="1312" width="10.140625" style="679" bestFit="1" customWidth="1"/>
    <col min="1313" max="1313" width="11.42578125" style="679" bestFit="1" customWidth="1"/>
    <col min="1314" max="1534" width="9.140625" style="679"/>
    <col min="1535" max="1535" width="4.28515625" style="679" customWidth="1"/>
    <col min="1536" max="1536" width="9.140625" style="679" bestFit="1" customWidth="1"/>
    <col min="1537" max="1537" width="12" style="679" customWidth="1"/>
    <col min="1538" max="1538" width="14.7109375" style="679" customWidth="1"/>
    <col min="1539" max="1539" width="13.140625" style="679" customWidth="1"/>
    <col min="1540" max="1540" width="9.5703125" style="679" customWidth="1"/>
    <col min="1541" max="1541" width="13.28515625" style="679" customWidth="1"/>
    <col min="1542" max="1542" width="16.5703125" style="679" bestFit="1" customWidth="1"/>
    <col min="1543" max="1543" width="10.85546875" style="679" bestFit="1" customWidth="1"/>
    <col min="1544" max="1544" width="8.28515625" style="679" bestFit="1" customWidth="1"/>
    <col min="1545" max="1545" width="16" style="679" customWidth="1"/>
    <col min="1546" max="1546" width="15.42578125" style="679" bestFit="1" customWidth="1"/>
    <col min="1547" max="1547" width="16" style="679" customWidth="1"/>
    <col min="1548" max="1548" width="11.42578125" style="679" bestFit="1" customWidth="1"/>
    <col min="1549" max="1549" width="14.140625" style="679" customWidth="1"/>
    <col min="1550" max="1550" width="15" style="679" bestFit="1" customWidth="1"/>
    <col min="1551" max="1551" width="13.28515625" style="679" bestFit="1" customWidth="1"/>
    <col min="1552" max="1552" width="15" style="679" bestFit="1" customWidth="1"/>
    <col min="1553" max="1553" width="13" style="679" customWidth="1"/>
    <col min="1554" max="1554" width="26.42578125" style="679" bestFit="1" customWidth="1"/>
    <col min="1555" max="1555" width="8.28515625" style="679" customWidth="1"/>
    <col min="1556" max="1556" width="9.140625" style="679"/>
    <col min="1557" max="1557" width="11.42578125" style="679" bestFit="1" customWidth="1"/>
    <col min="1558" max="1560" width="9.140625" style="679"/>
    <col min="1561" max="1561" width="11.42578125" style="679" bestFit="1" customWidth="1"/>
    <col min="1562" max="1564" width="9.140625" style="679"/>
    <col min="1565" max="1565" width="11.42578125" style="679" bestFit="1" customWidth="1"/>
    <col min="1566" max="1567" width="9.140625" style="679"/>
    <col min="1568" max="1568" width="10.140625" style="679" bestFit="1" customWidth="1"/>
    <col min="1569" max="1569" width="11.42578125" style="679" bestFit="1" customWidth="1"/>
    <col min="1570" max="1790" width="9.140625" style="679"/>
    <col min="1791" max="1791" width="4.28515625" style="679" customWidth="1"/>
    <col min="1792" max="1792" width="9.140625" style="679" bestFit="1" customWidth="1"/>
    <col min="1793" max="1793" width="12" style="679" customWidth="1"/>
    <col min="1794" max="1794" width="14.7109375" style="679" customWidth="1"/>
    <col min="1795" max="1795" width="13.140625" style="679" customWidth="1"/>
    <col min="1796" max="1796" width="9.5703125" style="679" customWidth="1"/>
    <col min="1797" max="1797" width="13.28515625" style="679" customWidth="1"/>
    <col min="1798" max="1798" width="16.5703125" style="679" bestFit="1" customWidth="1"/>
    <col min="1799" max="1799" width="10.85546875" style="679" bestFit="1" customWidth="1"/>
    <col min="1800" max="1800" width="8.28515625" style="679" bestFit="1" customWidth="1"/>
    <col min="1801" max="1801" width="16" style="679" customWidth="1"/>
    <col min="1802" max="1802" width="15.42578125" style="679" bestFit="1" customWidth="1"/>
    <col min="1803" max="1803" width="16" style="679" customWidth="1"/>
    <col min="1804" max="1804" width="11.42578125" style="679" bestFit="1" customWidth="1"/>
    <col min="1805" max="1805" width="14.140625" style="679" customWidth="1"/>
    <col min="1806" max="1806" width="15" style="679" bestFit="1" customWidth="1"/>
    <col min="1807" max="1807" width="13.28515625" style="679" bestFit="1" customWidth="1"/>
    <col min="1808" max="1808" width="15" style="679" bestFit="1" customWidth="1"/>
    <col min="1809" max="1809" width="13" style="679" customWidth="1"/>
    <col min="1810" max="1810" width="26.42578125" style="679" bestFit="1" customWidth="1"/>
    <col min="1811" max="1811" width="8.28515625" style="679" customWidth="1"/>
    <col min="1812" max="1812" width="9.140625" style="679"/>
    <col min="1813" max="1813" width="11.42578125" style="679" bestFit="1" customWidth="1"/>
    <col min="1814" max="1816" width="9.140625" style="679"/>
    <col min="1817" max="1817" width="11.42578125" style="679" bestFit="1" customWidth="1"/>
    <col min="1818" max="1820" width="9.140625" style="679"/>
    <col min="1821" max="1821" width="11.42578125" style="679" bestFit="1" customWidth="1"/>
    <col min="1822" max="1823" width="9.140625" style="679"/>
    <col min="1824" max="1824" width="10.140625" style="679" bestFit="1" customWidth="1"/>
    <col min="1825" max="1825" width="11.42578125" style="679" bestFit="1" customWidth="1"/>
    <col min="1826" max="2046" width="9.140625" style="679"/>
    <col min="2047" max="2047" width="4.28515625" style="679" customWidth="1"/>
    <col min="2048" max="2048" width="9.140625" style="679" bestFit="1" customWidth="1"/>
    <col min="2049" max="2049" width="12" style="679" customWidth="1"/>
    <col min="2050" max="2050" width="14.7109375" style="679" customWidth="1"/>
    <col min="2051" max="2051" width="13.140625" style="679" customWidth="1"/>
    <col min="2052" max="2052" width="9.5703125" style="679" customWidth="1"/>
    <col min="2053" max="2053" width="13.28515625" style="679" customWidth="1"/>
    <col min="2054" max="2054" width="16.5703125" style="679" bestFit="1" customWidth="1"/>
    <col min="2055" max="2055" width="10.85546875" style="679" bestFit="1" customWidth="1"/>
    <col min="2056" max="2056" width="8.28515625" style="679" bestFit="1" customWidth="1"/>
    <col min="2057" max="2057" width="16" style="679" customWidth="1"/>
    <col min="2058" max="2058" width="15.42578125" style="679" bestFit="1" customWidth="1"/>
    <col min="2059" max="2059" width="16" style="679" customWidth="1"/>
    <col min="2060" max="2060" width="11.42578125" style="679" bestFit="1" customWidth="1"/>
    <col min="2061" max="2061" width="14.140625" style="679" customWidth="1"/>
    <col min="2062" max="2062" width="15" style="679" bestFit="1" customWidth="1"/>
    <col min="2063" max="2063" width="13.28515625" style="679" bestFit="1" customWidth="1"/>
    <col min="2064" max="2064" width="15" style="679" bestFit="1" customWidth="1"/>
    <col min="2065" max="2065" width="13" style="679" customWidth="1"/>
    <col min="2066" max="2066" width="26.42578125" style="679" bestFit="1" customWidth="1"/>
    <col min="2067" max="2067" width="8.28515625" style="679" customWidth="1"/>
    <col min="2068" max="2068" width="9.140625" style="679"/>
    <col min="2069" max="2069" width="11.42578125" style="679" bestFit="1" customWidth="1"/>
    <col min="2070" max="2072" width="9.140625" style="679"/>
    <col min="2073" max="2073" width="11.42578125" style="679" bestFit="1" customWidth="1"/>
    <col min="2074" max="2076" width="9.140625" style="679"/>
    <col min="2077" max="2077" width="11.42578125" style="679" bestFit="1" customWidth="1"/>
    <col min="2078" max="2079" width="9.140625" style="679"/>
    <col min="2080" max="2080" width="10.140625" style="679" bestFit="1" customWidth="1"/>
    <col min="2081" max="2081" width="11.42578125" style="679" bestFit="1" customWidth="1"/>
    <col min="2082" max="2302" width="9.140625" style="679"/>
    <col min="2303" max="2303" width="4.28515625" style="679" customWidth="1"/>
    <col min="2304" max="2304" width="9.140625" style="679" bestFit="1" customWidth="1"/>
    <col min="2305" max="2305" width="12" style="679" customWidth="1"/>
    <col min="2306" max="2306" width="14.7109375" style="679" customWidth="1"/>
    <col min="2307" max="2307" width="13.140625" style="679" customWidth="1"/>
    <col min="2308" max="2308" width="9.5703125" style="679" customWidth="1"/>
    <col min="2309" max="2309" width="13.28515625" style="679" customWidth="1"/>
    <col min="2310" max="2310" width="16.5703125" style="679" bestFit="1" customWidth="1"/>
    <col min="2311" max="2311" width="10.85546875" style="679" bestFit="1" customWidth="1"/>
    <col min="2312" max="2312" width="8.28515625" style="679" bestFit="1" customWidth="1"/>
    <col min="2313" max="2313" width="16" style="679" customWidth="1"/>
    <col min="2314" max="2314" width="15.42578125" style="679" bestFit="1" customWidth="1"/>
    <col min="2315" max="2315" width="16" style="679" customWidth="1"/>
    <col min="2316" max="2316" width="11.42578125" style="679" bestFit="1" customWidth="1"/>
    <col min="2317" max="2317" width="14.140625" style="679" customWidth="1"/>
    <col min="2318" max="2318" width="15" style="679" bestFit="1" customWidth="1"/>
    <col min="2319" max="2319" width="13.28515625" style="679" bestFit="1" customWidth="1"/>
    <col min="2320" max="2320" width="15" style="679" bestFit="1" customWidth="1"/>
    <col min="2321" max="2321" width="13" style="679" customWidth="1"/>
    <col min="2322" max="2322" width="26.42578125" style="679" bestFit="1" customWidth="1"/>
    <col min="2323" max="2323" width="8.28515625" style="679" customWidth="1"/>
    <col min="2324" max="2324" width="9.140625" style="679"/>
    <col min="2325" max="2325" width="11.42578125" style="679" bestFit="1" customWidth="1"/>
    <col min="2326" max="2328" width="9.140625" style="679"/>
    <col min="2329" max="2329" width="11.42578125" style="679" bestFit="1" customWidth="1"/>
    <col min="2330" max="2332" width="9.140625" style="679"/>
    <col min="2333" max="2333" width="11.42578125" style="679" bestFit="1" customWidth="1"/>
    <col min="2334" max="2335" width="9.140625" style="679"/>
    <col min="2336" max="2336" width="10.140625" style="679" bestFit="1" customWidth="1"/>
    <col min="2337" max="2337" width="11.42578125" style="679" bestFit="1" customWidth="1"/>
    <col min="2338" max="2558" width="9.140625" style="679"/>
    <col min="2559" max="2559" width="4.28515625" style="679" customWidth="1"/>
    <col min="2560" max="2560" width="9.140625" style="679" bestFit="1" customWidth="1"/>
    <col min="2561" max="2561" width="12" style="679" customWidth="1"/>
    <col min="2562" max="2562" width="14.7109375" style="679" customWidth="1"/>
    <col min="2563" max="2563" width="13.140625" style="679" customWidth="1"/>
    <col min="2564" max="2564" width="9.5703125" style="679" customWidth="1"/>
    <col min="2565" max="2565" width="13.28515625" style="679" customWidth="1"/>
    <col min="2566" max="2566" width="16.5703125" style="679" bestFit="1" customWidth="1"/>
    <col min="2567" max="2567" width="10.85546875" style="679" bestFit="1" customWidth="1"/>
    <col min="2568" max="2568" width="8.28515625" style="679" bestFit="1" customWidth="1"/>
    <col min="2569" max="2569" width="16" style="679" customWidth="1"/>
    <col min="2570" max="2570" width="15.42578125" style="679" bestFit="1" customWidth="1"/>
    <col min="2571" max="2571" width="16" style="679" customWidth="1"/>
    <col min="2572" max="2572" width="11.42578125" style="679" bestFit="1" customWidth="1"/>
    <col min="2573" max="2573" width="14.140625" style="679" customWidth="1"/>
    <col min="2574" max="2574" width="15" style="679" bestFit="1" customWidth="1"/>
    <col min="2575" max="2575" width="13.28515625" style="679" bestFit="1" customWidth="1"/>
    <col min="2576" max="2576" width="15" style="679" bestFit="1" customWidth="1"/>
    <col min="2577" max="2577" width="13" style="679" customWidth="1"/>
    <col min="2578" max="2578" width="26.42578125" style="679" bestFit="1" customWidth="1"/>
    <col min="2579" max="2579" width="8.28515625" style="679" customWidth="1"/>
    <col min="2580" max="2580" width="9.140625" style="679"/>
    <col min="2581" max="2581" width="11.42578125" style="679" bestFit="1" customWidth="1"/>
    <col min="2582" max="2584" width="9.140625" style="679"/>
    <col min="2585" max="2585" width="11.42578125" style="679" bestFit="1" customWidth="1"/>
    <col min="2586" max="2588" width="9.140625" style="679"/>
    <col min="2589" max="2589" width="11.42578125" style="679" bestFit="1" customWidth="1"/>
    <col min="2590" max="2591" width="9.140625" style="679"/>
    <col min="2592" max="2592" width="10.140625" style="679" bestFit="1" customWidth="1"/>
    <col min="2593" max="2593" width="11.42578125" style="679" bestFit="1" customWidth="1"/>
    <col min="2594" max="2814" width="9.140625" style="679"/>
    <col min="2815" max="2815" width="4.28515625" style="679" customWidth="1"/>
    <col min="2816" max="2816" width="9.140625" style="679" bestFit="1" customWidth="1"/>
    <col min="2817" max="2817" width="12" style="679" customWidth="1"/>
    <col min="2818" max="2818" width="14.7109375" style="679" customWidth="1"/>
    <col min="2819" max="2819" width="13.140625" style="679" customWidth="1"/>
    <col min="2820" max="2820" width="9.5703125" style="679" customWidth="1"/>
    <col min="2821" max="2821" width="13.28515625" style="679" customWidth="1"/>
    <col min="2822" max="2822" width="16.5703125" style="679" bestFit="1" customWidth="1"/>
    <col min="2823" max="2823" width="10.85546875" style="679" bestFit="1" customWidth="1"/>
    <col min="2824" max="2824" width="8.28515625" style="679" bestFit="1" customWidth="1"/>
    <col min="2825" max="2825" width="16" style="679" customWidth="1"/>
    <col min="2826" max="2826" width="15.42578125" style="679" bestFit="1" customWidth="1"/>
    <col min="2827" max="2827" width="16" style="679" customWidth="1"/>
    <col min="2828" max="2828" width="11.42578125" style="679" bestFit="1" customWidth="1"/>
    <col min="2829" max="2829" width="14.140625" style="679" customWidth="1"/>
    <col min="2830" max="2830" width="15" style="679" bestFit="1" customWidth="1"/>
    <col min="2831" max="2831" width="13.28515625" style="679" bestFit="1" customWidth="1"/>
    <col min="2832" max="2832" width="15" style="679" bestFit="1" customWidth="1"/>
    <col min="2833" max="2833" width="13" style="679" customWidth="1"/>
    <col min="2834" max="2834" width="26.42578125" style="679" bestFit="1" customWidth="1"/>
    <col min="2835" max="2835" width="8.28515625" style="679" customWidth="1"/>
    <col min="2836" max="2836" width="9.140625" style="679"/>
    <col min="2837" max="2837" width="11.42578125" style="679" bestFit="1" customWidth="1"/>
    <col min="2838" max="2840" width="9.140625" style="679"/>
    <col min="2841" max="2841" width="11.42578125" style="679" bestFit="1" customWidth="1"/>
    <col min="2842" max="2844" width="9.140625" style="679"/>
    <col min="2845" max="2845" width="11.42578125" style="679" bestFit="1" customWidth="1"/>
    <col min="2846" max="2847" width="9.140625" style="679"/>
    <col min="2848" max="2848" width="10.140625" style="679" bestFit="1" customWidth="1"/>
    <col min="2849" max="2849" width="11.42578125" style="679" bestFit="1" customWidth="1"/>
    <col min="2850" max="3070" width="9.140625" style="679"/>
    <col min="3071" max="3071" width="4.28515625" style="679" customWidth="1"/>
    <col min="3072" max="3072" width="9.140625" style="679" bestFit="1" customWidth="1"/>
    <col min="3073" max="3073" width="12" style="679" customWidth="1"/>
    <col min="3074" max="3074" width="14.7109375" style="679" customWidth="1"/>
    <col min="3075" max="3075" width="13.140625" style="679" customWidth="1"/>
    <col min="3076" max="3076" width="9.5703125" style="679" customWidth="1"/>
    <col min="3077" max="3077" width="13.28515625" style="679" customWidth="1"/>
    <col min="3078" max="3078" width="16.5703125" style="679" bestFit="1" customWidth="1"/>
    <col min="3079" max="3079" width="10.85546875" style="679" bestFit="1" customWidth="1"/>
    <col min="3080" max="3080" width="8.28515625" style="679" bestFit="1" customWidth="1"/>
    <col min="3081" max="3081" width="16" style="679" customWidth="1"/>
    <col min="3082" max="3082" width="15.42578125" style="679" bestFit="1" customWidth="1"/>
    <col min="3083" max="3083" width="16" style="679" customWidth="1"/>
    <col min="3084" max="3084" width="11.42578125" style="679" bestFit="1" customWidth="1"/>
    <col min="3085" max="3085" width="14.140625" style="679" customWidth="1"/>
    <col min="3086" max="3086" width="15" style="679" bestFit="1" customWidth="1"/>
    <col min="3087" max="3087" width="13.28515625" style="679" bestFit="1" customWidth="1"/>
    <col min="3088" max="3088" width="15" style="679" bestFit="1" customWidth="1"/>
    <col min="3089" max="3089" width="13" style="679" customWidth="1"/>
    <col min="3090" max="3090" width="26.42578125" style="679" bestFit="1" customWidth="1"/>
    <col min="3091" max="3091" width="8.28515625" style="679" customWidth="1"/>
    <col min="3092" max="3092" width="9.140625" style="679"/>
    <col min="3093" max="3093" width="11.42578125" style="679" bestFit="1" customWidth="1"/>
    <col min="3094" max="3096" width="9.140625" style="679"/>
    <col min="3097" max="3097" width="11.42578125" style="679" bestFit="1" customWidth="1"/>
    <col min="3098" max="3100" width="9.140625" style="679"/>
    <col min="3101" max="3101" width="11.42578125" style="679" bestFit="1" customWidth="1"/>
    <col min="3102" max="3103" width="9.140625" style="679"/>
    <col min="3104" max="3104" width="10.140625" style="679" bestFit="1" customWidth="1"/>
    <col min="3105" max="3105" width="11.42578125" style="679" bestFit="1" customWidth="1"/>
    <col min="3106" max="3326" width="9.140625" style="679"/>
    <col min="3327" max="3327" width="4.28515625" style="679" customWidth="1"/>
    <col min="3328" max="3328" width="9.140625" style="679" bestFit="1" customWidth="1"/>
    <col min="3329" max="3329" width="12" style="679" customWidth="1"/>
    <col min="3330" max="3330" width="14.7109375" style="679" customWidth="1"/>
    <col min="3331" max="3331" width="13.140625" style="679" customWidth="1"/>
    <col min="3332" max="3332" width="9.5703125" style="679" customWidth="1"/>
    <col min="3333" max="3333" width="13.28515625" style="679" customWidth="1"/>
    <col min="3334" max="3334" width="16.5703125" style="679" bestFit="1" customWidth="1"/>
    <col min="3335" max="3335" width="10.85546875" style="679" bestFit="1" customWidth="1"/>
    <col min="3336" max="3336" width="8.28515625" style="679" bestFit="1" customWidth="1"/>
    <col min="3337" max="3337" width="16" style="679" customWidth="1"/>
    <col min="3338" max="3338" width="15.42578125" style="679" bestFit="1" customWidth="1"/>
    <col min="3339" max="3339" width="16" style="679" customWidth="1"/>
    <col min="3340" max="3340" width="11.42578125" style="679" bestFit="1" customWidth="1"/>
    <col min="3341" max="3341" width="14.140625" style="679" customWidth="1"/>
    <col min="3342" max="3342" width="15" style="679" bestFit="1" customWidth="1"/>
    <col min="3343" max="3343" width="13.28515625" style="679" bestFit="1" customWidth="1"/>
    <col min="3344" max="3344" width="15" style="679" bestFit="1" customWidth="1"/>
    <col min="3345" max="3345" width="13" style="679" customWidth="1"/>
    <col min="3346" max="3346" width="26.42578125" style="679" bestFit="1" customWidth="1"/>
    <col min="3347" max="3347" width="8.28515625" style="679" customWidth="1"/>
    <col min="3348" max="3348" width="9.140625" style="679"/>
    <col min="3349" max="3349" width="11.42578125" style="679" bestFit="1" customWidth="1"/>
    <col min="3350" max="3352" width="9.140625" style="679"/>
    <col min="3353" max="3353" width="11.42578125" style="679" bestFit="1" customWidth="1"/>
    <col min="3354" max="3356" width="9.140625" style="679"/>
    <col min="3357" max="3357" width="11.42578125" style="679" bestFit="1" customWidth="1"/>
    <col min="3358" max="3359" width="9.140625" style="679"/>
    <col min="3360" max="3360" width="10.140625" style="679" bestFit="1" customWidth="1"/>
    <col min="3361" max="3361" width="11.42578125" style="679" bestFit="1" customWidth="1"/>
    <col min="3362" max="3582" width="9.140625" style="679"/>
    <col min="3583" max="3583" width="4.28515625" style="679" customWidth="1"/>
    <col min="3584" max="3584" width="9.140625" style="679" bestFit="1" customWidth="1"/>
    <col min="3585" max="3585" width="12" style="679" customWidth="1"/>
    <col min="3586" max="3586" width="14.7109375" style="679" customWidth="1"/>
    <col min="3587" max="3587" width="13.140625" style="679" customWidth="1"/>
    <col min="3588" max="3588" width="9.5703125" style="679" customWidth="1"/>
    <col min="3589" max="3589" width="13.28515625" style="679" customWidth="1"/>
    <col min="3590" max="3590" width="16.5703125" style="679" bestFit="1" customWidth="1"/>
    <col min="3591" max="3591" width="10.85546875" style="679" bestFit="1" customWidth="1"/>
    <col min="3592" max="3592" width="8.28515625" style="679" bestFit="1" customWidth="1"/>
    <col min="3593" max="3593" width="16" style="679" customWidth="1"/>
    <col min="3594" max="3594" width="15.42578125" style="679" bestFit="1" customWidth="1"/>
    <col min="3595" max="3595" width="16" style="679" customWidth="1"/>
    <col min="3596" max="3596" width="11.42578125" style="679" bestFit="1" customWidth="1"/>
    <col min="3597" max="3597" width="14.140625" style="679" customWidth="1"/>
    <col min="3598" max="3598" width="15" style="679" bestFit="1" customWidth="1"/>
    <col min="3599" max="3599" width="13.28515625" style="679" bestFit="1" customWidth="1"/>
    <col min="3600" max="3600" width="15" style="679" bestFit="1" customWidth="1"/>
    <col min="3601" max="3601" width="13" style="679" customWidth="1"/>
    <col min="3602" max="3602" width="26.42578125" style="679" bestFit="1" customWidth="1"/>
    <col min="3603" max="3603" width="8.28515625" style="679" customWidth="1"/>
    <col min="3604" max="3604" width="9.140625" style="679"/>
    <col min="3605" max="3605" width="11.42578125" style="679" bestFit="1" customWidth="1"/>
    <col min="3606" max="3608" width="9.140625" style="679"/>
    <col min="3609" max="3609" width="11.42578125" style="679" bestFit="1" customWidth="1"/>
    <col min="3610" max="3612" width="9.140625" style="679"/>
    <col min="3613" max="3613" width="11.42578125" style="679" bestFit="1" customWidth="1"/>
    <col min="3614" max="3615" width="9.140625" style="679"/>
    <col min="3616" max="3616" width="10.140625" style="679" bestFit="1" customWidth="1"/>
    <col min="3617" max="3617" width="11.42578125" style="679" bestFit="1" customWidth="1"/>
    <col min="3618" max="3838" width="9.140625" style="679"/>
    <col min="3839" max="3839" width="4.28515625" style="679" customWidth="1"/>
    <col min="3840" max="3840" width="9.140625" style="679" bestFit="1" customWidth="1"/>
    <col min="3841" max="3841" width="12" style="679" customWidth="1"/>
    <col min="3842" max="3842" width="14.7109375" style="679" customWidth="1"/>
    <col min="3843" max="3843" width="13.140625" style="679" customWidth="1"/>
    <col min="3844" max="3844" width="9.5703125" style="679" customWidth="1"/>
    <col min="3845" max="3845" width="13.28515625" style="679" customWidth="1"/>
    <col min="3846" max="3846" width="16.5703125" style="679" bestFit="1" customWidth="1"/>
    <col min="3847" max="3847" width="10.85546875" style="679" bestFit="1" customWidth="1"/>
    <col min="3848" max="3848" width="8.28515625" style="679" bestFit="1" customWidth="1"/>
    <col min="3849" max="3849" width="16" style="679" customWidth="1"/>
    <col min="3850" max="3850" width="15.42578125" style="679" bestFit="1" customWidth="1"/>
    <col min="3851" max="3851" width="16" style="679" customWidth="1"/>
    <col min="3852" max="3852" width="11.42578125" style="679" bestFit="1" customWidth="1"/>
    <col min="3853" max="3853" width="14.140625" style="679" customWidth="1"/>
    <col min="3854" max="3854" width="15" style="679" bestFit="1" customWidth="1"/>
    <col min="3855" max="3855" width="13.28515625" style="679" bestFit="1" customWidth="1"/>
    <col min="3856" max="3856" width="15" style="679" bestFit="1" customWidth="1"/>
    <col min="3857" max="3857" width="13" style="679" customWidth="1"/>
    <col min="3858" max="3858" width="26.42578125" style="679" bestFit="1" customWidth="1"/>
    <col min="3859" max="3859" width="8.28515625" style="679" customWidth="1"/>
    <col min="3860" max="3860" width="9.140625" style="679"/>
    <col min="3861" max="3861" width="11.42578125" style="679" bestFit="1" customWidth="1"/>
    <col min="3862" max="3864" width="9.140625" style="679"/>
    <col min="3865" max="3865" width="11.42578125" style="679" bestFit="1" customWidth="1"/>
    <col min="3866" max="3868" width="9.140625" style="679"/>
    <col min="3869" max="3869" width="11.42578125" style="679" bestFit="1" customWidth="1"/>
    <col min="3870" max="3871" width="9.140625" style="679"/>
    <col min="3872" max="3872" width="10.140625" style="679" bestFit="1" customWidth="1"/>
    <col min="3873" max="3873" width="11.42578125" style="679" bestFit="1" customWidth="1"/>
    <col min="3874" max="4094" width="9.140625" style="679"/>
    <col min="4095" max="4095" width="4.28515625" style="679" customWidth="1"/>
    <col min="4096" max="4096" width="9.140625" style="679" bestFit="1" customWidth="1"/>
    <col min="4097" max="4097" width="12" style="679" customWidth="1"/>
    <col min="4098" max="4098" width="14.7109375" style="679" customWidth="1"/>
    <col min="4099" max="4099" width="13.140625" style="679" customWidth="1"/>
    <col min="4100" max="4100" width="9.5703125" style="679" customWidth="1"/>
    <col min="4101" max="4101" width="13.28515625" style="679" customWidth="1"/>
    <col min="4102" max="4102" width="16.5703125" style="679" bestFit="1" customWidth="1"/>
    <col min="4103" max="4103" width="10.85546875" style="679" bestFit="1" customWidth="1"/>
    <col min="4104" max="4104" width="8.28515625" style="679" bestFit="1" customWidth="1"/>
    <col min="4105" max="4105" width="16" style="679" customWidth="1"/>
    <col min="4106" max="4106" width="15.42578125" style="679" bestFit="1" customWidth="1"/>
    <col min="4107" max="4107" width="16" style="679" customWidth="1"/>
    <col min="4108" max="4108" width="11.42578125" style="679" bestFit="1" customWidth="1"/>
    <col min="4109" max="4109" width="14.140625" style="679" customWidth="1"/>
    <col min="4110" max="4110" width="15" style="679" bestFit="1" customWidth="1"/>
    <col min="4111" max="4111" width="13.28515625" style="679" bestFit="1" customWidth="1"/>
    <col min="4112" max="4112" width="15" style="679" bestFit="1" customWidth="1"/>
    <col min="4113" max="4113" width="13" style="679" customWidth="1"/>
    <col min="4114" max="4114" width="26.42578125" style="679" bestFit="1" customWidth="1"/>
    <col min="4115" max="4115" width="8.28515625" style="679" customWidth="1"/>
    <col min="4116" max="4116" width="9.140625" style="679"/>
    <col min="4117" max="4117" width="11.42578125" style="679" bestFit="1" customWidth="1"/>
    <col min="4118" max="4120" width="9.140625" style="679"/>
    <col min="4121" max="4121" width="11.42578125" style="679" bestFit="1" customWidth="1"/>
    <col min="4122" max="4124" width="9.140625" style="679"/>
    <col min="4125" max="4125" width="11.42578125" style="679" bestFit="1" customWidth="1"/>
    <col min="4126" max="4127" width="9.140625" style="679"/>
    <col min="4128" max="4128" width="10.140625" style="679" bestFit="1" customWidth="1"/>
    <col min="4129" max="4129" width="11.42578125" style="679" bestFit="1" customWidth="1"/>
    <col min="4130" max="4350" width="9.140625" style="679"/>
    <col min="4351" max="4351" width="4.28515625" style="679" customWidth="1"/>
    <col min="4352" max="4352" width="9.140625" style="679" bestFit="1" customWidth="1"/>
    <col min="4353" max="4353" width="12" style="679" customWidth="1"/>
    <col min="4354" max="4354" width="14.7109375" style="679" customWidth="1"/>
    <col min="4355" max="4355" width="13.140625" style="679" customWidth="1"/>
    <col min="4356" max="4356" width="9.5703125" style="679" customWidth="1"/>
    <col min="4357" max="4357" width="13.28515625" style="679" customWidth="1"/>
    <col min="4358" max="4358" width="16.5703125" style="679" bestFit="1" customWidth="1"/>
    <col min="4359" max="4359" width="10.85546875" style="679" bestFit="1" customWidth="1"/>
    <col min="4360" max="4360" width="8.28515625" style="679" bestFit="1" customWidth="1"/>
    <col min="4361" max="4361" width="16" style="679" customWidth="1"/>
    <col min="4362" max="4362" width="15.42578125" style="679" bestFit="1" customWidth="1"/>
    <col min="4363" max="4363" width="16" style="679" customWidth="1"/>
    <col min="4364" max="4364" width="11.42578125" style="679" bestFit="1" customWidth="1"/>
    <col min="4365" max="4365" width="14.140625" style="679" customWidth="1"/>
    <col min="4366" max="4366" width="15" style="679" bestFit="1" customWidth="1"/>
    <col min="4367" max="4367" width="13.28515625" style="679" bestFit="1" customWidth="1"/>
    <col min="4368" max="4368" width="15" style="679" bestFit="1" customWidth="1"/>
    <col min="4369" max="4369" width="13" style="679" customWidth="1"/>
    <col min="4370" max="4370" width="26.42578125" style="679" bestFit="1" customWidth="1"/>
    <col min="4371" max="4371" width="8.28515625" style="679" customWidth="1"/>
    <col min="4372" max="4372" width="9.140625" style="679"/>
    <col min="4373" max="4373" width="11.42578125" style="679" bestFit="1" customWidth="1"/>
    <col min="4374" max="4376" width="9.140625" style="679"/>
    <col min="4377" max="4377" width="11.42578125" style="679" bestFit="1" customWidth="1"/>
    <col min="4378" max="4380" width="9.140625" style="679"/>
    <col min="4381" max="4381" width="11.42578125" style="679" bestFit="1" customWidth="1"/>
    <col min="4382" max="4383" width="9.140625" style="679"/>
    <col min="4384" max="4384" width="10.140625" style="679" bestFit="1" customWidth="1"/>
    <col min="4385" max="4385" width="11.42578125" style="679" bestFit="1" customWidth="1"/>
    <col min="4386" max="4606" width="9.140625" style="679"/>
    <col min="4607" max="4607" width="4.28515625" style="679" customWidth="1"/>
    <col min="4608" max="4608" width="9.140625" style="679" bestFit="1" customWidth="1"/>
    <col min="4609" max="4609" width="12" style="679" customWidth="1"/>
    <col min="4610" max="4610" width="14.7109375" style="679" customWidth="1"/>
    <col min="4611" max="4611" width="13.140625" style="679" customWidth="1"/>
    <col min="4612" max="4612" width="9.5703125" style="679" customWidth="1"/>
    <col min="4613" max="4613" width="13.28515625" style="679" customWidth="1"/>
    <col min="4614" max="4614" width="16.5703125" style="679" bestFit="1" customWidth="1"/>
    <col min="4615" max="4615" width="10.85546875" style="679" bestFit="1" customWidth="1"/>
    <col min="4616" max="4616" width="8.28515625" style="679" bestFit="1" customWidth="1"/>
    <col min="4617" max="4617" width="16" style="679" customWidth="1"/>
    <col min="4618" max="4618" width="15.42578125" style="679" bestFit="1" customWidth="1"/>
    <col min="4619" max="4619" width="16" style="679" customWidth="1"/>
    <col min="4620" max="4620" width="11.42578125" style="679" bestFit="1" customWidth="1"/>
    <col min="4621" max="4621" width="14.140625" style="679" customWidth="1"/>
    <col min="4622" max="4622" width="15" style="679" bestFit="1" customWidth="1"/>
    <col min="4623" max="4623" width="13.28515625" style="679" bestFit="1" customWidth="1"/>
    <col min="4624" max="4624" width="15" style="679" bestFit="1" customWidth="1"/>
    <col min="4625" max="4625" width="13" style="679" customWidth="1"/>
    <col min="4626" max="4626" width="26.42578125" style="679" bestFit="1" customWidth="1"/>
    <col min="4627" max="4627" width="8.28515625" style="679" customWidth="1"/>
    <col min="4628" max="4628" width="9.140625" style="679"/>
    <col min="4629" max="4629" width="11.42578125" style="679" bestFit="1" customWidth="1"/>
    <col min="4630" max="4632" width="9.140625" style="679"/>
    <col min="4633" max="4633" width="11.42578125" style="679" bestFit="1" customWidth="1"/>
    <col min="4634" max="4636" width="9.140625" style="679"/>
    <col min="4637" max="4637" width="11.42578125" style="679" bestFit="1" customWidth="1"/>
    <col min="4638" max="4639" width="9.140625" style="679"/>
    <col min="4640" max="4640" width="10.140625" style="679" bestFit="1" customWidth="1"/>
    <col min="4641" max="4641" width="11.42578125" style="679" bestFit="1" customWidth="1"/>
    <col min="4642" max="4862" width="9.140625" style="679"/>
    <col min="4863" max="4863" width="4.28515625" style="679" customWidth="1"/>
    <col min="4864" max="4864" width="9.140625" style="679" bestFit="1" customWidth="1"/>
    <col min="4865" max="4865" width="12" style="679" customWidth="1"/>
    <col min="4866" max="4866" width="14.7109375" style="679" customWidth="1"/>
    <col min="4867" max="4867" width="13.140625" style="679" customWidth="1"/>
    <col min="4868" max="4868" width="9.5703125" style="679" customWidth="1"/>
    <col min="4869" max="4869" width="13.28515625" style="679" customWidth="1"/>
    <col min="4870" max="4870" width="16.5703125" style="679" bestFit="1" customWidth="1"/>
    <col min="4871" max="4871" width="10.85546875" style="679" bestFit="1" customWidth="1"/>
    <col min="4872" max="4872" width="8.28515625" style="679" bestFit="1" customWidth="1"/>
    <col min="4873" max="4873" width="16" style="679" customWidth="1"/>
    <col min="4874" max="4874" width="15.42578125" style="679" bestFit="1" customWidth="1"/>
    <col min="4875" max="4875" width="16" style="679" customWidth="1"/>
    <col min="4876" max="4876" width="11.42578125" style="679" bestFit="1" customWidth="1"/>
    <col min="4877" max="4877" width="14.140625" style="679" customWidth="1"/>
    <col min="4878" max="4878" width="15" style="679" bestFit="1" customWidth="1"/>
    <col min="4879" max="4879" width="13.28515625" style="679" bestFit="1" customWidth="1"/>
    <col min="4880" max="4880" width="15" style="679" bestFit="1" customWidth="1"/>
    <col min="4881" max="4881" width="13" style="679" customWidth="1"/>
    <col min="4882" max="4882" width="26.42578125" style="679" bestFit="1" customWidth="1"/>
    <col min="4883" max="4883" width="8.28515625" style="679" customWidth="1"/>
    <col min="4884" max="4884" width="9.140625" style="679"/>
    <col min="4885" max="4885" width="11.42578125" style="679" bestFit="1" customWidth="1"/>
    <col min="4886" max="4888" width="9.140625" style="679"/>
    <col min="4889" max="4889" width="11.42578125" style="679" bestFit="1" customWidth="1"/>
    <col min="4890" max="4892" width="9.140625" style="679"/>
    <col min="4893" max="4893" width="11.42578125" style="679" bestFit="1" customWidth="1"/>
    <col min="4894" max="4895" width="9.140625" style="679"/>
    <col min="4896" max="4896" width="10.140625" style="679" bestFit="1" customWidth="1"/>
    <col min="4897" max="4897" width="11.42578125" style="679" bestFit="1" customWidth="1"/>
    <col min="4898" max="5118" width="9.140625" style="679"/>
    <col min="5119" max="5119" width="4.28515625" style="679" customWidth="1"/>
    <col min="5120" max="5120" width="9.140625" style="679" bestFit="1" customWidth="1"/>
    <col min="5121" max="5121" width="12" style="679" customWidth="1"/>
    <col min="5122" max="5122" width="14.7109375" style="679" customWidth="1"/>
    <col min="5123" max="5123" width="13.140625" style="679" customWidth="1"/>
    <col min="5124" max="5124" width="9.5703125" style="679" customWidth="1"/>
    <col min="5125" max="5125" width="13.28515625" style="679" customWidth="1"/>
    <col min="5126" max="5126" width="16.5703125" style="679" bestFit="1" customWidth="1"/>
    <col min="5127" max="5127" width="10.85546875" style="679" bestFit="1" customWidth="1"/>
    <col min="5128" max="5128" width="8.28515625" style="679" bestFit="1" customWidth="1"/>
    <col min="5129" max="5129" width="16" style="679" customWidth="1"/>
    <col min="5130" max="5130" width="15.42578125" style="679" bestFit="1" customWidth="1"/>
    <col min="5131" max="5131" width="16" style="679" customWidth="1"/>
    <col min="5132" max="5132" width="11.42578125" style="679" bestFit="1" customWidth="1"/>
    <col min="5133" max="5133" width="14.140625" style="679" customWidth="1"/>
    <col min="5134" max="5134" width="15" style="679" bestFit="1" customWidth="1"/>
    <col min="5135" max="5135" width="13.28515625" style="679" bestFit="1" customWidth="1"/>
    <col min="5136" max="5136" width="15" style="679" bestFit="1" customWidth="1"/>
    <col min="5137" max="5137" width="13" style="679" customWidth="1"/>
    <col min="5138" max="5138" width="26.42578125" style="679" bestFit="1" customWidth="1"/>
    <col min="5139" max="5139" width="8.28515625" style="679" customWidth="1"/>
    <col min="5140" max="5140" width="9.140625" style="679"/>
    <col min="5141" max="5141" width="11.42578125" style="679" bestFit="1" customWidth="1"/>
    <col min="5142" max="5144" width="9.140625" style="679"/>
    <col min="5145" max="5145" width="11.42578125" style="679" bestFit="1" customWidth="1"/>
    <col min="5146" max="5148" width="9.140625" style="679"/>
    <col min="5149" max="5149" width="11.42578125" style="679" bestFit="1" customWidth="1"/>
    <col min="5150" max="5151" width="9.140625" style="679"/>
    <col min="5152" max="5152" width="10.140625" style="679" bestFit="1" customWidth="1"/>
    <col min="5153" max="5153" width="11.42578125" style="679" bestFit="1" customWidth="1"/>
    <col min="5154" max="5374" width="9.140625" style="679"/>
    <col min="5375" max="5375" width="4.28515625" style="679" customWidth="1"/>
    <col min="5376" max="5376" width="9.140625" style="679" bestFit="1" customWidth="1"/>
    <col min="5377" max="5377" width="12" style="679" customWidth="1"/>
    <col min="5378" max="5378" width="14.7109375" style="679" customWidth="1"/>
    <col min="5379" max="5379" width="13.140625" style="679" customWidth="1"/>
    <col min="5380" max="5380" width="9.5703125" style="679" customWidth="1"/>
    <col min="5381" max="5381" width="13.28515625" style="679" customWidth="1"/>
    <col min="5382" max="5382" width="16.5703125" style="679" bestFit="1" customWidth="1"/>
    <col min="5383" max="5383" width="10.85546875" style="679" bestFit="1" customWidth="1"/>
    <col min="5384" max="5384" width="8.28515625" style="679" bestFit="1" customWidth="1"/>
    <col min="5385" max="5385" width="16" style="679" customWidth="1"/>
    <col min="5386" max="5386" width="15.42578125" style="679" bestFit="1" customWidth="1"/>
    <col min="5387" max="5387" width="16" style="679" customWidth="1"/>
    <col min="5388" max="5388" width="11.42578125" style="679" bestFit="1" customWidth="1"/>
    <col min="5389" max="5389" width="14.140625" style="679" customWidth="1"/>
    <col min="5390" max="5390" width="15" style="679" bestFit="1" customWidth="1"/>
    <col min="5391" max="5391" width="13.28515625" style="679" bestFit="1" customWidth="1"/>
    <col min="5392" max="5392" width="15" style="679" bestFit="1" customWidth="1"/>
    <col min="5393" max="5393" width="13" style="679" customWidth="1"/>
    <col min="5394" max="5394" width="26.42578125" style="679" bestFit="1" customWidth="1"/>
    <col min="5395" max="5395" width="8.28515625" style="679" customWidth="1"/>
    <col min="5396" max="5396" width="9.140625" style="679"/>
    <col min="5397" max="5397" width="11.42578125" style="679" bestFit="1" customWidth="1"/>
    <col min="5398" max="5400" width="9.140625" style="679"/>
    <col min="5401" max="5401" width="11.42578125" style="679" bestFit="1" customWidth="1"/>
    <col min="5402" max="5404" width="9.140625" style="679"/>
    <col min="5405" max="5405" width="11.42578125" style="679" bestFit="1" customWidth="1"/>
    <col min="5406" max="5407" width="9.140625" style="679"/>
    <col min="5408" max="5408" width="10.140625" style="679" bestFit="1" customWidth="1"/>
    <col min="5409" max="5409" width="11.42578125" style="679" bestFit="1" customWidth="1"/>
    <col min="5410" max="5630" width="9.140625" style="679"/>
    <col min="5631" max="5631" width="4.28515625" style="679" customWidth="1"/>
    <col min="5632" max="5632" width="9.140625" style="679" bestFit="1" customWidth="1"/>
    <col min="5633" max="5633" width="12" style="679" customWidth="1"/>
    <col min="5634" max="5634" width="14.7109375" style="679" customWidth="1"/>
    <col min="5635" max="5635" width="13.140625" style="679" customWidth="1"/>
    <col min="5636" max="5636" width="9.5703125" style="679" customWidth="1"/>
    <col min="5637" max="5637" width="13.28515625" style="679" customWidth="1"/>
    <col min="5638" max="5638" width="16.5703125" style="679" bestFit="1" customWidth="1"/>
    <col min="5639" max="5639" width="10.85546875" style="679" bestFit="1" customWidth="1"/>
    <col min="5640" max="5640" width="8.28515625" style="679" bestFit="1" customWidth="1"/>
    <col min="5641" max="5641" width="16" style="679" customWidth="1"/>
    <col min="5642" max="5642" width="15.42578125" style="679" bestFit="1" customWidth="1"/>
    <col min="5643" max="5643" width="16" style="679" customWidth="1"/>
    <col min="5644" max="5644" width="11.42578125" style="679" bestFit="1" customWidth="1"/>
    <col min="5645" max="5645" width="14.140625" style="679" customWidth="1"/>
    <col min="5646" max="5646" width="15" style="679" bestFit="1" customWidth="1"/>
    <col min="5647" max="5647" width="13.28515625" style="679" bestFit="1" customWidth="1"/>
    <col min="5648" max="5648" width="15" style="679" bestFit="1" customWidth="1"/>
    <col min="5649" max="5649" width="13" style="679" customWidth="1"/>
    <col min="5650" max="5650" width="26.42578125" style="679" bestFit="1" customWidth="1"/>
    <col min="5651" max="5651" width="8.28515625" style="679" customWidth="1"/>
    <col min="5652" max="5652" width="9.140625" style="679"/>
    <col min="5653" max="5653" width="11.42578125" style="679" bestFit="1" customWidth="1"/>
    <col min="5654" max="5656" width="9.140625" style="679"/>
    <col min="5657" max="5657" width="11.42578125" style="679" bestFit="1" customWidth="1"/>
    <col min="5658" max="5660" width="9.140625" style="679"/>
    <col min="5661" max="5661" width="11.42578125" style="679" bestFit="1" customWidth="1"/>
    <col min="5662" max="5663" width="9.140625" style="679"/>
    <col min="5664" max="5664" width="10.140625" style="679" bestFit="1" customWidth="1"/>
    <col min="5665" max="5665" width="11.42578125" style="679" bestFit="1" customWidth="1"/>
    <col min="5666" max="5886" width="9.140625" style="679"/>
    <col min="5887" max="5887" width="4.28515625" style="679" customWidth="1"/>
    <col min="5888" max="5888" width="9.140625" style="679" bestFit="1" customWidth="1"/>
    <col min="5889" max="5889" width="12" style="679" customWidth="1"/>
    <col min="5890" max="5890" width="14.7109375" style="679" customWidth="1"/>
    <col min="5891" max="5891" width="13.140625" style="679" customWidth="1"/>
    <col min="5892" max="5892" width="9.5703125" style="679" customWidth="1"/>
    <col min="5893" max="5893" width="13.28515625" style="679" customWidth="1"/>
    <col min="5894" max="5894" width="16.5703125" style="679" bestFit="1" customWidth="1"/>
    <col min="5895" max="5895" width="10.85546875" style="679" bestFit="1" customWidth="1"/>
    <col min="5896" max="5896" width="8.28515625" style="679" bestFit="1" customWidth="1"/>
    <col min="5897" max="5897" width="16" style="679" customWidth="1"/>
    <col min="5898" max="5898" width="15.42578125" style="679" bestFit="1" customWidth="1"/>
    <col min="5899" max="5899" width="16" style="679" customWidth="1"/>
    <col min="5900" max="5900" width="11.42578125" style="679" bestFit="1" customWidth="1"/>
    <col min="5901" max="5901" width="14.140625" style="679" customWidth="1"/>
    <col min="5902" max="5902" width="15" style="679" bestFit="1" customWidth="1"/>
    <col min="5903" max="5903" width="13.28515625" style="679" bestFit="1" customWidth="1"/>
    <col min="5904" max="5904" width="15" style="679" bestFit="1" customWidth="1"/>
    <col min="5905" max="5905" width="13" style="679" customWidth="1"/>
    <col min="5906" max="5906" width="26.42578125" style="679" bestFit="1" customWidth="1"/>
    <col min="5907" max="5907" width="8.28515625" style="679" customWidth="1"/>
    <col min="5908" max="5908" width="9.140625" style="679"/>
    <col min="5909" max="5909" width="11.42578125" style="679" bestFit="1" customWidth="1"/>
    <col min="5910" max="5912" width="9.140625" style="679"/>
    <col min="5913" max="5913" width="11.42578125" style="679" bestFit="1" customWidth="1"/>
    <col min="5914" max="5916" width="9.140625" style="679"/>
    <col min="5917" max="5917" width="11.42578125" style="679" bestFit="1" customWidth="1"/>
    <col min="5918" max="5919" width="9.140625" style="679"/>
    <col min="5920" max="5920" width="10.140625" style="679" bestFit="1" customWidth="1"/>
    <col min="5921" max="5921" width="11.42578125" style="679" bestFit="1" customWidth="1"/>
    <col min="5922" max="6142" width="9.140625" style="679"/>
    <col min="6143" max="6143" width="4.28515625" style="679" customWidth="1"/>
    <col min="6144" max="6144" width="9.140625" style="679" bestFit="1" customWidth="1"/>
    <col min="6145" max="6145" width="12" style="679" customWidth="1"/>
    <col min="6146" max="6146" width="14.7109375" style="679" customWidth="1"/>
    <col min="6147" max="6147" width="13.140625" style="679" customWidth="1"/>
    <col min="6148" max="6148" width="9.5703125" style="679" customWidth="1"/>
    <col min="6149" max="6149" width="13.28515625" style="679" customWidth="1"/>
    <col min="6150" max="6150" width="16.5703125" style="679" bestFit="1" customWidth="1"/>
    <col min="6151" max="6151" width="10.85546875" style="679" bestFit="1" customWidth="1"/>
    <col min="6152" max="6152" width="8.28515625" style="679" bestFit="1" customWidth="1"/>
    <col min="6153" max="6153" width="16" style="679" customWidth="1"/>
    <col min="6154" max="6154" width="15.42578125" style="679" bestFit="1" customWidth="1"/>
    <col min="6155" max="6155" width="16" style="679" customWidth="1"/>
    <col min="6156" max="6156" width="11.42578125" style="679" bestFit="1" customWidth="1"/>
    <col min="6157" max="6157" width="14.140625" style="679" customWidth="1"/>
    <col min="6158" max="6158" width="15" style="679" bestFit="1" customWidth="1"/>
    <col min="6159" max="6159" width="13.28515625" style="679" bestFit="1" customWidth="1"/>
    <col min="6160" max="6160" width="15" style="679" bestFit="1" customWidth="1"/>
    <col min="6161" max="6161" width="13" style="679" customWidth="1"/>
    <col min="6162" max="6162" width="26.42578125" style="679" bestFit="1" customWidth="1"/>
    <col min="6163" max="6163" width="8.28515625" style="679" customWidth="1"/>
    <col min="6164" max="6164" width="9.140625" style="679"/>
    <col min="6165" max="6165" width="11.42578125" style="679" bestFit="1" customWidth="1"/>
    <col min="6166" max="6168" width="9.140625" style="679"/>
    <col min="6169" max="6169" width="11.42578125" style="679" bestFit="1" customWidth="1"/>
    <col min="6170" max="6172" width="9.140625" style="679"/>
    <col min="6173" max="6173" width="11.42578125" style="679" bestFit="1" customWidth="1"/>
    <col min="6174" max="6175" width="9.140625" style="679"/>
    <col min="6176" max="6176" width="10.140625" style="679" bestFit="1" customWidth="1"/>
    <col min="6177" max="6177" width="11.42578125" style="679" bestFit="1" customWidth="1"/>
    <col min="6178" max="6398" width="9.140625" style="679"/>
    <col min="6399" max="6399" width="4.28515625" style="679" customWidth="1"/>
    <col min="6400" max="6400" width="9.140625" style="679" bestFit="1" customWidth="1"/>
    <col min="6401" max="6401" width="12" style="679" customWidth="1"/>
    <col min="6402" max="6402" width="14.7109375" style="679" customWidth="1"/>
    <col min="6403" max="6403" width="13.140625" style="679" customWidth="1"/>
    <col min="6404" max="6404" width="9.5703125" style="679" customWidth="1"/>
    <col min="6405" max="6405" width="13.28515625" style="679" customWidth="1"/>
    <col min="6406" max="6406" width="16.5703125" style="679" bestFit="1" customWidth="1"/>
    <col min="6407" max="6407" width="10.85546875" style="679" bestFit="1" customWidth="1"/>
    <col min="6408" max="6408" width="8.28515625" style="679" bestFit="1" customWidth="1"/>
    <col min="6409" max="6409" width="16" style="679" customWidth="1"/>
    <col min="6410" max="6410" width="15.42578125" style="679" bestFit="1" customWidth="1"/>
    <col min="6411" max="6411" width="16" style="679" customWidth="1"/>
    <col min="6412" max="6412" width="11.42578125" style="679" bestFit="1" customWidth="1"/>
    <col min="6413" max="6413" width="14.140625" style="679" customWidth="1"/>
    <col min="6414" max="6414" width="15" style="679" bestFit="1" customWidth="1"/>
    <col min="6415" max="6415" width="13.28515625" style="679" bestFit="1" customWidth="1"/>
    <col min="6416" max="6416" width="15" style="679" bestFit="1" customWidth="1"/>
    <col min="6417" max="6417" width="13" style="679" customWidth="1"/>
    <col min="6418" max="6418" width="26.42578125" style="679" bestFit="1" customWidth="1"/>
    <col min="6419" max="6419" width="8.28515625" style="679" customWidth="1"/>
    <col min="6420" max="6420" width="9.140625" style="679"/>
    <col min="6421" max="6421" width="11.42578125" style="679" bestFit="1" customWidth="1"/>
    <col min="6422" max="6424" width="9.140625" style="679"/>
    <col min="6425" max="6425" width="11.42578125" style="679" bestFit="1" customWidth="1"/>
    <col min="6426" max="6428" width="9.140625" style="679"/>
    <col min="6429" max="6429" width="11.42578125" style="679" bestFit="1" customWidth="1"/>
    <col min="6430" max="6431" width="9.140625" style="679"/>
    <col min="6432" max="6432" width="10.140625" style="679" bestFit="1" customWidth="1"/>
    <col min="6433" max="6433" width="11.42578125" style="679" bestFit="1" customWidth="1"/>
    <col min="6434" max="6654" width="9.140625" style="679"/>
    <col min="6655" max="6655" width="4.28515625" style="679" customWidth="1"/>
    <col min="6656" max="6656" width="9.140625" style="679" bestFit="1" customWidth="1"/>
    <col min="6657" max="6657" width="12" style="679" customWidth="1"/>
    <col min="6658" max="6658" width="14.7109375" style="679" customWidth="1"/>
    <col min="6659" max="6659" width="13.140625" style="679" customWidth="1"/>
    <col min="6660" max="6660" width="9.5703125" style="679" customWidth="1"/>
    <col min="6661" max="6661" width="13.28515625" style="679" customWidth="1"/>
    <col min="6662" max="6662" width="16.5703125" style="679" bestFit="1" customWidth="1"/>
    <col min="6663" max="6663" width="10.85546875" style="679" bestFit="1" customWidth="1"/>
    <col min="6664" max="6664" width="8.28515625" style="679" bestFit="1" customWidth="1"/>
    <col min="6665" max="6665" width="16" style="679" customWidth="1"/>
    <col min="6666" max="6666" width="15.42578125" style="679" bestFit="1" customWidth="1"/>
    <col min="6667" max="6667" width="16" style="679" customWidth="1"/>
    <col min="6668" max="6668" width="11.42578125" style="679" bestFit="1" customWidth="1"/>
    <col min="6669" max="6669" width="14.140625" style="679" customWidth="1"/>
    <col min="6670" max="6670" width="15" style="679" bestFit="1" customWidth="1"/>
    <col min="6671" max="6671" width="13.28515625" style="679" bestFit="1" customWidth="1"/>
    <col min="6672" max="6672" width="15" style="679" bestFit="1" customWidth="1"/>
    <col min="6673" max="6673" width="13" style="679" customWidth="1"/>
    <col min="6674" max="6674" width="26.42578125" style="679" bestFit="1" customWidth="1"/>
    <col min="6675" max="6675" width="8.28515625" style="679" customWidth="1"/>
    <col min="6676" max="6676" width="9.140625" style="679"/>
    <col min="6677" max="6677" width="11.42578125" style="679" bestFit="1" customWidth="1"/>
    <col min="6678" max="6680" width="9.140625" style="679"/>
    <col min="6681" max="6681" width="11.42578125" style="679" bestFit="1" customWidth="1"/>
    <col min="6682" max="6684" width="9.140625" style="679"/>
    <col min="6685" max="6685" width="11.42578125" style="679" bestFit="1" customWidth="1"/>
    <col min="6686" max="6687" width="9.140625" style="679"/>
    <col min="6688" max="6688" width="10.140625" style="679" bestFit="1" customWidth="1"/>
    <col min="6689" max="6689" width="11.42578125" style="679" bestFit="1" customWidth="1"/>
    <col min="6690" max="6910" width="9.140625" style="679"/>
    <col min="6911" max="6911" width="4.28515625" style="679" customWidth="1"/>
    <col min="6912" max="6912" width="9.140625" style="679" bestFit="1" customWidth="1"/>
    <col min="6913" max="6913" width="12" style="679" customWidth="1"/>
    <col min="6914" max="6914" width="14.7109375" style="679" customWidth="1"/>
    <col min="6915" max="6915" width="13.140625" style="679" customWidth="1"/>
    <col min="6916" max="6916" width="9.5703125" style="679" customWidth="1"/>
    <col min="6917" max="6917" width="13.28515625" style="679" customWidth="1"/>
    <col min="6918" max="6918" width="16.5703125" style="679" bestFit="1" customWidth="1"/>
    <col min="6919" max="6919" width="10.85546875" style="679" bestFit="1" customWidth="1"/>
    <col min="6920" max="6920" width="8.28515625" style="679" bestFit="1" customWidth="1"/>
    <col min="6921" max="6921" width="16" style="679" customWidth="1"/>
    <col min="6922" max="6922" width="15.42578125" style="679" bestFit="1" customWidth="1"/>
    <col min="6923" max="6923" width="16" style="679" customWidth="1"/>
    <col min="6924" max="6924" width="11.42578125" style="679" bestFit="1" customWidth="1"/>
    <col min="6925" max="6925" width="14.140625" style="679" customWidth="1"/>
    <col min="6926" max="6926" width="15" style="679" bestFit="1" customWidth="1"/>
    <col min="6927" max="6927" width="13.28515625" style="679" bestFit="1" customWidth="1"/>
    <col min="6928" max="6928" width="15" style="679" bestFit="1" customWidth="1"/>
    <col min="6929" max="6929" width="13" style="679" customWidth="1"/>
    <col min="6930" max="6930" width="26.42578125" style="679" bestFit="1" customWidth="1"/>
    <col min="6931" max="6931" width="8.28515625" style="679" customWidth="1"/>
    <col min="6932" max="6932" width="9.140625" style="679"/>
    <col min="6933" max="6933" width="11.42578125" style="679" bestFit="1" customWidth="1"/>
    <col min="6934" max="6936" width="9.140625" style="679"/>
    <col min="6937" max="6937" width="11.42578125" style="679" bestFit="1" customWidth="1"/>
    <col min="6938" max="6940" width="9.140625" style="679"/>
    <col min="6941" max="6941" width="11.42578125" style="679" bestFit="1" customWidth="1"/>
    <col min="6942" max="6943" width="9.140625" style="679"/>
    <col min="6944" max="6944" width="10.140625" style="679" bestFit="1" customWidth="1"/>
    <col min="6945" max="6945" width="11.42578125" style="679" bestFit="1" customWidth="1"/>
    <col min="6946" max="7166" width="9.140625" style="679"/>
    <col min="7167" max="7167" width="4.28515625" style="679" customWidth="1"/>
    <col min="7168" max="7168" width="9.140625" style="679" bestFit="1" customWidth="1"/>
    <col min="7169" max="7169" width="12" style="679" customWidth="1"/>
    <col min="7170" max="7170" width="14.7109375" style="679" customWidth="1"/>
    <col min="7171" max="7171" width="13.140625" style="679" customWidth="1"/>
    <col min="7172" max="7172" width="9.5703125" style="679" customWidth="1"/>
    <col min="7173" max="7173" width="13.28515625" style="679" customWidth="1"/>
    <col min="7174" max="7174" width="16.5703125" style="679" bestFit="1" customWidth="1"/>
    <col min="7175" max="7175" width="10.85546875" style="679" bestFit="1" customWidth="1"/>
    <col min="7176" max="7176" width="8.28515625" style="679" bestFit="1" customWidth="1"/>
    <col min="7177" max="7177" width="16" style="679" customWidth="1"/>
    <col min="7178" max="7178" width="15.42578125" style="679" bestFit="1" customWidth="1"/>
    <col min="7179" max="7179" width="16" style="679" customWidth="1"/>
    <col min="7180" max="7180" width="11.42578125" style="679" bestFit="1" customWidth="1"/>
    <col min="7181" max="7181" width="14.140625" style="679" customWidth="1"/>
    <col min="7182" max="7182" width="15" style="679" bestFit="1" customWidth="1"/>
    <col min="7183" max="7183" width="13.28515625" style="679" bestFit="1" customWidth="1"/>
    <col min="7184" max="7184" width="15" style="679" bestFit="1" customWidth="1"/>
    <col min="7185" max="7185" width="13" style="679" customWidth="1"/>
    <col min="7186" max="7186" width="26.42578125" style="679" bestFit="1" customWidth="1"/>
    <col min="7187" max="7187" width="8.28515625" style="679" customWidth="1"/>
    <col min="7188" max="7188" width="9.140625" style="679"/>
    <col min="7189" max="7189" width="11.42578125" style="679" bestFit="1" customWidth="1"/>
    <col min="7190" max="7192" width="9.140625" style="679"/>
    <col min="7193" max="7193" width="11.42578125" style="679" bestFit="1" customWidth="1"/>
    <col min="7194" max="7196" width="9.140625" style="679"/>
    <col min="7197" max="7197" width="11.42578125" style="679" bestFit="1" customWidth="1"/>
    <col min="7198" max="7199" width="9.140625" style="679"/>
    <col min="7200" max="7200" width="10.140625" style="679" bestFit="1" customWidth="1"/>
    <col min="7201" max="7201" width="11.42578125" style="679" bestFit="1" customWidth="1"/>
    <col min="7202" max="7422" width="9.140625" style="679"/>
    <col min="7423" max="7423" width="4.28515625" style="679" customWidth="1"/>
    <col min="7424" max="7424" width="9.140625" style="679" bestFit="1" customWidth="1"/>
    <col min="7425" max="7425" width="12" style="679" customWidth="1"/>
    <col min="7426" max="7426" width="14.7109375" style="679" customWidth="1"/>
    <col min="7427" max="7427" width="13.140625" style="679" customWidth="1"/>
    <col min="7428" max="7428" width="9.5703125" style="679" customWidth="1"/>
    <col min="7429" max="7429" width="13.28515625" style="679" customWidth="1"/>
    <col min="7430" max="7430" width="16.5703125" style="679" bestFit="1" customWidth="1"/>
    <col min="7431" max="7431" width="10.85546875" style="679" bestFit="1" customWidth="1"/>
    <col min="7432" max="7432" width="8.28515625" style="679" bestFit="1" customWidth="1"/>
    <col min="7433" max="7433" width="16" style="679" customWidth="1"/>
    <col min="7434" max="7434" width="15.42578125" style="679" bestFit="1" customWidth="1"/>
    <col min="7435" max="7435" width="16" style="679" customWidth="1"/>
    <col min="7436" max="7436" width="11.42578125" style="679" bestFit="1" customWidth="1"/>
    <col min="7437" max="7437" width="14.140625" style="679" customWidth="1"/>
    <col min="7438" max="7438" width="15" style="679" bestFit="1" customWidth="1"/>
    <col min="7439" max="7439" width="13.28515625" style="679" bestFit="1" customWidth="1"/>
    <col min="7440" max="7440" width="15" style="679" bestFit="1" customWidth="1"/>
    <col min="7441" max="7441" width="13" style="679" customWidth="1"/>
    <col min="7442" max="7442" width="26.42578125" style="679" bestFit="1" customWidth="1"/>
    <col min="7443" max="7443" width="8.28515625" style="679" customWidth="1"/>
    <col min="7444" max="7444" width="9.140625" style="679"/>
    <col min="7445" max="7445" width="11.42578125" style="679" bestFit="1" customWidth="1"/>
    <col min="7446" max="7448" width="9.140625" style="679"/>
    <col min="7449" max="7449" width="11.42578125" style="679" bestFit="1" customWidth="1"/>
    <col min="7450" max="7452" width="9.140625" style="679"/>
    <col min="7453" max="7453" width="11.42578125" style="679" bestFit="1" customWidth="1"/>
    <col min="7454" max="7455" width="9.140625" style="679"/>
    <col min="7456" max="7456" width="10.140625" style="679" bestFit="1" customWidth="1"/>
    <col min="7457" max="7457" width="11.42578125" style="679" bestFit="1" customWidth="1"/>
    <col min="7458" max="7678" width="9.140625" style="679"/>
    <col min="7679" max="7679" width="4.28515625" style="679" customWidth="1"/>
    <col min="7680" max="7680" width="9.140625" style="679" bestFit="1" customWidth="1"/>
    <col min="7681" max="7681" width="12" style="679" customWidth="1"/>
    <col min="7682" max="7682" width="14.7109375" style="679" customWidth="1"/>
    <col min="7683" max="7683" width="13.140625" style="679" customWidth="1"/>
    <col min="7684" max="7684" width="9.5703125" style="679" customWidth="1"/>
    <col min="7685" max="7685" width="13.28515625" style="679" customWidth="1"/>
    <col min="7686" max="7686" width="16.5703125" style="679" bestFit="1" customWidth="1"/>
    <col min="7687" max="7687" width="10.85546875" style="679" bestFit="1" customWidth="1"/>
    <col min="7688" max="7688" width="8.28515625" style="679" bestFit="1" customWidth="1"/>
    <col min="7689" max="7689" width="16" style="679" customWidth="1"/>
    <col min="7690" max="7690" width="15.42578125" style="679" bestFit="1" customWidth="1"/>
    <col min="7691" max="7691" width="16" style="679" customWidth="1"/>
    <col min="7692" max="7692" width="11.42578125" style="679" bestFit="1" customWidth="1"/>
    <col min="7693" max="7693" width="14.140625" style="679" customWidth="1"/>
    <col min="7694" max="7694" width="15" style="679" bestFit="1" customWidth="1"/>
    <col min="7695" max="7695" width="13.28515625" style="679" bestFit="1" customWidth="1"/>
    <col min="7696" max="7696" width="15" style="679" bestFit="1" customWidth="1"/>
    <col min="7697" max="7697" width="13" style="679" customWidth="1"/>
    <col min="7698" max="7698" width="26.42578125" style="679" bestFit="1" customWidth="1"/>
    <col min="7699" max="7699" width="8.28515625" style="679" customWidth="1"/>
    <col min="7700" max="7700" width="9.140625" style="679"/>
    <col min="7701" max="7701" width="11.42578125" style="679" bestFit="1" customWidth="1"/>
    <col min="7702" max="7704" width="9.140625" style="679"/>
    <col min="7705" max="7705" width="11.42578125" style="679" bestFit="1" customWidth="1"/>
    <col min="7706" max="7708" width="9.140625" style="679"/>
    <col min="7709" max="7709" width="11.42578125" style="679" bestFit="1" customWidth="1"/>
    <col min="7710" max="7711" width="9.140625" style="679"/>
    <col min="7712" max="7712" width="10.140625" style="679" bestFit="1" customWidth="1"/>
    <col min="7713" max="7713" width="11.42578125" style="679" bestFit="1" customWidth="1"/>
    <col min="7714" max="7934" width="9.140625" style="679"/>
    <col min="7935" max="7935" width="4.28515625" style="679" customWidth="1"/>
    <col min="7936" max="7936" width="9.140625" style="679" bestFit="1" customWidth="1"/>
    <col min="7937" max="7937" width="12" style="679" customWidth="1"/>
    <col min="7938" max="7938" width="14.7109375" style="679" customWidth="1"/>
    <col min="7939" max="7939" width="13.140625" style="679" customWidth="1"/>
    <col min="7940" max="7940" width="9.5703125" style="679" customWidth="1"/>
    <col min="7941" max="7941" width="13.28515625" style="679" customWidth="1"/>
    <col min="7942" max="7942" width="16.5703125" style="679" bestFit="1" customWidth="1"/>
    <col min="7943" max="7943" width="10.85546875" style="679" bestFit="1" customWidth="1"/>
    <col min="7944" max="7944" width="8.28515625" style="679" bestFit="1" customWidth="1"/>
    <col min="7945" max="7945" width="16" style="679" customWidth="1"/>
    <col min="7946" max="7946" width="15.42578125" style="679" bestFit="1" customWidth="1"/>
    <col min="7947" max="7947" width="16" style="679" customWidth="1"/>
    <col min="7948" max="7948" width="11.42578125" style="679" bestFit="1" customWidth="1"/>
    <col min="7949" max="7949" width="14.140625" style="679" customWidth="1"/>
    <col min="7950" max="7950" width="15" style="679" bestFit="1" customWidth="1"/>
    <col min="7951" max="7951" width="13.28515625" style="679" bestFit="1" customWidth="1"/>
    <col min="7952" max="7952" width="15" style="679" bestFit="1" customWidth="1"/>
    <col min="7953" max="7953" width="13" style="679" customWidth="1"/>
    <col min="7954" max="7954" width="26.42578125" style="679" bestFit="1" customWidth="1"/>
    <col min="7955" max="7955" width="8.28515625" style="679" customWidth="1"/>
    <col min="7956" max="7956" width="9.140625" style="679"/>
    <col min="7957" max="7957" width="11.42578125" style="679" bestFit="1" customWidth="1"/>
    <col min="7958" max="7960" width="9.140625" style="679"/>
    <col min="7961" max="7961" width="11.42578125" style="679" bestFit="1" customWidth="1"/>
    <col min="7962" max="7964" width="9.140625" style="679"/>
    <col min="7965" max="7965" width="11.42578125" style="679" bestFit="1" customWidth="1"/>
    <col min="7966" max="7967" width="9.140625" style="679"/>
    <col min="7968" max="7968" width="10.140625" style="679" bestFit="1" customWidth="1"/>
    <col min="7969" max="7969" width="11.42578125" style="679" bestFit="1" customWidth="1"/>
    <col min="7970" max="8190" width="9.140625" style="679"/>
    <col min="8191" max="8191" width="4.28515625" style="679" customWidth="1"/>
    <col min="8192" max="8192" width="9.140625" style="679" bestFit="1" customWidth="1"/>
    <col min="8193" max="8193" width="12" style="679" customWidth="1"/>
    <col min="8194" max="8194" width="14.7109375" style="679" customWidth="1"/>
    <col min="8195" max="8195" width="13.140625" style="679" customWidth="1"/>
    <col min="8196" max="8196" width="9.5703125" style="679" customWidth="1"/>
    <col min="8197" max="8197" width="13.28515625" style="679" customWidth="1"/>
    <col min="8198" max="8198" width="16.5703125" style="679" bestFit="1" customWidth="1"/>
    <col min="8199" max="8199" width="10.85546875" style="679" bestFit="1" customWidth="1"/>
    <col min="8200" max="8200" width="8.28515625" style="679" bestFit="1" customWidth="1"/>
    <col min="8201" max="8201" width="16" style="679" customWidth="1"/>
    <col min="8202" max="8202" width="15.42578125" style="679" bestFit="1" customWidth="1"/>
    <col min="8203" max="8203" width="16" style="679" customWidth="1"/>
    <col min="8204" max="8204" width="11.42578125" style="679" bestFit="1" customWidth="1"/>
    <col min="8205" max="8205" width="14.140625" style="679" customWidth="1"/>
    <col min="8206" max="8206" width="15" style="679" bestFit="1" customWidth="1"/>
    <col min="8207" max="8207" width="13.28515625" style="679" bestFit="1" customWidth="1"/>
    <col min="8208" max="8208" width="15" style="679" bestFit="1" customWidth="1"/>
    <col min="8209" max="8209" width="13" style="679" customWidth="1"/>
    <col min="8210" max="8210" width="26.42578125" style="679" bestFit="1" customWidth="1"/>
    <col min="8211" max="8211" width="8.28515625" style="679" customWidth="1"/>
    <col min="8212" max="8212" width="9.140625" style="679"/>
    <col min="8213" max="8213" width="11.42578125" style="679" bestFit="1" customWidth="1"/>
    <col min="8214" max="8216" width="9.140625" style="679"/>
    <col min="8217" max="8217" width="11.42578125" style="679" bestFit="1" customWidth="1"/>
    <col min="8218" max="8220" width="9.140625" style="679"/>
    <col min="8221" max="8221" width="11.42578125" style="679" bestFit="1" customWidth="1"/>
    <col min="8222" max="8223" width="9.140625" style="679"/>
    <col min="8224" max="8224" width="10.140625" style="679" bestFit="1" customWidth="1"/>
    <col min="8225" max="8225" width="11.42578125" style="679" bestFit="1" customWidth="1"/>
    <col min="8226" max="8446" width="9.140625" style="679"/>
    <col min="8447" max="8447" width="4.28515625" style="679" customWidth="1"/>
    <col min="8448" max="8448" width="9.140625" style="679" bestFit="1" customWidth="1"/>
    <col min="8449" max="8449" width="12" style="679" customWidth="1"/>
    <col min="8450" max="8450" width="14.7109375" style="679" customWidth="1"/>
    <col min="8451" max="8451" width="13.140625" style="679" customWidth="1"/>
    <col min="8452" max="8452" width="9.5703125" style="679" customWidth="1"/>
    <col min="8453" max="8453" width="13.28515625" style="679" customWidth="1"/>
    <col min="8454" max="8454" width="16.5703125" style="679" bestFit="1" customWidth="1"/>
    <col min="8455" max="8455" width="10.85546875" style="679" bestFit="1" customWidth="1"/>
    <col min="8456" max="8456" width="8.28515625" style="679" bestFit="1" customWidth="1"/>
    <col min="8457" max="8457" width="16" style="679" customWidth="1"/>
    <col min="8458" max="8458" width="15.42578125" style="679" bestFit="1" customWidth="1"/>
    <col min="8459" max="8459" width="16" style="679" customWidth="1"/>
    <col min="8460" max="8460" width="11.42578125" style="679" bestFit="1" customWidth="1"/>
    <col min="8461" max="8461" width="14.140625" style="679" customWidth="1"/>
    <col min="8462" max="8462" width="15" style="679" bestFit="1" customWidth="1"/>
    <col min="8463" max="8463" width="13.28515625" style="679" bestFit="1" customWidth="1"/>
    <col min="8464" max="8464" width="15" style="679" bestFit="1" customWidth="1"/>
    <col min="8465" max="8465" width="13" style="679" customWidth="1"/>
    <col min="8466" max="8466" width="26.42578125" style="679" bestFit="1" customWidth="1"/>
    <col min="8467" max="8467" width="8.28515625" style="679" customWidth="1"/>
    <col min="8468" max="8468" width="9.140625" style="679"/>
    <col min="8469" max="8469" width="11.42578125" style="679" bestFit="1" customWidth="1"/>
    <col min="8470" max="8472" width="9.140625" style="679"/>
    <col min="8473" max="8473" width="11.42578125" style="679" bestFit="1" customWidth="1"/>
    <col min="8474" max="8476" width="9.140625" style="679"/>
    <col min="8477" max="8477" width="11.42578125" style="679" bestFit="1" customWidth="1"/>
    <col min="8478" max="8479" width="9.140625" style="679"/>
    <col min="8480" max="8480" width="10.140625" style="679" bestFit="1" customWidth="1"/>
    <col min="8481" max="8481" width="11.42578125" style="679" bestFit="1" customWidth="1"/>
    <col min="8482" max="8702" width="9.140625" style="679"/>
    <col min="8703" max="8703" width="4.28515625" style="679" customWidth="1"/>
    <col min="8704" max="8704" width="9.140625" style="679" bestFit="1" customWidth="1"/>
    <col min="8705" max="8705" width="12" style="679" customWidth="1"/>
    <col min="8706" max="8706" width="14.7109375" style="679" customWidth="1"/>
    <col min="8707" max="8707" width="13.140625" style="679" customWidth="1"/>
    <col min="8708" max="8708" width="9.5703125" style="679" customWidth="1"/>
    <col min="8709" max="8709" width="13.28515625" style="679" customWidth="1"/>
    <col min="8710" max="8710" width="16.5703125" style="679" bestFit="1" customWidth="1"/>
    <col min="8711" max="8711" width="10.85546875" style="679" bestFit="1" customWidth="1"/>
    <col min="8712" max="8712" width="8.28515625" style="679" bestFit="1" customWidth="1"/>
    <col min="8713" max="8713" width="16" style="679" customWidth="1"/>
    <col min="8714" max="8714" width="15.42578125" style="679" bestFit="1" customWidth="1"/>
    <col min="8715" max="8715" width="16" style="679" customWidth="1"/>
    <col min="8716" max="8716" width="11.42578125" style="679" bestFit="1" customWidth="1"/>
    <col min="8717" max="8717" width="14.140625" style="679" customWidth="1"/>
    <col min="8718" max="8718" width="15" style="679" bestFit="1" customWidth="1"/>
    <col min="8719" max="8719" width="13.28515625" style="679" bestFit="1" customWidth="1"/>
    <col min="8720" max="8720" width="15" style="679" bestFit="1" customWidth="1"/>
    <col min="8721" max="8721" width="13" style="679" customWidth="1"/>
    <col min="8722" max="8722" width="26.42578125" style="679" bestFit="1" customWidth="1"/>
    <col min="8723" max="8723" width="8.28515625" style="679" customWidth="1"/>
    <col min="8724" max="8724" width="9.140625" style="679"/>
    <col min="8725" max="8725" width="11.42578125" style="679" bestFit="1" customWidth="1"/>
    <col min="8726" max="8728" width="9.140625" style="679"/>
    <col min="8729" max="8729" width="11.42578125" style="679" bestFit="1" customWidth="1"/>
    <col min="8730" max="8732" width="9.140625" style="679"/>
    <col min="8733" max="8733" width="11.42578125" style="679" bestFit="1" customWidth="1"/>
    <col min="8734" max="8735" width="9.140625" style="679"/>
    <col min="8736" max="8736" width="10.140625" style="679" bestFit="1" customWidth="1"/>
    <col min="8737" max="8737" width="11.42578125" style="679" bestFit="1" customWidth="1"/>
    <col min="8738" max="8958" width="9.140625" style="679"/>
    <col min="8959" max="8959" width="4.28515625" style="679" customWidth="1"/>
    <col min="8960" max="8960" width="9.140625" style="679" bestFit="1" customWidth="1"/>
    <col min="8961" max="8961" width="12" style="679" customWidth="1"/>
    <col min="8962" max="8962" width="14.7109375" style="679" customWidth="1"/>
    <col min="8963" max="8963" width="13.140625" style="679" customWidth="1"/>
    <col min="8964" max="8964" width="9.5703125" style="679" customWidth="1"/>
    <col min="8965" max="8965" width="13.28515625" style="679" customWidth="1"/>
    <col min="8966" max="8966" width="16.5703125" style="679" bestFit="1" customWidth="1"/>
    <col min="8967" max="8967" width="10.85546875" style="679" bestFit="1" customWidth="1"/>
    <col min="8968" max="8968" width="8.28515625" style="679" bestFit="1" customWidth="1"/>
    <col min="8969" max="8969" width="16" style="679" customWidth="1"/>
    <col min="8970" max="8970" width="15.42578125" style="679" bestFit="1" customWidth="1"/>
    <col min="8971" max="8971" width="16" style="679" customWidth="1"/>
    <col min="8972" max="8972" width="11.42578125" style="679" bestFit="1" customWidth="1"/>
    <col min="8973" max="8973" width="14.140625" style="679" customWidth="1"/>
    <col min="8974" max="8974" width="15" style="679" bestFit="1" customWidth="1"/>
    <col min="8975" max="8975" width="13.28515625" style="679" bestFit="1" customWidth="1"/>
    <col min="8976" max="8976" width="15" style="679" bestFit="1" customWidth="1"/>
    <col min="8977" max="8977" width="13" style="679" customWidth="1"/>
    <col min="8978" max="8978" width="26.42578125" style="679" bestFit="1" customWidth="1"/>
    <col min="8979" max="8979" width="8.28515625" style="679" customWidth="1"/>
    <col min="8980" max="8980" width="9.140625" style="679"/>
    <col min="8981" max="8981" width="11.42578125" style="679" bestFit="1" customWidth="1"/>
    <col min="8982" max="8984" width="9.140625" style="679"/>
    <col min="8985" max="8985" width="11.42578125" style="679" bestFit="1" customWidth="1"/>
    <col min="8986" max="8988" width="9.140625" style="679"/>
    <col min="8989" max="8989" width="11.42578125" style="679" bestFit="1" customWidth="1"/>
    <col min="8990" max="8991" width="9.140625" style="679"/>
    <col min="8992" max="8992" width="10.140625" style="679" bestFit="1" customWidth="1"/>
    <col min="8993" max="8993" width="11.42578125" style="679" bestFit="1" customWidth="1"/>
    <col min="8994" max="9214" width="9.140625" style="679"/>
    <col min="9215" max="9215" width="4.28515625" style="679" customWidth="1"/>
    <col min="9216" max="9216" width="9.140625" style="679" bestFit="1" customWidth="1"/>
    <col min="9217" max="9217" width="12" style="679" customWidth="1"/>
    <col min="9218" max="9218" width="14.7109375" style="679" customWidth="1"/>
    <col min="9219" max="9219" width="13.140625" style="679" customWidth="1"/>
    <col min="9220" max="9220" width="9.5703125" style="679" customWidth="1"/>
    <col min="9221" max="9221" width="13.28515625" style="679" customWidth="1"/>
    <col min="9222" max="9222" width="16.5703125" style="679" bestFit="1" customWidth="1"/>
    <col min="9223" max="9223" width="10.85546875" style="679" bestFit="1" customWidth="1"/>
    <col min="9224" max="9224" width="8.28515625" style="679" bestFit="1" customWidth="1"/>
    <col min="9225" max="9225" width="16" style="679" customWidth="1"/>
    <col min="9226" max="9226" width="15.42578125" style="679" bestFit="1" customWidth="1"/>
    <col min="9227" max="9227" width="16" style="679" customWidth="1"/>
    <col min="9228" max="9228" width="11.42578125" style="679" bestFit="1" customWidth="1"/>
    <col min="9229" max="9229" width="14.140625" style="679" customWidth="1"/>
    <col min="9230" max="9230" width="15" style="679" bestFit="1" customWidth="1"/>
    <col min="9231" max="9231" width="13.28515625" style="679" bestFit="1" customWidth="1"/>
    <col min="9232" max="9232" width="15" style="679" bestFit="1" customWidth="1"/>
    <col min="9233" max="9233" width="13" style="679" customWidth="1"/>
    <col min="9234" max="9234" width="26.42578125" style="679" bestFit="1" customWidth="1"/>
    <col min="9235" max="9235" width="8.28515625" style="679" customWidth="1"/>
    <col min="9236" max="9236" width="9.140625" style="679"/>
    <col min="9237" max="9237" width="11.42578125" style="679" bestFit="1" customWidth="1"/>
    <col min="9238" max="9240" width="9.140625" style="679"/>
    <col min="9241" max="9241" width="11.42578125" style="679" bestFit="1" customWidth="1"/>
    <col min="9242" max="9244" width="9.140625" style="679"/>
    <col min="9245" max="9245" width="11.42578125" style="679" bestFit="1" customWidth="1"/>
    <col min="9246" max="9247" width="9.140625" style="679"/>
    <col min="9248" max="9248" width="10.140625" style="679" bestFit="1" customWidth="1"/>
    <col min="9249" max="9249" width="11.42578125" style="679" bestFit="1" customWidth="1"/>
    <col min="9250" max="9470" width="9.140625" style="679"/>
    <col min="9471" max="9471" width="4.28515625" style="679" customWidth="1"/>
    <col min="9472" max="9472" width="9.140625" style="679" bestFit="1" customWidth="1"/>
    <col min="9473" max="9473" width="12" style="679" customWidth="1"/>
    <col min="9474" max="9474" width="14.7109375" style="679" customWidth="1"/>
    <col min="9475" max="9475" width="13.140625" style="679" customWidth="1"/>
    <col min="9476" max="9476" width="9.5703125" style="679" customWidth="1"/>
    <col min="9477" max="9477" width="13.28515625" style="679" customWidth="1"/>
    <col min="9478" max="9478" width="16.5703125" style="679" bestFit="1" customWidth="1"/>
    <col min="9479" max="9479" width="10.85546875" style="679" bestFit="1" customWidth="1"/>
    <col min="9480" max="9480" width="8.28515625" style="679" bestFit="1" customWidth="1"/>
    <col min="9481" max="9481" width="16" style="679" customWidth="1"/>
    <col min="9482" max="9482" width="15.42578125" style="679" bestFit="1" customWidth="1"/>
    <col min="9483" max="9483" width="16" style="679" customWidth="1"/>
    <col min="9484" max="9484" width="11.42578125" style="679" bestFit="1" customWidth="1"/>
    <col min="9485" max="9485" width="14.140625" style="679" customWidth="1"/>
    <col min="9486" max="9486" width="15" style="679" bestFit="1" customWidth="1"/>
    <col min="9487" max="9487" width="13.28515625" style="679" bestFit="1" customWidth="1"/>
    <col min="9488" max="9488" width="15" style="679" bestFit="1" customWidth="1"/>
    <col min="9489" max="9489" width="13" style="679" customWidth="1"/>
    <col min="9490" max="9490" width="26.42578125" style="679" bestFit="1" customWidth="1"/>
    <col min="9491" max="9491" width="8.28515625" style="679" customWidth="1"/>
    <col min="9492" max="9492" width="9.140625" style="679"/>
    <col min="9493" max="9493" width="11.42578125" style="679" bestFit="1" customWidth="1"/>
    <col min="9494" max="9496" width="9.140625" style="679"/>
    <col min="9497" max="9497" width="11.42578125" style="679" bestFit="1" customWidth="1"/>
    <col min="9498" max="9500" width="9.140625" style="679"/>
    <col min="9501" max="9501" width="11.42578125" style="679" bestFit="1" customWidth="1"/>
    <col min="9502" max="9503" width="9.140625" style="679"/>
    <col min="9504" max="9504" width="10.140625" style="679" bestFit="1" customWidth="1"/>
    <col min="9505" max="9505" width="11.42578125" style="679" bestFit="1" customWidth="1"/>
    <col min="9506" max="9726" width="9.140625" style="679"/>
    <col min="9727" max="9727" width="4.28515625" style="679" customWidth="1"/>
    <col min="9728" max="9728" width="9.140625" style="679" bestFit="1" customWidth="1"/>
    <col min="9729" max="9729" width="12" style="679" customWidth="1"/>
    <col min="9730" max="9730" width="14.7109375" style="679" customWidth="1"/>
    <col min="9731" max="9731" width="13.140625" style="679" customWidth="1"/>
    <col min="9732" max="9732" width="9.5703125" style="679" customWidth="1"/>
    <col min="9733" max="9733" width="13.28515625" style="679" customWidth="1"/>
    <col min="9734" max="9734" width="16.5703125" style="679" bestFit="1" customWidth="1"/>
    <col min="9735" max="9735" width="10.85546875" style="679" bestFit="1" customWidth="1"/>
    <col min="9736" max="9736" width="8.28515625" style="679" bestFit="1" customWidth="1"/>
    <col min="9737" max="9737" width="16" style="679" customWidth="1"/>
    <col min="9738" max="9738" width="15.42578125" style="679" bestFit="1" customWidth="1"/>
    <col min="9739" max="9739" width="16" style="679" customWidth="1"/>
    <col min="9740" max="9740" width="11.42578125" style="679" bestFit="1" customWidth="1"/>
    <col min="9741" max="9741" width="14.140625" style="679" customWidth="1"/>
    <col min="9742" max="9742" width="15" style="679" bestFit="1" customWidth="1"/>
    <col min="9743" max="9743" width="13.28515625" style="679" bestFit="1" customWidth="1"/>
    <col min="9744" max="9744" width="15" style="679" bestFit="1" customWidth="1"/>
    <col min="9745" max="9745" width="13" style="679" customWidth="1"/>
    <col min="9746" max="9746" width="26.42578125" style="679" bestFit="1" customWidth="1"/>
    <col min="9747" max="9747" width="8.28515625" style="679" customWidth="1"/>
    <col min="9748" max="9748" width="9.140625" style="679"/>
    <col min="9749" max="9749" width="11.42578125" style="679" bestFit="1" customWidth="1"/>
    <col min="9750" max="9752" width="9.140625" style="679"/>
    <col min="9753" max="9753" width="11.42578125" style="679" bestFit="1" customWidth="1"/>
    <col min="9754" max="9756" width="9.140625" style="679"/>
    <col min="9757" max="9757" width="11.42578125" style="679" bestFit="1" customWidth="1"/>
    <col min="9758" max="9759" width="9.140625" style="679"/>
    <col min="9760" max="9760" width="10.140625" style="679" bestFit="1" customWidth="1"/>
    <col min="9761" max="9761" width="11.42578125" style="679" bestFit="1" customWidth="1"/>
    <col min="9762" max="9982" width="9.140625" style="679"/>
    <col min="9983" max="9983" width="4.28515625" style="679" customWidth="1"/>
    <col min="9984" max="9984" width="9.140625" style="679" bestFit="1" customWidth="1"/>
    <col min="9985" max="9985" width="12" style="679" customWidth="1"/>
    <col min="9986" max="9986" width="14.7109375" style="679" customWidth="1"/>
    <col min="9987" max="9987" width="13.140625" style="679" customWidth="1"/>
    <col min="9988" max="9988" width="9.5703125" style="679" customWidth="1"/>
    <col min="9989" max="9989" width="13.28515625" style="679" customWidth="1"/>
    <col min="9990" max="9990" width="16.5703125" style="679" bestFit="1" customWidth="1"/>
    <col min="9991" max="9991" width="10.85546875" style="679" bestFit="1" customWidth="1"/>
    <col min="9992" max="9992" width="8.28515625" style="679" bestFit="1" customWidth="1"/>
    <col min="9993" max="9993" width="16" style="679" customWidth="1"/>
    <col min="9994" max="9994" width="15.42578125" style="679" bestFit="1" customWidth="1"/>
    <col min="9995" max="9995" width="16" style="679" customWidth="1"/>
    <col min="9996" max="9996" width="11.42578125" style="679" bestFit="1" customWidth="1"/>
    <col min="9997" max="9997" width="14.140625" style="679" customWidth="1"/>
    <col min="9998" max="9998" width="15" style="679" bestFit="1" customWidth="1"/>
    <col min="9999" max="9999" width="13.28515625" style="679" bestFit="1" customWidth="1"/>
    <col min="10000" max="10000" width="15" style="679" bestFit="1" customWidth="1"/>
    <col min="10001" max="10001" width="13" style="679" customWidth="1"/>
    <col min="10002" max="10002" width="26.42578125" style="679" bestFit="1" customWidth="1"/>
    <col min="10003" max="10003" width="8.28515625" style="679" customWidth="1"/>
    <col min="10004" max="10004" width="9.140625" style="679"/>
    <col min="10005" max="10005" width="11.42578125" style="679" bestFit="1" customWidth="1"/>
    <col min="10006" max="10008" width="9.140625" style="679"/>
    <col min="10009" max="10009" width="11.42578125" style="679" bestFit="1" customWidth="1"/>
    <col min="10010" max="10012" width="9.140625" style="679"/>
    <col min="10013" max="10013" width="11.42578125" style="679" bestFit="1" customWidth="1"/>
    <col min="10014" max="10015" width="9.140625" style="679"/>
    <col min="10016" max="10016" width="10.140625" style="679" bestFit="1" customWidth="1"/>
    <col min="10017" max="10017" width="11.42578125" style="679" bestFit="1" customWidth="1"/>
    <col min="10018" max="10238" width="9.140625" style="679"/>
    <col min="10239" max="10239" width="4.28515625" style="679" customWidth="1"/>
    <col min="10240" max="10240" width="9.140625" style="679" bestFit="1" customWidth="1"/>
    <col min="10241" max="10241" width="12" style="679" customWidth="1"/>
    <col min="10242" max="10242" width="14.7109375" style="679" customWidth="1"/>
    <col min="10243" max="10243" width="13.140625" style="679" customWidth="1"/>
    <col min="10244" max="10244" width="9.5703125" style="679" customWidth="1"/>
    <col min="10245" max="10245" width="13.28515625" style="679" customWidth="1"/>
    <col min="10246" max="10246" width="16.5703125" style="679" bestFit="1" customWidth="1"/>
    <col min="10247" max="10247" width="10.85546875" style="679" bestFit="1" customWidth="1"/>
    <col min="10248" max="10248" width="8.28515625" style="679" bestFit="1" customWidth="1"/>
    <col min="10249" max="10249" width="16" style="679" customWidth="1"/>
    <col min="10250" max="10250" width="15.42578125" style="679" bestFit="1" customWidth="1"/>
    <col min="10251" max="10251" width="16" style="679" customWidth="1"/>
    <col min="10252" max="10252" width="11.42578125" style="679" bestFit="1" customWidth="1"/>
    <col min="10253" max="10253" width="14.140625" style="679" customWidth="1"/>
    <col min="10254" max="10254" width="15" style="679" bestFit="1" customWidth="1"/>
    <col min="10255" max="10255" width="13.28515625" style="679" bestFit="1" customWidth="1"/>
    <col min="10256" max="10256" width="15" style="679" bestFit="1" customWidth="1"/>
    <col min="10257" max="10257" width="13" style="679" customWidth="1"/>
    <col min="10258" max="10258" width="26.42578125" style="679" bestFit="1" customWidth="1"/>
    <col min="10259" max="10259" width="8.28515625" style="679" customWidth="1"/>
    <col min="10260" max="10260" width="9.140625" style="679"/>
    <col min="10261" max="10261" width="11.42578125" style="679" bestFit="1" customWidth="1"/>
    <col min="10262" max="10264" width="9.140625" style="679"/>
    <col min="10265" max="10265" width="11.42578125" style="679" bestFit="1" customWidth="1"/>
    <col min="10266" max="10268" width="9.140625" style="679"/>
    <col min="10269" max="10269" width="11.42578125" style="679" bestFit="1" customWidth="1"/>
    <col min="10270" max="10271" width="9.140625" style="679"/>
    <col min="10272" max="10272" width="10.140625" style="679" bestFit="1" customWidth="1"/>
    <col min="10273" max="10273" width="11.42578125" style="679" bestFit="1" customWidth="1"/>
    <col min="10274" max="10494" width="9.140625" style="679"/>
    <col min="10495" max="10495" width="4.28515625" style="679" customWidth="1"/>
    <col min="10496" max="10496" width="9.140625" style="679" bestFit="1" customWidth="1"/>
    <col min="10497" max="10497" width="12" style="679" customWidth="1"/>
    <col min="10498" max="10498" width="14.7109375" style="679" customWidth="1"/>
    <col min="10499" max="10499" width="13.140625" style="679" customWidth="1"/>
    <col min="10500" max="10500" width="9.5703125" style="679" customWidth="1"/>
    <col min="10501" max="10501" width="13.28515625" style="679" customWidth="1"/>
    <col min="10502" max="10502" width="16.5703125" style="679" bestFit="1" customWidth="1"/>
    <col min="10503" max="10503" width="10.85546875" style="679" bestFit="1" customWidth="1"/>
    <col min="10504" max="10504" width="8.28515625" style="679" bestFit="1" customWidth="1"/>
    <col min="10505" max="10505" width="16" style="679" customWidth="1"/>
    <col min="10506" max="10506" width="15.42578125" style="679" bestFit="1" customWidth="1"/>
    <col min="10507" max="10507" width="16" style="679" customWidth="1"/>
    <col min="10508" max="10508" width="11.42578125" style="679" bestFit="1" customWidth="1"/>
    <col min="10509" max="10509" width="14.140625" style="679" customWidth="1"/>
    <col min="10510" max="10510" width="15" style="679" bestFit="1" customWidth="1"/>
    <col min="10511" max="10511" width="13.28515625" style="679" bestFit="1" customWidth="1"/>
    <col min="10512" max="10512" width="15" style="679" bestFit="1" customWidth="1"/>
    <col min="10513" max="10513" width="13" style="679" customWidth="1"/>
    <col min="10514" max="10514" width="26.42578125" style="679" bestFit="1" customWidth="1"/>
    <col min="10515" max="10515" width="8.28515625" style="679" customWidth="1"/>
    <col min="10516" max="10516" width="9.140625" style="679"/>
    <col min="10517" max="10517" width="11.42578125" style="679" bestFit="1" customWidth="1"/>
    <col min="10518" max="10520" width="9.140625" style="679"/>
    <col min="10521" max="10521" width="11.42578125" style="679" bestFit="1" customWidth="1"/>
    <col min="10522" max="10524" width="9.140625" style="679"/>
    <col min="10525" max="10525" width="11.42578125" style="679" bestFit="1" customWidth="1"/>
    <col min="10526" max="10527" width="9.140625" style="679"/>
    <col min="10528" max="10528" width="10.140625" style="679" bestFit="1" customWidth="1"/>
    <col min="10529" max="10529" width="11.42578125" style="679" bestFit="1" customWidth="1"/>
    <col min="10530" max="10750" width="9.140625" style="679"/>
    <col min="10751" max="10751" width="4.28515625" style="679" customWidth="1"/>
    <col min="10752" max="10752" width="9.140625" style="679" bestFit="1" customWidth="1"/>
    <col min="10753" max="10753" width="12" style="679" customWidth="1"/>
    <col min="10754" max="10754" width="14.7109375" style="679" customWidth="1"/>
    <col min="10755" max="10755" width="13.140625" style="679" customWidth="1"/>
    <col min="10756" max="10756" width="9.5703125" style="679" customWidth="1"/>
    <col min="10757" max="10757" width="13.28515625" style="679" customWidth="1"/>
    <col min="10758" max="10758" width="16.5703125" style="679" bestFit="1" customWidth="1"/>
    <col min="10759" max="10759" width="10.85546875" style="679" bestFit="1" customWidth="1"/>
    <col min="10760" max="10760" width="8.28515625" style="679" bestFit="1" customWidth="1"/>
    <col min="10761" max="10761" width="16" style="679" customWidth="1"/>
    <col min="10762" max="10762" width="15.42578125" style="679" bestFit="1" customWidth="1"/>
    <col min="10763" max="10763" width="16" style="679" customWidth="1"/>
    <col min="10764" max="10764" width="11.42578125" style="679" bestFit="1" customWidth="1"/>
    <col min="10765" max="10765" width="14.140625" style="679" customWidth="1"/>
    <col min="10766" max="10766" width="15" style="679" bestFit="1" customWidth="1"/>
    <col min="10767" max="10767" width="13.28515625" style="679" bestFit="1" customWidth="1"/>
    <col min="10768" max="10768" width="15" style="679" bestFit="1" customWidth="1"/>
    <col min="10769" max="10769" width="13" style="679" customWidth="1"/>
    <col min="10770" max="10770" width="26.42578125" style="679" bestFit="1" customWidth="1"/>
    <col min="10771" max="10771" width="8.28515625" style="679" customWidth="1"/>
    <col min="10772" max="10772" width="9.140625" style="679"/>
    <col min="10773" max="10773" width="11.42578125" style="679" bestFit="1" customWidth="1"/>
    <col min="10774" max="10776" width="9.140625" style="679"/>
    <col min="10777" max="10777" width="11.42578125" style="679" bestFit="1" customWidth="1"/>
    <col min="10778" max="10780" width="9.140625" style="679"/>
    <col min="10781" max="10781" width="11.42578125" style="679" bestFit="1" customWidth="1"/>
    <col min="10782" max="10783" width="9.140625" style="679"/>
    <col min="10784" max="10784" width="10.140625" style="679" bestFit="1" customWidth="1"/>
    <col min="10785" max="10785" width="11.42578125" style="679" bestFit="1" customWidth="1"/>
    <col min="10786" max="11006" width="9.140625" style="679"/>
    <col min="11007" max="11007" width="4.28515625" style="679" customWidth="1"/>
    <col min="11008" max="11008" width="9.140625" style="679" bestFit="1" customWidth="1"/>
    <col min="11009" max="11009" width="12" style="679" customWidth="1"/>
    <col min="11010" max="11010" width="14.7109375" style="679" customWidth="1"/>
    <col min="11011" max="11011" width="13.140625" style="679" customWidth="1"/>
    <col min="11012" max="11012" width="9.5703125" style="679" customWidth="1"/>
    <col min="11013" max="11013" width="13.28515625" style="679" customWidth="1"/>
    <col min="11014" max="11014" width="16.5703125" style="679" bestFit="1" customWidth="1"/>
    <col min="11015" max="11015" width="10.85546875" style="679" bestFit="1" customWidth="1"/>
    <col min="11016" max="11016" width="8.28515625" style="679" bestFit="1" customWidth="1"/>
    <col min="11017" max="11017" width="16" style="679" customWidth="1"/>
    <col min="11018" max="11018" width="15.42578125" style="679" bestFit="1" customWidth="1"/>
    <col min="11019" max="11019" width="16" style="679" customWidth="1"/>
    <col min="11020" max="11020" width="11.42578125" style="679" bestFit="1" customWidth="1"/>
    <col min="11021" max="11021" width="14.140625" style="679" customWidth="1"/>
    <col min="11022" max="11022" width="15" style="679" bestFit="1" customWidth="1"/>
    <col min="11023" max="11023" width="13.28515625" style="679" bestFit="1" customWidth="1"/>
    <col min="11024" max="11024" width="15" style="679" bestFit="1" customWidth="1"/>
    <col min="11025" max="11025" width="13" style="679" customWidth="1"/>
    <col min="11026" max="11026" width="26.42578125" style="679" bestFit="1" customWidth="1"/>
    <col min="11027" max="11027" width="8.28515625" style="679" customWidth="1"/>
    <col min="11028" max="11028" width="9.140625" style="679"/>
    <col min="11029" max="11029" width="11.42578125" style="679" bestFit="1" customWidth="1"/>
    <col min="11030" max="11032" width="9.140625" style="679"/>
    <col min="11033" max="11033" width="11.42578125" style="679" bestFit="1" customWidth="1"/>
    <col min="11034" max="11036" width="9.140625" style="679"/>
    <col min="11037" max="11037" width="11.42578125" style="679" bestFit="1" customWidth="1"/>
    <col min="11038" max="11039" width="9.140625" style="679"/>
    <col min="11040" max="11040" width="10.140625" style="679" bestFit="1" customWidth="1"/>
    <col min="11041" max="11041" width="11.42578125" style="679" bestFit="1" customWidth="1"/>
    <col min="11042" max="11262" width="9.140625" style="679"/>
    <col min="11263" max="11263" width="4.28515625" style="679" customWidth="1"/>
    <col min="11264" max="11264" width="9.140625" style="679" bestFit="1" customWidth="1"/>
    <col min="11265" max="11265" width="12" style="679" customWidth="1"/>
    <col min="11266" max="11266" width="14.7109375" style="679" customWidth="1"/>
    <col min="11267" max="11267" width="13.140625" style="679" customWidth="1"/>
    <col min="11268" max="11268" width="9.5703125" style="679" customWidth="1"/>
    <col min="11269" max="11269" width="13.28515625" style="679" customWidth="1"/>
    <col min="11270" max="11270" width="16.5703125" style="679" bestFit="1" customWidth="1"/>
    <col min="11271" max="11271" width="10.85546875" style="679" bestFit="1" customWidth="1"/>
    <col min="11272" max="11272" width="8.28515625" style="679" bestFit="1" customWidth="1"/>
    <col min="11273" max="11273" width="16" style="679" customWidth="1"/>
    <col min="11274" max="11274" width="15.42578125" style="679" bestFit="1" customWidth="1"/>
    <col min="11275" max="11275" width="16" style="679" customWidth="1"/>
    <col min="11276" max="11276" width="11.42578125" style="679" bestFit="1" customWidth="1"/>
    <col min="11277" max="11277" width="14.140625" style="679" customWidth="1"/>
    <col min="11278" max="11278" width="15" style="679" bestFit="1" customWidth="1"/>
    <col min="11279" max="11279" width="13.28515625" style="679" bestFit="1" customWidth="1"/>
    <col min="11280" max="11280" width="15" style="679" bestFit="1" customWidth="1"/>
    <col min="11281" max="11281" width="13" style="679" customWidth="1"/>
    <col min="11282" max="11282" width="26.42578125" style="679" bestFit="1" customWidth="1"/>
    <col min="11283" max="11283" width="8.28515625" style="679" customWidth="1"/>
    <col min="11284" max="11284" width="9.140625" style="679"/>
    <col min="11285" max="11285" width="11.42578125" style="679" bestFit="1" customWidth="1"/>
    <col min="11286" max="11288" width="9.140625" style="679"/>
    <col min="11289" max="11289" width="11.42578125" style="679" bestFit="1" customWidth="1"/>
    <col min="11290" max="11292" width="9.140625" style="679"/>
    <col min="11293" max="11293" width="11.42578125" style="679" bestFit="1" customWidth="1"/>
    <col min="11294" max="11295" width="9.140625" style="679"/>
    <col min="11296" max="11296" width="10.140625" style="679" bestFit="1" customWidth="1"/>
    <col min="11297" max="11297" width="11.42578125" style="679" bestFit="1" customWidth="1"/>
    <col min="11298" max="11518" width="9.140625" style="679"/>
    <col min="11519" max="11519" width="4.28515625" style="679" customWidth="1"/>
    <col min="11520" max="11520" width="9.140625" style="679" bestFit="1" customWidth="1"/>
    <col min="11521" max="11521" width="12" style="679" customWidth="1"/>
    <col min="11522" max="11522" width="14.7109375" style="679" customWidth="1"/>
    <col min="11523" max="11523" width="13.140625" style="679" customWidth="1"/>
    <col min="11524" max="11524" width="9.5703125" style="679" customWidth="1"/>
    <col min="11525" max="11525" width="13.28515625" style="679" customWidth="1"/>
    <col min="11526" max="11526" width="16.5703125" style="679" bestFit="1" customWidth="1"/>
    <col min="11527" max="11527" width="10.85546875" style="679" bestFit="1" customWidth="1"/>
    <col min="11528" max="11528" width="8.28515625" style="679" bestFit="1" customWidth="1"/>
    <col min="11529" max="11529" width="16" style="679" customWidth="1"/>
    <col min="11530" max="11530" width="15.42578125" style="679" bestFit="1" customWidth="1"/>
    <col min="11531" max="11531" width="16" style="679" customWidth="1"/>
    <col min="11532" max="11532" width="11.42578125" style="679" bestFit="1" customWidth="1"/>
    <col min="11533" max="11533" width="14.140625" style="679" customWidth="1"/>
    <col min="11534" max="11534" width="15" style="679" bestFit="1" customWidth="1"/>
    <col min="11535" max="11535" width="13.28515625" style="679" bestFit="1" customWidth="1"/>
    <col min="11536" max="11536" width="15" style="679" bestFit="1" customWidth="1"/>
    <col min="11537" max="11537" width="13" style="679" customWidth="1"/>
    <col min="11538" max="11538" width="26.42578125" style="679" bestFit="1" customWidth="1"/>
    <col min="11539" max="11539" width="8.28515625" style="679" customWidth="1"/>
    <col min="11540" max="11540" width="9.140625" style="679"/>
    <col min="11541" max="11541" width="11.42578125" style="679" bestFit="1" customWidth="1"/>
    <col min="11542" max="11544" width="9.140625" style="679"/>
    <col min="11545" max="11545" width="11.42578125" style="679" bestFit="1" customWidth="1"/>
    <col min="11546" max="11548" width="9.140625" style="679"/>
    <col min="11549" max="11549" width="11.42578125" style="679" bestFit="1" customWidth="1"/>
    <col min="11550" max="11551" width="9.140625" style="679"/>
    <col min="11552" max="11552" width="10.140625" style="679" bestFit="1" customWidth="1"/>
    <col min="11553" max="11553" width="11.42578125" style="679" bestFit="1" customWidth="1"/>
    <col min="11554" max="11774" width="9.140625" style="679"/>
    <col min="11775" max="11775" width="4.28515625" style="679" customWidth="1"/>
    <col min="11776" max="11776" width="9.140625" style="679" bestFit="1" customWidth="1"/>
    <col min="11777" max="11777" width="12" style="679" customWidth="1"/>
    <col min="11778" max="11778" width="14.7109375" style="679" customWidth="1"/>
    <col min="11779" max="11779" width="13.140625" style="679" customWidth="1"/>
    <col min="11780" max="11780" width="9.5703125" style="679" customWidth="1"/>
    <col min="11781" max="11781" width="13.28515625" style="679" customWidth="1"/>
    <col min="11782" max="11782" width="16.5703125" style="679" bestFit="1" customWidth="1"/>
    <col min="11783" max="11783" width="10.85546875" style="679" bestFit="1" customWidth="1"/>
    <col min="11784" max="11784" width="8.28515625" style="679" bestFit="1" customWidth="1"/>
    <col min="11785" max="11785" width="16" style="679" customWidth="1"/>
    <col min="11786" max="11786" width="15.42578125" style="679" bestFit="1" customWidth="1"/>
    <col min="11787" max="11787" width="16" style="679" customWidth="1"/>
    <col min="11788" max="11788" width="11.42578125" style="679" bestFit="1" customWidth="1"/>
    <col min="11789" max="11789" width="14.140625" style="679" customWidth="1"/>
    <col min="11790" max="11790" width="15" style="679" bestFit="1" customWidth="1"/>
    <col min="11791" max="11791" width="13.28515625" style="679" bestFit="1" customWidth="1"/>
    <col min="11792" max="11792" width="15" style="679" bestFit="1" customWidth="1"/>
    <col min="11793" max="11793" width="13" style="679" customWidth="1"/>
    <col min="11794" max="11794" width="26.42578125" style="679" bestFit="1" customWidth="1"/>
    <col min="11795" max="11795" width="8.28515625" style="679" customWidth="1"/>
    <col min="11796" max="11796" width="9.140625" style="679"/>
    <col min="11797" max="11797" width="11.42578125" style="679" bestFit="1" customWidth="1"/>
    <col min="11798" max="11800" width="9.140625" style="679"/>
    <col min="11801" max="11801" width="11.42578125" style="679" bestFit="1" customWidth="1"/>
    <col min="11802" max="11804" width="9.140625" style="679"/>
    <col min="11805" max="11805" width="11.42578125" style="679" bestFit="1" customWidth="1"/>
    <col min="11806" max="11807" width="9.140625" style="679"/>
    <col min="11808" max="11808" width="10.140625" style="679" bestFit="1" customWidth="1"/>
    <col min="11809" max="11809" width="11.42578125" style="679" bestFit="1" customWidth="1"/>
    <col min="11810" max="12030" width="9.140625" style="679"/>
    <col min="12031" max="12031" width="4.28515625" style="679" customWidth="1"/>
    <col min="12032" max="12032" width="9.140625" style="679" bestFit="1" customWidth="1"/>
    <col min="12033" max="12033" width="12" style="679" customWidth="1"/>
    <col min="12034" max="12034" width="14.7109375" style="679" customWidth="1"/>
    <col min="12035" max="12035" width="13.140625" style="679" customWidth="1"/>
    <col min="12036" max="12036" width="9.5703125" style="679" customWidth="1"/>
    <col min="12037" max="12037" width="13.28515625" style="679" customWidth="1"/>
    <col min="12038" max="12038" width="16.5703125" style="679" bestFit="1" customWidth="1"/>
    <col min="12039" max="12039" width="10.85546875" style="679" bestFit="1" customWidth="1"/>
    <col min="12040" max="12040" width="8.28515625" style="679" bestFit="1" customWidth="1"/>
    <col min="12041" max="12041" width="16" style="679" customWidth="1"/>
    <col min="12042" max="12042" width="15.42578125" style="679" bestFit="1" customWidth="1"/>
    <col min="12043" max="12043" width="16" style="679" customWidth="1"/>
    <col min="12044" max="12044" width="11.42578125" style="679" bestFit="1" customWidth="1"/>
    <col min="12045" max="12045" width="14.140625" style="679" customWidth="1"/>
    <col min="12046" max="12046" width="15" style="679" bestFit="1" customWidth="1"/>
    <col min="12047" max="12047" width="13.28515625" style="679" bestFit="1" customWidth="1"/>
    <col min="12048" max="12048" width="15" style="679" bestFit="1" customWidth="1"/>
    <col min="12049" max="12049" width="13" style="679" customWidth="1"/>
    <col min="12050" max="12050" width="26.42578125" style="679" bestFit="1" customWidth="1"/>
    <col min="12051" max="12051" width="8.28515625" style="679" customWidth="1"/>
    <col min="12052" max="12052" width="9.140625" style="679"/>
    <col min="12053" max="12053" width="11.42578125" style="679" bestFit="1" customWidth="1"/>
    <col min="12054" max="12056" width="9.140625" style="679"/>
    <col min="12057" max="12057" width="11.42578125" style="679" bestFit="1" customWidth="1"/>
    <col min="12058" max="12060" width="9.140625" style="679"/>
    <col min="12061" max="12061" width="11.42578125" style="679" bestFit="1" customWidth="1"/>
    <col min="12062" max="12063" width="9.140625" style="679"/>
    <col min="12064" max="12064" width="10.140625" style="679" bestFit="1" customWidth="1"/>
    <col min="12065" max="12065" width="11.42578125" style="679" bestFit="1" customWidth="1"/>
    <col min="12066" max="12286" width="9.140625" style="679"/>
    <col min="12287" max="12287" width="4.28515625" style="679" customWidth="1"/>
    <col min="12288" max="12288" width="9.140625" style="679" bestFit="1" customWidth="1"/>
    <col min="12289" max="12289" width="12" style="679" customWidth="1"/>
    <col min="12290" max="12290" width="14.7109375" style="679" customWidth="1"/>
    <col min="12291" max="12291" width="13.140625" style="679" customWidth="1"/>
    <col min="12292" max="12292" width="9.5703125" style="679" customWidth="1"/>
    <col min="12293" max="12293" width="13.28515625" style="679" customWidth="1"/>
    <col min="12294" max="12294" width="16.5703125" style="679" bestFit="1" customWidth="1"/>
    <col min="12295" max="12295" width="10.85546875" style="679" bestFit="1" customWidth="1"/>
    <col min="12296" max="12296" width="8.28515625" style="679" bestFit="1" customWidth="1"/>
    <col min="12297" max="12297" width="16" style="679" customWidth="1"/>
    <col min="12298" max="12298" width="15.42578125" style="679" bestFit="1" customWidth="1"/>
    <col min="12299" max="12299" width="16" style="679" customWidth="1"/>
    <col min="12300" max="12300" width="11.42578125" style="679" bestFit="1" customWidth="1"/>
    <col min="12301" max="12301" width="14.140625" style="679" customWidth="1"/>
    <col min="12302" max="12302" width="15" style="679" bestFit="1" customWidth="1"/>
    <col min="12303" max="12303" width="13.28515625" style="679" bestFit="1" customWidth="1"/>
    <col min="12304" max="12304" width="15" style="679" bestFit="1" customWidth="1"/>
    <col min="12305" max="12305" width="13" style="679" customWidth="1"/>
    <col min="12306" max="12306" width="26.42578125" style="679" bestFit="1" customWidth="1"/>
    <col min="12307" max="12307" width="8.28515625" style="679" customWidth="1"/>
    <col min="12308" max="12308" width="9.140625" style="679"/>
    <col min="12309" max="12309" width="11.42578125" style="679" bestFit="1" customWidth="1"/>
    <col min="12310" max="12312" width="9.140625" style="679"/>
    <col min="12313" max="12313" width="11.42578125" style="679" bestFit="1" customWidth="1"/>
    <col min="12314" max="12316" width="9.140625" style="679"/>
    <col min="12317" max="12317" width="11.42578125" style="679" bestFit="1" customWidth="1"/>
    <col min="12318" max="12319" width="9.140625" style="679"/>
    <col min="12320" max="12320" width="10.140625" style="679" bestFit="1" customWidth="1"/>
    <col min="12321" max="12321" width="11.42578125" style="679" bestFit="1" customWidth="1"/>
    <col min="12322" max="12542" width="9.140625" style="679"/>
    <col min="12543" max="12543" width="4.28515625" style="679" customWidth="1"/>
    <col min="12544" max="12544" width="9.140625" style="679" bestFit="1" customWidth="1"/>
    <col min="12545" max="12545" width="12" style="679" customWidth="1"/>
    <col min="12546" max="12546" width="14.7109375" style="679" customWidth="1"/>
    <col min="12547" max="12547" width="13.140625" style="679" customWidth="1"/>
    <col min="12548" max="12548" width="9.5703125" style="679" customWidth="1"/>
    <col min="12549" max="12549" width="13.28515625" style="679" customWidth="1"/>
    <col min="12550" max="12550" width="16.5703125" style="679" bestFit="1" customWidth="1"/>
    <col min="12551" max="12551" width="10.85546875" style="679" bestFit="1" customWidth="1"/>
    <col min="12552" max="12552" width="8.28515625" style="679" bestFit="1" customWidth="1"/>
    <col min="12553" max="12553" width="16" style="679" customWidth="1"/>
    <col min="12554" max="12554" width="15.42578125" style="679" bestFit="1" customWidth="1"/>
    <col min="12555" max="12555" width="16" style="679" customWidth="1"/>
    <col min="12556" max="12556" width="11.42578125" style="679" bestFit="1" customWidth="1"/>
    <col min="12557" max="12557" width="14.140625" style="679" customWidth="1"/>
    <col min="12558" max="12558" width="15" style="679" bestFit="1" customWidth="1"/>
    <col min="12559" max="12559" width="13.28515625" style="679" bestFit="1" customWidth="1"/>
    <col min="12560" max="12560" width="15" style="679" bestFit="1" customWidth="1"/>
    <col min="12561" max="12561" width="13" style="679" customWidth="1"/>
    <col min="12562" max="12562" width="26.42578125" style="679" bestFit="1" customWidth="1"/>
    <col min="12563" max="12563" width="8.28515625" style="679" customWidth="1"/>
    <col min="12564" max="12564" width="9.140625" style="679"/>
    <col min="12565" max="12565" width="11.42578125" style="679" bestFit="1" customWidth="1"/>
    <col min="12566" max="12568" width="9.140625" style="679"/>
    <col min="12569" max="12569" width="11.42578125" style="679" bestFit="1" customWidth="1"/>
    <col min="12570" max="12572" width="9.140625" style="679"/>
    <col min="12573" max="12573" width="11.42578125" style="679" bestFit="1" customWidth="1"/>
    <col min="12574" max="12575" width="9.140625" style="679"/>
    <col min="12576" max="12576" width="10.140625" style="679" bestFit="1" customWidth="1"/>
    <col min="12577" max="12577" width="11.42578125" style="679" bestFit="1" customWidth="1"/>
    <col min="12578" max="12798" width="9.140625" style="679"/>
    <col min="12799" max="12799" width="4.28515625" style="679" customWidth="1"/>
    <col min="12800" max="12800" width="9.140625" style="679" bestFit="1" customWidth="1"/>
    <col min="12801" max="12801" width="12" style="679" customWidth="1"/>
    <col min="12802" max="12802" width="14.7109375" style="679" customWidth="1"/>
    <col min="12803" max="12803" width="13.140625" style="679" customWidth="1"/>
    <col min="12804" max="12804" width="9.5703125" style="679" customWidth="1"/>
    <col min="12805" max="12805" width="13.28515625" style="679" customWidth="1"/>
    <col min="12806" max="12806" width="16.5703125" style="679" bestFit="1" customWidth="1"/>
    <col min="12807" max="12807" width="10.85546875" style="679" bestFit="1" customWidth="1"/>
    <col min="12808" max="12808" width="8.28515625" style="679" bestFit="1" customWidth="1"/>
    <col min="12809" max="12809" width="16" style="679" customWidth="1"/>
    <col min="12810" max="12810" width="15.42578125" style="679" bestFit="1" customWidth="1"/>
    <col min="12811" max="12811" width="16" style="679" customWidth="1"/>
    <col min="12812" max="12812" width="11.42578125" style="679" bestFit="1" customWidth="1"/>
    <col min="12813" max="12813" width="14.140625" style="679" customWidth="1"/>
    <col min="12814" max="12814" width="15" style="679" bestFit="1" customWidth="1"/>
    <col min="12815" max="12815" width="13.28515625" style="679" bestFit="1" customWidth="1"/>
    <col min="12816" max="12816" width="15" style="679" bestFit="1" customWidth="1"/>
    <col min="12817" max="12817" width="13" style="679" customWidth="1"/>
    <col min="12818" max="12818" width="26.42578125" style="679" bestFit="1" customWidth="1"/>
    <col min="12819" max="12819" width="8.28515625" style="679" customWidth="1"/>
    <col min="12820" max="12820" width="9.140625" style="679"/>
    <col min="12821" max="12821" width="11.42578125" style="679" bestFit="1" customWidth="1"/>
    <col min="12822" max="12824" width="9.140625" style="679"/>
    <col min="12825" max="12825" width="11.42578125" style="679" bestFit="1" customWidth="1"/>
    <col min="12826" max="12828" width="9.140625" style="679"/>
    <col min="12829" max="12829" width="11.42578125" style="679" bestFit="1" customWidth="1"/>
    <col min="12830" max="12831" width="9.140625" style="679"/>
    <col min="12832" max="12832" width="10.140625" style="679" bestFit="1" customWidth="1"/>
    <col min="12833" max="12833" width="11.42578125" style="679" bestFit="1" customWidth="1"/>
    <col min="12834" max="13054" width="9.140625" style="679"/>
    <col min="13055" max="13055" width="4.28515625" style="679" customWidth="1"/>
    <col min="13056" max="13056" width="9.140625" style="679" bestFit="1" customWidth="1"/>
    <col min="13057" max="13057" width="12" style="679" customWidth="1"/>
    <col min="13058" max="13058" width="14.7109375" style="679" customWidth="1"/>
    <col min="13059" max="13059" width="13.140625" style="679" customWidth="1"/>
    <col min="13060" max="13060" width="9.5703125" style="679" customWidth="1"/>
    <col min="13061" max="13061" width="13.28515625" style="679" customWidth="1"/>
    <col min="13062" max="13062" width="16.5703125" style="679" bestFit="1" customWidth="1"/>
    <col min="13063" max="13063" width="10.85546875" style="679" bestFit="1" customWidth="1"/>
    <col min="13064" max="13064" width="8.28515625" style="679" bestFit="1" customWidth="1"/>
    <col min="13065" max="13065" width="16" style="679" customWidth="1"/>
    <col min="13066" max="13066" width="15.42578125" style="679" bestFit="1" customWidth="1"/>
    <col min="13067" max="13067" width="16" style="679" customWidth="1"/>
    <col min="13068" max="13068" width="11.42578125" style="679" bestFit="1" customWidth="1"/>
    <col min="13069" max="13069" width="14.140625" style="679" customWidth="1"/>
    <col min="13070" max="13070" width="15" style="679" bestFit="1" customWidth="1"/>
    <col min="13071" max="13071" width="13.28515625" style="679" bestFit="1" customWidth="1"/>
    <col min="13072" max="13072" width="15" style="679" bestFit="1" customWidth="1"/>
    <col min="13073" max="13073" width="13" style="679" customWidth="1"/>
    <col min="13074" max="13074" width="26.42578125" style="679" bestFit="1" customWidth="1"/>
    <col min="13075" max="13075" width="8.28515625" style="679" customWidth="1"/>
    <col min="13076" max="13076" width="9.140625" style="679"/>
    <col min="13077" max="13077" width="11.42578125" style="679" bestFit="1" customWidth="1"/>
    <col min="13078" max="13080" width="9.140625" style="679"/>
    <col min="13081" max="13081" width="11.42578125" style="679" bestFit="1" customWidth="1"/>
    <col min="13082" max="13084" width="9.140625" style="679"/>
    <col min="13085" max="13085" width="11.42578125" style="679" bestFit="1" customWidth="1"/>
    <col min="13086" max="13087" width="9.140625" style="679"/>
    <col min="13088" max="13088" width="10.140625" style="679" bestFit="1" customWidth="1"/>
    <col min="13089" max="13089" width="11.42578125" style="679" bestFit="1" customWidth="1"/>
    <col min="13090" max="13310" width="9.140625" style="679"/>
    <col min="13311" max="13311" width="4.28515625" style="679" customWidth="1"/>
    <col min="13312" max="13312" width="9.140625" style="679" bestFit="1" customWidth="1"/>
    <col min="13313" max="13313" width="12" style="679" customWidth="1"/>
    <col min="13314" max="13314" width="14.7109375" style="679" customWidth="1"/>
    <col min="13315" max="13315" width="13.140625" style="679" customWidth="1"/>
    <col min="13316" max="13316" width="9.5703125" style="679" customWidth="1"/>
    <col min="13317" max="13317" width="13.28515625" style="679" customWidth="1"/>
    <col min="13318" max="13318" width="16.5703125" style="679" bestFit="1" customWidth="1"/>
    <col min="13319" max="13319" width="10.85546875" style="679" bestFit="1" customWidth="1"/>
    <col min="13320" max="13320" width="8.28515625" style="679" bestFit="1" customWidth="1"/>
    <col min="13321" max="13321" width="16" style="679" customWidth="1"/>
    <col min="13322" max="13322" width="15.42578125" style="679" bestFit="1" customWidth="1"/>
    <col min="13323" max="13323" width="16" style="679" customWidth="1"/>
    <col min="13324" max="13324" width="11.42578125" style="679" bestFit="1" customWidth="1"/>
    <col min="13325" max="13325" width="14.140625" style="679" customWidth="1"/>
    <col min="13326" max="13326" width="15" style="679" bestFit="1" customWidth="1"/>
    <col min="13327" max="13327" width="13.28515625" style="679" bestFit="1" customWidth="1"/>
    <col min="13328" max="13328" width="15" style="679" bestFit="1" customWidth="1"/>
    <col min="13329" max="13329" width="13" style="679" customWidth="1"/>
    <col min="13330" max="13330" width="26.42578125" style="679" bestFit="1" customWidth="1"/>
    <col min="13331" max="13331" width="8.28515625" style="679" customWidth="1"/>
    <col min="13332" max="13332" width="9.140625" style="679"/>
    <col min="13333" max="13333" width="11.42578125" style="679" bestFit="1" customWidth="1"/>
    <col min="13334" max="13336" width="9.140625" style="679"/>
    <col min="13337" max="13337" width="11.42578125" style="679" bestFit="1" customWidth="1"/>
    <col min="13338" max="13340" width="9.140625" style="679"/>
    <col min="13341" max="13341" width="11.42578125" style="679" bestFit="1" customWidth="1"/>
    <col min="13342" max="13343" width="9.140625" style="679"/>
    <col min="13344" max="13344" width="10.140625" style="679" bestFit="1" customWidth="1"/>
    <col min="13345" max="13345" width="11.42578125" style="679" bestFit="1" customWidth="1"/>
    <col min="13346" max="13566" width="9.140625" style="679"/>
    <col min="13567" max="13567" width="4.28515625" style="679" customWidth="1"/>
    <col min="13568" max="13568" width="9.140625" style="679" bestFit="1" customWidth="1"/>
    <col min="13569" max="13569" width="12" style="679" customWidth="1"/>
    <col min="13570" max="13570" width="14.7109375" style="679" customWidth="1"/>
    <col min="13571" max="13571" width="13.140625" style="679" customWidth="1"/>
    <col min="13572" max="13572" width="9.5703125" style="679" customWidth="1"/>
    <col min="13573" max="13573" width="13.28515625" style="679" customWidth="1"/>
    <col min="13574" max="13574" width="16.5703125" style="679" bestFit="1" customWidth="1"/>
    <col min="13575" max="13575" width="10.85546875" style="679" bestFit="1" customWidth="1"/>
    <col min="13576" max="13576" width="8.28515625" style="679" bestFit="1" customWidth="1"/>
    <col min="13577" max="13577" width="16" style="679" customWidth="1"/>
    <col min="13578" max="13578" width="15.42578125" style="679" bestFit="1" customWidth="1"/>
    <col min="13579" max="13579" width="16" style="679" customWidth="1"/>
    <col min="13580" max="13580" width="11.42578125" style="679" bestFit="1" customWidth="1"/>
    <col min="13581" max="13581" width="14.140625" style="679" customWidth="1"/>
    <col min="13582" max="13582" width="15" style="679" bestFit="1" customWidth="1"/>
    <col min="13583" max="13583" width="13.28515625" style="679" bestFit="1" customWidth="1"/>
    <col min="13584" max="13584" width="15" style="679" bestFit="1" customWidth="1"/>
    <col min="13585" max="13585" width="13" style="679" customWidth="1"/>
    <col min="13586" max="13586" width="26.42578125" style="679" bestFit="1" customWidth="1"/>
    <col min="13587" max="13587" width="8.28515625" style="679" customWidth="1"/>
    <col min="13588" max="13588" width="9.140625" style="679"/>
    <col min="13589" max="13589" width="11.42578125" style="679" bestFit="1" customWidth="1"/>
    <col min="13590" max="13592" width="9.140625" style="679"/>
    <col min="13593" max="13593" width="11.42578125" style="679" bestFit="1" customWidth="1"/>
    <col min="13594" max="13596" width="9.140625" style="679"/>
    <col min="13597" max="13597" width="11.42578125" style="679" bestFit="1" customWidth="1"/>
    <col min="13598" max="13599" width="9.140625" style="679"/>
    <col min="13600" max="13600" width="10.140625" style="679" bestFit="1" customWidth="1"/>
    <col min="13601" max="13601" width="11.42578125" style="679" bestFit="1" customWidth="1"/>
    <col min="13602" max="13822" width="9.140625" style="679"/>
    <col min="13823" max="13823" width="4.28515625" style="679" customWidth="1"/>
    <col min="13824" max="13824" width="9.140625" style="679" bestFit="1" customWidth="1"/>
    <col min="13825" max="13825" width="12" style="679" customWidth="1"/>
    <col min="13826" max="13826" width="14.7109375" style="679" customWidth="1"/>
    <col min="13827" max="13827" width="13.140625" style="679" customWidth="1"/>
    <col min="13828" max="13828" width="9.5703125" style="679" customWidth="1"/>
    <col min="13829" max="13829" width="13.28515625" style="679" customWidth="1"/>
    <col min="13830" max="13830" width="16.5703125" style="679" bestFit="1" customWidth="1"/>
    <col min="13831" max="13831" width="10.85546875" style="679" bestFit="1" customWidth="1"/>
    <col min="13832" max="13832" width="8.28515625" style="679" bestFit="1" customWidth="1"/>
    <col min="13833" max="13833" width="16" style="679" customWidth="1"/>
    <col min="13834" max="13834" width="15.42578125" style="679" bestFit="1" customWidth="1"/>
    <col min="13835" max="13835" width="16" style="679" customWidth="1"/>
    <col min="13836" max="13836" width="11.42578125" style="679" bestFit="1" customWidth="1"/>
    <col min="13837" max="13837" width="14.140625" style="679" customWidth="1"/>
    <col min="13838" max="13838" width="15" style="679" bestFit="1" customWidth="1"/>
    <col min="13839" max="13839" width="13.28515625" style="679" bestFit="1" customWidth="1"/>
    <col min="13840" max="13840" width="15" style="679" bestFit="1" customWidth="1"/>
    <col min="13841" max="13841" width="13" style="679" customWidth="1"/>
    <col min="13842" max="13842" width="26.42578125" style="679" bestFit="1" customWidth="1"/>
    <col min="13843" max="13843" width="8.28515625" style="679" customWidth="1"/>
    <col min="13844" max="13844" width="9.140625" style="679"/>
    <col min="13845" max="13845" width="11.42578125" style="679" bestFit="1" customWidth="1"/>
    <col min="13846" max="13848" width="9.140625" style="679"/>
    <col min="13849" max="13849" width="11.42578125" style="679" bestFit="1" customWidth="1"/>
    <col min="13850" max="13852" width="9.140625" style="679"/>
    <col min="13853" max="13853" width="11.42578125" style="679" bestFit="1" customWidth="1"/>
    <col min="13854" max="13855" width="9.140625" style="679"/>
    <col min="13856" max="13856" width="10.140625" style="679" bestFit="1" customWidth="1"/>
    <col min="13857" max="13857" width="11.42578125" style="679" bestFit="1" customWidth="1"/>
    <col min="13858" max="14078" width="9.140625" style="679"/>
    <col min="14079" max="14079" width="4.28515625" style="679" customWidth="1"/>
    <col min="14080" max="14080" width="9.140625" style="679" bestFit="1" customWidth="1"/>
    <col min="14081" max="14081" width="12" style="679" customWidth="1"/>
    <col min="14082" max="14082" width="14.7109375" style="679" customWidth="1"/>
    <col min="14083" max="14083" width="13.140625" style="679" customWidth="1"/>
    <col min="14084" max="14084" width="9.5703125" style="679" customWidth="1"/>
    <col min="14085" max="14085" width="13.28515625" style="679" customWidth="1"/>
    <col min="14086" max="14086" width="16.5703125" style="679" bestFit="1" customWidth="1"/>
    <col min="14087" max="14087" width="10.85546875" style="679" bestFit="1" customWidth="1"/>
    <col min="14088" max="14088" width="8.28515625" style="679" bestFit="1" customWidth="1"/>
    <col min="14089" max="14089" width="16" style="679" customWidth="1"/>
    <col min="14090" max="14090" width="15.42578125" style="679" bestFit="1" customWidth="1"/>
    <col min="14091" max="14091" width="16" style="679" customWidth="1"/>
    <col min="14092" max="14092" width="11.42578125" style="679" bestFit="1" customWidth="1"/>
    <col min="14093" max="14093" width="14.140625" style="679" customWidth="1"/>
    <col min="14094" max="14094" width="15" style="679" bestFit="1" customWidth="1"/>
    <col min="14095" max="14095" width="13.28515625" style="679" bestFit="1" customWidth="1"/>
    <col min="14096" max="14096" width="15" style="679" bestFit="1" customWidth="1"/>
    <col min="14097" max="14097" width="13" style="679" customWidth="1"/>
    <col min="14098" max="14098" width="26.42578125" style="679" bestFit="1" customWidth="1"/>
    <col min="14099" max="14099" width="8.28515625" style="679" customWidth="1"/>
    <col min="14100" max="14100" width="9.140625" style="679"/>
    <col min="14101" max="14101" width="11.42578125" style="679" bestFit="1" customWidth="1"/>
    <col min="14102" max="14104" width="9.140625" style="679"/>
    <col min="14105" max="14105" width="11.42578125" style="679" bestFit="1" customWidth="1"/>
    <col min="14106" max="14108" width="9.140625" style="679"/>
    <col min="14109" max="14109" width="11.42578125" style="679" bestFit="1" customWidth="1"/>
    <col min="14110" max="14111" width="9.140625" style="679"/>
    <col min="14112" max="14112" width="10.140625" style="679" bestFit="1" customWidth="1"/>
    <col min="14113" max="14113" width="11.42578125" style="679" bestFit="1" customWidth="1"/>
    <col min="14114" max="14334" width="9.140625" style="679"/>
    <col min="14335" max="14335" width="4.28515625" style="679" customWidth="1"/>
    <col min="14336" max="14336" width="9.140625" style="679" bestFit="1" customWidth="1"/>
    <col min="14337" max="14337" width="12" style="679" customWidth="1"/>
    <col min="14338" max="14338" width="14.7109375" style="679" customWidth="1"/>
    <col min="14339" max="14339" width="13.140625" style="679" customWidth="1"/>
    <col min="14340" max="14340" width="9.5703125" style="679" customWidth="1"/>
    <col min="14341" max="14341" width="13.28515625" style="679" customWidth="1"/>
    <col min="14342" max="14342" width="16.5703125" style="679" bestFit="1" customWidth="1"/>
    <col min="14343" max="14343" width="10.85546875" style="679" bestFit="1" customWidth="1"/>
    <col min="14344" max="14344" width="8.28515625" style="679" bestFit="1" customWidth="1"/>
    <col min="14345" max="14345" width="16" style="679" customWidth="1"/>
    <col min="14346" max="14346" width="15.42578125" style="679" bestFit="1" customWidth="1"/>
    <col min="14347" max="14347" width="16" style="679" customWidth="1"/>
    <col min="14348" max="14348" width="11.42578125" style="679" bestFit="1" customWidth="1"/>
    <col min="14349" max="14349" width="14.140625" style="679" customWidth="1"/>
    <col min="14350" max="14350" width="15" style="679" bestFit="1" customWidth="1"/>
    <col min="14351" max="14351" width="13.28515625" style="679" bestFit="1" customWidth="1"/>
    <col min="14352" max="14352" width="15" style="679" bestFit="1" customWidth="1"/>
    <col min="14353" max="14353" width="13" style="679" customWidth="1"/>
    <col min="14354" max="14354" width="26.42578125" style="679" bestFit="1" customWidth="1"/>
    <col min="14355" max="14355" width="8.28515625" style="679" customWidth="1"/>
    <col min="14356" max="14356" width="9.140625" style="679"/>
    <col min="14357" max="14357" width="11.42578125" style="679" bestFit="1" customWidth="1"/>
    <col min="14358" max="14360" width="9.140625" style="679"/>
    <col min="14361" max="14361" width="11.42578125" style="679" bestFit="1" customWidth="1"/>
    <col min="14362" max="14364" width="9.140625" style="679"/>
    <col min="14365" max="14365" width="11.42578125" style="679" bestFit="1" customWidth="1"/>
    <col min="14366" max="14367" width="9.140625" style="679"/>
    <col min="14368" max="14368" width="10.140625" style="679" bestFit="1" customWidth="1"/>
    <col min="14369" max="14369" width="11.42578125" style="679" bestFit="1" customWidth="1"/>
    <col min="14370" max="14590" width="9.140625" style="679"/>
    <col min="14591" max="14591" width="4.28515625" style="679" customWidth="1"/>
    <col min="14592" max="14592" width="9.140625" style="679" bestFit="1" customWidth="1"/>
    <col min="14593" max="14593" width="12" style="679" customWidth="1"/>
    <col min="14594" max="14594" width="14.7109375" style="679" customWidth="1"/>
    <col min="14595" max="14595" width="13.140625" style="679" customWidth="1"/>
    <col min="14596" max="14596" width="9.5703125" style="679" customWidth="1"/>
    <col min="14597" max="14597" width="13.28515625" style="679" customWidth="1"/>
    <col min="14598" max="14598" width="16.5703125" style="679" bestFit="1" customWidth="1"/>
    <col min="14599" max="14599" width="10.85546875" style="679" bestFit="1" customWidth="1"/>
    <col min="14600" max="14600" width="8.28515625" style="679" bestFit="1" customWidth="1"/>
    <col min="14601" max="14601" width="16" style="679" customWidth="1"/>
    <col min="14602" max="14602" width="15.42578125" style="679" bestFit="1" customWidth="1"/>
    <col min="14603" max="14603" width="16" style="679" customWidth="1"/>
    <col min="14604" max="14604" width="11.42578125" style="679" bestFit="1" customWidth="1"/>
    <col min="14605" max="14605" width="14.140625" style="679" customWidth="1"/>
    <col min="14606" max="14606" width="15" style="679" bestFit="1" customWidth="1"/>
    <col min="14607" max="14607" width="13.28515625" style="679" bestFit="1" customWidth="1"/>
    <col min="14608" max="14608" width="15" style="679" bestFit="1" customWidth="1"/>
    <col min="14609" max="14609" width="13" style="679" customWidth="1"/>
    <col min="14610" max="14610" width="26.42578125" style="679" bestFit="1" customWidth="1"/>
    <col min="14611" max="14611" width="8.28515625" style="679" customWidth="1"/>
    <col min="14612" max="14612" width="9.140625" style="679"/>
    <col min="14613" max="14613" width="11.42578125" style="679" bestFit="1" customWidth="1"/>
    <col min="14614" max="14616" width="9.140625" style="679"/>
    <col min="14617" max="14617" width="11.42578125" style="679" bestFit="1" customWidth="1"/>
    <col min="14618" max="14620" width="9.140625" style="679"/>
    <col min="14621" max="14621" width="11.42578125" style="679" bestFit="1" customWidth="1"/>
    <col min="14622" max="14623" width="9.140625" style="679"/>
    <col min="14624" max="14624" width="10.140625" style="679" bestFit="1" customWidth="1"/>
    <col min="14625" max="14625" width="11.42578125" style="679" bestFit="1" customWidth="1"/>
    <col min="14626" max="14846" width="9.140625" style="679"/>
    <col min="14847" max="14847" width="4.28515625" style="679" customWidth="1"/>
    <col min="14848" max="14848" width="9.140625" style="679" bestFit="1" customWidth="1"/>
    <col min="14849" max="14849" width="12" style="679" customWidth="1"/>
    <col min="14850" max="14850" width="14.7109375" style="679" customWidth="1"/>
    <col min="14851" max="14851" width="13.140625" style="679" customWidth="1"/>
    <col min="14852" max="14852" width="9.5703125" style="679" customWidth="1"/>
    <col min="14853" max="14853" width="13.28515625" style="679" customWidth="1"/>
    <col min="14854" max="14854" width="16.5703125" style="679" bestFit="1" customWidth="1"/>
    <col min="14855" max="14855" width="10.85546875" style="679" bestFit="1" customWidth="1"/>
    <col min="14856" max="14856" width="8.28515625" style="679" bestFit="1" customWidth="1"/>
    <col min="14857" max="14857" width="16" style="679" customWidth="1"/>
    <col min="14858" max="14858" width="15.42578125" style="679" bestFit="1" customWidth="1"/>
    <col min="14859" max="14859" width="16" style="679" customWidth="1"/>
    <col min="14860" max="14860" width="11.42578125" style="679" bestFit="1" customWidth="1"/>
    <col min="14861" max="14861" width="14.140625" style="679" customWidth="1"/>
    <col min="14862" max="14862" width="15" style="679" bestFit="1" customWidth="1"/>
    <col min="14863" max="14863" width="13.28515625" style="679" bestFit="1" customWidth="1"/>
    <col min="14864" max="14864" width="15" style="679" bestFit="1" customWidth="1"/>
    <col min="14865" max="14865" width="13" style="679" customWidth="1"/>
    <col min="14866" max="14866" width="26.42578125" style="679" bestFit="1" customWidth="1"/>
    <col min="14867" max="14867" width="8.28515625" style="679" customWidth="1"/>
    <col min="14868" max="14868" width="9.140625" style="679"/>
    <col min="14869" max="14869" width="11.42578125" style="679" bestFit="1" customWidth="1"/>
    <col min="14870" max="14872" width="9.140625" style="679"/>
    <col min="14873" max="14873" width="11.42578125" style="679" bestFit="1" customWidth="1"/>
    <col min="14874" max="14876" width="9.140625" style="679"/>
    <col min="14877" max="14877" width="11.42578125" style="679" bestFit="1" customWidth="1"/>
    <col min="14878" max="14879" width="9.140625" style="679"/>
    <col min="14880" max="14880" width="10.140625" style="679" bestFit="1" customWidth="1"/>
    <col min="14881" max="14881" width="11.42578125" style="679" bestFit="1" customWidth="1"/>
    <col min="14882" max="15102" width="9.140625" style="679"/>
    <col min="15103" max="15103" width="4.28515625" style="679" customWidth="1"/>
    <col min="15104" max="15104" width="9.140625" style="679" bestFit="1" customWidth="1"/>
    <col min="15105" max="15105" width="12" style="679" customWidth="1"/>
    <col min="15106" max="15106" width="14.7109375" style="679" customWidth="1"/>
    <col min="15107" max="15107" width="13.140625" style="679" customWidth="1"/>
    <col min="15108" max="15108" width="9.5703125" style="679" customWidth="1"/>
    <col min="15109" max="15109" width="13.28515625" style="679" customWidth="1"/>
    <col min="15110" max="15110" width="16.5703125" style="679" bestFit="1" customWidth="1"/>
    <col min="15111" max="15111" width="10.85546875" style="679" bestFit="1" customWidth="1"/>
    <col min="15112" max="15112" width="8.28515625" style="679" bestFit="1" customWidth="1"/>
    <col min="15113" max="15113" width="16" style="679" customWidth="1"/>
    <col min="15114" max="15114" width="15.42578125" style="679" bestFit="1" customWidth="1"/>
    <col min="15115" max="15115" width="16" style="679" customWidth="1"/>
    <col min="15116" max="15116" width="11.42578125" style="679" bestFit="1" customWidth="1"/>
    <col min="15117" max="15117" width="14.140625" style="679" customWidth="1"/>
    <col min="15118" max="15118" width="15" style="679" bestFit="1" customWidth="1"/>
    <col min="15119" max="15119" width="13.28515625" style="679" bestFit="1" customWidth="1"/>
    <col min="15120" max="15120" width="15" style="679" bestFit="1" customWidth="1"/>
    <col min="15121" max="15121" width="13" style="679" customWidth="1"/>
    <col min="15122" max="15122" width="26.42578125" style="679" bestFit="1" customWidth="1"/>
    <col min="15123" max="15123" width="8.28515625" style="679" customWidth="1"/>
    <col min="15124" max="15124" width="9.140625" style="679"/>
    <col min="15125" max="15125" width="11.42578125" style="679" bestFit="1" customWidth="1"/>
    <col min="15126" max="15128" width="9.140625" style="679"/>
    <col min="15129" max="15129" width="11.42578125" style="679" bestFit="1" customWidth="1"/>
    <col min="15130" max="15132" width="9.140625" style="679"/>
    <col min="15133" max="15133" width="11.42578125" style="679" bestFit="1" customWidth="1"/>
    <col min="15134" max="15135" width="9.140625" style="679"/>
    <col min="15136" max="15136" width="10.140625" style="679" bestFit="1" customWidth="1"/>
    <col min="15137" max="15137" width="11.42578125" style="679" bestFit="1" customWidth="1"/>
    <col min="15138" max="15358" width="9.140625" style="679"/>
    <col min="15359" max="15359" width="4.28515625" style="679" customWidth="1"/>
    <col min="15360" max="15360" width="9.140625" style="679" bestFit="1" customWidth="1"/>
    <col min="15361" max="15361" width="12" style="679" customWidth="1"/>
    <col min="15362" max="15362" width="14.7109375" style="679" customWidth="1"/>
    <col min="15363" max="15363" width="13.140625" style="679" customWidth="1"/>
    <col min="15364" max="15364" width="9.5703125" style="679" customWidth="1"/>
    <col min="15365" max="15365" width="13.28515625" style="679" customWidth="1"/>
    <col min="15366" max="15366" width="16.5703125" style="679" bestFit="1" customWidth="1"/>
    <col min="15367" max="15367" width="10.85546875" style="679" bestFit="1" customWidth="1"/>
    <col min="15368" max="15368" width="8.28515625" style="679" bestFit="1" customWidth="1"/>
    <col min="15369" max="15369" width="16" style="679" customWidth="1"/>
    <col min="15370" max="15370" width="15.42578125" style="679" bestFit="1" customWidth="1"/>
    <col min="15371" max="15371" width="16" style="679" customWidth="1"/>
    <col min="15372" max="15372" width="11.42578125" style="679" bestFit="1" customWidth="1"/>
    <col min="15373" max="15373" width="14.140625" style="679" customWidth="1"/>
    <col min="15374" max="15374" width="15" style="679" bestFit="1" customWidth="1"/>
    <col min="15375" max="15375" width="13.28515625" style="679" bestFit="1" customWidth="1"/>
    <col min="15376" max="15376" width="15" style="679" bestFit="1" customWidth="1"/>
    <col min="15377" max="15377" width="13" style="679" customWidth="1"/>
    <col min="15378" max="15378" width="26.42578125" style="679" bestFit="1" customWidth="1"/>
    <col min="15379" max="15379" width="8.28515625" style="679" customWidth="1"/>
    <col min="15380" max="15380" width="9.140625" style="679"/>
    <col min="15381" max="15381" width="11.42578125" style="679" bestFit="1" customWidth="1"/>
    <col min="15382" max="15384" width="9.140625" style="679"/>
    <col min="15385" max="15385" width="11.42578125" style="679" bestFit="1" customWidth="1"/>
    <col min="15386" max="15388" width="9.140625" style="679"/>
    <col min="15389" max="15389" width="11.42578125" style="679" bestFit="1" customWidth="1"/>
    <col min="15390" max="15391" width="9.140625" style="679"/>
    <col min="15392" max="15392" width="10.140625" style="679" bestFit="1" customWidth="1"/>
    <col min="15393" max="15393" width="11.42578125" style="679" bestFit="1" customWidth="1"/>
    <col min="15394" max="15614" width="9.140625" style="679"/>
    <col min="15615" max="15615" width="4.28515625" style="679" customWidth="1"/>
    <col min="15616" max="15616" width="9.140625" style="679" bestFit="1" customWidth="1"/>
    <col min="15617" max="15617" width="12" style="679" customWidth="1"/>
    <col min="15618" max="15618" width="14.7109375" style="679" customWidth="1"/>
    <col min="15619" max="15619" width="13.140625" style="679" customWidth="1"/>
    <col min="15620" max="15620" width="9.5703125" style="679" customWidth="1"/>
    <col min="15621" max="15621" width="13.28515625" style="679" customWidth="1"/>
    <col min="15622" max="15622" width="16.5703125" style="679" bestFit="1" customWidth="1"/>
    <col min="15623" max="15623" width="10.85546875" style="679" bestFit="1" customWidth="1"/>
    <col min="15624" max="15624" width="8.28515625" style="679" bestFit="1" customWidth="1"/>
    <col min="15625" max="15625" width="16" style="679" customWidth="1"/>
    <col min="15626" max="15626" width="15.42578125" style="679" bestFit="1" customWidth="1"/>
    <col min="15627" max="15627" width="16" style="679" customWidth="1"/>
    <col min="15628" max="15628" width="11.42578125" style="679" bestFit="1" customWidth="1"/>
    <col min="15629" max="15629" width="14.140625" style="679" customWidth="1"/>
    <col min="15630" max="15630" width="15" style="679" bestFit="1" customWidth="1"/>
    <col min="15631" max="15631" width="13.28515625" style="679" bestFit="1" customWidth="1"/>
    <col min="15632" max="15632" width="15" style="679" bestFit="1" customWidth="1"/>
    <col min="15633" max="15633" width="13" style="679" customWidth="1"/>
    <col min="15634" max="15634" width="26.42578125" style="679" bestFit="1" customWidth="1"/>
    <col min="15635" max="15635" width="8.28515625" style="679" customWidth="1"/>
    <col min="15636" max="15636" width="9.140625" style="679"/>
    <col min="15637" max="15637" width="11.42578125" style="679" bestFit="1" customWidth="1"/>
    <col min="15638" max="15640" width="9.140625" style="679"/>
    <col min="15641" max="15641" width="11.42578125" style="679" bestFit="1" customWidth="1"/>
    <col min="15642" max="15644" width="9.140625" style="679"/>
    <col min="15645" max="15645" width="11.42578125" style="679" bestFit="1" customWidth="1"/>
    <col min="15646" max="15647" width="9.140625" style="679"/>
    <col min="15648" max="15648" width="10.140625" style="679" bestFit="1" customWidth="1"/>
    <col min="15649" max="15649" width="11.42578125" style="679" bestFit="1" customWidth="1"/>
    <col min="15650" max="15870" width="9.140625" style="679"/>
    <col min="15871" max="15871" width="4.28515625" style="679" customWidth="1"/>
    <col min="15872" max="15872" width="9.140625" style="679" bestFit="1" customWidth="1"/>
    <col min="15873" max="15873" width="12" style="679" customWidth="1"/>
    <col min="15874" max="15874" width="14.7109375" style="679" customWidth="1"/>
    <col min="15875" max="15875" width="13.140625" style="679" customWidth="1"/>
    <col min="15876" max="15876" width="9.5703125" style="679" customWidth="1"/>
    <col min="15877" max="15877" width="13.28515625" style="679" customWidth="1"/>
    <col min="15878" max="15878" width="16.5703125" style="679" bestFit="1" customWidth="1"/>
    <col min="15879" max="15879" width="10.85546875" style="679" bestFit="1" customWidth="1"/>
    <col min="15880" max="15880" width="8.28515625" style="679" bestFit="1" customWidth="1"/>
    <col min="15881" max="15881" width="16" style="679" customWidth="1"/>
    <col min="15882" max="15882" width="15.42578125" style="679" bestFit="1" customWidth="1"/>
    <col min="15883" max="15883" width="16" style="679" customWidth="1"/>
    <col min="15884" max="15884" width="11.42578125" style="679" bestFit="1" customWidth="1"/>
    <col min="15885" max="15885" width="14.140625" style="679" customWidth="1"/>
    <col min="15886" max="15886" width="15" style="679" bestFit="1" customWidth="1"/>
    <col min="15887" max="15887" width="13.28515625" style="679" bestFit="1" customWidth="1"/>
    <col min="15888" max="15888" width="15" style="679" bestFit="1" customWidth="1"/>
    <col min="15889" max="15889" width="13" style="679" customWidth="1"/>
    <col min="15890" max="15890" width="26.42578125" style="679" bestFit="1" customWidth="1"/>
    <col min="15891" max="15891" width="8.28515625" style="679" customWidth="1"/>
    <col min="15892" max="15892" width="9.140625" style="679"/>
    <col min="15893" max="15893" width="11.42578125" style="679" bestFit="1" customWidth="1"/>
    <col min="15894" max="15896" width="9.140625" style="679"/>
    <col min="15897" max="15897" width="11.42578125" style="679" bestFit="1" customWidth="1"/>
    <col min="15898" max="15900" width="9.140625" style="679"/>
    <col min="15901" max="15901" width="11.42578125" style="679" bestFit="1" customWidth="1"/>
    <col min="15902" max="15903" width="9.140625" style="679"/>
    <col min="15904" max="15904" width="10.140625" style="679" bestFit="1" customWidth="1"/>
    <col min="15905" max="15905" width="11.42578125" style="679" bestFit="1" customWidth="1"/>
    <col min="15906" max="16126" width="9.140625" style="679"/>
    <col min="16127" max="16127" width="4.28515625" style="679" customWidth="1"/>
    <col min="16128" max="16128" width="9.140625" style="679" bestFit="1" customWidth="1"/>
    <col min="16129" max="16129" width="12" style="679" customWidth="1"/>
    <col min="16130" max="16130" width="14.7109375" style="679" customWidth="1"/>
    <col min="16131" max="16131" width="13.140625" style="679" customWidth="1"/>
    <col min="16132" max="16132" width="9.5703125" style="679" customWidth="1"/>
    <col min="16133" max="16133" width="13.28515625" style="679" customWidth="1"/>
    <col min="16134" max="16134" width="16.5703125" style="679" bestFit="1" customWidth="1"/>
    <col min="16135" max="16135" width="10.85546875" style="679" bestFit="1" customWidth="1"/>
    <col min="16136" max="16136" width="8.28515625" style="679" bestFit="1" customWidth="1"/>
    <col min="16137" max="16137" width="16" style="679" customWidth="1"/>
    <col min="16138" max="16138" width="15.42578125" style="679" bestFit="1" customWidth="1"/>
    <col min="16139" max="16139" width="16" style="679" customWidth="1"/>
    <col min="16140" max="16140" width="11.42578125" style="679" bestFit="1" customWidth="1"/>
    <col min="16141" max="16141" width="14.140625" style="679" customWidth="1"/>
    <col min="16142" max="16142" width="15" style="679" bestFit="1" customWidth="1"/>
    <col min="16143" max="16143" width="13.28515625" style="679" bestFit="1" customWidth="1"/>
    <col min="16144" max="16144" width="15" style="679" bestFit="1" customWidth="1"/>
    <col min="16145" max="16145" width="13" style="679" customWidth="1"/>
    <col min="16146" max="16146" width="26.42578125" style="679" bestFit="1" customWidth="1"/>
    <col min="16147" max="16147" width="8.28515625" style="679" customWidth="1"/>
    <col min="16148" max="16148" width="9.140625" style="679"/>
    <col min="16149" max="16149" width="11.42578125" style="679" bestFit="1" customWidth="1"/>
    <col min="16150" max="16152" width="9.140625" style="679"/>
    <col min="16153" max="16153" width="11.42578125" style="679" bestFit="1" customWidth="1"/>
    <col min="16154" max="16156" width="9.140625" style="679"/>
    <col min="16157" max="16157" width="11.42578125" style="679" bestFit="1" customWidth="1"/>
    <col min="16158" max="16159" width="9.140625" style="679"/>
    <col min="16160" max="16160" width="10.140625" style="679" bestFit="1" customWidth="1"/>
    <col min="16161" max="16161" width="11.42578125" style="679" bestFit="1" customWidth="1"/>
    <col min="16162" max="16384" width="9.140625" style="679"/>
  </cols>
  <sheetData>
    <row r="1" spans="1:22" ht="13.5" thickBot="1"/>
    <row r="2" spans="1:22" ht="15">
      <c r="A2" s="682"/>
      <c r="B2" s="683" t="s">
        <v>13</v>
      </c>
      <c r="C2" s="684" t="str">
        <f>'COMP. POSTE'!D1</f>
        <v>PAVIMENTAÇÃO ASFÁLTICA</v>
      </c>
      <c r="D2" s="685"/>
      <c r="E2" s="685"/>
      <c r="F2" s="685"/>
      <c r="G2" s="685"/>
      <c r="H2" s="685"/>
      <c r="I2" s="685"/>
      <c r="J2" s="685"/>
      <c r="K2" s="685"/>
      <c r="L2" s="685"/>
      <c r="M2" s="685"/>
      <c r="N2" s="685"/>
      <c r="O2" s="685"/>
      <c r="P2" s="685"/>
      <c r="Q2" s="685"/>
      <c r="R2" s="685"/>
      <c r="S2" s="686"/>
      <c r="T2" s="682"/>
      <c r="U2" s="682"/>
    </row>
    <row r="3" spans="1:22" ht="15">
      <c r="A3" s="682"/>
      <c r="B3" s="687" t="s">
        <v>44</v>
      </c>
      <c r="C3" s="688" t="str">
        <f>'COMP. POSTE'!D2</f>
        <v>BAIRRO ITORORÓ</v>
      </c>
      <c r="D3" s="689"/>
      <c r="E3" s="689"/>
      <c r="F3" s="689"/>
      <c r="G3" s="689"/>
      <c r="H3" s="689"/>
      <c r="I3" s="689"/>
      <c r="J3" s="689"/>
      <c r="K3" s="689"/>
      <c r="L3" s="689"/>
      <c r="M3" s="689"/>
      <c r="N3" s="689"/>
      <c r="O3" s="689"/>
      <c r="P3" s="689"/>
      <c r="Q3" s="689"/>
      <c r="R3" s="689"/>
      <c r="S3" s="690"/>
      <c r="T3" s="682"/>
      <c r="U3" s="682"/>
    </row>
    <row r="4" spans="1:22" ht="15.75">
      <c r="A4" s="682"/>
      <c r="B4" s="687" t="s">
        <v>27</v>
      </c>
      <c r="C4" s="688" t="str">
        <f>'COMP. POSTE'!D3</f>
        <v>PREFEITURA MUNICIPAL DE VÁRZEA GRANDE -MT</v>
      </c>
      <c r="D4" s="691"/>
      <c r="E4" s="691"/>
      <c r="F4" s="691"/>
      <c r="G4" s="691"/>
      <c r="H4" s="691"/>
      <c r="I4" s="691"/>
      <c r="J4" s="692"/>
      <c r="K4" s="693"/>
      <c r="L4" s="692"/>
      <c r="M4" s="692"/>
      <c r="N4" s="693"/>
      <c r="O4" s="692"/>
      <c r="P4" s="692"/>
      <c r="Q4" s="692"/>
      <c r="R4" s="692"/>
      <c r="S4" s="694"/>
      <c r="T4" s="682"/>
      <c r="U4" s="682"/>
    </row>
    <row r="5" spans="1:22" ht="12.75" customHeight="1" thickBot="1">
      <c r="A5" s="682"/>
      <c r="B5" s="695" t="s">
        <v>15</v>
      </c>
      <c r="C5" s="696" t="str">
        <f>'COMP. POSTE'!D4</f>
        <v>ABRIL/2020 - NÃO DESONERADO</v>
      </c>
      <c r="D5" s="697"/>
      <c r="E5" s="698"/>
      <c r="F5" s="698"/>
      <c r="G5" s="698"/>
      <c r="H5" s="698"/>
      <c r="I5" s="698"/>
      <c r="J5" s="698"/>
      <c r="K5" s="698"/>
      <c r="L5" s="698"/>
      <c r="M5" s="698"/>
      <c r="N5" s="698"/>
      <c r="O5" s="698"/>
      <c r="P5" s="698"/>
      <c r="Q5" s="698"/>
      <c r="R5" s="698"/>
      <c r="S5" s="699"/>
      <c r="T5" s="682"/>
      <c r="U5" s="682"/>
    </row>
    <row r="6" spans="1:22" ht="16.5" customHeight="1" thickBot="1">
      <c r="A6" s="682"/>
      <c r="B6" s="1381" t="s">
        <v>581</v>
      </c>
      <c r="C6" s="1382"/>
      <c r="D6" s="1382"/>
      <c r="E6" s="1382"/>
      <c r="F6" s="1382"/>
      <c r="G6" s="1382"/>
      <c r="H6" s="1382"/>
      <c r="I6" s="1382"/>
      <c r="J6" s="1382"/>
      <c r="K6" s="1382"/>
      <c r="L6" s="1382"/>
      <c r="M6" s="1382"/>
      <c r="N6" s="1382"/>
      <c r="O6" s="1382"/>
      <c r="P6" s="1382"/>
      <c r="Q6" s="1382"/>
      <c r="R6" s="1382"/>
      <c r="S6" s="1383"/>
      <c r="T6" s="682"/>
      <c r="U6" s="682"/>
    </row>
    <row r="7" spans="1:22" ht="48" thickBot="1">
      <c r="A7" s="682"/>
      <c r="B7" s="823" t="s">
        <v>560</v>
      </c>
      <c r="C7" s="824" t="s">
        <v>582</v>
      </c>
      <c r="D7" s="824" t="s">
        <v>583</v>
      </c>
      <c r="E7" s="825" t="s">
        <v>584</v>
      </c>
      <c r="F7" s="824" t="s">
        <v>585</v>
      </c>
      <c r="G7" s="824" t="s">
        <v>565</v>
      </c>
      <c r="H7" s="825" t="s">
        <v>586</v>
      </c>
      <c r="I7" s="824" t="s">
        <v>587</v>
      </c>
      <c r="J7" s="825" t="s">
        <v>588</v>
      </c>
      <c r="K7" s="825" t="s">
        <v>589</v>
      </c>
      <c r="L7" s="825" t="s">
        <v>590</v>
      </c>
      <c r="M7" s="825" t="s">
        <v>591</v>
      </c>
      <c r="N7" s="826" t="s">
        <v>592</v>
      </c>
      <c r="O7" s="827" t="s">
        <v>593</v>
      </c>
      <c r="P7" s="827" t="s">
        <v>594</v>
      </c>
      <c r="Q7" s="827" t="s">
        <v>595</v>
      </c>
      <c r="R7" s="825" t="s">
        <v>596</v>
      </c>
      <c r="S7" s="828" t="s">
        <v>597</v>
      </c>
      <c r="T7" s="682"/>
      <c r="U7" s="700" t="s">
        <v>598</v>
      </c>
      <c r="V7" s="700" t="s">
        <v>599</v>
      </c>
    </row>
    <row r="8" spans="1:22" ht="18" customHeight="1">
      <c r="A8" s="701"/>
      <c r="B8" s="702">
        <v>1</v>
      </c>
      <c r="C8" s="703" t="s">
        <v>600</v>
      </c>
      <c r="D8" s="704">
        <v>108.95</v>
      </c>
      <c r="E8" s="704">
        <v>7.0000000000000001E-3</v>
      </c>
      <c r="F8" s="704">
        <v>0.29799999999999999</v>
      </c>
      <c r="G8" s="705"/>
      <c r="H8" s="704">
        <v>0.75</v>
      </c>
      <c r="I8" s="704">
        <v>10</v>
      </c>
      <c r="J8" s="704">
        <v>148.6</v>
      </c>
      <c r="K8" s="704">
        <v>0</v>
      </c>
      <c r="L8" s="706"/>
      <c r="M8" s="703"/>
      <c r="N8" s="706"/>
      <c r="O8" s="704">
        <v>0</v>
      </c>
      <c r="P8" s="704">
        <v>0</v>
      </c>
      <c r="Q8" s="704">
        <v>0</v>
      </c>
      <c r="R8" s="704">
        <v>0.18459999999999999</v>
      </c>
      <c r="S8" s="707" t="s">
        <v>602</v>
      </c>
      <c r="T8" s="701"/>
      <c r="U8" s="700"/>
      <c r="V8" s="700"/>
    </row>
    <row r="9" spans="1:22" ht="18" customHeight="1">
      <c r="A9" s="701"/>
      <c r="B9" s="708"/>
      <c r="C9" s="709"/>
      <c r="D9" s="710"/>
      <c r="E9" s="711"/>
      <c r="F9" s="711"/>
      <c r="G9" s="712">
        <v>0.29799999999999999</v>
      </c>
      <c r="H9" s="710"/>
      <c r="I9" s="713"/>
      <c r="J9" s="710"/>
      <c r="K9" s="712">
        <v>9.2100000000000001E-2</v>
      </c>
      <c r="L9" s="712"/>
      <c r="M9" s="712"/>
      <c r="N9" s="712"/>
      <c r="O9" s="712">
        <v>0.62</v>
      </c>
      <c r="P9" s="712">
        <v>0.1</v>
      </c>
      <c r="Q9" s="712">
        <v>3.81</v>
      </c>
      <c r="R9" s="713"/>
      <c r="S9" s="714"/>
      <c r="T9" s="701"/>
      <c r="U9" s="700">
        <v>1</v>
      </c>
      <c r="V9" s="700"/>
    </row>
    <row r="10" spans="1:22" ht="18" customHeight="1">
      <c r="A10" s="701"/>
      <c r="B10" s="715">
        <v>2</v>
      </c>
      <c r="C10" s="709" t="s">
        <v>601</v>
      </c>
      <c r="D10" s="712">
        <v>108.93</v>
      </c>
      <c r="E10" s="712">
        <v>7.0000000000000001E-3</v>
      </c>
      <c r="F10" s="712">
        <v>0.28599999999999998</v>
      </c>
      <c r="G10" s="713"/>
      <c r="H10" s="712">
        <v>0.75</v>
      </c>
      <c r="I10" s="712">
        <v>10</v>
      </c>
      <c r="J10" s="712">
        <v>148.6</v>
      </c>
      <c r="K10" s="712">
        <v>0</v>
      </c>
      <c r="L10" s="716"/>
      <c r="M10" s="709"/>
      <c r="N10" s="716"/>
      <c r="O10" s="712">
        <v>0</v>
      </c>
      <c r="P10" s="712">
        <v>0</v>
      </c>
      <c r="Q10" s="712">
        <v>0</v>
      </c>
      <c r="R10" s="712">
        <v>0.18459999999999999</v>
      </c>
      <c r="S10" s="714" t="s">
        <v>602</v>
      </c>
      <c r="T10" s="701"/>
      <c r="U10" s="700"/>
      <c r="V10" s="700"/>
    </row>
    <row r="11" spans="1:22" ht="18" customHeight="1">
      <c r="A11" s="701"/>
      <c r="B11" s="708"/>
      <c r="C11" s="709"/>
      <c r="D11" s="710"/>
      <c r="E11" s="711"/>
      <c r="F11" s="711"/>
      <c r="G11" s="712">
        <v>0.28599999999999998</v>
      </c>
      <c r="H11" s="710"/>
      <c r="I11" s="713"/>
      <c r="J11" s="710"/>
      <c r="K11" s="712">
        <v>8.8599999999999998E-2</v>
      </c>
      <c r="L11" s="712"/>
      <c r="M11" s="712"/>
      <c r="N11" s="712"/>
      <c r="O11" s="712">
        <v>0.61</v>
      </c>
      <c r="P11" s="712">
        <v>0.1</v>
      </c>
      <c r="Q11" s="712">
        <v>3.75</v>
      </c>
      <c r="R11" s="713"/>
      <c r="S11" s="714"/>
      <c r="T11" s="701"/>
      <c r="U11" s="700"/>
      <c r="V11" s="700">
        <v>1</v>
      </c>
    </row>
    <row r="12" spans="1:22" ht="18" customHeight="1">
      <c r="A12" s="701"/>
      <c r="B12" s="715">
        <v>3</v>
      </c>
      <c r="C12" s="709" t="s">
        <v>603</v>
      </c>
      <c r="D12" s="712">
        <v>119.56</v>
      </c>
      <c r="E12" s="712">
        <v>8.9999999999999993E-3</v>
      </c>
      <c r="F12" s="712">
        <v>0.30199999999999999</v>
      </c>
      <c r="G12" s="713"/>
      <c r="H12" s="712">
        <v>0.75</v>
      </c>
      <c r="I12" s="712">
        <v>10</v>
      </c>
      <c r="J12" s="712">
        <v>148.6</v>
      </c>
      <c r="K12" s="712">
        <v>0</v>
      </c>
      <c r="L12" s="716"/>
      <c r="M12" s="709"/>
      <c r="N12" s="716"/>
      <c r="O12" s="712">
        <v>0</v>
      </c>
      <c r="P12" s="712">
        <v>0</v>
      </c>
      <c r="Q12" s="712">
        <v>0</v>
      </c>
      <c r="R12" s="712">
        <v>0.20499999999999999</v>
      </c>
      <c r="S12" s="714" t="s">
        <v>602</v>
      </c>
      <c r="T12" s="701"/>
      <c r="U12" s="700"/>
      <c r="V12" s="700"/>
    </row>
    <row r="13" spans="1:22" ht="18" customHeight="1">
      <c r="A13" s="701"/>
      <c r="B13" s="708"/>
      <c r="C13" s="709"/>
      <c r="D13" s="710"/>
      <c r="E13" s="711"/>
      <c r="F13" s="711"/>
      <c r="G13" s="712">
        <v>0.30199999999999999</v>
      </c>
      <c r="H13" s="710"/>
      <c r="I13" s="713"/>
      <c r="J13" s="710"/>
      <c r="K13" s="712">
        <v>9.3600000000000003E-2</v>
      </c>
      <c r="L13" s="712"/>
      <c r="M13" s="712"/>
      <c r="N13" s="712"/>
      <c r="O13" s="712">
        <v>0.67</v>
      </c>
      <c r="P13" s="712">
        <v>0.1</v>
      </c>
      <c r="Q13" s="712">
        <v>3.68</v>
      </c>
      <c r="R13" s="713"/>
      <c r="S13" s="714"/>
      <c r="T13" s="701"/>
      <c r="U13" s="700">
        <v>1</v>
      </c>
      <c r="V13" s="700"/>
    </row>
    <row r="14" spans="1:22" ht="18" customHeight="1">
      <c r="A14" s="701"/>
      <c r="B14" s="715">
        <v>4</v>
      </c>
      <c r="C14" s="709" t="s">
        <v>604</v>
      </c>
      <c r="D14" s="712">
        <v>120.11</v>
      </c>
      <c r="E14" s="712">
        <v>8.9999999999999993E-3</v>
      </c>
      <c r="F14" s="712">
        <v>0.34100000000000003</v>
      </c>
      <c r="G14" s="713"/>
      <c r="H14" s="712">
        <v>0.75</v>
      </c>
      <c r="I14" s="712">
        <v>10</v>
      </c>
      <c r="J14" s="712">
        <v>148.6</v>
      </c>
      <c r="K14" s="712">
        <v>0</v>
      </c>
      <c r="L14" s="716"/>
      <c r="M14" s="709"/>
      <c r="N14" s="716"/>
      <c r="O14" s="712">
        <v>0</v>
      </c>
      <c r="P14" s="712">
        <v>0</v>
      </c>
      <c r="Q14" s="712">
        <v>0</v>
      </c>
      <c r="R14" s="712">
        <v>0.2046</v>
      </c>
      <c r="S14" s="714" t="s">
        <v>602</v>
      </c>
      <c r="T14" s="701"/>
      <c r="U14" s="700"/>
      <c r="V14" s="700"/>
    </row>
    <row r="15" spans="1:22" ht="18" customHeight="1">
      <c r="A15" s="701"/>
      <c r="B15" s="708"/>
      <c r="C15" s="709"/>
      <c r="D15" s="710"/>
      <c r="E15" s="711"/>
      <c r="F15" s="711"/>
      <c r="G15" s="712">
        <v>0.34100000000000003</v>
      </c>
      <c r="H15" s="710"/>
      <c r="I15" s="713"/>
      <c r="J15" s="710"/>
      <c r="K15" s="712">
        <v>0.10539999999999999</v>
      </c>
      <c r="L15" s="712"/>
      <c r="M15" s="712"/>
      <c r="N15" s="712"/>
      <c r="O15" s="712">
        <v>0.69</v>
      </c>
      <c r="P15" s="712">
        <v>0.1</v>
      </c>
      <c r="Q15" s="712">
        <v>3.86</v>
      </c>
      <c r="R15" s="713"/>
      <c r="S15" s="714"/>
      <c r="T15" s="701"/>
      <c r="U15" s="700">
        <v>1</v>
      </c>
      <c r="V15" s="700"/>
    </row>
    <row r="16" spans="1:22" ht="18" customHeight="1">
      <c r="A16" s="701"/>
      <c r="B16" s="715">
        <v>5</v>
      </c>
      <c r="C16" s="709" t="s">
        <v>618</v>
      </c>
      <c r="D16" s="712">
        <v>36.42</v>
      </c>
      <c r="E16" s="712">
        <v>8.9999999999999993E-3</v>
      </c>
      <c r="F16" s="712">
        <v>9.1999999999999998E-2</v>
      </c>
      <c r="G16" s="713"/>
      <c r="H16" s="712">
        <v>0.75</v>
      </c>
      <c r="I16" s="712">
        <v>10</v>
      </c>
      <c r="J16" s="712">
        <v>148.6</v>
      </c>
      <c r="K16" s="712">
        <v>0</v>
      </c>
      <c r="L16" s="716"/>
      <c r="M16" s="709"/>
      <c r="N16" s="716"/>
      <c r="O16" s="712">
        <v>0</v>
      </c>
      <c r="P16" s="712">
        <v>0</v>
      </c>
      <c r="Q16" s="712">
        <v>0</v>
      </c>
      <c r="R16" s="712">
        <v>0.19989999999999999</v>
      </c>
      <c r="S16" s="714" t="s">
        <v>602</v>
      </c>
      <c r="T16" s="701"/>
      <c r="U16" s="700"/>
      <c r="V16" s="700"/>
    </row>
    <row r="17" spans="1:22" ht="18" customHeight="1">
      <c r="A17" s="701"/>
      <c r="B17" s="708"/>
      <c r="C17" s="709"/>
      <c r="D17" s="710"/>
      <c r="E17" s="711"/>
      <c r="F17" s="711"/>
      <c r="G17" s="712">
        <v>9.1999999999999998E-2</v>
      </c>
      <c r="H17" s="710"/>
      <c r="I17" s="713"/>
      <c r="J17" s="710"/>
      <c r="K17" s="712">
        <v>2.86E-2</v>
      </c>
      <c r="L17" s="712"/>
      <c r="M17" s="712"/>
      <c r="N17" s="712"/>
      <c r="O17" s="712">
        <v>0.51</v>
      </c>
      <c r="P17" s="712">
        <v>7.0000000000000007E-2</v>
      </c>
      <c r="Q17" s="712">
        <v>2.29</v>
      </c>
      <c r="R17" s="713"/>
      <c r="S17" s="714"/>
      <c r="T17" s="701"/>
      <c r="U17" s="700">
        <v>1</v>
      </c>
      <c r="V17" s="700"/>
    </row>
    <row r="18" spans="1:22" ht="18" customHeight="1">
      <c r="A18" s="701"/>
      <c r="B18" s="715">
        <v>6</v>
      </c>
      <c r="C18" s="709" t="s">
        <v>619</v>
      </c>
      <c r="D18" s="712">
        <v>37.56</v>
      </c>
      <c r="E18" s="712">
        <v>8.0000000000000002E-3</v>
      </c>
      <c r="F18" s="712">
        <v>9.7000000000000003E-2</v>
      </c>
      <c r="G18" s="713"/>
      <c r="H18" s="712">
        <v>0.75</v>
      </c>
      <c r="I18" s="712">
        <v>10</v>
      </c>
      <c r="J18" s="712">
        <v>148.6</v>
      </c>
      <c r="K18" s="712">
        <v>0</v>
      </c>
      <c r="L18" s="716"/>
      <c r="M18" s="709"/>
      <c r="N18" s="716"/>
      <c r="O18" s="712">
        <v>0</v>
      </c>
      <c r="P18" s="712">
        <v>0</v>
      </c>
      <c r="Q18" s="712">
        <v>0</v>
      </c>
      <c r="R18" s="712">
        <v>0.19689999999999999</v>
      </c>
      <c r="S18" s="714" t="s">
        <v>602</v>
      </c>
      <c r="T18" s="701"/>
      <c r="U18" s="700"/>
      <c r="V18" s="700"/>
    </row>
    <row r="19" spans="1:22" ht="18" customHeight="1">
      <c r="A19" s="701"/>
      <c r="B19" s="708"/>
      <c r="C19" s="709"/>
      <c r="D19" s="710"/>
      <c r="E19" s="711"/>
      <c r="F19" s="711"/>
      <c r="G19" s="712">
        <v>9.7000000000000003E-2</v>
      </c>
      <c r="H19" s="710"/>
      <c r="I19" s="713"/>
      <c r="J19" s="710"/>
      <c r="K19" s="712">
        <v>0.03</v>
      </c>
      <c r="L19" s="712"/>
      <c r="M19" s="712"/>
      <c r="N19" s="712"/>
      <c r="O19" s="712">
        <v>0.51</v>
      </c>
      <c r="P19" s="712">
        <v>7.0000000000000007E-2</v>
      </c>
      <c r="Q19" s="712">
        <v>2.35</v>
      </c>
      <c r="R19" s="713"/>
      <c r="S19" s="714"/>
      <c r="T19" s="701"/>
      <c r="U19" s="700"/>
      <c r="V19" s="700">
        <v>1</v>
      </c>
    </row>
    <row r="20" spans="1:22" ht="15">
      <c r="B20" s="717">
        <v>7</v>
      </c>
      <c r="C20" s="718" t="s">
        <v>605</v>
      </c>
      <c r="D20" s="719">
        <v>92.14</v>
      </c>
      <c r="E20" s="719">
        <v>6.0000000000000001E-3</v>
      </c>
      <c r="F20" s="719">
        <v>0.29899999999999999</v>
      </c>
      <c r="G20" s="718"/>
      <c r="H20" s="719">
        <v>0.75</v>
      </c>
      <c r="I20" s="719">
        <v>10</v>
      </c>
      <c r="J20" s="719">
        <v>148.6</v>
      </c>
      <c r="K20" s="719">
        <v>0</v>
      </c>
      <c r="L20" s="718"/>
      <c r="M20" s="718"/>
      <c r="N20" s="720"/>
      <c r="O20" s="719">
        <v>0</v>
      </c>
      <c r="P20" s="719">
        <v>0</v>
      </c>
      <c r="Q20" s="719">
        <v>0</v>
      </c>
      <c r="R20" s="719">
        <v>0.17199999999999999</v>
      </c>
      <c r="S20" s="721"/>
      <c r="U20" s="700">
        <f>SUM(U9:U19)</f>
        <v>4</v>
      </c>
      <c r="V20" s="700">
        <f>SUM(V9:V19)</f>
        <v>2</v>
      </c>
    </row>
    <row r="21" spans="1:22" ht="15">
      <c r="B21" s="722"/>
      <c r="C21" s="718"/>
      <c r="D21" s="718"/>
      <c r="E21" s="718"/>
      <c r="F21" s="718"/>
      <c r="G21" s="719">
        <v>0.29899999999999999</v>
      </c>
      <c r="H21" s="718"/>
      <c r="I21" s="718"/>
      <c r="J21" s="718"/>
      <c r="K21" s="719">
        <v>0</v>
      </c>
      <c r="L21" s="719">
        <v>9.2499999999999999E-2</v>
      </c>
      <c r="M21" s="719">
        <v>2</v>
      </c>
      <c r="N21" s="719">
        <v>0.06</v>
      </c>
      <c r="O21" s="719">
        <v>0.59</v>
      </c>
      <c r="P21" s="719">
        <v>0.1</v>
      </c>
      <c r="Q21" s="719">
        <v>3.93</v>
      </c>
      <c r="R21" s="718"/>
      <c r="S21" s="721"/>
    </row>
    <row r="22" spans="1:22" ht="15">
      <c r="B22" s="717">
        <v>8</v>
      </c>
      <c r="C22" s="718" t="s">
        <v>606</v>
      </c>
      <c r="D22" s="719">
        <v>92.29</v>
      </c>
      <c r="E22" s="719">
        <v>6.0000000000000001E-3</v>
      </c>
      <c r="F22" s="719">
        <v>0.315</v>
      </c>
      <c r="G22" s="718"/>
      <c r="H22" s="719">
        <v>0.75</v>
      </c>
      <c r="I22" s="719">
        <v>10</v>
      </c>
      <c r="J22" s="719">
        <v>148.6</v>
      </c>
      <c r="K22" s="719">
        <v>0</v>
      </c>
      <c r="L22" s="718"/>
      <c r="M22" s="718"/>
      <c r="N22" s="720"/>
      <c r="O22" s="719">
        <v>0</v>
      </c>
      <c r="P22" s="719">
        <v>0</v>
      </c>
      <c r="Q22" s="719">
        <v>0</v>
      </c>
      <c r="R22" s="719">
        <v>0.17180000000000001</v>
      </c>
      <c r="S22" s="721"/>
    </row>
    <row r="23" spans="1:22" ht="15">
      <c r="B23" s="722"/>
      <c r="C23" s="718"/>
      <c r="D23" s="718"/>
      <c r="E23" s="718"/>
      <c r="F23" s="718"/>
      <c r="G23" s="719">
        <v>0.315</v>
      </c>
      <c r="H23" s="718"/>
      <c r="I23" s="718"/>
      <c r="J23" s="718"/>
      <c r="K23" s="719">
        <v>0</v>
      </c>
      <c r="L23" s="719">
        <v>9.7500000000000003E-2</v>
      </c>
      <c r="M23" s="719">
        <v>2</v>
      </c>
      <c r="N23" s="719">
        <v>0.06</v>
      </c>
      <c r="O23" s="719">
        <v>0.59</v>
      </c>
      <c r="P23" s="719">
        <v>0.1</v>
      </c>
      <c r="Q23" s="719">
        <v>4.01</v>
      </c>
      <c r="R23" s="718"/>
      <c r="S23" s="721"/>
    </row>
    <row r="24" spans="1:22" ht="15">
      <c r="B24" s="717">
        <v>9</v>
      </c>
      <c r="C24" s="718" t="s">
        <v>607</v>
      </c>
      <c r="D24" s="719">
        <v>39.99</v>
      </c>
      <c r="E24" s="719">
        <v>1.0999999999999999E-2</v>
      </c>
      <c r="F24" s="719">
        <v>9.6000000000000002E-2</v>
      </c>
      <c r="G24" s="718"/>
      <c r="H24" s="719">
        <v>0.75</v>
      </c>
      <c r="I24" s="719">
        <v>10</v>
      </c>
      <c r="J24" s="719">
        <v>148.6</v>
      </c>
      <c r="K24" s="719">
        <v>0</v>
      </c>
      <c r="L24" s="718"/>
      <c r="M24" s="718"/>
      <c r="N24" s="720"/>
      <c r="O24" s="719">
        <v>0</v>
      </c>
      <c r="P24" s="719">
        <v>0</v>
      </c>
      <c r="Q24" s="719">
        <v>0</v>
      </c>
      <c r="R24" s="719">
        <v>0.22209999999999999</v>
      </c>
      <c r="S24" s="721"/>
    </row>
    <row r="25" spans="1:22" ht="15">
      <c r="B25" s="722"/>
      <c r="C25" s="718"/>
      <c r="D25" s="718"/>
      <c r="E25" s="718"/>
      <c r="F25" s="718"/>
      <c r="G25" s="719">
        <v>9.6000000000000002E-2</v>
      </c>
      <c r="H25" s="718"/>
      <c r="I25" s="718"/>
      <c r="J25" s="718"/>
      <c r="K25" s="719">
        <v>0</v>
      </c>
      <c r="L25" s="719">
        <v>2.9600000000000001E-2</v>
      </c>
      <c r="M25" s="719">
        <v>1</v>
      </c>
      <c r="N25" s="719">
        <v>0.04</v>
      </c>
      <c r="O25" s="719">
        <v>0.56000000000000005</v>
      </c>
      <c r="P25" s="719">
        <v>7.0000000000000007E-2</v>
      </c>
      <c r="Q25" s="719">
        <v>2.2200000000000002</v>
      </c>
      <c r="R25" s="718"/>
      <c r="S25" s="721"/>
    </row>
    <row r="26" spans="1:22" ht="15">
      <c r="B26" s="717">
        <v>10</v>
      </c>
      <c r="C26" s="718" t="s">
        <v>608</v>
      </c>
      <c r="D26" s="719">
        <v>39.86</v>
      </c>
      <c r="E26" s="719">
        <v>1.0999999999999999E-2</v>
      </c>
      <c r="F26" s="719">
        <v>7.2999999999999995E-2</v>
      </c>
      <c r="G26" s="718"/>
      <c r="H26" s="719">
        <v>0.75</v>
      </c>
      <c r="I26" s="719">
        <v>10</v>
      </c>
      <c r="J26" s="719">
        <v>148.6</v>
      </c>
      <c r="K26" s="719">
        <v>0</v>
      </c>
      <c r="L26" s="718"/>
      <c r="M26" s="718"/>
      <c r="N26" s="720"/>
      <c r="O26" s="719">
        <v>0</v>
      </c>
      <c r="P26" s="719">
        <v>0</v>
      </c>
      <c r="Q26" s="719">
        <v>0</v>
      </c>
      <c r="R26" s="719">
        <v>0.2225</v>
      </c>
      <c r="S26" s="721"/>
    </row>
    <row r="27" spans="1:22" ht="15">
      <c r="B27" s="722"/>
      <c r="C27" s="718"/>
      <c r="D27" s="718"/>
      <c r="E27" s="718"/>
      <c r="F27" s="718"/>
      <c r="G27" s="719">
        <v>7.2999999999999995E-2</v>
      </c>
      <c r="H27" s="718"/>
      <c r="I27" s="718"/>
      <c r="J27" s="718"/>
      <c r="K27" s="719">
        <v>0</v>
      </c>
      <c r="L27" s="719">
        <v>2.2700000000000001E-2</v>
      </c>
      <c r="M27" s="719">
        <v>1</v>
      </c>
      <c r="N27" s="719">
        <v>0.04</v>
      </c>
      <c r="O27" s="719">
        <v>0.53</v>
      </c>
      <c r="P27" s="719">
        <v>0.06</v>
      </c>
      <c r="Q27" s="719">
        <v>1.97</v>
      </c>
      <c r="R27" s="718"/>
      <c r="S27" s="721"/>
    </row>
    <row r="28" spans="1:22" ht="15">
      <c r="B28" s="717">
        <v>11</v>
      </c>
      <c r="C28" s="718" t="s">
        <v>609</v>
      </c>
      <c r="D28" s="719">
        <v>115.9</v>
      </c>
      <c r="E28" s="719">
        <v>1.7999999999999999E-2</v>
      </c>
      <c r="F28" s="719">
        <v>0.39900000000000002</v>
      </c>
      <c r="G28" s="718"/>
      <c r="H28" s="719">
        <v>0.75</v>
      </c>
      <c r="I28" s="719">
        <v>10</v>
      </c>
      <c r="J28" s="719">
        <v>148.6</v>
      </c>
      <c r="K28" s="719">
        <v>0</v>
      </c>
      <c r="L28" s="718"/>
      <c r="M28" s="718"/>
      <c r="N28" s="720"/>
      <c r="O28" s="719">
        <v>0</v>
      </c>
      <c r="P28" s="719">
        <v>0</v>
      </c>
      <c r="Q28" s="719">
        <v>0</v>
      </c>
      <c r="R28" s="719">
        <v>0.28960000000000002</v>
      </c>
      <c r="S28" s="721"/>
    </row>
    <row r="29" spans="1:22" ht="15">
      <c r="B29" s="722"/>
      <c r="C29" s="718"/>
      <c r="D29" s="718"/>
      <c r="E29" s="718"/>
      <c r="F29" s="718"/>
      <c r="G29" s="719">
        <v>0.39900000000000002</v>
      </c>
      <c r="H29" s="718"/>
      <c r="I29" s="718"/>
      <c r="J29" s="718"/>
      <c r="K29" s="719">
        <v>0</v>
      </c>
      <c r="L29" s="719">
        <v>0.1235</v>
      </c>
      <c r="M29" s="719">
        <v>4</v>
      </c>
      <c r="N29" s="719">
        <v>0.04</v>
      </c>
      <c r="O29" s="719">
        <v>0.94</v>
      </c>
      <c r="P29" s="719">
        <v>0.1</v>
      </c>
      <c r="Q29" s="719">
        <v>3.58</v>
      </c>
      <c r="R29" s="718"/>
      <c r="S29" s="721"/>
    </row>
    <row r="30" spans="1:22" ht="15">
      <c r="B30" s="717">
        <v>12</v>
      </c>
      <c r="C30" s="718" t="s">
        <v>610</v>
      </c>
      <c r="D30" s="719">
        <v>116.95</v>
      </c>
      <c r="E30" s="719">
        <v>1.7999999999999999E-2</v>
      </c>
      <c r="F30" s="719">
        <v>0.33900000000000002</v>
      </c>
      <c r="G30" s="718"/>
      <c r="H30" s="719">
        <v>0.75</v>
      </c>
      <c r="I30" s="719">
        <v>10</v>
      </c>
      <c r="J30" s="719">
        <v>148.6</v>
      </c>
      <c r="K30" s="719">
        <v>0</v>
      </c>
      <c r="L30" s="718"/>
      <c r="M30" s="718"/>
      <c r="N30" s="720"/>
      <c r="O30" s="719">
        <v>0</v>
      </c>
      <c r="P30" s="719">
        <v>0</v>
      </c>
      <c r="Q30" s="719">
        <v>0</v>
      </c>
      <c r="R30" s="719">
        <v>0.2883</v>
      </c>
      <c r="S30" s="721"/>
    </row>
    <row r="31" spans="1:22" ht="15">
      <c r="B31" s="722"/>
      <c r="C31" s="718"/>
      <c r="D31" s="718"/>
      <c r="E31" s="718"/>
      <c r="F31" s="718"/>
      <c r="G31" s="719">
        <v>0.33900000000000002</v>
      </c>
      <c r="H31" s="718"/>
      <c r="I31" s="718"/>
      <c r="J31" s="718"/>
      <c r="K31" s="719">
        <v>0</v>
      </c>
      <c r="L31" s="719">
        <v>0.1048</v>
      </c>
      <c r="M31" s="719">
        <v>3</v>
      </c>
      <c r="N31" s="719">
        <v>0.04</v>
      </c>
      <c r="O31" s="719">
        <v>0.9</v>
      </c>
      <c r="P31" s="719">
        <v>0.09</v>
      </c>
      <c r="Q31" s="719">
        <v>3.36</v>
      </c>
      <c r="R31" s="718"/>
      <c r="S31" s="721"/>
    </row>
    <row r="32" spans="1:22" ht="15">
      <c r="B32" s="717">
        <v>13</v>
      </c>
      <c r="C32" s="718" t="s">
        <v>620</v>
      </c>
      <c r="D32" s="719">
        <v>47.87</v>
      </c>
      <c r="E32" s="719">
        <v>1.9E-2</v>
      </c>
      <c r="F32" s="719">
        <v>0.42499999999999999</v>
      </c>
      <c r="G32" s="718"/>
      <c r="H32" s="719">
        <v>0.75</v>
      </c>
      <c r="I32" s="719">
        <v>10</v>
      </c>
      <c r="J32" s="719">
        <v>148.6</v>
      </c>
      <c r="K32" s="719">
        <v>0</v>
      </c>
      <c r="L32" s="718"/>
      <c r="M32" s="718"/>
      <c r="N32" s="720"/>
      <c r="O32" s="719">
        <v>0</v>
      </c>
      <c r="P32" s="719">
        <v>0</v>
      </c>
      <c r="Q32" s="719">
        <v>0</v>
      </c>
      <c r="R32" s="719">
        <v>0.29720000000000002</v>
      </c>
      <c r="S32" s="721"/>
    </row>
    <row r="33" spans="2:19" ht="15">
      <c r="B33" s="722"/>
      <c r="C33" s="718"/>
      <c r="D33" s="718"/>
      <c r="E33" s="718"/>
      <c r="F33" s="718"/>
      <c r="G33" s="719">
        <v>0.42499999999999999</v>
      </c>
      <c r="H33" s="718"/>
      <c r="I33" s="718"/>
      <c r="J33" s="718"/>
      <c r="K33" s="719">
        <v>0</v>
      </c>
      <c r="L33" s="719">
        <v>0.13170000000000001</v>
      </c>
      <c r="M33" s="719">
        <v>4</v>
      </c>
      <c r="N33" s="719">
        <v>0.04</v>
      </c>
      <c r="O33" s="719">
        <v>0.97</v>
      </c>
      <c r="P33" s="719">
        <v>0.1</v>
      </c>
      <c r="Q33" s="719">
        <v>3.64</v>
      </c>
      <c r="R33" s="718"/>
      <c r="S33" s="721"/>
    </row>
    <row r="34" spans="2:19" ht="15">
      <c r="B34" s="717">
        <v>14</v>
      </c>
      <c r="C34" s="718" t="s">
        <v>611</v>
      </c>
      <c r="D34" s="719">
        <v>48.03</v>
      </c>
      <c r="E34" s="719">
        <v>1.9E-2</v>
      </c>
      <c r="F34" s="719">
        <v>0.46100000000000002</v>
      </c>
      <c r="G34" s="718"/>
      <c r="H34" s="719">
        <v>0.75</v>
      </c>
      <c r="I34" s="719">
        <v>10</v>
      </c>
      <c r="J34" s="719">
        <v>148.6</v>
      </c>
      <c r="K34" s="719">
        <v>0</v>
      </c>
      <c r="L34" s="718"/>
      <c r="M34" s="718"/>
      <c r="N34" s="720"/>
      <c r="O34" s="719">
        <v>0</v>
      </c>
      <c r="P34" s="719">
        <v>0</v>
      </c>
      <c r="Q34" s="719">
        <v>0</v>
      </c>
      <c r="R34" s="719">
        <v>0.29670000000000002</v>
      </c>
      <c r="S34" s="721"/>
    </row>
    <row r="35" spans="2:19" ht="15">
      <c r="B35" s="722"/>
      <c r="C35" s="718"/>
      <c r="D35" s="718"/>
      <c r="E35" s="718"/>
      <c r="F35" s="718"/>
      <c r="G35" s="719">
        <v>0.46100000000000002</v>
      </c>
      <c r="H35" s="718"/>
      <c r="I35" s="718"/>
      <c r="J35" s="718"/>
      <c r="K35" s="719">
        <v>0</v>
      </c>
      <c r="L35" s="719">
        <v>0.1426</v>
      </c>
      <c r="M35" s="719">
        <v>4</v>
      </c>
      <c r="N35" s="719">
        <v>0.04</v>
      </c>
      <c r="O35" s="719">
        <v>0.99</v>
      </c>
      <c r="P35" s="719">
        <v>0.1</v>
      </c>
      <c r="Q35" s="719">
        <v>3.76</v>
      </c>
      <c r="R35" s="718"/>
      <c r="S35" s="721"/>
    </row>
    <row r="36" spans="2:19" ht="15">
      <c r="B36" s="717">
        <v>15</v>
      </c>
      <c r="C36" s="718" t="s">
        <v>612</v>
      </c>
      <c r="D36" s="719">
        <v>50.93</v>
      </c>
      <c r="E36" s="719">
        <v>2.1999999999999999E-2</v>
      </c>
      <c r="F36" s="719">
        <v>0.13200000000000001</v>
      </c>
      <c r="G36" s="718"/>
      <c r="H36" s="719">
        <v>0.75</v>
      </c>
      <c r="I36" s="719">
        <v>10</v>
      </c>
      <c r="J36" s="719">
        <v>148.6</v>
      </c>
      <c r="K36" s="719">
        <v>0</v>
      </c>
      <c r="L36" s="718"/>
      <c r="M36" s="718"/>
      <c r="N36" s="720"/>
      <c r="O36" s="719">
        <v>0</v>
      </c>
      <c r="P36" s="719">
        <v>0</v>
      </c>
      <c r="Q36" s="719">
        <v>0</v>
      </c>
      <c r="R36" s="719">
        <v>0.32279999999999998</v>
      </c>
      <c r="S36" s="721"/>
    </row>
    <row r="37" spans="2:19" ht="15">
      <c r="B37" s="722"/>
      <c r="C37" s="718"/>
      <c r="D37" s="718"/>
      <c r="E37" s="718"/>
      <c r="F37" s="718"/>
      <c r="G37" s="719">
        <v>0.13200000000000001</v>
      </c>
      <c r="H37" s="718"/>
      <c r="I37" s="718"/>
      <c r="J37" s="718"/>
      <c r="K37" s="719">
        <v>0</v>
      </c>
      <c r="L37" s="719">
        <v>4.1000000000000002E-2</v>
      </c>
      <c r="M37" s="719">
        <v>2</v>
      </c>
      <c r="N37" s="719">
        <v>0.04</v>
      </c>
      <c r="O37" s="719">
        <v>0.81</v>
      </c>
      <c r="P37" s="719">
        <v>7.0000000000000007E-2</v>
      </c>
      <c r="Q37" s="719">
        <v>2.17</v>
      </c>
      <c r="R37" s="718"/>
      <c r="S37" s="721"/>
    </row>
    <row r="38" spans="2:19" ht="15">
      <c r="B38" s="717">
        <v>16</v>
      </c>
      <c r="C38" s="718" t="s">
        <v>613</v>
      </c>
      <c r="D38" s="719">
        <v>50.28</v>
      </c>
      <c r="E38" s="719">
        <v>2.1999999999999999E-2</v>
      </c>
      <c r="F38" s="719">
        <v>0.13600000000000001</v>
      </c>
      <c r="G38" s="718"/>
      <c r="H38" s="719">
        <v>0.75</v>
      </c>
      <c r="I38" s="719">
        <v>10</v>
      </c>
      <c r="J38" s="719">
        <v>148.6</v>
      </c>
      <c r="K38" s="719">
        <v>0</v>
      </c>
      <c r="L38" s="718"/>
      <c r="M38" s="718"/>
      <c r="N38" s="720"/>
      <c r="O38" s="719">
        <v>0</v>
      </c>
      <c r="P38" s="719">
        <v>0</v>
      </c>
      <c r="Q38" s="719">
        <v>0</v>
      </c>
      <c r="R38" s="719">
        <v>0.32490000000000002</v>
      </c>
      <c r="S38" s="721"/>
    </row>
    <row r="39" spans="2:19" ht="15">
      <c r="B39" s="722"/>
      <c r="C39" s="718"/>
      <c r="D39" s="718"/>
      <c r="E39" s="718"/>
      <c r="F39" s="718"/>
      <c r="G39" s="719">
        <v>0.13600000000000001</v>
      </c>
      <c r="H39" s="718"/>
      <c r="I39" s="718"/>
      <c r="J39" s="718"/>
      <c r="K39" s="719">
        <v>0</v>
      </c>
      <c r="L39" s="719">
        <v>4.2000000000000003E-2</v>
      </c>
      <c r="M39" s="719">
        <v>2</v>
      </c>
      <c r="N39" s="719">
        <v>0.04</v>
      </c>
      <c r="O39" s="719">
        <v>0.81</v>
      </c>
      <c r="P39" s="719">
        <v>7.0000000000000007E-2</v>
      </c>
      <c r="Q39" s="719">
        <v>2.19</v>
      </c>
      <c r="R39" s="718"/>
      <c r="S39" s="721"/>
    </row>
    <row r="40" spans="2:19" ht="15">
      <c r="B40" s="717">
        <v>17</v>
      </c>
      <c r="C40" s="718" t="s">
        <v>614</v>
      </c>
      <c r="D40" s="719">
        <v>48.93</v>
      </c>
      <c r="E40" s="719">
        <v>2.8000000000000001E-2</v>
      </c>
      <c r="F40" s="719">
        <v>9.5000000000000001E-2</v>
      </c>
      <c r="G40" s="718"/>
      <c r="H40" s="719">
        <v>0.75</v>
      </c>
      <c r="I40" s="719">
        <v>10</v>
      </c>
      <c r="J40" s="719">
        <v>148.6</v>
      </c>
      <c r="K40" s="719">
        <v>0</v>
      </c>
      <c r="L40" s="718"/>
      <c r="M40" s="718"/>
      <c r="N40" s="720"/>
      <c r="O40" s="719">
        <v>0</v>
      </c>
      <c r="P40" s="719">
        <v>0</v>
      </c>
      <c r="Q40" s="719">
        <v>0</v>
      </c>
      <c r="R40" s="719">
        <v>0.36530000000000001</v>
      </c>
      <c r="S40" s="721"/>
    </row>
    <row r="41" spans="2:19" ht="15">
      <c r="B41" s="722"/>
      <c r="C41" s="718"/>
      <c r="D41" s="718"/>
      <c r="E41" s="718"/>
      <c r="F41" s="718"/>
      <c r="G41" s="719">
        <v>9.5000000000000001E-2</v>
      </c>
      <c r="H41" s="718"/>
      <c r="I41" s="718"/>
      <c r="J41" s="718"/>
      <c r="K41" s="719">
        <v>0</v>
      </c>
      <c r="L41" s="719">
        <v>2.93E-2</v>
      </c>
      <c r="M41" s="719">
        <v>1</v>
      </c>
      <c r="N41" s="719">
        <v>0.04</v>
      </c>
      <c r="O41" s="719">
        <v>0.84</v>
      </c>
      <c r="P41" s="719">
        <v>0.06</v>
      </c>
      <c r="Q41" s="719">
        <v>1.77</v>
      </c>
      <c r="R41" s="718"/>
      <c r="S41" s="721"/>
    </row>
    <row r="42" spans="2:19" ht="15">
      <c r="B42" s="717">
        <v>18</v>
      </c>
      <c r="C42" s="718" t="s">
        <v>615</v>
      </c>
      <c r="D42" s="719">
        <v>48.01</v>
      </c>
      <c r="E42" s="719">
        <v>2.9000000000000001E-2</v>
      </c>
      <c r="F42" s="719">
        <v>9.4E-2</v>
      </c>
      <c r="G42" s="718"/>
      <c r="H42" s="719">
        <v>0.75</v>
      </c>
      <c r="I42" s="719">
        <v>10</v>
      </c>
      <c r="J42" s="719">
        <v>148.6</v>
      </c>
      <c r="K42" s="719">
        <v>0</v>
      </c>
      <c r="L42" s="718"/>
      <c r="M42" s="718"/>
      <c r="N42" s="720"/>
      <c r="O42" s="719">
        <v>0</v>
      </c>
      <c r="P42" s="719">
        <v>0</v>
      </c>
      <c r="Q42" s="719">
        <v>0</v>
      </c>
      <c r="R42" s="719">
        <v>0.36880000000000002</v>
      </c>
      <c r="S42" s="721"/>
    </row>
    <row r="43" spans="2:19" ht="15">
      <c r="B43" s="722"/>
      <c r="C43" s="718"/>
      <c r="D43" s="718"/>
      <c r="E43" s="718"/>
      <c r="F43" s="718"/>
      <c r="G43" s="719">
        <v>9.4E-2</v>
      </c>
      <c r="H43" s="718"/>
      <c r="I43" s="718"/>
      <c r="J43" s="718"/>
      <c r="K43" s="719">
        <v>0</v>
      </c>
      <c r="L43" s="719">
        <v>2.92E-2</v>
      </c>
      <c r="M43" s="719">
        <v>1</v>
      </c>
      <c r="N43" s="719">
        <v>0.04</v>
      </c>
      <c r="O43" s="719">
        <v>0.84</v>
      </c>
      <c r="P43" s="719">
        <v>0.06</v>
      </c>
      <c r="Q43" s="719">
        <v>1.76</v>
      </c>
      <c r="R43" s="718"/>
      <c r="S43" s="721"/>
    </row>
    <row r="44" spans="2:19" ht="15">
      <c r="B44" s="717">
        <v>19</v>
      </c>
      <c r="C44" s="718" t="s">
        <v>616</v>
      </c>
      <c r="D44" s="719">
        <v>51.51</v>
      </c>
      <c r="E44" s="719">
        <v>3.4000000000000002E-2</v>
      </c>
      <c r="F44" s="719">
        <v>9.8000000000000004E-2</v>
      </c>
      <c r="G44" s="718"/>
      <c r="H44" s="719">
        <v>0.75</v>
      </c>
      <c r="I44" s="719">
        <v>10</v>
      </c>
      <c r="J44" s="719">
        <v>148.6</v>
      </c>
      <c r="K44" s="719">
        <v>0</v>
      </c>
      <c r="L44" s="718"/>
      <c r="M44" s="718"/>
      <c r="N44" s="720"/>
      <c r="O44" s="719">
        <v>0</v>
      </c>
      <c r="P44" s="719">
        <v>0</v>
      </c>
      <c r="Q44" s="719">
        <v>0</v>
      </c>
      <c r="R44" s="719">
        <v>0.3972</v>
      </c>
      <c r="S44" s="721"/>
    </row>
    <row r="45" spans="2:19" ht="15">
      <c r="B45" s="722"/>
      <c r="C45" s="718"/>
      <c r="D45" s="718"/>
      <c r="E45" s="718"/>
      <c r="F45" s="718"/>
      <c r="G45" s="719">
        <v>9.8000000000000004E-2</v>
      </c>
      <c r="H45" s="718"/>
      <c r="I45" s="718"/>
      <c r="J45" s="718"/>
      <c r="K45" s="719">
        <v>0</v>
      </c>
      <c r="L45" s="719">
        <v>3.0300000000000001E-2</v>
      </c>
      <c r="M45" s="719">
        <v>1</v>
      </c>
      <c r="N45" s="719">
        <v>0.04</v>
      </c>
      <c r="O45" s="719">
        <v>0.9</v>
      </c>
      <c r="P45" s="719">
        <v>0.06</v>
      </c>
      <c r="Q45" s="719">
        <v>1.73</v>
      </c>
      <c r="R45" s="718"/>
      <c r="S45" s="721"/>
    </row>
    <row r="46" spans="2:19" ht="15">
      <c r="B46" s="717">
        <v>20</v>
      </c>
      <c r="C46" s="718" t="s">
        <v>617</v>
      </c>
      <c r="D46" s="719">
        <v>51.81</v>
      </c>
      <c r="E46" s="719">
        <v>3.3000000000000002E-2</v>
      </c>
      <c r="F46" s="719">
        <v>0.11600000000000001</v>
      </c>
      <c r="G46" s="718"/>
      <c r="H46" s="719">
        <v>0.75</v>
      </c>
      <c r="I46" s="719">
        <v>10</v>
      </c>
      <c r="J46" s="719">
        <v>148.6</v>
      </c>
      <c r="K46" s="719">
        <v>0</v>
      </c>
      <c r="L46" s="718"/>
      <c r="M46" s="718"/>
      <c r="N46" s="720"/>
      <c r="O46" s="719">
        <v>0</v>
      </c>
      <c r="P46" s="719">
        <v>0</v>
      </c>
      <c r="Q46" s="719">
        <v>0</v>
      </c>
      <c r="R46" s="719">
        <v>0.39600000000000002</v>
      </c>
      <c r="S46" s="721"/>
    </row>
    <row r="47" spans="2:19" ht="15">
      <c r="B47" s="722"/>
      <c r="C47" s="718"/>
      <c r="D47" s="718"/>
      <c r="E47" s="718"/>
      <c r="F47" s="718"/>
      <c r="G47" s="719">
        <v>0.11600000000000001</v>
      </c>
      <c r="H47" s="718"/>
      <c r="I47" s="718"/>
      <c r="J47" s="718"/>
      <c r="K47" s="719">
        <v>0</v>
      </c>
      <c r="L47" s="719">
        <v>3.5900000000000001E-2</v>
      </c>
      <c r="M47" s="719">
        <v>1</v>
      </c>
      <c r="N47" s="719">
        <v>0.04</v>
      </c>
      <c r="O47" s="719">
        <v>0.93</v>
      </c>
      <c r="P47" s="719">
        <v>0.06</v>
      </c>
      <c r="Q47" s="719">
        <v>1.87</v>
      </c>
      <c r="R47" s="718"/>
      <c r="S47" s="721"/>
    </row>
    <row r="48" spans="2:19" ht="15">
      <c r="B48" s="717">
        <v>21</v>
      </c>
      <c r="C48" s="718" t="s">
        <v>731</v>
      </c>
      <c r="D48" s="719">
        <v>49.56</v>
      </c>
      <c r="E48" s="719">
        <v>6.4000000000000001E-2</v>
      </c>
      <c r="F48" s="719">
        <v>0.124</v>
      </c>
      <c r="G48" s="718"/>
      <c r="H48" s="719">
        <v>0.75</v>
      </c>
      <c r="I48" s="719">
        <v>10</v>
      </c>
      <c r="J48" s="719">
        <v>148.6</v>
      </c>
      <c r="K48" s="719">
        <v>0</v>
      </c>
      <c r="L48" s="718"/>
      <c r="M48" s="718"/>
      <c r="N48" s="720"/>
      <c r="O48" s="719">
        <v>0</v>
      </c>
      <c r="P48" s="719">
        <v>0</v>
      </c>
      <c r="Q48" s="719">
        <v>0</v>
      </c>
      <c r="R48" s="719">
        <v>0.54730000000000001</v>
      </c>
      <c r="S48" s="721"/>
    </row>
    <row r="49" spans="2:19" ht="15">
      <c r="B49" s="722"/>
      <c r="C49" s="718"/>
      <c r="D49" s="718"/>
      <c r="E49" s="718"/>
      <c r="F49" s="718"/>
      <c r="G49" s="719">
        <v>0.124</v>
      </c>
      <c r="H49" s="718"/>
      <c r="I49" s="718"/>
      <c r="J49" s="718"/>
      <c r="K49" s="719">
        <v>0</v>
      </c>
      <c r="L49" s="719">
        <v>3.85E-2</v>
      </c>
      <c r="M49" s="719">
        <v>1</v>
      </c>
      <c r="N49" s="719">
        <v>0.04</v>
      </c>
      <c r="O49" s="719">
        <v>1.23</v>
      </c>
      <c r="P49" s="719">
        <v>0.06</v>
      </c>
      <c r="Q49" s="719">
        <v>1.67</v>
      </c>
      <c r="R49" s="718"/>
      <c r="S49" s="721"/>
    </row>
    <row r="50" spans="2:19" ht="15">
      <c r="B50" s="717">
        <v>22</v>
      </c>
      <c r="C50" s="718" t="s">
        <v>732</v>
      </c>
      <c r="D50" s="719">
        <v>49.55</v>
      </c>
      <c r="E50" s="719">
        <v>6.4000000000000001E-2</v>
      </c>
      <c r="F50" s="719">
        <v>0.09</v>
      </c>
      <c r="G50" s="718"/>
      <c r="H50" s="719">
        <v>0.75</v>
      </c>
      <c r="I50" s="719">
        <v>10</v>
      </c>
      <c r="J50" s="719">
        <v>148.6</v>
      </c>
      <c r="K50" s="719">
        <v>0</v>
      </c>
      <c r="L50" s="718"/>
      <c r="M50" s="718"/>
      <c r="N50" s="720"/>
      <c r="O50" s="719">
        <v>0</v>
      </c>
      <c r="P50" s="719">
        <v>0</v>
      </c>
      <c r="Q50" s="719">
        <v>0</v>
      </c>
      <c r="R50" s="719">
        <v>0.54730000000000001</v>
      </c>
      <c r="S50" s="721"/>
    </row>
    <row r="51" spans="2:19" ht="15">
      <c r="B51" s="722"/>
      <c r="C51" s="718"/>
      <c r="D51" s="718"/>
      <c r="E51" s="718"/>
      <c r="F51" s="718"/>
      <c r="G51" s="719">
        <v>0.09</v>
      </c>
      <c r="H51" s="718"/>
      <c r="I51" s="718"/>
      <c r="J51" s="718"/>
      <c r="K51" s="719">
        <v>0</v>
      </c>
      <c r="L51" s="719">
        <v>2.7799999999999998E-2</v>
      </c>
      <c r="M51" s="719">
        <v>1</v>
      </c>
      <c r="N51" s="719">
        <v>0.04</v>
      </c>
      <c r="O51" s="719">
        <v>1.1599999999999999</v>
      </c>
      <c r="P51" s="719">
        <v>0.05</v>
      </c>
      <c r="Q51" s="719">
        <v>1.42</v>
      </c>
      <c r="R51" s="718"/>
      <c r="S51" s="721"/>
    </row>
    <row r="52" spans="2:19" ht="15">
      <c r="B52" s="717">
        <v>23</v>
      </c>
      <c r="C52" s="718" t="s">
        <v>733</v>
      </c>
      <c r="D52" s="719">
        <v>45.71</v>
      </c>
      <c r="E52" s="719">
        <v>7.0000000000000001E-3</v>
      </c>
      <c r="F52" s="719">
        <v>8.5000000000000006E-2</v>
      </c>
      <c r="G52" s="718"/>
      <c r="H52" s="719">
        <v>0.75</v>
      </c>
      <c r="I52" s="719">
        <v>10</v>
      </c>
      <c r="J52" s="719">
        <v>148.6</v>
      </c>
      <c r="K52" s="719">
        <v>0</v>
      </c>
      <c r="L52" s="718"/>
      <c r="M52" s="718"/>
      <c r="N52" s="720"/>
      <c r="O52" s="719">
        <v>0</v>
      </c>
      <c r="P52" s="719">
        <v>0</v>
      </c>
      <c r="Q52" s="719">
        <v>0</v>
      </c>
      <c r="R52" s="719">
        <v>0.17849999999999999</v>
      </c>
      <c r="S52" s="721" t="s">
        <v>602</v>
      </c>
    </row>
    <row r="53" spans="2:19" ht="15">
      <c r="B53" s="722"/>
      <c r="C53" s="718"/>
      <c r="D53" s="718"/>
      <c r="E53" s="718"/>
      <c r="F53" s="718"/>
      <c r="G53" s="719">
        <v>8.5000000000000006E-2</v>
      </c>
      <c r="H53" s="718"/>
      <c r="I53" s="718"/>
      <c r="J53" s="718"/>
      <c r="K53" s="719">
        <v>2.63E-2</v>
      </c>
      <c r="L53" s="718"/>
      <c r="M53" s="718"/>
      <c r="N53" s="720"/>
      <c r="O53" s="719">
        <v>0.46</v>
      </c>
      <c r="P53" s="719">
        <v>7.0000000000000007E-2</v>
      </c>
      <c r="Q53" s="719">
        <v>2.3199999999999998</v>
      </c>
      <c r="R53" s="718"/>
      <c r="S53" s="721"/>
    </row>
    <row r="54" spans="2:19" ht="15">
      <c r="B54" s="717">
        <v>24</v>
      </c>
      <c r="C54" s="718" t="s">
        <v>734</v>
      </c>
      <c r="D54" s="719">
        <v>45.29</v>
      </c>
      <c r="E54" s="719">
        <v>7.0000000000000001E-3</v>
      </c>
      <c r="F54" s="719">
        <v>9.4E-2</v>
      </c>
      <c r="G54" s="718"/>
      <c r="H54" s="719">
        <v>0.75</v>
      </c>
      <c r="I54" s="719">
        <v>10</v>
      </c>
      <c r="J54" s="719">
        <v>148.6</v>
      </c>
      <c r="K54" s="719">
        <v>0</v>
      </c>
      <c r="L54" s="718"/>
      <c r="M54" s="718"/>
      <c r="N54" s="720"/>
      <c r="O54" s="719">
        <v>0</v>
      </c>
      <c r="P54" s="719">
        <v>0</v>
      </c>
      <c r="Q54" s="719">
        <v>0</v>
      </c>
      <c r="R54" s="719">
        <v>0.17929999999999999</v>
      </c>
      <c r="S54" s="721" t="s">
        <v>602</v>
      </c>
    </row>
    <row r="55" spans="2:19" ht="15">
      <c r="B55" s="722"/>
      <c r="C55" s="718"/>
      <c r="D55" s="718"/>
      <c r="E55" s="718"/>
      <c r="F55" s="718"/>
      <c r="G55" s="719">
        <v>9.4E-2</v>
      </c>
      <c r="H55" s="718"/>
      <c r="I55" s="718"/>
      <c r="J55" s="718"/>
      <c r="K55" s="719">
        <v>2.9000000000000001E-2</v>
      </c>
      <c r="L55" s="718"/>
      <c r="M55" s="718"/>
      <c r="N55" s="720"/>
      <c r="O55" s="719">
        <v>0.47</v>
      </c>
      <c r="P55" s="719">
        <v>7.0000000000000007E-2</v>
      </c>
      <c r="Q55" s="719">
        <v>2.41</v>
      </c>
      <c r="R55" s="718"/>
      <c r="S55" s="721"/>
    </row>
    <row r="56" spans="2:19" ht="15">
      <c r="B56" s="717">
        <v>25</v>
      </c>
      <c r="C56" s="718" t="s">
        <v>735</v>
      </c>
      <c r="D56" s="719">
        <v>68.400000000000006</v>
      </c>
      <c r="E56" s="719">
        <v>1.6E-2</v>
      </c>
      <c r="F56" s="719">
        <v>0.252</v>
      </c>
      <c r="G56" s="718"/>
      <c r="H56" s="719">
        <v>0.75</v>
      </c>
      <c r="I56" s="719">
        <v>10</v>
      </c>
      <c r="J56" s="719">
        <v>148.6</v>
      </c>
      <c r="K56" s="719">
        <v>0</v>
      </c>
      <c r="L56" s="718"/>
      <c r="M56" s="718"/>
      <c r="N56" s="720"/>
      <c r="O56" s="719">
        <v>0</v>
      </c>
      <c r="P56" s="719">
        <v>0</v>
      </c>
      <c r="Q56" s="719">
        <v>0</v>
      </c>
      <c r="R56" s="719">
        <v>0.27610000000000001</v>
      </c>
      <c r="S56" s="721"/>
    </row>
    <row r="57" spans="2:19" ht="15">
      <c r="B57" s="722"/>
      <c r="C57" s="718"/>
      <c r="D57" s="718"/>
      <c r="E57" s="718"/>
      <c r="F57" s="718"/>
      <c r="G57" s="719">
        <v>0.252</v>
      </c>
      <c r="H57" s="718"/>
      <c r="I57" s="718"/>
      <c r="J57" s="718"/>
      <c r="K57" s="719">
        <v>0</v>
      </c>
      <c r="L57" s="719">
        <v>7.7899999999999997E-2</v>
      </c>
      <c r="M57" s="719">
        <v>2</v>
      </c>
      <c r="N57" s="719">
        <v>0.04</v>
      </c>
      <c r="O57" s="719">
        <v>0.81</v>
      </c>
      <c r="P57" s="719">
        <v>0.08</v>
      </c>
      <c r="Q57" s="719">
        <v>3.04</v>
      </c>
      <c r="R57" s="718"/>
      <c r="S57" s="721"/>
    </row>
    <row r="58" spans="2:19" ht="15">
      <c r="B58" s="722"/>
      <c r="C58" s="718" t="s">
        <v>736</v>
      </c>
      <c r="D58" s="719">
        <v>65.37</v>
      </c>
      <c r="E58" s="719">
        <v>1.6E-2</v>
      </c>
      <c r="F58" s="719">
        <v>0.22600000000000001</v>
      </c>
      <c r="G58" s="718"/>
      <c r="H58" s="719">
        <v>0.75</v>
      </c>
      <c r="I58" s="719">
        <v>10</v>
      </c>
      <c r="J58" s="719">
        <v>148.6</v>
      </c>
      <c r="K58" s="719">
        <v>0</v>
      </c>
      <c r="L58" s="718"/>
      <c r="M58" s="718"/>
      <c r="N58" s="720"/>
      <c r="O58" s="719">
        <v>0</v>
      </c>
      <c r="P58" s="719">
        <v>0</v>
      </c>
      <c r="Q58" s="719">
        <v>0</v>
      </c>
      <c r="R58" s="719">
        <v>0.2747</v>
      </c>
      <c r="S58" s="721"/>
    </row>
    <row r="59" spans="2:19" ht="15">
      <c r="B59" s="722"/>
      <c r="C59" s="718"/>
      <c r="D59" s="718"/>
      <c r="E59" s="718"/>
      <c r="F59" s="718"/>
      <c r="G59" s="719">
        <v>0.22600000000000001</v>
      </c>
      <c r="H59" s="718"/>
      <c r="I59" s="718"/>
      <c r="J59" s="718"/>
      <c r="K59" s="719">
        <v>0</v>
      </c>
      <c r="L59" s="719">
        <v>7.0000000000000007E-2</v>
      </c>
      <c r="M59" s="719">
        <v>2</v>
      </c>
      <c r="N59" s="719">
        <v>0.04</v>
      </c>
      <c r="O59" s="719">
        <v>0.79</v>
      </c>
      <c r="P59" s="719">
        <v>0.08</v>
      </c>
      <c r="Q59" s="719">
        <v>2.91</v>
      </c>
      <c r="R59" s="718"/>
      <c r="S59" s="721"/>
    </row>
    <row r="60" spans="2:19" ht="15">
      <c r="B60" s="717">
        <v>26</v>
      </c>
      <c r="C60" s="718" t="s">
        <v>737</v>
      </c>
      <c r="D60" s="719">
        <v>63.57</v>
      </c>
      <c r="E60" s="719">
        <v>3.1E-2</v>
      </c>
      <c r="F60" s="719">
        <v>0.17</v>
      </c>
      <c r="G60" s="718"/>
      <c r="H60" s="719">
        <v>0.75</v>
      </c>
      <c r="I60" s="719">
        <v>10</v>
      </c>
      <c r="J60" s="719">
        <v>148.6</v>
      </c>
      <c r="K60" s="719">
        <v>0</v>
      </c>
      <c r="L60" s="718"/>
      <c r="M60" s="718"/>
      <c r="N60" s="720"/>
      <c r="O60" s="719">
        <v>0</v>
      </c>
      <c r="P60" s="719">
        <v>0</v>
      </c>
      <c r="Q60" s="719">
        <v>0</v>
      </c>
      <c r="R60" s="719">
        <v>0.38440000000000002</v>
      </c>
      <c r="S60" s="721"/>
    </row>
    <row r="61" spans="2:19" ht="15">
      <c r="B61" s="722"/>
      <c r="C61" s="718"/>
      <c r="D61" s="718"/>
      <c r="E61" s="718"/>
      <c r="F61" s="718"/>
      <c r="G61" s="719">
        <v>0.17</v>
      </c>
      <c r="H61" s="718"/>
      <c r="I61" s="718"/>
      <c r="J61" s="718"/>
      <c r="K61" s="719">
        <v>0</v>
      </c>
      <c r="L61" s="719">
        <v>5.2600000000000001E-2</v>
      </c>
      <c r="M61" s="719">
        <v>2</v>
      </c>
      <c r="N61" s="719">
        <v>0.04</v>
      </c>
      <c r="O61" s="719">
        <v>0.97</v>
      </c>
      <c r="P61" s="719">
        <v>7.0000000000000007E-2</v>
      </c>
      <c r="Q61" s="719">
        <v>2.25</v>
      </c>
      <c r="R61" s="718"/>
      <c r="S61" s="721"/>
    </row>
    <row r="62" spans="2:19" ht="15">
      <c r="B62" s="722"/>
      <c r="C62" s="718" t="s">
        <v>738</v>
      </c>
      <c r="D62" s="719">
        <v>65.13</v>
      </c>
      <c r="E62" s="719">
        <v>1.7000000000000001E-2</v>
      </c>
      <c r="F62" s="719">
        <v>0.17599999999999999</v>
      </c>
      <c r="G62" s="718"/>
      <c r="H62" s="719">
        <v>0.75</v>
      </c>
      <c r="I62" s="719">
        <v>10</v>
      </c>
      <c r="J62" s="719">
        <v>148.6</v>
      </c>
      <c r="K62" s="719">
        <v>0</v>
      </c>
      <c r="L62" s="718"/>
      <c r="M62" s="718"/>
      <c r="N62" s="720"/>
      <c r="O62" s="719">
        <v>0</v>
      </c>
      <c r="P62" s="719">
        <v>0</v>
      </c>
      <c r="Q62" s="719">
        <v>0</v>
      </c>
      <c r="R62" s="719">
        <v>0.28160000000000002</v>
      </c>
      <c r="S62" s="721"/>
    </row>
    <row r="63" spans="2:19" ht="15">
      <c r="B63" s="722"/>
      <c r="C63" s="718"/>
      <c r="D63" s="718"/>
      <c r="E63" s="718"/>
      <c r="F63" s="718"/>
      <c r="G63" s="719">
        <v>0.17599999999999999</v>
      </c>
      <c r="H63" s="718"/>
      <c r="I63" s="718"/>
      <c r="J63" s="718"/>
      <c r="K63" s="719">
        <v>0</v>
      </c>
      <c r="L63" s="719">
        <v>5.4399999999999997E-2</v>
      </c>
      <c r="M63" s="719">
        <v>2</v>
      </c>
      <c r="N63" s="719">
        <v>0.04</v>
      </c>
      <c r="O63" s="719">
        <v>0.77</v>
      </c>
      <c r="P63" s="719">
        <v>0.08</v>
      </c>
      <c r="Q63" s="719">
        <v>2.6</v>
      </c>
      <c r="R63" s="718"/>
      <c r="S63" s="721"/>
    </row>
    <row r="64" spans="2:19" ht="15">
      <c r="B64" s="717">
        <v>27</v>
      </c>
      <c r="C64" s="718" t="s">
        <v>739</v>
      </c>
      <c r="D64" s="719">
        <v>59.72</v>
      </c>
      <c r="E64" s="719">
        <v>3.5000000000000003E-2</v>
      </c>
      <c r="F64" s="719">
        <v>0.11</v>
      </c>
      <c r="G64" s="718"/>
      <c r="H64" s="719">
        <v>0.75</v>
      </c>
      <c r="I64" s="719">
        <v>10</v>
      </c>
      <c r="J64" s="719">
        <v>148.6</v>
      </c>
      <c r="K64" s="719">
        <v>0</v>
      </c>
      <c r="L64" s="718"/>
      <c r="M64" s="718"/>
      <c r="N64" s="720"/>
      <c r="O64" s="719">
        <v>0</v>
      </c>
      <c r="P64" s="719">
        <v>0</v>
      </c>
      <c r="Q64" s="719">
        <v>0</v>
      </c>
      <c r="R64" s="719">
        <v>0.40450000000000003</v>
      </c>
      <c r="S64" s="721"/>
    </row>
    <row r="65" spans="2:19" ht="15">
      <c r="B65" s="722"/>
      <c r="C65" s="718"/>
      <c r="D65" s="718"/>
      <c r="E65" s="718"/>
      <c r="F65" s="718"/>
      <c r="G65" s="719">
        <v>0.11</v>
      </c>
      <c r="H65" s="718"/>
      <c r="I65" s="718"/>
      <c r="J65" s="718"/>
      <c r="K65" s="719">
        <v>0</v>
      </c>
      <c r="L65" s="719">
        <v>3.4000000000000002E-2</v>
      </c>
      <c r="M65" s="719">
        <v>1</v>
      </c>
      <c r="N65" s="719">
        <v>0.04</v>
      </c>
      <c r="O65" s="719">
        <v>0.93</v>
      </c>
      <c r="P65" s="719">
        <v>0.06</v>
      </c>
      <c r="Q65" s="719">
        <v>1.81</v>
      </c>
      <c r="R65" s="718"/>
      <c r="S65" s="721"/>
    </row>
    <row r="66" spans="2:19" ht="15">
      <c r="B66" s="717">
        <v>28</v>
      </c>
      <c r="C66" s="718" t="s">
        <v>740</v>
      </c>
      <c r="D66" s="719">
        <v>12.92</v>
      </c>
      <c r="E66" s="719">
        <v>3.2000000000000001E-2</v>
      </c>
      <c r="F66" s="719">
        <v>0.05</v>
      </c>
      <c r="G66" s="718"/>
      <c r="H66" s="719">
        <v>0.75</v>
      </c>
      <c r="I66" s="719">
        <v>10</v>
      </c>
      <c r="J66" s="719">
        <v>148.6</v>
      </c>
      <c r="K66" s="719">
        <v>0</v>
      </c>
      <c r="L66" s="718"/>
      <c r="M66" s="718"/>
      <c r="N66" s="720"/>
      <c r="O66" s="719">
        <v>0</v>
      </c>
      <c r="P66" s="719">
        <v>0</v>
      </c>
      <c r="Q66" s="719">
        <v>0</v>
      </c>
      <c r="R66" s="719">
        <v>0.3861</v>
      </c>
      <c r="S66" s="721"/>
    </row>
    <row r="67" spans="2:19" ht="15">
      <c r="B67" s="722"/>
      <c r="C67" s="718"/>
      <c r="D67" s="718"/>
      <c r="E67" s="718"/>
      <c r="F67" s="718"/>
      <c r="G67" s="719">
        <v>0.05</v>
      </c>
      <c r="H67" s="718"/>
      <c r="I67" s="718"/>
      <c r="J67" s="718"/>
      <c r="K67" s="719">
        <v>0</v>
      </c>
      <c r="L67" s="719">
        <v>1.55E-2</v>
      </c>
      <c r="M67" s="719">
        <v>1</v>
      </c>
      <c r="N67" s="719">
        <v>0.04</v>
      </c>
      <c r="O67" s="719">
        <v>0.8</v>
      </c>
      <c r="P67" s="719">
        <v>0.05</v>
      </c>
      <c r="Q67" s="719">
        <v>1.26</v>
      </c>
      <c r="R67" s="718"/>
      <c r="S67" s="721"/>
    </row>
    <row r="68" spans="2:19" ht="15">
      <c r="B68" s="717">
        <v>29</v>
      </c>
      <c r="C68" s="718" t="s">
        <v>741</v>
      </c>
      <c r="D68" s="719">
        <v>72.87</v>
      </c>
      <c r="E68" s="719">
        <v>1.0999999999999999E-2</v>
      </c>
      <c r="F68" s="719">
        <v>0.17799999999999999</v>
      </c>
      <c r="G68" s="718"/>
      <c r="H68" s="719">
        <v>0.75</v>
      </c>
      <c r="I68" s="719">
        <v>10</v>
      </c>
      <c r="J68" s="719">
        <v>148.6</v>
      </c>
      <c r="K68" s="719">
        <v>0</v>
      </c>
      <c r="L68" s="718"/>
      <c r="M68" s="718"/>
      <c r="N68" s="720"/>
      <c r="O68" s="719">
        <v>0</v>
      </c>
      <c r="P68" s="719">
        <v>0</v>
      </c>
      <c r="Q68" s="719">
        <v>0</v>
      </c>
      <c r="R68" s="719">
        <v>0.2271</v>
      </c>
      <c r="S68" s="721"/>
    </row>
    <row r="69" spans="2:19" ht="15">
      <c r="B69" s="722"/>
      <c r="C69" s="718"/>
      <c r="D69" s="718"/>
      <c r="E69" s="718"/>
      <c r="F69" s="718"/>
      <c r="G69" s="719">
        <v>0.17799999999999999</v>
      </c>
      <c r="H69" s="718"/>
      <c r="I69" s="718"/>
      <c r="J69" s="718"/>
      <c r="K69" s="719">
        <v>0</v>
      </c>
      <c r="L69" s="719">
        <v>5.5E-2</v>
      </c>
      <c r="M69" s="719">
        <v>2</v>
      </c>
      <c r="N69" s="719">
        <v>0.04</v>
      </c>
      <c r="O69" s="719">
        <v>0.65</v>
      </c>
      <c r="P69" s="719">
        <v>0.08</v>
      </c>
      <c r="Q69" s="719">
        <v>2.85</v>
      </c>
      <c r="R69" s="718"/>
      <c r="S69" s="721"/>
    </row>
    <row r="70" spans="2:19" ht="15">
      <c r="B70" s="717">
        <v>30</v>
      </c>
      <c r="C70" s="718" t="s">
        <v>742</v>
      </c>
      <c r="D70" s="719">
        <v>58.33</v>
      </c>
      <c r="E70" s="719">
        <v>1.4E-2</v>
      </c>
      <c r="F70" s="719">
        <v>9.4E-2</v>
      </c>
      <c r="G70" s="718"/>
      <c r="H70" s="719">
        <v>0.75</v>
      </c>
      <c r="I70" s="719">
        <v>10</v>
      </c>
      <c r="J70" s="719">
        <v>148.6</v>
      </c>
      <c r="K70" s="719">
        <v>0</v>
      </c>
      <c r="L70" s="718"/>
      <c r="M70" s="718"/>
      <c r="N70" s="720"/>
      <c r="O70" s="719">
        <v>0</v>
      </c>
      <c r="P70" s="719">
        <v>0</v>
      </c>
      <c r="Q70" s="719">
        <v>0</v>
      </c>
      <c r="R70" s="719">
        <v>0.25850000000000001</v>
      </c>
      <c r="S70" s="721"/>
    </row>
    <row r="71" spans="2:19" ht="15">
      <c r="B71" s="722"/>
      <c r="C71" s="718"/>
      <c r="D71" s="718"/>
      <c r="E71" s="718"/>
      <c r="F71" s="718"/>
      <c r="G71" s="719">
        <v>9.4E-2</v>
      </c>
      <c r="H71" s="718"/>
      <c r="I71" s="718"/>
      <c r="J71" s="718"/>
      <c r="K71" s="719">
        <v>0</v>
      </c>
      <c r="L71" s="719">
        <v>2.9000000000000001E-2</v>
      </c>
      <c r="M71" s="719">
        <v>1</v>
      </c>
      <c r="N71" s="719">
        <v>0.04</v>
      </c>
      <c r="O71" s="719">
        <v>0.63</v>
      </c>
      <c r="P71" s="719">
        <v>7.0000000000000007E-2</v>
      </c>
      <c r="Q71" s="719">
        <v>2.06</v>
      </c>
      <c r="R71" s="718"/>
      <c r="S71" s="721"/>
    </row>
    <row r="72" spans="2:19" ht="15">
      <c r="B72" s="717">
        <v>31</v>
      </c>
      <c r="C72" s="718" t="s">
        <v>743</v>
      </c>
      <c r="D72" s="719">
        <v>62.13</v>
      </c>
      <c r="E72" s="719">
        <v>1.7999999999999999E-2</v>
      </c>
      <c r="F72" s="719">
        <v>0.93600000000000005</v>
      </c>
      <c r="G72" s="718"/>
      <c r="H72" s="719">
        <v>0.75</v>
      </c>
      <c r="I72" s="719">
        <v>10</v>
      </c>
      <c r="J72" s="719">
        <v>148.6</v>
      </c>
      <c r="K72" s="719">
        <v>0</v>
      </c>
      <c r="L72" s="718"/>
      <c r="M72" s="718"/>
      <c r="N72" s="720"/>
      <c r="O72" s="719">
        <v>0</v>
      </c>
      <c r="P72" s="719">
        <v>0</v>
      </c>
      <c r="Q72" s="719">
        <v>0</v>
      </c>
      <c r="R72" s="719">
        <v>0.28970000000000001</v>
      </c>
      <c r="S72" s="721"/>
    </row>
    <row r="73" spans="2:19" ht="15">
      <c r="B73" s="722"/>
      <c r="C73" s="718"/>
      <c r="D73" s="718"/>
      <c r="E73" s="718"/>
      <c r="F73" s="718"/>
      <c r="G73" s="719">
        <v>0.93600000000000005</v>
      </c>
      <c r="H73" s="718"/>
      <c r="I73" s="718"/>
      <c r="J73" s="718"/>
      <c r="K73" s="719">
        <v>0.12970000000000001</v>
      </c>
      <c r="L73" s="719">
        <v>0.16</v>
      </c>
      <c r="M73" s="719">
        <v>4</v>
      </c>
      <c r="N73" s="719">
        <v>0.04</v>
      </c>
      <c r="O73" s="719">
        <v>1.1399999999999999</v>
      </c>
      <c r="P73" s="719">
        <v>0.12</v>
      </c>
      <c r="Q73" s="719">
        <v>5</v>
      </c>
      <c r="R73" s="718"/>
      <c r="S73" s="721"/>
    </row>
    <row r="74" spans="2:19" ht="15">
      <c r="B74" s="717">
        <v>32</v>
      </c>
      <c r="C74" s="718" t="s">
        <v>744</v>
      </c>
      <c r="D74" s="719">
        <v>57.95</v>
      </c>
      <c r="E74" s="719">
        <v>1.7999999999999999E-2</v>
      </c>
      <c r="F74" s="719">
        <v>0.14099999999999999</v>
      </c>
      <c r="G74" s="718"/>
      <c r="H74" s="719">
        <v>0.75</v>
      </c>
      <c r="I74" s="719">
        <v>10</v>
      </c>
      <c r="J74" s="719">
        <v>148.6</v>
      </c>
      <c r="K74" s="719">
        <v>0</v>
      </c>
      <c r="L74" s="718"/>
      <c r="M74" s="718"/>
      <c r="N74" s="720"/>
      <c r="O74" s="719">
        <v>0</v>
      </c>
      <c r="P74" s="719">
        <v>0</v>
      </c>
      <c r="Q74" s="719">
        <v>0</v>
      </c>
      <c r="R74" s="719">
        <v>0.29170000000000001</v>
      </c>
      <c r="S74" s="721"/>
    </row>
    <row r="75" spans="2:19" ht="15">
      <c r="B75" s="722"/>
      <c r="C75" s="718"/>
      <c r="D75" s="718"/>
      <c r="E75" s="718"/>
      <c r="F75" s="718"/>
      <c r="G75" s="719">
        <v>0.14099999999999999</v>
      </c>
      <c r="H75" s="718"/>
      <c r="I75" s="718"/>
      <c r="J75" s="718"/>
      <c r="K75" s="719">
        <v>0</v>
      </c>
      <c r="L75" s="719">
        <v>4.3700000000000003E-2</v>
      </c>
      <c r="M75" s="719">
        <v>2</v>
      </c>
      <c r="N75" s="719">
        <v>0.04</v>
      </c>
      <c r="O75" s="719">
        <v>0.75</v>
      </c>
      <c r="P75" s="719">
        <v>7.0000000000000007E-2</v>
      </c>
      <c r="Q75" s="719">
        <v>2.33</v>
      </c>
      <c r="R75" s="718"/>
      <c r="S75" s="721"/>
    </row>
    <row r="76" spans="2:19" ht="15">
      <c r="B76" s="717">
        <v>33</v>
      </c>
      <c r="C76" s="718" t="s">
        <v>745</v>
      </c>
      <c r="D76" s="719">
        <v>63.57</v>
      </c>
      <c r="E76" s="719">
        <v>1.0999999999999999E-2</v>
      </c>
      <c r="F76" s="719">
        <v>0.19600000000000001</v>
      </c>
      <c r="G76" s="718"/>
      <c r="H76" s="719">
        <v>0.75</v>
      </c>
      <c r="I76" s="719">
        <v>10</v>
      </c>
      <c r="J76" s="719">
        <v>148.6</v>
      </c>
      <c r="K76" s="719">
        <v>0</v>
      </c>
      <c r="L76" s="718"/>
      <c r="M76" s="718"/>
      <c r="N76" s="720"/>
      <c r="O76" s="719">
        <v>0</v>
      </c>
      <c r="P76" s="719">
        <v>0</v>
      </c>
      <c r="Q76" s="719">
        <v>0</v>
      </c>
      <c r="R76" s="719">
        <v>0.2291</v>
      </c>
      <c r="S76" s="721"/>
    </row>
    <row r="77" spans="2:19" ht="15">
      <c r="B77" s="722"/>
      <c r="C77" s="718"/>
      <c r="D77" s="718"/>
      <c r="E77" s="718"/>
      <c r="F77" s="718"/>
      <c r="G77" s="719">
        <v>0.19600000000000001</v>
      </c>
      <c r="H77" s="718"/>
      <c r="I77" s="718"/>
      <c r="J77" s="718"/>
      <c r="K77" s="719">
        <v>0</v>
      </c>
      <c r="L77" s="719">
        <v>6.0699999999999997E-2</v>
      </c>
      <c r="M77" s="719">
        <v>2</v>
      </c>
      <c r="N77" s="719">
        <v>0.04</v>
      </c>
      <c r="O77" s="719">
        <v>0.67</v>
      </c>
      <c r="P77" s="719">
        <v>0.08</v>
      </c>
      <c r="Q77" s="719">
        <v>2.96</v>
      </c>
      <c r="R77" s="718"/>
      <c r="S77" s="721"/>
    </row>
    <row r="78" spans="2:19" ht="15">
      <c r="B78" s="722"/>
      <c r="C78" s="718" t="s">
        <v>746</v>
      </c>
      <c r="D78" s="719">
        <v>65.14</v>
      </c>
      <c r="E78" s="719">
        <v>2.1999999999999999E-2</v>
      </c>
      <c r="F78" s="719">
        <v>0.19</v>
      </c>
      <c r="G78" s="718"/>
      <c r="H78" s="719">
        <v>0.75</v>
      </c>
      <c r="I78" s="719">
        <v>10</v>
      </c>
      <c r="J78" s="719">
        <v>148.6</v>
      </c>
      <c r="K78" s="719">
        <v>0</v>
      </c>
      <c r="L78" s="718"/>
      <c r="M78" s="718"/>
      <c r="N78" s="720"/>
      <c r="O78" s="719">
        <v>0</v>
      </c>
      <c r="P78" s="719">
        <v>0</v>
      </c>
      <c r="Q78" s="719">
        <v>0</v>
      </c>
      <c r="R78" s="719">
        <v>0.32</v>
      </c>
      <c r="S78" s="721"/>
    </row>
    <row r="79" spans="2:19" ht="15">
      <c r="B79" s="722"/>
      <c r="C79" s="718"/>
      <c r="D79" s="718"/>
      <c r="E79" s="718"/>
      <c r="F79" s="718"/>
      <c r="G79" s="719">
        <v>0.19</v>
      </c>
      <c r="H79" s="718"/>
      <c r="I79" s="718"/>
      <c r="J79" s="718"/>
      <c r="K79" s="719">
        <v>0</v>
      </c>
      <c r="L79" s="719">
        <v>5.8700000000000002E-2</v>
      </c>
      <c r="M79" s="719">
        <v>2</v>
      </c>
      <c r="N79" s="719">
        <v>0.04</v>
      </c>
      <c r="O79" s="719">
        <v>0.86</v>
      </c>
      <c r="P79" s="719">
        <v>7.0000000000000007E-2</v>
      </c>
      <c r="Q79" s="719">
        <v>2.54</v>
      </c>
      <c r="R79" s="718"/>
      <c r="S79" s="721"/>
    </row>
    <row r="80" spans="2:19" ht="15">
      <c r="B80" s="717">
        <v>34</v>
      </c>
      <c r="C80" s="718" t="s">
        <v>747</v>
      </c>
      <c r="D80" s="719">
        <v>65.03</v>
      </c>
      <c r="E80" s="719">
        <v>4.0000000000000001E-3</v>
      </c>
      <c r="F80" s="719">
        <v>0.154</v>
      </c>
      <c r="G80" s="718"/>
      <c r="H80" s="719">
        <v>0.75</v>
      </c>
      <c r="I80" s="719">
        <v>10</v>
      </c>
      <c r="J80" s="719">
        <v>148.6</v>
      </c>
      <c r="K80" s="719">
        <v>0</v>
      </c>
      <c r="L80" s="718"/>
      <c r="M80" s="718"/>
      <c r="N80" s="720"/>
      <c r="O80" s="719">
        <v>0</v>
      </c>
      <c r="P80" s="719">
        <v>0</v>
      </c>
      <c r="Q80" s="719">
        <v>0</v>
      </c>
      <c r="R80" s="719">
        <v>0.14219999999999999</v>
      </c>
      <c r="S80" s="721"/>
    </row>
    <row r="81" spans="2:19" ht="15">
      <c r="B81" s="722"/>
      <c r="C81" s="718"/>
      <c r="D81" s="718"/>
      <c r="E81" s="718"/>
      <c r="F81" s="718"/>
      <c r="G81" s="719">
        <v>0.154</v>
      </c>
      <c r="H81" s="718"/>
      <c r="I81" s="718"/>
      <c r="J81" s="718"/>
      <c r="K81" s="719">
        <v>0</v>
      </c>
      <c r="L81" s="719">
        <v>4.7600000000000003E-2</v>
      </c>
      <c r="M81" s="719">
        <v>1</v>
      </c>
      <c r="N81" s="719">
        <v>0.06</v>
      </c>
      <c r="O81" s="719">
        <v>0.44</v>
      </c>
      <c r="P81" s="719">
        <v>0.09</v>
      </c>
      <c r="Q81" s="719">
        <v>3.25</v>
      </c>
      <c r="R81" s="718"/>
      <c r="S81" s="721"/>
    </row>
    <row r="82" spans="2:19" ht="15">
      <c r="B82" s="717">
        <v>35</v>
      </c>
      <c r="C82" s="718" t="s">
        <v>748</v>
      </c>
      <c r="D82" s="719">
        <v>59.87</v>
      </c>
      <c r="E82" s="719">
        <v>3.5000000000000003E-2</v>
      </c>
      <c r="F82" s="719">
        <v>0.113</v>
      </c>
      <c r="G82" s="718"/>
      <c r="H82" s="719">
        <v>0.75</v>
      </c>
      <c r="I82" s="719">
        <v>10</v>
      </c>
      <c r="J82" s="719">
        <v>148.6</v>
      </c>
      <c r="K82" s="719">
        <v>0</v>
      </c>
      <c r="L82" s="718"/>
      <c r="M82" s="718"/>
      <c r="N82" s="720"/>
      <c r="O82" s="719">
        <v>0</v>
      </c>
      <c r="P82" s="719">
        <v>0</v>
      </c>
      <c r="Q82" s="719">
        <v>0</v>
      </c>
      <c r="R82" s="719">
        <v>0.40400000000000003</v>
      </c>
      <c r="S82" s="721"/>
    </row>
    <row r="83" spans="2:19" ht="15">
      <c r="B83" s="722"/>
      <c r="C83" s="718"/>
      <c r="D83" s="718"/>
      <c r="E83" s="718"/>
      <c r="F83" s="718"/>
      <c r="G83" s="719">
        <v>0.113</v>
      </c>
      <c r="H83" s="718"/>
      <c r="I83" s="718"/>
      <c r="J83" s="718"/>
      <c r="K83" s="719">
        <v>0</v>
      </c>
      <c r="L83" s="719">
        <v>3.49E-2</v>
      </c>
      <c r="M83" s="719">
        <v>1</v>
      </c>
      <c r="N83" s="719">
        <v>0.04</v>
      </c>
      <c r="O83" s="719">
        <v>0.94</v>
      </c>
      <c r="P83" s="719">
        <v>0.06</v>
      </c>
      <c r="Q83" s="719">
        <v>1.83</v>
      </c>
      <c r="R83" s="718"/>
      <c r="S83" s="721"/>
    </row>
    <row r="84" spans="2:19" ht="15">
      <c r="B84" s="717">
        <v>36</v>
      </c>
      <c r="C84" s="718" t="s">
        <v>749</v>
      </c>
      <c r="D84" s="719">
        <v>13.16</v>
      </c>
      <c r="E84" s="719">
        <v>3.1E-2</v>
      </c>
      <c r="F84" s="719">
        <v>4.5999999999999999E-2</v>
      </c>
      <c r="G84" s="718"/>
      <c r="H84" s="719">
        <v>0.75</v>
      </c>
      <c r="I84" s="719">
        <v>10</v>
      </c>
      <c r="J84" s="719">
        <v>148.6</v>
      </c>
      <c r="K84" s="719">
        <v>0</v>
      </c>
      <c r="L84" s="718"/>
      <c r="M84" s="718"/>
      <c r="N84" s="720"/>
      <c r="O84" s="719">
        <v>0</v>
      </c>
      <c r="P84" s="719">
        <v>0</v>
      </c>
      <c r="Q84" s="719">
        <v>0</v>
      </c>
      <c r="R84" s="719">
        <v>0.3826</v>
      </c>
      <c r="S84" s="721"/>
    </row>
    <row r="85" spans="2:19" ht="15">
      <c r="B85" s="722"/>
      <c r="C85" s="718"/>
      <c r="D85" s="718"/>
      <c r="E85" s="718"/>
      <c r="F85" s="718"/>
      <c r="G85" s="719">
        <v>4.5999999999999999E-2</v>
      </c>
      <c r="H85" s="718"/>
      <c r="I85" s="718"/>
      <c r="J85" s="718"/>
      <c r="K85" s="719">
        <v>0</v>
      </c>
      <c r="L85" s="719">
        <v>1.43E-2</v>
      </c>
      <c r="M85" s="719">
        <v>1</v>
      </c>
      <c r="N85" s="719">
        <v>0.04</v>
      </c>
      <c r="O85" s="719">
        <v>0.78</v>
      </c>
      <c r="P85" s="719">
        <v>0.05</v>
      </c>
      <c r="Q85" s="719">
        <v>1.21</v>
      </c>
      <c r="R85" s="718"/>
      <c r="S85" s="721"/>
    </row>
    <row r="86" spans="2:19" ht="15">
      <c r="B86" s="717">
        <v>37</v>
      </c>
      <c r="C86" s="718" t="s">
        <v>750</v>
      </c>
      <c r="D86" s="719">
        <v>71.989999999999995</v>
      </c>
      <c r="E86" s="719">
        <v>1.0999999999999999E-2</v>
      </c>
      <c r="F86" s="719">
        <v>0.16500000000000001</v>
      </c>
      <c r="G86" s="718"/>
      <c r="H86" s="719">
        <v>0.75</v>
      </c>
      <c r="I86" s="719">
        <v>10</v>
      </c>
      <c r="J86" s="719">
        <v>148.6</v>
      </c>
      <c r="K86" s="719">
        <v>0</v>
      </c>
      <c r="L86" s="718"/>
      <c r="M86" s="718"/>
      <c r="N86" s="720"/>
      <c r="O86" s="719">
        <v>0</v>
      </c>
      <c r="P86" s="719">
        <v>0</v>
      </c>
      <c r="Q86" s="719">
        <v>0</v>
      </c>
      <c r="R86" s="719">
        <v>0.22850000000000001</v>
      </c>
      <c r="S86" s="721"/>
    </row>
    <row r="87" spans="2:19" ht="15">
      <c r="B87" s="722"/>
      <c r="C87" s="718"/>
      <c r="D87" s="718"/>
      <c r="E87" s="718"/>
      <c r="F87" s="718"/>
      <c r="G87" s="719">
        <v>0.16500000000000001</v>
      </c>
      <c r="H87" s="718"/>
      <c r="I87" s="718"/>
      <c r="J87" s="718"/>
      <c r="K87" s="719">
        <v>0</v>
      </c>
      <c r="L87" s="719">
        <v>5.1200000000000002E-2</v>
      </c>
      <c r="M87" s="719">
        <v>2</v>
      </c>
      <c r="N87" s="719">
        <v>0.04</v>
      </c>
      <c r="O87" s="719">
        <v>0.64</v>
      </c>
      <c r="P87" s="719">
        <v>0.08</v>
      </c>
      <c r="Q87" s="719">
        <v>2.76</v>
      </c>
      <c r="R87" s="718"/>
      <c r="S87" s="721"/>
    </row>
    <row r="88" spans="2:19" ht="15">
      <c r="B88" s="717">
        <v>38</v>
      </c>
      <c r="C88" s="718" t="s">
        <v>751</v>
      </c>
      <c r="D88" s="719">
        <v>67.03</v>
      </c>
      <c r="E88" s="719">
        <v>6.0000000000000001E-3</v>
      </c>
      <c r="F88" s="719">
        <v>0.153</v>
      </c>
      <c r="G88" s="718"/>
      <c r="H88" s="719">
        <v>0.75</v>
      </c>
      <c r="I88" s="719">
        <v>10</v>
      </c>
      <c r="J88" s="719">
        <v>148.6</v>
      </c>
      <c r="K88" s="719">
        <v>0</v>
      </c>
      <c r="L88" s="718"/>
      <c r="M88" s="718"/>
      <c r="N88" s="720"/>
      <c r="O88" s="719">
        <v>0</v>
      </c>
      <c r="P88" s="719">
        <v>0</v>
      </c>
      <c r="Q88" s="719">
        <v>0</v>
      </c>
      <c r="R88" s="719">
        <v>0.1716</v>
      </c>
      <c r="S88" s="721" t="s">
        <v>602</v>
      </c>
    </row>
    <row r="89" spans="2:19" ht="15">
      <c r="B89" s="722"/>
      <c r="C89" s="718"/>
      <c r="D89" s="718"/>
      <c r="E89" s="718"/>
      <c r="F89" s="718"/>
      <c r="G89" s="719">
        <v>0.153</v>
      </c>
      <c r="H89" s="718"/>
      <c r="I89" s="718"/>
      <c r="J89" s="718"/>
      <c r="K89" s="719">
        <v>4.7500000000000001E-2</v>
      </c>
      <c r="L89" s="718"/>
      <c r="M89" s="718"/>
      <c r="N89" s="720"/>
      <c r="O89" s="719">
        <v>0.5</v>
      </c>
      <c r="P89" s="719">
        <v>0.08</v>
      </c>
      <c r="Q89" s="719">
        <v>3.01</v>
      </c>
      <c r="R89" s="718"/>
      <c r="S89" s="721"/>
    </row>
    <row r="90" spans="2:19" ht="15">
      <c r="B90" s="722"/>
      <c r="C90" s="718" t="s">
        <v>752</v>
      </c>
      <c r="D90" s="719">
        <v>71.63</v>
      </c>
      <c r="E90" s="719">
        <v>1.2E-2</v>
      </c>
      <c r="F90" s="719">
        <v>0.14799999999999999</v>
      </c>
      <c r="G90" s="718"/>
      <c r="H90" s="719">
        <v>0.75</v>
      </c>
      <c r="I90" s="719">
        <v>13.08</v>
      </c>
      <c r="J90" s="719">
        <v>148.6</v>
      </c>
      <c r="K90" s="719">
        <v>4.7500000000000001E-2</v>
      </c>
      <c r="L90" s="718"/>
      <c r="M90" s="718"/>
      <c r="N90" s="720"/>
      <c r="O90" s="719">
        <v>0.65</v>
      </c>
      <c r="P90" s="719">
        <v>0.08</v>
      </c>
      <c r="Q90" s="719">
        <v>2.64</v>
      </c>
      <c r="R90" s="719">
        <v>0.2361</v>
      </c>
      <c r="S90" s="721" t="s">
        <v>602</v>
      </c>
    </row>
    <row r="91" spans="2:19" ht="15">
      <c r="B91" s="722"/>
      <c r="C91" s="718"/>
      <c r="D91" s="718"/>
      <c r="E91" s="718"/>
      <c r="F91" s="718"/>
      <c r="G91" s="719">
        <v>0.30199999999999999</v>
      </c>
      <c r="H91" s="718"/>
      <c r="I91" s="718"/>
      <c r="J91" s="718"/>
      <c r="K91" s="719">
        <v>9.3399999999999997E-2</v>
      </c>
      <c r="L91" s="718"/>
      <c r="M91" s="718"/>
      <c r="N91" s="720"/>
      <c r="O91" s="719">
        <v>0.75</v>
      </c>
      <c r="P91" s="719">
        <v>0.09</v>
      </c>
      <c r="Q91" s="719">
        <v>3.48</v>
      </c>
      <c r="R91" s="718"/>
      <c r="S91" s="721"/>
    </row>
    <row r="92" spans="2:19" ht="15">
      <c r="B92" s="722"/>
      <c r="C92" s="718" t="s">
        <v>753</v>
      </c>
      <c r="D92" s="719">
        <v>65.260000000000005</v>
      </c>
      <c r="E92" s="719">
        <v>2.1000000000000001E-2</v>
      </c>
      <c r="F92" s="719">
        <v>0.16300000000000001</v>
      </c>
      <c r="G92" s="718"/>
      <c r="H92" s="719">
        <v>0.75</v>
      </c>
      <c r="I92" s="719">
        <v>14.72</v>
      </c>
      <c r="J92" s="719">
        <v>148.6</v>
      </c>
      <c r="K92" s="719">
        <v>9.3399999999999997E-2</v>
      </c>
      <c r="L92" s="718"/>
      <c r="M92" s="718"/>
      <c r="N92" s="720"/>
      <c r="O92" s="719">
        <v>0.93</v>
      </c>
      <c r="P92" s="719">
        <v>0.09</v>
      </c>
      <c r="Q92" s="719">
        <v>3.11</v>
      </c>
      <c r="R92" s="719">
        <v>0.31290000000000001</v>
      </c>
      <c r="S92" s="721" t="s">
        <v>602</v>
      </c>
    </row>
    <row r="93" spans="2:19" ht="15">
      <c r="B93" s="722"/>
      <c r="C93" s="718"/>
      <c r="D93" s="718"/>
      <c r="E93" s="718"/>
      <c r="F93" s="718"/>
      <c r="G93" s="719">
        <v>0.46500000000000002</v>
      </c>
      <c r="H93" s="718"/>
      <c r="I93" s="718"/>
      <c r="J93" s="718"/>
      <c r="K93" s="719">
        <v>0.1439</v>
      </c>
      <c r="L93" s="718"/>
      <c r="M93" s="718"/>
      <c r="N93" s="720"/>
      <c r="O93" s="719">
        <v>1.03</v>
      </c>
      <c r="P93" s="719">
        <v>0.1</v>
      </c>
      <c r="Q93" s="719">
        <v>3.69</v>
      </c>
      <c r="R93" s="718"/>
      <c r="S93" s="721"/>
    </row>
    <row r="94" spans="2:19" ht="15">
      <c r="B94" s="722"/>
      <c r="C94" s="718" t="s">
        <v>754</v>
      </c>
      <c r="D94" s="719">
        <v>68.14</v>
      </c>
      <c r="E94" s="719">
        <v>2.4E-2</v>
      </c>
      <c r="F94" s="719">
        <v>0.19400000000000001</v>
      </c>
      <c r="G94" s="718"/>
      <c r="H94" s="719">
        <v>0.75</v>
      </c>
      <c r="I94" s="719">
        <v>15.5</v>
      </c>
      <c r="J94" s="719">
        <v>148.6</v>
      </c>
      <c r="K94" s="719">
        <v>0.1439</v>
      </c>
      <c r="L94" s="718"/>
      <c r="M94" s="718"/>
      <c r="N94" s="720"/>
      <c r="O94" s="719">
        <v>1.0900000000000001</v>
      </c>
      <c r="P94" s="719">
        <v>0.1</v>
      </c>
      <c r="Q94" s="719">
        <v>3.59</v>
      </c>
      <c r="R94" s="719">
        <v>0.3362</v>
      </c>
      <c r="S94" s="721" t="s">
        <v>602</v>
      </c>
    </row>
    <row r="95" spans="2:19" ht="15">
      <c r="B95" s="722"/>
      <c r="C95" s="718"/>
      <c r="D95" s="718"/>
      <c r="E95" s="718"/>
      <c r="F95" s="718"/>
      <c r="G95" s="719">
        <v>0.65900000000000003</v>
      </c>
      <c r="H95" s="718"/>
      <c r="I95" s="718"/>
      <c r="J95" s="718"/>
      <c r="K95" s="719">
        <v>0.2041</v>
      </c>
      <c r="L95" s="718"/>
      <c r="M95" s="718"/>
      <c r="N95" s="720"/>
      <c r="O95" s="719">
        <v>1.18</v>
      </c>
      <c r="P95" s="719">
        <v>0.11</v>
      </c>
      <c r="Q95" s="719">
        <v>4.12</v>
      </c>
      <c r="R95" s="718"/>
      <c r="S95" s="721"/>
    </row>
    <row r="96" spans="2:19" ht="15">
      <c r="B96" s="717">
        <v>39</v>
      </c>
      <c r="C96" s="718" t="s">
        <v>755</v>
      </c>
      <c r="D96" s="719">
        <v>60.55</v>
      </c>
      <c r="E96" s="719">
        <v>2.7E-2</v>
      </c>
      <c r="F96" s="719">
        <v>0.14099999999999999</v>
      </c>
      <c r="G96" s="718"/>
      <c r="H96" s="719">
        <v>0.75</v>
      </c>
      <c r="I96" s="719">
        <v>10</v>
      </c>
      <c r="J96" s="719">
        <v>148.6</v>
      </c>
      <c r="K96" s="719">
        <v>0</v>
      </c>
      <c r="L96" s="718"/>
      <c r="M96" s="718"/>
      <c r="N96" s="720"/>
      <c r="O96" s="719">
        <v>0</v>
      </c>
      <c r="P96" s="719">
        <v>0</v>
      </c>
      <c r="Q96" s="719">
        <v>0</v>
      </c>
      <c r="R96" s="719">
        <v>0.35670000000000002</v>
      </c>
      <c r="S96" s="721" t="s">
        <v>602</v>
      </c>
    </row>
    <row r="97" spans="2:19" ht="15">
      <c r="B97" s="722"/>
      <c r="C97" s="718"/>
      <c r="D97" s="718"/>
      <c r="E97" s="718"/>
      <c r="F97" s="718"/>
      <c r="G97" s="719">
        <v>0.14099999999999999</v>
      </c>
      <c r="H97" s="718"/>
      <c r="I97" s="718"/>
      <c r="J97" s="718"/>
      <c r="K97" s="719">
        <v>4.36E-2</v>
      </c>
      <c r="L97" s="718"/>
      <c r="M97" s="718"/>
      <c r="N97" s="720"/>
      <c r="O97" s="719">
        <v>0.88</v>
      </c>
      <c r="P97" s="719">
        <v>7.0000000000000007E-2</v>
      </c>
      <c r="Q97" s="719">
        <v>2.14</v>
      </c>
      <c r="R97" s="718"/>
      <c r="S97" s="721"/>
    </row>
    <row r="98" spans="2:19" ht="15">
      <c r="B98" s="717">
        <v>40</v>
      </c>
      <c r="C98" s="718" t="s">
        <v>756</v>
      </c>
      <c r="D98" s="719">
        <v>166.34</v>
      </c>
      <c r="E98" s="719">
        <v>1.6E-2</v>
      </c>
      <c r="F98" s="719">
        <v>0.503</v>
      </c>
      <c r="G98" s="718"/>
      <c r="H98" s="719">
        <v>0.75</v>
      </c>
      <c r="I98" s="719">
        <v>10</v>
      </c>
      <c r="J98" s="719">
        <v>148.6</v>
      </c>
      <c r="K98" s="719">
        <v>0</v>
      </c>
      <c r="L98" s="718"/>
      <c r="M98" s="718"/>
      <c r="N98" s="720"/>
      <c r="O98" s="719">
        <v>0</v>
      </c>
      <c r="P98" s="719">
        <v>0</v>
      </c>
      <c r="Q98" s="719">
        <v>0</v>
      </c>
      <c r="R98" s="719">
        <v>0.27250000000000002</v>
      </c>
      <c r="S98" s="721" t="s">
        <v>602</v>
      </c>
    </row>
    <row r="99" spans="2:19" ht="15">
      <c r="B99" s="722"/>
      <c r="C99" s="718"/>
      <c r="D99" s="718"/>
      <c r="E99" s="718"/>
      <c r="F99" s="718"/>
      <c r="G99" s="719">
        <v>0.503</v>
      </c>
      <c r="H99" s="718"/>
      <c r="I99" s="718"/>
      <c r="J99" s="718"/>
      <c r="K99" s="719">
        <v>0.15570000000000001</v>
      </c>
      <c r="L99" s="718"/>
      <c r="M99" s="718"/>
      <c r="N99" s="720"/>
      <c r="O99" s="719">
        <v>0.94</v>
      </c>
      <c r="P99" s="719">
        <v>0.1</v>
      </c>
      <c r="Q99" s="719">
        <v>4.0199999999999996</v>
      </c>
      <c r="R99" s="718"/>
      <c r="S99" s="721"/>
    </row>
    <row r="100" spans="2:19" ht="15">
      <c r="B100" s="717">
        <v>41</v>
      </c>
      <c r="C100" s="718" t="s">
        <v>757</v>
      </c>
      <c r="D100" s="719">
        <v>165.88</v>
      </c>
      <c r="E100" s="719">
        <v>1.6E-2</v>
      </c>
      <c r="F100" s="719">
        <v>0.51800000000000002</v>
      </c>
      <c r="G100" s="718"/>
      <c r="H100" s="719">
        <v>0.75</v>
      </c>
      <c r="I100" s="719">
        <v>10</v>
      </c>
      <c r="J100" s="719">
        <v>148.6</v>
      </c>
      <c r="K100" s="719">
        <v>0</v>
      </c>
      <c r="L100" s="718"/>
      <c r="M100" s="718"/>
      <c r="N100" s="720"/>
      <c r="O100" s="719">
        <v>0</v>
      </c>
      <c r="P100" s="719">
        <v>0</v>
      </c>
      <c r="Q100" s="719">
        <v>0</v>
      </c>
      <c r="R100" s="719">
        <v>0.27289999999999998</v>
      </c>
      <c r="S100" s="721" t="s">
        <v>602</v>
      </c>
    </row>
    <row r="101" spans="2:19" ht="15">
      <c r="B101" s="722"/>
      <c r="C101" s="718"/>
      <c r="D101" s="718"/>
      <c r="E101" s="718"/>
      <c r="F101" s="718"/>
      <c r="G101" s="719">
        <v>0.51800000000000002</v>
      </c>
      <c r="H101" s="718"/>
      <c r="I101" s="718"/>
      <c r="J101" s="718"/>
      <c r="K101" s="719">
        <v>0.16020000000000001</v>
      </c>
      <c r="L101" s="718"/>
      <c r="M101" s="718"/>
      <c r="N101" s="720"/>
      <c r="O101" s="719">
        <v>0.95</v>
      </c>
      <c r="P101" s="719">
        <v>0.11</v>
      </c>
      <c r="Q101" s="719">
        <v>4.0599999999999996</v>
      </c>
      <c r="R101" s="718"/>
      <c r="S101" s="721"/>
    </row>
    <row r="102" spans="2:19" ht="15">
      <c r="B102" s="717">
        <v>42</v>
      </c>
      <c r="C102" s="718" t="s">
        <v>758</v>
      </c>
      <c r="D102" s="719">
        <v>166.84</v>
      </c>
      <c r="E102" s="719">
        <v>1.4999999999999999E-2</v>
      </c>
      <c r="F102" s="719">
        <v>0.48299999999999998</v>
      </c>
      <c r="G102" s="718"/>
      <c r="H102" s="719">
        <v>0.75</v>
      </c>
      <c r="I102" s="719">
        <v>10</v>
      </c>
      <c r="J102" s="719">
        <v>148.6</v>
      </c>
      <c r="K102" s="719">
        <v>0</v>
      </c>
      <c r="L102" s="718"/>
      <c r="M102" s="718"/>
      <c r="N102" s="720"/>
      <c r="O102" s="719">
        <v>0</v>
      </c>
      <c r="P102" s="719">
        <v>0</v>
      </c>
      <c r="Q102" s="719">
        <v>0</v>
      </c>
      <c r="R102" s="719">
        <v>0.26479999999999998</v>
      </c>
      <c r="S102" s="721" t="s">
        <v>602</v>
      </c>
    </row>
    <row r="103" spans="2:19" ht="15">
      <c r="B103" s="722"/>
      <c r="C103" s="718"/>
      <c r="D103" s="718"/>
      <c r="E103" s="718"/>
      <c r="F103" s="718"/>
      <c r="G103" s="719">
        <v>0.48299999999999998</v>
      </c>
      <c r="H103" s="718"/>
      <c r="I103" s="718"/>
      <c r="J103" s="718"/>
      <c r="K103" s="719">
        <v>0.14949999999999999</v>
      </c>
      <c r="L103" s="718"/>
      <c r="M103" s="718"/>
      <c r="N103" s="720"/>
      <c r="O103" s="719">
        <v>0.91</v>
      </c>
      <c r="P103" s="719">
        <v>0.1</v>
      </c>
      <c r="Q103" s="719">
        <v>4</v>
      </c>
      <c r="R103" s="718"/>
      <c r="S103" s="721"/>
    </row>
    <row r="104" spans="2:19" ht="15">
      <c r="B104" s="717">
        <v>43</v>
      </c>
      <c r="C104" s="718" t="s">
        <v>759</v>
      </c>
      <c r="D104" s="719">
        <v>166.39</v>
      </c>
      <c r="E104" s="719">
        <v>1.4999999999999999E-2</v>
      </c>
      <c r="F104" s="719">
        <v>0.505</v>
      </c>
      <c r="G104" s="718"/>
      <c r="H104" s="719">
        <v>0.75</v>
      </c>
      <c r="I104" s="719">
        <v>10</v>
      </c>
      <c r="J104" s="719">
        <v>148.6</v>
      </c>
      <c r="K104" s="719">
        <v>0</v>
      </c>
      <c r="L104" s="718"/>
      <c r="M104" s="718"/>
      <c r="N104" s="720"/>
      <c r="O104" s="719">
        <v>0</v>
      </c>
      <c r="P104" s="719">
        <v>0</v>
      </c>
      <c r="Q104" s="719">
        <v>0</v>
      </c>
      <c r="R104" s="719">
        <v>0.2651</v>
      </c>
      <c r="S104" s="721" t="s">
        <v>602</v>
      </c>
    </row>
    <row r="105" spans="2:19" ht="15">
      <c r="B105" s="722"/>
      <c r="C105" s="718"/>
      <c r="D105" s="718"/>
      <c r="E105" s="718"/>
      <c r="F105" s="718"/>
      <c r="G105" s="719">
        <v>0.505</v>
      </c>
      <c r="H105" s="718"/>
      <c r="I105" s="718"/>
      <c r="J105" s="718"/>
      <c r="K105" s="719">
        <v>0.15640000000000001</v>
      </c>
      <c r="L105" s="718"/>
      <c r="M105" s="718"/>
      <c r="N105" s="720"/>
      <c r="O105" s="719">
        <v>0.92</v>
      </c>
      <c r="P105" s="719">
        <v>0.11</v>
      </c>
      <c r="Q105" s="719">
        <v>4.07</v>
      </c>
      <c r="R105" s="718"/>
      <c r="S105" s="721"/>
    </row>
    <row r="106" spans="2:19" ht="15">
      <c r="B106" s="717">
        <v>44</v>
      </c>
      <c r="C106" s="718" t="s">
        <v>760</v>
      </c>
      <c r="D106" s="719">
        <v>64.989999999999995</v>
      </c>
      <c r="E106" s="719">
        <v>1.9E-2</v>
      </c>
      <c r="F106" s="719">
        <v>0.191</v>
      </c>
      <c r="G106" s="718"/>
      <c r="H106" s="719">
        <v>0.75</v>
      </c>
      <c r="I106" s="719">
        <v>10</v>
      </c>
      <c r="J106" s="719">
        <v>148.6</v>
      </c>
      <c r="K106" s="719">
        <v>0</v>
      </c>
      <c r="L106" s="718"/>
      <c r="M106" s="718"/>
      <c r="N106" s="720"/>
      <c r="O106" s="719">
        <v>0</v>
      </c>
      <c r="P106" s="719">
        <v>0</v>
      </c>
      <c r="Q106" s="719">
        <v>0</v>
      </c>
      <c r="R106" s="719">
        <v>0.30180000000000001</v>
      </c>
      <c r="S106" s="721" t="s">
        <v>602</v>
      </c>
    </row>
    <row r="107" spans="2:19" ht="15">
      <c r="B107" s="722"/>
      <c r="C107" s="718"/>
      <c r="D107" s="718"/>
      <c r="E107" s="718"/>
      <c r="F107" s="718"/>
      <c r="G107" s="719">
        <v>0.191</v>
      </c>
      <c r="H107" s="718"/>
      <c r="I107" s="718"/>
      <c r="J107" s="718"/>
      <c r="K107" s="719">
        <v>5.9200000000000003E-2</v>
      </c>
      <c r="L107" s="718"/>
      <c r="M107" s="718"/>
      <c r="N107" s="720"/>
      <c r="O107" s="719">
        <v>0.82</v>
      </c>
      <c r="P107" s="719">
        <v>0.08</v>
      </c>
      <c r="Q107" s="719">
        <v>2.61</v>
      </c>
      <c r="R107" s="718"/>
      <c r="S107" s="721"/>
    </row>
    <row r="108" spans="2:19" ht="15">
      <c r="B108" s="717">
        <v>45</v>
      </c>
      <c r="C108" s="718" t="s">
        <v>761</v>
      </c>
      <c r="D108" s="719">
        <v>65.849999999999994</v>
      </c>
      <c r="E108" s="719">
        <v>1.9E-2</v>
      </c>
      <c r="F108" s="719">
        <v>0.222</v>
      </c>
      <c r="G108" s="718"/>
      <c r="H108" s="719">
        <v>0.75</v>
      </c>
      <c r="I108" s="719">
        <v>10</v>
      </c>
      <c r="J108" s="719">
        <v>148.6</v>
      </c>
      <c r="K108" s="719">
        <v>0</v>
      </c>
      <c r="L108" s="718"/>
      <c r="M108" s="718"/>
      <c r="N108" s="720"/>
      <c r="O108" s="719">
        <v>0</v>
      </c>
      <c r="P108" s="719">
        <v>0</v>
      </c>
      <c r="Q108" s="719">
        <v>0</v>
      </c>
      <c r="R108" s="719">
        <v>0.29980000000000001</v>
      </c>
      <c r="S108" s="721" t="s">
        <v>602</v>
      </c>
    </row>
    <row r="109" spans="2:19" ht="15">
      <c r="B109" s="722"/>
      <c r="C109" s="718"/>
      <c r="D109" s="718"/>
      <c r="E109" s="718"/>
      <c r="F109" s="718"/>
      <c r="G109" s="719">
        <v>0.222</v>
      </c>
      <c r="H109" s="718"/>
      <c r="I109" s="718"/>
      <c r="J109" s="718"/>
      <c r="K109" s="719">
        <v>6.8699999999999997E-2</v>
      </c>
      <c r="L109" s="718"/>
      <c r="M109" s="718"/>
      <c r="N109" s="720"/>
      <c r="O109" s="719">
        <v>0.84</v>
      </c>
      <c r="P109" s="719">
        <v>0.08</v>
      </c>
      <c r="Q109" s="719">
        <v>2.79</v>
      </c>
      <c r="R109" s="718"/>
      <c r="S109" s="721"/>
    </row>
    <row r="110" spans="2:19" ht="15">
      <c r="B110" s="717">
        <v>46</v>
      </c>
      <c r="C110" s="718" t="s">
        <v>762</v>
      </c>
      <c r="D110" s="719">
        <v>97</v>
      </c>
      <c r="E110" s="719">
        <v>3.3000000000000002E-2</v>
      </c>
      <c r="F110" s="719">
        <v>0.30399999999999999</v>
      </c>
      <c r="G110" s="718"/>
      <c r="H110" s="719">
        <v>0.75</v>
      </c>
      <c r="I110" s="719">
        <v>10</v>
      </c>
      <c r="J110" s="719">
        <v>148.6</v>
      </c>
      <c r="K110" s="719">
        <v>0</v>
      </c>
      <c r="L110" s="718"/>
      <c r="M110" s="718"/>
      <c r="N110" s="720"/>
      <c r="O110" s="719">
        <v>0</v>
      </c>
      <c r="P110" s="719">
        <v>0</v>
      </c>
      <c r="Q110" s="719">
        <v>0</v>
      </c>
      <c r="R110" s="719">
        <v>0.39240000000000003</v>
      </c>
      <c r="S110" s="721" t="s">
        <v>602</v>
      </c>
    </row>
    <row r="111" spans="2:19" ht="15">
      <c r="B111" s="722"/>
      <c r="C111" s="718"/>
      <c r="D111" s="718"/>
      <c r="E111" s="718"/>
      <c r="F111" s="718"/>
      <c r="G111" s="719">
        <v>0.30399999999999999</v>
      </c>
      <c r="H111" s="718"/>
      <c r="I111" s="718"/>
      <c r="J111" s="718"/>
      <c r="K111" s="719">
        <v>9.4200000000000006E-2</v>
      </c>
      <c r="L111" s="718"/>
      <c r="M111" s="718"/>
      <c r="N111" s="720"/>
      <c r="O111" s="719">
        <v>1.1200000000000001</v>
      </c>
      <c r="P111" s="719">
        <v>0.08</v>
      </c>
      <c r="Q111" s="719">
        <v>2.84</v>
      </c>
      <c r="R111" s="718"/>
      <c r="S111" s="721"/>
    </row>
    <row r="112" spans="2:19" ht="15">
      <c r="B112" s="717">
        <v>47</v>
      </c>
      <c r="C112" s="718" t="s">
        <v>763</v>
      </c>
      <c r="D112" s="719">
        <v>97.32</v>
      </c>
      <c r="E112" s="719">
        <v>3.3000000000000002E-2</v>
      </c>
      <c r="F112" s="719">
        <v>0.33200000000000002</v>
      </c>
      <c r="G112" s="718"/>
      <c r="H112" s="719">
        <v>0.75</v>
      </c>
      <c r="I112" s="719">
        <v>10</v>
      </c>
      <c r="J112" s="719">
        <v>148.6</v>
      </c>
      <c r="K112" s="719">
        <v>0</v>
      </c>
      <c r="L112" s="718"/>
      <c r="M112" s="718"/>
      <c r="N112" s="720"/>
      <c r="O112" s="719">
        <v>0</v>
      </c>
      <c r="P112" s="719">
        <v>0</v>
      </c>
      <c r="Q112" s="719">
        <v>0</v>
      </c>
      <c r="R112" s="719">
        <v>0.39179999999999998</v>
      </c>
      <c r="S112" s="721" t="s">
        <v>602</v>
      </c>
    </row>
    <row r="113" spans="2:19" ht="15">
      <c r="B113" s="722"/>
      <c r="C113" s="718"/>
      <c r="D113" s="718"/>
      <c r="E113" s="718"/>
      <c r="F113" s="718"/>
      <c r="G113" s="719">
        <v>0.33200000000000002</v>
      </c>
      <c r="H113" s="718"/>
      <c r="I113" s="718"/>
      <c r="J113" s="718"/>
      <c r="K113" s="719">
        <v>0.1026</v>
      </c>
      <c r="L113" s="718"/>
      <c r="M113" s="718"/>
      <c r="N113" s="720"/>
      <c r="O113" s="719">
        <v>1.1399999999999999</v>
      </c>
      <c r="P113" s="719">
        <v>0.08</v>
      </c>
      <c r="Q113" s="719">
        <v>2.95</v>
      </c>
      <c r="R113" s="718"/>
      <c r="S113" s="721"/>
    </row>
    <row r="114" spans="2:19" ht="15">
      <c r="B114" s="717">
        <v>48</v>
      </c>
      <c r="C114" s="718" t="s">
        <v>764</v>
      </c>
      <c r="D114" s="719">
        <v>63.76</v>
      </c>
      <c r="E114" s="719">
        <v>1E-3</v>
      </c>
      <c r="F114" s="719">
        <v>0.152</v>
      </c>
      <c r="G114" s="718"/>
      <c r="H114" s="719">
        <v>0.75</v>
      </c>
      <c r="I114" s="719">
        <v>10</v>
      </c>
      <c r="J114" s="719">
        <v>148.6</v>
      </c>
      <c r="K114" s="719">
        <v>0</v>
      </c>
      <c r="L114" s="718"/>
      <c r="M114" s="718"/>
      <c r="N114" s="720"/>
      <c r="O114" s="719">
        <v>0</v>
      </c>
      <c r="P114" s="719">
        <v>0</v>
      </c>
      <c r="Q114" s="719">
        <v>0</v>
      </c>
      <c r="R114" s="719">
        <v>8.14E-2</v>
      </c>
      <c r="S114" s="721"/>
    </row>
    <row r="115" spans="2:19" ht="15">
      <c r="B115" s="722"/>
      <c r="C115" s="718"/>
      <c r="D115" s="718"/>
      <c r="E115" s="718"/>
      <c r="F115" s="718"/>
      <c r="G115" s="719">
        <v>0.152</v>
      </c>
      <c r="H115" s="718"/>
      <c r="I115" s="718"/>
      <c r="J115" s="718"/>
      <c r="K115" s="719">
        <v>4.6899999999999997E-2</v>
      </c>
      <c r="L115" s="718"/>
      <c r="M115" s="718"/>
      <c r="N115" s="720"/>
      <c r="O115" s="719">
        <v>0.28000000000000003</v>
      </c>
      <c r="P115" s="719">
        <v>0.1</v>
      </c>
      <c r="Q115" s="719">
        <v>4.03</v>
      </c>
      <c r="R115" s="718"/>
      <c r="S115" s="721"/>
    </row>
    <row r="116" spans="2:19" ht="15">
      <c r="B116" s="717">
        <v>49</v>
      </c>
      <c r="C116" s="718" t="s">
        <v>765</v>
      </c>
      <c r="D116" s="719">
        <v>63.65</v>
      </c>
      <c r="E116" s="719">
        <v>1E-3</v>
      </c>
      <c r="F116" s="719">
        <v>0.151</v>
      </c>
      <c r="G116" s="718"/>
      <c r="H116" s="719">
        <v>0.75</v>
      </c>
      <c r="I116" s="719">
        <v>10</v>
      </c>
      <c r="J116" s="719">
        <v>148.6</v>
      </c>
      <c r="K116" s="719">
        <v>0</v>
      </c>
      <c r="L116" s="718"/>
      <c r="M116" s="718"/>
      <c r="N116" s="720"/>
      <c r="O116" s="719">
        <v>0</v>
      </c>
      <c r="P116" s="719">
        <v>0</v>
      </c>
      <c r="Q116" s="719">
        <v>0</v>
      </c>
      <c r="R116" s="719">
        <v>8.1500000000000003E-2</v>
      </c>
      <c r="S116" s="721"/>
    </row>
    <row r="117" spans="2:19" ht="15">
      <c r="B117" s="722"/>
      <c r="C117" s="718"/>
      <c r="D117" s="718"/>
      <c r="E117" s="718"/>
      <c r="F117" s="718"/>
      <c r="G117" s="719">
        <v>0.151</v>
      </c>
      <c r="H117" s="718"/>
      <c r="I117" s="718"/>
      <c r="J117" s="718"/>
      <c r="K117" s="719">
        <v>4.6800000000000001E-2</v>
      </c>
      <c r="L117" s="718"/>
      <c r="M117" s="718"/>
      <c r="N117" s="720"/>
      <c r="O117" s="719">
        <v>0.28000000000000003</v>
      </c>
      <c r="P117" s="719">
        <v>0.1</v>
      </c>
      <c r="Q117" s="719">
        <v>4.03</v>
      </c>
      <c r="R117" s="718"/>
      <c r="S117" s="721"/>
    </row>
    <row r="118" spans="2:19" ht="15">
      <c r="B118" s="717">
        <v>50</v>
      </c>
      <c r="C118" s="718" t="s">
        <v>766</v>
      </c>
      <c r="D118" s="719">
        <v>146.94</v>
      </c>
      <c r="E118" s="719">
        <v>2.3E-2</v>
      </c>
      <c r="F118" s="719">
        <v>0.44500000000000001</v>
      </c>
      <c r="G118" s="718"/>
      <c r="H118" s="719">
        <v>0.75</v>
      </c>
      <c r="I118" s="719">
        <v>10</v>
      </c>
      <c r="J118" s="719">
        <v>148.6</v>
      </c>
      <c r="K118" s="719">
        <v>0</v>
      </c>
      <c r="L118" s="718"/>
      <c r="M118" s="718"/>
      <c r="N118" s="720"/>
      <c r="O118" s="719">
        <v>0</v>
      </c>
      <c r="P118" s="719">
        <v>0</v>
      </c>
      <c r="Q118" s="719">
        <v>0</v>
      </c>
      <c r="R118" s="719">
        <v>0.32769999999999999</v>
      </c>
      <c r="S118" s="721" t="s">
        <v>602</v>
      </c>
    </row>
    <row r="119" spans="2:19" ht="15">
      <c r="B119" s="722"/>
      <c r="C119" s="718"/>
      <c r="D119" s="718"/>
      <c r="E119" s="718"/>
      <c r="F119" s="718"/>
      <c r="G119" s="719">
        <v>0.44500000000000001</v>
      </c>
      <c r="H119" s="718"/>
      <c r="I119" s="718"/>
      <c r="J119" s="718"/>
      <c r="K119" s="719">
        <v>0.13789999999999999</v>
      </c>
      <c r="L119" s="718"/>
      <c r="M119" s="718"/>
      <c r="N119" s="720"/>
      <c r="O119" s="719">
        <v>1.06</v>
      </c>
      <c r="P119" s="719">
        <v>0.1</v>
      </c>
      <c r="Q119" s="719">
        <v>3.56</v>
      </c>
      <c r="R119" s="718"/>
      <c r="S119" s="721"/>
    </row>
    <row r="120" spans="2:19" ht="15">
      <c r="B120" s="722"/>
      <c r="C120" s="718" t="s">
        <v>767</v>
      </c>
      <c r="D120" s="719">
        <v>66.58</v>
      </c>
      <c r="E120" s="719">
        <v>0.03</v>
      </c>
      <c r="F120" s="719">
        <v>0.23100000000000001</v>
      </c>
      <c r="G120" s="718"/>
      <c r="H120" s="719">
        <v>0.75</v>
      </c>
      <c r="I120" s="719">
        <v>10.68</v>
      </c>
      <c r="J120" s="719">
        <v>148.6</v>
      </c>
      <c r="K120" s="719">
        <v>0.13789999999999999</v>
      </c>
      <c r="L120" s="718"/>
      <c r="M120" s="718"/>
      <c r="N120" s="720"/>
      <c r="O120" s="719">
        <v>1.18</v>
      </c>
      <c r="P120" s="719">
        <v>0.09</v>
      </c>
      <c r="Q120" s="719">
        <v>3.37</v>
      </c>
      <c r="R120" s="719">
        <v>0.37659999999999999</v>
      </c>
      <c r="S120" s="721"/>
    </row>
    <row r="121" spans="2:19" ht="15">
      <c r="B121" s="722"/>
      <c r="C121" s="718"/>
      <c r="D121" s="718"/>
      <c r="E121" s="718"/>
      <c r="F121" s="718"/>
      <c r="G121" s="719">
        <v>0.67600000000000005</v>
      </c>
      <c r="H121" s="718"/>
      <c r="I121" s="718"/>
      <c r="J121" s="718"/>
      <c r="K121" s="719">
        <v>4.9299999999999997E-2</v>
      </c>
      <c r="L121" s="719">
        <v>0.16</v>
      </c>
      <c r="M121" s="719">
        <v>4</v>
      </c>
      <c r="N121" s="719">
        <v>0.04</v>
      </c>
      <c r="O121" s="719">
        <v>1.29</v>
      </c>
      <c r="P121" s="719">
        <v>0.1</v>
      </c>
      <c r="Q121" s="719">
        <v>3.98</v>
      </c>
      <c r="R121" s="718"/>
      <c r="S121" s="721"/>
    </row>
    <row r="122" spans="2:19" ht="15">
      <c r="B122" s="722"/>
      <c r="C122" s="718" t="s">
        <v>768</v>
      </c>
      <c r="D122" s="719">
        <v>67.069999999999993</v>
      </c>
      <c r="E122" s="719">
        <v>1.2E-2</v>
      </c>
      <c r="F122" s="719">
        <v>0.24099999999999999</v>
      </c>
      <c r="G122" s="718"/>
      <c r="H122" s="719">
        <v>0.75</v>
      </c>
      <c r="I122" s="719">
        <v>12.32</v>
      </c>
      <c r="J122" s="719">
        <v>148.6</v>
      </c>
      <c r="K122" s="719">
        <v>4.9299999999999997E-2</v>
      </c>
      <c r="L122" s="718"/>
      <c r="M122" s="718"/>
      <c r="N122" s="720"/>
      <c r="O122" s="719">
        <v>0.66</v>
      </c>
      <c r="P122" s="719">
        <v>0.08</v>
      </c>
      <c r="Q122" s="719">
        <v>2.66</v>
      </c>
      <c r="R122" s="719">
        <v>0.24110000000000001</v>
      </c>
      <c r="S122" s="721"/>
    </row>
    <row r="123" spans="2:19" ht="15">
      <c r="B123" s="722"/>
      <c r="C123" s="718"/>
      <c r="D123" s="718"/>
      <c r="E123" s="718"/>
      <c r="F123" s="718"/>
      <c r="G123" s="719">
        <v>0.4</v>
      </c>
      <c r="H123" s="718"/>
      <c r="I123" s="718"/>
      <c r="J123" s="718"/>
      <c r="K123" s="719">
        <v>0</v>
      </c>
      <c r="L123" s="719">
        <v>0.1239</v>
      </c>
      <c r="M123" s="719">
        <v>4</v>
      </c>
      <c r="N123" s="719">
        <v>0.04</v>
      </c>
      <c r="O123" s="719">
        <v>0.81</v>
      </c>
      <c r="P123" s="719">
        <v>0.1</v>
      </c>
      <c r="Q123" s="719">
        <v>3.86</v>
      </c>
      <c r="R123" s="718"/>
      <c r="S123" s="721"/>
    </row>
    <row r="124" spans="2:19" ht="15">
      <c r="B124" s="717">
        <v>51</v>
      </c>
      <c r="C124" s="718" t="s">
        <v>769</v>
      </c>
      <c r="D124" s="719">
        <v>65.44</v>
      </c>
      <c r="E124" s="719">
        <v>1.0999999999999999E-2</v>
      </c>
      <c r="F124" s="719">
        <v>0.21299999999999999</v>
      </c>
      <c r="G124" s="718"/>
      <c r="H124" s="719">
        <v>0.75</v>
      </c>
      <c r="I124" s="719">
        <v>10</v>
      </c>
      <c r="J124" s="719">
        <v>148.6</v>
      </c>
      <c r="K124" s="719">
        <v>0</v>
      </c>
      <c r="L124" s="718"/>
      <c r="M124" s="718"/>
      <c r="N124" s="720"/>
      <c r="O124" s="719">
        <v>0</v>
      </c>
      <c r="P124" s="719">
        <v>0</v>
      </c>
      <c r="Q124" s="719">
        <v>0</v>
      </c>
      <c r="R124" s="719">
        <v>0.2258</v>
      </c>
      <c r="S124" s="721"/>
    </row>
    <row r="125" spans="2:19" ht="15">
      <c r="B125" s="722"/>
      <c r="C125" s="718"/>
      <c r="D125" s="718"/>
      <c r="E125" s="718"/>
      <c r="F125" s="718"/>
      <c r="G125" s="719">
        <v>0.21299999999999999</v>
      </c>
      <c r="H125" s="718"/>
      <c r="I125" s="718"/>
      <c r="J125" s="718"/>
      <c r="K125" s="719">
        <v>0</v>
      </c>
      <c r="L125" s="719">
        <v>6.5799999999999997E-2</v>
      </c>
      <c r="M125" s="719">
        <v>2</v>
      </c>
      <c r="N125" s="719">
        <v>0.04</v>
      </c>
      <c r="O125" s="719">
        <v>0.67</v>
      </c>
      <c r="P125" s="719">
        <v>0.09</v>
      </c>
      <c r="Q125" s="719">
        <v>3.08</v>
      </c>
      <c r="R125" s="718"/>
      <c r="S125" s="721"/>
    </row>
    <row r="126" spans="2:19" ht="15">
      <c r="B126" s="722"/>
      <c r="C126" s="718" t="s">
        <v>770</v>
      </c>
      <c r="D126" s="719">
        <v>64.599999999999994</v>
      </c>
      <c r="E126" s="719">
        <v>2.1999999999999999E-2</v>
      </c>
      <c r="F126" s="719">
        <v>0.19600000000000001</v>
      </c>
      <c r="G126" s="718"/>
      <c r="H126" s="719">
        <v>0.75</v>
      </c>
      <c r="I126" s="719">
        <v>10</v>
      </c>
      <c r="J126" s="719">
        <v>148.6</v>
      </c>
      <c r="K126" s="719">
        <v>0</v>
      </c>
      <c r="L126" s="718"/>
      <c r="M126" s="718"/>
      <c r="N126" s="720"/>
      <c r="O126" s="719">
        <v>0</v>
      </c>
      <c r="P126" s="719">
        <v>0</v>
      </c>
      <c r="Q126" s="719">
        <v>0</v>
      </c>
      <c r="R126" s="719">
        <v>0.32129999999999997</v>
      </c>
      <c r="S126" s="721"/>
    </row>
    <row r="127" spans="2:19" ht="15">
      <c r="B127" s="722"/>
      <c r="C127" s="718"/>
      <c r="D127" s="718"/>
      <c r="E127" s="718"/>
      <c r="F127" s="718"/>
      <c r="G127" s="719">
        <v>0.19600000000000001</v>
      </c>
      <c r="H127" s="718"/>
      <c r="I127" s="718"/>
      <c r="J127" s="718"/>
      <c r="K127" s="719">
        <v>0</v>
      </c>
      <c r="L127" s="719">
        <v>6.08E-2</v>
      </c>
      <c r="M127" s="719">
        <v>2</v>
      </c>
      <c r="N127" s="719">
        <v>0.04</v>
      </c>
      <c r="O127" s="719">
        <v>0.87</v>
      </c>
      <c r="P127" s="719">
        <v>0.08</v>
      </c>
      <c r="Q127" s="719">
        <v>2.58</v>
      </c>
      <c r="R127" s="718"/>
      <c r="S127" s="721"/>
    </row>
    <row r="128" spans="2:19" ht="15">
      <c r="B128" s="717">
        <v>52</v>
      </c>
      <c r="C128" s="718" t="s">
        <v>771</v>
      </c>
      <c r="D128" s="719">
        <v>65.7</v>
      </c>
      <c r="E128" s="719">
        <v>4.0000000000000001E-3</v>
      </c>
      <c r="F128" s="719">
        <v>0.159</v>
      </c>
      <c r="G128" s="718"/>
      <c r="H128" s="719">
        <v>0.75</v>
      </c>
      <c r="I128" s="719">
        <v>10</v>
      </c>
      <c r="J128" s="719">
        <v>148.6</v>
      </c>
      <c r="K128" s="719">
        <v>0</v>
      </c>
      <c r="L128" s="718"/>
      <c r="M128" s="718"/>
      <c r="N128" s="720"/>
      <c r="O128" s="719">
        <v>0</v>
      </c>
      <c r="P128" s="719">
        <v>0</v>
      </c>
      <c r="Q128" s="719">
        <v>0</v>
      </c>
      <c r="R128" s="719">
        <v>0.14149999999999999</v>
      </c>
      <c r="S128" s="721"/>
    </row>
    <row r="129" spans="2:19" ht="15">
      <c r="B129" s="722"/>
      <c r="C129" s="718"/>
      <c r="D129" s="718"/>
      <c r="E129" s="718"/>
      <c r="F129" s="718"/>
      <c r="G129" s="719">
        <v>0.159</v>
      </c>
      <c r="H129" s="718"/>
      <c r="I129" s="718"/>
      <c r="J129" s="718"/>
      <c r="K129" s="719">
        <v>0</v>
      </c>
      <c r="L129" s="719">
        <v>4.9200000000000001E-2</v>
      </c>
      <c r="M129" s="719">
        <v>1</v>
      </c>
      <c r="N129" s="719">
        <v>0.06</v>
      </c>
      <c r="O129" s="719">
        <v>0.44</v>
      </c>
      <c r="P129" s="719">
        <v>0.09</v>
      </c>
      <c r="Q129" s="719">
        <v>3.3</v>
      </c>
      <c r="R129" s="718"/>
      <c r="S129" s="721"/>
    </row>
    <row r="130" spans="2:19" ht="15">
      <c r="B130" s="717">
        <v>53</v>
      </c>
      <c r="C130" s="718" t="s">
        <v>772</v>
      </c>
      <c r="D130" s="719">
        <v>62.48</v>
      </c>
      <c r="E130" s="719">
        <v>3.2000000000000001E-2</v>
      </c>
      <c r="F130" s="719">
        <v>0.159</v>
      </c>
      <c r="G130" s="718"/>
      <c r="H130" s="719">
        <v>0.75</v>
      </c>
      <c r="I130" s="719">
        <v>10</v>
      </c>
      <c r="J130" s="719">
        <v>148.6</v>
      </c>
      <c r="K130" s="719">
        <v>0</v>
      </c>
      <c r="L130" s="718"/>
      <c r="M130" s="718"/>
      <c r="N130" s="720"/>
      <c r="O130" s="719">
        <v>0</v>
      </c>
      <c r="P130" s="719">
        <v>0</v>
      </c>
      <c r="Q130" s="719">
        <v>0</v>
      </c>
      <c r="R130" s="719">
        <v>0.38779999999999998</v>
      </c>
      <c r="S130" s="721"/>
    </row>
    <row r="131" spans="2:19" ht="15">
      <c r="B131" s="722"/>
      <c r="C131" s="718"/>
      <c r="D131" s="718"/>
      <c r="E131" s="718"/>
      <c r="F131" s="718"/>
      <c r="G131" s="719">
        <v>0.159</v>
      </c>
      <c r="H131" s="718"/>
      <c r="I131" s="718"/>
      <c r="J131" s="718"/>
      <c r="K131" s="719">
        <v>0</v>
      </c>
      <c r="L131" s="719">
        <v>4.9099999999999998E-2</v>
      </c>
      <c r="M131" s="719">
        <v>2</v>
      </c>
      <c r="N131" s="719">
        <v>0.04</v>
      </c>
      <c r="O131" s="719">
        <v>0.97</v>
      </c>
      <c r="P131" s="719">
        <v>7.0000000000000007E-2</v>
      </c>
      <c r="Q131" s="719">
        <v>2.17</v>
      </c>
      <c r="R131" s="718"/>
      <c r="S131" s="721"/>
    </row>
    <row r="132" spans="2:19" ht="15">
      <c r="B132" s="722"/>
      <c r="C132" s="718" t="s">
        <v>773</v>
      </c>
      <c r="D132" s="719">
        <v>64.69</v>
      </c>
      <c r="E132" s="719">
        <v>1.7000000000000001E-2</v>
      </c>
      <c r="F132" s="719">
        <v>0.18099999999999999</v>
      </c>
      <c r="G132" s="718"/>
      <c r="H132" s="719">
        <v>0.75</v>
      </c>
      <c r="I132" s="719">
        <v>10</v>
      </c>
      <c r="J132" s="719">
        <v>148.6</v>
      </c>
      <c r="K132" s="719">
        <v>0</v>
      </c>
      <c r="L132" s="718"/>
      <c r="M132" s="718"/>
      <c r="N132" s="720"/>
      <c r="O132" s="719">
        <v>0</v>
      </c>
      <c r="P132" s="719">
        <v>0</v>
      </c>
      <c r="Q132" s="719">
        <v>0</v>
      </c>
      <c r="R132" s="719">
        <v>0.28260000000000002</v>
      </c>
      <c r="S132" s="721"/>
    </row>
    <row r="133" spans="2:19" ht="15">
      <c r="B133" s="722"/>
      <c r="C133" s="718"/>
      <c r="D133" s="718"/>
      <c r="E133" s="718"/>
      <c r="F133" s="718"/>
      <c r="G133" s="719">
        <v>0.18099999999999999</v>
      </c>
      <c r="H133" s="718"/>
      <c r="I133" s="718"/>
      <c r="J133" s="718"/>
      <c r="K133" s="719">
        <v>0</v>
      </c>
      <c r="L133" s="719">
        <v>5.6099999999999997E-2</v>
      </c>
      <c r="M133" s="719">
        <v>2</v>
      </c>
      <c r="N133" s="719">
        <v>0.04</v>
      </c>
      <c r="O133" s="719">
        <v>0.77</v>
      </c>
      <c r="P133" s="719">
        <v>0.08</v>
      </c>
      <c r="Q133" s="719">
        <v>2.63</v>
      </c>
      <c r="R133" s="718"/>
      <c r="S133" s="721"/>
    </row>
    <row r="134" spans="2:19" ht="15">
      <c r="B134" s="717">
        <v>54</v>
      </c>
      <c r="C134" s="718" t="s">
        <v>774</v>
      </c>
      <c r="D134" s="719">
        <v>67.81</v>
      </c>
      <c r="E134" s="719">
        <v>6.0000000000000001E-3</v>
      </c>
      <c r="F134" s="719">
        <v>0.159</v>
      </c>
      <c r="G134" s="718"/>
      <c r="H134" s="719">
        <v>0.75</v>
      </c>
      <c r="I134" s="719">
        <v>10</v>
      </c>
      <c r="J134" s="719">
        <v>148.6</v>
      </c>
      <c r="K134" s="719">
        <v>0</v>
      </c>
      <c r="L134" s="718"/>
      <c r="M134" s="718"/>
      <c r="N134" s="720"/>
      <c r="O134" s="719">
        <v>0</v>
      </c>
      <c r="P134" s="719">
        <v>0</v>
      </c>
      <c r="Q134" s="719">
        <v>0</v>
      </c>
      <c r="R134" s="719">
        <v>0.1706</v>
      </c>
      <c r="S134" s="721" t="s">
        <v>602</v>
      </c>
    </row>
    <row r="135" spans="2:19" ht="15">
      <c r="B135" s="722"/>
      <c r="C135" s="718"/>
      <c r="D135" s="718"/>
      <c r="E135" s="718"/>
      <c r="F135" s="718"/>
      <c r="G135" s="719">
        <v>0.159</v>
      </c>
      <c r="H135" s="718"/>
      <c r="I135" s="718"/>
      <c r="J135" s="718"/>
      <c r="K135" s="719">
        <v>4.9200000000000001E-2</v>
      </c>
      <c r="L135" s="718"/>
      <c r="M135" s="718"/>
      <c r="N135" s="720"/>
      <c r="O135" s="719">
        <v>0.51</v>
      </c>
      <c r="P135" s="719">
        <v>0.09</v>
      </c>
      <c r="Q135" s="719">
        <v>3.06</v>
      </c>
      <c r="R135" s="718"/>
      <c r="S135" s="721"/>
    </row>
    <row r="136" spans="2:19" ht="15">
      <c r="B136" s="722"/>
      <c r="C136" s="718" t="s">
        <v>775</v>
      </c>
      <c r="D136" s="719">
        <v>71.319999999999993</v>
      </c>
      <c r="E136" s="719">
        <v>1.2E-2</v>
      </c>
      <c r="F136" s="719">
        <v>0.16300000000000001</v>
      </c>
      <c r="G136" s="718"/>
      <c r="H136" s="719">
        <v>0.75</v>
      </c>
      <c r="I136" s="719">
        <v>10.96</v>
      </c>
      <c r="J136" s="719">
        <v>148.6</v>
      </c>
      <c r="K136" s="719">
        <v>4.9200000000000001E-2</v>
      </c>
      <c r="L136" s="718"/>
      <c r="M136" s="718"/>
      <c r="N136" s="720"/>
      <c r="O136" s="719">
        <v>0.65</v>
      </c>
      <c r="P136" s="719">
        <v>0.08</v>
      </c>
      <c r="Q136" s="719">
        <v>2.68</v>
      </c>
      <c r="R136" s="719">
        <v>0.2366</v>
      </c>
      <c r="S136" s="721" t="s">
        <v>602</v>
      </c>
    </row>
    <row r="137" spans="2:19" ht="15">
      <c r="B137" s="722"/>
      <c r="C137" s="718"/>
      <c r="D137" s="718"/>
      <c r="E137" s="718"/>
      <c r="F137" s="718"/>
      <c r="G137" s="719">
        <v>0.32200000000000001</v>
      </c>
      <c r="H137" s="718"/>
      <c r="I137" s="718"/>
      <c r="J137" s="718"/>
      <c r="K137" s="719">
        <v>9.9599999999999994E-2</v>
      </c>
      <c r="L137" s="718"/>
      <c r="M137" s="718"/>
      <c r="N137" s="720"/>
      <c r="O137" s="719">
        <v>0.76</v>
      </c>
      <c r="P137" s="719">
        <v>0.1</v>
      </c>
      <c r="Q137" s="719">
        <v>3.56</v>
      </c>
      <c r="R137" s="718"/>
      <c r="S137" s="721"/>
    </row>
    <row r="138" spans="2:19" ht="15">
      <c r="B138" s="722"/>
      <c r="C138" s="718" t="s">
        <v>776</v>
      </c>
      <c r="D138" s="719">
        <v>66.349999999999994</v>
      </c>
      <c r="E138" s="719">
        <v>0.02</v>
      </c>
      <c r="F138" s="719">
        <v>0.14799999999999999</v>
      </c>
      <c r="G138" s="718"/>
      <c r="H138" s="719">
        <v>0.75</v>
      </c>
      <c r="I138" s="719">
        <v>12.17</v>
      </c>
      <c r="J138" s="719">
        <v>148.6</v>
      </c>
      <c r="K138" s="719">
        <v>9.9599999999999994E-2</v>
      </c>
      <c r="L138" s="718"/>
      <c r="M138" s="718"/>
      <c r="N138" s="720"/>
      <c r="O138" s="719">
        <v>0.94</v>
      </c>
      <c r="P138" s="719">
        <v>0.09</v>
      </c>
      <c r="Q138" s="719">
        <v>3.2</v>
      </c>
      <c r="R138" s="719">
        <v>0.31030000000000002</v>
      </c>
      <c r="S138" s="721" t="s">
        <v>602</v>
      </c>
    </row>
    <row r="139" spans="2:19" ht="15">
      <c r="B139" s="722"/>
      <c r="C139" s="718"/>
      <c r="D139" s="718"/>
      <c r="E139" s="718"/>
      <c r="F139" s="718"/>
      <c r="G139" s="719">
        <v>0.46899999999999997</v>
      </c>
      <c r="H139" s="718"/>
      <c r="I139" s="718"/>
      <c r="J139" s="718"/>
      <c r="K139" s="719">
        <v>0.14530000000000001</v>
      </c>
      <c r="L139" s="718"/>
      <c r="M139" s="718"/>
      <c r="N139" s="720"/>
      <c r="O139" s="719">
        <v>1.02</v>
      </c>
      <c r="P139" s="719">
        <v>0.1</v>
      </c>
      <c r="Q139" s="719">
        <v>3.72</v>
      </c>
      <c r="R139" s="718"/>
      <c r="S139" s="721"/>
    </row>
    <row r="140" spans="2:19" ht="15">
      <c r="B140" s="717">
        <v>55</v>
      </c>
      <c r="C140" s="718" t="s">
        <v>777</v>
      </c>
      <c r="D140" s="719">
        <v>77.67</v>
      </c>
      <c r="E140" s="719">
        <v>1.7000000000000001E-2</v>
      </c>
      <c r="F140" s="719">
        <v>0.14299999999999999</v>
      </c>
      <c r="G140" s="718"/>
      <c r="H140" s="719">
        <v>0.75</v>
      </c>
      <c r="I140" s="719">
        <v>10</v>
      </c>
      <c r="J140" s="719">
        <v>148.6</v>
      </c>
      <c r="K140" s="719">
        <v>0</v>
      </c>
      <c r="L140" s="718"/>
      <c r="M140" s="718"/>
      <c r="N140" s="720"/>
      <c r="O140" s="719">
        <v>0</v>
      </c>
      <c r="P140" s="719">
        <v>0</v>
      </c>
      <c r="Q140" s="719">
        <v>0</v>
      </c>
      <c r="R140" s="719">
        <v>0.28249999999999997</v>
      </c>
      <c r="S140" s="721" t="s">
        <v>602</v>
      </c>
    </row>
    <row r="141" spans="2:19" ht="15">
      <c r="B141" s="722"/>
      <c r="C141" s="718"/>
      <c r="D141" s="718"/>
      <c r="E141" s="718"/>
      <c r="F141" s="718"/>
      <c r="G141" s="719">
        <v>0.14299999999999999</v>
      </c>
      <c r="H141" s="718"/>
      <c r="I141" s="718"/>
      <c r="J141" s="718"/>
      <c r="K141" s="719">
        <v>4.4400000000000002E-2</v>
      </c>
      <c r="L141" s="718"/>
      <c r="M141" s="718"/>
      <c r="N141" s="720"/>
      <c r="O141" s="719">
        <v>0.74</v>
      </c>
      <c r="P141" s="719">
        <v>7.0000000000000007E-2</v>
      </c>
      <c r="Q141" s="719">
        <v>2.38</v>
      </c>
      <c r="R141" s="718"/>
      <c r="S141" s="721"/>
    </row>
    <row r="142" spans="2:19" ht="15">
      <c r="B142" s="722"/>
      <c r="C142" s="718" t="s">
        <v>778</v>
      </c>
      <c r="D142" s="719">
        <v>70.569999999999993</v>
      </c>
      <c r="E142" s="719">
        <v>2.9000000000000001E-2</v>
      </c>
      <c r="F142" s="719">
        <v>0.12</v>
      </c>
      <c r="G142" s="718"/>
      <c r="H142" s="719">
        <v>0.75</v>
      </c>
      <c r="I142" s="719">
        <v>10.73</v>
      </c>
      <c r="J142" s="719">
        <v>148.6</v>
      </c>
      <c r="K142" s="719">
        <v>4.4400000000000002E-2</v>
      </c>
      <c r="L142" s="718"/>
      <c r="M142" s="718"/>
      <c r="N142" s="720"/>
      <c r="O142" s="719">
        <v>0.91</v>
      </c>
      <c r="P142" s="719">
        <v>7.0000000000000007E-2</v>
      </c>
      <c r="Q142" s="719">
        <v>2.12</v>
      </c>
      <c r="R142" s="719">
        <v>0.36849999999999999</v>
      </c>
      <c r="S142" s="721" t="s">
        <v>602</v>
      </c>
    </row>
    <row r="143" spans="2:19" ht="15">
      <c r="B143" s="722"/>
      <c r="C143" s="718"/>
      <c r="D143" s="718"/>
      <c r="E143" s="718"/>
      <c r="F143" s="718"/>
      <c r="G143" s="719">
        <v>0.26300000000000001</v>
      </c>
      <c r="H143" s="718"/>
      <c r="I143" s="718"/>
      <c r="J143" s="718"/>
      <c r="K143" s="719">
        <v>8.1500000000000003E-2</v>
      </c>
      <c r="L143" s="718"/>
      <c r="M143" s="718"/>
      <c r="N143" s="720"/>
      <c r="O143" s="719">
        <v>1.03</v>
      </c>
      <c r="P143" s="719">
        <v>0.08</v>
      </c>
      <c r="Q143" s="719">
        <v>2.75</v>
      </c>
      <c r="R143" s="718"/>
      <c r="S143" s="721"/>
    </row>
    <row r="144" spans="2:19" ht="15">
      <c r="B144" s="722"/>
      <c r="C144" s="718" t="s">
        <v>779</v>
      </c>
      <c r="D144" s="719">
        <v>59.82</v>
      </c>
      <c r="E144" s="719">
        <v>3.4000000000000002E-2</v>
      </c>
      <c r="F144" s="719">
        <v>0.113</v>
      </c>
      <c r="G144" s="718"/>
      <c r="H144" s="719">
        <v>0.75</v>
      </c>
      <c r="I144" s="719">
        <v>11.64</v>
      </c>
      <c r="J144" s="719">
        <v>148.6</v>
      </c>
      <c r="K144" s="719">
        <v>8.1500000000000003E-2</v>
      </c>
      <c r="L144" s="718"/>
      <c r="M144" s="718"/>
      <c r="N144" s="720"/>
      <c r="O144" s="719">
        <v>1.0900000000000001</v>
      </c>
      <c r="P144" s="719">
        <v>0.08</v>
      </c>
      <c r="Q144" s="719">
        <v>2.66</v>
      </c>
      <c r="R144" s="719">
        <v>0.39729999999999999</v>
      </c>
      <c r="S144" s="721"/>
    </row>
    <row r="145" spans="2:19" ht="15.75" thickBot="1">
      <c r="B145" s="723"/>
      <c r="C145" s="724"/>
      <c r="D145" s="724"/>
      <c r="E145" s="724"/>
      <c r="F145" s="724"/>
      <c r="G145" s="725">
        <v>0.377</v>
      </c>
      <c r="H145" s="724"/>
      <c r="I145" s="724"/>
      <c r="J145" s="724"/>
      <c r="K145" s="725">
        <v>0</v>
      </c>
      <c r="L145" s="725">
        <v>0.1166</v>
      </c>
      <c r="M145" s="725">
        <v>3</v>
      </c>
      <c r="N145" s="725">
        <v>0.04</v>
      </c>
      <c r="O145" s="725">
        <v>1.18</v>
      </c>
      <c r="P145" s="725">
        <v>0.09</v>
      </c>
      <c r="Q145" s="725">
        <v>3.08</v>
      </c>
      <c r="R145" s="724"/>
      <c r="S145" s="726"/>
    </row>
  </sheetData>
  <mergeCells count="1">
    <mergeCell ref="B6:S6"/>
  </mergeCells>
  <printOptions horizontalCentered="1"/>
  <pageMargins left="0.70866141732283472" right="0.70866141732283472" top="1.1811023622047245" bottom="0.74803149606299213" header="0.31496062992125984" footer="0.31496062992125984"/>
  <pageSetup paperSize="9" scale="61" firstPageNumber="25" fitToHeight="0" orientation="landscape" r:id="rId1"/>
  <headerFooter scaleWithDoc="0">
    <oddFooter xml:space="preserve">&amp;C&amp;10
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36">
    <tabColor rgb="FFFFFF00"/>
    <pageSetUpPr fitToPage="1"/>
  </sheetPr>
  <dimension ref="A1:X117"/>
  <sheetViews>
    <sheetView showGridLines="0" topLeftCell="A99" zoomScale="115" zoomScaleNormal="115" zoomScaleSheetLayoutView="115" workbookViewId="0">
      <selection activeCell="B108" sqref="B108:K115"/>
    </sheetView>
  </sheetViews>
  <sheetFormatPr defaultRowHeight="15"/>
  <cols>
    <col min="1" max="1" width="9.140625" style="195"/>
    <col min="2" max="2" width="12.28515625" style="195" customWidth="1"/>
    <col min="3" max="3" width="13" style="195" customWidth="1"/>
    <col min="4" max="4" width="16.28515625" style="195" bestFit="1" customWidth="1"/>
    <col min="5" max="5" width="19.140625" style="195" customWidth="1"/>
    <col min="6" max="6" width="13.42578125" style="195" customWidth="1"/>
    <col min="7" max="7" width="12.140625" style="195" customWidth="1"/>
    <col min="8" max="8" width="13.85546875" style="195" customWidth="1"/>
    <col min="9" max="9" width="14.42578125" style="195" bestFit="1" customWidth="1"/>
    <col min="10" max="10" width="23.28515625" style="195" customWidth="1"/>
    <col min="11" max="11" width="18.85546875" style="195" customWidth="1"/>
    <col min="12" max="12" width="6.7109375" style="195" customWidth="1"/>
    <col min="13" max="13" width="12.140625" style="195" customWidth="1"/>
    <col min="14" max="15" width="25.28515625" style="195" customWidth="1"/>
    <col min="16" max="16" width="10.5703125" style="195" customWidth="1"/>
    <col min="17" max="17" width="9.140625" style="195"/>
    <col min="18" max="18" width="13.7109375" style="195" customWidth="1"/>
    <col min="19" max="19" width="10.140625" style="195" customWidth="1"/>
    <col min="20" max="20" width="8.28515625" style="195" customWidth="1"/>
    <col min="21" max="16384" width="9.140625" style="195"/>
  </cols>
  <sheetData>
    <row r="1" spans="1:24" s="196" customFormat="1" ht="15" customHeight="1">
      <c r="A1" s="644" t="str">
        <f>'DREN. REDE'!A1</f>
        <v xml:space="preserve">OBRA: </v>
      </c>
      <c r="B1" s="645" t="str">
        <f>'DREN. REDE'!B1</f>
        <v>PAVIMENTAÇÃO ASFÁLTICA</v>
      </c>
      <c r="C1" s="645"/>
      <c r="D1" s="645"/>
      <c r="E1" s="645"/>
      <c r="F1" s="645"/>
      <c r="G1" s="645"/>
      <c r="H1" s="645"/>
      <c r="I1" s="645"/>
      <c r="J1" s="645"/>
      <c r="K1" s="645"/>
      <c r="L1" s="646"/>
    </row>
    <row r="2" spans="1:24" s="196" customFormat="1" ht="14.25">
      <c r="A2" s="647" t="str">
        <f>'DREN. REDE'!A2</f>
        <v>LOCAL:</v>
      </c>
      <c r="B2" s="648" t="str">
        <f>'DREN. REDE'!B2</f>
        <v>BAIRRO ITORORÓ</v>
      </c>
      <c r="C2" s="648"/>
      <c r="D2" s="648"/>
      <c r="E2" s="648"/>
      <c r="F2" s="648"/>
      <c r="G2" s="648"/>
      <c r="H2" s="648"/>
      <c r="I2" s="648"/>
      <c r="J2" s="648"/>
      <c r="K2" s="648"/>
      <c r="L2" s="649"/>
    </row>
    <row r="3" spans="1:24" s="196" customFormat="1" ht="14.25">
      <c r="A3" s="647" t="str">
        <f>'DREN. REDE'!A3</f>
        <v>PROP.:</v>
      </c>
      <c r="B3" s="648" t="str">
        <f>'DREN. REDE'!B3</f>
        <v>PREFEITURA MUNICIPAL DE VÁRZEA GRANDE -MT</v>
      </c>
      <c r="C3" s="648"/>
      <c r="D3" s="648"/>
      <c r="E3" s="648"/>
      <c r="F3" s="648"/>
      <c r="G3" s="648"/>
      <c r="H3" s="648"/>
      <c r="I3" s="648"/>
      <c r="J3" s="648"/>
      <c r="K3" s="648"/>
      <c r="L3" s="649"/>
    </row>
    <row r="4" spans="1:24" s="196" customFormat="1" ht="15.75" customHeight="1" thickBot="1">
      <c r="A4" s="650" t="str">
        <f>'DREN. REDE'!A4</f>
        <v>DATA:</v>
      </c>
      <c r="B4" s="651" t="str">
        <f>'DREN. REDE'!B4</f>
        <v>ABRIL/2020 - NÃO DESONERADO</v>
      </c>
      <c r="C4" s="652"/>
      <c r="D4" s="652"/>
      <c r="E4" s="654"/>
      <c r="F4" s="654"/>
      <c r="G4" s="654"/>
      <c r="H4" s="654"/>
      <c r="I4" s="654"/>
      <c r="J4" s="654"/>
      <c r="K4" s="653"/>
      <c r="L4" s="727"/>
    </row>
    <row r="5" spans="1:24" ht="15.75" thickBot="1">
      <c r="A5" s="655"/>
      <c r="B5" s="656"/>
      <c r="C5" s="656"/>
      <c r="D5" s="656"/>
      <c r="E5" s="656"/>
      <c r="F5" s="656"/>
      <c r="G5" s="656"/>
      <c r="H5" s="656"/>
      <c r="I5" s="656"/>
      <c r="J5" s="656"/>
      <c r="K5" s="656"/>
      <c r="L5" s="657"/>
    </row>
    <row r="6" spans="1:24" s="196" customFormat="1" ht="22.5" customHeight="1" thickBot="1">
      <c r="A6" s="658"/>
      <c r="B6" s="1404" t="s">
        <v>621</v>
      </c>
      <c r="C6" s="1405"/>
      <c r="D6" s="1405"/>
      <c r="E6" s="1405"/>
      <c r="F6" s="1405"/>
      <c r="G6" s="1405"/>
      <c r="H6" s="1405"/>
      <c r="I6" s="1405"/>
      <c r="J6" s="1405"/>
      <c r="K6" s="1406"/>
      <c r="L6" s="659"/>
      <c r="M6" s="207"/>
      <c r="N6" s="207"/>
      <c r="O6" s="207"/>
      <c r="P6" s="207"/>
      <c r="Q6" s="207"/>
      <c r="R6" s="207"/>
      <c r="S6" s="207"/>
      <c r="T6" s="207"/>
      <c r="U6" s="207"/>
      <c r="V6" s="207"/>
      <c r="W6" s="207"/>
      <c r="X6" s="207"/>
    </row>
    <row r="7" spans="1:24" s="145" customFormat="1" ht="38.25" customHeight="1">
      <c r="A7" s="660"/>
      <c r="B7" s="728" t="s">
        <v>561</v>
      </c>
      <c r="C7" s="729" t="s">
        <v>622</v>
      </c>
      <c r="D7" s="729" t="s">
        <v>623</v>
      </c>
      <c r="E7" s="730" t="s">
        <v>624</v>
      </c>
      <c r="F7" s="731" t="s">
        <v>625</v>
      </c>
      <c r="G7" s="732" t="s">
        <v>626</v>
      </c>
      <c r="H7" s="732" t="s">
        <v>627</v>
      </c>
      <c r="I7" s="732" t="s">
        <v>628</v>
      </c>
      <c r="J7" s="731" t="s">
        <v>629</v>
      </c>
      <c r="K7" s="733" t="s">
        <v>630</v>
      </c>
      <c r="L7" s="664"/>
      <c r="M7" s="144"/>
      <c r="N7" s="144"/>
      <c r="O7" s="144"/>
      <c r="P7" s="144"/>
      <c r="Q7" s="144"/>
      <c r="R7" s="144"/>
      <c r="S7" s="144"/>
      <c r="T7" s="144"/>
      <c r="U7" s="144"/>
      <c r="V7" s="144"/>
      <c r="W7" s="144"/>
      <c r="X7" s="144"/>
    </row>
    <row r="8" spans="1:24">
      <c r="A8" s="655"/>
      <c r="B8" s="734" t="str">
        <f>'DREN. REDE'!C8</f>
        <v>T1</v>
      </c>
      <c r="C8" s="735">
        <f>'DREN. REDE'!F8</f>
        <v>0.6</v>
      </c>
      <c r="D8" s="735">
        <f>'DREN. REDE'!P8</f>
        <v>1.6</v>
      </c>
      <c r="E8" s="735">
        <f>'DREN. REDE'!Q8</f>
        <v>1.6</v>
      </c>
      <c r="F8" s="736">
        <f>'DREN. REDE'!D8</f>
        <v>70</v>
      </c>
      <c r="G8" s="736">
        <f>C8+1</f>
        <v>1.6</v>
      </c>
      <c r="H8" s="736">
        <f>TRUNC(F8*G8*0.1,2)</f>
        <v>11.2</v>
      </c>
      <c r="I8" s="736">
        <f>TRUNC(((D8+E8)*F8)/2*G8,2)</f>
        <v>179.2</v>
      </c>
      <c r="J8" s="736">
        <f>TRUNC(((D8+E8)*F8),2)</f>
        <v>224</v>
      </c>
      <c r="K8" s="737">
        <f t="shared" ref="K8:K9" si="0">TRUNC(I8-(F8*O8^2*PI())-(0.1*G8*F8),2)</f>
        <v>139.49</v>
      </c>
      <c r="L8" s="671"/>
      <c r="N8" s="738">
        <v>0</v>
      </c>
      <c r="O8" s="739">
        <f>IF(C8=0.4,0.245,IF(AND(C8=0.6),0.36,IF(AND(C8=0.8),0.48,IF(AND(C8=1),0.6,IF(AND(C8=1.2),0.72)))))</f>
        <v>0.36</v>
      </c>
    </row>
    <row r="9" spans="1:24">
      <c r="A9" s="672"/>
      <c r="B9" s="734" t="str">
        <f>'DREN. REDE'!C9</f>
        <v>T2</v>
      </c>
      <c r="C9" s="735">
        <f>'DREN. REDE'!F9</f>
        <v>0.6</v>
      </c>
      <c r="D9" s="735">
        <f>'DREN. REDE'!P9</f>
        <v>1.6</v>
      </c>
      <c r="E9" s="735">
        <f>'DREN. REDE'!Q9</f>
        <v>1.7</v>
      </c>
      <c r="F9" s="736">
        <f>'DREN. REDE'!D9</f>
        <v>66</v>
      </c>
      <c r="G9" s="736">
        <f t="shared" ref="G9" si="1">C9+1</f>
        <v>1.6</v>
      </c>
      <c r="H9" s="736">
        <f t="shared" ref="H9" si="2">TRUNC(F9*G9*0.1,2)</f>
        <v>10.56</v>
      </c>
      <c r="I9" s="736">
        <f t="shared" ref="I9" si="3">TRUNC(((D9+E9)*F9)/2*G9,2)</f>
        <v>174.24</v>
      </c>
      <c r="J9" s="736">
        <f t="shared" ref="J9" si="4">TRUNC(((D9+E9)*F9),2)</f>
        <v>217.8</v>
      </c>
      <c r="K9" s="737">
        <f t="shared" si="0"/>
        <v>136.80000000000001</v>
      </c>
      <c r="L9" s="657"/>
      <c r="N9" s="738">
        <v>0</v>
      </c>
      <c r="O9" s="739">
        <f>IF(C9=0.4,0.245,IF(AND(C9=0.6),0.36,IF(AND(C9=0.8),0.48,IF(AND(C9=1),0.6,IF(AND(C9=1.2),0.72)))))</f>
        <v>0.36</v>
      </c>
    </row>
    <row r="10" spans="1:24">
      <c r="A10" s="672"/>
      <c r="B10" s="734" t="str">
        <f>'DREN. REDE'!C10</f>
        <v>T3</v>
      </c>
      <c r="C10" s="735">
        <f>'DREN. REDE'!F10</f>
        <v>0.6</v>
      </c>
      <c r="D10" s="735">
        <f>'DREN. REDE'!P10</f>
        <v>1.7</v>
      </c>
      <c r="E10" s="735">
        <f>'DREN. REDE'!Q10</f>
        <v>1.85</v>
      </c>
      <c r="F10" s="736">
        <f>'DREN. REDE'!D10</f>
        <v>7</v>
      </c>
      <c r="G10" s="736">
        <f t="shared" ref="G10:G25" si="5">C10+1</f>
        <v>1.6</v>
      </c>
      <c r="H10" s="736">
        <f t="shared" ref="H10:H25" si="6">TRUNC(F10*G10*0.1,2)</f>
        <v>1.1200000000000001</v>
      </c>
      <c r="I10" s="736">
        <f t="shared" ref="I10:I25" si="7">TRUNC(((D10+E10)*F10)/2*G10,2)</f>
        <v>19.88</v>
      </c>
      <c r="J10" s="736">
        <f t="shared" ref="J10:J25" si="8">TRUNC(((D10+E10)*F10),2)</f>
        <v>24.85</v>
      </c>
      <c r="K10" s="737">
        <f t="shared" ref="K10:K25" si="9">TRUNC(I10-(F10*O10^2*PI())-(0.1*G10*F10),2)</f>
        <v>18.760000000000002</v>
      </c>
      <c r="L10" s="657"/>
      <c r="N10" s="855"/>
      <c r="O10" s="856"/>
    </row>
    <row r="11" spans="1:24">
      <c r="A11" s="672"/>
      <c r="B11" s="734" t="str">
        <f>'DREN. REDE'!C11</f>
        <v>T4</v>
      </c>
      <c r="C11" s="735">
        <f>'DREN. REDE'!F11</f>
        <v>0.8</v>
      </c>
      <c r="D11" s="735">
        <f>'DREN. REDE'!P11</f>
        <v>2.54</v>
      </c>
      <c r="E11" s="735">
        <f>'DREN. REDE'!Q11</f>
        <v>2</v>
      </c>
      <c r="F11" s="736">
        <f>'DREN. REDE'!D11</f>
        <v>65</v>
      </c>
      <c r="G11" s="736">
        <f t="shared" si="5"/>
        <v>1.8</v>
      </c>
      <c r="H11" s="736">
        <f t="shared" si="6"/>
        <v>11.7</v>
      </c>
      <c r="I11" s="736">
        <f t="shared" si="7"/>
        <v>265.58999999999997</v>
      </c>
      <c r="J11" s="736">
        <f t="shared" si="8"/>
        <v>295.10000000000002</v>
      </c>
      <c r="K11" s="737">
        <f t="shared" si="9"/>
        <v>253.89</v>
      </c>
      <c r="L11" s="657"/>
      <c r="N11" s="855"/>
      <c r="O11" s="856"/>
    </row>
    <row r="12" spans="1:24">
      <c r="A12" s="672"/>
      <c r="B12" s="734" t="str">
        <f>'DREN. REDE'!C12</f>
        <v>T5</v>
      </c>
      <c r="C12" s="735">
        <f>'DREN. REDE'!F12</f>
        <v>0.8</v>
      </c>
      <c r="D12" s="735">
        <f>'DREN. REDE'!P12</f>
        <v>2</v>
      </c>
      <c r="E12" s="735">
        <f>'DREN. REDE'!Q12</f>
        <v>1.9</v>
      </c>
      <c r="F12" s="736">
        <f>'DREN. REDE'!D12</f>
        <v>6</v>
      </c>
      <c r="G12" s="736">
        <f t="shared" si="5"/>
        <v>1.8</v>
      </c>
      <c r="H12" s="736">
        <f t="shared" si="6"/>
        <v>1.08</v>
      </c>
      <c r="I12" s="736">
        <f t="shared" si="7"/>
        <v>21.06</v>
      </c>
      <c r="J12" s="736">
        <f t="shared" si="8"/>
        <v>23.4</v>
      </c>
      <c r="K12" s="737">
        <f t="shared" si="9"/>
        <v>19.98</v>
      </c>
      <c r="L12" s="657"/>
      <c r="N12" s="855"/>
      <c r="O12" s="856"/>
    </row>
    <row r="13" spans="1:24">
      <c r="A13" s="672"/>
      <c r="B13" s="734" t="str">
        <f>'DREN. REDE'!C13</f>
        <v>T6</v>
      </c>
      <c r="C13" s="735">
        <f>'DREN. REDE'!F13</f>
        <v>0.8</v>
      </c>
      <c r="D13" s="735">
        <f>'DREN. REDE'!P13</f>
        <v>1.9</v>
      </c>
      <c r="E13" s="735">
        <f>'DREN. REDE'!Q13</f>
        <v>2.19</v>
      </c>
      <c r="F13" s="736">
        <f>'DREN. REDE'!D13</f>
        <v>71</v>
      </c>
      <c r="G13" s="736">
        <f t="shared" si="5"/>
        <v>1.8</v>
      </c>
      <c r="H13" s="736">
        <f t="shared" si="6"/>
        <v>12.78</v>
      </c>
      <c r="I13" s="736">
        <f t="shared" si="7"/>
        <v>261.35000000000002</v>
      </c>
      <c r="J13" s="736">
        <f t="shared" si="8"/>
        <v>290.39</v>
      </c>
      <c r="K13" s="737">
        <f t="shared" si="9"/>
        <v>248.57</v>
      </c>
      <c r="L13" s="657"/>
      <c r="N13" s="855"/>
      <c r="O13" s="856"/>
    </row>
    <row r="14" spans="1:24">
      <c r="A14" s="672"/>
      <c r="B14" s="734" t="str">
        <f>'DREN. REDE'!C14</f>
        <v>T7</v>
      </c>
      <c r="C14" s="735">
        <f>'DREN. REDE'!F14</f>
        <v>0.8</v>
      </c>
      <c r="D14" s="735">
        <f>'DREN. REDE'!P14</f>
        <v>2.19</v>
      </c>
      <c r="E14" s="735">
        <f>'DREN. REDE'!Q14</f>
        <v>1.8</v>
      </c>
      <c r="F14" s="736">
        <f>'DREN. REDE'!D14</f>
        <v>64</v>
      </c>
      <c r="G14" s="736">
        <f t="shared" si="5"/>
        <v>1.8</v>
      </c>
      <c r="H14" s="736">
        <f t="shared" si="6"/>
        <v>11.52</v>
      </c>
      <c r="I14" s="736">
        <f t="shared" si="7"/>
        <v>229.82</v>
      </c>
      <c r="J14" s="736">
        <f t="shared" si="8"/>
        <v>255.36</v>
      </c>
      <c r="K14" s="737">
        <f t="shared" si="9"/>
        <v>218.3</v>
      </c>
      <c r="L14" s="657"/>
      <c r="N14" s="855"/>
      <c r="O14" s="856"/>
    </row>
    <row r="15" spans="1:24">
      <c r="A15" s="672"/>
      <c r="B15" s="734" t="str">
        <f>'DREN. REDE'!C15</f>
        <v>T8</v>
      </c>
      <c r="C15" s="735">
        <f>'DREN. REDE'!F15</f>
        <v>0.8</v>
      </c>
      <c r="D15" s="735">
        <f>'DREN. REDE'!P15</f>
        <v>1.8</v>
      </c>
      <c r="E15" s="735">
        <f>'DREN. REDE'!Q15</f>
        <v>1.95</v>
      </c>
      <c r="F15" s="736">
        <f>'DREN. REDE'!D15</f>
        <v>6</v>
      </c>
      <c r="G15" s="736">
        <f t="shared" si="5"/>
        <v>1.8</v>
      </c>
      <c r="H15" s="736">
        <f t="shared" si="6"/>
        <v>1.08</v>
      </c>
      <c r="I15" s="736">
        <f t="shared" si="7"/>
        <v>20.25</v>
      </c>
      <c r="J15" s="736">
        <f t="shared" si="8"/>
        <v>22.5</v>
      </c>
      <c r="K15" s="737">
        <f t="shared" si="9"/>
        <v>19.170000000000002</v>
      </c>
      <c r="L15" s="657"/>
      <c r="N15" s="855"/>
      <c r="O15" s="856"/>
    </row>
    <row r="16" spans="1:24">
      <c r="A16" s="672"/>
      <c r="B16" s="734" t="str">
        <f>'DREN. REDE'!C16</f>
        <v>T9</v>
      </c>
      <c r="C16" s="735">
        <f>'DREN. REDE'!F16</f>
        <v>0.8</v>
      </c>
      <c r="D16" s="735">
        <f>'DREN. REDE'!P16</f>
        <v>1.95</v>
      </c>
      <c r="E16" s="735">
        <f>'DREN. REDE'!Q16</f>
        <v>1.8</v>
      </c>
      <c r="F16" s="736">
        <f>'DREN. REDE'!D16</f>
        <v>70</v>
      </c>
      <c r="G16" s="736">
        <f t="shared" si="5"/>
        <v>1.8</v>
      </c>
      <c r="H16" s="736">
        <f t="shared" si="6"/>
        <v>12.6</v>
      </c>
      <c r="I16" s="736">
        <f t="shared" si="7"/>
        <v>236.25</v>
      </c>
      <c r="J16" s="736">
        <f t="shared" si="8"/>
        <v>262.5</v>
      </c>
      <c r="K16" s="737">
        <f t="shared" si="9"/>
        <v>223.65</v>
      </c>
      <c r="L16" s="657"/>
      <c r="N16" s="855"/>
      <c r="O16" s="856"/>
    </row>
    <row r="17" spans="1:15">
      <c r="A17" s="672"/>
      <c r="B17" s="734" t="str">
        <f>'DREN. REDE'!C17</f>
        <v>T10</v>
      </c>
      <c r="C17" s="735">
        <f>'DREN. REDE'!F17</f>
        <v>1</v>
      </c>
      <c r="D17" s="735">
        <f>'DREN. REDE'!P17</f>
        <v>2</v>
      </c>
      <c r="E17" s="735">
        <f>'DREN. REDE'!Q17</f>
        <v>2</v>
      </c>
      <c r="F17" s="736">
        <f>'DREN. REDE'!D17</f>
        <v>65</v>
      </c>
      <c r="G17" s="736">
        <f t="shared" si="5"/>
        <v>2</v>
      </c>
      <c r="H17" s="736">
        <f t="shared" si="6"/>
        <v>13</v>
      </c>
      <c r="I17" s="736">
        <f t="shared" si="7"/>
        <v>260</v>
      </c>
      <c r="J17" s="736">
        <f t="shared" si="8"/>
        <v>260</v>
      </c>
      <c r="K17" s="737">
        <f t="shared" si="9"/>
        <v>247</v>
      </c>
      <c r="L17" s="657"/>
      <c r="N17" s="855"/>
      <c r="O17" s="856"/>
    </row>
    <row r="18" spans="1:15">
      <c r="A18" s="672"/>
      <c r="B18" s="734" t="str">
        <f>'DREN. REDE'!C18</f>
        <v>T11</v>
      </c>
      <c r="C18" s="735">
        <f>'DREN. REDE'!F18</f>
        <v>1</v>
      </c>
      <c r="D18" s="735">
        <f>'DREN. REDE'!P18</f>
        <v>2</v>
      </c>
      <c r="E18" s="735">
        <f>'DREN. REDE'!Q18</f>
        <v>2</v>
      </c>
      <c r="F18" s="736">
        <f>'DREN. REDE'!D18</f>
        <v>6</v>
      </c>
      <c r="G18" s="736">
        <f t="shared" si="5"/>
        <v>2</v>
      </c>
      <c r="H18" s="736">
        <f t="shared" si="6"/>
        <v>1.2</v>
      </c>
      <c r="I18" s="736">
        <f t="shared" si="7"/>
        <v>24</v>
      </c>
      <c r="J18" s="736">
        <f t="shared" si="8"/>
        <v>24</v>
      </c>
      <c r="K18" s="737">
        <f t="shared" si="9"/>
        <v>22.8</v>
      </c>
      <c r="L18" s="657"/>
      <c r="N18" s="855"/>
      <c r="O18" s="856"/>
    </row>
    <row r="19" spans="1:15">
      <c r="A19" s="672"/>
      <c r="B19" s="734" t="str">
        <f>'DREN. REDE'!C19</f>
        <v>T12</v>
      </c>
      <c r="C19" s="735">
        <f>'DREN. REDE'!F19</f>
        <v>1</v>
      </c>
      <c r="D19" s="735">
        <f>'DREN. REDE'!P19</f>
        <v>2</v>
      </c>
      <c r="E19" s="735">
        <f>'DREN. REDE'!Q19</f>
        <v>2.48</v>
      </c>
      <c r="F19" s="736">
        <f>'DREN. REDE'!D19</f>
        <v>72</v>
      </c>
      <c r="G19" s="736">
        <f t="shared" si="5"/>
        <v>2</v>
      </c>
      <c r="H19" s="736">
        <f t="shared" si="6"/>
        <v>14.4</v>
      </c>
      <c r="I19" s="736">
        <f t="shared" si="7"/>
        <v>322.56</v>
      </c>
      <c r="J19" s="736">
        <f t="shared" si="8"/>
        <v>322.56</v>
      </c>
      <c r="K19" s="737">
        <f t="shared" si="9"/>
        <v>308.16000000000003</v>
      </c>
      <c r="L19" s="657"/>
      <c r="N19" s="855"/>
      <c r="O19" s="856"/>
    </row>
    <row r="20" spans="1:15">
      <c r="A20" s="672"/>
      <c r="B20" s="734" t="str">
        <f>'DREN. REDE'!C20</f>
        <v>T13</v>
      </c>
      <c r="C20" s="735">
        <f>'DREN. REDE'!F20</f>
        <v>1</v>
      </c>
      <c r="D20" s="735">
        <f>'DREN. REDE'!P20</f>
        <v>2.48</v>
      </c>
      <c r="E20" s="735">
        <f>'DREN. REDE'!Q20</f>
        <v>2.57</v>
      </c>
      <c r="F20" s="736">
        <f>'DREN. REDE'!D20</f>
        <v>5</v>
      </c>
      <c r="G20" s="736">
        <f t="shared" si="5"/>
        <v>2</v>
      </c>
      <c r="H20" s="736">
        <f t="shared" si="6"/>
        <v>1</v>
      </c>
      <c r="I20" s="736">
        <f t="shared" si="7"/>
        <v>25.25</v>
      </c>
      <c r="J20" s="736">
        <f t="shared" si="8"/>
        <v>25.25</v>
      </c>
      <c r="K20" s="737">
        <f t="shared" si="9"/>
        <v>24.25</v>
      </c>
      <c r="L20" s="657"/>
      <c r="N20" s="855"/>
      <c r="O20" s="856"/>
    </row>
    <row r="21" spans="1:15">
      <c r="A21" s="672"/>
      <c r="B21" s="734" t="str">
        <f>'DREN. REDE'!C21</f>
        <v>T14</v>
      </c>
      <c r="C21" s="735">
        <f>'DREN. REDE'!F21</f>
        <v>1</v>
      </c>
      <c r="D21" s="735">
        <f>'DREN. REDE'!P21</f>
        <v>2.57</v>
      </c>
      <c r="E21" s="735">
        <f>'DREN. REDE'!Q21</f>
        <v>2</v>
      </c>
      <c r="F21" s="736">
        <f>'DREN. REDE'!D21</f>
        <v>66</v>
      </c>
      <c r="G21" s="736">
        <f t="shared" si="5"/>
        <v>2</v>
      </c>
      <c r="H21" s="736">
        <f t="shared" si="6"/>
        <v>13.2</v>
      </c>
      <c r="I21" s="736">
        <f t="shared" si="7"/>
        <v>301.62</v>
      </c>
      <c r="J21" s="736">
        <f t="shared" si="8"/>
        <v>301.62</v>
      </c>
      <c r="K21" s="737">
        <f t="shared" si="9"/>
        <v>288.42</v>
      </c>
      <c r="L21" s="657"/>
      <c r="N21" s="855"/>
      <c r="O21" s="856"/>
    </row>
    <row r="22" spans="1:15">
      <c r="A22" s="672"/>
      <c r="B22" s="734" t="str">
        <f>'DREN. REDE'!C22</f>
        <v>T15</v>
      </c>
      <c r="C22" s="735">
        <f>'DREN. REDE'!F22</f>
        <v>1</v>
      </c>
      <c r="D22" s="735">
        <f>'DREN. REDE'!P22</f>
        <v>2.4</v>
      </c>
      <c r="E22" s="735">
        <f>'DREN. REDE'!Q22</f>
        <v>2.37</v>
      </c>
      <c r="F22" s="736">
        <f>'DREN. REDE'!D22</f>
        <v>6</v>
      </c>
      <c r="G22" s="736">
        <f t="shared" si="5"/>
        <v>2</v>
      </c>
      <c r="H22" s="736">
        <f t="shared" si="6"/>
        <v>1.2</v>
      </c>
      <c r="I22" s="736">
        <f t="shared" si="7"/>
        <v>28.62</v>
      </c>
      <c r="J22" s="736">
        <f t="shared" si="8"/>
        <v>28.62</v>
      </c>
      <c r="K22" s="737">
        <f t="shared" si="9"/>
        <v>27.42</v>
      </c>
      <c r="L22" s="657"/>
      <c r="N22" s="855"/>
      <c r="O22" s="856"/>
    </row>
    <row r="23" spans="1:15">
      <c r="A23" s="672"/>
      <c r="B23" s="734" t="str">
        <f>'DREN. REDE'!C23</f>
        <v>T16</v>
      </c>
      <c r="C23" s="735">
        <f>'DREN. REDE'!F23</f>
        <v>1</v>
      </c>
      <c r="D23" s="735">
        <f>'DREN. REDE'!P23</f>
        <v>2.37</v>
      </c>
      <c r="E23" s="735">
        <f>'DREN. REDE'!Q23</f>
        <v>2</v>
      </c>
      <c r="F23" s="736">
        <f>'DREN. REDE'!D23</f>
        <v>37</v>
      </c>
      <c r="G23" s="736">
        <f t="shared" si="5"/>
        <v>2</v>
      </c>
      <c r="H23" s="736">
        <f t="shared" si="6"/>
        <v>7.4</v>
      </c>
      <c r="I23" s="736">
        <f t="shared" si="7"/>
        <v>161.69</v>
      </c>
      <c r="J23" s="736">
        <f t="shared" si="8"/>
        <v>161.69</v>
      </c>
      <c r="K23" s="737">
        <f t="shared" si="9"/>
        <v>154.29</v>
      </c>
      <c r="L23" s="657"/>
      <c r="N23" s="855"/>
      <c r="O23" s="856"/>
    </row>
    <row r="24" spans="1:15">
      <c r="A24" s="672"/>
      <c r="B24" s="734" t="str">
        <f>'DREN. REDE'!C24</f>
        <v>T17</v>
      </c>
      <c r="C24" s="735">
        <f>'DREN. REDE'!F24</f>
        <v>1</v>
      </c>
      <c r="D24" s="735">
        <f>'DREN. REDE'!P24</f>
        <v>2.5</v>
      </c>
      <c r="E24" s="735">
        <f>'DREN. REDE'!Q24</f>
        <v>2</v>
      </c>
      <c r="F24" s="736">
        <f>'DREN. REDE'!D24</f>
        <v>38</v>
      </c>
      <c r="G24" s="736">
        <f t="shared" si="5"/>
        <v>2</v>
      </c>
      <c r="H24" s="736">
        <f t="shared" si="6"/>
        <v>7.6</v>
      </c>
      <c r="I24" s="736">
        <f t="shared" si="7"/>
        <v>171</v>
      </c>
      <c r="J24" s="736">
        <f t="shared" si="8"/>
        <v>171</v>
      </c>
      <c r="K24" s="737">
        <f t="shared" si="9"/>
        <v>163.4</v>
      </c>
      <c r="L24" s="657"/>
      <c r="N24" s="855"/>
      <c r="O24" s="856"/>
    </row>
    <row r="25" spans="1:15">
      <c r="A25" s="672"/>
      <c r="B25" s="734" t="str">
        <f>'DREN. REDE'!C25</f>
        <v>T18</v>
      </c>
      <c r="C25" s="735">
        <f>'DREN. REDE'!F25</f>
        <v>1</v>
      </c>
      <c r="D25" s="735">
        <f>'DREN. REDE'!P25</f>
        <v>2.5</v>
      </c>
      <c r="E25" s="735">
        <f>'DREN. REDE'!Q25</f>
        <v>1.5</v>
      </c>
      <c r="F25" s="736">
        <f>'DREN. REDE'!D25</f>
        <v>60</v>
      </c>
      <c r="G25" s="736">
        <f t="shared" si="5"/>
        <v>2</v>
      </c>
      <c r="H25" s="736">
        <f t="shared" si="6"/>
        <v>12</v>
      </c>
      <c r="I25" s="736">
        <f t="shared" si="7"/>
        <v>240</v>
      </c>
      <c r="J25" s="736">
        <f t="shared" si="8"/>
        <v>240</v>
      </c>
      <c r="K25" s="737">
        <f t="shared" si="9"/>
        <v>228</v>
      </c>
      <c r="L25" s="657"/>
      <c r="N25" s="855"/>
      <c r="O25" s="856"/>
    </row>
    <row r="26" spans="1:15">
      <c r="A26" s="672"/>
      <c r="B26" s="734" t="str">
        <f>'DREN. REDE'!C26</f>
        <v>T19</v>
      </c>
      <c r="C26" s="735">
        <f>'DREN. REDE'!F26</f>
        <v>1</v>
      </c>
      <c r="D26" s="735">
        <f>'DREN. REDE'!P26</f>
        <v>1.5</v>
      </c>
      <c r="E26" s="735">
        <f>'DREN. REDE'!Q26</f>
        <v>0</v>
      </c>
      <c r="F26" s="736">
        <f>'DREN. REDE'!D26</f>
        <v>35</v>
      </c>
      <c r="G26" s="736">
        <f t="shared" ref="G26:G28" si="10">C26+1</f>
        <v>2</v>
      </c>
      <c r="H26" s="736">
        <f t="shared" ref="H26:H28" si="11">TRUNC(F26*G26*0.1,2)</f>
        <v>7</v>
      </c>
      <c r="I26" s="736">
        <f t="shared" ref="I26:I28" si="12">TRUNC(((D26+E26)*F26)/2*G26,2)</f>
        <v>52.5</v>
      </c>
      <c r="J26" s="736">
        <f t="shared" ref="J26:J28" si="13">TRUNC(((D26+E26)*F26),2)</f>
        <v>52.5</v>
      </c>
      <c r="K26" s="737">
        <f t="shared" ref="K26:K28" si="14">TRUNC(I26-(F26*O26^2*PI())-(0.1*G26*F26),2)</f>
        <v>45.5</v>
      </c>
      <c r="L26" s="657"/>
      <c r="N26" s="855"/>
      <c r="O26" s="856"/>
    </row>
    <row r="27" spans="1:15">
      <c r="A27" s="672"/>
      <c r="B27" s="734" t="str">
        <f>'DREN. REDE'!C27</f>
        <v>T3.1</v>
      </c>
      <c r="C27" s="735">
        <f>'DREN. REDE'!F27</f>
        <v>0.6</v>
      </c>
      <c r="D27" s="735">
        <f>'DREN. REDE'!P27</f>
        <v>1.6</v>
      </c>
      <c r="E27" s="735">
        <f>'DREN. REDE'!Q27</f>
        <v>2.34</v>
      </c>
      <c r="F27" s="736">
        <f>'DREN. REDE'!D27</f>
        <v>43</v>
      </c>
      <c r="G27" s="736">
        <f t="shared" si="10"/>
        <v>1.6</v>
      </c>
      <c r="H27" s="736">
        <f t="shared" si="11"/>
        <v>6.88</v>
      </c>
      <c r="I27" s="736">
        <f t="shared" si="12"/>
        <v>135.53</v>
      </c>
      <c r="J27" s="736">
        <f t="shared" si="13"/>
        <v>169.42</v>
      </c>
      <c r="K27" s="737">
        <f t="shared" si="14"/>
        <v>128.65</v>
      </c>
      <c r="L27" s="657"/>
      <c r="N27" s="855"/>
      <c r="O27" s="856"/>
    </row>
    <row r="28" spans="1:15">
      <c r="A28" s="672"/>
      <c r="B28" s="734" t="str">
        <f>'DREN. REDE'!C28</f>
        <v>T10.1</v>
      </c>
      <c r="C28" s="735">
        <f>'DREN. REDE'!F28</f>
        <v>0.6</v>
      </c>
      <c r="D28" s="735">
        <f>'DREN. REDE'!P28</f>
        <v>1.6</v>
      </c>
      <c r="E28" s="735">
        <f>'DREN. REDE'!Q28</f>
        <v>1.97</v>
      </c>
      <c r="F28" s="736">
        <f>'DREN. REDE'!D28</f>
        <v>20</v>
      </c>
      <c r="G28" s="736">
        <f t="shared" si="10"/>
        <v>1.6</v>
      </c>
      <c r="H28" s="736">
        <f t="shared" si="11"/>
        <v>3.2</v>
      </c>
      <c r="I28" s="736">
        <f t="shared" si="12"/>
        <v>57.12</v>
      </c>
      <c r="J28" s="736">
        <f t="shared" si="13"/>
        <v>71.400000000000006</v>
      </c>
      <c r="K28" s="737">
        <f t="shared" si="14"/>
        <v>53.92</v>
      </c>
      <c r="L28" s="657"/>
      <c r="N28" s="855"/>
      <c r="O28" s="856"/>
    </row>
    <row r="29" spans="1:15" s="1" customFormat="1" ht="17.25" customHeight="1" thickBot="1">
      <c r="A29" s="740"/>
      <c r="B29" s="741"/>
      <c r="C29" s="742"/>
      <c r="D29" s="742"/>
      <c r="E29" s="742"/>
      <c r="F29" s="742"/>
      <c r="G29" s="743" t="s">
        <v>631</v>
      </c>
      <c r="H29" s="744">
        <f>SUM(H8:H28)</f>
        <v>161.72</v>
      </c>
      <c r="I29" s="744">
        <f>SUM(I8:I28)</f>
        <v>3187.5299999999997</v>
      </c>
      <c r="J29" s="744">
        <f>SUM(J8:J28)</f>
        <v>3443.96</v>
      </c>
      <c r="K29" s="745">
        <f>SUM(K8:K28)</f>
        <v>2970.4200000000005</v>
      </c>
      <c r="L29" s="671"/>
    </row>
    <row r="30" spans="1:15" s="1" customFormat="1" ht="29.25" customHeight="1">
      <c r="A30" s="740"/>
      <c r="B30" s="746"/>
      <c r="C30" s="747" t="s">
        <v>632</v>
      </c>
      <c r="D30" s="748" t="s">
        <v>633</v>
      </c>
      <c r="E30" s="748" t="s">
        <v>634</v>
      </c>
      <c r="F30" s="747" t="s">
        <v>635</v>
      </c>
      <c r="G30" s="748" t="s">
        <v>633</v>
      </c>
      <c r="H30" s="748" t="s">
        <v>634</v>
      </c>
      <c r="I30" s="747" t="s">
        <v>636</v>
      </c>
      <c r="J30" s="748" t="s">
        <v>633</v>
      </c>
      <c r="K30" s="749" t="s">
        <v>634</v>
      </c>
      <c r="L30" s="671"/>
    </row>
    <row r="31" spans="1:15" s="1" customFormat="1" ht="17.25" customHeight="1">
      <c r="A31" s="740"/>
      <c r="B31" s="750"/>
      <c r="C31" s="751" t="s">
        <v>631</v>
      </c>
      <c r="D31" s="752">
        <f>SUM(J8:J28)</f>
        <v>3443.96</v>
      </c>
      <c r="E31" s="752"/>
      <c r="F31" s="751" t="s">
        <v>631</v>
      </c>
      <c r="G31" s="752">
        <f>SUM(I8:I28)</f>
        <v>3187.5299999999997</v>
      </c>
      <c r="H31" s="752"/>
      <c r="I31" s="751" t="s">
        <v>631</v>
      </c>
      <c r="J31" s="752">
        <f>SUM(K8:K28)</f>
        <v>2970.4200000000005</v>
      </c>
      <c r="K31" s="753"/>
      <c r="L31" s="671"/>
    </row>
    <row r="32" spans="1:15" s="1" customFormat="1" ht="17.25" customHeight="1" thickBot="1">
      <c r="A32" s="740"/>
      <c r="B32" s="754"/>
      <c r="C32" s="755"/>
      <c r="D32" s="755"/>
      <c r="E32" s="755"/>
      <c r="F32" s="755"/>
      <c r="G32" s="756"/>
      <c r="H32" s="757"/>
      <c r="I32" s="757"/>
      <c r="J32" s="757"/>
      <c r="K32" s="758"/>
      <c r="L32" s="671"/>
    </row>
    <row r="33" spans="1:12" ht="19.5" thickBot="1">
      <c r="A33" s="759"/>
      <c r="B33" s="760"/>
      <c r="C33" s="761"/>
      <c r="D33" s="761"/>
      <c r="E33" s="761"/>
      <c r="F33" s="761"/>
      <c r="G33" s="761"/>
      <c r="H33" s="761"/>
      <c r="I33" s="761"/>
      <c r="J33" s="761"/>
      <c r="K33" s="761"/>
      <c r="L33" s="762"/>
    </row>
    <row r="34" spans="1:12" ht="18.75">
      <c r="A34" s="655"/>
      <c r="B34" s="857"/>
      <c r="C34" s="656"/>
      <c r="D34" s="656"/>
      <c r="E34" s="656"/>
      <c r="F34" s="656"/>
      <c r="G34" s="656"/>
      <c r="H34" s="656"/>
      <c r="I34" s="656"/>
      <c r="J34" s="656"/>
      <c r="K34" s="656"/>
      <c r="L34" s="657"/>
    </row>
    <row r="35" spans="1:12" ht="18.75">
      <c r="A35" s="655"/>
      <c r="B35" s="857"/>
      <c r="C35" s="656"/>
      <c r="D35" s="656"/>
      <c r="E35" s="656"/>
      <c r="F35" s="656"/>
      <c r="G35" s="656"/>
      <c r="H35" s="656"/>
      <c r="I35" s="656"/>
      <c r="J35" s="656"/>
      <c r="K35" s="656"/>
      <c r="L35" s="657"/>
    </row>
    <row r="36" spans="1:12" ht="18.75">
      <c r="A36" s="655"/>
      <c r="B36" s="857"/>
      <c r="C36" s="656"/>
      <c r="D36" s="656"/>
      <c r="E36" s="656"/>
      <c r="F36" s="656"/>
      <c r="G36" s="656"/>
      <c r="H36" s="656"/>
      <c r="I36" s="656"/>
      <c r="J36" s="656"/>
      <c r="K36" s="656"/>
      <c r="L36" s="657"/>
    </row>
    <row r="37" spans="1:12" ht="18.75">
      <c r="A37" s="655"/>
      <c r="B37" s="857"/>
      <c r="C37" s="656"/>
      <c r="D37" s="656"/>
      <c r="E37" s="656"/>
      <c r="F37" s="656"/>
      <c r="G37" s="656"/>
      <c r="H37" s="656"/>
      <c r="I37" s="656"/>
      <c r="J37" s="656"/>
      <c r="K37" s="656"/>
      <c r="L37" s="657"/>
    </row>
    <row r="38" spans="1:12" ht="18.75">
      <c r="A38" s="655"/>
      <c r="B38" s="857"/>
      <c r="C38" s="656"/>
      <c r="D38" s="656"/>
      <c r="E38" s="656"/>
      <c r="F38" s="656"/>
      <c r="G38" s="656"/>
      <c r="H38" s="656"/>
      <c r="I38" s="656"/>
      <c r="J38" s="656"/>
      <c r="K38" s="656"/>
      <c r="L38" s="657"/>
    </row>
    <row r="39" spans="1:12" ht="18.75">
      <c r="A39" s="655"/>
      <c r="B39" s="857"/>
      <c r="C39" s="656"/>
      <c r="D39" s="656"/>
      <c r="E39" s="656"/>
      <c r="F39" s="656"/>
      <c r="G39" s="656"/>
      <c r="H39" s="656"/>
      <c r="I39" s="656"/>
      <c r="J39" s="656"/>
      <c r="K39" s="656"/>
      <c r="L39" s="657"/>
    </row>
    <row r="40" spans="1:12" ht="18.75">
      <c r="A40" s="655"/>
      <c r="B40" s="857"/>
      <c r="C40" s="656"/>
      <c r="D40" s="656"/>
      <c r="E40" s="656"/>
      <c r="F40" s="656"/>
      <c r="G40" s="656"/>
      <c r="H40" s="656"/>
      <c r="I40" s="656"/>
      <c r="J40" s="656"/>
      <c r="K40" s="656"/>
      <c r="L40" s="657"/>
    </row>
    <row r="41" spans="1:12" ht="18.75">
      <c r="A41" s="655"/>
      <c r="B41" s="857"/>
      <c r="C41" s="656"/>
      <c r="D41" s="656"/>
      <c r="E41" s="656"/>
      <c r="F41" s="656"/>
      <c r="G41" s="656"/>
      <c r="H41" s="656"/>
      <c r="I41" s="656"/>
      <c r="J41" s="656"/>
      <c r="K41" s="656"/>
      <c r="L41" s="657"/>
    </row>
    <row r="42" spans="1:12" ht="18.75">
      <c r="A42" s="655"/>
      <c r="B42" s="857"/>
      <c r="C42" s="656"/>
      <c r="D42" s="656"/>
      <c r="E42" s="656"/>
      <c r="F42" s="656"/>
      <c r="G42" s="656"/>
      <c r="H42" s="656"/>
      <c r="I42" s="656"/>
      <c r="J42" s="656"/>
      <c r="K42" s="656"/>
      <c r="L42" s="657"/>
    </row>
    <row r="43" spans="1:12" ht="18.75">
      <c r="A43" s="655"/>
      <c r="B43" s="857"/>
      <c r="C43" s="656"/>
      <c r="D43" s="656"/>
      <c r="E43" s="656"/>
      <c r="F43" s="656"/>
      <c r="G43" s="656"/>
      <c r="H43" s="656"/>
      <c r="I43" s="656"/>
      <c r="J43" s="656"/>
      <c r="K43" s="656"/>
      <c r="L43" s="657"/>
    </row>
    <row r="44" spans="1:12" ht="18.75">
      <c r="A44" s="655"/>
      <c r="B44" s="857"/>
      <c r="C44" s="656"/>
      <c r="D44" s="656"/>
      <c r="E44" s="656"/>
      <c r="F44" s="656"/>
      <c r="G44" s="656"/>
      <c r="H44" s="656"/>
      <c r="I44" s="656"/>
      <c r="J44" s="656"/>
      <c r="K44" s="656"/>
      <c r="L44" s="657"/>
    </row>
    <row r="45" spans="1:12" ht="18.75">
      <c r="A45" s="655"/>
      <c r="B45" s="857"/>
      <c r="C45" s="656"/>
      <c r="D45" s="656"/>
      <c r="E45" s="656"/>
      <c r="F45" s="656"/>
      <c r="G45" s="656"/>
      <c r="H45" s="656"/>
      <c r="I45" s="656"/>
      <c r="J45" s="656"/>
      <c r="K45" s="656"/>
      <c r="L45" s="657"/>
    </row>
    <row r="46" spans="1:12" ht="18.75">
      <c r="A46" s="655"/>
      <c r="B46" s="857"/>
      <c r="C46" s="656"/>
      <c r="D46" s="656"/>
      <c r="E46" s="656"/>
      <c r="F46" s="656"/>
      <c r="G46" s="656"/>
      <c r="H46" s="656"/>
      <c r="I46" s="656"/>
      <c r="J46" s="656"/>
      <c r="K46" s="656"/>
      <c r="L46" s="657"/>
    </row>
    <row r="47" spans="1:12" ht="18.75">
      <c r="A47" s="655"/>
      <c r="B47" s="857"/>
      <c r="C47" s="656"/>
      <c r="D47" s="656"/>
      <c r="E47" s="656"/>
      <c r="F47" s="656"/>
      <c r="G47" s="656"/>
      <c r="H47" s="656"/>
      <c r="I47" s="656"/>
      <c r="J47" s="656"/>
      <c r="K47" s="656"/>
      <c r="L47" s="657"/>
    </row>
    <row r="48" spans="1:12" ht="18.75">
      <c r="A48" s="655"/>
      <c r="B48" s="857"/>
      <c r="C48" s="656"/>
      <c r="D48" s="656"/>
      <c r="E48" s="656"/>
      <c r="F48" s="656"/>
      <c r="G48" s="656"/>
      <c r="H48" s="656"/>
      <c r="I48" s="656"/>
      <c r="J48" s="656"/>
      <c r="K48" s="656"/>
      <c r="L48" s="657"/>
    </row>
    <row r="49" spans="1:24" ht="18.75">
      <c r="A49" s="655"/>
      <c r="B49" s="857"/>
      <c r="C49" s="656"/>
      <c r="D49" s="656"/>
      <c r="E49" s="656"/>
      <c r="F49" s="656"/>
      <c r="G49" s="656"/>
      <c r="H49" s="656"/>
      <c r="I49" s="656"/>
      <c r="J49" s="656"/>
      <c r="K49" s="656"/>
      <c r="L49" s="657"/>
    </row>
    <row r="50" spans="1:24" ht="18.75">
      <c r="A50" s="655"/>
      <c r="B50" s="857"/>
      <c r="C50" s="656"/>
      <c r="D50" s="656"/>
      <c r="E50" s="656"/>
      <c r="F50" s="656"/>
      <c r="G50" s="656"/>
      <c r="H50" s="656"/>
      <c r="I50" s="656"/>
      <c r="J50" s="656"/>
      <c r="K50" s="656"/>
      <c r="L50" s="657"/>
    </row>
    <row r="51" spans="1:24" ht="19.5" thickBot="1">
      <c r="A51" s="655"/>
      <c r="B51" s="857"/>
      <c r="C51" s="656"/>
      <c r="D51" s="656"/>
      <c r="E51" s="656"/>
      <c r="F51" s="656"/>
      <c r="G51" s="656"/>
      <c r="H51" s="656"/>
      <c r="I51" s="656"/>
      <c r="J51" s="656"/>
      <c r="K51" s="656"/>
      <c r="L51" s="657"/>
    </row>
    <row r="52" spans="1:24" ht="15.75" thickBot="1">
      <c r="A52" s="763"/>
      <c r="B52" s="764"/>
      <c r="C52" s="764"/>
      <c r="D52" s="764"/>
      <c r="E52" s="764"/>
      <c r="F52" s="764"/>
      <c r="G52" s="764"/>
      <c r="H52" s="764"/>
      <c r="I52" s="764"/>
      <c r="J52" s="764"/>
      <c r="K52" s="764"/>
      <c r="L52" s="765"/>
    </row>
    <row r="53" spans="1:24" s="196" customFormat="1" ht="22.5" customHeight="1" thickBot="1">
      <c r="A53" s="658"/>
      <c r="B53" s="1407" t="s">
        <v>637</v>
      </c>
      <c r="C53" s="1407"/>
      <c r="D53" s="1407"/>
      <c r="E53" s="1407"/>
      <c r="F53" s="1407"/>
      <c r="G53" s="1407"/>
      <c r="H53" s="1407"/>
      <c r="I53" s="1407"/>
      <c r="J53" s="1407"/>
      <c r="K53" s="1407"/>
      <c r="L53" s="659"/>
      <c r="M53" s="207"/>
      <c r="N53" s="207"/>
      <c r="O53" s="207"/>
      <c r="P53" s="207"/>
      <c r="Q53" s="207"/>
      <c r="R53" s="207"/>
      <c r="S53" s="207"/>
      <c r="T53" s="207"/>
      <c r="U53" s="207"/>
      <c r="V53" s="207"/>
      <c r="W53" s="207"/>
      <c r="X53" s="207"/>
    </row>
    <row r="54" spans="1:24" ht="60" customHeight="1">
      <c r="A54" s="655"/>
      <c r="B54" s="766" t="s">
        <v>26</v>
      </c>
      <c r="C54" s="767" t="s">
        <v>638</v>
      </c>
      <c r="D54" s="748" t="s">
        <v>639</v>
      </c>
      <c r="E54" s="748" t="s">
        <v>640</v>
      </c>
      <c r="F54" s="768" t="s">
        <v>641</v>
      </c>
      <c r="G54" s="769" t="s">
        <v>642</v>
      </c>
      <c r="H54" s="769" t="s">
        <v>643</v>
      </c>
      <c r="I54" s="770" t="s">
        <v>644</v>
      </c>
      <c r="J54" s="770" t="s">
        <v>645</v>
      </c>
      <c r="K54" s="771" t="s">
        <v>646</v>
      </c>
      <c r="L54" s="657"/>
    </row>
    <row r="55" spans="1:24">
      <c r="A55" s="655"/>
      <c r="B55" s="772" t="s">
        <v>598</v>
      </c>
      <c r="C55" s="773">
        <v>1.5</v>
      </c>
      <c r="D55" s="774">
        <v>1.4</v>
      </c>
      <c r="E55" s="773">
        <v>1.5</v>
      </c>
      <c r="F55" s="773">
        <v>1.5</v>
      </c>
      <c r="G55" s="773">
        <v>2.4</v>
      </c>
      <c r="H55" s="773">
        <v>2.4</v>
      </c>
      <c r="I55" s="773">
        <v>5</v>
      </c>
      <c r="J55" s="773">
        <f>I55*(F55*G55*H55)</f>
        <v>43.199999999999996</v>
      </c>
      <c r="K55" s="775">
        <f>I55*(G55*H55)</f>
        <v>28.799999999999997</v>
      </c>
      <c r="L55" s="657"/>
    </row>
    <row r="56" spans="1:24" ht="16.5" thickBot="1">
      <c r="A56" s="655"/>
      <c r="B56" s="1408" t="s">
        <v>631</v>
      </c>
      <c r="C56" s="1409"/>
      <c r="D56" s="1409"/>
      <c r="E56" s="1409"/>
      <c r="F56" s="1409"/>
      <c r="G56" s="1409"/>
      <c r="H56" s="1409"/>
      <c r="I56" s="757">
        <f>I55</f>
        <v>5</v>
      </c>
      <c r="J56" s="757">
        <f>J55</f>
        <v>43.199999999999996</v>
      </c>
      <c r="K56" s="758">
        <f>K55</f>
        <v>28.799999999999997</v>
      </c>
      <c r="L56" s="657"/>
    </row>
    <row r="57" spans="1:24" ht="15.75" thickBot="1">
      <c r="A57" s="655"/>
      <c r="B57" s="656"/>
      <c r="C57" s="656"/>
      <c r="D57" s="656"/>
      <c r="E57" s="656"/>
      <c r="F57" s="656"/>
      <c r="G57" s="656"/>
      <c r="H57" s="656"/>
      <c r="I57" s="656"/>
      <c r="J57" s="656"/>
      <c r="K57" s="656"/>
      <c r="L57" s="657"/>
    </row>
    <row r="58" spans="1:24" s="196" customFormat="1" ht="22.5" customHeight="1" thickBot="1">
      <c r="A58" s="658"/>
      <c r="B58" s="1404" t="s">
        <v>647</v>
      </c>
      <c r="C58" s="1405"/>
      <c r="D58" s="1405"/>
      <c r="E58" s="1405"/>
      <c r="F58" s="1405"/>
      <c r="G58" s="1405"/>
      <c r="H58" s="1405"/>
      <c r="I58" s="1405"/>
      <c r="J58" s="1405"/>
      <c r="K58" s="1406"/>
      <c r="L58" s="659"/>
      <c r="M58" s="207"/>
      <c r="N58" s="207"/>
      <c r="O58" s="207"/>
      <c r="P58" s="207"/>
      <c r="Q58" s="207"/>
      <c r="R58" s="207"/>
      <c r="S58" s="207"/>
      <c r="T58" s="207"/>
      <c r="U58" s="207"/>
      <c r="V58" s="207"/>
      <c r="W58" s="207"/>
      <c r="X58" s="207"/>
    </row>
    <row r="59" spans="1:24" ht="60" customHeight="1">
      <c r="A59" s="655"/>
      <c r="B59" s="766" t="s">
        <v>26</v>
      </c>
      <c r="C59" s="767" t="s">
        <v>638</v>
      </c>
      <c r="D59" s="748" t="s">
        <v>639</v>
      </c>
      <c r="E59" s="748" t="s">
        <v>640</v>
      </c>
      <c r="F59" s="768" t="s">
        <v>641</v>
      </c>
      <c r="G59" s="769" t="s">
        <v>642</v>
      </c>
      <c r="H59" s="769" t="s">
        <v>643</v>
      </c>
      <c r="I59" s="770" t="s">
        <v>644</v>
      </c>
      <c r="J59" s="770" t="s">
        <v>645</v>
      </c>
      <c r="K59" s="771" t="s">
        <v>646</v>
      </c>
      <c r="L59" s="657"/>
    </row>
    <row r="60" spans="1:24">
      <c r="A60" s="655"/>
      <c r="B60" s="772" t="s">
        <v>599</v>
      </c>
      <c r="C60" s="773">
        <v>1.5</v>
      </c>
      <c r="D60" s="774">
        <v>1.4</v>
      </c>
      <c r="E60" s="773">
        <v>2.8</v>
      </c>
      <c r="F60" s="773">
        <v>1.5</v>
      </c>
      <c r="G60" s="773">
        <v>2.4</v>
      </c>
      <c r="H60" s="773">
        <v>3.8</v>
      </c>
      <c r="I60" s="773">
        <v>26</v>
      </c>
      <c r="J60" s="773">
        <f>I60*(F60*G60*H60)</f>
        <v>355.67999999999995</v>
      </c>
      <c r="K60" s="775">
        <f>I60*(G60*H60)</f>
        <v>237.11999999999998</v>
      </c>
      <c r="L60" s="657"/>
    </row>
    <row r="61" spans="1:24" ht="16.5" thickBot="1">
      <c r="A61" s="655"/>
      <c r="B61" s="1408" t="s">
        <v>631</v>
      </c>
      <c r="C61" s="1409"/>
      <c r="D61" s="1409"/>
      <c r="E61" s="1409"/>
      <c r="F61" s="1409"/>
      <c r="G61" s="1409"/>
      <c r="H61" s="1409"/>
      <c r="I61" s="757">
        <f>I60</f>
        <v>26</v>
      </c>
      <c r="J61" s="757">
        <f>J60</f>
        <v>355.67999999999995</v>
      </c>
      <c r="K61" s="758">
        <f>K60</f>
        <v>237.11999999999998</v>
      </c>
      <c r="L61" s="657"/>
    </row>
    <row r="62" spans="1:24" ht="15.75" thickBot="1">
      <c r="A62" s="759"/>
      <c r="B62" s="761"/>
      <c r="C62" s="761"/>
      <c r="D62" s="761"/>
      <c r="E62" s="761"/>
      <c r="F62" s="761"/>
      <c r="G62" s="761"/>
      <c r="H62" s="761"/>
      <c r="I62" s="761"/>
      <c r="J62" s="761"/>
      <c r="K62" s="761"/>
      <c r="L62" s="762"/>
    </row>
    <row r="63" spans="1:24" ht="15.75" thickBot="1">
      <c r="A63" s="763"/>
      <c r="B63" s="764"/>
      <c r="C63" s="764"/>
      <c r="D63" s="764"/>
      <c r="E63" s="764"/>
      <c r="F63" s="764"/>
      <c r="G63" s="764"/>
      <c r="H63" s="764"/>
      <c r="I63" s="764"/>
      <c r="J63" s="764"/>
      <c r="K63" s="764"/>
      <c r="L63" s="765"/>
    </row>
    <row r="64" spans="1:24" ht="16.5" thickBot="1">
      <c r="A64" s="655"/>
      <c r="B64" s="1404" t="s">
        <v>648</v>
      </c>
      <c r="C64" s="1405"/>
      <c r="D64" s="1405"/>
      <c r="E64" s="1405"/>
      <c r="F64" s="1405"/>
      <c r="G64" s="1405"/>
      <c r="H64" s="1405"/>
      <c r="I64" s="1405"/>
      <c r="J64" s="1405"/>
      <c r="K64" s="1406"/>
      <c r="L64" s="657"/>
    </row>
    <row r="65" spans="1:14" ht="63" customHeight="1">
      <c r="A65" s="655"/>
      <c r="B65" s="776" t="s">
        <v>561</v>
      </c>
      <c r="C65" s="777" t="s">
        <v>649</v>
      </c>
      <c r="D65" s="777" t="s">
        <v>650</v>
      </c>
      <c r="E65" s="778" t="s">
        <v>639</v>
      </c>
      <c r="F65" s="779" t="s">
        <v>651</v>
      </c>
      <c r="G65" s="780" t="s">
        <v>652</v>
      </c>
      <c r="H65" s="779" t="s">
        <v>644</v>
      </c>
      <c r="I65" s="778" t="s">
        <v>628</v>
      </c>
      <c r="J65" s="779" t="s">
        <v>653</v>
      </c>
      <c r="K65" s="781" t="s">
        <v>654</v>
      </c>
      <c r="L65" s="657"/>
    </row>
    <row r="66" spans="1:14">
      <c r="A66" s="655"/>
      <c r="B66" s="782" t="str">
        <f>B8</f>
        <v>T1</v>
      </c>
      <c r="C66" s="735">
        <f>C8</f>
        <v>0.6</v>
      </c>
      <c r="D66" s="735">
        <v>1.45</v>
      </c>
      <c r="E66" s="736">
        <v>1.5</v>
      </c>
      <c r="F66" s="736">
        <f>E66+1</f>
        <v>2.5</v>
      </c>
      <c r="G66" s="736">
        <f t="shared" ref="G66:G86" si="15">D8+0.1</f>
        <v>1.7000000000000002</v>
      </c>
      <c r="H66" s="736">
        <v>1</v>
      </c>
      <c r="I66" s="735">
        <f>E66*F66*G66</f>
        <v>6.3750000000000009</v>
      </c>
      <c r="J66" s="736">
        <f>F66*G66</f>
        <v>4.25</v>
      </c>
      <c r="K66" s="737">
        <f>G66-D66</f>
        <v>0.25000000000000022</v>
      </c>
      <c r="L66" s="657"/>
      <c r="N66" s="783"/>
    </row>
    <row r="67" spans="1:14">
      <c r="A67" s="655"/>
      <c r="B67" s="782" t="str">
        <f>B9</f>
        <v>T2</v>
      </c>
      <c r="C67" s="735">
        <f>C9</f>
        <v>0.6</v>
      </c>
      <c r="D67" s="735">
        <v>1.45</v>
      </c>
      <c r="E67" s="736">
        <v>1.5</v>
      </c>
      <c r="F67" s="736">
        <f t="shared" ref="F67" si="16">E67+1</f>
        <v>2.5</v>
      </c>
      <c r="G67" s="736">
        <f t="shared" si="15"/>
        <v>1.7000000000000002</v>
      </c>
      <c r="H67" s="736">
        <v>1</v>
      </c>
      <c r="I67" s="735">
        <f t="shared" ref="I67" si="17">E67*F67*G67</f>
        <v>6.3750000000000009</v>
      </c>
      <c r="J67" s="736">
        <f t="shared" ref="J67" si="18">F67*G67</f>
        <v>4.25</v>
      </c>
      <c r="K67" s="737">
        <f t="shared" ref="K67" si="19">G67-D67</f>
        <v>0.25000000000000022</v>
      </c>
      <c r="L67" s="657"/>
      <c r="N67" s="783"/>
    </row>
    <row r="68" spans="1:14">
      <c r="A68" s="655"/>
      <c r="B68" s="782" t="str">
        <f t="shared" ref="B68:C68" si="20">B10</f>
        <v>T3</v>
      </c>
      <c r="C68" s="735">
        <f t="shared" si="20"/>
        <v>0.6</v>
      </c>
      <c r="D68" s="735">
        <v>1.45</v>
      </c>
      <c r="E68" s="736">
        <v>1.5</v>
      </c>
      <c r="F68" s="736">
        <f t="shared" ref="F68:F86" si="21">E68+1</f>
        <v>2.5</v>
      </c>
      <c r="G68" s="736">
        <f t="shared" si="15"/>
        <v>1.8</v>
      </c>
      <c r="H68" s="736">
        <v>1</v>
      </c>
      <c r="I68" s="735">
        <f t="shared" ref="I68:I86" si="22">E68*F68*G68</f>
        <v>6.75</v>
      </c>
      <c r="J68" s="736">
        <f t="shared" ref="J68:J86" si="23">F68*G68</f>
        <v>4.5</v>
      </c>
      <c r="K68" s="737">
        <f t="shared" ref="K68:K86" si="24">G68-D68</f>
        <v>0.35000000000000009</v>
      </c>
      <c r="L68" s="657"/>
      <c r="N68" s="783"/>
    </row>
    <row r="69" spans="1:14">
      <c r="A69" s="655"/>
      <c r="B69" s="782" t="str">
        <f t="shared" ref="B69:C69" si="25">B11</f>
        <v>T4</v>
      </c>
      <c r="C69" s="735">
        <f t="shared" si="25"/>
        <v>0.8</v>
      </c>
      <c r="D69" s="735">
        <v>1.45</v>
      </c>
      <c r="E69" s="736">
        <v>1.5</v>
      </c>
      <c r="F69" s="736">
        <f t="shared" si="21"/>
        <v>2.5</v>
      </c>
      <c r="G69" s="736">
        <f t="shared" si="15"/>
        <v>2.64</v>
      </c>
      <c r="H69" s="736">
        <v>1</v>
      </c>
      <c r="I69" s="735">
        <f t="shared" si="22"/>
        <v>9.9</v>
      </c>
      <c r="J69" s="736">
        <f t="shared" si="23"/>
        <v>6.6000000000000005</v>
      </c>
      <c r="K69" s="737">
        <f t="shared" si="24"/>
        <v>1.1900000000000002</v>
      </c>
      <c r="L69" s="657"/>
      <c r="N69" s="783"/>
    </row>
    <row r="70" spans="1:14">
      <c r="A70" s="655"/>
      <c r="B70" s="782" t="str">
        <f t="shared" ref="B70:C70" si="26">B12</f>
        <v>T5</v>
      </c>
      <c r="C70" s="735">
        <f t="shared" si="26"/>
        <v>0.8</v>
      </c>
      <c r="D70" s="735">
        <v>1.45</v>
      </c>
      <c r="E70" s="736">
        <v>1.5</v>
      </c>
      <c r="F70" s="736">
        <f t="shared" si="21"/>
        <v>2.5</v>
      </c>
      <c r="G70" s="736">
        <f t="shared" si="15"/>
        <v>2.1</v>
      </c>
      <c r="H70" s="736">
        <v>1</v>
      </c>
      <c r="I70" s="735">
        <f t="shared" si="22"/>
        <v>7.875</v>
      </c>
      <c r="J70" s="736">
        <f t="shared" si="23"/>
        <v>5.25</v>
      </c>
      <c r="K70" s="737">
        <f t="shared" si="24"/>
        <v>0.65000000000000013</v>
      </c>
      <c r="L70" s="657"/>
      <c r="N70" s="783"/>
    </row>
    <row r="71" spans="1:14">
      <c r="A71" s="655"/>
      <c r="B71" s="782" t="str">
        <f t="shared" ref="B71:C71" si="27">B13</f>
        <v>T6</v>
      </c>
      <c r="C71" s="735">
        <f t="shared" si="27"/>
        <v>0.8</v>
      </c>
      <c r="D71" s="735">
        <v>1.45</v>
      </c>
      <c r="E71" s="736">
        <v>1.5</v>
      </c>
      <c r="F71" s="736">
        <f t="shared" si="21"/>
        <v>2.5</v>
      </c>
      <c r="G71" s="736">
        <f t="shared" si="15"/>
        <v>2</v>
      </c>
      <c r="H71" s="736">
        <v>1</v>
      </c>
      <c r="I71" s="735">
        <f t="shared" si="22"/>
        <v>7.5</v>
      </c>
      <c r="J71" s="736">
        <f t="shared" si="23"/>
        <v>5</v>
      </c>
      <c r="K71" s="737">
        <f t="shared" si="24"/>
        <v>0.55000000000000004</v>
      </c>
      <c r="L71" s="657"/>
      <c r="N71" s="783"/>
    </row>
    <row r="72" spans="1:14">
      <c r="A72" s="655"/>
      <c r="B72" s="782" t="str">
        <f t="shared" ref="B72:C72" si="28">B14</f>
        <v>T7</v>
      </c>
      <c r="C72" s="735">
        <f t="shared" si="28"/>
        <v>0.8</v>
      </c>
      <c r="D72" s="735">
        <v>1.45</v>
      </c>
      <c r="E72" s="736">
        <v>1.5</v>
      </c>
      <c r="F72" s="736">
        <f t="shared" si="21"/>
        <v>2.5</v>
      </c>
      <c r="G72" s="736">
        <f t="shared" si="15"/>
        <v>2.29</v>
      </c>
      <c r="H72" s="736">
        <v>1</v>
      </c>
      <c r="I72" s="735">
        <f t="shared" si="22"/>
        <v>8.5875000000000004</v>
      </c>
      <c r="J72" s="736">
        <f t="shared" si="23"/>
        <v>5.7249999999999996</v>
      </c>
      <c r="K72" s="737">
        <f t="shared" si="24"/>
        <v>0.84000000000000008</v>
      </c>
      <c r="L72" s="657"/>
      <c r="N72" s="783"/>
    </row>
    <row r="73" spans="1:14">
      <c r="A73" s="655"/>
      <c r="B73" s="782" t="str">
        <f t="shared" ref="B73:C73" si="29">B15</f>
        <v>T8</v>
      </c>
      <c r="C73" s="735">
        <f t="shared" si="29"/>
        <v>0.8</v>
      </c>
      <c r="D73" s="735">
        <v>1.45</v>
      </c>
      <c r="E73" s="736">
        <v>1.5</v>
      </c>
      <c r="F73" s="736">
        <f t="shared" si="21"/>
        <v>2.5</v>
      </c>
      <c r="G73" s="736">
        <f t="shared" si="15"/>
        <v>1.9000000000000001</v>
      </c>
      <c r="H73" s="736">
        <v>1</v>
      </c>
      <c r="I73" s="735">
        <f t="shared" si="22"/>
        <v>7.1250000000000009</v>
      </c>
      <c r="J73" s="736">
        <f t="shared" si="23"/>
        <v>4.75</v>
      </c>
      <c r="K73" s="737">
        <f t="shared" si="24"/>
        <v>0.45000000000000018</v>
      </c>
      <c r="L73" s="657"/>
      <c r="N73" s="783"/>
    </row>
    <row r="74" spans="1:14">
      <c r="A74" s="655"/>
      <c r="B74" s="782" t="str">
        <f t="shared" ref="B74:C74" si="30">B16</f>
        <v>T9</v>
      </c>
      <c r="C74" s="735">
        <f t="shared" si="30"/>
        <v>0.8</v>
      </c>
      <c r="D74" s="735">
        <v>1.45</v>
      </c>
      <c r="E74" s="736">
        <v>1.5</v>
      </c>
      <c r="F74" s="736">
        <f t="shared" si="21"/>
        <v>2.5</v>
      </c>
      <c r="G74" s="736">
        <f t="shared" si="15"/>
        <v>2.0499999999999998</v>
      </c>
      <c r="H74" s="736">
        <v>1</v>
      </c>
      <c r="I74" s="735">
        <f t="shared" si="22"/>
        <v>7.6874999999999991</v>
      </c>
      <c r="J74" s="736">
        <f t="shared" si="23"/>
        <v>5.125</v>
      </c>
      <c r="K74" s="737">
        <f t="shared" si="24"/>
        <v>0.59999999999999987</v>
      </c>
      <c r="L74" s="657"/>
      <c r="N74" s="783"/>
    </row>
    <row r="75" spans="1:14">
      <c r="A75" s="655"/>
      <c r="B75" s="782" t="str">
        <f t="shared" ref="B75:C75" si="31">B17</f>
        <v>T10</v>
      </c>
      <c r="C75" s="735">
        <f t="shared" si="31"/>
        <v>1</v>
      </c>
      <c r="D75" s="735">
        <v>1.45</v>
      </c>
      <c r="E75" s="736">
        <v>1.5</v>
      </c>
      <c r="F75" s="736">
        <f t="shared" si="21"/>
        <v>2.5</v>
      </c>
      <c r="G75" s="736">
        <f t="shared" si="15"/>
        <v>2.1</v>
      </c>
      <c r="H75" s="736">
        <v>1</v>
      </c>
      <c r="I75" s="735">
        <f t="shared" si="22"/>
        <v>7.875</v>
      </c>
      <c r="J75" s="736">
        <f t="shared" si="23"/>
        <v>5.25</v>
      </c>
      <c r="K75" s="737">
        <f t="shared" si="24"/>
        <v>0.65000000000000013</v>
      </c>
      <c r="L75" s="657"/>
      <c r="N75" s="783"/>
    </row>
    <row r="76" spans="1:14">
      <c r="A76" s="655"/>
      <c r="B76" s="782" t="str">
        <f t="shared" ref="B76:C76" si="32">B18</f>
        <v>T11</v>
      </c>
      <c r="C76" s="735">
        <f t="shared" si="32"/>
        <v>1</v>
      </c>
      <c r="D76" s="735">
        <v>1.45</v>
      </c>
      <c r="E76" s="736">
        <v>1.5</v>
      </c>
      <c r="F76" s="736">
        <f t="shared" si="21"/>
        <v>2.5</v>
      </c>
      <c r="G76" s="736">
        <f t="shared" si="15"/>
        <v>2.1</v>
      </c>
      <c r="H76" s="736">
        <v>1</v>
      </c>
      <c r="I76" s="735">
        <f t="shared" si="22"/>
        <v>7.875</v>
      </c>
      <c r="J76" s="736">
        <f t="shared" si="23"/>
        <v>5.25</v>
      </c>
      <c r="K76" s="737">
        <f t="shared" si="24"/>
        <v>0.65000000000000013</v>
      </c>
      <c r="L76" s="657"/>
      <c r="N76" s="783"/>
    </row>
    <row r="77" spans="1:14">
      <c r="A77" s="655"/>
      <c r="B77" s="782" t="str">
        <f t="shared" ref="B77:C77" si="33">B19</f>
        <v>T12</v>
      </c>
      <c r="C77" s="735">
        <f t="shared" si="33"/>
        <v>1</v>
      </c>
      <c r="D77" s="735">
        <v>1.45</v>
      </c>
      <c r="E77" s="736">
        <v>1.5</v>
      </c>
      <c r="F77" s="736">
        <f t="shared" si="21"/>
        <v>2.5</v>
      </c>
      <c r="G77" s="736">
        <f t="shared" si="15"/>
        <v>2.1</v>
      </c>
      <c r="H77" s="736">
        <v>1</v>
      </c>
      <c r="I77" s="735">
        <f t="shared" si="22"/>
        <v>7.875</v>
      </c>
      <c r="J77" s="736">
        <f t="shared" si="23"/>
        <v>5.25</v>
      </c>
      <c r="K77" s="737">
        <f t="shared" si="24"/>
        <v>0.65000000000000013</v>
      </c>
      <c r="L77" s="657"/>
      <c r="N77" s="783"/>
    </row>
    <row r="78" spans="1:14">
      <c r="A78" s="655"/>
      <c r="B78" s="782" t="str">
        <f t="shared" ref="B78:C78" si="34">B20</f>
        <v>T13</v>
      </c>
      <c r="C78" s="735">
        <f t="shared" si="34"/>
        <v>1</v>
      </c>
      <c r="D78" s="735">
        <v>1.45</v>
      </c>
      <c r="E78" s="736">
        <v>1.5</v>
      </c>
      <c r="F78" s="736">
        <f t="shared" si="21"/>
        <v>2.5</v>
      </c>
      <c r="G78" s="736">
        <f t="shared" si="15"/>
        <v>2.58</v>
      </c>
      <c r="H78" s="736">
        <v>1</v>
      </c>
      <c r="I78" s="735">
        <f t="shared" si="22"/>
        <v>9.6750000000000007</v>
      </c>
      <c r="J78" s="736">
        <f t="shared" si="23"/>
        <v>6.45</v>
      </c>
      <c r="K78" s="737">
        <f t="shared" si="24"/>
        <v>1.1300000000000001</v>
      </c>
      <c r="L78" s="657"/>
      <c r="N78" s="783"/>
    </row>
    <row r="79" spans="1:14">
      <c r="A79" s="655"/>
      <c r="B79" s="782" t="str">
        <f t="shared" ref="B79:C79" si="35">B21</f>
        <v>T14</v>
      </c>
      <c r="C79" s="735">
        <f t="shared" si="35"/>
        <v>1</v>
      </c>
      <c r="D79" s="735">
        <v>1.45</v>
      </c>
      <c r="E79" s="736">
        <v>1.5</v>
      </c>
      <c r="F79" s="736">
        <f t="shared" si="21"/>
        <v>2.5</v>
      </c>
      <c r="G79" s="736">
        <f t="shared" si="15"/>
        <v>2.67</v>
      </c>
      <c r="H79" s="736">
        <v>1</v>
      </c>
      <c r="I79" s="735">
        <f t="shared" si="22"/>
        <v>10.012499999999999</v>
      </c>
      <c r="J79" s="736">
        <f t="shared" si="23"/>
        <v>6.6749999999999998</v>
      </c>
      <c r="K79" s="737">
        <f t="shared" si="24"/>
        <v>1.22</v>
      </c>
      <c r="L79" s="657"/>
      <c r="N79" s="783"/>
    </row>
    <row r="80" spans="1:14">
      <c r="A80" s="655"/>
      <c r="B80" s="782" t="str">
        <f t="shared" ref="B80:C80" si="36">B22</f>
        <v>T15</v>
      </c>
      <c r="C80" s="735">
        <f t="shared" si="36"/>
        <v>1</v>
      </c>
      <c r="D80" s="735">
        <v>1.45</v>
      </c>
      <c r="E80" s="736">
        <v>1.5</v>
      </c>
      <c r="F80" s="736">
        <f t="shared" si="21"/>
        <v>2.5</v>
      </c>
      <c r="G80" s="736">
        <f t="shared" si="15"/>
        <v>2.5</v>
      </c>
      <c r="H80" s="736">
        <v>1</v>
      </c>
      <c r="I80" s="735">
        <f t="shared" si="22"/>
        <v>9.375</v>
      </c>
      <c r="J80" s="736">
        <f t="shared" si="23"/>
        <v>6.25</v>
      </c>
      <c r="K80" s="737">
        <f t="shared" si="24"/>
        <v>1.05</v>
      </c>
      <c r="L80" s="657"/>
      <c r="N80" s="783"/>
    </row>
    <row r="81" spans="1:24">
      <c r="A81" s="655"/>
      <c r="B81" s="782" t="str">
        <f t="shared" ref="B81:C81" si="37">B23</f>
        <v>T16</v>
      </c>
      <c r="C81" s="735">
        <f t="shared" si="37"/>
        <v>1</v>
      </c>
      <c r="D81" s="735">
        <v>1.45</v>
      </c>
      <c r="E81" s="736">
        <v>1.5</v>
      </c>
      <c r="F81" s="736">
        <f t="shared" si="21"/>
        <v>2.5</v>
      </c>
      <c r="G81" s="736">
        <f t="shared" si="15"/>
        <v>2.4700000000000002</v>
      </c>
      <c r="H81" s="736">
        <v>1</v>
      </c>
      <c r="I81" s="735">
        <f t="shared" si="22"/>
        <v>9.2625000000000011</v>
      </c>
      <c r="J81" s="736">
        <f t="shared" si="23"/>
        <v>6.1750000000000007</v>
      </c>
      <c r="K81" s="737">
        <f t="shared" si="24"/>
        <v>1.0200000000000002</v>
      </c>
      <c r="L81" s="657"/>
      <c r="N81" s="783"/>
    </row>
    <row r="82" spans="1:24">
      <c r="A82" s="655"/>
      <c r="B82" s="782" t="str">
        <f t="shared" ref="B82:C82" si="38">B24</f>
        <v>T17</v>
      </c>
      <c r="C82" s="735">
        <f t="shared" si="38"/>
        <v>1</v>
      </c>
      <c r="D82" s="735">
        <v>1.45</v>
      </c>
      <c r="E82" s="736">
        <v>1.5</v>
      </c>
      <c r="F82" s="736">
        <f t="shared" si="21"/>
        <v>2.5</v>
      </c>
      <c r="G82" s="736">
        <f t="shared" si="15"/>
        <v>2.6</v>
      </c>
      <c r="H82" s="736">
        <v>1</v>
      </c>
      <c r="I82" s="735">
        <f t="shared" si="22"/>
        <v>9.75</v>
      </c>
      <c r="J82" s="736">
        <f t="shared" si="23"/>
        <v>6.5</v>
      </c>
      <c r="K82" s="737">
        <f t="shared" si="24"/>
        <v>1.1500000000000001</v>
      </c>
      <c r="L82" s="657"/>
      <c r="N82" s="783"/>
    </row>
    <row r="83" spans="1:24">
      <c r="A83" s="655"/>
      <c r="B83" s="782" t="str">
        <f t="shared" ref="B83:C83" si="39">B25</f>
        <v>T18</v>
      </c>
      <c r="C83" s="735">
        <f t="shared" si="39"/>
        <v>1</v>
      </c>
      <c r="D83" s="735">
        <v>1.45</v>
      </c>
      <c r="E83" s="736">
        <v>1.5</v>
      </c>
      <c r="F83" s="736">
        <f t="shared" si="21"/>
        <v>2.5</v>
      </c>
      <c r="G83" s="736">
        <f t="shared" si="15"/>
        <v>2.6</v>
      </c>
      <c r="H83" s="736">
        <v>1</v>
      </c>
      <c r="I83" s="735">
        <f t="shared" si="22"/>
        <v>9.75</v>
      </c>
      <c r="J83" s="736">
        <f t="shared" si="23"/>
        <v>6.5</v>
      </c>
      <c r="K83" s="737">
        <f t="shared" si="24"/>
        <v>1.1500000000000001</v>
      </c>
      <c r="L83" s="657"/>
      <c r="N83" s="783"/>
    </row>
    <row r="84" spans="1:24">
      <c r="A84" s="655"/>
      <c r="B84" s="782" t="str">
        <f t="shared" ref="B84:C84" si="40">B26</f>
        <v>T19</v>
      </c>
      <c r="C84" s="735">
        <f t="shared" si="40"/>
        <v>1</v>
      </c>
      <c r="D84" s="735">
        <v>1.45</v>
      </c>
      <c r="E84" s="736">
        <v>1.5</v>
      </c>
      <c r="F84" s="736">
        <f t="shared" si="21"/>
        <v>2.5</v>
      </c>
      <c r="G84" s="736">
        <f t="shared" si="15"/>
        <v>1.6</v>
      </c>
      <c r="H84" s="736">
        <v>1</v>
      </c>
      <c r="I84" s="735">
        <f t="shared" si="22"/>
        <v>6</v>
      </c>
      <c r="J84" s="736">
        <f t="shared" si="23"/>
        <v>4</v>
      </c>
      <c r="K84" s="737">
        <f t="shared" si="24"/>
        <v>0.15000000000000013</v>
      </c>
      <c r="L84" s="657"/>
      <c r="N84" s="783"/>
    </row>
    <row r="85" spans="1:24">
      <c r="A85" s="655"/>
      <c r="B85" s="782" t="str">
        <f t="shared" ref="B85:C85" si="41">B27</f>
        <v>T3.1</v>
      </c>
      <c r="C85" s="735">
        <f t="shared" si="41"/>
        <v>0.6</v>
      </c>
      <c r="D85" s="735">
        <v>1.45</v>
      </c>
      <c r="E85" s="736">
        <v>1.5</v>
      </c>
      <c r="F85" s="736">
        <f t="shared" si="21"/>
        <v>2.5</v>
      </c>
      <c r="G85" s="736">
        <f t="shared" si="15"/>
        <v>1.7000000000000002</v>
      </c>
      <c r="H85" s="736">
        <v>1</v>
      </c>
      <c r="I85" s="735">
        <f t="shared" si="22"/>
        <v>6.3750000000000009</v>
      </c>
      <c r="J85" s="736">
        <f t="shared" si="23"/>
        <v>4.25</v>
      </c>
      <c r="K85" s="737">
        <f t="shared" si="24"/>
        <v>0.25000000000000022</v>
      </c>
      <c r="L85" s="657"/>
      <c r="N85" s="783"/>
    </row>
    <row r="86" spans="1:24">
      <c r="A86" s="655"/>
      <c r="B86" s="782" t="str">
        <f t="shared" ref="B86:C86" si="42">B28</f>
        <v>T10.1</v>
      </c>
      <c r="C86" s="735">
        <f t="shared" si="42"/>
        <v>0.6</v>
      </c>
      <c r="D86" s="735">
        <v>1.45</v>
      </c>
      <c r="E86" s="736">
        <v>1.5</v>
      </c>
      <c r="F86" s="736">
        <f t="shared" si="21"/>
        <v>2.5</v>
      </c>
      <c r="G86" s="736">
        <f t="shared" si="15"/>
        <v>1.7000000000000002</v>
      </c>
      <c r="H86" s="736">
        <v>1</v>
      </c>
      <c r="I86" s="735">
        <f t="shared" si="22"/>
        <v>6.3750000000000009</v>
      </c>
      <c r="J86" s="736">
        <f t="shared" si="23"/>
        <v>4.25</v>
      </c>
      <c r="K86" s="737">
        <f t="shared" si="24"/>
        <v>0.25000000000000022</v>
      </c>
      <c r="L86" s="657"/>
      <c r="N86" s="783"/>
    </row>
    <row r="87" spans="1:24" s="1" customFormat="1" ht="18.75" customHeight="1" thickBot="1">
      <c r="A87" s="740"/>
      <c r="B87" s="754"/>
      <c r="C87" s="755"/>
      <c r="D87" s="755"/>
      <c r="E87" s="755"/>
      <c r="F87" s="755"/>
      <c r="G87" s="756"/>
      <c r="H87" s="756" t="s">
        <v>631</v>
      </c>
      <c r="I87" s="757">
        <f>SUM(I66:I86)</f>
        <v>168.375</v>
      </c>
      <c r="J87" s="757">
        <f>SUM(J66:J86)</f>
        <v>112.25</v>
      </c>
      <c r="K87" s="758">
        <f>SUM(K66:K86)</f>
        <v>14.450000000000005</v>
      </c>
      <c r="L87" s="671"/>
    </row>
    <row r="88" spans="1:24" s="1" customFormat="1" ht="18.75" customHeight="1">
      <c r="A88" s="740"/>
      <c r="B88" s="784"/>
      <c r="C88" s="785"/>
      <c r="D88" s="785"/>
      <c r="E88" s="785"/>
      <c r="F88" s="786" t="s">
        <v>655</v>
      </c>
      <c r="G88" s="787" t="s">
        <v>633</v>
      </c>
      <c r="H88" s="788" t="s">
        <v>634</v>
      </c>
      <c r="I88" s="789"/>
      <c r="J88" s="789"/>
      <c r="K88" s="789"/>
      <c r="L88" s="671"/>
    </row>
    <row r="89" spans="1:24" s="1" customFormat="1" ht="18.75" customHeight="1" thickBot="1">
      <c r="A89" s="740"/>
      <c r="B89" s="784"/>
      <c r="C89" s="785"/>
      <c r="D89" s="785"/>
      <c r="E89" s="785"/>
      <c r="F89" s="790" t="s">
        <v>631</v>
      </c>
      <c r="G89" s="757">
        <f>SUM(I66:I86)</f>
        <v>168.375</v>
      </c>
      <c r="H89" s="758"/>
      <c r="I89" s="789"/>
      <c r="J89" s="789"/>
      <c r="K89" s="789"/>
      <c r="L89" s="671"/>
    </row>
    <row r="90" spans="1:24" ht="15.75" thickBot="1">
      <c r="A90" s="759"/>
      <c r="B90" s="761"/>
      <c r="C90" s="761"/>
      <c r="D90" s="761"/>
      <c r="E90" s="761"/>
      <c r="F90" s="761"/>
      <c r="G90" s="761"/>
      <c r="H90" s="761"/>
      <c r="I90" s="761"/>
      <c r="J90" s="761"/>
      <c r="K90" s="761"/>
      <c r="L90" s="762"/>
    </row>
    <row r="91" spans="1:24" s="196" customFormat="1" ht="22.5" customHeight="1" thickBot="1">
      <c r="A91" s="791"/>
      <c r="B91" s="1393" t="s">
        <v>656</v>
      </c>
      <c r="C91" s="1394"/>
      <c r="D91" s="1394"/>
      <c r="E91" s="1394"/>
      <c r="F91" s="1394"/>
      <c r="G91" s="1394"/>
      <c r="H91" s="1394"/>
      <c r="I91" s="1394"/>
      <c r="J91" s="1394"/>
      <c r="K91" s="1395"/>
      <c r="L91" s="792"/>
      <c r="M91" s="207"/>
      <c r="N91" s="207"/>
      <c r="O91" s="207"/>
      <c r="P91" s="207"/>
      <c r="Q91" s="207"/>
      <c r="R91" s="207"/>
      <c r="S91" s="207"/>
      <c r="T91" s="207"/>
      <c r="U91" s="207"/>
      <c r="V91" s="207"/>
      <c r="W91" s="207"/>
      <c r="X91" s="207"/>
    </row>
    <row r="92" spans="1:24" ht="60" customHeight="1">
      <c r="A92" s="655"/>
      <c r="B92" s="793" t="s">
        <v>657</v>
      </c>
      <c r="C92" s="748" t="s">
        <v>658</v>
      </c>
      <c r="D92" s="748" t="s">
        <v>659</v>
      </c>
      <c r="E92" s="748" t="s">
        <v>660</v>
      </c>
      <c r="F92" s="1410" t="s">
        <v>628</v>
      </c>
      <c r="G92" s="1411"/>
      <c r="H92" s="794" t="s">
        <v>661</v>
      </c>
      <c r="I92" s="770" t="s">
        <v>662</v>
      </c>
      <c r="J92" s="795" t="s">
        <v>663</v>
      </c>
      <c r="K92" s="771" t="s">
        <v>664</v>
      </c>
      <c r="L92" s="657"/>
    </row>
    <row r="93" spans="1:24">
      <c r="A93" s="655"/>
      <c r="B93" s="772" t="s">
        <v>665</v>
      </c>
      <c r="C93" s="773">
        <v>146</v>
      </c>
      <c r="D93" s="773">
        <v>1.4</v>
      </c>
      <c r="E93" s="773" t="s">
        <v>666</v>
      </c>
      <c r="F93" s="1389">
        <f>TRUNC((C93*1.5)*D93,2)</f>
        <v>306.60000000000002</v>
      </c>
      <c r="G93" s="1389"/>
      <c r="H93" s="796">
        <f>TRUNC(F93-(C93*0.36^2*PI())+H122-(0.1*D93*C93),2)</f>
        <v>226.71</v>
      </c>
      <c r="I93" s="796">
        <f>TRUNC((1.5*2)*C93,2)</f>
        <v>438</v>
      </c>
      <c r="J93" s="796">
        <f>TRUNC(C93*D93*0.1,2)</f>
        <v>20.440000000000001</v>
      </c>
      <c r="K93" s="797"/>
      <c r="L93" s="657"/>
    </row>
    <row r="94" spans="1:24">
      <c r="A94" s="655"/>
      <c r="B94" s="772" t="s">
        <v>667</v>
      </c>
      <c r="C94" s="773">
        <f>SUMIF($C$8:$C$28,0.6,$F$8:$F$28)</f>
        <v>206</v>
      </c>
      <c r="D94" s="773">
        <v>1.6</v>
      </c>
      <c r="E94" s="773" t="s">
        <v>666</v>
      </c>
      <c r="F94" s="1412">
        <f>SUMIF($C$8:$C$28,0.6,$I$8:$I$28)</f>
        <v>565.97</v>
      </c>
      <c r="G94" s="1413"/>
      <c r="H94" s="796">
        <f>SUMIF($C$8:$C$28,0.6,$K$8:$K$28)</f>
        <v>477.62000000000006</v>
      </c>
      <c r="I94" s="796">
        <f>SUMIF($C$8:$C$28,0.6,$J$8:$J$28)</f>
        <v>707.47</v>
      </c>
      <c r="J94" s="796">
        <f>SUMIF($C$8:$C$28,0.6,$H$8:$H$28)</f>
        <v>32.96</v>
      </c>
      <c r="K94" s="797">
        <f>SUMIF($C$66:$C$86,0.6,$H$66:$H$86)</f>
        <v>5</v>
      </c>
      <c r="L94" s="657"/>
    </row>
    <row r="95" spans="1:24">
      <c r="A95" s="655"/>
      <c r="B95" s="772" t="s">
        <v>668</v>
      </c>
      <c r="C95" s="773">
        <f>SUMIF($C$8:$C$28,0.8,$F$8:$F$28)</f>
        <v>282</v>
      </c>
      <c r="D95" s="773">
        <v>1.8</v>
      </c>
      <c r="E95" s="773" t="s">
        <v>666</v>
      </c>
      <c r="F95" s="1412">
        <f>SUMIF($C$8:$C$28,0.8,$I$8:$I$28)</f>
        <v>1034.32</v>
      </c>
      <c r="G95" s="1413"/>
      <c r="H95" s="796">
        <f>SUMIF($C$8:$C$28,0.8,$K$8:$K$28)</f>
        <v>983.56</v>
      </c>
      <c r="I95" s="796">
        <f>SUMIF($C$8:$C$28,0.8,$J$8:$J$28)</f>
        <v>1149.25</v>
      </c>
      <c r="J95" s="796">
        <f>SUMIF($C$8:$C$28,0.8,$H$8:$H$28)</f>
        <v>50.76</v>
      </c>
      <c r="K95" s="797">
        <f>SUMIF($C$66:$C$86,0.8,$H$66:$H$86)</f>
        <v>6</v>
      </c>
      <c r="L95" s="657"/>
    </row>
    <row r="96" spans="1:24" ht="15.75" customHeight="1">
      <c r="A96" s="655"/>
      <c r="B96" s="772" t="s">
        <v>669</v>
      </c>
      <c r="C96" s="773">
        <f>SUMIF($C$8:$C$28,1,$F$8:$F$28)</f>
        <v>390</v>
      </c>
      <c r="D96" s="773">
        <v>2</v>
      </c>
      <c r="E96" s="773" t="s">
        <v>666</v>
      </c>
      <c r="F96" s="1389">
        <f>SUMIF($C$8:$C$28,1,$I$8:$I$28)</f>
        <v>1587.24</v>
      </c>
      <c r="G96" s="1389"/>
      <c r="H96" s="796">
        <f>SUMIF($C$8:$C$28,1,$K$8:$K$28)</f>
        <v>1509.2400000000002</v>
      </c>
      <c r="I96" s="796">
        <f>SUMIF($C$8:$C$28,1,$J$8:$J$28)</f>
        <v>1587.24</v>
      </c>
      <c r="J96" s="796">
        <f>SUMIF($C$8:$C$28,0.8,$H$8:$H$28)</f>
        <v>50.76</v>
      </c>
      <c r="K96" s="797">
        <f>SUMIF($C$66:$C$86,1,$H$66:$H$86)</f>
        <v>10</v>
      </c>
      <c r="L96" s="657"/>
    </row>
    <row r="97" spans="1:24" ht="16.5" customHeight="1">
      <c r="A97" s="655"/>
      <c r="B97" s="772" t="s">
        <v>670</v>
      </c>
      <c r="C97" s="773">
        <f>SUMIF($C$8:$C$28,1.2,$F$8:$F$28)</f>
        <v>0</v>
      </c>
      <c r="D97" s="773">
        <v>2.2000000000000002</v>
      </c>
      <c r="E97" s="773" t="s">
        <v>666</v>
      </c>
      <c r="F97" s="1389">
        <f>SUMIF($C$8:$C$9,1.2,$I$8:$I$9)</f>
        <v>0</v>
      </c>
      <c r="G97" s="1389"/>
      <c r="H97" s="796">
        <f>SUMIF($C$8:$C$9,1.2,$K$8:$K$9)</f>
        <v>0</v>
      </c>
      <c r="I97" s="796">
        <f>SUMIF($C$8:$C$9,1.2,$J$8:$J$9)</f>
        <v>0</v>
      </c>
      <c r="J97" s="796">
        <f>SUMIF($C$8:$C$28,1.2,$H$8:$H$28)</f>
        <v>0</v>
      </c>
      <c r="K97" s="797">
        <f>SUMIF($C$66:$C$86,1.2,$H$66:$H$86)</f>
        <v>0</v>
      </c>
      <c r="L97" s="657"/>
    </row>
    <row r="98" spans="1:24" ht="16.5" customHeight="1" thickBot="1">
      <c r="A98" s="655"/>
      <c r="B98" s="798" t="s">
        <v>671</v>
      </c>
      <c r="C98" s="799">
        <f>SUMIF($C$8:$C$9,1.5,$F$8:$F$9)</f>
        <v>0</v>
      </c>
      <c r="D98" s="799">
        <v>2.5</v>
      </c>
      <c r="E98" s="799" t="s">
        <v>666</v>
      </c>
      <c r="F98" s="1401">
        <f>SUMIF($C$8:$C$9,1.5,$I$8:$I$9)</f>
        <v>0</v>
      </c>
      <c r="G98" s="1401"/>
      <c r="H98" s="800">
        <f>SUMIF($C$8:$C$9,1.5,$K$8:$K$9)</f>
        <v>0</v>
      </c>
      <c r="I98" s="800">
        <f>SUMIF($C$8:$C$9,1.5,$J$8:$J$9)</f>
        <v>0</v>
      </c>
      <c r="J98" s="800">
        <f>SUMIF($C$8:$C$28,1.5,$H$8:$H$28)</f>
        <v>0</v>
      </c>
      <c r="K98" s="801">
        <f>SUMIF($C$66:$C$86,1.5,$H$66:$H$86)</f>
        <v>0</v>
      </c>
      <c r="L98" s="657"/>
    </row>
    <row r="99" spans="1:24" ht="16.5" customHeight="1" thickBot="1">
      <c r="A99" s="655"/>
      <c r="B99" s="802"/>
      <c r="C99" s="803"/>
      <c r="D99" s="803"/>
      <c r="E99" s="804" t="s">
        <v>631</v>
      </c>
      <c r="F99" s="1402">
        <f>F93+F94+F95+F96+F97</f>
        <v>3494.13</v>
      </c>
      <c r="G99" s="1403"/>
      <c r="H99" s="805">
        <f>H93+H94+H95+H96</f>
        <v>3197.13</v>
      </c>
      <c r="I99" s="805">
        <f>I93+I94+I95+I96</f>
        <v>3881.96</v>
      </c>
      <c r="J99" s="805">
        <f>J93+J94+J95+J96</f>
        <v>154.91999999999999</v>
      </c>
      <c r="K99" s="806">
        <f>K93+K94+K95+K96+K97</f>
        <v>21</v>
      </c>
      <c r="L99" s="657"/>
    </row>
    <row r="100" spans="1:24">
      <c r="A100" s="655"/>
      <c r="B100" s="656"/>
      <c r="C100" s="656"/>
      <c r="D100" s="656"/>
      <c r="E100" s="656"/>
      <c r="F100" s="656"/>
      <c r="G100" s="656"/>
      <c r="H100" s="656"/>
      <c r="I100" s="656"/>
      <c r="J100" s="656"/>
      <c r="K100" s="656"/>
      <c r="L100" s="657"/>
    </row>
    <row r="101" spans="1:24" ht="15.75" thickBot="1">
      <c r="A101" s="655"/>
      <c r="B101" s="656"/>
      <c r="C101" s="656"/>
      <c r="D101" s="656"/>
      <c r="E101" s="656"/>
      <c r="F101" s="656"/>
      <c r="G101" s="656"/>
      <c r="H101" s="656"/>
      <c r="I101" s="656"/>
      <c r="J101" s="656"/>
      <c r="K101" s="656"/>
      <c r="L101" s="657"/>
    </row>
    <row r="102" spans="1:24" s="196" customFormat="1" ht="22.5" customHeight="1" thickBot="1">
      <c r="A102" s="658"/>
      <c r="B102" s="1393" t="s">
        <v>672</v>
      </c>
      <c r="C102" s="1394"/>
      <c r="D102" s="1394"/>
      <c r="E102" s="1394"/>
      <c r="F102" s="1394"/>
      <c r="G102" s="1394"/>
      <c r="H102" s="1394"/>
      <c r="I102" s="1394"/>
      <c r="J102" s="1394"/>
      <c r="K102" s="1395"/>
      <c r="L102" s="659"/>
      <c r="M102" s="207"/>
      <c r="N102" s="207"/>
      <c r="O102" s="207"/>
      <c r="P102" s="207"/>
      <c r="Q102" s="207"/>
      <c r="R102" s="207"/>
      <c r="S102" s="207"/>
      <c r="T102" s="207"/>
      <c r="U102" s="207"/>
      <c r="V102" s="207"/>
      <c r="W102" s="207"/>
      <c r="X102" s="207"/>
    </row>
    <row r="103" spans="1:24" ht="60" customHeight="1">
      <c r="A103" s="655"/>
      <c r="B103" s="1396" t="s">
        <v>673</v>
      </c>
      <c r="C103" s="1397"/>
      <c r="D103" s="1397" t="s">
        <v>674</v>
      </c>
      <c r="E103" s="1397"/>
      <c r="F103" s="1397" t="s">
        <v>675</v>
      </c>
      <c r="G103" s="1397"/>
      <c r="H103" s="1397" t="s">
        <v>676</v>
      </c>
      <c r="I103" s="1397"/>
      <c r="J103" s="1397" t="s">
        <v>677</v>
      </c>
      <c r="K103" s="1398"/>
      <c r="L103" s="657"/>
    </row>
    <row r="104" spans="1:24" ht="15.75">
      <c r="A104" s="655"/>
      <c r="B104" s="1391">
        <f>J99</f>
        <v>154.91999999999999</v>
      </c>
      <c r="C104" s="1392"/>
      <c r="D104" s="1389">
        <v>0</v>
      </c>
      <c r="E104" s="1389"/>
      <c r="F104" s="1389">
        <v>36</v>
      </c>
      <c r="G104" s="1389"/>
      <c r="H104" s="1389">
        <f>TRUNC(B104*D104,2)</f>
        <v>0</v>
      </c>
      <c r="I104" s="1389"/>
      <c r="J104" s="1389">
        <f>TRUNC(B104*F104,2)</f>
        <v>5577.12</v>
      </c>
      <c r="K104" s="1390"/>
      <c r="L104" s="657"/>
    </row>
    <row r="105" spans="1:24" ht="16.5" thickBot="1">
      <c r="A105" s="655"/>
      <c r="B105" s="807"/>
      <c r="C105" s="808"/>
      <c r="D105" s="808"/>
      <c r="E105" s="808"/>
      <c r="F105" s="808"/>
      <c r="G105" s="809" t="s">
        <v>631</v>
      </c>
      <c r="H105" s="1399">
        <f>H104</f>
        <v>0</v>
      </c>
      <c r="I105" s="1400"/>
      <c r="J105" s="1384">
        <f>SUM(J104)</f>
        <v>5577.12</v>
      </c>
      <c r="K105" s="1385"/>
      <c r="L105" s="657"/>
    </row>
    <row r="106" spans="1:24">
      <c r="A106" s="655"/>
      <c r="B106" s="656"/>
      <c r="C106" s="656"/>
      <c r="D106" s="656"/>
      <c r="E106" s="656"/>
      <c r="F106" s="656"/>
      <c r="G106" s="656"/>
      <c r="H106" s="656"/>
      <c r="I106" s="656"/>
      <c r="J106" s="656"/>
      <c r="K106" s="656"/>
      <c r="L106" s="657"/>
    </row>
    <row r="107" spans="1:24" ht="15.75" thickBot="1">
      <c r="A107" s="655"/>
      <c r="B107" s="656"/>
      <c r="C107" s="656"/>
      <c r="D107" s="656"/>
      <c r="E107" s="656"/>
      <c r="F107" s="656"/>
      <c r="G107" s="656"/>
      <c r="H107" s="656"/>
      <c r="I107" s="656"/>
      <c r="J107" s="656"/>
      <c r="K107" s="656"/>
      <c r="L107" s="657"/>
    </row>
    <row r="108" spans="1:24" s="196" customFormat="1" ht="22.5" customHeight="1" thickBot="1">
      <c r="A108" s="658"/>
      <c r="B108" s="1393" t="s">
        <v>678</v>
      </c>
      <c r="C108" s="1394"/>
      <c r="D108" s="1394"/>
      <c r="E108" s="1394"/>
      <c r="F108" s="1394"/>
      <c r="G108" s="1394"/>
      <c r="H108" s="1394"/>
      <c r="I108" s="1394"/>
      <c r="J108" s="1394"/>
      <c r="K108" s="1395"/>
      <c r="L108" s="659"/>
      <c r="M108" s="207"/>
      <c r="N108" s="207"/>
      <c r="O108" s="207"/>
      <c r="P108" s="207"/>
      <c r="Q108" s="207"/>
      <c r="R108" s="207"/>
      <c r="S108" s="207"/>
      <c r="T108" s="207"/>
      <c r="U108" s="207"/>
      <c r="V108" s="207"/>
      <c r="W108" s="207"/>
      <c r="X108" s="207"/>
    </row>
    <row r="109" spans="1:24" ht="60" customHeight="1">
      <c r="A109" s="655"/>
      <c r="B109" s="1396" t="s">
        <v>679</v>
      </c>
      <c r="C109" s="1397"/>
      <c r="D109" s="1397" t="s">
        <v>622</v>
      </c>
      <c r="E109" s="1397"/>
      <c r="F109" s="1397" t="s">
        <v>680</v>
      </c>
      <c r="G109" s="1397"/>
      <c r="H109" s="1397" t="s">
        <v>681</v>
      </c>
      <c r="I109" s="1397"/>
      <c r="J109" s="1397" t="s">
        <v>682</v>
      </c>
      <c r="K109" s="1398"/>
      <c r="L109" s="657"/>
    </row>
    <row r="110" spans="1:24" ht="15.75">
      <c r="A110" s="655"/>
      <c r="B110" s="1391">
        <v>27</v>
      </c>
      <c r="C110" s="1392"/>
      <c r="D110" s="1388">
        <v>400</v>
      </c>
      <c r="E110" s="1388"/>
      <c r="F110" s="1389">
        <f>C93</f>
        <v>146</v>
      </c>
      <c r="G110" s="1389"/>
      <c r="H110" s="1389">
        <v>0.23</v>
      </c>
      <c r="I110" s="1389"/>
      <c r="J110" s="1389">
        <f>TRUNC(B110*F110*H110,2)</f>
        <v>906.66</v>
      </c>
      <c r="K110" s="1390"/>
      <c r="L110" s="657"/>
    </row>
    <row r="111" spans="1:24" ht="15.75">
      <c r="A111" s="655"/>
      <c r="B111" s="1391">
        <v>27</v>
      </c>
      <c r="C111" s="1392"/>
      <c r="D111" s="1388">
        <v>600</v>
      </c>
      <c r="E111" s="1388"/>
      <c r="F111" s="1389">
        <f t="shared" ref="F111:F114" si="43">C94</f>
        <v>206</v>
      </c>
      <c r="G111" s="1389"/>
      <c r="H111" s="1389">
        <v>0.47</v>
      </c>
      <c r="I111" s="1389"/>
      <c r="J111" s="1389">
        <f>TRUNC(B111*F111*H111,2)</f>
        <v>2614.14</v>
      </c>
      <c r="K111" s="1390"/>
      <c r="L111" s="657"/>
    </row>
    <row r="112" spans="1:24" ht="15.75">
      <c r="A112" s="655"/>
      <c r="B112" s="1386"/>
      <c r="C112" s="1387"/>
      <c r="D112" s="1388">
        <v>800</v>
      </c>
      <c r="E112" s="1388"/>
      <c r="F112" s="1389">
        <f t="shared" si="43"/>
        <v>282</v>
      </c>
      <c r="G112" s="1389"/>
      <c r="H112" s="1389">
        <v>0.64</v>
      </c>
      <c r="I112" s="1389"/>
      <c r="J112" s="1389">
        <f>TRUNC(B112*F112*H112,2)</f>
        <v>0</v>
      </c>
      <c r="K112" s="1390"/>
      <c r="L112" s="657"/>
    </row>
    <row r="113" spans="1:12" ht="15.75">
      <c r="A113" s="655"/>
      <c r="B113" s="1386"/>
      <c r="C113" s="1387"/>
      <c r="D113" s="1388">
        <v>1000</v>
      </c>
      <c r="E113" s="1388"/>
      <c r="F113" s="1389">
        <f t="shared" si="43"/>
        <v>390</v>
      </c>
      <c r="G113" s="1389"/>
      <c r="H113" s="1389">
        <v>0.99</v>
      </c>
      <c r="I113" s="1389"/>
      <c r="J113" s="1389">
        <f>TRUNC(B113*F113*H113,2)</f>
        <v>0</v>
      </c>
      <c r="K113" s="1390"/>
      <c r="L113" s="657"/>
    </row>
    <row r="114" spans="1:12" ht="15.75">
      <c r="A114" s="655"/>
      <c r="B114" s="1386"/>
      <c r="C114" s="1387"/>
      <c r="D114" s="1388">
        <v>1200</v>
      </c>
      <c r="E114" s="1388"/>
      <c r="F114" s="1389">
        <f t="shared" si="43"/>
        <v>0</v>
      </c>
      <c r="G114" s="1389"/>
      <c r="H114" s="1389">
        <v>1.29</v>
      </c>
      <c r="I114" s="1389"/>
      <c r="J114" s="1389">
        <f>TRUNC(B114*F114*H114,2)</f>
        <v>0</v>
      </c>
      <c r="K114" s="1390"/>
      <c r="L114" s="657"/>
    </row>
    <row r="115" spans="1:12" ht="16.5" thickBot="1">
      <c r="A115" s="655"/>
      <c r="B115" s="807"/>
      <c r="C115" s="808"/>
      <c r="D115" s="808"/>
      <c r="E115" s="808"/>
      <c r="F115" s="808"/>
      <c r="G115" s="808"/>
      <c r="H115" s="808"/>
      <c r="I115" s="809" t="s">
        <v>631</v>
      </c>
      <c r="J115" s="1384">
        <f>J110+J111+J112+J113+J114</f>
        <v>3520.7999999999997</v>
      </c>
      <c r="K115" s="1385"/>
      <c r="L115" s="657"/>
    </row>
    <row r="116" spans="1:12" ht="15.75" thickBot="1">
      <c r="A116" s="759"/>
      <c r="B116" s="761"/>
      <c r="C116" s="761"/>
      <c r="D116" s="761"/>
      <c r="E116" s="761"/>
      <c r="F116" s="761"/>
      <c r="G116" s="761"/>
      <c r="H116" s="761"/>
      <c r="I116" s="761"/>
      <c r="J116" s="761"/>
      <c r="K116" s="761"/>
      <c r="L116" s="762"/>
    </row>
    <row r="117" spans="1:12">
      <c r="B117" s="195" t="s">
        <v>683</v>
      </c>
      <c r="H117" s="195" t="s">
        <v>684</v>
      </c>
    </row>
  </sheetData>
  <mergeCells count="60">
    <mergeCell ref="F96:G96"/>
    <mergeCell ref="B6:K6"/>
    <mergeCell ref="B53:K53"/>
    <mergeCell ref="B56:H56"/>
    <mergeCell ref="B58:K58"/>
    <mergeCell ref="B61:H61"/>
    <mergeCell ref="B64:K64"/>
    <mergeCell ref="B91:K91"/>
    <mergeCell ref="F92:G92"/>
    <mergeCell ref="F93:G93"/>
    <mergeCell ref="F94:G94"/>
    <mergeCell ref="F95:G95"/>
    <mergeCell ref="H105:I105"/>
    <mergeCell ref="J105:K105"/>
    <mergeCell ref="F97:G97"/>
    <mergeCell ref="F98:G98"/>
    <mergeCell ref="F99:G99"/>
    <mergeCell ref="B102:K102"/>
    <mergeCell ref="B103:C103"/>
    <mergeCell ref="D103:E103"/>
    <mergeCell ref="F103:G103"/>
    <mergeCell ref="H103:I103"/>
    <mergeCell ref="J103:K103"/>
    <mergeCell ref="B104:C104"/>
    <mergeCell ref="D104:E104"/>
    <mergeCell ref="F104:G104"/>
    <mergeCell ref="H104:I104"/>
    <mergeCell ref="J104:K104"/>
    <mergeCell ref="B108:K108"/>
    <mergeCell ref="B109:C109"/>
    <mergeCell ref="D109:E109"/>
    <mergeCell ref="F109:G109"/>
    <mergeCell ref="H109:I109"/>
    <mergeCell ref="J109:K109"/>
    <mergeCell ref="B111:C111"/>
    <mergeCell ref="D111:E111"/>
    <mergeCell ref="F111:G111"/>
    <mergeCell ref="H111:I111"/>
    <mergeCell ref="J111:K111"/>
    <mergeCell ref="B110:C110"/>
    <mergeCell ref="D110:E110"/>
    <mergeCell ref="F110:G110"/>
    <mergeCell ref="H110:I110"/>
    <mergeCell ref="J110:K110"/>
    <mergeCell ref="J115:K115"/>
    <mergeCell ref="B112:C112"/>
    <mergeCell ref="D112:E112"/>
    <mergeCell ref="F112:G112"/>
    <mergeCell ref="H112:I112"/>
    <mergeCell ref="J112:K112"/>
    <mergeCell ref="B113:C113"/>
    <mergeCell ref="D113:E113"/>
    <mergeCell ref="F113:G113"/>
    <mergeCell ref="H113:I113"/>
    <mergeCell ref="J113:K113"/>
    <mergeCell ref="B114:C114"/>
    <mergeCell ref="D114:E114"/>
    <mergeCell ref="F114:G114"/>
    <mergeCell ref="H114:I114"/>
    <mergeCell ref="J114:K114"/>
  </mergeCells>
  <printOptions horizontalCentered="1"/>
  <pageMargins left="0.70866141732283472" right="0.70866141732283472" top="1.1811023622047245" bottom="0.74803149606299213" header="0.31496062992125984" footer="0.31496062992125984"/>
  <pageSetup paperSize="9" scale="37" firstPageNumber="25" fitToHeight="0" orientation="landscape" r:id="rId1"/>
  <headerFooter scaleWithDoc="0">
    <oddFooter xml:space="preserve">&amp;C&amp;10
</oddFooter>
  </headerFooter>
  <rowBreaks count="3" manualBreakCount="3">
    <brk id="51" max="11" man="1"/>
    <brk id="63" max="11" man="1"/>
    <brk id="100" max="11" man="1"/>
  </row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P34"/>
  <sheetViews>
    <sheetView showGridLines="0" view="pageBreakPreview" zoomScale="90" zoomScaleNormal="100" zoomScaleSheetLayoutView="90" workbookViewId="0">
      <selection activeCell="D24" sqref="D24"/>
    </sheetView>
  </sheetViews>
  <sheetFormatPr defaultColWidth="9.140625" defaultRowHeight="15"/>
  <cols>
    <col min="1" max="1" width="12.5703125" style="195" customWidth="1"/>
    <col min="2" max="2" width="88" style="195" bestFit="1" customWidth="1"/>
    <col min="3" max="3" width="18.140625" style="195" bestFit="1" customWidth="1"/>
    <col min="4" max="4" width="20.140625" style="195" customWidth="1"/>
    <col min="5" max="9" width="9.140625" style="195"/>
    <col min="10" max="10" width="13.7109375" style="195" customWidth="1"/>
    <col min="11" max="11" width="13.28515625" style="195" customWidth="1"/>
    <col min="12" max="16384" width="9.140625" style="195"/>
  </cols>
  <sheetData>
    <row r="1" spans="1:16" s="196" customFormat="1" ht="15.75">
      <c r="A1" s="1414" t="s">
        <v>338</v>
      </c>
      <c r="B1" s="1415"/>
      <c r="C1" s="1415"/>
      <c r="D1" s="1416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</row>
    <row r="2" spans="1:16" s="196" customFormat="1" ht="15.75">
      <c r="A2" s="362"/>
      <c r="B2" s="208" t="s">
        <v>223</v>
      </c>
      <c r="C2" s="209"/>
      <c r="D2" s="363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</row>
    <row r="3" spans="1:16" s="196" customFormat="1" ht="15.75">
      <c r="A3" s="364"/>
      <c r="B3" s="210" t="s">
        <v>224</v>
      </c>
      <c r="C3" s="211"/>
      <c r="D3" s="365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</row>
    <row r="4" spans="1:16" s="196" customFormat="1" ht="15.75">
      <c r="A4" s="364"/>
      <c r="B4" s="211"/>
      <c r="C4" s="211"/>
      <c r="D4" s="365"/>
      <c r="E4" s="207"/>
      <c r="F4" s="207"/>
      <c r="G4" s="207"/>
      <c r="H4" s="207"/>
      <c r="I4" s="207"/>
      <c r="J4" s="207"/>
      <c r="K4" s="207"/>
      <c r="L4" s="207"/>
      <c r="M4" s="207"/>
      <c r="N4" s="207"/>
      <c r="O4" s="207"/>
      <c r="P4" s="207"/>
    </row>
    <row r="5" spans="1:16" s="196" customFormat="1" ht="15.75">
      <c r="A5" s="364"/>
      <c r="B5" s="210"/>
      <c r="C5" s="210" t="s">
        <v>557</v>
      </c>
      <c r="D5" s="365"/>
      <c r="E5" s="207"/>
      <c r="F5" s="207"/>
      <c r="G5" s="207"/>
      <c r="H5" s="207"/>
      <c r="I5" s="207"/>
      <c r="J5" s="207"/>
      <c r="K5" s="207"/>
      <c r="L5" s="207"/>
      <c r="M5" s="207"/>
      <c r="N5" s="207"/>
      <c r="O5" s="207"/>
      <c r="P5" s="207"/>
    </row>
    <row r="6" spans="1:16" s="196" customFormat="1" ht="15.75">
      <c r="A6" s="364"/>
      <c r="B6" s="211"/>
      <c r="C6" s="211"/>
      <c r="D6" s="365"/>
      <c r="E6" s="207"/>
      <c r="F6" s="207"/>
      <c r="G6" s="207"/>
      <c r="H6" s="207"/>
      <c r="I6" s="207"/>
      <c r="J6" s="207"/>
      <c r="K6" s="207"/>
      <c r="L6" s="207"/>
      <c r="M6" s="207"/>
      <c r="N6" s="207"/>
      <c r="O6" s="207"/>
      <c r="P6" s="207"/>
    </row>
    <row r="7" spans="1:16" s="145" customFormat="1" ht="12.75">
      <c r="A7" s="366" t="s">
        <v>55</v>
      </c>
      <c r="B7" s="200" t="s">
        <v>56</v>
      </c>
      <c r="C7" s="361" t="s">
        <v>57</v>
      </c>
      <c r="D7" s="367" t="s">
        <v>58</v>
      </c>
      <c r="E7" s="144"/>
      <c r="F7" s="144"/>
      <c r="G7" s="144"/>
      <c r="H7" s="144"/>
      <c r="I7" s="144"/>
      <c r="J7" s="144"/>
      <c r="K7" s="144"/>
      <c r="L7" s="144"/>
      <c r="M7" s="144"/>
      <c r="N7" s="144"/>
      <c r="O7" s="144"/>
      <c r="P7" s="144"/>
    </row>
    <row r="8" spans="1:16" s="145" customFormat="1">
      <c r="A8" s="380">
        <v>43922</v>
      </c>
      <c r="B8" s="381" t="s">
        <v>59</v>
      </c>
      <c r="C8" s="381" t="s">
        <v>46</v>
      </c>
      <c r="D8" s="382">
        <v>4.7763896594168251</v>
      </c>
      <c r="E8" s="144"/>
      <c r="F8" s="144"/>
      <c r="G8" s="144"/>
      <c r="H8" s="144"/>
      <c r="I8" s="144"/>
      <c r="J8" s="144"/>
      <c r="K8" s="144"/>
      <c r="L8" s="144"/>
      <c r="M8" s="144"/>
      <c r="N8" s="144"/>
      <c r="O8" s="144"/>
      <c r="P8" s="144"/>
    </row>
    <row r="9" spans="1:16" s="145" customFormat="1">
      <c r="A9" s="372">
        <v>43922</v>
      </c>
      <c r="B9" s="373" t="s">
        <v>339</v>
      </c>
      <c r="C9" s="373" t="s">
        <v>46</v>
      </c>
      <c r="D9" s="374" t="s">
        <v>24</v>
      </c>
      <c r="E9" s="144"/>
      <c r="F9" s="144"/>
      <c r="G9" s="144"/>
      <c r="H9" s="144"/>
      <c r="I9" s="144"/>
      <c r="J9" s="144"/>
      <c r="K9" s="144"/>
      <c r="L9" s="144"/>
      <c r="M9" s="144"/>
      <c r="N9" s="144"/>
      <c r="O9" s="144"/>
      <c r="P9" s="144"/>
    </row>
    <row r="10" spans="1:16" s="145" customFormat="1">
      <c r="A10" s="372">
        <v>43922</v>
      </c>
      <c r="B10" s="373" t="s">
        <v>340</v>
      </c>
      <c r="C10" s="373" t="s">
        <v>46</v>
      </c>
      <c r="D10" s="374" t="s">
        <v>24</v>
      </c>
      <c r="E10" s="144"/>
      <c r="F10" s="144"/>
      <c r="G10" s="144"/>
      <c r="H10" s="144"/>
      <c r="I10" s="144"/>
      <c r="J10" s="144"/>
      <c r="K10" s="144"/>
      <c r="L10" s="144"/>
      <c r="M10" s="144"/>
      <c r="N10" s="144"/>
      <c r="O10" s="144"/>
      <c r="P10" s="144"/>
    </row>
    <row r="11" spans="1:16" s="145" customFormat="1">
      <c r="A11" s="372">
        <v>43922</v>
      </c>
      <c r="B11" s="373" t="s">
        <v>341</v>
      </c>
      <c r="C11" s="373" t="s">
        <v>46</v>
      </c>
      <c r="D11" s="374" t="s">
        <v>24</v>
      </c>
      <c r="E11" s="144"/>
      <c r="F11" s="144"/>
      <c r="G11" s="144"/>
      <c r="H11" s="144"/>
      <c r="I11" s="144"/>
      <c r="J11" s="144"/>
      <c r="K11" s="144"/>
      <c r="L11" s="144"/>
      <c r="M11" s="144"/>
      <c r="N11" s="144"/>
      <c r="O11" s="144"/>
      <c r="P11" s="144"/>
    </row>
    <row r="12" spans="1:16" s="145" customFormat="1">
      <c r="A12" s="372">
        <v>43922</v>
      </c>
      <c r="B12" s="373" t="s">
        <v>342</v>
      </c>
      <c r="C12" s="373" t="s">
        <v>46</v>
      </c>
      <c r="D12" s="374" t="s">
        <v>24</v>
      </c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</row>
    <row r="13" spans="1:16" s="145" customFormat="1">
      <c r="A13" s="372">
        <v>43922</v>
      </c>
      <c r="B13" s="373" t="s">
        <v>343</v>
      </c>
      <c r="C13" s="373" t="s">
        <v>46</v>
      </c>
      <c r="D13" s="374" t="s">
        <v>24</v>
      </c>
      <c r="E13" s="144"/>
      <c r="F13" s="144"/>
      <c r="G13" s="144"/>
      <c r="H13" s="144"/>
      <c r="I13" s="144"/>
      <c r="J13" s="144"/>
      <c r="K13" s="144"/>
      <c r="L13" s="144"/>
      <c r="M13" s="144"/>
      <c r="N13" s="144"/>
      <c r="O13" s="144"/>
      <c r="P13" s="144"/>
    </row>
    <row r="14" spans="1:16" s="145" customFormat="1">
      <c r="A14" s="372">
        <v>43922</v>
      </c>
      <c r="B14" s="373" t="s">
        <v>344</v>
      </c>
      <c r="C14" s="373" t="s">
        <v>46</v>
      </c>
      <c r="D14" s="374" t="s">
        <v>24</v>
      </c>
      <c r="E14" s="144"/>
      <c r="F14" s="144"/>
      <c r="G14" s="144"/>
      <c r="H14" s="144"/>
      <c r="I14" s="144"/>
      <c r="J14" s="144"/>
      <c r="K14" s="144"/>
      <c r="L14" s="144"/>
      <c r="M14" s="144"/>
      <c r="N14" s="144"/>
      <c r="O14" s="144"/>
      <c r="P14" s="144"/>
    </row>
    <row r="15" spans="1:16" s="145" customFormat="1">
      <c r="A15" s="372">
        <v>43922</v>
      </c>
      <c r="B15" s="373" t="s">
        <v>345</v>
      </c>
      <c r="C15" s="373" t="s">
        <v>46</v>
      </c>
      <c r="D15" s="374" t="s">
        <v>24</v>
      </c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</row>
    <row r="16" spans="1:16" s="145" customFormat="1">
      <c r="A16" s="372">
        <v>43922</v>
      </c>
      <c r="B16" s="373" t="s">
        <v>346</v>
      </c>
      <c r="C16" s="373" t="s">
        <v>46</v>
      </c>
      <c r="D16" s="374" t="s">
        <v>24</v>
      </c>
      <c r="E16" s="144"/>
      <c r="F16" s="144"/>
      <c r="G16" s="144"/>
      <c r="H16" s="144"/>
      <c r="I16" s="144"/>
      <c r="J16" s="144"/>
      <c r="K16" s="144"/>
      <c r="L16" s="144"/>
      <c r="M16" s="144"/>
      <c r="N16" s="144"/>
      <c r="O16" s="144"/>
      <c r="P16" s="144"/>
    </row>
    <row r="17" spans="1:16" s="145" customFormat="1">
      <c r="A17" s="372">
        <v>43922</v>
      </c>
      <c r="B17" s="373" t="s">
        <v>347</v>
      </c>
      <c r="C17" s="373" t="s">
        <v>46</v>
      </c>
      <c r="D17" s="374" t="s">
        <v>24</v>
      </c>
      <c r="E17" s="144"/>
      <c r="F17" s="144"/>
      <c r="G17" s="144"/>
      <c r="H17" s="144"/>
      <c r="I17" s="144"/>
      <c r="J17" s="144"/>
      <c r="K17" s="144"/>
      <c r="L17" s="144"/>
      <c r="M17" s="144"/>
      <c r="N17" s="144"/>
      <c r="O17" s="144"/>
      <c r="P17" s="144"/>
    </row>
    <row r="18" spans="1:16" s="145" customFormat="1">
      <c r="A18" s="372">
        <v>43922</v>
      </c>
      <c r="B18" s="373" t="s">
        <v>348</v>
      </c>
      <c r="C18" s="373" t="s">
        <v>46</v>
      </c>
      <c r="D18" s="374">
        <v>2.6746361015652353</v>
      </c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</row>
    <row r="19" spans="1:16" s="145" customFormat="1">
      <c r="A19" s="372">
        <v>43922</v>
      </c>
      <c r="B19" s="373" t="s">
        <v>349</v>
      </c>
      <c r="C19" s="373" t="s">
        <v>46</v>
      </c>
      <c r="D19" s="374">
        <v>2.8364331755546166</v>
      </c>
      <c r="E19" s="144"/>
      <c r="F19" s="144"/>
      <c r="G19" s="144"/>
      <c r="H19" s="144"/>
      <c r="I19" s="144"/>
      <c r="J19" s="144"/>
      <c r="K19" s="144"/>
      <c r="L19" s="144"/>
      <c r="M19" s="144"/>
      <c r="N19" s="144"/>
      <c r="O19" s="144"/>
      <c r="P19" s="144"/>
    </row>
    <row r="20" spans="1:16" s="145" customFormat="1">
      <c r="A20" s="372">
        <v>43922</v>
      </c>
      <c r="B20" s="373" t="s">
        <v>350</v>
      </c>
      <c r="C20" s="373" t="s">
        <v>46</v>
      </c>
      <c r="D20" s="374" t="s">
        <v>24</v>
      </c>
      <c r="E20" s="144"/>
      <c r="F20" s="144"/>
      <c r="G20" s="144"/>
      <c r="H20" s="144"/>
      <c r="I20" s="144"/>
      <c r="J20" s="144"/>
      <c r="K20" s="144"/>
      <c r="L20" s="144"/>
      <c r="M20" s="144"/>
      <c r="N20" s="144"/>
      <c r="O20" s="144"/>
      <c r="P20" s="144"/>
    </row>
    <row r="21" spans="1:16" s="145" customFormat="1">
      <c r="A21" s="372">
        <v>43922</v>
      </c>
      <c r="B21" s="373" t="s">
        <v>351</v>
      </c>
      <c r="C21" s="373" t="s">
        <v>46</v>
      </c>
      <c r="D21" s="374" t="s">
        <v>24</v>
      </c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</row>
    <row r="22" spans="1:16" s="145" customFormat="1">
      <c r="A22" s="372">
        <v>43922</v>
      </c>
      <c r="B22" s="373" t="s">
        <v>352</v>
      </c>
      <c r="C22" s="373" t="s">
        <v>46</v>
      </c>
      <c r="D22" s="374" t="s">
        <v>24</v>
      </c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</row>
    <row r="23" spans="1:16" s="145" customFormat="1">
      <c r="A23" s="372">
        <v>43922</v>
      </c>
      <c r="B23" s="373" t="s">
        <v>353</v>
      </c>
      <c r="C23" s="373" t="s">
        <v>46</v>
      </c>
      <c r="D23" s="374" t="s">
        <v>24</v>
      </c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</row>
    <row r="24" spans="1:16" s="145" customFormat="1">
      <c r="A24" s="372">
        <v>43922</v>
      </c>
      <c r="B24" s="373" t="s">
        <v>354</v>
      </c>
      <c r="C24" s="373" t="s">
        <v>46</v>
      </c>
      <c r="D24" s="374" t="s">
        <v>24</v>
      </c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</row>
    <row r="25" spans="1:16" s="145" customFormat="1">
      <c r="A25" s="372">
        <v>43922</v>
      </c>
      <c r="B25" s="373" t="s">
        <v>355</v>
      </c>
      <c r="C25" s="373" t="s">
        <v>46</v>
      </c>
      <c r="D25" s="374">
        <v>2.3781113277914288</v>
      </c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</row>
    <row r="26" spans="1:16" s="145" customFormat="1">
      <c r="A26" s="372">
        <v>43922</v>
      </c>
      <c r="B26" s="373" t="s">
        <v>356</v>
      </c>
      <c r="C26" s="373" t="s">
        <v>46</v>
      </c>
      <c r="D26" s="374" t="s">
        <v>24</v>
      </c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</row>
    <row r="27" spans="1:16" s="145" customFormat="1">
      <c r="A27" s="372">
        <v>43922</v>
      </c>
      <c r="B27" s="373" t="s">
        <v>357</v>
      </c>
      <c r="C27" s="373" t="s">
        <v>46</v>
      </c>
      <c r="D27" s="374" t="s">
        <v>24</v>
      </c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</row>
    <row r="28" spans="1:16" s="145" customFormat="1">
      <c r="A28" s="372">
        <v>43922</v>
      </c>
      <c r="B28" s="373" t="s">
        <v>358</v>
      </c>
      <c r="C28" s="373" t="s">
        <v>46</v>
      </c>
      <c r="D28" s="374" t="s">
        <v>24</v>
      </c>
      <c r="E28" s="144"/>
      <c r="F28" s="144"/>
      <c r="G28" s="144"/>
      <c r="H28" s="144"/>
      <c r="I28" s="144"/>
      <c r="J28" s="144"/>
      <c r="K28" s="144"/>
      <c r="L28" s="144"/>
      <c r="M28" s="144"/>
      <c r="N28" s="144"/>
      <c r="O28" s="144"/>
      <c r="P28" s="144"/>
    </row>
    <row r="29" spans="1:16" s="145" customFormat="1">
      <c r="A29" s="372">
        <v>43922</v>
      </c>
      <c r="B29" s="373" t="s">
        <v>359</v>
      </c>
      <c r="C29" s="373" t="s">
        <v>46</v>
      </c>
      <c r="D29" s="374" t="s">
        <v>24</v>
      </c>
      <c r="E29" s="144"/>
      <c r="F29" s="144"/>
      <c r="G29" s="144"/>
      <c r="H29" s="144"/>
      <c r="I29" s="144"/>
      <c r="J29" s="144"/>
      <c r="K29" s="144"/>
      <c r="L29" s="144"/>
      <c r="M29" s="144"/>
      <c r="N29" s="144"/>
      <c r="O29" s="144"/>
      <c r="P29" s="144"/>
    </row>
    <row r="30" spans="1:16" s="145" customFormat="1">
      <c r="A30" s="372">
        <v>43922</v>
      </c>
      <c r="B30" s="373" t="s">
        <v>360</v>
      </c>
      <c r="C30" s="373" t="s">
        <v>46</v>
      </c>
      <c r="D30" s="374">
        <v>2.0874982632389036</v>
      </c>
      <c r="E30" s="144"/>
      <c r="F30" s="144"/>
      <c r="G30" s="144"/>
      <c r="H30" s="144"/>
      <c r="I30" s="144"/>
      <c r="J30" s="144"/>
      <c r="K30" s="144"/>
      <c r="L30" s="144"/>
      <c r="M30" s="144"/>
      <c r="N30" s="144"/>
      <c r="O30" s="144"/>
      <c r="P30" s="144"/>
    </row>
    <row r="31" spans="1:16" s="145" customFormat="1">
      <c r="A31" s="372">
        <v>43922</v>
      </c>
      <c r="B31" s="373" t="s">
        <v>361</v>
      </c>
      <c r="C31" s="373" t="s">
        <v>46</v>
      </c>
      <c r="D31" s="374" t="s">
        <v>24</v>
      </c>
      <c r="E31" s="144"/>
      <c r="F31" s="144"/>
      <c r="G31" s="144"/>
      <c r="H31" s="144"/>
      <c r="I31" s="144"/>
      <c r="J31" s="144"/>
      <c r="K31" s="144"/>
      <c r="L31" s="144"/>
      <c r="M31" s="144"/>
      <c r="N31" s="144"/>
      <c r="O31" s="144"/>
      <c r="P31" s="144"/>
    </row>
    <row r="32" spans="1:16" s="145" customFormat="1">
      <c r="A32" s="372">
        <v>43922</v>
      </c>
      <c r="B32" s="373" t="s">
        <v>362</v>
      </c>
      <c r="C32" s="373" t="s">
        <v>46</v>
      </c>
      <c r="D32" s="374" t="s">
        <v>24</v>
      </c>
      <c r="E32" s="144"/>
      <c r="F32" s="144"/>
      <c r="G32" s="144"/>
      <c r="H32" s="144"/>
      <c r="I32" s="144"/>
      <c r="J32" s="144"/>
      <c r="K32" s="144"/>
      <c r="L32" s="144"/>
      <c r="M32" s="144"/>
      <c r="N32" s="144"/>
      <c r="O32" s="144"/>
      <c r="P32" s="144"/>
    </row>
    <row r="33" spans="1:16" s="145" customFormat="1">
      <c r="A33" s="372">
        <v>43922</v>
      </c>
      <c r="B33" s="373" t="s">
        <v>363</v>
      </c>
      <c r="C33" s="373" t="s">
        <v>46</v>
      </c>
      <c r="D33" s="374" t="s">
        <v>24</v>
      </c>
      <c r="E33" s="144"/>
      <c r="F33" s="144"/>
      <c r="G33" s="144"/>
      <c r="H33" s="144"/>
      <c r="I33" s="144"/>
      <c r="J33" s="144"/>
      <c r="K33" s="144"/>
      <c r="L33" s="144"/>
      <c r="M33" s="144"/>
      <c r="N33" s="144"/>
      <c r="O33" s="144"/>
      <c r="P33" s="144"/>
    </row>
    <row r="34" spans="1:16" s="145" customFormat="1">
      <c r="A34" s="380">
        <v>43922</v>
      </c>
      <c r="B34" s="381" t="s">
        <v>60</v>
      </c>
      <c r="C34" s="381" t="s">
        <v>46</v>
      </c>
      <c r="D34" s="382">
        <v>1.8308378709842572</v>
      </c>
      <c r="E34" s="144"/>
      <c r="F34" s="144"/>
      <c r="G34" s="144"/>
      <c r="H34" s="144"/>
      <c r="I34" s="144"/>
      <c r="J34" s="144"/>
      <c r="K34" s="144"/>
      <c r="L34" s="144"/>
      <c r="M34" s="144"/>
      <c r="N34" s="144"/>
      <c r="O34" s="144"/>
      <c r="P34" s="144"/>
    </row>
  </sheetData>
  <mergeCells count="1">
    <mergeCell ref="A1:D1"/>
  </mergeCells>
  <printOptions horizontalCentered="1"/>
  <pageMargins left="0.70866141732283472" right="0.70866141732283472" top="1.1811023622047245" bottom="0.74803149606299213" header="0.31496062992125984" footer="0.31496062992125984"/>
  <pageSetup paperSize="9" scale="94" fitToHeight="0" orientation="landscape" r:id="rId1"/>
  <headerFooter scaleWithDoc="0">
    <oddFooter xml:space="preserve">&amp;C&amp;10
</oddFooter>
  </headerFooter>
  <drawing r:id="rId2"/>
  <legacyDrawing r:id="rId3"/>
  <oleObjects>
    <mc:AlternateContent xmlns:mc="http://schemas.openxmlformats.org/markup-compatibility/2006">
      <mc:Choice Requires="x14">
        <oleObject shapeId="103426" r:id="rId4">
          <objectPr defaultSize="0" autoPict="0" r:id="rId5">
            <anchor moveWithCells="1" sizeWithCells="1">
              <from>
                <xdr:col>0</xdr:col>
                <xdr:colOff>114300</xdr:colOff>
                <xdr:row>1</xdr:row>
                <xdr:rowOff>19050</xdr:rowOff>
              </from>
              <to>
                <xdr:col>0</xdr:col>
                <xdr:colOff>647700</xdr:colOff>
                <xdr:row>5</xdr:row>
                <xdr:rowOff>47625</xdr:rowOff>
              </to>
            </anchor>
          </objectPr>
        </oleObject>
      </mc:Choice>
      <mc:Fallback>
        <oleObject shapeId="103426" r:id="rId4"/>
      </mc:Fallback>
    </mc:AlternateContent>
  </oleObjec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4">
    <pageSetUpPr fitToPage="1"/>
  </sheetPr>
  <dimension ref="A1:R19"/>
  <sheetViews>
    <sheetView showGridLines="0" showZeros="0" zoomScaleNormal="100" zoomScaleSheetLayoutView="100" workbookViewId="0">
      <selection activeCell="D7" sqref="D7:M8"/>
    </sheetView>
  </sheetViews>
  <sheetFormatPr defaultColWidth="11.42578125" defaultRowHeight="12.75"/>
  <cols>
    <col min="1" max="1" width="0.7109375" style="21" customWidth="1"/>
    <col min="2" max="2" width="15.140625" style="21" customWidth="1"/>
    <col min="3" max="3" width="0.7109375" style="21" customWidth="1"/>
    <col min="4" max="4" width="56.140625" style="21" customWidth="1"/>
    <col min="5" max="5" width="0.7109375" style="21" customWidth="1"/>
    <col min="6" max="8" width="9.28515625" style="24" bestFit="1" customWidth="1"/>
    <col min="9" max="9" width="12.5703125" style="24" bestFit="1" customWidth="1"/>
    <col min="10" max="10" width="5.85546875" style="24" customWidth="1"/>
    <col min="11" max="11" width="0.7109375" style="24" customWidth="1"/>
    <col min="12" max="12" width="7.7109375" style="24" customWidth="1"/>
    <col min="13" max="13" width="6.28515625" style="24" customWidth="1"/>
    <col min="14" max="14" width="0.7109375" style="24" customWidth="1"/>
    <col min="15" max="15" width="9.28515625" style="24" customWidth="1"/>
    <col min="16" max="16" width="19.5703125" style="24" customWidth="1"/>
    <col min="17" max="17" width="0.7109375" style="21" customWidth="1"/>
    <col min="18" max="18" width="14.28515625" style="21" customWidth="1"/>
    <col min="19" max="47" width="11.42578125" style="21"/>
    <col min="48" max="48" width="0.7109375" style="21" customWidth="1"/>
    <col min="49" max="49" width="15.140625" style="21" customWidth="1"/>
    <col min="50" max="50" width="0.7109375" style="21" customWidth="1"/>
    <col min="51" max="51" width="56.140625" style="21" customWidth="1"/>
    <col min="52" max="52" width="0.7109375" style="21" customWidth="1"/>
    <col min="53" max="53" width="9.140625" style="21" customWidth="1"/>
    <col min="54" max="54" width="6" style="21" customWidth="1"/>
    <col min="55" max="55" width="0.7109375" style="21" customWidth="1"/>
    <col min="56" max="56" width="7.140625" style="21" customWidth="1"/>
    <col min="57" max="57" width="6.5703125" style="21" customWidth="1"/>
    <col min="58" max="58" width="0.7109375" style="21" customWidth="1"/>
    <col min="59" max="59" width="7.85546875" style="21" customWidth="1"/>
    <col min="60" max="60" width="10.5703125" style="21" customWidth="1"/>
    <col min="61" max="61" width="0.7109375" style="21" customWidth="1"/>
    <col min="62" max="303" width="11.42578125" style="21"/>
    <col min="304" max="304" width="0.7109375" style="21" customWidth="1"/>
    <col min="305" max="305" width="15.140625" style="21" customWidth="1"/>
    <col min="306" max="306" width="0.7109375" style="21" customWidth="1"/>
    <col min="307" max="307" width="56.140625" style="21" customWidth="1"/>
    <col min="308" max="308" width="0.7109375" style="21" customWidth="1"/>
    <col min="309" max="309" width="9.140625" style="21" customWidth="1"/>
    <col min="310" max="310" width="6" style="21" customWidth="1"/>
    <col min="311" max="311" width="0.7109375" style="21" customWidth="1"/>
    <col min="312" max="312" width="7.140625" style="21" customWidth="1"/>
    <col min="313" max="313" width="6.5703125" style="21" customWidth="1"/>
    <col min="314" max="314" width="0.7109375" style="21" customWidth="1"/>
    <col min="315" max="315" width="7.85546875" style="21" customWidth="1"/>
    <col min="316" max="316" width="10.5703125" style="21" customWidth="1"/>
    <col min="317" max="317" width="0.7109375" style="21" customWidth="1"/>
    <col min="318" max="559" width="11.42578125" style="21"/>
    <col min="560" max="560" width="0.7109375" style="21" customWidth="1"/>
    <col min="561" max="561" width="15.140625" style="21" customWidth="1"/>
    <col min="562" max="562" width="0.7109375" style="21" customWidth="1"/>
    <col min="563" max="563" width="56.140625" style="21" customWidth="1"/>
    <col min="564" max="564" width="0.7109375" style="21" customWidth="1"/>
    <col min="565" max="565" width="9.140625" style="21" customWidth="1"/>
    <col min="566" max="566" width="6" style="21" customWidth="1"/>
    <col min="567" max="567" width="0.7109375" style="21" customWidth="1"/>
    <col min="568" max="568" width="7.140625" style="21" customWidth="1"/>
    <col min="569" max="569" width="6.5703125" style="21" customWidth="1"/>
    <col min="570" max="570" width="0.7109375" style="21" customWidth="1"/>
    <col min="571" max="571" width="7.85546875" style="21" customWidth="1"/>
    <col min="572" max="572" width="10.5703125" style="21" customWidth="1"/>
    <col min="573" max="573" width="0.7109375" style="21" customWidth="1"/>
    <col min="574" max="815" width="11.42578125" style="21"/>
    <col min="816" max="816" width="0.7109375" style="21" customWidth="1"/>
    <col min="817" max="817" width="15.140625" style="21" customWidth="1"/>
    <col min="818" max="818" width="0.7109375" style="21" customWidth="1"/>
    <col min="819" max="819" width="56.140625" style="21" customWidth="1"/>
    <col min="820" max="820" width="0.7109375" style="21" customWidth="1"/>
    <col min="821" max="821" width="9.140625" style="21" customWidth="1"/>
    <col min="822" max="822" width="6" style="21" customWidth="1"/>
    <col min="823" max="823" width="0.7109375" style="21" customWidth="1"/>
    <col min="824" max="824" width="7.140625" style="21" customWidth="1"/>
    <col min="825" max="825" width="6.5703125" style="21" customWidth="1"/>
    <col min="826" max="826" width="0.7109375" style="21" customWidth="1"/>
    <col min="827" max="827" width="7.85546875" style="21" customWidth="1"/>
    <col min="828" max="828" width="10.5703125" style="21" customWidth="1"/>
    <col min="829" max="829" width="0.7109375" style="21" customWidth="1"/>
    <col min="830" max="1071" width="11.42578125" style="21"/>
    <col min="1072" max="1072" width="0.7109375" style="21" customWidth="1"/>
    <col min="1073" max="1073" width="15.140625" style="21" customWidth="1"/>
    <col min="1074" max="1074" width="0.7109375" style="21" customWidth="1"/>
    <col min="1075" max="1075" width="56.140625" style="21" customWidth="1"/>
    <col min="1076" max="1076" width="0.7109375" style="21" customWidth="1"/>
    <col min="1077" max="1077" width="9.140625" style="21" customWidth="1"/>
    <col min="1078" max="1078" width="6" style="21" customWidth="1"/>
    <col min="1079" max="1079" width="0.7109375" style="21" customWidth="1"/>
    <col min="1080" max="1080" width="7.140625" style="21" customWidth="1"/>
    <col min="1081" max="1081" width="6.5703125" style="21" customWidth="1"/>
    <col min="1082" max="1082" width="0.7109375" style="21" customWidth="1"/>
    <col min="1083" max="1083" width="7.85546875" style="21" customWidth="1"/>
    <col min="1084" max="1084" width="10.5703125" style="21" customWidth="1"/>
    <col min="1085" max="1085" width="0.7109375" style="21" customWidth="1"/>
    <col min="1086" max="1327" width="11.42578125" style="21"/>
    <col min="1328" max="1328" width="0.7109375" style="21" customWidth="1"/>
    <col min="1329" max="1329" width="15.140625" style="21" customWidth="1"/>
    <col min="1330" max="1330" width="0.7109375" style="21" customWidth="1"/>
    <col min="1331" max="1331" width="56.140625" style="21" customWidth="1"/>
    <col min="1332" max="1332" width="0.7109375" style="21" customWidth="1"/>
    <col min="1333" max="1333" width="9.140625" style="21" customWidth="1"/>
    <col min="1334" max="1334" width="6" style="21" customWidth="1"/>
    <col min="1335" max="1335" width="0.7109375" style="21" customWidth="1"/>
    <col min="1336" max="1336" width="7.140625" style="21" customWidth="1"/>
    <col min="1337" max="1337" width="6.5703125" style="21" customWidth="1"/>
    <col min="1338" max="1338" width="0.7109375" style="21" customWidth="1"/>
    <col min="1339" max="1339" width="7.85546875" style="21" customWidth="1"/>
    <col min="1340" max="1340" width="10.5703125" style="21" customWidth="1"/>
    <col min="1341" max="1341" width="0.7109375" style="21" customWidth="1"/>
    <col min="1342" max="1583" width="11.42578125" style="21"/>
    <col min="1584" max="1584" width="0.7109375" style="21" customWidth="1"/>
    <col min="1585" max="1585" width="15.140625" style="21" customWidth="1"/>
    <col min="1586" max="1586" width="0.7109375" style="21" customWidth="1"/>
    <col min="1587" max="1587" width="56.140625" style="21" customWidth="1"/>
    <col min="1588" max="1588" width="0.7109375" style="21" customWidth="1"/>
    <col min="1589" max="1589" width="9.140625" style="21" customWidth="1"/>
    <col min="1590" max="1590" width="6" style="21" customWidth="1"/>
    <col min="1591" max="1591" width="0.7109375" style="21" customWidth="1"/>
    <col min="1592" max="1592" width="7.140625" style="21" customWidth="1"/>
    <col min="1593" max="1593" width="6.5703125" style="21" customWidth="1"/>
    <col min="1594" max="1594" width="0.7109375" style="21" customWidth="1"/>
    <col min="1595" max="1595" width="7.85546875" style="21" customWidth="1"/>
    <col min="1596" max="1596" width="10.5703125" style="21" customWidth="1"/>
    <col min="1597" max="1597" width="0.7109375" style="21" customWidth="1"/>
    <col min="1598" max="1839" width="11.42578125" style="21"/>
    <col min="1840" max="1840" width="0.7109375" style="21" customWidth="1"/>
    <col min="1841" max="1841" width="15.140625" style="21" customWidth="1"/>
    <col min="1842" max="1842" width="0.7109375" style="21" customWidth="1"/>
    <col min="1843" max="1843" width="56.140625" style="21" customWidth="1"/>
    <col min="1844" max="1844" width="0.7109375" style="21" customWidth="1"/>
    <col min="1845" max="1845" width="9.140625" style="21" customWidth="1"/>
    <col min="1846" max="1846" width="6" style="21" customWidth="1"/>
    <col min="1847" max="1847" width="0.7109375" style="21" customWidth="1"/>
    <col min="1848" max="1848" width="7.140625" style="21" customWidth="1"/>
    <col min="1849" max="1849" width="6.5703125" style="21" customWidth="1"/>
    <col min="1850" max="1850" width="0.7109375" style="21" customWidth="1"/>
    <col min="1851" max="1851" width="7.85546875" style="21" customWidth="1"/>
    <col min="1852" max="1852" width="10.5703125" style="21" customWidth="1"/>
    <col min="1853" max="1853" width="0.7109375" style="21" customWidth="1"/>
    <col min="1854" max="2095" width="11.42578125" style="21"/>
    <col min="2096" max="2096" width="0.7109375" style="21" customWidth="1"/>
    <col min="2097" max="2097" width="15.140625" style="21" customWidth="1"/>
    <col min="2098" max="2098" width="0.7109375" style="21" customWidth="1"/>
    <col min="2099" max="2099" width="56.140625" style="21" customWidth="1"/>
    <col min="2100" max="2100" width="0.7109375" style="21" customWidth="1"/>
    <col min="2101" max="2101" width="9.140625" style="21" customWidth="1"/>
    <col min="2102" max="2102" width="6" style="21" customWidth="1"/>
    <col min="2103" max="2103" width="0.7109375" style="21" customWidth="1"/>
    <col min="2104" max="2104" width="7.140625" style="21" customWidth="1"/>
    <col min="2105" max="2105" width="6.5703125" style="21" customWidth="1"/>
    <col min="2106" max="2106" width="0.7109375" style="21" customWidth="1"/>
    <col min="2107" max="2107" width="7.85546875" style="21" customWidth="1"/>
    <col min="2108" max="2108" width="10.5703125" style="21" customWidth="1"/>
    <col min="2109" max="2109" width="0.7109375" style="21" customWidth="1"/>
    <col min="2110" max="2351" width="11.42578125" style="21"/>
    <col min="2352" max="2352" width="0.7109375" style="21" customWidth="1"/>
    <col min="2353" max="2353" width="15.140625" style="21" customWidth="1"/>
    <col min="2354" max="2354" width="0.7109375" style="21" customWidth="1"/>
    <col min="2355" max="2355" width="56.140625" style="21" customWidth="1"/>
    <col min="2356" max="2356" width="0.7109375" style="21" customWidth="1"/>
    <col min="2357" max="2357" width="9.140625" style="21" customWidth="1"/>
    <col min="2358" max="2358" width="6" style="21" customWidth="1"/>
    <col min="2359" max="2359" width="0.7109375" style="21" customWidth="1"/>
    <col min="2360" max="2360" width="7.140625" style="21" customWidth="1"/>
    <col min="2361" max="2361" width="6.5703125" style="21" customWidth="1"/>
    <col min="2362" max="2362" width="0.7109375" style="21" customWidth="1"/>
    <col min="2363" max="2363" width="7.85546875" style="21" customWidth="1"/>
    <col min="2364" max="2364" width="10.5703125" style="21" customWidth="1"/>
    <col min="2365" max="2365" width="0.7109375" style="21" customWidth="1"/>
    <col min="2366" max="2607" width="11.42578125" style="21"/>
    <col min="2608" max="2608" width="0.7109375" style="21" customWidth="1"/>
    <col min="2609" max="2609" width="15.140625" style="21" customWidth="1"/>
    <col min="2610" max="2610" width="0.7109375" style="21" customWidth="1"/>
    <col min="2611" max="2611" width="56.140625" style="21" customWidth="1"/>
    <col min="2612" max="2612" width="0.7109375" style="21" customWidth="1"/>
    <col min="2613" max="2613" width="9.140625" style="21" customWidth="1"/>
    <col min="2614" max="2614" width="6" style="21" customWidth="1"/>
    <col min="2615" max="2615" width="0.7109375" style="21" customWidth="1"/>
    <col min="2616" max="2616" width="7.140625" style="21" customWidth="1"/>
    <col min="2617" max="2617" width="6.5703125" style="21" customWidth="1"/>
    <col min="2618" max="2618" width="0.7109375" style="21" customWidth="1"/>
    <col min="2619" max="2619" width="7.85546875" style="21" customWidth="1"/>
    <col min="2620" max="2620" width="10.5703125" style="21" customWidth="1"/>
    <col min="2621" max="2621" width="0.7109375" style="21" customWidth="1"/>
    <col min="2622" max="2863" width="11.42578125" style="21"/>
    <col min="2864" max="2864" width="0.7109375" style="21" customWidth="1"/>
    <col min="2865" max="2865" width="15.140625" style="21" customWidth="1"/>
    <col min="2866" max="2866" width="0.7109375" style="21" customWidth="1"/>
    <col min="2867" max="2867" width="56.140625" style="21" customWidth="1"/>
    <col min="2868" max="2868" width="0.7109375" style="21" customWidth="1"/>
    <col min="2869" max="2869" width="9.140625" style="21" customWidth="1"/>
    <col min="2870" max="2870" width="6" style="21" customWidth="1"/>
    <col min="2871" max="2871" width="0.7109375" style="21" customWidth="1"/>
    <col min="2872" max="2872" width="7.140625" style="21" customWidth="1"/>
    <col min="2873" max="2873" width="6.5703125" style="21" customWidth="1"/>
    <col min="2874" max="2874" width="0.7109375" style="21" customWidth="1"/>
    <col min="2875" max="2875" width="7.85546875" style="21" customWidth="1"/>
    <col min="2876" max="2876" width="10.5703125" style="21" customWidth="1"/>
    <col min="2877" max="2877" width="0.7109375" style="21" customWidth="1"/>
    <col min="2878" max="3119" width="11.42578125" style="21"/>
    <col min="3120" max="3120" width="0.7109375" style="21" customWidth="1"/>
    <col min="3121" max="3121" width="15.140625" style="21" customWidth="1"/>
    <col min="3122" max="3122" width="0.7109375" style="21" customWidth="1"/>
    <col min="3123" max="3123" width="56.140625" style="21" customWidth="1"/>
    <col min="3124" max="3124" width="0.7109375" style="21" customWidth="1"/>
    <col min="3125" max="3125" width="9.140625" style="21" customWidth="1"/>
    <col min="3126" max="3126" width="6" style="21" customWidth="1"/>
    <col min="3127" max="3127" width="0.7109375" style="21" customWidth="1"/>
    <col min="3128" max="3128" width="7.140625" style="21" customWidth="1"/>
    <col min="3129" max="3129" width="6.5703125" style="21" customWidth="1"/>
    <col min="3130" max="3130" width="0.7109375" style="21" customWidth="1"/>
    <col min="3131" max="3131" width="7.85546875" style="21" customWidth="1"/>
    <col min="3132" max="3132" width="10.5703125" style="21" customWidth="1"/>
    <col min="3133" max="3133" width="0.7109375" style="21" customWidth="1"/>
    <col min="3134" max="3375" width="11.42578125" style="21"/>
    <col min="3376" max="3376" width="0.7109375" style="21" customWidth="1"/>
    <col min="3377" max="3377" width="15.140625" style="21" customWidth="1"/>
    <col min="3378" max="3378" width="0.7109375" style="21" customWidth="1"/>
    <col min="3379" max="3379" width="56.140625" style="21" customWidth="1"/>
    <col min="3380" max="3380" width="0.7109375" style="21" customWidth="1"/>
    <col min="3381" max="3381" width="9.140625" style="21" customWidth="1"/>
    <col min="3382" max="3382" width="6" style="21" customWidth="1"/>
    <col min="3383" max="3383" width="0.7109375" style="21" customWidth="1"/>
    <col min="3384" max="3384" width="7.140625" style="21" customWidth="1"/>
    <col min="3385" max="3385" width="6.5703125" style="21" customWidth="1"/>
    <col min="3386" max="3386" width="0.7109375" style="21" customWidth="1"/>
    <col min="3387" max="3387" width="7.85546875" style="21" customWidth="1"/>
    <col min="3388" max="3388" width="10.5703125" style="21" customWidth="1"/>
    <col min="3389" max="3389" width="0.7109375" style="21" customWidth="1"/>
    <col min="3390" max="3631" width="11.42578125" style="21"/>
    <col min="3632" max="3632" width="0.7109375" style="21" customWidth="1"/>
    <col min="3633" max="3633" width="15.140625" style="21" customWidth="1"/>
    <col min="3634" max="3634" width="0.7109375" style="21" customWidth="1"/>
    <col min="3635" max="3635" width="56.140625" style="21" customWidth="1"/>
    <col min="3636" max="3636" width="0.7109375" style="21" customWidth="1"/>
    <col min="3637" max="3637" width="9.140625" style="21" customWidth="1"/>
    <col min="3638" max="3638" width="6" style="21" customWidth="1"/>
    <col min="3639" max="3639" width="0.7109375" style="21" customWidth="1"/>
    <col min="3640" max="3640" width="7.140625" style="21" customWidth="1"/>
    <col min="3641" max="3641" width="6.5703125" style="21" customWidth="1"/>
    <col min="3642" max="3642" width="0.7109375" style="21" customWidth="1"/>
    <col min="3643" max="3643" width="7.85546875" style="21" customWidth="1"/>
    <col min="3644" max="3644" width="10.5703125" style="21" customWidth="1"/>
    <col min="3645" max="3645" width="0.7109375" style="21" customWidth="1"/>
    <col min="3646" max="3887" width="11.42578125" style="21"/>
    <col min="3888" max="3888" width="0.7109375" style="21" customWidth="1"/>
    <col min="3889" max="3889" width="15.140625" style="21" customWidth="1"/>
    <col min="3890" max="3890" width="0.7109375" style="21" customWidth="1"/>
    <col min="3891" max="3891" width="56.140625" style="21" customWidth="1"/>
    <col min="3892" max="3892" width="0.7109375" style="21" customWidth="1"/>
    <col min="3893" max="3893" width="9.140625" style="21" customWidth="1"/>
    <col min="3894" max="3894" width="6" style="21" customWidth="1"/>
    <col min="3895" max="3895" width="0.7109375" style="21" customWidth="1"/>
    <col min="3896" max="3896" width="7.140625" style="21" customWidth="1"/>
    <col min="3897" max="3897" width="6.5703125" style="21" customWidth="1"/>
    <col min="3898" max="3898" width="0.7109375" style="21" customWidth="1"/>
    <col min="3899" max="3899" width="7.85546875" style="21" customWidth="1"/>
    <col min="3900" max="3900" width="10.5703125" style="21" customWidth="1"/>
    <col min="3901" max="3901" width="0.7109375" style="21" customWidth="1"/>
    <col min="3902" max="4143" width="11.42578125" style="21"/>
    <col min="4144" max="4144" width="0.7109375" style="21" customWidth="1"/>
    <col min="4145" max="4145" width="15.140625" style="21" customWidth="1"/>
    <col min="4146" max="4146" width="0.7109375" style="21" customWidth="1"/>
    <col min="4147" max="4147" width="56.140625" style="21" customWidth="1"/>
    <col min="4148" max="4148" width="0.7109375" style="21" customWidth="1"/>
    <col min="4149" max="4149" width="9.140625" style="21" customWidth="1"/>
    <col min="4150" max="4150" width="6" style="21" customWidth="1"/>
    <col min="4151" max="4151" width="0.7109375" style="21" customWidth="1"/>
    <col min="4152" max="4152" width="7.140625" style="21" customWidth="1"/>
    <col min="4153" max="4153" width="6.5703125" style="21" customWidth="1"/>
    <col min="4154" max="4154" width="0.7109375" style="21" customWidth="1"/>
    <col min="4155" max="4155" width="7.85546875" style="21" customWidth="1"/>
    <col min="4156" max="4156" width="10.5703125" style="21" customWidth="1"/>
    <col min="4157" max="4157" width="0.7109375" style="21" customWidth="1"/>
    <col min="4158" max="4399" width="11.42578125" style="21"/>
    <col min="4400" max="4400" width="0.7109375" style="21" customWidth="1"/>
    <col min="4401" max="4401" width="15.140625" style="21" customWidth="1"/>
    <col min="4402" max="4402" width="0.7109375" style="21" customWidth="1"/>
    <col min="4403" max="4403" width="56.140625" style="21" customWidth="1"/>
    <col min="4404" max="4404" width="0.7109375" style="21" customWidth="1"/>
    <col min="4405" max="4405" width="9.140625" style="21" customWidth="1"/>
    <col min="4406" max="4406" width="6" style="21" customWidth="1"/>
    <col min="4407" max="4407" width="0.7109375" style="21" customWidth="1"/>
    <col min="4408" max="4408" width="7.140625" style="21" customWidth="1"/>
    <col min="4409" max="4409" width="6.5703125" style="21" customWidth="1"/>
    <col min="4410" max="4410" width="0.7109375" style="21" customWidth="1"/>
    <col min="4411" max="4411" width="7.85546875" style="21" customWidth="1"/>
    <col min="4412" max="4412" width="10.5703125" style="21" customWidth="1"/>
    <col min="4413" max="4413" width="0.7109375" style="21" customWidth="1"/>
    <col min="4414" max="4655" width="11.42578125" style="21"/>
    <col min="4656" max="4656" width="0.7109375" style="21" customWidth="1"/>
    <col min="4657" max="4657" width="15.140625" style="21" customWidth="1"/>
    <col min="4658" max="4658" width="0.7109375" style="21" customWidth="1"/>
    <col min="4659" max="4659" width="56.140625" style="21" customWidth="1"/>
    <col min="4660" max="4660" width="0.7109375" style="21" customWidth="1"/>
    <col min="4661" max="4661" width="9.140625" style="21" customWidth="1"/>
    <col min="4662" max="4662" width="6" style="21" customWidth="1"/>
    <col min="4663" max="4663" width="0.7109375" style="21" customWidth="1"/>
    <col min="4664" max="4664" width="7.140625" style="21" customWidth="1"/>
    <col min="4665" max="4665" width="6.5703125" style="21" customWidth="1"/>
    <col min="4666" max="4666" width="0.7109375" style="21" customWidth="1"/>
    <col min="4667" max="4667" width="7.85546875" style="21" customWidth="1"/>
    <col min="4668" max="4668" width="10.5703125" style="21" customWidth="1"/>
    <col min="4669" max="4669" width="0.7109375" style="21" customWidth="1"/>
    <col min="4670" max="4911" width="11.42578125" style="21"/>
    <col min="4912" max="4912" width="0.7109375" style="21" customWidth="1"/>
    <col min="4913" max="4913" width="15.140625" style="21" customWidth="1"/>
    <col min="4914" max="4914" width="0.7109375" style="21" customWidth="1"/>
    <col min="4915" max="4915" width="56.140625" style="21" customWidth="1"/>
    <col min="4916" max="4916" width="0.7109375" style="21" customWidth="1"/>
    <col min="4917" max="4917" width="9.140625" style="21" customWidth="1"/>
    <col min="4918" max="4918" width="6" style="21" customWidth="1"/>
    <col min="4919" max="4919" width="0.7109375" style="21" customWidth="1"/>
    <col min="4920" max="4920" width="7.140625" style="21" customWidth="1"/>
    <col min="4921" max="4921" width="6.5703125" style="21" customWidth="1"/>
    <col min="4922" max="4922" width="0.7109375" style="21" customWidth="1"/>
    <col min="4923" max="4923" width="7.85546875" style="21" customWidth="1"/>
    <col min="4924" max="4924" width="10.5703125" style="21" customWidth="1"/>
    <col min="4925" max="4925" width="0.7109375" style="21" customWidth="1"/>
    <col min="4926" max="5167" width="11.42578125" style="21"/>
    <col min="5168" max="5168" width="0.7109375" style="21" customWidth="1"/>
    <col min="5169" max="5169" width="15.140625" style="21" customWidth="1"/>
    <col min="5170" max="5170" width="0.7109375" style="21" customWidth="1"/>
    <col min="5171" max="5171" width="56.140625" style="21" customWidth="1"/>
    <col min="5172" max="5172" width="0.7109375" style="21" customWidth="1"/>
    <col min="5173" max="5173" width="9.140625" style="21" customWidth="1"/>
    <col min="5174" max="5174" width="6" style="21" customWidth="1"/>
    <col min="5175" max="5175" width="0.7109375" style="21" customWidth="1"/>
    <col min="5176" max="5176" width="7.140625" style="21" customWidth="1"/>
    <col min="5177" max="5177" width="6.5703125" style="21" customWidth="1"/>
    <col min="5178" max="5178" width="0.7109375" style="21" customWidth="1"/>
    <col min="5179" max="5179" width="7.85546875" style="21" customWidth="1"/>
    <col min="5180" max="5180" width="10.5703125" style="21" customWidth="1"/>
    <col min="5181" max="5181" width="0.7109375" style="21" customWidth="1"/>
    <col min="5182" max="5423" width="11.42578125" style="21"/>
    <col min="5424" max="5424" width="0.7109375" style="21" customWidth="1"/>
    <col min="5425" max="5425" width="15.140625" style="21" customWidth="1"/>
    <col min="5426" max="5426" width="0.7109375" style="21" customWidth="1"/>
    <col min="5427" max="5427" width="56.140625" style="21" customWidth="1"/>
    <col min="5428" max="5428" width="0.7109375" style="21" customWidth="1"/>
    <col min="5429" max="5429" width="9.140625" style="21" customWidth="1"/>
    <col min="5430" max="5430" width="6" style="21" customWidth="1"/>
    <col min="5431" max="5431" width="0.7109375" style="21" customWidth="1"/>
    <col min="5432" max="5432" width="7.140625" style="21" customWidth="1"/>
    <col min="5433" max="5433" width="6.5703125" style="21" customWidth="1"/>
    <col min="5434" max="5434" width="0.7109375" style="21" customWidth="1"/>
    <col min="5435" max="5435" width="7.85546875" style="21" customWidth="1"/>
    <col min="5436" max="5436" width="10.5703125" style="21" customWidth="1"/>
    <col min="5437" max="5437" width="0.7109375" style="21" customWidth="1"/>
    <col min="5438" max="5679" width="11.42578125" style="21"/>
    <col min="5680" max="5680" width="0.7109375" style="21" customWidth="1"/>
    <col min="5681" max="5681" width="15.140625" style="21" customWidth="1"/>
    <col min="5682" max="5682" width="0.7109375" style="21" customWidth="1"/>
    <col min="5683" max="5683" width="56.140625" style="21" customWidth="1"/>
    <col min="5684" max="5684" width="0.7109375" style="21" customWidth="1"/>
    <col min="5685" max="5685" width="9.140625" style="21" customWidth="1"/>
    <col min="5686" max="5686" width="6" style="21" customWidth="1"/>
    <col min="5687" max="5687" width="0.7109375" style="21" customWidth="1"/>
    <col min="5688" max="5688" width="7.140625" style="21" customWidth="1"/>
    <col min="5689" max="5689" width="6.5703125" style="21" customWidth="1"/>
    <col min="5690" max="5690" width="0.7109375" style="21" customWidth="1"/>
    <col min="5691" max="5691" width="7.85546875" style="21" customWidth="1"/>
    <col min="5692" max="5692" width="10.5703125" style="21" customWidth="1"/>
    <col min="5693" max="5693" width="0.7109375" style="21" customWidth="1"/>
    <col min="5694" max="5935" width="11.42578125" style="21"/>
    <col min="5936" max="5936" width="0.7109375" style="21" customWidth="1"/>
    <col min="5937" max="5937" width="15.140625" style="21" customWidth="1"/>
    <col min="5938" max="5938" width="0.7109375" style="21" customWidth="1"/>
    <col min="5939" max="5939" width="56.140625" style="21" customWidth="1"/>
    <col min="5940" max="5940" width="0.7109375" style="21" customWidth="1"/>
    <col min="5941" max="5941" width="9.140625" style="21" customWidth="1"/>
    <col min="5942" max="5942" width="6" style="21" customWidth="1"/>
    <col min="5943" max="5943" width="0.7109375" style="21" customWidth="1"/>
    <col min="5944" max="5944" width="7.140625" style="21" customWidth="1"/>
    <col min="5945" max="5945" width="6.5703125" style="21" customWidth="1"/>
    <col min="5946" max="5946" width="0.7109375" style="21" customWidth="1"/>
    <col min="5947" max="5947" width="7.85546875" style="21" customWidth="1"/>
    <col min="5948" max="5948" width="10.5703125" style="21" customWidth="1"/>
    <col min="5949" max="5949" width="0.7109375" style="21" customWidth="1"/>
    <col min="5950" max="6191" width="11.42578125" style="21"/>
    <col min="6192" max="6192" width="0.7109375" style="21" customWidth="1"/>
    <col min="6193" max="6193" width="15.140625" style="21" customWidth="1"/>
    <col min="6194" max="6194" width="0.7109375" style="21" customWidth="1"/>
    <col min="6195" max="6195" width="56.140625" style="21" customWidth="1"/>
    <col min="6196" max="6196" width="0.7109375" style="21" customWidth="1"/>
    <col min="6197" max="6197" width="9.140625" style="21" customWidth="1"/>
    <col min="6198" max="6198" width="6" style="21" customWidth="1"/>
    <col min="6199" max="6199" width="0.7109375" style="21" customWidth="1"/>
    <col min="6200" max="6200" width="7.140625" style="21" customWidth="1"/>
    <col min="6201" max="6201" width="6.5703125" style="21" customWidth="1"/>
    <col min="6202" max="6202" width="0.7109375" style="21" customWidth="1"/>
    <col min="6203" max="6203" width="7.85546875" style="21" customWidth="1"/>
    <col min="6204" max="6204" width="10.5703125" style="21" customWidth="1"/>
    <col min="6205" max="6205" width="0.7109375" style="21" customWidth="1"/>
    <col min="6206" max="6447" width="11.42578125" style="21"/>
    <col min="6448" max="6448" width="0.7109375" style="21" customWidth="1"/>
    <col min="6449" max="6449" width="15.140625" style="21" customWidth="1"/>
    <col min="6450" max="6450" width="0.7109375" style="21" customWidth="1"/>
    <col min="6451" max="6451" width="56.140625" style="21" customWidth="1"/>
    <col min="6452" max="6452" width="0.7109375" style="21" customWidth="1"/>
    <col min="6453" max="6453" width="9.140625" style="21" customWidth="1"/>
    <col min="6454" max="6454" width="6" style="21" customWidth="1"/>
    <col min="6455" max="6455" width="0.7109375" style="21" customWidth="1"/>
    <col min="6456" max="6456" width="7.140625" style="21" customWidth="1"/>
    <col min="6457" max="6457" width="6.5703125" style="21" customWidth="1"/>
    <col min="6458" max="6458" width="0.7109375" style="21" customWidth="1"/>
    <col min="6459" max="6459" width="7.85546875" style="21" customWidth="1"/>
    <col min="6460" max="6460" width="10.5703125" style="21" customWidth="1"/>
    <col min="6461" max="6461" width="0.7109375" style="21" customWidth="1"/>
    <col min="6462" max="6703" width="11.42578125" style="21"/>
    <col min="6704" max="6704" width="0.7109375" style="21" customWidth="1"/>
    <col min="6705" max="6705" width="15.140625" style="21" customWidth="1"/>
    <col min="6706" max="6706" width="0.7109375" style="21" customWidth="1"/>
    <col min="6707" max="6707" width="56.140625" style="21" customWidth="1"/>
    <col min="6708" max="6708" width="0.7109375" style="21" customWidth="1"/>
    <col min="6709" max="6709" width="9.140625" style="21" customWidth="1"/>
    <col min="6710" max="6710" width="6" style="21" customWidth="1"/>
    <col min="6711" max="6711" width="0.7109375" style="21" customWidth="1"/>
    <col min="6712" max="6712" width="7.140625" style="21" customWidth="1"/>
    <col min="6713" max="6713" width="6.5703125" style="21" customWidth="1"/>
    <col min="6714" max="6714" width="0.7109375" style="21" customWidth="1"/>
    <col min="6715" max="6715" width="7.85546875" style="21" customWidth="1"/>
    <col min="6716" max="6716" width="10.5703125" style="21" customWidth="1"/>
    <col min="6717" max="6717" width="0.7109375" style="21" customWidth="1"/>
    <col min="6718" max="6959" width="11.42578125" style="21"/>
    <col min="6960" max="6960" width="0.7109375" style="21" customWidth="1"/>
    <col min="6961" max="6961" width="15.140625" style="21" customWidth="1"/>
    <col min="6962" max="6962" width="0.7109375" style="21" customWidth="1"/>
    <col min="6963" max="6963" width="56.140625" style="21" customWidth="1"/>
    <col min="6964" max="6964" width="0.7109375" style="21" customWidth="1"/>
    <col min="6965" max="6965" width="9.140625" style="21" customWidth="1"/>
    <col min="6966" max="6966" width="6" style="21" customWidth="1"/>
    <col min="6967" max="6967" width="0.7109375" style="21" customWidth="1"/>
    <col min="6968" max="6968" width="7.140625" style="21" customWidth="1"/>
    <col min="6969" max="6969" width="6.5703125" style="21" customWidth="1"/>
    <col min="6970" max="6970" width="0.7109375" style="21" customWidth="1"/>
    <col min="6971" max="6971" width="7.85546875" style="21" customWidth="1"/>
    <col min="6972" max="6972" width="10.5703125" style="21" customWidth="1"/>
    <col min="6973" max="6973" width="0.7109375" style="21" customWidth="1"/>
    <col min="6974" max="7215" width="11.42578125" style="21"/>
    <col min="7216" max="7216" width="0.7109375" style="21" customWidth="1"/>
    <col min="7217" max="7217" width="15.140625" style="21" customWidth="1"/>
    <col min="7218" max="7218" width="0.7109375" style="21" customWidth="1"/>
    <col min="7219" max="7219" width="56.140625" style="21" customWidth="1"/>
    <col min="7220" max="7220" width="0.7109375" style="21" customWidth="1"/>
    <col min="7221" max="7221" width="9.140625" style="21" customWidth="1"/>
    <col min="7222" max="7222" width="6" style="21" customWidth="1"/>
    <col min="7223" max="7223" width="0.7109375" style="21" customWidth="1"/>
    <col min="7224" max="7224" width="7.140625" style="21" customWidth="1"/>
    <col min="7225" max="7225" width="6.5703125" style="21" customWidth="1"/>
    <col min="7226" max="7226" width="0.7109375" style="21" customWidth="1"/>
    <col min="7227" max="7227" width="7.85546875" style="21" customWidth="1"/>
    <col min="7228" max="7228" width="10.5703125" style="21" customWidth="1"/>
    <col min="7229" max="7229" width="0.7109375" style="21" customWidth="1"/>
    <col min="7230" max="7471" width="11.42578125" style="21"/>
    <col min="7472" max="7472" width="0.7109375" style="21" customWidth="1"/>
    <col min="7473" max="7473" width="15.140625" style="21" customWidth="1"/>
    <col min="7474" max="7474" width="0.7109375" style="21" customWidth="1"/>
    <col min="7475" max="7475" width="56.140625" style="21" customWidth="1"/>
    <col min="7476" max="7476" width="0.7109375" style="21" customWidth="1"/>
    <col min="7477" max="7477" width="9.140625" style="21" customWidth="1"/>
    <col min="7478" max="7478" width="6" style="21" customWidth="1"/>
    <col min="7479" max="7479" width="0.7109375" style="21" customWidth="1"/>
    <col min="7480" max="7480" width="7.140625" style="21" customWidth="1"/>
    <col min="7481" max="7481" width="6.5703125" style="21" customWidth="1"/>
    <col min="7482" max="7482" width="0.7109375" style="21" customWidth="1"/>
    <col min="7483" max="7483" width="7.85546875" style="21" customWidth="1"/>
    <col min="7484" max="7484" width="10.5703125" style="21" customWidth="1"/>
    <col min="7485" max="7485" width="0.7109375" style="21" customWidth="1"/>
    <col min="7486" max="7727" width="11.42578125" style="21"/>
    <col min="7728" max="7728" width="0.7109375" style="21" customWidth="1"/>
    <col min="7729" max="7729" width="15.140625" style="21" customWidth="1"/>
    <col min="7730" max="7730" width="0.7109375" style="21" customWidth="1"/>
    <col min="7731" max="7731" width="56.140625" style="21" customWidth="1"/>
    <col min="7732" max="7732" width="0.7109375" style="21" customWidth="1"/>
    <col min="7733" max="7733" width="9.140625" style="21" customWidth="1"/>
    <col min="7734" max="7734" width="6" style="21" customWidth="1"/>
    <col min="7735" max="7735" width="0.7109375" style="21" customWidth="1"/>
    <col min="7736" max="7736" width="7.140625" style="21" customWidth="1"/>
    <col min="7737" max="7737" width="6.5703125" style="21" customWidth="1"/>
    <col min="7738" max="7738" width="0.7109375" style="21" customWidth="1"/>
    <col min="7739" max="7739" width="7.85546875" style="21" customWidth="1"/>
    <col min="7740" max="7740" width="10.5703125" style="21" customWidth="1"/>
    <col min="7741" max="7741" width="0.7109375" style="21" customWidth="1"/>
    <col min="7742" max="7983" width="11.42578125" style="21"/>
    <col min="7984" max="7984" width="0.7109375" style="21" customWidth="1"/>
    <col min="7985" max="7985" width="15.140625" style="21" customWidth="1"/>
    <col min="7986" max="7986" width="0.7109375" style="21" customWidth="1"/>
    <col min="7987" max="7987" width="56.140625" style="21" customWidth="1"/>
    <col min="7988" max="7988" width="0.7109375" style="21" customWidth="1"/>
    <col min="7989" max="7989" width="9.140625" style="21" customWidth="1"/>
    <col min="7990" max="7990" width="6" style="21" customWidth="1"/>
    <col min="7991" max="7991" width="0.7109375" style="21" customWidth="1"/>
    <col min="7992" max="7992" width="7.140625" style="21" customWidth="1"/>
    <col min="7993" max="7993" width="6.5703125" style="21" customWidth="1"/>
    <col min="7994" max="7994" width="0.7109375" style="21" customWidth="1"/>
    <col min="7995" max="7995" width="7.85546875" style="21" customWidth="1"/>
    <col min="7996" max="7996" width="10.5703125" style="21" customWidth="1"/>
    <col min="7997" max="7997" width="0.7109375" style="21" customWidth="1"/>
    <col min="7998" max="8239" width="11.42578125" style="21"/>
    <col min="8240" max="8240" width="0.7109375" style="21" customWidth="1"/>
    <col min="8241" max="8241" width="15.140625" style="21" customWidth="1"/>
    <col min="8242" max="8242" width="0.7109375" style="21" customWidth="1"/>
    <col min="8243" max="8243" width="56.140625" style="21" customWidth="1"/>
    <col min="8244" max="8244" width="0.7109375" style="21" customWidth="1"/>
    <col min="8245" max="8245" width="9.140625" style="21" customWidth="1"/>
    <col min="8246" max="8246" width="6" style="21" customWidth="1"/>
    <col min="8247" max="8247" width="0.7109375" style="21" customWidth="1"/>
    <col min="8248" max="8248" width="7.140625" style="21" customWidth="1"/>
    <col min="8249" max="8249" width="6.5703125" style="21" customWidth="1"/>
    <col min="8250" max="8250" width="0.7109375" style="21" customWidth="1"/>
    <col min="8251" max="8251" width="7.85546875" style="21" customWidth="1"/>
    <col min="8252" max="8252" width="10.5703125" style="21" customWidth="1"/>
    <col min="8253" max="8253" width="0.7109375" style="21" customWidth="1"/>
    <col min="8254" max="8495" width="11.42578125" style="21"/>
    <col min="8496" max="8496" width="0.7109375" style="21" customWidth="1"/>
    <col min="8497" max="8497" width="15.140625" style="21" customWidth="1"/>
    <col min="8498" max="8498" width="0.7109375" style="21" customWidth="1"/>
    <col min="8499" max="8499" width="56.140625" style="21" customWidth="1"/>
    <col min="8500" max="8500" width="0.7109375" style="21" customWidth="1"/>
    <col min="8501" max="8501" width="9.140625" style="21" customWidth="1"/>
    <col min="8502" max="8502" width="6" style="21" customWidth="1"/>
    <col min="8503" max="8503" width="0.7109375" style="21" customWidth="1"/>
    <col min="8504" max="8504" width="7.140625" style="21" customWidth="1"/>
    <col min="8505" max="8505" width="6.5703125" style="21" customWidth="1"/>
    <col min="8506" max="8506" width="0.7109375" style="21" customWidth="1"/>
    <col min="8507" max="8507" width="7.85546875" style="21" customWidth="1"/>
    <col min="8508" max="8508" width="10.5703125" style="21" customWidth="1"/>
    <col min="8509" max="8509" width="0.7109375" style="21" customWidth="1"/>
    <col min="8510" max="8751" width="11.42578125" style="21"/>
    <col min="8752" max="8752" width="0.7109375" style="21" customWidth="1"/>
    <col min="8753" max="8753" width="15.140625" style="21" customWidth="1"/>
    <col min="8754" max="8754" width="0.7109375" style="21" customWidth="1"/>
    <col min="8755" max="8755" width="56.140625" style="21" customWidth="1"/>
    <col min="8756" max="8756" width="0.7109375" style="21" customWidth="1"/>
    <col min="8757" max="8757" width="9.140625" style="21" customWidth="1"/>
    <col min="8758" max="8758" width="6" style="21" customWidth="1"/>
    <col min="8759" max="8759" width="0.7109375" style="21" customWidth="1"/>
    <col min="8760" max="8760" width="7.140625" style="21" customWidth="1"/>
    <col min="8761" max="8761" width="6.5703125" style="21" customWidth="1"/>
    <col min="8762" max="8762" width="0.7109375" style="21" customWidth="1"/>
    <col min="8763" max="8763" width="7.85546875" style="21" customWidth="1"/>
    <col min="8764" max="8764" width="10.5703125" style="21" customWidth="1"/>
    <col min="8765" max="8765" width="0.7109375" style="21" customWidth="1"/>
    <col min="8766" max="9007" width="11.42578125" style="21"/>
    <col min="9008" max="9008" width="0.7109375" style="21" customWidth="1"/>
    <col min="9009" max="9009" width="15.140625" style="21" customWidth="1"/>
    <col min="9010" max="9010" width="0.7109375" style="21" customWidth="1"/>
    <col min="9011" max="9011" width="56.140625" style="21" customWidth="1"/>
    <col min="9012" max="9012" width="0.7109375" style="21" customWidth="1"/>
    <col min="9013" max="9013" width="9.140625" style="21" customWidth="1"/>
    <col min="9014" max="9014" width="6" style="21" customWidth="1"/>
    <col min="9015" max="9015" width="0.7109375" style="21" customWidth="1"/>
    <col min="9016" max="9016" width="7.140625" style="21" customWidth="1"/>
    <col min="9017" max="9017" width="6.5703125" style="21" customWidth="1"/>
    <col min="9018" max="9018" width="0.7109375" style="21" customWidth="1"/>
    <col min="9019" max="9019" width="7.85546875" style="21" customWidth="1"/>
    <col min="9020" max="9020" width="10.5703125" style="21" customWidth="1"/>
    <col min="9021" max="9021" width="0.7109375" style="21" customWidth="1"/>
    <col min="9022" max="9263" width="11.42578125" style="21"/>
    <col min="9264" max="9264" width="0.7109375" style="21" customWidth="1"/>
    <col min="9265" max="9265" width="15.140625" style="21" customWidth="1"/>
    <col min="9266" max="9266" width="0.7109375" style="21" customWidth="1"/>
    <col min="9267" max="9267" width="56.140625" style="21" customWidth="1"/>
    <col min="9268" max="9268" width="0.7109375" style="21" customWidth="1"/>
    <col min="9269" max="9269" width="9.140625" style="21" customWidth="1"/>
    <col min="9270" max="9270" width="6" style="21" customWidth="1"/>
    <col min="9271" max="9271" width="0.7109375" style="21" customWidth="1"/>
    <col min="9272" max="9272" width="7.140625" style="21" customWidth="1"/>
    <col min="9273" max="9273" width="6.5703125" style="21" customWidth="1"/>
    <col min="9274" max="9274" width="0.7109375" style="21" customWidth="1"/>
    <col min="9275" max="9275" width="7.85546875" style="21" customWidth="1"/>
    <col min="9276" max="9276" width="10.5703125" style="21" customWidth="1"/>
    <col min="9277" max="9277" width="0.7109375" style="21" customWidth="1"/>
    <col min="9278" max="9519" width="11.42578125" style="21"/>
    <col min="9520" max="9520" width="0.7109375" style="21" customWidth="1"/>
    <col min="9521" max="9521" width="15.140625" style="21" customWidth="1"/>
    <col min="9522" max="9522" width="0.7109375" style="21" customWidth="1"/>
    <col min="9523" max="9523" width="56.140625" style="21" customWidth="1"/>
    <col min="9524" max="9524" width="0.7109375" style="21" customWidth="1"/>
    <col min="9525" max="9525" width="9.140625" style="21" customWidth="1"/>
    <col min="9526" max="9526" width="6" style="21" customWidth="1"/>
    <col min="9527" max="9527" width="0.7109375" style="21" customWidth="1"/>
    <col min="9528" max="9528" width="7.140625" style="21" customWidth="1"/>
    <col min="9529" max="9529" width="6.5703125" style="21" customWidth="1"/>
    <col min="9530" max="9530" width="0.7109375" style="21" customWidth="1"/>
    <col min="9531" max="9531" width="7.85546875" style="21" customWidth="1"/>
    <col min="9532" max="9532" width="10.5703125" style="21" customWidth="1"/>
    <col min="9533" max="9533" width="0.7109375" style="21" customWidth="1"/>
    <col min="9534" max="9775" width="11.42578125" style="21"/>
    <col min="9776" max="9776" width="0.7109375" style="21" customWidth="1"/>
    <col min="9777" max="9777" width="15.140625" style="21" customWidth="1"/>
    <col min="9778" max="9778" width="0.7109375" style="21" customWidth="1"/>
    <col min="9779" max="9779" width="56.140625" style="21" customWidth="1"/>
    <col min="9780" max="9780" width="0.7109375" style="21" customWidth="1"/>
    <col min="9781" max="9781" width="9.140625" style="21" customWidth="1"/>
    <col min="9782" max="9782" width="6" style="21" customWidth="1"/>
    <col min="9783" max="9783" width="0.7109375" style="21" customWidth="1"/>
    <col min="9784" max="9784" width="7.140625" style="21" customWidth="1"/>
    <col min="9785" max="9785" width="6.5703125" style="21" customWidth="1"/>
    <col min="9786" max="9786" width="0.7109375" style="21" customWidth="1"/>
    <col min="9787" max="9787" width="7.85546875" style="21" customWidth="1"/>
    <col min="9788" max="9788" width="10.5703125" style="21" customWidth="1"/>
    <col min="9789" max="9789" width="0.7109375" style="21" customWidth="1"/>
    <col min="9790" max="10031" width="11.42578125" style="21"/>
    <col min="10032" max="10032" width="0.7109375" style="21" customWidth="1"/>
    <col min="10033" max="10033" width="15.140625" style="21" customWidth="1"/>
    <col min="10034" max="10034" width="0.7109375" style="21" customWidth="1"/>
    <col min="10035" max="10035" width="56.140625" style="21" customWidth="1"/>
    <col min="10036" max="10036" width="0.7109375" style="21" customWidth="1"/>
    <col min="10037" max="10037" width="9.140625" style="21" customWidth="1"/>
    <col min="10038" max="10038" width="6" style="21" customWidth="1"/>
    <col min="10039" max="10039" width="0.7109375" style="21" customWidth="1"/>
    <col min="10040" max="10040" width="7.140625" style="21" customWidth="1"/>
    <col min="10041" max="10041" width="6.5703125" style="21" customWidth="1"/>
    <col min="10042" max="10042" width="0.7109375" style="21" customWidth="1"/>
    <col min="10043" max="10043" width="7.85546875" style="21" customWidth="1"/>
    <col min="10044" max="10044" width="10.5703125" style="21" customWidth="1"/>
    <col min="10045" max="10045" width="0.7109375" style="21" customWidth="1"/>
    <col min="10046" max="10287" width="11.42578125" style="21"/>
    <col min="10288" max="10288" width="0.7109375" style="21" customWidth="1"/>
    <col min="10289" max="10289" width="15.140625" style="21" customWidth="1"/>
    <col min="10290" max="10290" width="0.7109375" style="21" customWidth="1"/>
    <col min="10291" max="10291" width="56.140625" style="21" customWidth="1"/>
    <col min="10292" max="10292" width="0.7109375" style="21" customWidth="1"/>
    <col min="10293" max="10293" width="9.140625" style="21" customWidth="1"/>
    <col min="10294" max="10294" width="6" style="21" customWidth="1"/>
    <col min="10295" max="10295" width="0.7109375" style="21" customWidth="1"/>
    <col min="10296" max="10296" width="7.140625" style="21" customWidth="1"/>
    <col min="10297" max="10297" width="6.5703125" style="21" customWidth="1"/>
    <col min="10298" max="10298" width="0.7109375" style="21" customWidth="1"/>
    <col min="10299" max="10299" width="7.85546875" style="21" customWidth="1"/>
    <col min="10300" max="10300" width="10.5703125" style="21" customWidth="1"/>
    <col min="10301" max="10301" width="0.7109375" style="21" customWidth="1"/>
    <col min="10302" max="10543" width="11.42578125" style="21"/>
    <col min="10544" max="10544" width="0.7109375" style="21" customWidth="1"/>
    <col min="10545" max="10545" width="15.140625" style="21" customWidth="1"/>
    <col min="10546" max="10546" width="0.7109375" style="21" customWidth="1"/>
    <col min="10547" max="10547" width="56.140625" style="21" customWidth="1"/>
    <col min="10548" max="10548" width="0.7109375" style="21" customWidth="1"/>
    <col min="10549" max="10549" width="9.140625" style="21" customWidth="1"/>
    <col min="10550" max="10550" width="6" style="21" customWidth="1"/>
    <col min="10551" max="10551" width="0.7109375" style="21" customWidth="1"/>
    <col min="10552" max="10552" width="7.140625" style="21" customWidth="1"/>
    <col min="10553" max="10553" width="6.5703125" style="21" customWidth="1"/>
    <col min="10554" max="10554" width="0.7109375" style="21" customWidth="1"/>
    <col min="10555" max="10555" width="7.85546875" style="21" customWidth="1"/>
    <col min="10556" max="10556" width="10.5703125" style="21" customWidth="1"/>
    <col min="10557" max="10557" width="0.7109375" style="21" customWidth="1"/>
    <col min="10558" max="10799" width="11.42578125" style="21"/>
    <col min="10800" max="10800" width="0.7109375" style="21" customWidth="1"/>
    <col min="10801" max="10801" width="15.140625" style="21" customWidth="1"/>
    <col min="10802" max="10802" width="0.7109375" style="21" customWidth="1"/>
    <col min="10803" max="10803" width="56.140625" style="21" customWidth="1"/>
    <col min="10804" max="10804" width="0.7109375" style="21" customWidth="1"/>
    <col min="10805" max="10805" width="9.140625" style="21" customWidth="1"/>
    <col min="10806" max="10806" width="6" style="21" customWidth="1"/>
    <col min="10807" max="10807" width="0.7109375" style="21" customWidth="1"/>
    <col min="10808" max="10808" width="7.140625" style="21" customWidth="1"/>
    <col min="10809" max="10809" width="6.5703125" style="21" customWidth="1"/>
    <col min="10810" max="10810" width="0.7109375" style="21" customWidth="1"/>
    <col min="10811" max="10811" width="7.85546875" style="21" customWidth="1"/>
    <col min="10812" max="10812" width="10.5703125" style="21" customWidth="1"/>
    <col min="10813" max="10813" width="0.7109375" style="21" customWidth="1"/>
    <col min="10814" max="11055" width="11.42578125" style="21"/>
    <col min="11056" max="11056" width="0.7109375" style="21" customWidth="1"/>
    <col min="11057" max="11057" width="15.140625" style="21" customWidth="1"/>
    <col min="11058" max="11058" width="0.7109375" style="21" customWidth="1"/>
    <col min="11059" max="11059" width="56.140625" style="21" customWidth="1"/>
    <col min="11060" max="11060" width="0.7109375" style="21" customWidth="1"/>
    <col min="11061" max="11061" width="9.140625" style="21" customWidth="1"/>
    <col min="11062" max="11062" width="6" style="21" customWidth="1"/>
    <col min="11063" max="11063" width="0.7109375" style="21" customWidth="1"/>
    <col min="11064" max="11064" width="7.140625" style="21" customWidth="1"/>
    <col min="11065" max="11065" width="6.5703125" style="21" customWidth="1"/>
    <col min="11066" max="11066" width="0.7109375" style="21" customWidth="1"/>
    <col min="11067" max="11067" width="7.85546875" style="21" customWidth="1"/>
    <col min="11068" max="11068" width="10.5703125" style="21" customWidth="1"/>
    <col min="11069" max="11069" width="0.7109375" style="21" customWidth="1"/>
    <col min="11070" max="11311" width="11.42578125" style="21"/>
    <col min="11312" max="11312" width="0.7109375" style="21" customWidth="1"/>
    <col min="11313" max="11313" width="15.140625" style="21" customWidth="1"/>
    <col min="11314" max="11314" width="0.7109375" style="21" customWidth="1"/>
    <col min="11315" max="11315" width="56.140625" style="21" customWidth="1"/>
    <col min="11316" max="11316" width="0.7109375" style="21" customWidth="1"/>
    <col min="11317" max="11317" width="9.140625" style="21" customWidth="1"/>
    <col min="11318" max="11318" width="6" style="21" customWidth="1"/>
    <col min="11319" max="11319" width="0.7109375" style="21" customWidth="1"/>
    <col min="11320" max="11320" width="7.140625" style="21" customWidth="1"/>
    <col min="11321" max="11321" width="6.5703125" style="21" customWidth="1"/>
    <col min="11322" max="11322" width="0.7109375" style="21" customWidth="1"/>
    <col min="11323" max="11323" width="7.85546875" style="21" customWidth="1"/>
    <col min="11324" max="11324" width="10.5703125" style="21" customWidth="1"/>
    <col min="11325" max="11325" width="0.7109375" style="21" customWidth="1"/>
    <col min="11326" max="11567" width="11.42578125" style="21"/>
    <col min="11568" max="11568" width="0.7109375" style="21" customWidth="1"/>
    <col min="11569" max="11569" width="15.140625" style="21" customWidth="1"/>
    <col min="11570" max="11570" width="0.7109375" style="21" customWidth="1"/>
    <col min="11571" max="11571" width="56.140625" style="21" customWidth="1"/>
    <col min="11572" max="11572" width="0.7109375" style="21" customWidth="1"/>
    <col min="11573" max="11573" width="9.140625" style="21" customWidth="1"/>
    <col min="11574" max="11574" width="6" style="21" customWidth="1"/>
    <col min="11575" max="11575" width="0.7109375" style="21" customWidth="1"/>
    <col min="11576" max="11576" width="7.140625" style="21" customWidth="1"/>
    <col min="11577" max="11577" width="6.5703125" style="21" customWidth="1"/>
    <col min="11578" max="11578" width="0.7109375" style="21" customWidth="1"/>
    <col min="11579" max="11579" width="7.85546875" style="21" customWidth="1"/>
    <col min="11580" max="11580" width="10.5703125" style="21" customWidth="1"/>
    <col min="11581" max="11581" width="0.7109375" style="21" customWidth="1"/>
    <col min="11582" max="11823" width="11.42578125" style="21"/>
    <col min="11824" max="11824" width="0.7109375" style="21" customWidth="1"/>
    <col min="11825" max="11825" width="15.140625" style="21" customWidth="1"/>
    <col min="11826" max="11826" width="0.7109375" style="21" customWidth="1"/>
    <col min="11827" max="11827" width="56.140625" style="21" customWidth="1"/>
    <col min="11828" max="11828" width="0.7109375" style="21" customWidth="1"/>
    <col min="11829" max="11829" width="9.140625" style="21" customWidth="1"/>
    <col min="11830" max="11830" width="6" style="21" customWidth="1"/>
    <col min="11831" max="11831" width="0.7109375" style="21" customWidth="1"/>
    <col min="11832" max="11832" width="7.140625" style="21" customWidth="1"/>
    <col min="11833" max="11833" width="6.5703125" style="21" customWidth="1"/>
    <col min="11834" max="11834" width="0.7109375" style="21" customWidth="1"/>
    <col min="11835" max="11835" width="7.85546875" style="21" customWidth="1"/>
    <col min="11836" max="11836" width="10.5703125" style="21" customWidth="1"/>
    <col min="11837" max="11837" width="0.7109375" style="21" customWidth="1"/>
    <col min="11838" max="12079" width="11.42578125" style="21"/>
    <col min="12080" max="12080" width="0.7109375" style="21" customWidth="1"/>
    <col min="12081" max="12081" width="15.140625" style="21" customWidth="1"/>
    <col min="12082" max="12082" width="0.7109375" style="21" customWidth="1"/>
    <col min="12083" max="12083" width="56.140625" style="21" customWidth="1"/>
    <col min="12084" max="12084" width="0.7109375" style="21" customWidth="1"/>
    <col min="12085" max="12085" width="9.140625" style="21" customWidth="1"/>
    <col min="12086" max="12086" width="6" style="21" customWidth="1"/>
    <col min="12087" max="12087" width="0.7109375" style="21" customWidth="1"/>
    <col min="12088" max="12088" width="7.140625" style="21" customWidth="1"/>
    <col min="12089" max="12089" width="6.5703125" style="21" customWidth="1"/>
    <col min="12090" max="12090" width="0.7109375" style="21" customWidth="1"/>
    <col min="12091" max="12091" width="7.85546875" style="21" customWidth="1"/>
    <col min="12092" max="12092" width="10.5703125" style="21" customWidth="1"/>
    <col min="12093" max="12093" width="0.7109375" style="21" customWidth="1"/>
    <col min="12094" max="12335" width="11.42578125" style="21"/>
    <col min="12336" max="12336" width="0.7109375" style="21" customWidth="1"/>
    <col min="12337" max="12337" width="15.140625" style="21" customWidth="1"/>
    <col min="12338" max="12338" width="0.7109375" style="21" customWidth="1"/>
    <col min="12339" max="12339" width="56.140625" style="21" customWidth="1"/>
    <col min="12340" max="12340" width="0.7109375" style="21" customWidth="1"/>
    <col min="12341" max="12341" width="9.140625" style="21" customWidth="1"/>
    <col min="12342" max="12342" width="6" style="21" customWidth="1"/>
    <col min="12343" max="12343" width="0.7109375" style="21" customWidth="1"/>
    <col min="12344" max="12344" width="7.140625" style="21" customWidth="1"/>
    <col min="12345" max="12345" width="6.5703125" style="21" customWidth="1"/>
    <col min="12346" max="12346" width="0.7109375" style="21" customWidth="1"/>
    <col min="12347" max="12347" width="7.85546875" style="21" customWidth="1"/>
    <col min="12348" max="12348" width="10.5703125" style="21" customWidth="1"/>
    <col min="12349" max="12349" width="0.7109375" style="21" customWidth="1"/>
    <col min="12350" max="12591" width="11.42578125" style="21"/>
    <col min="12592" max="12592" width="0.7109375" style="21" customWidth="1"/>
    <col min="12593" max="12593" width="15.140625" style="21" customWidth="1"/>
    <col min="12594" max="12594" width="0.7109375" style="21" customWidth="1"/>
    <col min="12595" max="12595" width="56.140625" style="21" customWidth="1"/>
    <col min="12596" max="12596" width="0.7109375" style="21" customWidth="1"/>
    <col min="12597" max="12597" width="9.140625" style="21" customWidth="1"/>
    <col min="12598" max="12598" width="6" style="21" customWidth="1"/>
    <col min="12599" max="12599" width="0.7109375" style="21" customWidth="1"/>
    <col min="12600" max="12600" width="7.140625" style="21" customWidth="1"/>
    <col min="12601" max="12601" width="6.5703125" style="21" customWidth="1"/>
    <col min="12602" max="12602" width="0.7109375" style="21" customWidth="1"/>
    <col min="12603" max="12603" width="7.85546875" style="21" customWidth="1"/>
    <col min="12604" max="12604" width="10.5703125" style="21" customWidth="1"/>
    <col min="12605" max="12605" width="0.7109375" style="21" customWidth="1"/>
    <col min="12606" max="12847" width="11.42578125" style="21"/>
    <col min="12848" max="12848" width="0.7109375" style="21" customWidth="1"/>
    <col min="12849" max="12849" width="15.140625" style="21" customWidth="1"/>
    <col min="12850" max="12850" width="0.7109375" style="21" customWidth="1"/>
    <col min="12851" max="12851" width="56.140625" style="21" customWidth="1"/>
    <col min="12852" max="12852" width="0.7109375" style="21" customWidth="1"/>
    <col min="12853" max="12853" width="9.140625" style="21" customWidth="1"/>
    <col min="12854" max="12854" width="6" style="21" customWidth="1"/>
    <col min="12855" max="12855" width="0.7109375" style="21" customWidth="1"/>
    <col min="12856" max="12856" width="7.140625" style="21" customWidth="1"/>
    <col min="12857" max="12857" width="6.5703125" style="21" customWidth="1"/>
    <col min="12858" max="12858" width="0.7109375" style="21" customWidth="1"/>
    <col min="12859" max="12859" width="7.85546875" style="21" customWidth="1"/>
    <col min="12860" max="12860" width="10.5703125" style="21" customWidth="1"/>
    <col min="12861" max="12861" width="0.7109375" style="21" customWidth="1"/>
    <col min="12862" max="13103" width="11.42578125" style="21"/>
    <col min="13104" max="13104" width="0.7109375" style="21" customWidth="1"/>
    <col min="13105" max="13105" width="15.140625" style="21" customWidth="1"/>
    <col min="13106" max="13106" width="0.7109375" style="21" customWidth="1"/>
    <col min="13107" max="13107" width="56.140625" style="21" customWidth="1"/>
    <col min="13108" max="13108" width="0.7109375" style="21" customWidth="1"/>
    <col min="13109" max="13109" width="9.140625" style="21" customWidth="1"/>
    <col min="13110" max="13110" width="6" style="21" customWidth="1"/>
    <col min="13111" max="13111" width="0.7109375" style="21" customWidth="1"/>
    <col min="13112" max="13112" width="7.140625" style="21" customWidth="1"/>
    <col min="13113" max="13113" width="6.5703125" style="21" customWidth="1"/>
    <col min="13114" max="13114" width="0.7109375" style="21" customWidth="1"/>
    <col min="13115" max="13115" width="7.85546875" style="21" customWidth="1"/>
    <col min="13116" max="13116" width="10.5703125" style="21" customWidth="1"/>
    <col min="13117" max="13117" width="0.7109375" style="21" customWidth="1"/>
    <col min="13118" max="13359" width="11.42578125" style="21"/>
    <col min="13360" max="13360" width="0.7109375" style="21" customWidth="1"/>
    <col min="13361" max="13361" width="15.140625" style="21" customWidth="1"/>
    <col min="13362" max="13362" width="0.7109375" style="21" customWidth="1"/>
    <col min="13363" max="13363" width="56.140625" style="21" customWidth="1"/>
    <col min="13364" max="13364" width="0.7109375" style="21" customWidth="1"/>
    <col min="13365" max="13365" width="9.140625" style="21" customWidth="1"/>
    <col min="13366" max="13366" width="6" style="21" customWidth="1"/>
    <col min="13367" max="13367" width="0.7109375" style="21" customWidth="1"/>
    <col min="13368" max="13368" width="7.140625" style="21" customWidth="1"/>
    <col min="13369" max="13369" width="6.5703125" style="21" customWidth="1"/>
    <col min="13370" max="13370" width="0.7109375" style="21" customWidth="1"/>
    <col min="13371" max="13371" width="7.85546875" style="21" customWidth="1"/>
    <col min="13372" max="13372" width="10.5703125" style="21" customWidth="1"/>
    <col min="13373" max="13373" width="0.7109375" style="21" customWidth="1"/>
    <col min="13374" max="13615" width="11.42578125" style="21"/>
    <col min="13616" max="13616" width="0.7109375" style="21" customWidth="1"/>
    <col min="13617" max="13617" width="15.140625" style="21" customWidth="1"/>
    <col min="13618" max="13618" width="0.7109375" style="21" customWidth="1"/>
    <col min="13619" max="13619" width="56.140625" style="21" customWidth="1"/>
    <col min="13620" max="13620" width="0.7109375" style="21" customWidth="1"/>
    <col min="13621" max="13621" width="9.140625" style="21" customWidth="1"/>
    <col min="13622" max="13622" width="6" style="21" customWidth="1"/>
    <col min="13623" max="13623" width="0.7109375" style="21" customWidth="1"/>
    <col min="13624" max="13624" width="7.140625" style="21" customWidth="1"/>
    <col min="13625" max="13625" width="6.5703125" style="21" customWidth="1"/>
    <col min="13626" max="13626" width="0.7109375" style="21" customWidth="1"/>
    <col min="13627" max="13627" width="7.85546875" style="21" customWidth="1"/>
    <col min="13628" max="13628" width="10.5703125" style="21" customWidth="1"/>
    <col min="13629" max="13629" width="0.7109375" style="21" customWidth="1"/>
    <col min="13630" max="16384" width="11.42578125" style="21"/>
  </cols>
  <sheetData>
    <row r="1" spans="1:18" s="98" customFormat="1">
      <c r="A1" s="212"/>
      <c r="B1" s="222" t="s">
        <v>13</v>
      </c>
      <c r="C1" s="222"/>
      <c r="D1" s="223" t="s">
        <v>436</v>
      </c>
      <c r="E1" s="222"/>
      <c r="F1" s="224"/>
      <c r="G1" s="224"/>
      <c r="H1" s="224"/>
      <c r="I1" s="224"/>
      <c r="J1" s="224"/>
      <c r="K1" s="224"/>
      <c r="L1" s="224"/>
      <c r="M1" s="224"/>
      <c r="N1" s="224"/>
      <c r="O1" s="224"/>
      <c r="P1" s="224"/>
      <c r="Q1" s="213"/>
    </row>
    <row r="2" spans="1:18" s="98" customFormat="1">
      <c r="A2" s="214"/>
      <c r="B2" s="225" t="s">
        <v>44</v>
      </c>
      <c r="C2" s="225"/>
      <c r="D2" s="226" t="s">
        <v>706</v>
      </c>
      <c r="E2" s="225"/>
      <c r="F2" s="227"/>
      <c r="G2" s="227"/>
      <c r="H2" s="227"/>
      <c r="I2" s="227"/>
      <c r="J2" s="227"/>
      <c r="K2" s="227"/>
      <c r="L2" s="227"/>
      <c r="M2" s="227"/>
      <c r="N2" s="227"/>
      <c r="O2" s="227"/>
      <c r="P2" s="227"/>
      <c r="Q2" s="215"/>
    </row>
    <row r="3" spans="1:18" s="98" customFormat="1">
      <c r="A3" s="214"/>
      <c r="B3" s="225" t="s">
        <v>27</v>
      </c>
      <c r="C3" s="225"/>
      <c r="D3" s="226" t="s">
        <v>707</v>
      </c>
      <c r="E3" s="225"/>
      <c r="F3" s="227"/>
      <c r="G3" s="227"/>
      <c r="H3" s="227"/>
      <c r="I3" s="227"/>
      <c r="J3" s="227"/>
      <c r="K3" s="227"/>
      <c r="L3" s="227"/>
      <c r="M3" s="227"/>
      <c r="N3" s="227"/>
      <c r="O3" s="227"/>
      <c r="P3" s="227"/>
      <c r="Q3" s="215"/>
    </row>
    <row r="4" spans="1:18" s="98" customFormat="1">
      <c r="A4" s="228"/>
      <c r="B4" s="229" t="s">
        <v>15</v>
      </c>
      <c r="C4" s="229"/>
      <c r="D4" s="230" t="s">
        <v>708</v>
      </c>
      <c r="E4" s="229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2"/>
    </row>
    <row r="5" spans="1:18" s="98" customFormat="1" ht="18">
      <c r="A5" s="1431" t="s">
        <v>135</v>
      </c>
      <c r="B5" s="1432"/>
      <c r="C5" s="1432"/>
      <c r="D5" s="1432"/>
      <c r="E5" s="1432"/>
      <c r="F5" s="1432"/>
      <c r="G5" s="1432"/>
      <c r="H5" s="1432"/>
      <c r="I5" s="1432"/>
      <c r="J5" s="1432"/>
      <c r="K5" s="1432"/>
      <c r="L5" s="1432"/>
      <c r="M5" s="1432"/>
      <c r="N5" s="1432"/>
      <c r="O5" s="1432"/>
      <c r="P5" s="1432"/>
      <c r="Q5" s="1433"/>
    </row>
    <row r="6" spans="1:18" s="98" customFormat="1" ht="3.95" customHeight="1" thickBot="1">
      <c r="A6" s="22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2"/>
      <c r="Q6" s="217"/>
    </row>
    <row r="7" spans="1:18" s="98" customFormat="1" ht="12" customHeight="1">
      <c r="A7" s="216"/>
      <c r="B7" s="1434" t="s">
        <v>138</v>
      </c>
      <c r="C7" s="269"/>
      <c r="D7" s="1423" t="s">
        <v>319</v>
      </c>
      <c r="E7" s="1424"/>
      <c r="F7" s="1424"/>
      <c r="G7" s="1424"/>
      <c r="H7" s="1424"/>
      <c r="I7" s="1424"/>
      <c r="J7" s="1424"/>
      <c r="K7" s="1424"/>
      <c r="L7" s="1424"/>
      <c r="M7" s="1425"/>
      <c r="N7" s="270"/>
      <c r="O7" s="1423" t="s">
        <v>137</v>
      </c>
      <c r="P7" s="1425"/>
      <c r="Q7" s="217"/>
    </row>
    <row r="8" spans="1:18" s="98" customFormat="1" ht="10.5" customHeight="1">
      <c r="A8" s="216"/>
      <c r="B8" s="1435"/>
      <c r="C8" s="269"/>
      <c r="D8" s="1426"/>
      <c r="E8" s="1427"/>
      <c r="F8" s="1427"/>
      <c r="G8" s="1427"/>
      <c r="H8" s="1427"/>
      <c r="I8" s="1427"/>
      <c r="J8" s="1427"/>
      <c r="K8" s="1427"/>
      <c r="L8" s="1427"/>
      <c r="M8" s="1428"/>
      <c r="N8" s="269"/>
      <c r="O8" s="1429" t="s">
        <v>238</v>
      </c>
      <c r="P8" s="1430"/>
      <c r="Q8" s="217"/>
    </row>
    <row r="9" spans="1:18" s="98" customFormat="1" ht="3.95" customHeight="1" thickBot="1">
      <c r="A9" s="216"/>
      <c r="B9" s="269"/>
      <c r="C9" s="269"/>
      <c r="D9" s="269"/>
      <c r="E9" s="269"/>
      <c r="F9" s="270"/>
      <c r="G9" s="270"/>
      <c r="H9" s="270"/>
      <c r="I9" s="270"/>
      <c r="J9" s="270"/>
      <c r="K9" s="270"/>
      <c r="L9" s="270"/>
      <c r="M9" s="270"/>
      <c r="N9" s="269"/>
      <c r="O9" s="270"/>
      <c r="P9" s="270"/>
      <c r="Q9" s="217"/>
    </row>
    <row r="10" spans="1:18" s="98" customFormat="1" ht="26.25" customHeight="1">
      <c r="A10" s="216"/>
      <c r="B10" s="271" t="s">
        <v>136</v>
      </c>
      <c r="C10" s="272"/>
      <c r="D10" s="268" t="s">
        <v>302</v>
      </c>
      <c r="E10" s="273"/>
      <c r="F10" s="273"/>
      <c r="G10" s="273"/>
      <c r="H10" s="273"/>
      <c r="I10" s="273"/>
      <c r="J10" s="274"/>
      <c r="K10" s="275"/>
      <c r="L10" s="276" t="s">
        <v>139</v>
      </c>
      <c r="M10" s="277"/>
      <c r="N10" s="277"/>
      <c r="O10" s="277"/>
      <c r="P10" s="278">
        <v>1</v>
      </c>
      <c r="Q10" s="217"/>
    </row>
    <row r="11" spans="1:18" s="98" customFormat="1" ht="3.75" customHeight="1">
      <c r="A11" s="216"/>
      <c r="B11" s="279"/>
      <c r="C11" s="269"/>
      <c r="D11" s="269"/>
      <c r="E11" s="269"/>
      <c r="F11" s="269"/>
      <c r="G11" s="269"/>
      <c r="H11" s="269"/>
      <c r="I11" s="269"/>
      <c r="J11" s="269"/>
      <c r="K11" s="269"/>
      <c r="L11" s="269"/>
      <c r="M11" s="269"/>
      <c r="N11" s="269"/>
      <c r="O11" s="269"/>
      <c r="P11" s="269"/>
      <c r="Q11" s="217"/>
    </row>
    <row r="12" spans="1:18" s="98" customFormat="1">
      <c r="A12" s="216"/>
      <c r="B12" s="1444" t="s">
        <v>16</v>
      </c>
      <c r="C12" s="1445"/>
      <c r="D12" s="1444" t="s">
        <v>171</v>
      </c>
      <c r="E12" s="1445"/>
      <c r="F12" s="1442" t="s">
        <v>173</v>
      </c>
      <c r="G12" s="1442" t="s">
        <v>174</v>
      </c>
      <c r="H12" s="1442" t="s">
        <v>172</v>
      </c>
      <c r="I12" s="1442" t="s">
        <v>175</v>
      </c>
      <c r="J12" s="1448" t="s">
        <v>142</v>
      </c>
      <c r="K12" s="1449"/>
      <c r="L12" s="1450"/>
      <c r="M12" s="280" t="s">
        <v>140</v>
      </c>
      <c r="N12" s="280"/>
      <c r="O12" s="281"/>
      <c r="P12" s="302" t="s">
        <v>140</v>
      </c>
      <c r="Q12" s="217"/>
    </row>
    <row r="13" spans="1:18" s="98" customFormat="1">
      <c r="A13" s="216"/>
      <c r="B13" s="1446"/>
      <c r="C13" s="1447"/>
      <c r="D13" s="1446"/>
      <c r="E13" s="1447"/>
      <c r="F13" s="1443"/>
      <c r="G13" s="1443"/>
      <c r="H13" s="1443"/>
      <c r="I13" s="1443"/>
      <c r="J13" s="1451"/>
      <c r="K13" s="1452"/>
      <c r="L13" s="1453"/>
      <c r="M13" s="282" t="s">
        <v>141</v>
      </c>
      <c r="N13" s="282"/>
      <c r="O13" s="283"/>
      <c r="P13" s="284" t="s">
        <v>143</v>
      </c>
      <c r="Q13" s="217"/>
    </row>
    <row r="14" spans="1:18" s="98" customFormat="1" ht="24">
      <c r="A14" s="216"/>
      <c r="B14" s="285">
        <v>93565</v>
      </c>
      <c r="C14" s="286"/>
      <c r="D14" s="287" t="s">
        <v>124</v>
      </c>
      <c r="E14" s="288"/>
      <c r="F14" s="300"/>
      <c r="G14" s="300"/>
      <c r="H14" s="300">
        <v>4</v>
      </c>
      <c r="I14" s="289">
        <v>0</v>
      </c>
      <c r="J14" s="1454" t="s">
        <v>71</v>
      </c>
      <c r="K14" s="1455" t="s">
        <v>124</v>
      </c>
      <c r="L14" s="1456" t="s">
        <v>124</v>
      </c>
      <c r="M14" s="1439">
        <v>16204.01</v>
      </c>
      <c r="N14" s="1440" t="s">
        <v>124</v>
      </c>
      <c r="O14" s="1441" t="s">
        <v>124</v>
      </c>
      <c r="P14" s="294">
        <f>TRUNC(H14*M14,2)</f>
        <v>64816.04</v>
      </c>
      <c r="Q14" s="217"/>
      <c r="R14" s="98" t="s">
        <v>134</v>
      </c>
    </row>
    <row r="15" spans="1:18" s="98" customFormat="1">
      <c r="A15" s="216"/>
      <c r="B15" s="290">
        <v>94296</v>
      </c>
      <c r="C15" s="291"/>
      <c r="D15" s="292" t="s">
        <v>126</v>
      </c>
      <c r="E15" s="293"/>
      <c r="F15" s="868"/>
      <c r="G15" s="868"/>
      <c r="H15" s="868">
        <v>4</v>
      </c>
      <c r="I15" s="868">
        <v>0</v>
      </c>
      <c r="J15" s="1417" t="s">
        <v>71</v>
      </c>
      <c r="K15" s="1418" t="s">
        <v>126</v>
      </c>
      <c r="L15" s="1419" t="s">
        <v>126</v>
      </c>
      <c r="M15" s="1420">
        <v>3291.31</v>
      </c>
      <c r="N15" s="1421" t="s">
        <v>126</v>
      </c>
      <c r="O15" s="1422" t="s">
        <v>126</v>
      </c>
      <c r="P15" s="294">
        <f>TRUNC(H15*M15,2)</f>
        <v>13165.24</v>
      </c>
      <c r="Q15" s="217"/>
    </row>
    <row r="16" spans="1:18" s="98" customFormat="1">
      <c r="A16" s="216"/>
      <c r="B16" s="290">
        <v>88253</v>
      </c>
      <c r="C16" s="291"/>
      <c r="D16" s="292" t="s">
        <v>119</v>
      </c>
      <c r="E16" s="293"/>
      <c r="F16" s="868">
        <v>8</v>
      </c>
      <c r="G16" s="868">
        <v>30</v>
      </c>
      <c r="H16" s="868">
        <v>4</v>
      </c>
      <c r="I16" s="868">
        <v>960</v>
      </c>
      <c r="J16" s="1417" t="s">
        <v>37</v>
      </c>
      <c r="K16" s="1418" t="s">
        <v>119</v>
      </c>
      <c r="L16" s="1419" t="s">
        <v>119</v>
      </c>
      <c r="M16" s="1420">
        <v>9.7899999999999991</v>
      </c>
      <c r="N16" s="1421" t="s">
        <v>119</v>
      </c>
      <c r="O16" s="1422" t="s">
        <v>119</v>
      </c>
      <c r="P16" s="294">
        <f t="shared" ref="P16" si="0">TRUNC(I16*M16,2)</f>
        <v>9398.4</v>
      </c>
      <c r="Q16" s="217"/>
    </row>
    <row r="17" spans="1:18" s="98" customFormat="1">
      <c r="A17" s="216"/>
      <c r="B17" s="290">
        <v>94295</v>
      </c>
      <c r="C17" s="291"/>
      <c r="D17" s="292" t="s">
        <v>125</v>
      </c>
      <c r="E17" s="293"/>
      <c r="F17" s="868"/>
      <c r="G17" s="868"/>
      <c r="H17" s="868">
        <v>4</v>
      </c>
      <c r="I17" s="868">
        <v>0</v>
      </c>
      <c r="J17" s="1417" t="s">
        <v>71</v>
      </c>
      <c r="K17" s="1418" t="s">
        <v>125</v>
      </c>
      <c r="L17" s="1419" t="s">
        <v>125</v>
      </c>
      <c r="M17" s="1420">
        <v>5672.54</v>
      </c>
      <c r="N17" s="1421" t="s">
        <v>125</v>
      </c>
      <c r="O17" s="1422" t="s">
        <v>125</v>
      </c>
      <c r="P17" s="294">
        <f>TRUNC(H17*M17,2)</f>
        <v>22690.16</v>
      </c>
      <c r="Q17" s="217"/>
    </row>
    <row r="18" spans="1:18" s="98" customFormat="1" ht="25.5" customHeight="1">
      <c r="A18" s="216"/>
      <c r="B18" s="290">
        <v>93564</v>
      </c>
      <c r="C18" s="291"/>
      <c r="D18" s="292" t="s">
        <v>123</v>
      </c>
      <c r="E18" s="293"/>
      <c r="F18" s="301"/>
      <c r="G18" s="301"/>
      <c r="H18" s="301">
        <v>4</v>
      </c>
      <c r="I18" s="301">
        <v>0</v>
      </c>
      <c r="J18" s="1417" t="s">
        <v>71</v>
      </c>
      <c r="K18" s="1418" t="s">
        <v>123</v>
      </c>
      <c r="L18" s="1419" t="s">
        <v>123</v>
      </c>
      <c r="M18" s="1420">
        <v>2755.94</v>
      </c>
      <c r="N18" s="1421" t="s">
        <v>123</v>
      </c>
      <c r="O18" s="1422" t="s">
        <v>123</v>
      </c>
      <c r="P18" s="294">
        <f>TRUNC(H18*M18,2)</f>
        <v>11023.76</v>
      </c>
      <c r="Q18" s="217"/>
      <c r="R18" s="98" t="s">
        <v>134</v>
      </c>
    </row>
    <row r="19" spans="1:18" s="98" customFormat="1" ht="15.75" customHeight="1">
      <c r="A19" s="218"/>
      <c r="B19" s="1436" t="s">
        <v>176</v>
      </c>
      <c r="C19" s="1437"/>
      <c r="D19" s="1437"/>
      <c r="E19" s="1437"/>
      <c r="F19" s="1437"/>
      <c r="G19" s="1437"/>
      <c r="H19" s="1437"/>
      <c r="I19" s="1437"/>
      <c r="J19" s="1437"/>
      <c r="K19" s="1437"/>
      <c r="L19" s="1437"/>
      <c r="M19" s="1437"/>
      <c r="N19" s="1437"/>
      <c r="O19" s="1438"/>
      <c r="P19" s="335">
        <f>SUM(P14:P18)</f>
        <v>121093.59999999999</v>
      </c>
      <c r="Q19" s="219"/>
    </row>
  </sheetData>
  <mergeCells count="23">
    <mergeCell ref="A5:Q5"/>
    <mergeCell ref="B7:B8"/>
    <mergeCell ref="B19:O19"/>
    <mergeCell ref="M14:O14"/>
    <mergeCell ref="G12:G13"/>
    <mergeCell ref="H12:H13"/>
    <mergeCell ref="I12:I13"/>
    <mergeCell ref="J18:L18"/>
    <mergeCell ref="M18:O18"/>
    <mergeCell ref="B12:C13"/>
    <mergeCell ref="D12:E13"/>
    <mergeCell ref="F12:F13"/>
    <mergeCell ref="J12:L13"/>
    <mergeCell ref="J14:L14"/>
    <mergeCell ref="J15:L15"/>
    <mergeCell ref="M15:O15"/>
    <mergeCell ref="J17:L17"/>
    <mergeCell ref="M17:O17"/>
    <mergeCell ref="D7:M8"/>
    <mergeCell ref="O7:P7"/>
    <mergeCell ref="O8:P8"/>
    <mergeCell ref="J16:L16"/>
    <mergeCell ref="M16:O16"/>
  </mergeCells>
  <dataValidations disablePrompts="1" count="1">
    <dataValidation type="list" allowBlank="1" showInputMessage="1" showErrorMessage="1" sqref="R14:R18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79" fitToHeight="0" orientation="landscape" r:id="rId1"/>
  <headerFooter scaleWithDoc="0">
    <oddFooter xml:space="preserve">&amp;C&amp;10
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7">
    <pageSetUpPr fitToPage="1"/>
  </sheetPr>
  <dimension ref="A1:R22"/>
  <sheetViews>
    <sheetView showGridLines="0" showZeros="0" zoomScaleNormal="100" zoomScaleSheetLayoutView="100" workbookViewId="0">
      <selection activeCell="D7" sqref="D7:J8"/>
    </sheetView>
  </sheetViews>
  <sheetFormatPr defaultColWidth="11.42578125" defaultRowHeight="12.75"/>
  <cols>
    <col min="1" max="1" width="0.7109375" style="641" customWidth="1"/>
    <col min="2" max="2" width="15.140625" style="641" customWidth="1"/>
    <col min="3" max="3" width="0.7109375" style="641" customWidth="1"/>
    <col min="4" max="4" width="15.7109375" style="641" customWidth="1"/>
    <col min="5" max="5" width="53.85546875" style="641" customWidth="1"/>
    <col min="6" max="6" width="10.7109375" style="642" bestFit="1" customWidth="1"/>
    <col min="7" max="7" width="7.7109375" style="642" customWidth="1"/>
    <col min="8" max="8" width="0.7109375" style="642" customWidth="1"/>
    <col min="9" max="9" width="7.7109375" style="642" customWidth="1"/>
    <col min="10" max="10" width="10.7109375" style="642" customWidth="1"/>
    <col min="11" max="11" width="0.7109375" style="642" customWidth="1"/>
    <col min="12" max="12" width="6.5703125" style="642" customWidth="1"/>
    <col min="13" max="13" width="19.140625" style="642" customWidth="1"/>
    <col min="14" max="14" width="0.7109375" style="641" customWidth="1"/>
    <col min="15" max="15" width="14.28515625" style="641" customWidth="1"/>
    <col min="16" max="44" width="11.42578125" style="641"/>
    <col min="45" max="45" width="0.7109375" style="641" customWidth="1"/>
    <col min="46" max="46" width="15.140625" style="641" customWidth="1"/>
    <col min="47" max="47" width="0.7109375" style="641" customWidth="1"/>
    <col min="48" max="48" width="56.140625" style="641" customWidth="1"/>
    <col min="49" max="49" width="0.7109375" style="641" customWidth="1"/>
    <col min="50" max="50" width="9.140625" style="641" customWidth="1"/>
    <col min="51" max="51" width="6" style="641" customWidth="1"/>
    <col min="52" max="52" width="0.7109375" style="641" customWidth="1"/>
    <col min="53" max="53" width="7.140625" style="641" customWidth="1"/>
    <col min="54" max="54" width="6.5703125" style="641" customWidth="1"/>
    <col min="55" max="55" width="0.7109375" style="641" customWidth="1"/>
    <col min="56" max="56" width="7.85546875" style="641" customWidth="1"/>
    <col min="57" max="57" width="10.5703125" style="641" customWidth="1"/>
    <col min="58" max="58" width="0.7109375" style="641" customWidth="1"/>
    <col min="59" max="300" width="11.42578125" style="641"/>
    <col min="301" max="301" width="0.7109375" style="641" customWidth="1"/>
    <col min="302" max="302" width="15.140625" style="641" customWidth="1"/>
    <col min="303" max="303" width="0.7109375" style="641" customWidth="1"/>
    <col min="304" max="304" width="56.140625" style="641" customWidth="1"/>
    <col min="305" max="305" width="0.7109375" style="641" customWidth="1"/>
    <col min="306" max="306" width="9.140625" style="641" customWidth="1"/>
    <col min="307" max="307" width="6" style="641" customWidth="1"/>
    <col min="308" max="308" width="0.7109375" style="641" customWidth="1"/>
    <col min="309" max="309" width="7.140625" style="641" customWidth="1"/>
    <col min="310" max="310" width="6.5703125" style="641" customWidth="1"/>
    <col min="311" max="311" width="0.7109375" style="641" customWidth="1"/>
    <col min="312" max="312" width="7.85546875" style="641" customWidth="1"/>
    <col min="313" max="313" width="10.5703125" style="641" customWidth="1"/>
    <col min="314" max="314" width="0.7109375" style="641" customWidth="1"/>
    <col min="315" max="556" width="11.42578125" style="641"/>
    <col min="557" max="557" width="0.7109375" style="641" customWidth="1"/>
    <col min="558" max="558" width="15.140625" style="641" customWidth="1"/>
    <col min="559" max="559" width="0.7109375" style="641" customWidth="1"/>
    <col min="560" max="560" width="56.140625" style="641" customWidth="1"/>
    <col min="561" max="561" width="0.7109375" style="641" customWidth="1"/>
    <col min="562" max="562" width="9.140625" style="641" customWidth="1"/>
    <col min="563" max="563" width="6" style="641" customWidth="1"/>
    <col min="564" max="564" width="0.7109375" style="641" customWidth="1"/>
    <col min="565" max="565" width="7.140625" style="641" customWidth="1"/>
    <col min="566" max="566" width="6.5703125" style="641" customWidth="1"/>
    <col min="567" max="567" width="0.7109375" style="641" customWidth="1"/>
    <col min="568" max="568" width="7.85546875" style="641" customWidth="1"/>
    <col min="569" max="569" width="10.5703125" style="641" customWidth="1"/>
    <col min="570" max="570" width="0.7109375" style="641" customWidth="1"/>
    <col min="571" max="812" width="11.42578125" style="641"/>
    <col min="813" max="813" width="0.7109375" style="641" customWidth="1"/>
    <col min="814" max="814" width="15.140625" style="641" customWidth="1"/>
    <col min="815" max="815" width="0.7109375" style="641" customWidth="1"/>
    <col min="816" max="816" width="56.140625" style="641" customWidth="1"/>
    <col min="817" max="817" width="0.7109375" style="641" customWidth="1"/>
    <col min="818" max="818" width="9.140625" style="641" customWidth="1"/>
    <col min="819" max="819" width="6" style="641" customWidth="1"/>
    <col min="820" max="820" width="0.7109375" style="641" customWidth="1"/>
    <col min="821" max="821" width="7.140625" style="641" customWidth="1"/>
    <col min="822" max="822" width="6.5703125" style="641" customWidth="1"/>
    <col min="823" max="823" width="0.7109375" style="641" customWidth="1"/>
    <col min="824" max="824" width="7.85546875" style="641" customWidth="1"/>
    <col min="825" max="825" width="10.5703125" style="641" customWidth="1"/>
    <col min="826" max="826" width="0.7109375" style="641" customWidth="1"/>
    <col min="827" max="1068" width="11.42578125" style="641"/>
    <col min="1069" max="1069" width="0.7109375" style="641" customWidth="1"/>
    <col min="1070" max="1070" width="15.140625" style="641" customWidth="1"/>
    <col min="1071" max="1071" width="0.7109375" style="641" customWidth="1"/>
    <col min="1072" max="1072" width="56.140625" style="641" customWidth="1"/>
    <col min="1073" max="1073" width="0.7109375" style="641" customWidth="1"/>
    <col min="1074" max="1074" width="9.140625" style="641" customWidth="1"/>
    <col min="1075" max="1075" width="6" style="641" customWidth="1"/>
    <col min="1076" max="1076" width="0.7109375" style="641" customWidth="1"/>
    <col min="1077" max="1077" width="7.140625" style="641" customWidth="1"/>
    <col min="1078" max="1078" width="6.5703125" style="641" customWidth="1"/>
    <col min="1079" max="1079" width="0.7109375" style="641" customWidth="1"/>
    <col min="1080" max="1080" width="7.85546875" style="641" customWidth="1"/>
    <col min="1081" max="1081" width="10.5703125" style="641" customWidth="1"/>
    <col min="1082" max="1082" width="0.7109375" style="641" customWidth="1"/>
    <col min="1083" max="1324" width="11.42578125" style="641"/>
    <col min="1325" max="1325" width="0.7109375" style="641" customWidth="1"/>
    <col min="1326" max="1326" width="15.140625" style="641" customWidth="1"/>
    <col min="1327" max="1327" width="0.7109375" style="641" customWidth="1"/>
    <col min="1328" max="1328" width="56.140625" style="641" customWidth="1"/>
    <col min="1329" max="1329" width="0.7109375" style="641" customWidth="1"/>
    <col min="1330" max="1330" width="9.140625" style="641" customWidth="1"/>
    <col min="1331" max="1331" width="6" style="641" customWidth="1"/>
    <col min="1332" max="1332" width="0.7109375" style="641" customWidth="1"/>
    <col min="1333" max="1333" width="7.140625" style="641" customWidth="1"/>
    <col min="1334" max="1334" width="6.5703125" style="641" customWidth="1"/>
    <col min="1335" max="1335" width="0.7109375" style="641" customWidth="1"/>
    <col min="1336" max="1336" width="7.85546875" style="641" customWidth="1"/>
    <col min="1337" max="1337" width="10.5703125" style="641" customWidth="1"/>
    <col min="1338" max="1338" width="0.7109375" style="641" customWidth="1"/>
    <col min="1339" max="1580" width="11.42578125" style="641"/>
    <col min="1581" max="1581" width="0.7109375" style="641" customWidth="1"/>
    <col min="1582" max="1582" width="15.140625" style="641" customWidth="1"/>
    <col min="1583" max="1583" width="0.7109375" style="641" customWidth="1"/>
    <col min="1584" max="1584" width="56.140625" style="641" customWidth="1"/>
    <col min="1585" max="1585" width="0.7109375" style="641" customWidth="1"/>
    <col min="1586" max="1586" width="9.140625" style="641" customWidth="1"/>
    <col min="1587" max="1587" width="6" style="641" customWidth="1"/>
    <col min="1588" max="1588" width="0.7109375" style="641" customWidth="1"/>
    <col min="1589" max="1589" width="7.140625" style="641" customWidth="1"/>
    <col min="1590" max="1590" width="6.5703125" style="641" customWidth="1"/>
    <col min="1591" max="1591" width="0.7109375" style="641" customWidth="1"/>
    <col min="1592" max="1592" width="7.85546875" style="641" customWidth="1"/>
    <col min="1593" max="1593" width="10.5703125" style="641" customWidth="1"/>
    <col min="1594" max="1594" width="0.7109375" style="641" customWidth="1"/>
    <col min="1595" max="1836" width="11.42578125" style="641"/>
    <col min="1837" max="1837" width="0.7109375" style="641" customWidth="1"/>
    <col min="1838" max="1838" width="15.140625" style="641" customWidth="1"/>
    <col min="1839" max="1839" width="0.7109375" style="641" customWidth="1"/>
    <col min="1840" max="1840" width="56.140625" style="641" customWidth="1"/>
    <col min="1841" max="1841" width="0.7109375" style="641" customWidth="1"/>
    <col min="1842" max="1842" width="9.140625" style="641" customWidth="1"/>
    <col min="1843" max="1843" width="6" style="641" customWidth="1"/>
    <col min="1844" max="1844" width="0.7109375" style="641" customWidth="1"/>
    <col min="1845" max="1845" width="7.140625" style="641" customWidth="1"/>
    <col min="1846" max="1846" width="6.5703125" style="641" customWidth="1"/>
    <col min="1847" max="1847" width="0.7109375" style="641" customWidth="1"/>
    <col min="1848" max="1848" width="7.85546875" style="641" customWidth="1"/>
    <col min="1849" max="1849" width="10.5703125" style="641" customWidth="1"/>
    <col min="1850" max="1850" width="0.7109375" style="641" customWidth="1"/>
    <col min="1851" max="2092" width="11.42578125" style="641"/>
    <col min="2093" max="2093" width="0.7109375" style="641" customWidth="1"/>
    <col min="2094" max="2094" width="15.140625" style="641" customWidth="1"/>
    <col min="2095" max="2095" width="0.7109375" style="641" customWidth="1"/>
    <col min="2096" max="2096" width="56.140625" style="641" customWidth="1"/>
    <col min="2097" max="2097" width="0.7109375" style="641" customWidth="1"/>
    <col min="2098" max="2098" width="9.140625" style="641" customWidth="1"/>
    <col min="2099" max="2099" width="6" style="641" customWidth="1"/>
    <col min="2100" max="2100" width="0.7109375" style="641" customWidth="1"/>
    <col min="2101" max="2101" width="7.140625" style="641" customWidth="1"/>
    <col min="2102" max="2102" width="6.5703125" style="641" customWidth="1"/>
    <col min="2103" max="2103" width="0.7109375" style="641" customWidth="1"/>
    <col min="2104" max="2104" width="7.85546875" style="641" customWidth="1"/>
    <col min="2105" max="2105" width="10.5703125" style="641" customWidth="1"/>
    <col min="2106" max="2106" width="0.7109375" style="641" customWidth="1"/>
    <col min="2107" max="2348" width="11.42578125" style="641"/>
    <col min="2349" max="2349" width="0.7109375" style="641" customWidth="1"/>
    <col min="2350" max="2350" width="15.140625" style="641" customWidth="1"/>
    <col min="2351" max="2351" width="0.7109375" style="641" customWidth="1"/>
    <col min="2352" max="2352" width="56.140625" style="641" customWidth="1"/>
    <col min="2353" max="2353" width="0.7109375" style="641" customWidth="1"/>
    <col min="2354" max="2354" width="9.140625" style="641" customWidth="1"/>
    <col min="2355" max="2355" width="6" style="641" customWidth="1"/>
    <col min="2356" max="2356" width="0.7109375" style="641" customWidth="1"/>
    <col min="2357" max="2357" width="7.140625" style="641" customWidth="1"/>
    <col min="2358" max="2358" width="6.5703125" style="641" customWidth="1"/>
    <col min="2359" max="2359" width="0.7109375" style="641" customWidth="1"/>
    <col min="2360" max="2360" width="7.85546875" style="641" customWidth="1"/>
    <col min="2361" max="2361" width="10.5703125" style="641" customWidth="1"/>
    <col min="2362" max="2362" width="0.7109375" style="641" customWidth="1"/>
    <col min="2363" max="2604" width="11.42578125" style="641"/>
    <col min="2605" max="2605" width="0.7109375" style="641" customWidth="1"/>
    <col min="2606" max="2606" width="15.140625" style="641" customWidth="1"/>
    <col min="2607" max="2607" width="0.7109375" style="641" customWidth="1"/>
    <col min="2608" max="2608" width="56.140625" style="641" customWidth="1"/>
    <col min="2609" max="2609" width="0.7109375" style="641" customWidth="1"/>
    <col min="2610" max="2610" width="9.140625" style="641" customWidth="1"/>
    <col min="2611" max="2611" width="6" style="641" customWidth="1"/>
    <col min="2612" max="2612" width="0.7109375" style="641" customWidth="1"/>
    <col min="2613" max="2613" width="7.140625" style="641" customWidth="1"/>
    <col min="2614" max="2614" width="6.5703125" style="641" customWidth="1"/>
    <col min="2615" max="2615" width="0.7109375" style="641" customWidth="1"/>
    <col min="2616" max="2616" width="7.85546875" style="641" customWidth="1"/>
    <col min="2617" max="2617" width="10.5703125" style="641" customWidth="1"/>
    <col min="2618" max="2618" width="0.7109375" style="641" customWidth="1"/>
    <col min="2619" max="2860" width="11.42578125" style="641"/>
    <col min="2861" max="2861" width="0.7109375" style="641" customWidth="1"/>
    <col min="2862" max="2862" width="15.140625" style="641" customWidth="1"/>
    <col min="2863" max="2863" width="0.7109375" style="641" customWidth="1"/>
    <col min="2864" max="2864" width="56.140625" style="641" customWidth="1"/>
    <col min="2865" max="2865" width="0.7109375" style="641" customWidth="1"/>
    <col min="2866" max="2866" width="9.140625" style="641" customWidth="1"/>
    <col min="2867" max="2867" width="6" style="641" customWidth="1"/>
    <col min="2868" max="2868" width="0.7109375" style="641" customWidth="1"/>
    <col min="2869" max="2869" width="7.140625" style="641" customWidth="1"/>
    <col min="2870" max="2870" width="6.5703125" style="641" customWidth="1"/>
    <col min="2871" max="2871" width="0.7109375" style="641" customWidth="1"/>
    <col min="2872" max="2872" width="7.85546875" style="641" customWidth="1"/>
    <col min="2873" max="2873" width="10.5703125" style="641" customWidth="1"/>
    <col min="2874" max="2874" width="0.7109375" style="641" customWidth="1"/>
    <col min="2875" max="3116" width="11.42578125" style="641"/>
    <col min="3117" max="3117" width="0.7109375" style="641" customWidth="1"/>
    <col min="3118" max="3118" width="15.140625" style="641" customWidth="1"/>
    <col min="3119" max="3119" width="0.7109375" style="641" customWidth="1"/>
    <col min="3120" max="3120" width="56.140625" style="641" customWidth="1"/>
    <col min="3121" max="3121" width="0.7109375" style="641" customWidth="1"/>
    <col min="3122" max="3122" width="9.140625" style="641" customWidth="1"/>
    <col min="3123" max="3123" width="6" style="641" customWidth="1"/>
    <col min="3124" max="3124" width="0.7109375" style="641" customWidth="1"/>
    <col min="3125" max="3125" width="7.140625" style="641" customWidth="1"/>
    <col min="3126" max="3126" width="6.5703125" style="641" customWidth="1"/>
    <col min="3127" max="3127" width="0.7109375" style="641" customWidth="1"/>
    <col min="3128" max="3128" width="7.85546875" style="641" customWidth="1"/>
    <col min="3129" max="3129" width="10.5703125" style="641" customWidth="1"/>
    <col min="3130" max="3130" width="0.7109375" style="641" customWidth="1"/>
    <col min="3131" max="3372" width="11.42578125" style="641"/>
    <col min="3373" max="3373" width="0.7109375" style="641" customWidth="1"/>
    <col min="3374" max="3374" width="15.140625" style="641" customWidth="1"/>
    <col min="3375" max="3375" width="0.7109375" style="641" customWidth="1"/>
    <col min="3376" max="3376" width="56.140625" style="641" customWidth="1"/>
    <col min="3377" max="3377" width="0.7109375" style="641" customWidth="1"/>
    <col min="3378" max="3378" width="9.140625" style="641" customWidth="1"/>
    <col min="3379" max="3379" width="6" style="641" customWidth="1"/>
    <col min="3380" max="3380" width="0.7109375" style="641" customWidth="1"/>
    <col min="3381" max="3381" width="7.140625" style="641" customWidth="1"/>
    <col min="3382" max="3382" width="6.5703125" style="641" customWidth="1"/>
    <col min="3383" max="3383" width="0.7109375" style="641" customWidth="1"/>
    <col min="3384" max="3384" width="7.85546875" style="641" customWidth="1"/>
    <col min="3385" max="3385" width="10.5703125" style="641" customWidth="1"/>
    <col min="3386" max="3386" width="0.7109375" style="641" customWidth="1"/>
    <col min="3387" max="3628" width="11.42578125" style="641"/>
    <col min="3629" max="3629" width="0.7109375" style="641" customWidth="1"/>
    <col min="3630" max="3630" width="15.140625" style="641" customWidth="1"/>
    <col min="3631" max="3631" width="0.7109375" style="641" customWidth="1"/>
    <col min="3632" max="3632" width="56.140625" style="641" customWidth="1"/>
    <col min="3633" max="3633" width="0.7109375" style="641" customWidth="1"/>
    <col min="3634" max="3634" width="9.140625" style="641" customWidth="1"/>
    <col min="3635" max="3635" width="6" style="641" customWidth="1"/>
    <col min="3636" max="3636" width="0.7109375" style="641" customWidth="1"/>
    <col min="3637" max="3637" width="7.140625" style="641" customWidth="1"/>
    <col min="3638" max="3638" width="6.5703125" style="641" customWidth="1"/>
    <col min="3639" max="3639" width="0.7109375" style="641" customWidth="1"/>
    <col min="3640" max="3640" width="7.85546875" style="641" customWidth="1"/>
    <col min="3641" max="3641" width="10.5703125" style="641" customWidth="1"/>
    <col min="3642" max="3642" width="0.7109375" style="641" customWidth="1"/>
    <col min="3643" max="3884" width="11.42578125" style="641"/>
    <col min="3885" max="3885" width="0.7109375" style="641" customWidth="1"/>
    <col min="3886" max="3886" width="15.140625" style="641" customWidth="1"/>
    <col min="3887" max="3887" width="0.7109375" style="641" customWidth="1"/>
    <col min="3888" max="3888" width="56.140625" style="641" customWidth="1"/>
    <col min="3889" max="3889" width="0.7109375" style="641" customWidth="1"/>
    <col min="3890" max="3890" width="9.140625" style="641" customWidth="1"/>
    <col min="3891" max="3891" width="6" style="641" customWidth="1"/>
    <col min="3892" max="3892" width="0.7109375" style="641" customWidth="1"/>
    <col min="3893" max="3893" width="7.140625" style="641" customWidth="1"/>
    <col min="3894" max="3894" width="6.5703125" style="641" customWidth="1"/>
    <col min="3895" max="3895" width="0.7109375" style="641" customWidth="1"/>
    <col min="3896" max="3896" width="7.85546875" style="641" customWidth="1"/>
    <col min="3897" max="3897" width="10.5703125" style="641" customWidth="1"/>
    <col min="3898" max="3898" width="0.7109375" style="641" customWidth="1"/>
    <col min="3899" max="4140" width="11.42578125" style="641"/>
    <col min="4141" max="4141" width="0.7109375" style="641" customWidth="1"/>
    <col min="4142" max="4142" width="15.140625" style="641" customWidth="1"/>
    <col min="4143" max="4143" width="0.7109375" style="641" customWidth="1"/>
    <col min="4144" max="4144" width="56.140625" style="641" customWidth="1"/>
    <col min="4145" max="4145" width="0.7109375" style="641" customWidth="1"/>
    <col min="4146" max="4146" width="9.140625" style="641" customWidth="1"/>
    <col min="4147" max="4147" width="6" style="641" customWidth="1"/>
    <col min="4148" max="4148" width="0.7109375" style="641" customWidth="1"/>
    <col min="4149" max="4149" width="7.140625" style="641" customWidth="1"/>
    <col min="4150" max="4150" width="6.5703125" style="641" customWidth="1"/>
    <col min="4151" max="4151" width="0.7109375" style="641" customWidth="1"/>
    <col min="4152" max="4152" width="7.85546875" style="641" customWidth="1"/>
    <col min="4153" max="4153" width="10.5703125" style="641" customWidth="1"/>
    <col min="4154" max="4154" width="0.7109375" style="641" customWidth="1"/>
    <col min="4155" max="4396" width="11.42578125" style="641"/>
    <col min="4397" max="4397" width="0.7109375" style="641" customWidth="1"/>
    <col min="4398" max="4398" width="15.140625" style="641" customWidth="1"/>
    <col min="4399" max="4399" width="0.7109375" style="641" customWidth="1"/>
    <col min="4400" max="4400" width="56.140625" style="641" customWidth="1"/>
    <col min="4401" max="4401" width="0.7109375" style="641" customWidth="1"/>
    <col min="4402" max="4402" width="9.140625" style="641" customWidth="1"/>
    <col min="4403" max="4403" width="6" style="641" customWidth="1"/>
    <col min="4404" max="4404" width="0.7109375" style="641" customWidth="1"/>
    <col min="4405" max="4405" width="7.140625" style="641" customWidth="1"/>
    <col min="4406" max="4406" width="6.5703125" style="641" customWidth="1"/>
    <col min="4407" max="4407" width="0.7109375" style="641" customWidth="1"/>
    <col min="4408" max="4408" width="7.85546875" style="641" customWidth="1"/>
    <col min="4409" max="4409" width="10.5703125" style="641" customWidth="1"/>
    <col min="4410" max="4410" width="0.7109375" style="641" customWidth="1"/>
    <col min="4411" max="4652" width="11.42578125" style="641"/>
    <col min="4653" max="4653" width="0.7109375" style="641" customWidth="1"/>
    <col min="4654" max="4654" width="15.140625" style="641" customWidth="1"/>
    <col min="4655" max="4655" width="0.7109375" style="641" customWidth="1"/>
    <col min="4656" max="4656" width="56.140625" style="641" customWidth="1"/>
    <col min="4657" max="4657" width="0.7109375" style="641" customWidth="1"/>
    <col min="4658" max="4658" width="9.140625" style="641" customWidth="1"/>
    <col min="4659" max="4659" width="6" style="641" customWidth="1"/>
    <col min="4660" max="4660" width="0.7109375" style="641" customWidth="1"/>
    <col min="4661" max="4661" width="7.140625" style="641" customWidth="1"/>
    <col min="4662" max="4662" width="6.5703125" style="641" customWidth="1"/>
    <col min="4663" max="4663" width="0.7109375" style="641" customWidth="1"/>
    <col min="4664" max="4664" width="7.85546875" style="641" customWidth="1"/>
    <col min="4665" max="4665" width="10.5703125" style="641" customWidth="1"/>
    <col min="4666" max="4666" width="0.7109375" style="641" customWidth="1"/>
    <col min="4667" max="4908" width="11.42578125" style="641"/>
    <col min="4909" max="4909" width="0.7109375" style="641" customWidth="1"/>
    <col min="4910" max="4910" width="15.140625" style="641" customWidth="1"/>
    <col min="4911" max="4911" width="0.7109375" style="641" customWidth="1"/>
    <col min="4912" max="4912" width="56.140625" style="641" customWidth="1"/>
    <col min="4913" max="4913" width="0.7109375" style="641" customWidth="1"/>
    <col min="4914" max="4914" width="9.140625" style="641" customWidth="1"/>
    <col min="4915" max="4915" width="6" style="641" customWidth="1"/>
    <col min="4916" max="4916" width="0.7109375" style="641" customWidth="1"/>
    <col min="4917" max="4917" width="7.140625" style="641" customWidth="1"/>
    <col min="4918" max="4918" width="6.5703125" style="641" customWidth="1"/>
    <col min="4919" max="4919" width="0.7109375" style="641" customWidth="1"/>
    <col min="4920" max="4920" width="7.85546875" style="641" customWidth="1"/>
    <col min="4921" max="4921" width="10.5703125" style="641" customWidth="1"/>
    <col min="4922" max="4922" width="0.7109375" style="641" customWidth="1"/>
    <col min="4923" max="5164" width="11.42578125" style="641"/>
    <col min="5165" max="5165" width="0.7109375" style="641" customWidth="1"/>
    <col min="5166" max="5166" width="15.140625" style="641" customWidth="1"/>
    <col min="5167" max="5167" width="0.7109375" style="641" customWidth="1"/>
    <col min="5168" max="5168" width="56.140625" style="641" customWidth="1"/>
    <col min="5169" max="5169" width="0.7109375" style="641" customWidth="1"/>
    <col min="5170" max="5170" width="9.140625" style="641" customWidth="1"/>
    <col min="5171" max="5171" width="6" style="641" customWidth="1"/>
    <col min="5172" max="5172" width="0.7109375" style="641" customWidth="1"/>
    <col min="5173" max="5173" width="7.140625" style="641" customWidth="1"/>
    <col min="5174" max="5174" width="6.5703125" style="641" customWidth="1"/>
    <col min="5175" max="5175" width="0.7109375" style="641" customWidth="1"/>
    <col min="5176" max="5176" width="7.85546875" style="641" customWidth="1"/>
    <col min="5177" max="5177" width="10.5703125" style="641" customWidth="1"/>
    <col min="5178" max="5178" width="0.7109375" style="641" customWidth="1"/>
    <col min="5179" max="5420" width="11.42578125" style="641"/>
    <col min="5421" max="5421" width="0.7109375" style="641" customWidth="1"/>
    <col min="5422" max="5422" width="15.140625" style="641" customWidth="1"/>
    <col min="5423" max="5423" width="0.7109375" style="641" customWidth="1"/>
    <col min="5424" max="5424" width="56.140625" style="641" customWidth="1"/>
    <col min="5425" max="5425" width="0.7109375" style="641" customWidth="1"/>
    <col min="5426" max="5426" width="9.140625" style="641" customWidth="1"/>
    <col min="5427" max="5427" width="6" style="641" customWidth="1"/>
    <col min="5428" max="5428" width="0.7109375" style="641" customWidth="1"/>
    <col min="5429" max="5429" width="7.140625" style="641" customWidth="1"/>
    <col min="5430" max="5430" width="6.5703125" style="641" customWidth="1"/>
    <col min="5431" max="5431" width="0.7109375" style="641" customWidth="1"/>
    <col min="5432" max="5432" width="7.85546875" style="641" customWidth="1"/>
    <col min="5433" max="5433" width="10.5703125" style="641" customWidth="1"/>
    <col min="5434" max="5434" width="0.7109375" style="641" customWidth="1"/>
    <col min="5435" max="5676" width="11.42578125" style="641"/>
    <col min="5677" max="5677" width="0.7109375" style="641" customWidth="1"/>
    <col min="5678" max="5678" width="15.140625" style="641" customWidth="1"/>
    <col min="5679" max="5679" width="0.7109375" style="641" customWidth="1"/>
    <col min="5680" max="5680" width="56.140625" style="641" customWidth="1"/>
    <col min="5681" max="5681" width="0.7109375" style="641" customWidth="1"/>
    <col min="5682" max="5682" width="9.140625" style="641" customWidth="1"/>
    <col min="5683" max="5683" width="6" style="641" customWidth="1"/>
    <col min="5684" max="5684" width="0.7109375" style="641" customWidth="1"/>
    <col min="5685" max="5685" width="7.140625" style="641" customWidth="1"/>
    <col min="5686" max="5686" width="6.5703125" style="641" customWidth="1"/>
    <col min="5687" max="5687" width="0.7109375" style="641" customWidth="1"/>
    <col min="5688" max="5688" width="7.85546875" style="641" customWidth="1"/>
    <col min="5689" max="5689" width="10.5703125" style="641" customWidth="1"/>
    <col min="5690" max="5690" width="0.7109375" style="641" customWidth="1"/>
    <col min="5691" max="5932" width="11.42578125" style="641"/>
    <col min="5933" max="5933" width="0.7109375" style="641" customWidth="1"/>
    <col min="5934" max="5934" width="15.140625" style="641" customWidth="1"/>
    <col min="5935" max="5935" width="0.7109375" style="641" customWidth="1"/>
    <col min="5936" max="5936" width="56.140625" style="641" customWidth="1"/>
    <col min="5937" max="5937" width="0.7109375" style="641" customWidth="1"/>
    <col min="5938" max="5938" width="9.140625" style="641" customWidth="1"/>
    <col min="5939" max="5939" width="6" style="641" customWidth="1"/>
    <col min="5940" max="5940" width="0.7109375" style="641" customWidth="1"/>
    <col min="5941" max="5941" width="7.140625" style="641" customWidth="1"/>
    <col min="5942" max="5942" width="6.5703125" style="641" customWidth="1"/>
    <col min="5943" max="5943" width="0.7109375" style="641" customWidth="1"/>
    <col min="5944" max="5944" width="7.85546875" style="641" customWidth="1"/>
    <col min="5945" max="5945" width="10.5703125" style="641" customWidth="1"/>
    <col min="5946" max="5946" width="0.7109375" style="641" customWidth="1"/>
    <col min="5947" max="6188" width="11.42578125" style="641"/>
    <col min="6189" max="6189" width="0.7109375" style="641" customWidth="1"/>
    <col min="6190" max="6190" width="15.140625" style="641" customWidth="1"/>
    <col min="6191" max="6191" width="0.7109375" style="641" customWidth="1"/>
    <col min="6192" max="6192" width="56.140625" style="641" customWidth="1"/>
    <col min="6193" max="6193" width="0.7109375" style="641" customWidth="1"/>
    <col min="6194" max="6194" width="9.140625" style="641" customWidth="1"/>
    <col min="6195" max="6195" width="6" style="641" customWidth="1"/>
    <col min="6196" max="6196" width="0.7109375" style="641" customWidth="1"/>
    <col min="6197" max="6197" width="7.140625" style="641" customWidth="1"/>
    <col min="6198" max="6198" width="6.5703125" style="641" customWidth="1"/>
    <col min="6199" max="6199" width="0.7109375" style="641" customWidth="1"/>
    <col min="6200" max="6200" width="7.85546875" style="641" customWidth="1"/>
    <col min="6201" max="6201" width="10.5703125" style="641" customWidth="1"/>
    <col min="6202" max="6202" width="0.7109375" style="641" customWidth="1"/>
    <col min="6203" max="6444" width="11.42578125" style="641"/>
    <col min="6445" max="6445" width="0.7109375" style="641" customWidth="1"/>
    <col min="6446" max="6446" width="15.140625" style="641" customWidth="1"/>
    <col min="6447" max="6447" width="0.7109375" style="641" customWidth="1"/>
    <col min="6448" max="6448" width="56.140625" style="641" customWidth="1"/>
    <col min="6449" max="6449" width="0.7109375" style="641" customWidth="1"/>
    <col min="6450" max="6450" width="9.140625" style="641" customWidth="1"/>
    <col min="6451" max="6451" width="6" style="641" customWidth="1"/>
    <col min="6452" max="6452" width="0.7109375" style="641" customWidth="1"/>
    <col min="6453" max="6453" width="7.140625" style="641" customWidth="1"/>
    <col min="6454" max="6454" width="6.5703125" style="641" customWidth="1"/>
    <col min="6455" max="6455" width="0.7109375" style="641" customWidth="1"/>
    <col min="6456" max="6456" width="7.85546875" style="641" customWidth="1"/>
    <col min="6457" max="6457" width="10.5703125" style="641" customWidth="1"/>
    <col min="6458" max="6458" width="0.7109375" style="641" customWidth="1"/>
    <col min="6459" max="6700" width="11.42578125" style="641"/>
    <col min="6701" max="6701" width="0.7109375" style="641" customWidth="1"/>
    <col min="6702" max="6702" width="15.140625" style="641" customWidth="1"/>
    <col min="6703" max="6703" width="0.7109375" style="641" customWidth="1"/>
    <col min="6704" max="6704" width="56.140625" style="641" customWidth="1"/>
    <col min="6705" max="6705" width="0.7109375" style="641" customWidth="1"/>
    <col min="6706" max="6706" width="9.140625" style="641" customWidth="1"/>
    <col min="6707" max="6707" width="6" style="641" customWidth="1"/>
    <col min="6708" max="6708" width="0.7109375" style="641" customWidth="1"/>
    <col min="6709" max="6709" width="7.140625" style="641" customWidth="1"/>
    <col min="6710" max="6710" width="6.5703125" style="641" customWidth="1"/>
    <col min="6711" max="6711" width="0.7109375" style="641" customWidth="1"/>
    <col min="6712" max="6712" width="7.85546875" style="641" customWidth="1"/>
    <col min="6713" max="6713" width="10.5703125" style="641" customWidth="1"/>
    <col min="6714" max="6714" width="0.7109375" style="641" customWidth="1"/>
    <col min="6715" max="6956" width="11.42578125" style="641"/>
    <col min="6957" max="6957" width="0.7109375" style="641" customWidth="1"/>
    <col min="6958" max="6958" width="15.140625" style="641" customWidth="1"/>
    <col min="6959" max="6959" width="0.7109375" style="641" customWidth="1"/>
    <col min="6960" max="6960" width="56.140625" style="641" customWidth="1"/>
    <col min="6961" max="6961" width="0.7109375" style="641" customWidth="1"/>
    <col min="6962" max="6962" width="9.140625" style="641" customWidth="1"/>
    <col min="6963" max="6963" width="6" style="641" customWidth="1"/>
    <col min="6964" max="6964" width="0.7109375" style="641" customWidth="1"/>
    <col min="6965" max="6965" width="7.140625" style="641" customWidth="1"/>
    <col min="6966" max="6966" width="6.5703125" style="641" customWidth="1"/>
    <col min="6967" max="6967" width="0.7109375" style="641" customWidth="1"/>
    <col min="6968" max="6968" width="7.85546875" style="641" customWidth="1"/>
    <col min="6969" max="6969" width="10.5703125" style="641" customWidth="1"/>
    <col min="6970" max="6970" width="0.7109375" style="641" customWidth="1"/>
    <col min="6971" max="7212" width="11.42578125" style="641"/>
    <col min="7213" max="7213" width="0.7109375" style="641" customWidth="1"/>
    <col min="7214" max="7214" width="15.140625" style="641" customWidth="1"/>
    <col min="7215" max="7215" width="0.7109375" style="641" customWidth="1"/>
    <col min="7216" max="7216" width="56.140625" style="641" customWidth="1"/>
    <col min="7217" max="7217" width="0.7109375" style="641" customWidth="1"/>
    <col min="7218" max="7218" width="9.140625" style="641" customWidth="1"/>
    <col min="7219" max="7219" width="6" style="641" customWidth="1"/>
    <col min="7220" max="7220" width="0.7109375" style="641" customWidth="1"/>
    <col min="7221" max="7221" width="7.140625" style="641" customWidth="1"/>
    <col min="7222" max="7222" width="6.5703125" style="641" customWidth="1"/>
    <col min="7223" max="7223" width="0.7109375" style="641" customWidth="1"/>
    <col min="7224" max="7224" width="7.85546875" style="641" customWidth="1"/>
    <col min="7225" max="7225" width="10.5703125" style="641" customWidth="1"/>
    <col min="7226" max="7226" width="0.7109375" style="641" customWidth="1"/>
    <col min="7227" max="7468" width="11.42578125" style="641"/>
    <col min="7469" max="7469" width="0.7109375" style="641" customWidth="1"/>
    <col min="7470" max="7470" width="15.140625" style="641" customWidth="1"/>
    <col min="7471" max="7471" width="0.7109375" style="641" customWidth="1"/>
    <col min="7472" max="7472" width="56.140625" style="641" customWidth="1"/>
    <col min="7473" max="7473" width="0.7109375" style="641" customWidth="1"/>
    <col min="7474" max="7474" width="9.140625" style="641" customWidth="1"/>
    <col min="7475" max="7475" width="6" style="641" customWidth="1"/>
    <col min="7476" max="7476" width="0.7109375" style="641" customWidth="1"/>
    <col min="7477" max="7477" width="7.140625" style="641" customWidth="1"/>
    <col min="7478" max="7478" width="6.5703125" style="641" customWidth="1"/>
    <col min="7479" max="7479" width="0.7109375" style="641" customWidth="1"/>
    <col min="7480" max="7480" width="7.85546875" style="641" customWidth="1"/>
    <col min="7481" max="7481" width="10.5703125" style="641" customWidth="1"/>
    <col min="7482" max="7482" width="0.7109375" style="641" customWidth="1"/>
    <col min="7483" max="7724" width="11.42578125" style="641"/>
    <col min="7725" max="7725" width="0.7109375" style="641" customWidth="1"/>
    <col min="7726" max="7726" width="15.140625" style="641" customWidth="1"/>
    <col min="7727" max="7727" width="0.7109375" style="641" customWidth="1"/>
    <col min="7728" max="7728" width="56.140625" style="641" customWidth="1"/>
    <col min="7729" max="7729" width="0.7109375" style="641" customWidth="1"/>
    <col min="7730" max="7730" width="9.140625" style="641" customWidth="1"/>
    <col min="7731" max="7731" width="6" style="641" customWidth="1"/>
    <col min="7732" max="7732" width="0.7109375" style="641" customWidth="1"/>
    <col min="7733" max="7733" width="7.140625" style="641" customWidth="1"/>
    <col min="7734" max="7734" width="6.5703125" style="641" customWidth="1"/>
    <col min="7735" max="7735" width="0.7109375" style="641" customWidth="1"/>
    <col min="7736" max="7736" width="7.85546875" style="641" customWidth="1"/>
    <col min="7737" max="7737" width="10.5703125" style="641" customWidth="1"/>
    <col min="7738" max="7738" width="0.7109375" style="641" customWidth="1"/>
    <col min="7739" max="7980" width="11.42578125" style="641"/>
    <col min="7981" max="7981" width="0.7109375" style="641" customWidth="1"/>
    <col min="7982" max="7982" width="15.140625" style="641" customWidth="1"/>
    <col min="7983" max="7983" width="0.7109375" style="641" customWidth="1"/>
    <col min="7984" max="7984" width="56.140625" style="641" customWidth="1"/>
    <col min="7985" max="7985" width="0.7109375" style="641" customWidth="1"/>
    <col min="7986" max="7986" width="9.140625" style="641" customWidth="1"/>
    <col min="7987" max="7987" width="6" style="641" customWidth="1"/>
    <col min="7988" max="7988" width="0.7109375" style="641" customWidth="1"/>
    <col min="7989" max="7989" width="7.140625" style="641" customWidth="1"/>
    <col min="7990" max="7990" width="6.5703125" style="641" customWidth="1"/>
    <col min="7991" max="7991" width="0.7109375" style="641" customWidth="1"/>
    <col min="7992" max="7992" width="7.85546875" style="641" customWidth="1"/>
    <col min="7993" max="7993" width="10.5703125" style="641" customWidth="1"/>
    <col min="7994" max="7994" width="0.7109375" style="641" customWidth="1"/>
    <col min="7995" max="8236" width="11.42578125" style="641"/>
    <col min="8237" max="8237" width="0.7109375" style="641" customWidth="1"/>
    <col min="8238" max="8238" width="15.140625" style="641" customWidth="1"/>
    <col min="8239" max="8239" width="0.7109375" style="641" customWidth="1"/>
    <col min="8240" max="8240" width="56.140625" style="641" customWidth="1"/>
    <col min="8241" max="8241" width="0.7109375" style="641" customWidth="1"/>
    <col min="8242" max="8242" width="9.140625" style="641" customWidth="1"/>
    <col min="8243" max="8243" width="6" style="641" customWidth="1"/>
    <col min="8244" max="8244" width="0.7109375" style="641" customWidth="1"/>
    <col min="8245" max="8245" width="7.140625" style="641" customWidth="1"/>
    <col min="8246" max="8246" width="6.5703125" style="641" customWidth="1"/>
    <col min="8247" max="8247" width="0.7109375" style="641" customWidth="1"/>
    <col min="8248" max="8248" width="7.85546875" style="641" customWidth="1"/>
    <col min="8249" max="8249" width="10.5703125" style="641" customWidth="1"/>
    <col min="8250" max="8250" width="0.7109375" style="641" customWidth="1"/>
    <col min="8251" max="8492" width="11.42578125" style="641"/>
    <col min="8493" max="8493" width="0.7109375" style="641" customWidth="1"/>
    <col min="8494" max="8494" width="15.140625" style="641" customWidth="1"/>
    <col min="8495" max="8495" width="0.7109375" style="641" customWidth="1"/>
    <col min="8496" max="8496" width="56.140625" style="641" customWidth="1"/>
    <col min="8497" max="8497" width="0.7109375" style="641" customWidth="1"/>
    <col min="8498" max="8498" width="9.140625" style="641" customWidth="1"/>
    <col min="8499" max="8499" width="6" style="641" customWidth="1"/>
    <col min="8500" max="8500" width="0.7109375" style="641" customWidth="1"/>
    <col min="8501" max="8501" width="7.140625" style="641" customWidth="1"/>
    <col min="8502" max="8502" width="6.5703125" style="641" customWidth="1"/>
    <col min="8503" max="8503" width="0.7109375" style="641" customWidth="1"/>
    <col min="8504" max="8504" width="7.85546875" style="641" customWidth="1"/>
    <col min="8505" max="8505" width="10.5703125" style="641" customWidth="1"/>
    <col min="8506" max="8506" width="0.7109375" style="641" customWidth="1"/>
    <col min="8507" max="8748" width="11.42578125" style="641"/>
    <col min="8749" max="8749" width="0.7109375" style="641" customWidth="1"/>
    <col min="8750" max="8750" width="15.140625" style="641" customWidth="1"/>
    <col min="8751" max="8751" width="0.7109375" style="641" customWidth="1"/>
    <col min="8752" max="8752" width="56.140625" style="641" customWidth="1"/>
    <col min="8753" max="8753" width="0.7109375" style="641" customWidth="1"/>
    <col min="8754" max="8754" width="9.140625" style="641" customWidth="1"/>
    <col min="8755" max="8755" width="6" style="641" customWidth="1"/>
    <col min="8756" max="8756" width="0.7109375" style="641" customWidth="1"/>
    <col min="8757" max="8757" width="7.140625" style="641" customWidth="1"/>
    <col min="8758" max="8758" width="6.5703125" style="641" customWidth="1"/>
    <col min="8759" max="8759" width="0.7109375" style="641" customWidth="1"/>
    <col min="8760" max="8760" width="7.85546875" style="641" customWidth="1"/>
    <col min="8761" max="8761" width="10.5703125" style="641" customWidth="1"/>
    <col min="8762" max="8762" width="0.7109375" style="641" customWidth="1"/>
    <col min="8763" max="9004" width="11.42578125" style="641"/>
    <col min="9005" max="9005" width="0.7109375" style="641" customWidth="1"/>
    <col min="9006" max="9006" width="15.140625" style="641" customWidth="1"/>
    <col min="9007" max="9007" width="0.7109375" style="641" customWidth="1"/>
    <col min="9008" max="9008" width="56.140625" style="641" customWidth="1"/>
    <col min="9009" max="9009" width="0.7109375" style="641" customWidth="1"/>
    <col min="9010" max="9010" width="9.140625" style="641" customWidth="1"/>
    <col min="9011" max="9011" width="6" style="641" customWidth="1"/>
    <col min="9012" max="9012" width="0.7109375" style="641" customWidth="1"/>
    <col min="9013" max="9013" width="7.140625" style="641" customWidth="1"/>
    <col min="9014" max="9014" width="6.5703125" style="641" customWidth="1"/>
    <col min="9015" max="9015" width="0.7109375" style="641" customWidth="1"/>
    <col min="9016" max="9016" width="7.85546875" style="641" customWidth="1"/>
    <col min="9017" max="9017" width="10.5703125" style="641" customWidth="1"/>
    <col min="9018" max="9018" width="0.7109375" style="641" customWidth="1"/>
    <col min="9019" max="9260" width="11.42578125" style="641"/>
    <col min="9261" max="9261" width="0.7109375" style="641" customWidth="1"/>
    <col min="9262" max="9262" width="15.140625" style="641" customWidth="1"/>
    <col min="9263" max="9263" width="0.7109375" style="641" customWidth="1"/>
    <col min="9264" max="9264" width="56.140625" style="641" customWidth="1"/>
    <col min="9265" max="9265" width="0.7109375" style="641" customWidth="1"/>
    <col min="9266" max="9266" width="9.140625" style="641" customWidth="1"/>
    <col min="9267" max="9267" width="6" style="641" customWidth="1"/>
    <col min="9268" max="9268" width="0.7109375" style="641" customWidth="1"/>
    <col min="9269" max="9269" width="7.140625" style="641" customWidth="1"/>
    <col min="9270" max="9270" width="6.5703125" style="641" customWidth="1"/>
    <col min="9271" max="9271" width="0.7109375" style="641" customWidth="1"/>
    <col min="9272" max="9272" width="7.85546875" style="641" customWidth="1"/>
    <col min="9273" max="9273" width="10.5703125" style="641" customWidth="1"/>
    <col min="9274" max="9274" width="0.7109375" style="641" customWidth="1"/>
    <col min="9275" max="9516" width="11.42578125" style="641"/>
    <col min="9517" max="9517" width="0.7109375" style="641" customWidth="1"/>
    <col min="9518" max="9518" width="15.140625" style="641" customWidth="1"/>
    <col min="9519" max="9519" width="0.7109375" style="641" customWidth="1"/>
    <col min="9520" max="9520" width="56.140625" style="641" customWidth="1"/>
    <col min="9521" max="9521" width="0.7109375" style="641" customWidth="1"/>
    <col min="9522" max="9522" width="9.140625" style="641" customWidth="1"/>
    <col min="9523" max="9523" width="6" style="641" customWidth="1"/>
    <col min="9524" max="9524" width="0.7109375" style="641" customWidth="1"/>
    <col min="9525" max="9525" width="7.140625" style="641" customWidth="1"/>
    <col min="9526" max="9526" width="6.5703125" style="641" customWidth="1"/>
    <col min="9527" max="9527" width="0.7109375" style="641" customWidth="1"/>
    <col min="9528" max="9528" width="7.85546875" style="641" customWidth="1"/>
    <col min="9529" max="9529" width="10.5703125" style="641" customWidth="1"/>
    <col min="9530" max="9530" width="0.7109375" style="641" customWidth="1"/>
    <col min="9531" max="9772" width="11.42578125" style="641"/>
    <col min="9773" max="9773" width="0.7109375" style="641" customWidth="1"/>
    <col min="9774" max="9774" width="15.140625" style="641" customWidth="1"/>
    <col min="9775" max="9775" width="0.7109375" style="641" customWidth="1"/>
    <col min="9776" max="9776" width="56.140625" style="641" customWidth="1"/>
    <col min="9777" max="9777" width="0.7109375" style="641" customWidth="1"/>
    <col min="9778" max="9778" width="9.140625" style="641" customWidth="1"/>
    <col min="9779" max="9779" width="6" style="641" customWidth="1"/>
    <col min="9780" max="9780" width="0.7109375" style="641" customWidth="1"/>
    <col min="9781" max="9781" width="7.140625" style="641" customWidth="1"/>
    <col min="9782" max="9782" width="6.5703125" style="641" customWidth="1"/>
    <col min="9783" max="9783" width="0.7109375" style="641" customWidth="1"/>
    <col min="9784" max="9784" width="7.85546875" style="641" customWidth="1"/>
    <col min="9785" max="9785" width="10.5703125" style="641" customWidth="1"/>
    <col min="9786" max="9786" width="0.7109375" style="641" customWidth="1"/>
    <col min="9787" max="10028" width="11.42578125" style="641"/>
    <col min="10029" max="10029" width="0.7109375" style="641" customWidth="1"/>
    <col min="10030" max="10030" width="15.140625" style="641" customWidth="1"/>
    <col min="10031" max="10031" width="0.7109375" style="641" customWidth="1"/>
    <col min="10032" max="10032" width="56.140625" style="641" customWidth="1"/>
    <col min="10033" max="10033" width="0.7109375" style="641" customWidth="1"/>
    <col min="10034" max="10034" width="9.140625" style="641" customWidth="1"/>
    <col min="10035" max="10035" width="6" style="641" customWidth="1"/>
    <col min="10036" max="10036" width="0.7109375" style="641" customWidth="1"/>
    <col min="10037" max="10037" width="7.140625" style="641" customWidth="1"/>
    <col min="10038" max="10038" width="6.5703125" style="641" customWidth="1"/>
    <col min="10039" max="10039" width="0.7109375" style="641" customWidth="1"/>
    <col min="10040" max="10040" width="7.85546875" style="641" customWidth="1"/>
    <col min="10041" max="10041" width="10.5703125" style="641" customWidth="1"/>
    <col min="10042" max="10042" width="0.7109375" style="641" customWidth="1"/>
    <col min="10043" max="10284" width="11.42578125" style="641"/>
    <col min="10285" max="10285" width="0.7109375" style="641" customWidth="1"/>
    <col min="10286" max="10286" width="15.140625" style="641" customWidth="1"/>
    <col min="10287" max="10287" width="0.7109375" style="641" customWidth="1"/>
    <col min="10288" max="10288" width="56.140625" style="641" customWidth="1"/>
    <col min="10289" max="10289" width="0.7109375" style="641" customWidth="1"/>
    <col min="10290" max="10290" width="9.140625" style="641" customWidth="1"/>
    <col min="10291" max="10291" width="6" style="641" customWidth="1"/>
    <col min="10292" max="10292" width="0.7109375" style="641" customWidth="1"/>
    <col min="10293" max="10293" width="7.140625" style="641" customWidth="1"/>
    <col min="10294" max="10294" width="6.5703125" style="641" customWidth="1"/>
    <col min="10295" max="10295" width="0.7109375" style="641" customWidth="1"/>
    <col min="10296" max="10296" width="7.85546875" style="641" customWidth="1"/>
    <col min="10297" max="10297" width="10.5703125" style="641" customWidth="1"/>
    <col min="10298" max="10298" width="0.7109375" style="641" customWidth="1"/>
    <col min="10299" max="10540" width="11.42578125" style="641"/>
    <col min="10541" max="10541" width="0.7109375" style="641" customWidth="1"/>
    <col min="10542" max="10542" width="15.140625" style="641" customWidth="1"/>
    <col min="10543" max="10543" width="0.7109375" style="641" customWidth="1"/>
    <col min="10544" max="10544" width="56.140625" style="641" customWidth="1"/>
    <col min="10545" max="10545" width="0.7109375" style="641" customWidth="1"/>
    <col min="10546" max="10546" width="9.140625" style="641" customWidth="1"/>
    <col min="10547" max="10547" width="6" style="641" customWidth="1"/>
    <col min="10548" max="10548" width="0.7109375" style="641" customWidth="1"/>
    <col min="10549" max="10549" width="7.140625" style="641" customWidth="1"/>
    <col min="10550" max="10550" width="6.5703125" style="641" customWidth="1"/>
    <col min="10551" max="10551" width="0.7109375" style="641" customWidth="1"/>
    <col min="10552" max="10552" width="7.85546875" style="641" customWidth="1"/>
    <col min="10553" max="10553" width="10.5703125" style="641" customWidth="1"/>
    <col min="10554" max="10554" width="0.7109375" style="641" customWidth="1"/>
    <col min="10555" max="10796" width="11.42578125" style="641"/>
    <col min="10797" max="10797" width="0.7109375" style="641" customWidth="1"/>
    <col min="10798" max="10798" width="15.140625" style="641" customWidth="1"/>
    <col min="10799" max="10799" width="0.7109375" style="641" customWidth="1"/>
    <col min="10800" max="10800" width="56.140625" style="641" customWidth="1"/>
    <col min="10801" max="10801" width="0.7109375" style="641" customWidth="1"/>
    <col min="10802" max="10802" width="9.140625" style="641" customWidth="1"/>
    <col min="10803" max="10803" width="6" style="641" customWidth="1"/>
    <col min="10804" max="10804" width="0.7109375" style="641" customWidth="1"/>
    <col min="10805" max="10805" width="7.140625" style="641" customWidth="1"/>
    <col min="10806" max="10806" width="6.5703125" style="641" customWidth="1"/>
    <col min="10807" max="10807" width="0.7109375" style="641" customWidth="1"/>
    <col min="10808" max="10808" width="7.85546875" style="641" customWidth="1"/>
    <col min="10809" max="10809" width="10.5703125" style="641" customWidth="1"/>
    <col min="10810" max="10810" width="0.7109375" style="641" customWidth="1"/>
    <col min="10811" max="11052" width="11.42578125" style="641"/>
    <col min="11053" max="11053" width="0.7109375" style="641" customWidth="1"/>
    <col min="11054" max="11054" width="15.140625" style="641" customWidth="1"/>
    <col min="11055" max="11055" width="0.7109375" style="641" customWidth="1"/>
    <col min="11056" max="11056" width="56.140625" style="641" customWidth="1"/>
    <col min="11057" max="11057" width="0.7109375" style="641" customWidth="1"/>
    <col min="11058" max="11058" width="9.140625" style="641" customWidth="1"/>
    <col min="11059" max="11059" width="6" style="641" customWidth="1"/>
    <col min="11060" max="11060" width="0.7109375" style="641" customWidth="1"/>
    <col min="11061" max="11061" width="7.140625" style="641" customWidth="1"/>
    <col min="11062" max="11062" width="6.5703125" style="641" customWidth="1"/>
    <col min="11063" max="11063" width="0.7109375" style="641" customWidth="1"/>
    <col min="11064" max="11064" width="7.85546875" style="641" customWidth="1"/>
    <col min="11065" max="11065" width="10.5703125" style="641" customWidth="1"/>
    <col min="11066" max="11066" width="0.7109375" style="641" customWidth="1"/>
    <col min="11067" max="11308" width="11.42578125" style="641"/>
    <col min="11309" max="11309" width="0.7109375" style="641" customWidth="1"/>
    <col min="11310" max="11310" width="15.140625" style="641" customWidth="1"/>
    <col min="11311" max="11311" width="0.7109375" style="641" customWidth="1"/>
    <col min="11312" max="11312" width="56.140625" style="641" customWidth="1"/>
    <col min="11313" max="11313" width="0.7109375" style="641" customWidth="1"/>
    <col min="11314" max="11314" width="9.140625" style="641" customWidth="1"/>
    <col min="11315" max="11315" width="6" style="641" customWidth="1"/>
    <col min="11316" max="11316" width="0.7109375" style="641" customWidth="1"/>
    <col min="11317" max="11317" width="7.140625" style="641" customWidth="1"/>
    <col min="11318" max="11318" width="6.5703125" style="641" customWidth="1"/>
    <col min="11319" max="11319" width="0.7109375" style="641" customWidth="1"/>
    <col min="11320" max="11320" width="7.85546875" style="641" customWidth="1"/>
    <col min="11321" max="11321" width="10.5703125" style="641" customWidth="1"/>
    <col min="11322" max="11322" width="0.7109375" style="641" customWidth="1"/>
    <col min="11323" max="11564" width="11.42578125" style="641"/>
    <col min="11565" max="11565" width="0.7109375" style="641" customWidth="1"/>
    <col min="11566" max="11566" width="15.140625" style="641" customWidth="1"/>
    <col min="11567" max="11567" width="0.7109375" style="641" customWidth="1"/>
    <col min="11568" max="11568" width="56.140625" style="641" customWidth="1"/>
    <col min="11569" max="11569" width="0.7109375" style="641" customWidth="1"/>
    <col min="11570" max="11570" width="9.140625" style="641" customWidth="1"/>
    <col min="11571" max="11571" width="6" style="641" customWidth="1"/>
    <col min="11572" max="11572" width="0.7109375" style="641" customWidth="1"/>
    <col min="11573" max="11573" width="7.140625" style="641" customWidth="1"/>
    <col min="11574" max="11574" width="6.5703125" style="641" customWidth="1"/>
    <col min="11575" max="11575" width="0.7109375" style="641" customWidth="1"/>
    <col min="11576" max="11576" width="7.85546875" style="641" customWidth="1"/>
    <col min="11577" max="11577" width="10.5703125" style="641" customWidth="1"/>
    <col min="11578" max="11578" width="0.7109375" style="641" customWidth="1"/>
    <col min="11579" max="11820" width="11.42578125" style="641"/>
    <col min="11821" max="11821" width="0.7109375" style="641" customWidth="1"/>
    <col min="11822" max="11822" width="15.140625" style="641" customWidth="1"/>
    <col min="11823" max="11823" width="0.7109375" style="641" customWidth="1"/>
    <col min="11824" max="11824" width="56.140625" style="641" customWidth="1"/>
    <col min="11825" max="11825" width="0.7109375" style="641" customWidth="1"/>
    <col min="11826" max="11826" width="9.140625" style="641" customWidth="1"/>
    <col min="11827" max="11827" width="6" style="641" customWidth="1"/>
    <col min="11828" max="11828" width="0.7109375" style="641" customWidth="1"/>
    <col min="11829" max="11829" width="7.140625" style="641" customWidth="1"/>
    <col min="11830" max="11830" width="6.5703125" style="641" customWidth="1"/>
    <col min="11831" max="11831" width="0.7109375" style="641" customWidth="1"/>
    <col min="11832" max="11832" width="7.85546875" style="641" customWidth="1"/>
    <col min="11833" max="11833" width="10.5703125" style="641" customWidth="1"/>
    <col min="11834" max="11834" width="0.7109375" style="641" customWidth="1"/>
    <col min="11835" max="12076" width="11.42578125" style="641"/>
    <col min="12077" max="12077" width="0.7109375" style="641" customWidth="1"/>
    <col min="12078" max="12078" width="15.140625" style="641" customWidth="1"/>
    <col min="12079" max="12079" width="0.7109375" style="641" customWidth="1"/>
    <col min="12080" max="12080" width="56.140625" style="641" customWidth="1"/>
    <col min="12081" max="12081" width="0.7109375" style="641" customWidth="1"/>
    <col min="12082" max="12082" width="9.140625" style="641" customWidth="1"/>
    <col min="12083" max="12083" width="6" style="641" customWidth="1"/>
    <col min="12084" max="12084" width="0.7109375" style="641" customWidth="1"/>
    <col min="12085" max="12085" width="7.140625" style="641" customWidth="1"/>
    <col min="12086" max="12086" width="6.5703125" style="641" customWidth="1"/>
    <col min="12087" max="12087" width="0.7109375" style="641" customWidth="1"/>
    <col min="12088" max="12088" width="7.85546875" style="641" customWidth="1"/>
    <col min="12089" max="12089" width="10.5703125" style="641" customWidth="1"/>
    <col min="12090" max="12090" width="0.7109375" style="641" customWidth="1"/>
    <col min="12091" max="12332" width="11.42578125" style="641"/>
    <col min="12333" max="12333" width="0.7109375" style="641" customWidth="1"/>
    <col min="12334" max="12334" width="15.140625" style="641" customWidth="1"/>
    <col min="12335" max="12335" width="0.7109375" style="641" customWidth="1"/>
    <col min="12336" max="12336" width="56.140625" style="641" customWidth="1"/>
    <col min="12337" max="12337" width="0.7109375" style="641" customWidth="1"/>
    <col min="12338" max="12338" width="9.140625" style="641" customWidth="1"/>
    <col min="12339" max="12339" width="6" style="641" customWidth="1"/>
    <col min="12340" max="12340" width="0.7109375" style="641" customWidth="1"/>
    <col min="12341" max="12341" width="7.140625" style="641" customWidth="1"/>
    <col min="12342" max="12342" width="6.5703125" style="641" customWidth="1"/>
    <col min="12343" max="12343" width="0.7109375" style="641" customWidth="1"/>
    <col min="12344" max="12344" width="7.85546875" style="641" customWidth="1"/>
    <col min="12345" max="12345" width="10.5703125" style="641" customWidth="1"/>
    <col min="12346" max="12346" width="0.7109375" style="641" customWidth="1"/>
    <col min="12347" max="12588" width="11.42578125" style="641"/>
    <col min="12589" max="12589" width="0.7109375" style="641" customWidth="1"/>
    <col min="12590" max="12590" width="15.140625" style="641" customWidth="1"/>
    <col min="12591" max="12591" width="0.7109375" style="641" customWidth="1"/>
    <col min="12592" max="12592" width="56.140625" style="641" customWidth="1"/>
    <col min="12593" max="12593" width="0.7109375" style="641" customWidth="1"/>
    <col min="12594" max="12594" width="9.140625" style="641" customWidth="1"/>
    <col min="12595" max="12595" width="6" style="641" customWidth="1"/>
    <col min="12596" max="12596" width="0.7109375" style="641" customWidth="1"/>
    <col min="12597" max="12597" width="7.140625" style="641" customWidth="1"/>
    <col min="12598" max="12598" width="6.5703125" style="641" customWidth="1"/>
    <col min="12599" max="12599" width="0.7109375" style="641" customWidth="1"/>
    <col min="12600" max="12600" width="7.85546875" style="641" customWidth="1"/>
    <col min="12601" max="12601" width="10.5703125" style="641" customWidth="1"/>
    <col min="12602" max="12602" width="0.7109375" style="641" customWidth="1"/>
    <col min="12603" max="12844" width="11.42578125" style="641"/>
    <col min="12845" max="12845" width="0.7109375" style="641" customWidth="1"/>
    <col min="12846" max="12846" width="15.140625" style="641" customWidth="1"/>
    <col min="12847" max="12847" width="0.7109375" style="641" customWidth="1"/>
    <col min="12848" max="12848" width="56.140625" style="641" customWidth="1"/>
    <col min="12849" max="12849" width="0.7109375" style="641" customWidth="1"/>
    <col min="12850" max="12850" width="9.140625" style="641" customWidth="1"/>
    <col min="12851" max="12851" width="6" style="641" customWidth="1"/>
    <col min="12852" max="12852" width="0.7109375" style="641" customWidth="1"/>
    <col min="12853" max="12853" width="7.140625" style="641" customWidth="1"/>
    <col min="12854" max="12854" width="6.5703125" style="641" customWidth="1"/>
    <col min="12855" max="12855" width="0.7109375" style="641" customWidth="1"/>
    <col min="12856" max="12856" width="7.85546875" style="641" customWidth="1"/>
    <col min="12857" max="12857" width="10.5703125" style="641" customWidth="1"/>
    <col min="12858" max="12858" width="0.7109375" style="641" customWidth="1"/>
    <col min="12859" max="13100" width="11.42578125" style="641"/>
    <col min="13101" max="13101" width="0.7109375" style="641" customWidth="1"/>
    <col min="13102" max="13102" width="15.140625" style="641" customWidth="1"/>
    <col min="13103" max="13103" width="0.7109375" style="641" customWidth="1"/>
    <col min="13104" max="13104" width="56.140625" style="641" customWidth="1"/>
    <col min="13105" max="13105" width="0.7109375" style="641" customWidth="1"/>
    <col min="13106" max="13106" width="9.140625" style="641" customWidth="1"/>
    <col min="13107" max="13107" width="6" style="641" customWidth="1"/>
    <col min="13108" max="13108" width="0.7109375" style="641" customWidth="1"/>
    <col min="13109" max="13109" width="7.140625" style="641" customWidth="1"/>
    <col min="13110" max="13110" width="6.5703125" style="641" customWidth="1"/>
    <col min="13111" max="13111" width="0.7109375" style="641" customWidth="1"/>
    <col min="13112" max="13112" width="7.85546875" style="641" customWidth="1"/>
    <col min="13113" max="13113" width="10.5703125" style="641" customWidth="1"/>
    <col min="13114" max="13114" width="0.7109375" style="641" customWidth="1"/>
    <col min="13115" max="13356" width="11.42578125" style="641"/>
    <col min="13357" max="13357" width="0.7109375" style="641" customWidth="1"/>
    <col min="13358" max="13358" width="15.140625" style="641" customWidth="1"/>
    <col min="13359" max="13359" width="0.7109375" style="641" customWidth="1"/>
    <col min="13360" max="13360" width="56.140625" style="641" customWidth="1"/>
    <col min="13361" max="13361" width="0.7109375" style="641" customWidth="1"/>
    <col min="13362" max="13362" width="9.140625" style="641" customWidth="1"/>
    <col min="13363" max="13363" width="6" style="641" customWidth="1"/>
    <col min="13364" max="13364" width="0.7109375" style="641" customWidth="1"/>
    <col min="13365" max="13365" width="7.140625" style="641" customWidth="1"/>
    <col min="13366" max="13366" width="6.5703125" style="641" customWidth="1"/>
    <col min="13367" max="13367" width="0.7109375" style="641" customWidth="1"/>
    <col min="13368" max="13368" width="7.85546875" style="641" customWidth="1"/>
    <col min="13369" max="13369" width="10.5703125" style="641" customWidth="1"/>
    <col min="13370" max="13370" width="0.7109375" style="641" customWidth="1"/>
    <col min="13371" max="13612" width="11.42578125" style="641"/>
    <col min="13613" max="13613" width="0.7109375" style="641" customWidth="1"/>
    <col min="13614" max="13614" width="15.140625" style="641" customWidth="1"/>
    <col min="13615" max="13615" width="0.7109375" style="641" customWidth="1"/>
    <col min="13616" max="13616" width="56.140625" style="641" customWidth="1"/>
    <col min="13617" max="13617" width="0.7109375" style="641" customWidth="1"/>
    <col min="13618" max="13618" width="9.140625" style="641" customWidth="1"/>
    <col min="13619" max="13619" width="6" style="641" customWidth="1"/>
    <col min="13620" max="13620" width="0.7109375" style="641" customWidth="1"/>
    <col min="13621" max="13621" width="7.140625" style="641" customWidth="1"/>
    <col min="13622" max="13622" width="6.5703125" style="641" customWidth="1"/>
    <col min="13623" max="13623" width="0.7109375" style="641" customWidth="1"/>
    <col min="13624" max="13624" width="7.85546875" style="641" customWidth="1"/>
    <col min="13625" max="13625" width="10.5703125" style="641" customWidth="1"/>
    <col min="13626" max="13626" width="0.7109375" style="641" customWidth="1"/>
    <col min="13627" max="16384" width="11.42578125" style="641"/>
  </cols>
  <sheetData>
    <row r="1" spans="1:18" s="592" customFormat="1">
      <c r="A1" s="587"/>
      <c r="B1" s="588" t="s">
        <v>13</v>
      </c>
      <c r="C1" s="588"/>
      <c r="D1" s="589" t="s">
        <v>436</v>
      </c>
      <c r="E1" s="588"/>
      <c r="F1" s="590"/>
      <c r="G1" s="590"/>
      <c r="H1" s="590"/>
      <c r="I1" s="590"/>
      <c r="J1" s="590"/>
      <c r="K1" s="590"/>
      <c r="L1" s="590"/>
      <c r="M1" s="590"/>
      <c r="N1" s="591"/>
    </row>
    <row r="2" spans="1:18" s="592" customFormat="1">
      <c r="A2" s="593"/>
      <c r="B2" s="594" t="s">
        <v>44</v>
      </c>
      <c r="C2" s="594"/>
      <c r="D2" s="595" t="s">
        <v>706</v>
      </c>
      <c r="E2" s="594"/>
      <c r="F2" s="596"/>
      <c r="G2" s="596"/>
      <c r="H2" s="596"/>
      <c r="I2" s="596"/>
      <c r="J2" s="596"/>
      <c r="K2" s="596"/>
      <c r="L2" s="596"/>
      <c r="M2" s="596"/>
      <c r="N2" s="597"/>
    </row>
    <row r="3" spans="1:18" s="592" customFormat="1">
      <c r="A3" s="593"/>
      <c r="B3" s="594" t="s">
        <v>27</v>
      </c>
      <c r="C3" s="594"/>
      <c r="D3" s="595" t="s">
        <v>707</v>
      </c>
      <c r="E3" s="594"/>
      <c r="F3" s="596"/>
      <c r="G3" s="596"/>
      <c r="H3" s="596"/>
      <c r="I3" s="596"/>
      <c r="J3" s="596"/>
      <c r="K3" s="596"/>
      <c r="L3" s="596"/>
      <c r="M3" s="596"/>
      <c r="N3" s="597"/>
    </row>
    <row r="4" spans="1:18" s="592" customFormat="1">
      <c r="A4" s="598"/>
      <c r="B4" s="599" t="s">
        <v>15</v>
      </c>
      <c r="C4" s="599"/>
      <c r="D4" s="643" t="s">
        <v>708</v>
      </c>
      <c r="E4" s="599"/>
      <c r="F4" s="600"/>
      <c r="G4" s="600"/>
      <c r="H4" s="600"/>
      <c r="I4" s="600"/>
      <c r="J4" s="600"/>
      <c r="K4" s="600"/>
      <c r="L4" s="600"/>
      <c r="M4" s="600"/>
      <c r="N4" s="601"/>
    </row>
    <row r="5" spans="1:18" s="592" customFormat="1" ht="18">
      <c r="A5" s="1479" t="s">
        <v>135</v>
      </c>
      <c r="B5" s="1480"/>
      <c r="C5" s="1480"/>
      <c r="D5" s="1480"/>
      <c r="E5" s="1480"/>
      <c r="F5" s="1480"/>
      <c r="G5" s="1480"/>
      <c r="H5" s="1480"/>
      <c r="I5" s="1480"/>
      <c r="J5" s="1480"/>
      <c r="K5" s="1480"/>
      <c r="L5" s="1480"/>
      <c r="M5" s="1480"/>
      <c r="N5" s="1481"/>
    </row>
    <row r="6" spans="1:18" s="592" customFormat="1" ht="3.95" customHeight="1" thickBot="1">
      <c r="A6" s="602"/>
      <c r="B6" s="603"/>
      <c r="C6" s="603"/>
      <c r="D6" s="603"/>
      <c r="E6" s="603"/>
      <c r="F6" s="603"/>
      <c r="G6" s="603"/>
      <c r="H6" s="603"/>
      <c r="I6" s="603"/>
      <c r="J6" s="603"/>
      <c r="K6" s="603"/>
      <c r="L6" s="603"/>
      <c r="M6" s="604"/>
      <c r="N6" s="605"/>
    </row>
    <row r="7" spans="1:18" s="592" customFormat="1" ht="12" customHeight="1">
      <c r="A7" s="606"/>
      <c r="B7" s="1482" t="s">
        <v>138</v>
      </c>
      <c r="C7" s="607"/>
      <c r="D7" s="1484" t="s">
        <v>70</v>
      </c>
      <c r="E7" s="1485"/>
      <c r="F7" s="1485"/>
      <c r="G7" s="1485"/>
      <c r="H7" s="1485"/>
      <c r="I7" s="1485"/>
      <c r="J7" s="1486"/>
      <c r="K7" s="608"/>
      <c r="L7" s="1490" t="s">
        <v>137</v>
      </c>
      <c r="M7" s="1491"/>
      <c r="N7" s="605"/>
    </row>
    <row r="8" spans="1:18" s="592" customFormat="1" ht="15" customHeight="1">
      <c r="A8" s="606"/>
      <c r="B8" s="1483"/>
      <c r="C8" s="607"/>
      <c r="D8" s="1487"/>
      <c r="E8" s="1488"/>
      <c r="F8" s="1488"/>
      <c r="G8" s="1488"/>
      <c r="H8" s="1488"/>
      <c r="I8" s="1488"/>
      <c r="J8" s="1489"/>
      <c r="K8" s="607"/>
      <c r="L8" s="1492" t="s">
        <v>68</v>
      </c>
      <c r="M8" s="1493"/>
      <c r="N8" s="605"/>
    </row>
    <row r="9" spans="1:18" s="592" customFormat="1" ht="3.95" customHeight="1" thickBot="1">
      <c r="A9" s="606"/>
      <c r="B9" s="609"/>
      <c r="C9" s="607"/>
      <c r="D9" s="607"/>
      <c r="E9" s="607"/>
      <c r="F9" s="608"/>
      <c r="G9" s="608"/>
      <c r="H9" s="608"/>
      <c r="I9" s="608"/>
      <c r="J9" s="608"/>
      <c r="K9" s="607"/>
      <c r="L9" s="608"/>
      <c r="M9" s="608"/>
      <c r="N9" s="605"/>
    </row>
    <row r="10" spans="1:18" s="592" customFormat="1" ht="26.25" customHeight="1">
      <c r="A10" s="606"/>
      <c r="B10" s="610" t="s">
        <v>136</v>
      </c>
      <c r="C10" s="611"/>
      <c r="D10" s="612" t="s">
        <v>304</v>
      </c>
      <c r="E10" s="613"/>
      <c r="F10" s="613"/>
      <c r="G10" s="614"/>
      <c r="H10" s="615"/>
      <c r="I10" s="1477" t="s">
        <v>556</v>
      </c>
      <c r="J10" s="1478"/>
      <c r="K10" s="1478"/>
      <c r="L10" s="1478"/>
      <c r="M10" s="616" t="s">
        <v>425</v>
      </c>
      <c r="N10" s="605"/>
    </row>
    <row r="11" spans="1:18" s="592" customFormat="1" ht="3.75" customHeight="1">
      <c r="A11" s="606"/>
      <c r="B11" s="617"/>
      <c r="C11" s="607"/>
      <c r="D11" s="607"/>
      <c r="E11" s="607"/>
      <c r="F11" s="607"/>
      <c r="G11" s="607"/>
      <c r="H11" s="607"/>
      <c r="I11" s="607"/>
      <c r="J11" s="607"/>
      <c r="K11" s="607"/>
      <c r="L11" s="607"/>
      <c r="M11" s="607"/>
      <c r="N11" s="605"/>
    </row>
    <row r="12" spans="1:18" s="592" customFormat="1" ht="12.75" customHeight="1">
      <c r="A12" s="606"/>
      <c r="B12" s="1465" t="s">
        <v>16</v>
      </c>
      <c r="C12" s="1466"/>
      <c r="D12" s="1465" t="s">
        <v>42</v>
      </c>
      <c r="E12" s="1469" t="s">
        <v>225</v>
      </c>
      <c r="F12" s="1469" t="s">
        <v>142</v>
      </c>
      <c r="G12" s="1471" t="s">
        <v>226</v>
      </c>
      <c r="H12" s="1472"/>
      <c r="I12" s="1473"/>
      <c r="J12" s="618" t="s">
        <v>140</v>
      </c>
      <c r="K12" s="618"/>
      <c r="L12" s="619"/>
      <c r="M12" s="620" t="s">
        <v>140</v>
      </c>
      <c r="N12" s="605"/>
    </row>
    <row r="13" spans="1:18" s="592" customFormat="1" ht="14.25">
      <c r="A13" s="606"/>
      <c r="B13" s="1467"/>
      <c r="C13" s="1468"/>
      <c r="D13" s="1467"/>
      <c r="E13" s="1470"/>
      <c r="F13" s="1470"/>
      <c r="G13" s="1474"/>
      <c r="H13" s="1475"/>
      <c r="I13" s="1476"/>
      <c r="J13" s="621" t="s">
        <v>227</v>
      </c>
      <c r="K13" s="621"/>
      <c r="L13" s="622"/>
      <c r="M13" s="623" t="s">
        <v>228</v>
      </c>
      <c r="N13" s="605"/>
      <c r="Q13" s="624"/>
      <c r="R13" s="624"/>
    </row>
    <row r="14" spans="1:18" s="592" customFormat="1" ht="24">
      <c r="A14" s="606"/>
      <c r="B14" s="339">
        <v>4417</v>
      </c>
      <c r="C14" s="625"/>
      <c r="D14" s="626" t="s">
        <v>150</v>
      </c>
      <c r="E14" s="627" t="s">
        <v>421</v>
      </c>
      <c r="F14" s="628" t="s">
        <v>130</v>
      </c>
      <c r="G14" s="1461">
        <v>1</v>
      </c>
      <c r="H14" s="1462"/>
      <c r="I14" s="1463"/>
      <c r="J14" s="1464">
        <v>3.02</v>
      </c>
      <c r="K14" s="1464" t="s">
        <v>130</v>
      </c>
      <c r="L14" s="1464" t="s">
        <v>130</v>
      </c>
      <c r="M14" s="628">
        <f>TRUNC(G14*J14,2)</f>
        <v>3.02</v>
      </c>
      <c r="N14" s="605"/>
      <c r="P14" s="629"/>
      <c r="Q14" s="630">
        <f>0.25*0.25</f>
        <v>6.25E-2</v>
      </c>
      <c r="R14" s="631">
        <v>5.5</v>
      </c>
    </row>
    <row r="15" spans="1:18" s="592" customFormat="1" ht="24">
      <c r="A15" s="606"/>
      <c r="B15" s="339">
        <v>4491</v>
      </c>
      <c r="C15" s="632"/>
      <c r="D15" s="626" t="s">
        <v>150</v>
      </c>
      <c r="E15" s="627" t="s">
        <v>417</v>
      </c>
      <c r="F15" s="628" t="s">
        <v>130</v>
      </c>
      <c r="G15" s="1461">
        <v>4</v>
      </c>
      <c r="H15" s="1462"/>
      <c r="I15" s="1463"/>
      <c r="J15" s="1464">
        <v>5.58</v>
      </c>
      <c r="K15" s="1464" t="s">
        <v>130</v>
      </c>
      <c r="L15" s="1464" t="s">
        <v>130</v>
      </c>
      <c r="M15" s="628">
        <f t="shared" ref="M15:M20" si="0">TRUNC(G15*J15,2)</f>
        <v>22.32</v>
      </c>
      <c r="N15" s="605"/>
      <c r="P15" s="629"/>
      <c r="Q15" s="630">
        <v>1</v>
      </c>
      <c r="R15" s="630">
        <f>R14/Q14</f>
        <v>88</v>
      </c>
    </row>
    <row r="16" spans="1:18" s="592" customFormat="1" ht="24">
      <c r="A16" s="606"/>
      <c r="B16" s="339">
        <v>4813</v>
      </c>
      <c r="C16" s="625"/>
      <c r="D16" s="626" t="s">
        <v>150</v>
      </c>
      <c r="E16" s="627" t="s">
        <v>416</v>
      </c>
      <c r="F16" s="628" t="s">
        <v>129</v>
      </c>
      <c r="G16" s="1461">
        <v>1</v>
      </c>
      <c r="H16" s="1462"/>
      <c r="I16" s="1463"/>
      <c r="J16" s="1464">
        <v>300</v>
      </c>
      <c r="K16" s="1464" t="s">
        <v>129</v>
      </c>
      <c r="L16" s="1464" t="s">
        <v>129</v>
      </c>
      <c r="M16" s="628">
        <f t="shared" si="0"/>
        <v>300</v>
      </c>
      <c r="N16" s="605"/>
      <c r="P16" s="629"/>
      <c r="Q16" s="630"/>
      <c r="R16" s="630"/>
    </row>
    <row r="17" spans="1:18" s="592" customFormat="1" ht="24" customHeight="1">
      <c r="A17" s="606"/>
      <c r="B17" s="339">
        <v>5075</v>
      </c>
      <c r="C17" s="625"/>
      <c r="D17" s="626" t="s">
        <v>150</v>
      </c>
      <c r="E17" s="627" t="s">
        <v>418</v>
      </c>
      <c r="F17" s="628" t="s">
        <v>131</v>
      </c>
      <c r="G17" s="1461">
        <v>0.11</v>
      </c>
      <c r="H17" s="1462"/>
      <c r="I17" s="1463"/>
      <c r="J17" s="1464">
        <v>11.18</v>
      </c>
      <c r="K17" s="1464" t="s">
        <v>131</v>
      </c>
      <c r="L17" s="1464" t="s">
        <v>131</v>
      </c>
      <c r="M17" s="628">
        <f t="shared" si="0"/>
        <v>1.22</v>
      </c>
      <c r="N17" s="605"/>
      <c r="P17" s="629"/>
      <c r="Q17" s="630"/>
      <c r="R17" s="630"/>
    </row>
    <row r="18" spans="1:18" s="592" customFormat="1" ht="24">
      <c r="A18" s="606"/>
      <c r="B18" s="339">
        <v>88262</v>
      </c>
      <c r="C18" s="625"/>
      <c r="D18" s="626" t="s">
        <v>134</v>
      </c>
      <c r="E18" s="627" t="s">
        <v>120</v>
      </c>
      <c r="F18" s="628" t="s">
        <v>37</v>
      </c>
      <c r="G18" s="1461">
        <v>1</v>
      </c>
      <c r="H18" s="1462"/>
      <c r="I18" s="1463"/>
      <c r="J18" s="1464">
        <v>19.670000000000002</v>
      </c>
      <c r="K18" s="1464" t="b">
        <v>0</v>
      </c>
      <c r="L18" s="1464" t="b">
        <v>0</v>
      </c>
      <c r="M18" s="628">
        <f t="shared" si="0"/>
        <v>19.670000000000002</v>
      </c>
      <c r="N18" s="605"/>
      <c r="P18" s="629"/>
      <c r="Q18" s="630"/>
      <c r="R18" s="630"/>
    </row>
    <row r="19" spans="1:18" s="592" customFormat="1" ht="14.25">
      <c r="A19" s="606"/>
      <c r="B19" s="339">
        <v>88316</v>
      </c>
      <c r="C19" s="625"/>
      <c r="D19" s="626" t="s">
        <v>134</v>
      </c>
      <c r="E19" s="627" t="s">
        <v>122</v>
      </c>
      <c r="F19" s="628" t="s">
        <v>37</v>
      </c>
      <c r="G19" s="1461">
        <v>2</v>
      </c>
      <c r="H19" s="1462"/>
      <c r="I19" s="1463"/>
      <c r="J19" s="1464">
        <v>15.91</v>
      </c>
      <c r="K19" s="1464" t="b">
        <v>0</v>
      </c>
      <c r="L19" s="1464" t="b">
        <v>0</v>
      </c>
      <c r="M19" s="628">
        <f t="shared" si="0"/>
        <v>31.82</v>
      </c>
      <c r="N19" s="605"/>
      <c r="P19" s="629"/>
      <c r="Q19" s="630"/>
      <c r="R19" s="630"/>
    </row>
    <row r="20" spans="1:18" s="592" customFormat="1" ht="36">
      <c r="A20" s="606"/>
      <c r="B20" s="339">
        <v>94962</v>
      </c>
      <c r="C20" s="625"/>
      <c r="D20" s="626" t="s">
        <v>134</v>
      </c>
      <c r="E20" s="627" t="s">
        <v>101</v>
      </c>
      <c r="F20" s="628" t="s">
        <v>98</v>
      </c>
      <c r="G20" s="1461">
        <v>0.01</v>
      </c>
      <c r="H20" s="1462"/>
      <c r="I20" s="1463"/>
      <c r="J20" s="1464">
        <v>261.47000000000003</v>
      </c>
      <c r="K20" s="1464" t="b">
        <v>0</v>
      </c>
      <c r="L20" s="1464" t="b">
        <v>0</v>
      </c>
      <c r="M20" s="628">
        <f t="shared" si="0"/>
        <v>2.61</v>
      </c>
      <c r="N20" s="605"/>
      <c r="P20" s="629"/>
      <c r="Q20" s="630"/>
      <c r="R20" s="630"/>
    </row>
    <row r="21" spans="1:18" s="592" customFormat="1" ht="15.75" customHeight="1">
      <c r="A21" s="633"/>
      <c r="B21" s="1457" t="s">
        <v>176</v>
      </c>
      <c r="C21" s="1458"/>
      <c r="D21" s="1459"/>
      <c r="E21" s="1458"/>
      <c r="F21" s="1458"/>
      <c r="G21" s="1458"/>
      <c r="H21" s="1458"/>
      <c r="I21" s="1458"/>
      <c r="J21" s="1458"/>
      <c r="K21" s="1458"/>
      <c r="L21" s="1460"/>
      <c r="M21" s="634">
        <f>SUM(M14:M20)</f>
        <v>380.66</v>
      </c>
      <c r="N21" s="635"/>
      <c r="Q21" s="630"/>
      <c r="R21" s="630"/>
    </row>
    <row r="22" spans="1:18">
      <c r="A22" s="636"/>
      <c r="B22" s="637"/>
      <c r="C22" s="637"/>
      <c r="D22" s="638"/>
      <c r="E22" s="637"/>
      <c r="F22" s="639"/>
      <c r="G22" s="639"/>
      <c r="H22" s="639"/>
      <c r="I22" s="639"/>
      <c r="J22" s="639"/>
      <c r="K22" s="639"/>
      <c r="L22" s="639"/>
      <c r="M22" s="639"/>
      <c r="N22" s="640"/>
    </row>
  </sheetData>
  <mergeCells count="26">
    <mergeCell ref="I10:L10"/>
    <mergeCell ref="A5:N5"/>
    <mergeCell ref="B7:B8"/>
    <mergeCell ref="D7:J8"/>
    <mergeCell ref="L7:M7"/>
    <mergeCell ref="L8:M8"/>
    <mergeCell ref="G17:I17"/>
    <mergeCell ref="J17:L17"/>
    <mergeCell ref="B12:C13"/>
    <mergeCell ref="D12:D13"/>
    <mergeCell ref="E12:E13"/>
    <mergeCell ref="F12:F13"/>
    <mergeCell ref="G12:I13"/>
    <mergeCell ref="G14:I14"/>
    <mergeCell ref="J14:L14"/>
    <mergeCell ref="G15:I15"/>
    <mergeCell ref="J15:L15"/>
    <mergeCell ref="G16:I16"/>
    <mergeCell ref="J16:L16"/>
    <mergeCell ref="B21:L21"/>
    <mergeCell ref="G18:I18"/>
    <mergeCell ref="J18:L18"/>
    <mergeCell ref="G19:I19"/>
    <mergeCell ref="J19:L19"/>
    <mergeCell ref="G20:I20"/>
    <mergeCell ref="J20:L20"/>
  </mergeCells>
  <dataValidations count="1">
    <dataValidation type="list" allowBlank="1" showInputMessage="1" showErrorMessage="1" sqref="O14:O20 D14:D20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86" fitToHeight="0" orientation="landscape" r:id="rId1"/>
  <headerFooter scaleWithDoc="0">
    <oddFooter xml:space="preserve">&amp;C&amp;10
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6">
    <pageSetUpPr fitToPage="1"/>
  </sheetPr>
  <dimension ref="A1:P23"/>
  <sheetViews>
    <sheetView showGridLines="0" showZeros="0" zoomScaleNormal="100" zoomScaleSheetLayoutView="100" workbookViewId="0">
      <selection activeCell="D17" sqref="D17"/>
    </sheetView>
  </sheetViews>
  <sheetFormatPr defaultColWidth="11.42578125" defaultRowHeight="12.75"/>
  <cols>
    <col min="1" max="1" width="0.7109375" style="21" customWidth="1"/>
    <col min="2" max="2" width="15.140625" style="21" customWidth="1"/>
    <col min="3" max="3" width="0.7109375" style="21" customWidth="1"/>
    <col min="4" max="4" width="17.140625" style="21" customWidth="1"/>
    <col min="5" max="5" width="56.5703125" style="21" customWidth="1"/>
    <col min="6" max="6" width="10.7109375" style="24" bestFit="1" customWidth="1"/>
    <col min="7" max="7" width="7.7109375" style="24" customWidth="1"/>
    <col min="8" max="8" width="0.7109375" style="24" customWidth="1"/>
    <col min="9" max="9" width="7.7109375" style="24" customWidth="1"/>
    <col min="10" max="10" width="10.7109375" style="24" customWidth="1"/>
    <col min="11" max="11" width="0.7109375" style="24" customWidth="1"/>
    <col min="12" max="12" width="6.5703125" style="24" customWidth="1"/>
    <col min="13" max="13" width="19.140625" style="24" customWidth="1"/>
    <col min="14" max="14" width="0.7109375" style="21" customWidth="1"/>
    <col min="15" max="15" width="14.28515625" style="21" customWidth="1"/>
    <col min="16" max="44" width="11.42578125" style="21"/>
    <col min="45" max="45" width="0.7109375" style="21" customWidth="1"/>
    <col min="46" max="46" width="15.140625" style="21" customWidth="1"/>
    <col min="47" max="47" width="0.7109375" style="21" customWidth="1"/>
    <col min="48" max="48" width="56.140625" style="21" customWidth="1"/>
    <col min="49" max="49" width="0.7109375" style="21" customWidth="1"/>
    <col min="50" max="50" width="9.140625" style="21" customWidth="1"/>
    <col min="51" max="51" width="6" style="21" customWidth="1"/>
    <col min="52" max="52" width="0.7109375" style="21" customWidth="1"/>
    <col min="53" max="53" width="7.140625" style="21" customWidth="1"/>
    <col min="54" max="54" width="6.5703125" style="21" customWidth="1"/>
    <col min="55" max="55" width="0.7109375" style="21" customWidth="1"/>
    <col min="56" max="56" width="7.85546875" style="21" customWidth="1"/>
    <col min="57" max="57" width="10.5703125" style="21" customWidth="1"/>
    <col min="58" max="58" width="0.7109375" style="21" customWidth="1"/>
    <col min="59" max="300" width="11.42578125" style="21"/>
    <col min="301" max="301" width="0.7109375" style="21" customWidth="1"/>
    <col min="302" max="302" width="15.140625" style="21" customWidth="1"/>
    <col min="303" max="303" width="0.7109375" style="21" customWidth="1"/>
    <col min="304" max="304" width="56.140625" style="21" customWidth="1"/>
    <col min="305" max="305" width="0.7109375" style="21" customWidth="1"/>
    <col min="306" max="306" width="9.140625" style="21" customWidth="1"/>
    <col min="307" max="307" width="6" style="21" customWidth="1"/>
    <col min="308" max="308" width="0.7109375" style="21" customWidth="1"/>
    <col min="309" max="309" width="7.140625" style="21" customWidth="1"/>
    <col min="310" max="310" width="6.5703125" style="21" customWidth="1"/>
    <col min="311" max="311" width="0.7109375" style="21" customWidth="1"/>
    <col min="312" max="312" width="7.85546875" style="21" customWidth="1"/>
    <col min="313" max="313" width="10.5703125" style="21" customWidth="1"/>
    <col min="314" max="314" width="0.7109375" style="21" customWidth="1"/>
    <col min="315" max="556" width="11.42578125" style="21"/>
    <col min="557" max="557" width="0.7109375" style="21" customWidth="1"/>
    <col min="558" max="558" width="15.140625" style="21" customWidth="1"/>
    <col min="559" max="559" width="0.7109375" style="21" customWidth="1"/>
    <col min="560" max="560" width="56.140625" style="21" customWidth="1"/>
    <col min="561" max="561" width="0.7109375" style="21" customWidth="1"/>
    <col min="562" max="562" width="9.140625" style="21" customWidth="1"/>
    <col min="563" max="563" width="6" style="21" customWidth="1"/>
    <col min="564" max="564" width="0.7109375" style="21" customWidth="1"/>
    <col min="565" max="565" width="7.140625" style="21" customWidth="1"/>
    <col min="566" max="566" width="6.5703125" style="21" customWidth="1"/>
    <col min="567" max="567" width="0.7109375" style="21" customWidth="1"/>
    <col min="568" max="568" width="7.85546875" style="21" customWidth="1"/>
    <col min="569" max="569" width="10.5703125" style="21" customWidth="1"/>
    <col min="570" max="570" width="0.7109375" style="21" customWidth="1"/>
    <col min="571" max="812" width="11.42578125" style="21"/>
    <col min="813" max="813" width="0.7109375" style="21" customWidth="1"/>
    <col min="814" max="814" width="15.140625" style="21" customWidth="1"/>
    <col min="815" max="815" width="0.7109375" style="21" customWidth="1"/>
    <col min="816" max="816" width="56.140625" style="21" customWidth="1"/>
    <col min="817" max="817" width="0.7109375" style="21" customWidth="1"/>
    <col min="818" max="818" width="9.140625" style="21" customWidth="1"/>
    <col min="819" max="819" width="6" style="21" customWidth="1"/>
    <col min="820" max="820" width="0.7109375" style="21" customWidth="1"/>
    <col min="821" max="821" width="7.140625" style="21" customWidth="1"/>
    <col min="822" max="822" width="6.5703125" style="21" customWidth="1"/>
    <col min="823" max="823" width="0.7109375" style="21" customWidth="1"/>
    <col min="824" max="824" width="7.85546875" style="21" customWidth="1"/>
    <col min="825" max="825" width="10.5703125" style="21" customWidth="1"/>
    <col min="826" max="826" width="0.7109375" style="21" customWidth="1"/>
    <col min="827" max="1068" width="11.42578125" style="21"/>
    <col min="1069" max="1069" width="0.7109375" style="21" customWidth="1"/>
    <col min="1070" max="1070" width="15.140625" style="21" customWidth="1"/>
    <col min="1071" max="1071" width="0.7109375" style="21" customWidth="1"/>
    <col min="1072" max="1072" width="56.140625" style="21" customWidth="1"/>
    <col min="1073" max="1073" width="0.7109375" style="21" customWidth="1"/>
    <col min="1074" max="1074" width="9.140625" style="21" customWidth="1"/>
    <col min="1075" max="1075" width="6" style="21" customWidth="1"/>
    <col min="1076" max="1076" width="0.7109375" style="21" customWidth="1"/>
    <col min="1077" max="1077" width="7.140625" style="21" customWidth="1"/>
    <col min="1078" max="1078" width="6.5703125" style="21" customWidth="1"/>
    <col min="1079" max="1079" width="0.7109375" style="21" customWidth="1"/>
    <col min="1080" max="1080" width="7.85546875" style="21" customWidth="1"/>
    <col min="1081" max="1081" width="10.5703125" style="21" customWidth="1"/>
    <col min="1082" max="1082" width="0.7109375" style="21" customWidth="1"/>
    <col min="1083" max="1324" width="11.42578125" style="21"/>
    <col min="1325" max="1325" width="0.7109375" style="21" customWidth="1"/>
    <col min="1326" max="1326" width="15.140625" style="21" customWidth="1"/>
    <col min="1327" max="1327" width="0.7109375" style="21" customWidth="1"/>
    <col min="1328" max="1328" width="56.140625" style="21" customWidth="1"/>
    <col min="1329" max="1329" width="0.7109375" style="21" customWidth="1"/>
    <col min="1330" max="1330" width="9.140625" style="21" customWidth="1"/>
    <col min="1331" max="1331" width="6" style="21" customWidth="1"/>
    <col min="1332" max="1332" width="0.7109375" style="21" customWidth="1"/>
    <col min="1333" max="1333" width="7.140625" style="21" customWidth="1"/>
    <col min="1334" max="1334" width="6.5703125" style="21" customWidth="1"/>
    <col min="1335" max="1335" width="0.7109375" style="21" customWidth="1"/>
    <col min="1336" max="1336" width="7.85546875" style="21" customWidth="1"/>
    <col min="1337" max="1337" width="10.5703125" style="21" customWidth="1"/>
    <col min="1338" max="1338" width="0.7109375" style="21" customWidth="1"/>
    <col min="1339" max="1580" width="11.42578125" style="21"/>
    <col min="1581" max="1581" width="0.7109375" style="21" customWidth="1"/>
    <col min="1582" max="1582" width="15.140625" style="21" customWidth="1"/>
    <col min="1583" max="1583" width="0.7109375" style="21" customWidth="1"/>
    <col min="1584" max="1584" width="56.140625" style="21" customWidth="1"/>
    <col min="1585" max="1585" width="0.7109375" style="21" customWidth="1"/>
    <col min="1586" max="1586" width="9.140625" style="21" customWidth="1"/>
    <col min="1587" max="1587" width="6" style="21" customWidth="1"/>
    <col min="1588" max="1588" width="0.7109375" style="21" customWidth="1"/>
    <col min="1589" max="1589" width="7.140625" style="21" customWidth="1"/>
    <col min="1590" max="1590" width="6.5703125" style="21" customWidth="1"/>
    <col min="1591" max="1591" width="0.7109375" style="21" customWidth="1"/>
    <col min="1592" max="1592" width="7.85546875" style="21" customWidth="1"/>
    <col min="1593" max="1593" width="10.5703125" style="21" customWidth="1"/>
    <col min="1594" max="1594" width="0.7109375" style="21" customWidth="1"/>
    <col min="1595" max="1836" width="11.42578125" style="21"/>
    <col min="1837" max="1837" width="0.7109375" style="21" customWidth="1"/>
    <col min="1838" max="1838" width="15.140625" style="21" customWidth="1"/>
    <col min="1839" max="1839" width="0.7109375" style="21" customWidth="1"/>
    <col min="1840" max="1840" width="56.140625" style="21" customWidth="1"/>
    <col min="1841" max="1841" width="0.7109375" style="21" customWidth="1"/>
    <col min="1842" max="1842" width="9.140625" style="21" customWidth="1"/>
    <col min="1843" max="1843" width="6" style="21" customWidth="1"/>
    <col min="1844" max="1844" width="0.7109375" style="21" customWidth="1"/>
    <col min="1845" max="1845" width="7.140625" style="21" customWidth="1"/>
    <col min="1846" max="1846" width="6.5703125" style="21" customWidth="1"/>
    <col min="1847" max="1847" width="0.7109375" style="21" customWidth="1"/>
    <col min="1848" max="1848" width="7.85546875" style="21" customWidth="1"/>
    <col min="1849" max="1849" width="10.5703125" style="21" customWidth="1"/>
    <col min="1850" max="1850" width="0.7109375" style="21" customWidth="1"/>
    <col min="1851" max="2092" width="11.42578125" style="21"/>
    <col min="2093" max="2093" width="0.7109375" style="21" customWidth="1"/>
    <col min="2094" max="2094" width="15.140625" style="21" customWidth="1"/>
    <col min="2095" max="2095" width="0.7109375" style="21" customWidth="1"/>
    <col min="2096" max="2096" width="56.140625" style="21" customWidth="1"/>
    <col min="2097" max="2097" width="0.7109375" style="21" customWidth="1"/>
    <col min="2098" max="2098" width="9.140625" style="21" customWidth="1"/>
    <col min="2099" max="2099" width="6" style="21" customWidth="1"/>
    <col min="2100" max="2100" width="0.7109375" style="21" customWidth="1"/>
    <col min="2101" max="2101" width="7.140625" style="21" customWidth="1"/>
    <col min="2102" max="2102" width="6.5703125" style="21" customWidth="1"/>
    <col min="2103" max="2103" width="0.7109375" style="21" customWidth="1"/>
    <col min="2104" max="2104" width="7.85546875" style="21" customWidth="1"/>
    <col min="2105" max="2105" width="10.5703125" style="21" customWidth="1"/>
    <col min="2106" max="2106" width="0.7109375" style="21" customWidth="1"/>
    <col min="2107" max="2348" width="11.42578125" style="21"/>
    <col min="2349" max="2349" width="0.7109375" style="21" customWidth="1"/>
    <col min="2350" max="2350" width="15.140625" style="21" customWidth="1"/>
    <col min="2351" max="2351" width="0.7109375" style="21" customWidth="1"/>
    <col min="2352" max="2352" width="56.140625" style="21" customWidth="1"/>
    <col min="2353" max="2353" width="0.7109375" style="21" customWidth="1"/>
    <col min="2354" max="2354" width="9.140625" style="21" customWidth="1"/>
    <col min="2355" max="2355" width="6" style="21" customWidth="1"/>
    <col min="2356" max="2356" width="0.7109375" style="21" customWidth="1"/>
    <col min="2357" max="2357" width="7.140625" style="21" customWidth="1"/>
    <col min="2358" max="2358" width="6.5703125" style="21" customWidth="1"/>
    <col min="2359" max="2359" width="0.7109375" style="21" customWidth="1"/>
    <col min="2360" max="2360" width="7.85546875" style="21" customWidth="1"/>
    <col min="2361" max="2361" width="10.5703125" style="21" customWidth="1"/>
    <col min="2362" max="2362" width="0.7109375" style="21" customWidth="1"/>
    <col min="2363" max="2604" width="11.42578125" style="21"/>
    <col min="2605" max="2605" width="0.7109375" style="21" customWidth="1"/>
    <col min="2606" max="2606" width="15.140625" style="21" customWidth="1"/>
    <col min="2607" max="2607" width="0.7109375" style="21" customWidth="1"/>
    <col min="2608" max="2608" width="56.140625" style="21" customWidth="1"/>
    <col min="2609" max="2609" width="0.7109375" style="21" customWidth="1"/>
    <col min="2610" max="2610" width="9.140625" style="21" customWidth="1"/>
    <col min="2611" max="2611" width="6" style="21" customWidth="1"/>
    <col min="2612" max="2612" width="0.7109375" style="21" customWidth="1"/>
    <col min="2613" max="2613" width="7.140625" style="21" customWidth="1"/>
    <col min="2614" max="2614" width="6.5703125" style="21" customWidth="1"/>
    <col min="2615" max="2615" width="0.7109375" style="21" customWidth="1"/>
    <col min="2616" max="2616" width="7.85546875" style="21" customWidth="1"/>
    <col min="2617" max="2617" width="10.5703125" style="21" customWidth="1"/>
    <col min="2618" max="2618" width="0.7109375" style="21" customWidth="1"/>
    <col min="2619" max="2860" width="11.42578125" style="21"/>
    <col min="2861" max="2861" width="0.7109375" style="21" customWidth="1"/>
    <col min="2862" max="2862" width="15.140625" style="21" customWidth="1"/>
    <col min="2863" max="2863" width="0.7109375" style="21" customWidth="1"/>
    <col min="2864" max="2864" width="56.140625" style="21" customWidth="1"/>
    <col min="2865" max="2865" width="0.7109375" style="21" customWidth="1"/>
    <col min="2866" max="2866" width="9.140625" style="21" customWidth="1"/>
    <col min="2867" max="2867" width="6" style="21" customWidth="1"/>
    <col min="2868" max="2868" width="0.7109375" style="21" customWidth="1"/>
    <col min="2869" max="2869" width="7.140625" style="21" customWidth="1"/>
    <col min="2870" max="2870" width="6.5703125" style="21" customWidth="1"/>
    <col min="2871" max="2871" width="0.7109375" style="21" customWidth="1"/>
    <col min="2872" max="2872" width="7.85546875" style="21" customWidth="1"/>
    <col min="2873" max="2873" width="10.5703125" style="21" customWidth="1"/>
    <col min="2874" max="2874" width="0.7109375" style="21" customWidth="1"/>
    <col min="2875" max="3116" width="11.42578125" style="21"/>
    <col min="3117" max="3117" width="0.7109375" style="21" customWidth="1"/>
    <col min="3118" max="3118" width="15.140625" style="21" customWidth="1"/>
    <col min="3119" max="3119" width="0.7109375" style="21" customWidth="1"/>
    <col min="3120" max="3120" width="56.140625" style="21" customWidth="1"/>
    <col min="3121" max="3121" width="0.7109375" style="21" customWidth="1"/>
    <col min="3122" max="3122" width="9.140625" style="21" customWidth="1"/>
    <col min="3123" max="3123" width="6" style="21" customWidth="1"/>
    <col min="3124" max="3124" width="0.7109375" style="21" customWidth="1"/>
    <col min="3125" max="3125" width="7.140625" style="21" customWidth="1"/>
    <col min="3126" max="3126" width="6.5703125" style="21" customWidth="1"/>
    <col min="3127" max="3127" width="0.7109375" style="21" customWidth="1"/>
    <col min="3128" max="3128" width="7.85546875" style="21" customWidth="1"/>
    <col min="3129" max="3129" width="10.5703125" style="21" customWidth="1"/>
    <col min="3130" max="3130" width="0.7109375" style="21" customWidth="1"/>
    <col min="3131" max="3372" width="11.42578125" style="21"/>
    <col min="3373" max="3373" width="0.7109375" style="21" customWidth="1"/>
    <col min="3374" max="3374" width="15.140625" style="21" customWidth="1"/>
    <col min="3375" max="3375" width="0.7109375" style="21" customWidth="1"/>
    <col min="3376" max="3376" width="56.140625" style="21" customWidth="1"/>
    <col min="3377" max="3377" width="0.7109375" style="21" customWidth="1"/>
    <col min="3378" max="3378" width="9.140625" style="21" customWidth="1"/>
    <col min="3379" max="3379" width="6" style="21" customWidth="1"/>
    <col min="3380" max="3380" width="0.7109375" style="21" customWidth="1"/>
    <col min="3381" max="3381" width="7.140625" style="21" customWidth="1"/>
    <col min="3382" max="3382" width="6.5703125" style="21" customWidth="1"/>
    <col min="3383" max="3383" width="0.7109375" style="21" customWidth="1"/>
    <col min="3384" max="3384" width="7.85546875" style="21" customWidth="1"/>
    <col min="3385" max="3385" width="10.5703125" style="21" customWidth="1"/>
    <col min="3386" max="3386" width="0.7109375" style="21" customWidth="1"/>
    <col min="3387" max="3628" width="11.42578125" style="21"/>
    <col min="3629" max="3629" width="0.7109375" style="21" customWidth="1"/>
    <col min="3630" max="3630" width="15.140625" style="21" customWidth="1"/>
    <col min="3631" max="3631" width="0.7109375" style="21" customWidth="1"/>
    <col min="3632" max="3632" width="56.140625" style="21" customWidth="1"/>
    <col min="3633" max="3633" width="0.7109375" style="21" customWidth="1"/>
    <col min="3634" max="3634" width="9.140625" style="21" customWidth="1"/>
    <col min="3635" max="3635" width="6" style="21" customWidth="1"/>
    <col min="3636" max="3636" width="0.7109375" style="21" customWidth="1"/>
    <col min="3637" max="3637" width="7.140625" style="21" customWidth="1"/>
    <col min="3638" max="3638" width="6.5703125" style="21" customWidth="1"/>
    <col min="3639" max="3639" width="0.7109375" style="21" customWidth="1"/>
    <col min="3640" max="3640" width="7.85546875" style="21" customWidth="1"/>
    <col min="3641" max="3641" width="10.5703125" style="21" customWidth="1"/>
    <col min="3642" max="3642" width="0.7109375" style="21" customWidth="1"/>
    <col min="3643" max="3884" width="11.42578125" style="21"/>
    <col min="3885" max="3885" width="0.7109375" style="21" customWidth="1"/>
    <col min="3886" max="3886" width="15.140625" style="21" customWidth="1"/>
    <col min="3887" max="3887" width="0.7109375" style="21" customWidth="1"/>
    <col min="3888" max="3888" width="56.140625" style="21" customWidth="1"/>
    <col min="3889" max="3889" width="0.7109375" style="21" customWidth="1"/>
    <col min="3890" max="3890" width="9.140625" style="21" customWidth="1"/>
    <col min="3891" max="3891" width="6" style="21" customWidth="1"/>
    <col min="3892" max="3892" width="0.7109375" style="21" customWidth="1"/>
    <col min="3893" max="3893" width="7.140625" style="21" customWidth="1"/>
    <col min="3894" max="3894" width="6.5703125" style="21" customWidth="1"/>
    <col min="3895" max="3895" width="0.7109375" style="21" customWidth="1"/>
    <col min="3896" max="3896" width="7.85546875" style="21" customWidth="1"/>
    <col min="3897" max="3897" width="10.5703125" style="21" customWidth="1"/>
    <col min="3898" max="3898" width="0.7109375" style="21" customWidth="1"/>
    <col min="3899" max="4140" width="11.42578125" style="21"/>
    <col min="4141" max="4141" width="0.7109375" style="21" customWidth="1"/>
    <col min="4142" max="4142" width="15.140625" style="21" customWidth="1"/>
    <col min="4143" max="4143" width="0.7109375" style="21" customWidth="1"/>
    <col min="4144" max="4144" width="56.140625" style="21" customWidth="1"/>
    <col min="4145" max="4145" width="0.7109375" style="21" customWidth="1"/>
    <col min="4146" max="4146" width="9.140625" style="21" customWidth="1"/>
    <col min="4147" max="4147" width="6" style="21" customWidth="1"/>
    <col min="4148" max="4148" width="0.7109375" style="21" customWidth="1"/>
    <col min="4149" max="4149" width="7.140625" style="21" customWidth="1"/>
    <col min="4150" max="4150" width="6.5703125" style="21" customWidth="1"/>
    <col min="4151" max="4151" width="0.7109375" style="21" customWidth="1"/>
    <col min="4152" max="4152" width="7.85546875" style="21" customWidth="1"/>
    <col min="4153" max="4153" width="10.5703125" style="21" customWidth="1"/>
    <col min="4154" max="4154" width="0.7109375" style="21" customWidth="1"/>
    <col min="4155" max="4396" width="11.42578125" style="21"/>
    <col min="4397" max="4397" width="0.7109375" style="21" customWidth="1"/>
    <col min="4398" max="4398" width="15.140625" style="21" customWidth="1"/>
    <col min="4399" max="4399" width="0.7109375" style="21" customWidth="1"/>
    <col min="4400" max="4400" width="56.140625" style="21" customWidth="1"/>
    <col min="4401" max="4401" width="0.7109375" style="21" customWidth="1"/>
    <col min="4402" max="4402" width="9.140625" style="21" customWidth="1"/>
    <col min="4403" max="4403" width="6" style="21" customWidth="1"/>
    <col min="4404" max="4404" width="0.7109375" style="21" customWidth="1"/>
    <col min="4405" max="4405" width="7.140625" style="21" customWidth="1"/>
    <col min="4406" max="4406" width="6.5703125" style="21" customWidth="1"/>
    <col min="4407" max="4407" width="0.7109375" style="21" customWidth="1"/>
    <col min="4408" max="4408" width="7.85546875" style="21" customWidth="1"/>
    <col min="4409" max="4409" width="10.5703125" style="21" customWidth="1"/>
    <col min="4410" max="4410" width="0.7109375" style="21" customWidth="1"/>
    <col min="4411" max="4652" width="11.42578125" style="21"/>
    <col min="4653" max="4653" width="0.7109375" style="21" customWidth="1"/>
    <col min="4654" max="4654" width="15.140625" style="21" customWidth="1"/>
    <col min="4655" max="4655" width="0.7109375" style="21" customWidth="1"/>
    <col min="4656" max="4656" width="56.140625" style="21" customWidth="1"/>
    <col min="4657" max="4657" width="0.7109375" style="21" customWidth="1"/>
    <col min="4658" max="4658" width="9.140625" style="21" customWidth="1"/>
    <col min="4659" max="4659" width="6" style="21" customWidth="1"/>
    <col min="4660" max="4660" width="0.7109375" style="21" customWidth="1"/>
    <col min="4661" max="4661" width="7.140625" style="21" customWidth="1"/>
    <col min="4662" max="4662" width="6.5703125" style="21" customWidth="1"/>
    <col min="4663" max="4663" width="0.7109375" style="21" customWidth="1"/>
    <col min="4664" max="4664" width="7.85546875" style="21" customWidth="1"/>
    <col min="4665" max="4665" width="10.5703125" style="21" customWidth="1"/>
    <col min="4666" max="4666" width="0.7109375" style="21" customWidth="1"/>
    <col min="4667" max="4908" width="11.42578125" style="21"/>
    <col min="4909" max="4909" width="0.7109375" style="21" customWidth="1"/>
    <col min="4910" max="4910" width="15.140625" style="21" customWidth="1"/>
    <col min="4911" max="4911" width="0.7109375" style="21" customWidth="1"/>
    <col min="4912" max="4912" width="56.140625" style="21" customWidth="1"/>
    <col min="4913" max="4913" width="0.7109375" style="21" customWidth="1"/>
    <col min="4914" max="4914" width="9.140625" style="21" customWidth="1"/>
    <col min="4915" max="4915" width="6" style="21" customWidth="1"/>
    <col min="4916" max="4916" width="0.7109375" style="21" customWidth="1"/>
    <col min="4917" max="4917" width="7.140625" style="21" customWidth="1"/>
    <col min="4918" max="4918" width="6.5703125" style="21" customWidth="1"/>
    <col min="4919" max="4919" width="0.7109375" style="21" customWidth="1"/>
    <col min="4920" max="4920" width="7.85546875" style="21" customWidth="1"/>
    <col min="4921" max="4921" width="10.5703125" style="21" customWidth="1"/>
    <col min="4922" max="4922" width="0.7109375" style="21" customWidth="1"/>
    <col min="4923" max="5164" width="11.42578125" style="21"/>
    <col min="5165" max="5165" width="0.7109375" style="21" customWidth="1"/>
    <col min="5166" max="5166" width="15.140625" style="21" customWidth="1"/>
    <col min="5167" max="5167" width="0.7109375" style="21" customWidth="1"/>
    <col min="5168" max="5168" width="56.140625" style="21" customWidth="1"/>
    <col min="5169" max="5169" width="0.7109375" style="21" customWidth="1"/>
    <col min="5170" max="5170" width="9.140625" style="21" customWidth="1"/>
    <col min="5171" max="5171" width="6" style="21" customWidth="1"/>
    <col min="5172" max="5172" width="0.7109375" style="21" customWidth="1"/>
    <col min="5173" max="5173" width="7.140625" style="21" customWidth="1"/>
    <col min="5174" max="5174" width="6.5703125" style="21" customWidth="1"/>
    <col min="5175" max="5175" width="0.7109375" style="21" customWidth="1"/>
    <col min="5176" max="5176" width="7.85546875" style="21" customWidth="1"/>
    <col min="5177" max="5177" width="10.5703125" style="21" customWidth="1"/>
    <col min="5178" max="5178" width="0.7109375" style="21" customWidth="1"/>
    <col min="5179" max="5420" width="11.42578125" style="21"/>
    <col min="5421" max="5421" width="0.7109375" style="21" customWidth="1"/>
    <col min="5422" max="5422" width="15.140625" style="21" customWidth="1"/>
    <col min="5423" max="5423" width="0.7109375" style="21" customWidth="1"/>
    <col min="5424" max="5424" width="56.140625" style="21" customWidth="1"/>
    <col min="5425" max="5425" width="0.7109375" style="21" customWidth="1"/>
    <col min="5426" max="5426" width="9.140625" style="21" customWidth="1"/>
    <col min="5427" max="5427" width="6" style="21" customWidth="1"/>
    <col min="5428" max="5428" width="0.7109375" style="21" customWidth="1"/>
    <col min="5429" max="5429" width="7.140625" style="21" customWidth="1"/>
    <col min="5430" max="5430" width="6.5703125" style="21" customWidth="1"/>
    <col min="5431" max="5431" width="0.7109375" style="21" customWidth="1"/>
    <col min="5432" max="5432" width="7.85546875" style="21" customWidth="1"/>
    <col min="5433" max="5433" width="10.5703125" style="21" customWidth="1"/>
    <col min="5434" max="5434" width="0.7109375" style="21" customWidth="1"/>
    <col min="5435" max="5676" width="11.42578125" style="21"/>
    <col min="5677" max="5677" width="0.7109375" style="21" customWidth="1"/>
    <col min="5678" max="5678" width="15.140625" style="21" customWidth="1"/>
    <col min="5679" max="5679" width="0.7109375" style="21" customWidth="1"/>
    <col min="5680" max="5680" width="56.140625" style="21" customWidth="1"/>
    <col min="5681" max="5681" width="0.7109375" style="21" customWidth="1"/>
    <col min="5682" max="5682" width="9.140625" style="21" customWidth="1"/>
    <col min="5683" max="5683" width="6" style="21" customWidth="1"/>
    <col min="5684" max="5684" width="0.7109375" style="21" customWidth="1"/>
    <col min="5685" max="5685" width="7.140625" style="21" customWidth="1"/>
    <col min="5686" max="5686" width="6.5703125" style="21" customWidth="1"/>
    <col min="5687" max="5687" width="0.7109375" style="21" customWidth="1"/>
    <col min="5688" max="5688" width="7.85546875" style="21" customWidth="1"/>
    <col min="5689" max="5689" width="10.5703125" style="21" customWidth="1"/>
    <col min="5690" max="5690" width="0.7109375" style="21" customWidth="1"/>
    <col min="5691" max="5932" width="11.42578125" style="21"/>
    <col min="5933" max="5933" width="0.7109375" style="21" customWidth="1"/>
    <col min="5934" max="5934" width="15.140625" style="21" customWidth="1"/>
    <col min="5935" max="5935" width="0.7109375" style="21" customWidth="1"/>
    <col min="5936" max="5936" width="56.140625" style="21" customWidth="1"/>
    <col min="5937" max="5937" width="0.7109375" style="21" customWidth="1"/>
    <col min="5938" max="5938" width="9.140625" style="21" customWidth="1"/>
    <col min="5939" max="5939" width="6" style="21" customWidth="1"/>
    <col min="5940" max="5940" width="0.7109375" style="21" customWidth="1"/>
    <col min="5941" max="5941" width="7.140625" style="21" customWidth="1"/>
    <col min="5942" max="5942" width="6.5703125" style="21" customWidth="1"/>
    <col min="5943" max="5943" width="0.7109375" style="21" customWidth="1"/>
    <col min="5944" max="5944" width="7.85546875" style="21" customWidth="1"/>
    <col min="5945" max="5945" width="10.5703125" style="21" customWidth="1"/>
    <col min="5946" max="5946" width="0.7109375" style="21" customWidth="1"/>
    <col min="5947" max="6188" width="11.42578125" style="21"/>
    <col min="6189" max="6189" width="0.7109375" style="21" customWidth="1"/>
    <col min="6190" max="6190" width="15.140625" style="21" customWidth="1"/>
    <col min="6191" max="6191" width="0.7109375" style="21" customWidth="1"/>
    <col min="6192" max="6192" width="56.140625" style="21" customWidth="1"/>
    <col min="6193" max="6193" width="0.7109375" style="21" customWidth="1"/>
    <col min="6194" max="6194" width="9.140625" style="21" customWidth="1"/>
    <col min="6195" max="6195" width="6" style="21" customWidth="1"/>
    <col min="6196" max="6196" width="0.7109375" style="21" customWidth="1"/>
    <col min="6197" max="6197" width="7.140625" style="21" customWidth="1"/>
    <col min="6198" max="6198" width="6.5703125" style="21" customWidth="1"/>
    <col min="6199" max="6199" width="0.7109375" style="21" customWidth="1"/>
    <col min="6200" max="6200" width="7.85546875" style="21" customWidth="1"/>
    <col min="6201" max="6201" width="10.5703125" style="21" customWidth="1"/>
    <col min="6202" max="6202" width="0.7109375" style="21" customWidth="1"/>
    <col min="6203" max="6444" width="11.42578125" style="21"/>
    <col min="6445" max="6445" width="0.7109375" style="21" customWidth="1"/>
    <col min="6446" max="6446" width="15.140625" style="21" customWidth="1"/>
    <col min="6447" max="6447" width="0.7109375" style="21" customWidth="1"/>
    <col min="6448" max="6448" width="56.140625" style="21" customWidth="1"/>
    <col min="6449" max="6449" width="0.7109375" style="21" customWidth="1"/>
    <col min="6450" max="6450" width="9.140625" style="21" customWidth="1"/>
    <col min="6451" max="6451" width="6" style="21" customWidth="1"/>
    <col min="6452" max="6452" width="0.7109375" style="21" customWidth="1"/>
    <col min="6453" max="6453" width="7.140625" style="21" customWidth="1"/>
    <col min="6454" max="6454" width="6.5703125" style="21" customWidth="1"/>
    <col min="6455" max="6455" width="0.7109375" style="21" customWidth="1"/>
    <col min="6456" max="6456" width="7.85546875" style="21" customWidth="1"/>
    <col min="6457" max="6457" width="10.5703125" style="21" customWidth="1"/>
    <col min="6458" max="6458" width="0.7109375" style="21" customWidth="1"/>
    <col min="6459" max="6700" width="11.42578125" style="21"/>
    <col min="6701" max="6701" width="0.7109375" style="21" customWidth="1"/>
    <col min="6702" max="6702" width="15.140625" style="21" customWidth="1"/>
    <col min="6703" max="6703" width="0.7109375" style="21" customWidth="1"/>
    <col min="6704" max="6704" width="56.140625" style="21" customWidth="1"/>
    <col min="6705" max="6705" width="0.7109375" style="21" customWidth="1"/>
    <col min="6706" max="6706" width="9.140625" style="21" customWidth="1"/>
    <col min="6707" max="6707" width="6" style="21" customWidth="1"/>
    <col min="6708" max="6708" width="0.7109375" style="21" customWidth="1"/>
    <col min="6709" max="6709" width="7.140625" style="21" customWidth="1"/>
    <col min="6710" max="6710" width="6.5703125" style="21" customWidth="1"/>
    <col min="6711" max="6711" width="0.7109375" style="21" customWidth="1"/>
    <col min="6712" max="6712" width="7.85546875" style="21" customWidth="1"/>
    <col min="6713" max="6713" width="10.5703125" style="21" customWidth="1"/>
    <col min="6714" max="6714" width="0.7109375" style="21" customWidth="1"/>
    <col min="6715" max="6956" width="11.42578125" style="21"/>
    <col min="6957" max="6957" width="0.7109375" style="21" customWidth="1"/>
    <col min="6958" max="6958" width="15.140625" style="21" customWidth="1"/>
    <col min="6959" max="6959" width="0.7109375" style="21" customWidth="1"/>
    <col min="6960" max="6960" width="56.140625" style="21" customWidth="1"/>
    <col min="6961" max="6961" width="0.7109375" style="21" customWidth="1"/>
    <col min="6962" max="6962" width="9.140625" style="21" customWidth="1"/>
    <col min="6963" max="6963" width="6" style="21" customWidth="1"/>
    <col min="6964" max="6964" width="0.7109375" style="21" customWidth="1"/>
    <col min="6965" max="6965" width="7.140625" style="21" customWidth="1"/>
    <col min="6966" max="6966" width="6.5703125" style="21" customWidth="1"/>
    <col min="6967" max="6967" width="0.7109375" style="21" customWidth="1"/>
    <col min="6968" max="6968" width="7.85546875" style="21" customWidth="1"/>
    <col min="6969" max="6969" width="10.5703125" style="21" customWidth="1"/>
    <col min="6970" max="6970" width="0.7109375" style="21" customWidth="1"/>
    <col min="6971" max="7212" width="11.42578125" style="21"/>
    <col min="7213" max="7213" width="0.7109375" style="21" customWidth="1"/>
    <col min="7214" max="7214" width="15.140625" style="21" customWidth="1"/>
    <col min="7215" max="7215" width="0.7109375" style="21" customWidth="1"/>
    <col min="7216" max="7216" width="56.140625" style="21" customWidth="1"/>
    <col min="7217" max="7217" width="0.7109375" style="21" customWidth="1"/>
    <col min="7218" max="7218" width="9.140625" style="21" customWidth="1"/>
    <col min="7219" max="7219" width="6" style="21" customWidth="1"/>
    <col min="7220" max="7220" width="0.7109375" style="21" customWidth="1"/>
    <col min="7221" max="7221" width="7.140625" style="21" customWidth="1"/>
    <col min="7222" max="7222" width="6.5703125" style="21" customWidth="1"/>
    <col min="7223" max="7223" width="0.7109375" style="21" customWidth="1"/>
    <col min="7224" max="7224" width="7.85546875" style="21" customWidth="1"/>
    <col min="7225" max="7225" width="10.5703125" style="21" customWidth="1"/>
    <col min="7226" max="7226" width="0.7109375" style="21" customWidth="1"/>
    <col min="7227" max="7468" width="11.42578125" style="21"/>
    <col min="7469" max="7469" width="0.7109375" style="21" customWidth="1"/>
    <col min="7470" max="7470" width="15.140625" style="21" customWidth="1"/>
    <col min="7471" max="7471" width="0.7109375" style="21" customWidth="1"/>
    <col min="7472" max="7472" width="56.140625" style="21" customWidth="1"/>
    <col min="7473" max="7473" width="0.7109375" style="21" customWidth="1"/>
    <col min="7474" max="7474" width="9.140625" style="21" customWidth="1"/>
    <col min="7475" max="7475" width="6" style="21" customWidth="1"/>
    <col min="7476" max="7476" width="0.7109375" style="21" customWidth="1"/>
    <col min="7477" max="7477" width="7.140625" style="21" customWidth="1"/>
    <col min="7478" max="7478" width="6.5703125" style="21" customWidth="1"/>
    <col min="7479" max="7479" width="0.7109375" style="21" customWidth="1"/>
    <col min="7480" max="7480" width="7.85546875" style="21" customWidth="1"/>
    <col min="7481" max="7481" width="10.5703125" style="21" customWidth="1"/>
    <col min="7482" max="7482" width="0.7109375" style="21" customWidth="1"/>
    <col min="7483" max="7724" width="11.42578125" style="21"/>
    <col min="7725" max="7725" width="0.7109375" style="21" customWidth="1"/>
    <col min="7726" max="7726" width="15.140625" style="21" customWidth="1"/>
    <col min="7727" max="7727" width="0.7109375" style="21" customWidth="1"/>
    <col min="7728" max="7728" width="56.140625" style="21" customWidth="1"/>
    <col min="7729" max="7729" width="0.7109375" style="21" customWidth="1"/>
    <col min="7730" max="7730" width="9.140625" style="21" customWidth="1"/>
    <col min="7731" max="7731" width="6" style="21" customWidth="1"/>
    <col min="7732" max="7732" width="0.7109375" style="21" customWidth="1"/>
    <col min="7733" max="7733" width="7.140625" style="21" customWidth="1"/>
    <col min="7734" max="7734" width="6.5703125" style="21" customWidth="1"/>
    <col min="7735" max="7735" width="0.7109375" style="21" customWidth="1"/>
    <col min="7736" max="7736" width="7.85546875" style="21" customWidth="1"/>
    <col min="7737" max="7737" width="10.5703125" style="21" customWidth="1"/>
    <col min="7738" max="7738" width="0.7109375" style="21" customWidth="1"/>
    <col min="7739" max="7980" width="11.42578125" style="21"/>
    <col min="7981" max="7981" width="0.7109375" style="21" customWidth="1"/>
    <col min="7982" max="7982" width="15.140625" style="21" customWidth="1"/>
    <col min="7983" max="7983" width="0.7109375" style="21" customWidth="1"/>
    <col min="7984" max="7984" width="56.140625" style="21" customWidth="1"/>
    <col min="7985" max="7985" width="0.7109375" style="21" customWidth="1"/>
    <col min="7986" max="7986" width="9.140625" style="21" customWidth="1"/>
    <col min="7987" max="7987" width="6" style="21" customWidth="1"/>
    <col min="7988" max="7988" width="0.7109375" style="21" customWidth="1"/>
    <col min="7989" max="7989" width="7.140625" style="21" customWidth="1"/>
    <col min="7990" max="7990" width="6.5703125" style="21" customWidth="1"/>
    <col min="7991" max="7991" width="0.7109375" style="21" customWidth="1"/>
    <col min="7992" max="7992" width="7.85546875" style="21" customWidth="1"/>
    <col min="7993" max="7993" width="10.5703125" style="21" customWidth="1"/>
    <col min="7994" max="7994" width="0.7109375" style="21" customWidth="1"/>
    <col min="7995" max="8236" width="11.42578125" style="21"/>
    <col min="8237" max="8237" width="0.7109375" style="21" customWidth="1"/>
    <col min="8238" max="8238" width="15.140625" style="21" customWidth="1"/>
    <col min="8239" max="8239" width="0.7109375" style="21" customWidth="1"/>
    <col min="8240" max="8240" width="56.140625" style="21" customWidth="1"/>
    <col min="8241" max="8241" width="0.7109375" style="21" customWidth="1"/>
    <col min="8242" max="8242" width="9.140625" style="21" customWidth="1"/>
    <col min="8243" max="8243" width="6" style="21" customWidth="1"/>
    <col min="8244" max="8244" width="0.7109375" style="21" customWidth="1"/>
    <col min="8245" max="8245" width="7.140625" style="21" customWidth="1"/>
    <col min="8246" max="8246" width="6.5703125" style="21" customWidth="1"/>
    <col min="8247" max="8247" width="0.7109375" style="21" customWidth="1"/>
    <col min="8248" max="8248" width="7.85546875" style="21" customWidth="1"/>
    <col min="8249" max="8249" width="10.5703125" style="21" customWidth="1"/>
    <col min="8250" max="8250" width="0.7109375" style="21" customWidth="1"/>
    <col min="8251" max="8492" width="11.42578125" style="21"/>
    <col min="8493" max="8493" width="0.7109375" style="21" customWidth="1"/>
    <col min="8494" max="8494" width="15.140625" style="21" customWidth="1"/>
    <col min="8495" max="8495" width="0.7109375" style="21" customWidth="1"/>
    <col min="8496" max="8496" width="56.140625" style="21" customWidth="1"/>
    <col min="8497" max="8497" width="0.7109375" style="21" customWidth="1"/>
    <col min="8498" max="8498" width="9.140625" style="21" customWidth="1"/>
    <col min="8499" max="8499" width="6" style="21" customWidth="1"/>
    <col min="8500" max="8500" width="0.7109375" style="21" customWidth="1"/>
    <col min="8501" max="8501" width="7.140625" style="21" customWidth="1"/>
    <col min="8502" max="8502" width="6.5703125" style="21" customWidth="1"/>
    <col min="8503" max="8503" width="0.7109375" style="21" customWidth="1"/>
    <col min="8504" max="8504" width="7.85546875" style="21" customWidth="1"/>
    <col min="8505" max="8505" width="10.5703125" style="21" customWidth="1"/>
    <col min="8506" max="8506" width="0.7109375" style="21" customWidth="1"/>
    <col min="8507" max="8748" width="11.42578125" style="21"/>
    <col min="8749" max="8749" width="0.7109375" style="21" customWidth="1"/>
    <col min="8750" max="8750" width="15.140625" style="21" customWidth="1"/>
    <col min="8751" max="8751" width="0.7109375" style="21" customWidth="1"/>
    <col min="8752" max="8752" width="56.140625" style="21" customWidth="1"/>
    <col min="8753" max="8753" width="0.7109375" style="21" customWidth="1"/>
    <col min="8754" max="8754" width="9.140625" style="21" customWidth="1"/>
    <col min="8755" max="8755" width="6" style="21" customWidth="1"/>
    <col min="8756" max="8756" width="0.7109375" style="21" customWidth="1"/>
    <col min="8757" max="8757" width="7.140625" style="21" customWidth="1"/>
    <col min="8758" max="8758" width="6.5703125" style="21" customWidth="1"/>
    <col min="8759" max="8759" width="0.7109375" style="21" customWidth="1"/>
    <col min="8760" max="8760" width="7.85546875" style="21" customWidth="1"/>
    <col min="8761" max="8761" width="10.5703125" style="21" customWidth="1"/>
    <col min="8762" max="8762" width="0.7109375" style="21" customWidth="1"/>
    <col min="8763" max="9004" width="11.42578125" style="21"/>
    <col min="9005" max="9005" width="0.7109375" style="21" customWidth="1"/>
    <col min="9006" max="9006" width="15.140625" style="21" customWidth="1"/>
    <col min="9007" max="9007" width="0.7109375" style="21" customWidth="1"/>
    <col min="9008" max="9008" width="56.140625" style="21" customWidth="1"/>
    <col min="9009" max="9009" width="0.7109375" style="21" customWidth="1"/>
    <col min="9010" max="9010" width="9.140625" style="21" customWidth="1"/>
    <col min="9011" max="9011" width="6" style="21" customWidth="1"/>
    <col min="9012" max="9012" width="0.7109375" style="21" customWidth="1"/>
    <col min="9013" max="9013" width="7.140625" style="21" customWidth="1"/>
    <col min="9014" max="9014" width="6.5703125" style="21" customWidth="1"/>
    <col min="9015" max="9015" width="0.7109375" style="21" customWidth="1"/>
    <col min="9016" max="9016" width="7.85546875" style="21" customWidth="1"/>
    <col min="9017" max="9017" width="10.5703125" style="21" customWidth="1"/>
    <col min="9018" max="9018" width="0.7109375" style="21" customWidth="1"/>
    <col min="9019" max="9260" width="11.42578125" style="21"/>
    <col min="9261" max="9261" width="0.7109375" style="21" customWidth="1"/>
    <col min="9262" max="9262" width="15.140625" style="21" customWidth="1"/>
    <col min="9263" max="9263" width="0.7109375" style="21" customWidth="1"/>
    <col min="9264" max="9264" width="56.140625" style="21" customWidth="1"/>
    <col min="9265" max="9265" width="0.7109375" style="21" customWidth="1"/>
    <col min="9266" max="9266" width="9.140625" style="21" customWidth="1"/>
    <col min="9267" max="9267" width="6" style="21" customWidth="1"/>
    <col min="9268" max="9268" width="0.7109375" style="21" customWidth="1"/>
    <col min="9269" max="9269" width="7.140625" style="21" customWidth="1"/>
    <col min="9270" max="9270" width="6.5703125" style="21" customWidth="1"/>
    <col min="9271" max="9271" width="0.7109375" style="21" customWidth="1"/>
    <col min="9272" max="9272" width="7.85546875" style="21" customWidth="1"/>
    <col min="9273" max="9273" width="10.5703125" style="21" customWidth="1"/>
    <col min="9274" max="9274" width="0.7109375" style="21" customWidth="1"/>
    <col min="9275" max="9516" width="11.42578125" style="21"/>
    <col min="9517" max="9517" width="0.7109375" style="21" customWidth="1"/>
    <col min="9518" max="9518" width="15.140625" style="21" customWidth="1"/>
    <col min="9519" max="9519" width="0.7109375" style="21" customWidth="1"/>
    <col min="9520" max="9520" width="56.140625" style="21" customWidth="1"/>
    <col min="9521" max="9521" width="0.7109375" style="21" customWidth="1"/>
    <col min="9522" max="9522" width="9.140625" style="21" customWidth="1"/>
    <col min="9523" max="9523" width="6" style="21" customWidth="1"/>
    <col min="9524" max="9524" width="0.7109375" style="21" customWidth="1"/>
    <col min="9525" max="9525" width="7.140625" style="21" customWidth="1"/>
    <col min="9526" max="9526" width="6.5703125" style="21" customWidth="1"/>
    <col min="9527" max="9527" width="0.7109375" style="21" customWidth="1"/>
    <col min="9528" max="9528" width="7.85546875" style="21" customWidth="1"/>
    <col min="9529" max="9529" width="10.5703125" style="21" customWidth="1"/>
    <col min="9530" max="9530" width="0.7109375" style="21" customWidth="1"/>
    <col min="9531" max="9772" width="11.42578125" style="21"/>
    <col min="9773" max="9773" width="0.7109375" style="21" customWidth="1"/>
    <col min="9774" max="9774" width="15.140625" style="21" customWidth="1"/>
    <col min="9775" max="9775" width="0.7109375" style="21" customWidth="1"/>
    <col min="9776" max="9776" width="56.140625" style="21" customWidth="1"/>
    <col min="9777" max="9777" width="0.7109375" style="21" customWidth="1"/>
    <col min="9778" max="9778" width="9.140625" style="21" customWidth="1"/>
    <col min="9779" max="9779" width="6" style="21" customWidth="1"/>
    <col min="9780" max="9780" width="0.7109375" style="21" customWidth="1"/>
    <col min="9781" max="9781" width="7.140625" style="21" customWidth="1"/>
    <col min="9782" max="9782" width="6.5703125" style="21" customWidth="1"/>
    <col min="9783" max="9783" width="0.7109375" style="21" customWidth="1"/>
    <col min="9784" max="9784" width="7.85546875" style="21" customWidth="1"/>
    <col min="9785" max="9785" width="10.5703125" style="21" customWidth="1"/>
    <col min="9786" max="9786" width="0.7109375" style="21" customWidth="1"/>
    <col min="9787" max="10028" width="11.42578125" style="21"/>
    <col min="10029" max="10029" width="0.7109375" style="21" customWidth="1"/>
    <col min="10030" max="10030" width="15.140625" style="21" customWidth="1"/>
    <col min="10031" max="10031" width="0.7109375" style="21" customWidth="1"/>
    <col min="10032" max="10032" width="56.140625" style="21" customWidth="1"/>
    <col min="10033" max="10033" width="0.7109375" style="21" customWidth="1"/>
    <col min="10034" max="10034" width="9.140625" style="21" customWidth="1"/>
    <col min="10035" max="10035" width="6" style="21" customWidth="1"/>
    <col min="10036" max="10036" width="0.7109375" style="21" customWidth="1"/>
    <col min="10037" max="10037" width="7.140625" style="21" customWidth="1"/>
    <col min="10038" max="10038" width="6.5703125" style="21" customWidth="1"/>
    <col min="10039" max="10039" width="0.7109375" style="21" customWidth="1"/>
    <col min="10040" max="10040" width="7.85546875" style="21" customWidth="1"/>
    <col min="10041" max="10041" width="10.5703125" style="21" customWidth="1"/>
    <col min="10042" max="10042" width="0.7109375" style="21" customWidth="1"/>
    <col min="10043" max="10284" width="11.42578125" style="21"/>
    <col min="10285" max="10285" width="0.7109375" style="21" customWidth="1"/>
    <col min="10286" max="10286" width="15.140625" style="21" customWidth="1"/>
    <col min="10287" max="10287" width="0.7109375" style="21" customWidth="1"/>
    <col min="10288" max="10288" width="56.140625" style="21" customWidth="1"/>
    <col min="10289" max="10289" width="0.7109375" style="21" customWidth="1"/>
    <col min="10290" max="10290" width="9.140625" style="21" customWidth="1"/>
    <col min="10291" max="10291" width="6" style="21" customWidth="1"/>
    <col min="10292" max="10292" width="0.7109375" style="21" customWidth="1"/>
    <col min="10293" max="10293" width="7.140625" style="21" customWidth="1"/>
    <col min="10294" max="10294" width="6.5703125" style="21" customWidth="1"/>
    <col min="10295" max="10295" width="0.7109375" style="21" customWidth="1"/>
    <col min="10296" max="10296" width="7.85546875" style="21" customWidth="1"/>
    <col min="10297" max="10297" width="10.5703125" style="21" customWidth="1"/>
    <col min="10298" max="10298" width="0.7109375" style="21" customWidth="1"/>
    <col min="10299" max="10540" width="11.42578125" style="21"/>
    <col min="10541" max="10541" width="0.7109375" style="21" customWidth="1"/>
    <col min="10542" max="10542" width="15.140625" style="21" customWidth="1"/>
    <col min="10543" max="10543" width="0.7109375" style="21" customWidth="1"/>
    <col min="10544" max="10544" width="56.140625" style="21" customWidth="1"/>
    <col min="10545" max="10545" width="0.7109375" style="21" customWidth="1"/>
    <col min="10546" max="10546" width="9.140625" style="21" customWidth="1"/>
    <col min="10547" max="10547" width="6" style="21" customWidth="1"/>
    <col min="10548" max="10548" width="0.7109375" style="21" customWidth="1"/>
    <col min="10549" max="10549" width="7.140625" style="21" customWidth="1"/>
    <col min="10550" max="10550" width="6.5703125" style="21" customWidth="1"/>
    <col min="10551" max="10551" width="0.7109375" style="21" customWidth="1"/>
    <col min="10552" max="10552" width="7.85546875" style="21" customWidth="1"/>
    <col min="10553" max="10553" width="10.5703125" style="21" customWidth="1"/>
    <col min="10554" max="10554" width="0.7109375" style="21" customWidth="1"/>
    <col min="10555" max="10796" width="11.42578125" style="21"/>
    <col min="10797" max="10797" width="0.7109375" style="21" customWidth="1"/>
    <col min="10798" max="10798" width="15.140625" style="21" customWidth="1"/>
    <col min="10799" max="10799" width="0.7109375" style="21" customWidth="1"/>
    <col min="10800" max="10800" width="56.140625" style="21" customWidth="1"/>
    <col min="10801" max="10801" width="0.7109375" style="21" customWidth="1"/>
    <col min="10802" max="10802" width="9.140625" style="21" customWidth="1"/>
    <col min="10803" max="10803" width="6" style="21" customWidth="1"/>
    <col min="10804" max="10804" width="0.7109375" style="21" customWidth="1"/>
    <col min="10805" max="10805" width="7.140625" style="21" customWidth="1"/>
    <col min="10806" max="10806" width="6.5703125" style="21" customWidth="1"/>
    <col min="10807" max="10807" width="0.7109375" style="21" customWidth="1"/>
    <col min="10808" max="10808" width="7.85546875" style="21" customWidth="1"/>
    <col min="10809" max="10809" width="10.5703125" style="21" customWidth="1"/>
    <col min="10810" max="10810" width="0.7109375" style="21" customWidth="1"/>
    <col min="10811" max="11052" width="11.42578125" style="21"/>
    <col min="11053" max="11053" width="0.7109375" style="21" customWidth="1"/>
    <col min="11054" max="11054" width="15.140625" style="21" customWidth="1"/>
    <col min="11055" max="11055" width="0.7109375" style="21" customWidth="1"/>
    <col min="11056" max="11056" width="56.140625" style="21" customWidth="1"/>
    <col min="11057" max="11057" width="0.7109375" style="21" customWidth="1"/>
    <col min="11058" max="11058" width="9.140625" style="21" customWidth="1"/>
    <col min="11059" max="11059" width="6" style="21" customWidth="1"/>
    <col min="11060" max="11060" width="0.7109375" style="21" customWidth="1"/>
    <col min="11061" max="11061" width="7.140625" style="21" customWidth="1"/>
    <col min="11062" max="11062" width="6.5703125" style="21" customWidth="1"/>
    <col min="11063" max="11063" width="0.7109375" style="21" customWidth="1"/>
    <col min="11064" max="11064" width="7.85546875" style="21" customWidth="1"/>
    <col min="11065" max="11065" width="10.5703125" style="21" customWidth="1"/>
    <col min="11066" max="11066" width="0.7109375" style="21" customWidth="1"/>
    <col min="11067" max="11308" width="11.42578125" style="21"/>
    <col min="11309" max="11309" width="0.7109375" style="21" customWidth="1"/>
    <col min="11310" max="11310" width="15.140625" style="21" customWidth="1"/>
    <col min="11311" max="11311" width="0.7109375" style="21" customWidth="1"/>
    <col min="11312" max="11312" width="56.140625" style="21" customWidth="1"/>
    <col min="11313" max="11313" width="0.7109375" style="21" customWidth="1"/>
    <col min="11314" max="11314" width="9.140625" style="21" customWidth="1"/>
    <col min="11315" max="11315" width="6" style="21" customWidth="1"/>
    <col min="11316" max="11316" width="0.7109375" style="21" customWidth="1"/>
    <col min="11317" max="11317" width="7.140625" style="21" customWidth="1"/>
    <col min="11318" max="11318" width="6.5703125" style="21" customWidth="1"/>
    <col min="11319" max="11319" width="0.7109375" style="21" customWidth="1"/>
    <col min="11320" max="11320" width="7.85546875" style="21" customWidth="1"/>
    <col min="11321" max="11321" width="10.5703125" style="21" customWidth="1"/>
    <col min="11322" max="11322" width="0.7109375" style="21" customWidth="1"/>
    <col min="11323" max="11564" width="11.42578125" style="21"/>
    <col min="11565" max="11565" width="0.7109375" style="21" customWidth="1"/>
    <col min="11566" max="11566" width="15.140625" style="21" customWidth="1"/>
    <col min="11567" max="11567" width="0.7109375" style="21" customWidth="1"/>
    <col min="11568" max="11568" width="56.140625" style="21" customWidth="1"/>
    <col min="11569" max="11569" width="0.7109375" style="21" customWidth="1"/>
    <col min="11570" max="11570" width="9.140625" style="21" customWidth="1"/>
    <col min="11571" max="11571" width="6" style="21" customWidth="1"/>
    <col min="11572" max="11572" width="0.7109375" style="21" customWidth="1"/>
    <col min="11573" max="11573" width="7.140625" style="21" customWidth="1"/>
    <col min="11574" max="11574" width="6.5703125" style="21" customWidth="1"/>
    <col min="11575" max="11575" width="0.7109375" style="21" customWidth="1"/>
    <col min="11576" max="11576" width="7.85546875" style="21" customWidth="1"/>
    <col min="11577" max="11577" width="10.5703125" style="21" customWidth="1"/>
    <col min="11578" max="11578" width="0.7109375" style="21" customWidth="1"/>
    <col min="11579" max="11820" width="11.42578125" style="21"/>
    <col min="11821" max="11821" width="0.7109375" style="21" customWidth="1"/>
    <col min="11822" max="11822" width="15.140625" style="21" customWidth="1"/>
    <col min="11823" max="11823" width="0.7109375" style="21" customWidth="1"/>
    <col min="11824" max="11824" width="56.140625" style="21" customWidth="1"/>
    <col min="11825" max="11825" width="0.7109375" style="21" customWidth="1"/>
    <col min="11826" max="11826" width="9.140625" style="21" customWidth="1"/>
    <col min="11827" max="11827" width="6" style="21" customWidth="1"/>
    <col min="11828" max="11828" width="0.7109375" style="21" customWidth="1"/>
    <col min="11829" max="11829" width="7.140625" style="21" customWidth="1"/>
    <col min="11830" max="11830" width="6.5703125" style="21" customWidth="1"/>
    <col min="11831" max="11831" width="0.7109375" style="21" customWidth="1"/>
    <col min="11832" max="11832" width="7.85546875" style="21" customWidth="1"/>
    <col min="11833" max="11833" width="10.5703125" style="21" customWidth="1"/>
    <col min="11834" max="11834" width="0.7109375" style="21" customWidth="1"/>
    <col min="11835" max="12076" width="11.42578125" style="21"/>
    <col min="12077" max="12077" width="0.7109375" style="21" customWidth="1"/>
    <col min="12078" max="12078" width="15.140625" style="21" customWidth="1"/>
    <col min="12079" max="12079" width="0.7109375" style="21" customWidth="1"/>
    <col min="12080" max="12080" width="56.140625" style="21" customWidth="1"/>
    <col min="12081" max="12081" width="0.7109375" style="21" customWidth="1"/>
    <col min="12082" max="12082" width="9.140625" style="21" customWidth="1"/>
    <col min="12083" max="12083" width="6" style="21" customWidth="1"/>
    <col min="12084" max="12084" width="0.7109375" style="21" customWidth="1"/>
    <col min="12085" max="12085" width="7.140625" style="21" customWidth="1"/>
    <col min="12086" max="12086" width="6.5703125" style="21" customWidth="1"/>
    <col min="12087" max="12087" width="0.7109375" style="21" customWidth="1"/>
    <col min="12088" max="12088" width="7.85546875" style="21" customWidth="1"/>
    <col min="12089" max="12089" width="10.5703125" style="21" customWidth="1"/>
    <col min="12090" max="12090" width="0.7109375" style="21" customWidth="1"/>
    <col min="12091" max="12332" width="11.42578125" style="21"/>
    <col min="12333" max="12333" width="0.7109375" style="21" customWidth="1"/>
    <col min="12334" max="12334" width="15.140625" style="21" customWidth="1"/>
    <col min="12335" max="12335" width="0.7109375" style="21" customWidth="1"/>
    <col min="12336" max="12336" width="56.140625" style="21" customWidth="1"/>
    <col min="12337" max="12337" width="0.7109375" style="21" customWidth="1"/>
    <col min="12338" max="12338" width="9.140625" style="21" customWidth="1"/>
    <col min="12339" max="12339" width="6" style="21" customWidth="1"/>
    <col min="12340" max="12340" width="0.7109375" style="21" customWidth="1"/>
    <col min="12341" max="12341" width="7.140625" style="21" customWidth="1"/>
    <col min="12342" max="12342" width="6.5703125" style="21" customWidth="1"/>
    <col min="12343" max="12343" width="0.7109375" style="21" customWidth="1"/>
    <col min="12344" max="12344" width="7.85546875" style="21" customWidth="1"/>
    <col min="12345" max="12345" width="10.5703125" style="21" customWidth="1"/>
    <col min="12346" max="12346" width="0.7109375" style="21" customWidth="1"/>
    <col min="12347" max="12588" width="11.42578125" style="21"/>
    <col min="12589" max="12589" width="0.7109375" style="21" customWidth="1"/>
    <col min="12590" max="12590" width="15.140625" style="21" customWidth="1"/>
    <col min="12591" max="12591" width="0.7109375" style="21" customWidth="1"/>
    <col min="12592" max="12592" width="56.140625" style="21" customWidth="1"/>
    <col min="12593" max="12593" width="0.7109375" style="21" customWidth="1"/>
    <col min="12594" max="12594" width="9.140625" style="21" customWidth="1"/>
    <col min="12595" max="12595" width="6" style="21" customWidth="1"/>
    <col min="12596" max="12596" width="0.7109375" style="21" customWidth="1"/>
    <col min="12597" max="12597" width="7.140625" style="21" customWidth="1"/>
    <col min="12598" max="12598" width="6.5703125" style="21" customWidth="1"/>
    <col min="12599" max="12599" width="0.7109375" style="21" customWidth="1"/>
    <col min="12600" max="12600" width="7.85546875" style="21" customWidth="1"/>
    <col min="12601" max="12601" width="10.5703125" style="21" customWidth="1"/>
    <col min="12602" max="12602" width="0.7109375" style="21" customWidth="1"/>
    <col min="12603" max="12844" width="11.42578125" style="21"/>
    <col min="12845" max="12845" width="0.7109375" style="21" customWidth="1"/>
    <col min="12846" max="12846" width="15.140625" style="21" customWidth="1"/>
    <col min="12847" max="12847" width="0.7109375" style="21" customWidth="1"/>
    <col min="12848" max="12848" width="56.140625" style="21" customWidth="1"/>
    <col min="12849" max="12849" width="0.7109375" style="21" customWidth="1"/>
    <col min="12850" max="12850" width="9.140625" style="21" customWidth="1"/>
    <col min="12851" max="12851" width="6" style="21" customWidth="1"/>
    <col min="12852" max="12852" width="0.7109375" style="21" customWidth="1"/>
    <col min="12853" max="12853" width="7.140625" style="21" customWidth="1"/>
    <col min="12854" max="12854" width="6.5703125" style="21" customWidth="1"/>
    <col min="12855" max="12855" width="0.7109375" style="21" customWidth="1"/>
    <col min="12856" max="12856" width="7.85546875" style="21" customWidth="1"/>
    <col min="12857" max="12857" width="10.5703125" style="21" customWidth="1"/>
    <col min="12858" max="12858" width="0.7109375" style="21" customWidth="1"/>
    <col min="12859" max="13100" width="11.42578125" style="21"/>
    <col min="13101" max="13101" width="0.7109375" style="21" customWidth="1"/>
    <col min="13102" max="13102" width="15.140625" style="21" customWidth="1"/>
    <col min="13103" max="13103" width="0.7109375" style="21" customWidth="1"/>
    <col min="13104" max="13104" width="56.140625" style="21" customWidth="1"/>
    <col min="13105" max="13105" width="0.7109375" style="21" customWidth="1"/>
    <col min="13106" max="13106" width="9.140625" style="21" customWidth="1"/>
    <col min="13107" max="13107" width="6" style="21" customWidth="1"/>
    <col min="13108" max="13108" width="0.7109375" style="21" customWidth="1"/>
    <col min="13109" max="13109" width="7.140625" style="21" customWidth="1"/>
    <col min="13110" max="13110" width="6.5703125" style="21" customWidth="1"/>
    <col min="13111" max="13111" width="0.7109375" style="21" customWidth="1"/>
    <col min="13112" max="13112" width="7.85546875" style="21" customWidth="1"/>
    <col min="13113" max="13113" width="10.5703125" style="21" customWidth="1"/>
    <col min="13114" max="13114" width="0.7109375" style="21" customWidth="1"/>
    <col min="13115" max="13356" width="11.42578125" style="21"/>
    <col min="13357" max="13357" width="0.7109375" style="21" customWidth="1"/>
    <col min="13358" max="13358" width="15.140625" style="21" customWidth="1"/>
    <col min="13359" max="13359" width="0.7109375" style="21" customWidth="1"/>
    <col min="13360" max="13360" width="56.140625" style="21" customWidth="1"/>
    <col min="13361" max="13361" width="0.7109375" style="21" customWidth="1"/>
    <col min="13362" max="13362" width="9.140625" style="21" customWidth="1"/>
    <col min="13363" max="13363" width="6" style="21" customWidth="1"/>
    <col min="13364" max="13364" width="0.7109375" style="21" customWidth="1"/>
    <col min="13365" max="13365" width="7.140625" style="21" customWidth="1"/>
    <col min="13366" max="13366" width="6.5703125" style="21" customWidth="1"/>
    <col min="13367" max="13367" width="0.7109375" style="21" customWidth="1"/>
    <col min="13368" max="13368" width="7.85546875" style="21" customWidth="1"/>
    <col min="13369" max="13369" width="10.5703125" style="21" customWidth="1"/>
    <col min="13370" max="13370" width="0.7109375" style="21" customWidth="1"/>
    <col min="13371" max="13612" width="11.42578125" style="21"/>
    <col min="13613" max="13613" width="0.7109375" style="21" customWidth="1"/>
    <col min="13614" max="13614" width="15.140625" style="21" customWidth="1"/>
    <col min="13615" max="13615" width="0.7109375" style="21" customWidth="1"/>
    <col min="13616" max="13616" width="56.140625" style="21" customWidth="1"/>
    <col min="13617" max="13617" width="0.7109375" style="21" customWidth="1"/>
    <col min="13618" max="13618" width="9.140625" style="21" customWidth="1"/>
    <col min="13619" max="13619" width="6" style="21" customWidth="1"/>
    <col min="13620" max="13620" width="0.7109375" style="21" customWidth="1"/>
    <col min="13621" max="13621" width="7.140625" style="21" customWidth="1"/>
    <col min="13622" max="13622" width="6.5703125" style="21" customWidth="1"/>
    <col min="13623" max="13623" width="0.7109375" style="21" customWidth="1"/>
    <col min="13624" max="13624" width="7.85546875" style="21" customWidth="1"/>
    <col min="13625" max="13625" width="10.5703125" style="21" customWidth="1"/>
    <col min="13626" max="13626" width="0.7109375" style="21" customWidth="1"/>
    <col min="13627" max="16384" width="11.42578125" style="21"/>
  </cols>
  <sheetData>
    <row r="1" spans="1:16" s="98" customFormat="1">
      <c r="A1" s="212"/>
      <c r="B1" s="222" t="s">
        <v>13</v>
      </c>
      <c r="C1" s="222"/>
      <c r="D1" s="223" t="s">
        <v>436</v>
      </c>
      <c r="E1" s="222"/>
      <c r="F1" s="224"/>
      <c r="G1" s="224"/>
      <c r="H1" s="224"/>
      <c r="I1" s="224"/>
      <c r="J1" s="224"/>
      <c r="K1" s="224"/>
      <c r="L1" s="224"/>
      <c r="M1" s="224"/>
      <c r="N1" s="213"/>
    </row>
    <row r="2" spans="1:16" s="98" customFormat="1">
      <c r="A2" s="214"/>
      <c r="B2" s="225" t="s">
        <v>44</v>
      </c>
      <c r="C2" s="225"/>
      <c r="D2" s="226" t="s">
        <v>706</v>
      </c>
      <c r="E2" s="225"/>
      <c r="F2" s="227"/>
      <c r="G2" s="227"/>
      <c r="H2" s="227"/>
      <c r="I2" s="227"/>
      <c r="J2" s="227"/>
      <c r="K2" s="227"/>
      <c r="L2" s="227"/>
      <c r="M2" s="227"/>
      <c r="N2" s="215"/>
    </row>
    <row r="3" spans="1:16" s="98" customFormat="1">
      <c r="A3" s="214"/>
      <c r="B3" s="225" t="s">
        <v>27</v>
      </c>
      <c r="C3" s="225"/>
      <c r="D3" s="226" t="s">
        <v>707</v>
      </c>
      <c r="E3" s="225"/>
      <c r="F3" s="227"/>
      <c r="G3" s="227"/>
      <c r="H3" s="227"/>
      <c r="I3" s="227"/>
      <c r="J3" s="227"/>
      <c r="K3" s="227"/>
      <c r="L3" s="227"/>
      <c r="M3" s="227"/>
      <c r="N3" s="215"/>
    </row>
    <row r="4" spans="1:16" s="98" customFormat="1">
      <c r="A4" s="228"/>
      <c r="B4" s="229" t="s">
        <v>15</v>
      </c>
      <c r="C4" s="229"/>
      <c r="D4" s="230" t="s">
        <v>708</v>
      </c>
      <c r="E4" s="229"/>
      <c r="F4" s="231"/>
      <c r="G4" s="231"/>
      <c r="H4" s="231"/>
      <c r="I4" s="231"/>
      <c r="J4" s="231"/>
      <c r="K4" s="231"/>
      <c r="L4" s="231"/>
      <c r="M4" s="231"/>
      <c r="N4" s="232"/>
    </row>
    <row r="5" spans="1:16" s="98" customFormat="1" ht="18">
      <c r="A5" s="1431" t="s">
        <v>135</v>
      </c>
      <c r="B5" s="1432"/>
      <c r="C5" s="1432"/>
      <c r="D5" s="1432"/>
      <c r="E5" s="1432"/>
      <c r="F5" s="1432"/>
      <c r="G5" s="1432"/>
      <c r="H5" s="1432"/>
      <c r="I5" s="1432"/>
      <c r="J5" s="1432"/>
      <c r="K5" s="1432"/>
      <c r="L5" s="1432"/>
      <c r="M5" s="1432"/>
      <c r="N5" s="1433"/>
    </row>
    <row r="6" spans="1:16" s="98" customFormat="1" ht="3.95" customHeight="1" thickBot="1">
      <c r="A6" s="22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2"/>
      <c r="N6" s="217"/>
    </row>
    <row r="7" spans="1:16" s="98" customFormat="1" ht="12" customHeight="1">
      <c r="A7" s="216"/>
      <c r="B7" s="1515" t="s">
        <v>138</v>
      </c>
      <c r="C7" s="103"/>
      <c r="D7" s="1495" t="s">
        <v>430</v>
      </c>
      <c r="E7" s="1496"/>
      <c r="F7" s="1496"/>
      <c r="G7" s="1496"/>
      <c r="H7" s="1496"/>
      <c r="I7" s="1496"/>
      <c r="J7" s="1497"/>
      <c r="K7" s="183"/>
      <c r="L7" s="1495" t="s">
        <v>137</v>
      </c>
      <c r="M7" s="1497"/>
      <c r="N7" s="217"/>
    </row>
    <row r="8" spans="1:16" s="98" customFormat="1" ht="10.5" customHeight="1">
      <c r="A8" s="216"/>
      <c r="B8" s="1516"/>
      <c r="C8" s="103"/>
      <c r="D8" s="1498"/>
      <c r="E8" s="1499"/>
      <c r="F8" s="1499"/>
      <c r="G8" s="1499"/>
      <c r="H8" s="1499"/>
      <c r="I8" s="1499"/>
      <c r="J8" s="1500"/>
      <c r="K8" s="103"/>
      <c r="L8" s="1501" t="s">
        <v>68</v>
      </c>
      <c r="M8" s="1502"/>
      <c r="N8" s="217"/>
    </row>
    <row r="9" spans="1:16" s="98" customFormat="1" ht="3.95" customHeight="1" thickBot="1">
      <c r="A9" s="216"/>
      <c r="B9" s="221"/>
      <c r="C9" s="103"/>
      <c r="D9" s="103"/>
      <c r="E9" s="103"/>
      <c r="F9" s="183"/>
      <c r="G9" s="183"/>
      <c r="H9" s="183"/>
      <c r="I9" s="183"/>
      <c r="J9" s="183"/>
      <c r="K9" s="103"/>
      <c r="L9" s="183"/>
      <c r="M9" s="183"/>
      <c r="N9" s="217"/>
    </row>
    <row r="10" spans="1:16" s="98" customFormat="1" ht="26.25" customHeight="1">
      <c r="A10" s="216"/>
      <c r="B10" s="234" t="s">
        <v>136</v>
      </c>
      <c r="C10" s="182"/>
      <c r="D10" s="185" t="s">
        <v>305</v>
      </c>
      <c r="E10" s="184"/>
      <c r="F10" s="184"/>
      <c r="G10" s="189"/>
      <c r="H10" s="181"/>
      <c r="I10" s="1477" t="s">
        <v>702</v>
      </c>
      <c r="J10" s="1478"/>
      <c r="K10" s="1478"/>
      <c r="L10" s="1478"/>
      <c r="M10" s="188">
        <v>96401</v>
      </c>
      <c r="N10" s="217"/>
    </row>
    <row r="11" spans="1:16" s="98" customFormat="1" ht="3.75" customHeight="1">
      <c r="A11" s="216"/>
      <c r="B11" s="104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217"/>
    </row>
    <row r="12" spans="1:16" s="98" customFormat="1" ht="12.75" customHeight="1">
      <c r="A12" s="216"/>
      <c r="B12" s="1503" t="s">
        <v>16</v>
      </c>
      <c r="C12" s="1504"/>
      <c r="D12" s="1503" t="s">
        <v>42</v>
      </c>
      <c r="E12" s="1507" t="s">
        <v>225</v>
      </c>
      <c r="F12" s="1507" t="s">
        <v>142</v>
      </c>
      <c r="G12" s="1509" t="s">
        <v>226</v>
      </c>
      <c r="H12" s="1510"/>
      <c r="I12" s="1511"/>
      <c r="J12" s="180" t="s">
        <v>140</v>
      </c>
      <c r="K12" s="180"/>
      <c r="L12" s="179"/>
      <c r="M12" s="199" t="s">
        <v>140</v>
      </c>
      <c r="N12" s="217"/>
    </row>
    <row r="13" spans="1:16" s="98" customFormat="1">
      <c r="A13" s="216"/>
      <c r="B13" s="1505"/>
      <c r="C13" s="1506"/>
      <c r="D13" s="1505"/>
      <c r="E13" s="1508"/>
      <c r="F13" s="1508"/>
      <c r="G13" s="1512"/>
      <c r="H13" s="1513"/>
      <c r="I13" s="1514"/>
      <c r="J13" s="194" t="s">
        <v>227</v>
      </c>
      <c r="K13" s="194"/>
      <c r="L13" s="193"/>
      <c r="M13" s="192" t="s">
        <v>228</v>
      </c>
      <c r="N13" s="217"/>
      <c r="P13" s="98" t="s">
        <v>242</v>
      </c>
    </row>
    <row r="14" spans="1:16" s="98" customFormat="1" ht="36">
      <c r="A14" s="216"/>
      <c r="B14" s="186">
        <v>5839</v>
      </c>
      <c r="C14" s="187"/>
      <c r="D14" s="235" t="s">
        <v>134</v>
      </c>
      <c r="E14" s="148" t="s">
        <v>74</v>
      </c>
      <c r="F14" s="198" t="s">
        <v>72</v>
      </c>
      <c r="G14" s="1517">
        <v>2E-3</v>
      </c>
      <c r="H14" s="1518"/>
      <c r="I14" s="1519"/>
      <c r="J14" s="1494">
        <v>4.79</v>
      </c>
      <c r="K14" s="1494" t="b">
        <v>0</v>
      </c>
      <c r="L14" s="1494" t="b">
        <v>0</v>
      </c>
      <c r="M14" s="236">
        <f>TRUNC(G14*J14,4)</f>
        <v>9.4999999999999998E-3</v>
      </c>
      <c r="N14" s="217"/>
      <c r="P14" s="150">
        <v>1.6999999999999999E-3</v>
      </c>
    </row>
    <row r="15" spans="1:16" s="98" customFormat="1" ht="48" customHeight="1">
      <c r="A15" s="216"/>
      <c r="B15" s="339">
        <v>5841</v>
      </c>
      <c r="C15" s="187"/>
      <c r="D15" s="235" t="s">
        <v>134</v>
      </c>
      <c r="E15" s="148" t="s">
        <v>92</v>
      </c>
      <c r="F15" s="829" t="s">
        <v>90</v>
      </c>
      <c r="G15" s="1517">
        <v>4.0000000000000001E-3</v>
      </c>
      <c r="H15" s="1518"/>
      <c r="I15" s="1519"/>
      <c r="J15" s="1494">
        <v>2.2799999999999998</v>
      </c>
      <c r="K15" s="1494" t="b">
        <v>0</v>
      </c>
      <c r="L15" s="1494" t="b">
        <v>0</v>
      </c>
      <c r="M15" s="236">
        <f t="shared" ref="M15" si="0">TRUNC(G15*J15,2)</f>
        <v>0</v>
      </c>
      <c r="N15" s="217"/>
      <c r="P15" s="150"/>
    </row>
    <row r="16" spans="1:16" s="98" customFormat="1">
      <c r="A16" s="216"/>
      <c r="B16" s="356" t="s">
        <v>406</v>
      </c>
      <c r="C16" s="357"/>
      <c r="D16" s="353" t="s">
        <v>230</v>
      </c>
      <c r="E16" s="354" t="s">
        <v>241</v>
      </c>
      <c r="F16" s="355" t="s">
        <v>67</v>
      </c>
      <c r="G16" s="1523">
        <v>1.2</v>
      </c>
      <c r="H16" s="1524"/>
      <c r="I16" s="1525"/>
      <c r="J16" s="1526">
        <v>4.7763896594168251</v>
      </c>
      <c r="K16" s="1526"/>
      <c r="L16" s="1526"/>
      <c r="M16" s="358">
        <f>TRUNC(G16*J16,2)</f>
        <v>5.73</v>
      </c>
      <c r="N16" s="217"/>
      <c r="P16" s="150">
        <v>1.2</v>
      </c>
    </row>
    <row r="17" spans="1:16" s="98" customFormat="1" ht="48">
      <c r="A17" s="216"/>
      <c r="B17" s="186">
        <v>83362</v>
      </c>
      <c r="C17" s="187"/>
      <c r="D17" s="235" t="s">
        <v>134</v>
      </c>
      <c r="E17" s="148" t="s">
        <v>82</v>
      </c>
      <c r="F17" s="198" t="s">
        <v>72</v>
      </c>
      <c r="G17" s="1517">
        <v>1E-3</v>
      </c>
      <c r="H17" s="1518"/>
      <c r="I17" s="1519"/>
      <c r="J17" s="1494">
        <v>169.64</v>
      </c>
      <c r="K17" s="1494" t="b">
        <v>0</v>
      </c>
      <c r="L17" s="1494" t="b">
        <v>0</v>
      </c>
      <c r="M17" s="236">
        <f t="shared" ref="M17:M21" si="1">TRUNC(G17*J17,2)</f>
        <v>0.16</v>
      </c>
      <c r="N17" s="217"/>
      <c r="P17" s="150">
        <v>1E-3</v>
      </c>
    </row>
    <row r="18" spans="1:16" s="98" customFormat="1">
      <c r="A18" s="216"/>
      <c r="B18" s="186">
        <v>88316</v>
      </c>
      <c r="C18" s="187"/>
      <c r="D18" s="235" t="s">
        <v>134</v>
      </c>
      <c r="E18" s="148" t="s">
        <v>122</v>
      </c>
      <c r="F18" s="198" t="s">
        <v>37</v>
      </c>
      <c r="G18" s="1517">
        <v>6.0000000000000001E-3</v>
      </c>
      <c r="H18" s="1518"/>
      <c r="I18" s="1519"/>
      <c r="J18" s="1494">
        <v>15.91</v>
      </c>
      <c r="K18" s="1494" t="b">
        <v>0</v>
      </c>
      <c r="L18" s="1494" t="b">
        <v>0</v>
      </c>
      <c r="M18" s="236">
        <f t="shared" si="1"/>
        <v>0.09</v>
      </c>
      <c r="N18" s="217"/>
      <c r="P18" s="150">
        <v>2E-3</v>
      </c>
    </row>
    <row r="19" spans="1:16" s="98" customFormat="1" ht="24">
      <c r="A19" s="216"/>
      <c r="B19" s="186">
        <v>89035</v>
      </c>
      <c r="C19" s="187"/>
      <c r="D19" s="235" t="s">
        <v>134</v>
      </c>
      <c r="E19" s="148" t="s">
        <v>83</v>
      </c>
      <c r="F19" s="198" t="s">
        <v>72</v>
      </c>
      <c r="G19" s="1517">
        <v>2E-3</v>
      </c>
      <c r="H19" s="1518"/>
      <c r="I19" s="1519"/>
      <c r="J19" s="1494">
        <v>101.2</v>
      </c>
      <c r="K19" s="1494" t="b">
        <v>0</v>
      </c>
      <c r="L19" s="1494" t="b">
        <v>0</v>
      </c>
      <c r="M19" s="236">
        <f t="shared" si="1"/>
        <v>0.2</v>
      </c>
      <c r="N19" s="217"/>
      <c r="P19" s="150">
        <v>1.6999999999999999E-3</v>
      </c>
    </row>
    <row r="20" spans="1:16" s="98" customFormat="1" ht="24">
      <c r="A20" s="216"/>
      <c r="B20" s="186">
        <v>89036</v>
      </c>
      <c r="C20" s="187"/>
      <c r="D20" s="235" t="s">
        <v>134</v>
      </c>
      <c r="E20" s="148" t="s">
        <v>93</v>
      </c>
      <c r="F20" s="198" t="s">
        <v>90</v>
      </c>
      <c r="G20" s="1517">
        <v>4.0000000000000001E-3</v>
      </c>
      <c r="H20" s="1518"/>
      <c r="I20" s="1519"/>
      <c r="J20" s="1494">
        <v>23.26</v>
      </c>
      <c r="K20" s="1494" t="b">
        <v>0</v>
      </c>
      <c r="L20" s="1494" t="b">
        <v>0</v>
      </c>
      <c r="M20" s="236">
        <f t="shared" si="1"/>
        <v>0.09</v>
      </c>
      <c r="N20" s="217"/>
      <c r="P20" s="150">
        <v>1.4E-3</v>
      </c>
    </row>
    <row r="21" spans="1:16" s="98" customFormat="1" ht="48">
      <c r="A21" s="216"/>
      <c r="B21" s="186">
        <v>91486</v>
      </c>
      <c r="C21" s="187"/>
      <c r="D21" s="235" t="s">
        <v>134</v>
      </c>
      <c r="E21" s="148" t="s">
        <v>94</v>
      </c>
      <c r="F21" s="198" t="s">
        <v>90</v>
      </c>
      <c r="G21" s="1517">
        <v>5.0000000000000001E-3</v>
      </c>
      <c r="H21" s="1518"/>
      <c r="I21" s="1519"/>
      <c r="J21" s="1494">
        <v>33.4</v>
      </c>
      <c r="K21" s="1494" t="b">
        <v>0</v>
      </c>
      <c r="L21" s="1494" t="b">
        <v>0</v>
      </c>
      <c r="M21" s="236">
        <f t="shared" si="1"/>
        <v>0.16</v>
      </c>
      <c r="N21" s="217"/>
      <c r="P21" s="150">
        <v>1E-3</v>
      </c>
    </row>
    <row r="22" spans="1:16" s="98" customFormat="1" ht="15.75" customHeight="1">
      <c r="A22" s="218"/>
      <c r="B22" s="1520" t="s">
        <v>176</v>
      </c>
      <c r="C22" s="1521"/>
      <c r="D22" s="1521"/>
      <c r="E22" s="1521"/>
      <c r="F22" s="1521"/>
      <c r="G22" s="1521"/>
      <c r="H22" s="1521"/>
      <c r="I22" s="1521"/>
      <c r="J22" s="1521"/>
      <c r="K22" s="1521"/>
      <c r="L22" s="1522"/>
      <c r="M22" s="237">
        <f>SUM(M14:M21)</f>
        <v>6.4395000000000007</v>
      </c>
      <c r="N22" s="219"/>
    </row>
    <row r="23" spans="1:16">
      <c r="A23" s="35"/>
      <c r="B23" s="99"/>
      <c r="C23" s="35"/>
      <c r="D23" s="35"/>
      <c r="E23" s="35"/>
      <c r="F23" s="36"/>
      <c r="G23" s="36"/>
      <c r="H23" s="36"/>
      <c r="I23" s="36"/>
      <c r="J23" s="36"/>
      <c r="K23" s="36"/>
      <c r="L23" s="36"/>
      <c r="M23" s="36"/>
      <c r="N23" s="35"/>
    </row>
  </sheetData>
  <mergeCells count="28">
    <mergeCell ref="B22:L22"/>
    <mergeCell ref="I10:L10"/>
    <mergeCell ref="G19:I19"/>
    <mergeCell ref="J19:L19"/>
    <mergeCell ref="G20:I20"/>
    <mergeCell ref="J20:L20"/>
    <mergeCell ref="E12:E13"/>
    <mergeCell ref="G16:I16"/>
    <mergeCell ref="J16:L16"/>
    <mergeCell ref="G17:I17"/>
    <mergeCell ref="J17:L17"/>
    <mergeCell ref="G18:I18"/>
    <mergeCell ref="J18:L18"/>
    <mergeCell ref="G14:I14"/>
    <mergeCell ref="J14:L14"/>
    <mergeCell ref="G21:I21"/>
    <mergeCell ref="A5:N5"/>
    <mergeCell ref="J21:L21"/>
    <mergeCell ref="D7:J8"/>
    <mergeCell ref="L7:M7"/>
    <mergeCell ref="L8:M8"/>
    <mergeCell ref="B12:C13"/>
    <mergeCell ref="D12:D13"/>
    <mergeCell ref="F12:F13"/>
    <mergeCell ref="G12:I13"/>
    <mergeCell ref="B7:B8"/>
    <mergeCell ref="G15:I15"/>
    <mergeCell ref="J15:L15"/>
  </mergeCells>
  <dataValidations count="1">
    <dataValidation type="list" allowBlank="1" showInputMessage="1" showErrorMessage="1" sqref="O14:O21 D14:D21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84" fitToHeight="0" orientation="landscape" r:id="rId1"/>
  <headerFooter scaleWithDoc="0">
    <oddFooter xml:space="preserve">&amp;C&amp;10
</oddFoot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7">
    <pageSetUpPr fitToPage="1"/>
  </sheetPr>
  <dimension ref="A1:P23"/>
  <sheetViews>
    <sheetView showGridLines="0" showZeros="0" zoomScaleNormal="100" zoomScaleSheetLayoutView="100" workbookViewId="0">
      <selection activeCell="J14" sqref="J14:L14"/>
    </sheetView>
  </sheetViews>
  <sheetFormatPr defaultColWidth="11.42578125" defaultRowHeight="12.75"/>
  <cols>
    <col min="1" max="1" width="0.7109375" style="21" customWidth="1"/>
    <col min="2" max="2" width="15.140625" style="21" customWidth="1"/>
    <col min="3" max="3" width="0.7109375" style="21" customWidth="1"/>
    <col min="4" max="4" width="17.140625" style="21" customWidth="1"/>
    <col min="5" max="5" width="56.5703125" style="21" customWidth="1"/>
    <col min="6" max="6" width="10.7109375" style="24" bestFit="1" customWidth="1"/>
    <col min="7" max="7" width="7.7109375" style="24" customWidth="1"/>
    <col min="8" max="8" width="0.7109375" style="24" customWidth="1"/>
    <col min="9" max="9" width="7.7109375" style="24" customWidth="1"/>
    <col min="10" max="10" width="10.7109375" style="24" customWidth="1"/>
    <col min="11" max="11" width="0.7109375" style="24" customWidth="1"/>
    <col min="12" max="12" width="6.5703125" style="24" customWidth="1"/>
    <col min="13" max="13" width="19.140625" style="24" customWidth="1"/>
    <col min="14" max="14" width="0.7109375" style="21" customWidth="1"/>
    <col min="15" max="15" width="14.28515625" style="21" customWidth="1"/>
    <col min="16" max="44" width="11.42578125" style="21"/>
    <col min="45" max="45" width="0.7109375" style="21" customWidth="1"/>
    <col min="46" max="46" width="15.140625" style="21" customWidth="1"/>
    <col min="47" max="47" width="0.7109375" style="21" customWidth="1"/>
    <col min="48" max="48" width="56.140625" style="21" customWidth="1"/>
    <col min="49" max="49" width="0.7109375" style="21" customWidth="1"/>
    <col min="50" max="50" width="9.140625" style="21" customWidth="1"/>
    <col min="51" max="51" width="6" style="21" customWidth="1"/>
    <col min="52" max="52" width="0.7109375" style="21" customWidth="1"/>
    <col min="53" max="53" width="7.140625" style="21" customWidth="1"/>
    <col min="54" max="54" width="6.5703125" style="21" customWidth="1"/>
    <col min="55" max="55" width="0.7109375" style="21" customWidth="1"/>
    <col min="56" max="56" width="7.85546875" style="21" customWidth="1"/>
    <col min="57" max="57" width="10.5703125" style="21" customWidth="1"/>
    <col min="58" max="58" width="0.7109375" style="21" customWidth="1"/>
    <col min="59" max="300" width="11.42578125" style="21"/>
    <col min="301" max="301" width="0.7109375" style="21" customWidth="1"/>
    <col min="302" max="302" width="15.140625" style="21" customWidth="1"/>
    <col min="303" max="303" width="0.7109375" style="21" customWidth="1"/>
    <col min="304" max="304" width="56.140625" style="21" customWidth="1"/>
    <col min="305" max="305" width="0.7109375" style="21" customWidth="1"/>
    <col min="306" max="306" width="9.140625" style="21" customWidth="1"/>
    <col min="307" max="307" width="6" style="21" customWidth="1"/>
    <col min="308" max="308" width="0.7109375" style="21" customWidth="1"/>
    <col min="309" max="309" width="7.140625" style="21" customWidth="1"/>
    <col min="310" max="310" width="6.5703125" style="21" customWidth="1"/>
    <col min="311" max="311" width="0.7109375" style="21" customWidth="1"/>
    <col min="312" max="312" width="7.85546875" style="21" customWidth="1"/>
    <col min="313" max="313" width="10.5703125" style="21" customWidth="1"/>
    <col min="314" max="314" width="0.7109375" style="21" customWidth="1"/>
    <col min="315" max="556" width="11.42578125" style="21"/>
    <col min="557" max="557" width="0.7109375" style="21" customWidth="1"/>
    <col min="558" max="558" width="15.140625" style="21" customWidth="1"/>
    <col min="559" max="559" width="0.7109375" style="21" customWidth="1"/>
    <col min="560" max="560" width="56.140625" style="21" customWidth="1"/>
    <col min="561" max="561" width="0.7109375" style="21" customWidth="1"/>
    <col min="562" max="562" width="9.140625" style="21" customWidth="1"/>
    <col min="563" max="563" width="6" style="21" customWidth="1"/>
    <col min="564" max="564" width="0.7109375" style="21" customWidth="1"/>
    <col min="565" max="565" width="7.140625" style="21" customWidth="1"/>
    <col min="566" max="566" width="6.5703125" style="21" customWidth="1"/>
    <col min="567" max="567" width="0.7109375" style="21" customWidth="1"/>
    <col min="568" max="568" width="7.85546875" style="21" customWidth="1"/>
    <col min="569" max="569" width="10.5703125" style="21" customWidth="1"/>
    <col min="570" max="570" width="0.7109375" style="21" customWidth="1"/>
    <col min="571" max="812" width="11.42578125" style="21"/>
    <col min="813" max="813" width="0.7109375" style="21" customWidth="1"/>
    <col min="814" max="814" width="15.140625" style="21" customWidth="1"/>
    <col min="815" max="815" width="0.7109375" style="21" customWidth="1"/>
    <col min="816" max="816" width="56.140625" style="21" customWidth="1"/>
    <col min="817" max="817" width="0.7109375" style="21" customWidth="1"/>
    <col min="818" max="818" width="9.140625" style="21" customWidth="1"/>
    <col min="819" max="819" width="6" style="21" customWidth="1"/>
    <col min="820" max="820" width="0.7109375" style="21" customWidth="1"/>
    <col min="821" max="821" width="7.140625" style="21" customWidth="1"/>
    <col min="822" max="822" width="6.5703125" style="21" customWidth="1"/>
    <col min="823" max="823" width="0.7109375" style="21" customWidth="1"/>
    <col min="824" max="824" width="7.85546875" style="21" customWidth="1"/>
    <col min="825" max="825" width="10.5703125" style="21" customWidth="1"/>
    <col min="826" max="826" width="0.7109375" style="21" customWidth="1"/>
    <col min="827" max="1068" width="11.42578125" style="21"/>
    <col min="1069" max="1069" width="0.7109375" style="21" customWidth="1"/>
    <col min="1070" max="1070" width="15.140625" style="21" customWidth="1"/>
    <col min="1071" max="1071" width="0.7109375" style="21" customWidth="1"/>
    <col min="1072" max="1072" width="56.140625" style="21" customWidth="1"/>
    <col min="1073" max="1073" width="0.7109375" style="21" customWidth="1"/>
    <col min="1074" max="1074" width="9.140625" style="21" customWidth="1"/>
    <col min="1075" max="1075" width="6" style="21" customWidth="1"/>
    <col min="1076" max="1076" width="0.7109375" style="21" customWidth="1"/>
    <col min="1077" max="1077" width="7.140625" style="21" customWidth="1"/>
    <col min="1078" max="1078" width="6.5703125" style="21" customWidth="1"/>
    <col min="1079" max="1079" width="0.7109375" style="21" customWidth="1"/>
    <col min="1080" max="1080" width="7.85546875" style="21" customWidth="1"/>
    <col min="1081" max="1081" width="10.5703125" style="21" customWidth="1"/>
    <col min="1082" max="1082" width="0.7109375" style="21" customWidth="1"/>
    <col min="1083" max="1324" width="11.42578125" style="21"/>
    <col min="1325" max="1325" width="0.7109375" style="21" customWidth="1"/>
    <col min="1326" max="1326" width="15.140625" style="21" customWidth="1"/>
    <col min="1327" max="1327" width="0.7109375" style="21" customWidth="1"/>
    <col min="1328" max="1328" width="56.140625" style="21" customWidth="1"/>
    <col min="1329" max="1329" width="0.7109375" style="21" customWidth="1"/>
    <col min="1330" max="1330" width="9.140625" style="21" customWidth="1"/>
    <col min="1331" max="1331" width="6" style="21" customWidth="1"/>
    <col min="1332" max="1332" width="0.7109375" style="21" customWidth="1"/>
    <col min="1333" max="1333" width="7.140625" style="21" customWidth="1"/>
    <col min="1334" max="1334" width="6.5703125" style="21" customWidth="1"/>
    <col min="1335" max="1335" width="0.7109375" style="21" customWidth="1"/>
    <col min="1336" max="1336" width="7.85546875" style="21" customWidth="1"/>
    <col min="1337" max="1337" width="10.5703125" style="21" customWidth="1"/>
    <col min="1338" max="1338" width="0.7109375" style="21" customWidth="1"/>
    <col min="1339" max="1580" width="11.42578125" style="21"/>
    <col min="1581" max="1581" width="0.7109375" style="21" customWidth="1"/>
    <col min="1582" max="1582" width="15.140625" style="21" customWidth="1"/>
    <col min="1583" max="1583" width="0.7109375" style="21" customWidth="1"/>
    <col min="1584" max="1584" width="56.140625" style="21" customWidth="1"/>
    <col min="1585" max="1585" width="0.7109375" style="21" customWidth="1"/>
    <col min="1586" max="1586" width="9.140625" style="21" customWidth="1"/>
    <col min="1587" max="1587" width="6" style="21" customWidth="1"/>
    <col min="1588" max="1588" width="0.7109375" style="21" customWidth="1"/>
    <col min="1589" max="1589" width="7.140625" style="21" customWidth="1"/>
    <col min="1590" max="1590" width="6.5703125" style="21" customWidth="1"/>
    <col min="1591" max="1591" width="0.7109375" style="21" customWidth="1"/>
    <col min="1592" max="1592" width="7.85546875" style="21" customWidth="1"/>
    <col min="1593" max="1593" width="10.5703125" style="21" customWidth="1"/>
    <col min="1594" max="1594" width="0.7109375" style="21" customWidth="1"/>
    <col min="1595" max="1836" width="11.42578125" style="21"/>
    <col min="1837" max="1837" width="0.7109375" style="21" customWidth="1"/>
    <col min="1838" max="1838" width="15.140625" style="21" customWidth="1"/>
    <col min="1839" max="1839" width="0.7109375" style="21" customWidth="1"/>
    <col min="1840" max="1840" width="56.140625" style="21" customWidth="1"/>
    <col min="1841" max="1841" width="0.7109375" style="21" customWidth="1"/>
    <col min="1842" max="1842" width="9.140625" style="21" customWidth="1"/>
    <col min="1843" max="1843" width="6" style="21" customWidth="1"/>
    <col min="1844" max="1844" width="0.7109375" style="21" customWidth="1"/>
    <col min="1845" max="1845" width="7.140625" style="21" customWidth="1"/>
    <col min="1846" max="1846" width="6.5703125" style="21" customWidth="1"/>
    <col min="1847" max="1847" width="0.7109375" style="21" customWidth="1"/>
    <col min="1848" max="1848" width="7.85546875" style="21" customWidth="1"/>
    <col min="1849" max="1849" width="10.5703125" style="21" customWidth="1"/>
    <col min="1850" max="1850" width="0.7109375" style="21" customWidth="1"/>
    <col min="1851" max="2092" width="11.42578125" style="21"/>
    <col min="2093" max="2093" width="0.7109375" style="21" customWidth="1"/>
    <col min="2094" max="2094" width="15.140625" style="21" customWidth="1"/>
    <col min="2095" max="2095" width="0.7109375" style="21" customWidth="1"/>
    <col min="2096" max="2096" width="56.140625" style="21" customWidth="1"/>
    <col min="2097" max="2097" width="0.7109375" style="21" customWidth="1"/>
    <col min="2098" max="2098" width="9.140625" style="21" customWidth="1"/>
    <col min="2099" max="2099" width="6" style="21" customWidth="1"/>
    <col min="2100" max="2100" width="0.7109375" style="21" customWidth="1"/>
    <col min="2101" max="2101" width="7.140625" style="21" customWidth="1"/>
    <col min="2102" max="2102" width="6.5703125" style="21" customWidth="1"/>
    <col min="2103" max="2103" width="0.7109375" style="21" customWidth="1"/>
    <col min="2104" max="2104" width="7.85546875" style="21" customWidth="1"/>
    <col min="2105" max="2105" width="10.5703125" style="21" customWidth="1"/>
    <col min="2106" max="2106" width="0.7109375" style="21" customWidth="1"/>
    <col min="2107" max="2348" width="11.42578125" style="21"/>
    <col min="2349" max="2349" width="0.7109375" style="21" customWidth="1"/>
    <col min="2350" max="2350" width="15.140625" style="21" customWidth="1"/>
    <col min="2351" max="2351" width="0.7109375" style="21" customWidth="1"/>
    <col min="2352" max="2352" width="56.140625" style="21" customWidth="1"/>
    <col min="2353" max="2353" width="0.7109375" style="21" customWidth="1"/>
    <col min="2354" max="2354" width="9.140625" style="21" customWidth="1"/>
    <col min="2355" max="2355" width="6" style="21" customWidth="1"/>
    <col min="2356" max="2356" width="0.7109375" style="21" customWidth="1"/>
    <col min="2357" max="2357" width="7.140625" style="21" customWidth="1"/>
    <col min="2358" max="2358" width="6.5703125" style="21" customWidth="1"/>
    <col min="2359" max="2359" width="0.7109375" style="21" customWidth="1"/>
    <col min="2360" max="2360" width="7.85546875" style="21" customWidth="1"/>
    <col min="2361" max="2361" width="10.5703125" style="21" customWidth="1"/>
    <col min="2362" max="2362" width="0.7109375" style="21" customWidth="1"/>
    <col min="2363" max="2604" width="11.42578125" style="21"/>
    <col min="2605" max="2605" width="0.7109375" style="21" customWidth="1"/>
    <col min="2606" max="2606" width="15.140625" style="21" customWidth="1"/>
    <col min="2607" max="2607" width="0.7109375" style="21" customWidth="1"/>
    <col min="2608" max="2608" width="56.140625" style="21" customWidth="1"/>
    <col min="2609" max="2609" width="0.7109375" style="21" customWidth="1"/>
    <col min="2610" max="2610" width="9.140625" style="21" customWidth="1"/>
    <col min="2611" max="2611" width="6" style="21" customWidth="1"/>
    <col min="2612" max="2612" width="0.7109375" style="21" customWidth="1"/>
    <col min="2613" max="2613" width="7.140625" style="21" customWidth="1"/>
    <col min="2614" max="2614" width="6.5703125" style="21" customWidth="1"/>
    <col min="2615" max="2615" width="0.7109375" style="21" customWidth="1"/>
    <col min="2616" max="2616" width="7.85546875" style="21" customWidth="1"/>
    <col min="2617" max="2617" width="10.5703125" style="21" customWidth="1"/>
    <col min="2618" max="2618" width="0.7109375" style="21" customWidth="1"/>
    <col min="2619" max="2860" width="11.42578125" style="21"/>
    <col min="2861" max="2861" width="0.7109375" style="21" customWidth="1"/>
    <col min="2862" max="2862" width="15.140625" style="21" customWidth="1"/>
    <col min="2863" max="2863" width="0.7109375" style="21" customWidth="1"/>
    <col min="2864" max="2864" width="56.140625" style="21" customWidth="1"/>
    <col min="2865" max="2865" width="0.7109375" style="21" customWidth="1"/>
    <col min="2866" max="2866" width="9.140625" style="21" customWidth="1"/>
    <col min="2867" max="2867" width="6" style="21" customWidth="1"/>
    <col min="2868" max="2868" width="0.7109375" style="21" customWidth="1"/>
    <col min="2869" max="2869" width="7.140625" style="21" customWidth="1"/>
    <col min="2870" max="2870" width="6.5703125" style="21" customWidth="1"/>
    <col min="2871" max="2871" width="0.7109375" style="21" customWidth="1"/>
    <col min="2872" max="2872" width="7.85546875" style="21" customWidth="1"/>
    <col min="2873" max="2873" width="10.5703125" style="21" customWidth="1"/>
    <col min="2874" max="2874" width="0.7109375" style="21" customWidth="1"/>
    <col min="2875" max="3116" width="11.42578125" style="21"/>
    <col min="3117" max="3117" width="0.7109375" style="21" customWidth="1"/>
    <col min="3118" max="3118" width="15.140625" style="21" customWidth="1"/>
    <col min="3119" max="3119" width="0.7109375" style="21" customWidth="1"/>
    <col min="3120" max="3120" width="56.140625" style="21" customWidth="1"/>
    <col min="3121" max="3121" width="0.7109375" style="21" customWidth="1"/>
    <col min="3122" max="3122" width="9.140625" style="21" customWidth="1"/>
    <col min="3123" max="3123" width="6" style="21" customWidth="1"/>
    <col min="3124" max="3124" width="0.7109375" style="21" customWidth="1"/>
    <col min="3125" max="3125" width="7.140625" style="21" customWidth="1"/>
    <col min="3126" max="3126" width="6.5703125" style="21" customWidth="1"/>
    <col min="3127" max="3127" width="0.7109375" style="21" customWidth="1"/>
    <col min="3128" max="3128" width="7.85546875" style="21" customWidth="1"/>
    <col min="3129" max="3129" width="10.5703125" style="21" customWidth="1"/>
    <col min="3130" max="3130" width="0.7109375" style="21" customWidth="1"/>
    <col min="3131" max="3372" width="11.42578125" style="21"/>
    <col min="3373" max="3373" width="0.7109375" style="21" customWidth="1"/>
    <col min="3374" max="3374" width="15.140625" style="21" customWidth="1"/>
    <col min="3375" max="3375" width="0.7109375" style="21" customWidth="1"/>
    <col min="3376" max="3376" width="56.140625" style="21" customWidth="1"/>
    <col min="3377" max="3377" width="0.7109375" style="21" customWidth="1"/>
    <col min="3378" max="3378" width="9.140625" style="21" customWidth="1"/>
    <col min="3379" max="3379" width="6" style="21" customWidth="1"/>
    <col min="3380" max="3380" width="0.7109375" style="21" customWidth="1"/>
    <col min="3381" max="3381" width="7.140625" style="21" customWidth="1"/>
    <col min="3382" max="3382" width="6.5703125" style="21" customWidth="1"/>
    <col min="3383" max="3383" width="0.7109375" style="21" customWidth="1"/>
    <col min="3384" max="3384" width="7.85546875" style="21" customWidth="1"/>
    <col min="3385" max="3385" width="10.5703125" style="21" customWidth="1"/>
    <col min="3386" max="3386" width="0.7109375" style="21" customWidth="1"/>
    <col min="3387" max="3628" width="11.42578125" style="21"/>
    <col min="3629" max="3629" width="0.7109375" style="21" customWidth="1"/>
    <col min="3630" max="3630" width="15.140625" style="21" customWidth="1"/>
    <col min="3631" max="3631" width="0.7109375" style="21" customWidth="1"/>
    <col min="3632" max="3632" width="56.140625" style="21" customWidth="1"/>
    <col min="3633" max="3633" width="0.7109375" style="21" customWidth="1"/>
    <col min="3634" max="3634" width="9.140625" style="21" customWidth="1"/>
    <col min="3635" max="3635" width="6" style="21" customWidth="1"/>
    <col min="3636" max="3636" width="0.7109375" style="21" customWidth="1"/>
    <col min="3637" max="3637" width="7.140625" style="21" customWidth="1"/>
    <col min="3638" max="3638" width="6.5703125" style="21" customWidth="1"/>
    <col min="3639" max="3639" width="0.7109375" style="21" customWidth="1"/>
    <col min="3640" max="3640" width="7.85546875" style="21" customWidth="1"/>
    <col min="3641" max="3641" width="10.5703125" style="21" customWidth="1"/>
    <col min="3642" max="3642" width="0.7109375" style="21" customWidth="1"/>
    <col min="3643" max="3884" width="11.42578125" style="21"/>
    <col min="3885" max="3885" width="0.7109375" style="21" customWidth="1"/>
    <col min="3886" max="3886" width="15.140625" style="21" customWidth="1"/>
    <col min="3887" max="3887" width="0.7109375" style="21" customWidth="1"/>
    <col min="3888" max="3888" width="56.140625" style="21" customWidth="1"/>
    <col min="3889" max="3889" width="0.7109375" style="21" customWidth="1"/>
    <col min="3890" max="3890" width="9.140625" style="21" customWidth="1"/>
    <col min="3891" max="3891" width="6" style="21" customWidth="1"/>
    <col min="3892" max="3892" width="0.7109375" style="21" customWidth="1"/>
    <col min="3893" max="3893" width="7.140625" style="21" customWidth="1"/>
    <col min="3894" max="3894" width="6.5703125" style="21" customWidth="1"/>
    <col min="3895" max="3895" width="0.7109375" style="21" customWidth="1"/>
    <col min="3896" max="3896" width="7.85546875" style="21" customWidth="1"/>
    <col min="3897" max="3897" width="10.5703125" style="21" customWidth="1"/>
    <col min="3898" max="3898" width="0.7109375" style="21" customWidth="1"/>
    <col min="3899" max="4140" width="11.42578125" style="21"/>
    <col min="4141" max="4141" width="0.7109375" style="21" customWidth="1"/>
    <col min="4142" max="4142" width="15.140625" style="21" customWidth="1"/>
    <col min="4143" max="4143" width="0.7109375" style="21" customWidth="1"/>
    <col min="4144" max="4144" width="56.140625" style="21" customWidth="1"/>
    <col min="4145" max="4145" width="0.7109375" style="21" customWidth="1"/>
    <col min="4146" max="4146" width="9.140625" style="21" customWidth="1"/>
    <col min="4147" max="4147" width="6" style="21" customWidth="1"/>
    <col min="4148" max="4148" width="0.7109375" style="21" customWidth="1"/>
    <col min="4149" max="4149" width="7.140625" style="21" customWidth="1"/>
    <col min="4150" max="4150" width="6.5703125" style="21" customWidth="1"/>
    <col min="4151" max="4151" width="0.7109375" style="21" customWidth="1"/>
    <col min="4152" max="4152" width="7.85546875" style="21" customWidth="1"/>
    <col min="4153" max="4153" width="10.5703125" style="21" customWidth="1"/>
    <col min="4154" max="4154" width="0.7109375" style="21" customWidth="1"/>
    <col min="4155" max="4396" width="11.42578125" style="21"/>
    <col min="4397" max="4397" width="0.7109375" style="21" customWidth="1"/>
    <col min="4398" max="4398" width="15.140625" style="21" customWidth="1"/>
    <col min="4399" max="4399" width="0.7109375" style="21" customWidth="1"/>
    <col min="4400" max="4400" width="56.140625" style="21" customWidth="1"/>
    <col min="4401" max="4401" width="0.7109375" style="21" customWidth="1"/>
    <col min="4402" max="4402" width="9.140625" style="21" customWidth="1"/>
    <col min="4403" max="4403" width="6" style="21" customWidth="1"/>
    <col min="4404" max="4404" width="0.7109375" style="21" customWidth="1"/>
    <col min="4405" max="4405" width="7.140625" style="21" customWidth="1"/>
    <col min="4406" max="4406" width="6.5703125" style="21" customWidth="1"/>
    <col min="4407" max="4407" width="0.7109375" style="21" customWidth="1"/>
    <col min="4408" max="4408" width="7.85546875" style="21" customWidth="1"/>
    <col min="4409" max="4409" width="10.5703125" style="21" customWidth="1"/>
    <col min="4410" max="4410" width="0.7109375" style="21" customWidth="1"/>
    <col min="4411" max="4652" width="11.42578125" style="21"/>
    <col min="4653" max="4653" width="0.7109375" style="21" customWidth="1"/>
    <col min="4654" max="4654" width="15.140625" style="21" customWidth="1"/>
    <col min="4655" max="4655" width="0.7109375" style="21" customWidth="1"/>
    <col min="4656" max="4656" width="56.140625" style="21" customWidth="1"/>
    <col min="4657" max="4657" width="0.7109375" style="21" customWidth="1"/>
    <col min="4658" max="4658" width="9.140625" style="21" customWidth="1"/>
    <col min="4659" max="4659" width="6" style="21" customWidth="1"/>
    <col min="4660" max="4660" width="0.7109375" style="21" customWidth="1"/>
    <col min="4661" max="4661" width="7.140625" style="21" customWidth="1"/>
    <col min="4662" max="4662" width="6.5703125" style="21" customWidth="1"/>
    <col min="4663" max="4663" width="0.7109375" style="21" customWidth="1"/>
    <col min="4664" max="4664" width="7.85546875" style="21" customWidth="1"/>
    <col min="4665" max="4665" width="10.5703125" style="21" customWidth="1"/>
    <col min="4666" max="4666" width="0.7109375" style="21" customWidth="1"/>
    <col min="4667" max="4908" width="11.42578125" style="21"/>
    <col min="4909" max="4909" width="0.7109375" style="21" customWidth="1"/>
    <col min="4910" max="4910" width="15.140625" style="21" customWidth="1"/>
    <col min="4911" max="4911" width="0.7109375" style="21" customWidth="1"/>
    <col min="4912" max="4912" width="56.140625" style="21" customWidth="1"/>
    <col min="4913" max="4913" width="0.7109375" style="21" customWidth="1"/>
    <col min="4914" max="4914" width="9.140625" style="21" customWidth="1"/>
    <col min="4915" max="4915" width="6" style="21" customWidth="1"/>
    <col min="4916" max="4916" width="0.7109375" style="21" customWidth="1"/>
    <col min="4917" max="4917" width="7.140625" style="21" customWidth="1"/>
    <col min="4918" max="4918" width="6.5703125" style="21" customWidth="1"/>
    <col min="4919" max="4919" width="0.7109375" style="21" customWidth="1"/>
    <col min="4920" max="4920" width="7.85546875" style="21" customWidth="1"/>
    <col min="4921" max="4921" width="10.5703125" style="21" customWidth="1"/>
    <col min="4922" max="4922" width="0.7109375" style="21" customWidth="1"/>
    <col min="4923" max="5164" width="11.42578125" style="21"/>
    <col min="5165" max="5165" width="0.7109375" style="21" customWidth="1"/>
    <col min="5166" max="5166" width="15.140625" style="21" customWidth="1"/>
    <col min="5167" max="5167" width="0.7109375" style="21" customWidth="1"/>
    <col min="5168" max="5168" width="56.140625" style="21" customWidth="1"/>
    <col min="5169" max="5169" width="0.7109375" style="21" customWidth="1"/>
    <col min="5170" max="5170" width="9.140625" style="21" customWidth="1"/>
    <col min="5171" max="5171" width="6" style="21" customWidth="1"/>
    <col min="5172" max="5172" width="0.7109375" style="21" customWidth="1"/>
    <col min="5173" max="5173" width="7.140625" style="21" customWidth="1"/>
    <col min="5174" max="5174" width="6.5703125" style="21" customWidth="1"/>
    <col min="5175" max="5175" width="0.7109375" style="21" customWidth="1"/>
    <col min="5176" max="5176" width="7.85546875" style="21" customWidth="1"/>
    <col min="5177" max="5177" width="10.5703125" style="21" customWidth="1"/>
    <col min="5178" max="5178" width="0.7109375" style="21" customWidth="1"/>
    <col min="5179" max="5420" width="11.42578125" style="21"/>
    <col min="5421" max="5421" width="0.7109375" style="21" customWidth="1"/>
    <col min="5422" max="5422" width="15.140625" style="21" customWidth="1"/>
    <col min="5423" max="5423" width="0.7109375" style="21" customWidth="1"/>
    <col min="5424" max="5424" width="56.140625" style="21" customWidth="1"/>
    <col min="5425" max="5425" width="0.7109375" style="21" customWidth="1"/>
    <col min="5426" max="5426" width="9.140625" style="21" customWidth="1"/>
    <col min="5427" max="5427" width="6" style="21" customWidth="1"/>
    <col min="5428" max="5428" width="0.7109375" style="21" customWidth="1"/>
    <col min="5429" max="5429" width="7.140625" style="21" customWidth="1"/>
    <col min="5430" max="5430" width="6.5703125" style="21" customWidth="1"/>
    <col min="5431" max="5431" width="0.7109375" style="21" customWidth="1"/>
    <col min="5432" max="5432" width="7.85546875" style="21" customWidth="1"/>
    <col min="5433" max="5433" width="10.5703125" style="21" customWidth="1"/>
    <col min="5434" max="5434" width="0.7109375" style="21" customWidth="1"/>
    <col min="5435" max="5676" width="11.42578125" style="21"/>
    <col min="5677" max="5677" width="0.7109375" style="21" customWidth="1"/>
    <col min="5678" max="5678" width="15.140625" style="21" customWidth="1"/>
    <col min="5679" max="5679" width="0.7109375" style="21" customWidth="1"/>
    <col min="5680" max="5680" width="56.140625" style="21" customWidth="1"/>
    <col min="5681" max="5681" width="0.7109375" style="21" customWidth="1"/>
    <col min="5682" max="5682" width="9.140625" style="21" customWidth="1"/>
    <col min="5683" max="5683" width="6" style="21" customWidth="1"/>
    <col min="5684" max="5684" width="0.7109375" style="21" customWidth="1"/>
    <col min="5685" max="5685" width="7.140625" style="21" customWidth="1"/>
    <col min="5686" max="5686" width="6.5703125" style="21" customWidth="1"/>
    <col min="5687" max="5687" width="0.7109375" style="21" customWidth="1"/>
    <col min="5688" max="5688" width="7.85546875" style="21" customWidth="1"/>
    <col min="5689" max="5689" width="10.5703125" style="21" customWidth="1"/>
    <col min="5690" max="5690" width="0.7109375" style="21" customWidth="1"/>
    <col min="5691" max="5932" width="11.42578125" style="21"/>
    <col min="5933" max="5933" width="0.7109375" style="21" customWidth="1"/>
    <col min="5934" max="5934" width="15.140625" style="21" customWidth="1"/>
    <col min="5935" max="5935" width="0.7109375" style="21" customWidth="1"/>
    <col min="5936" max="5936" width="56.140625" style="21" customWidth="1"/>
    <col min="5937" max="5937" width="0.7109375" style="21" customWidth="1"/>
    <col min="5938" max="5938" width="9.140625" style="21" customWidth="1"/>
    <col min="5939" max="5939" width="6" style="21" customWidth="1"/>
    <col min="5940" max="5940" width="0.7109375" style="21" customWidth="1"/>
    <col min="5941" max="5941" width="7.140625" style="21" customWidth="1"/>
    <col min="5942" max="5942" width="6.5703125" style="21" customWidth="1"/>
    <col min="5943" max="5943" width="0.7109375" style="21" customWidth="1"/>
    <col min="5944" max="5944" width="7.85546875" style="21" customWidth="1"/>
    <col min="5945" max="5945" width="10.5703125" style="21" customWidth="1"/>
    <col min="5946" max="5946" width="0.7109375" style="21" customWidth="1"/>
    <col min="5947" max="6188" width="11.42578125" style="21"/>
    <col min="6189" max="6189" width="0.7109375" style="21" customWidth="1"/>
    <col min="6190" max="6190" width="15.140625" style="21" customWidth="1"/>
    <col min="6191" max="6191" width="0.7109375" style="21" customWidth="1"/>
    <col min="6192" max="6192" width="56.140625" style="21" customWidth="1"/>
    <col min="6193" max="6193" width="0.7109375" style="21" customWidth="1"/>
    <col min="6194" max="6194" width="9.140625" style="21" customWidth="1"/>
    <col min="6195" max="6195" width="6" style="21" customWidth="1"/>
    <col min="6196" max="6196" width="0.7109375" style="21" customWidth="1"/>
    <col min="6197" max="6197" width="7.140625" style="21" customWidth="1"/>
    <col min="6198" max="6198" width="6.5703125" style="21" customWidth="1"/>
    <col min="6199" max="6199" width="0.7109375" style="21" customWidth="1"/>
    <col min="6200" max="6200" width="7.85546875" style="21" customWidth="1"/>
    <col min="6201" max="6201" width="10.5703125" style="21" customWidth="1"/>
    <col min="6202" max="6202" width="0.7109375" style="21" customWidth="1"/>
    <col min="6203" max="6444" width="11.42578125" style="21"/>
    <col min="6445" max="6445" width="0.7109375" style="21" customWidth="1"/>
    <col min="6446" max="6446" width="15.140625" style="21" customWidth="1"/>
    <col min="6447" max="6447" width="0.7109375" style="21" customWidth="1"/>
    <col min="6448" max="6448" width="56.140625" style="21" customWidth="1"/>
    <col min="6449" max="6449" width="0.7109375" style="21" customWidth="1"/>
    <col min="6450" max="6450" width="9.140625" style="21" customWidth="1"/>
    <col min="6451" max="6451" width="6" style="21" customWidth="1"/>
    <col min="6452" max="6452" width="0.7109375" style="21" customWidth="1"/>
    <col min="6453" max="6453" width="7.140625" style="21" customWidth="1"/>
    <col min="6454" max="6454" width="6.5703125" style="21" customWidth="1"/>
    <col min="6455" max="6455" width="0.7109375" style="21" customWidth="1"/>
    <col min="6456" max="6456" width="7.85546875" style="21" customWidth="1"/>
    <col min="6457" max="6457" width="10.5703125" style="21" customWidth="1"/>
    <col min="6458" max="6458" width="0.7109375" style="21" customWidth="1"/>
    <col min="6459" max="6700" width="11.42578125" style="21"/>
    <col min="6701" max="6701" width="0.7109375" style="21" customWidth="1"/>
    <col min="6702" max="6702" width="15.140625" style="21" customWidth="1"/>
    <col min="6703" max="6703" width="0.7109375" style="21" customWidth="1"/>
    <col min="6704" max="6704" width="56.140625" style="21" customWidth="1"/>
    <col min="6705" max="6705" width="0.7109375" style="21" customWidth="1"/>
    <col min="6706" max="6706" width="9.140625" style="21" customWidth="1"/>
    <col min="6707" max="6707" width="6" style="21" customWidth="1"/>
    <col min="6708" max="6708" width="0.7109375" style="21" customWidth="1"/>
    <col min="6709" max="6709" width="7.140625" style="21" customWidth="1"/>
    <col min="6710" max="6710" width="6.5703125" style="21" customWidth="1"/>
    <col min="6711" max="6711" width="0.7109375" style="21" customWidth="1"/>
    <col min="6712" max="6712" width="7.85546875" style="21" customWidth="1"/>
    <col min="6713" max="6713" width="10.5703125" style="21" customWidth="1"/>
    <col min="6714" max="6714" width="0.7109375" style="21" customWidth="1"/>
    <col min="6715" max="6956" width="11.42578125" style="21"/>
    <col min="6957" max="6957" width="0.7109375" style="21" customWidth="1"/>
    <col min="6958" max="6958" width="15.140625" style="21" customWidth="1"/>
    <col min="6959" max="6959" width="0.7109375" style="21" customWidth="1"/>
    <col min="6960" max="6960" width="56.140625" style="21" customWidth="1"/>
    <col min="6961" max="6961" width="0.7109375" style="21" customWidth="1"/>
    <col min="6962" max="6962" width="9.140625" style="21" customWidth="1"/>
    <col min="6963" max="6963" width="6" style="21" customWidth="1"/>
    <col min="6964" max="6964" width="0.7109375" style="21" customWidth="1"/>
    <col min="6965" max="6965" width="7.140625" style="21" customWidth="1"/>
    <col min="6966" max="6966" width="6.5703125" style="21" customWidth="1"/>
    <col min="6967" max="6967" width="0.7109375" style="21" customWidth="1"/>
    <col min="6968" max="6968" width="7.85546875" style="21" customWidth="1"/>
    <col min="6969" max="6969" width="10.5703125" style="21" customWidth="1"/>
    <col min="6970" max="6970" width="0.7109375" style="21" customWidth="1"/>
    <col min="6971" max="7212" width="11.42578125" style="21"/>
    <col min="7213" max="7213" width="0.7109375" style="21" customWidth="1"/>
    <col min="7214" max="7214" width="15.140625" style="21" customWidth="1"/>
    <col min="7215" max="7215" width="0.7109375" style="21" customWidth="1"/>
    <col min="7216" max="7216" width="56.140625" style="21" customWidth="1"/>
    <col min="7217" max="7217" width="0.7109375" style="21" customWidth="1"/>
    <col min="7218" max="7218" width="9.140625" style="21" customWidth="1"/>
    <col min="7219" max="7219" width="6" style="21" customWidth="1"/>
    <col min="7220" max="7220" width="0.7109375" style="21" customWidth="1"/>
    <col min="7221" max="7221" width="7.140625" style="21" customWidth="1"/>
    <col min="7222" max="7222" width="6.5703125" style="21" customWidth="1"/>
    <col min="7223" max="7223" width="0.7109375" style="21" customWidth="1"/>
    <col min="7224" max="7224" width="7.85546875" style="21" customWidth="1"/>
    <col min="7225" max="7225" width="10.5703125" style="21" customWidth="1"/>
    <col min="7226" max="7226" width="0.7109375" style="21" customWidth="1"/>
    <col min="7227" max="7468" width="11.42578125" style="21"/>
    <col min="7469" max="7469" width="0.7109375" style="21" customWidth="1"/>
    <col min="7470" max="7470" width="15.140625" style="21" customWidth="1"/>
    <col min="7471" max="7471" width="0.7109375" style="21" customWidth="1"/>
    <col min="7472" max="7472" width="56.140625" style="21" customWidth="1"/>
    <col min="7473" max="7473" width="0.7109375" style="21" customWidth="1"/>
    <col min="7474" max="7474" width="9.140625" style="21" customWidth="1"/>
    <col min="7475" max="7475" width="6" style="21" customWidth="1"/>
    <col min="7476" max="7476" width="0.7109375" style="21" customWidth="1"/>
    <col min="7477" max="7477" width="7.140625" style="21" customWidth="1"/>
    <col min="7478" max="7478" width="6.5703125" style="21" customWidth="1"/>
    <col min="7479" max="7479" width="0.7109375" style="21" customWidth="1"/>
    <col min="7480" max="7480" width="7.85546875" style="21" customWidth="1"/>
    <col min="7481" max="7481" width="10.5703125" style="21" customWidth="1"/>
    <col min="7482" max="7482" width="0.7109375" style="21" customWidth="1"/>
    <col min="7483" max="7724" width="11.42578125" style="21"/>
    <col min="7725" max="7725" width="0.7109375" style="21" customWidth="1"/>
    <col min="7726" max="7726" width="15.140625" style="21" customWidth="1"/>
    <col min="7727" max="7727" width="0.7109375" style="21" customWidth="1"/>
    <col min="7728" max="7728" width="56.140625" style="21" customWidth="1"/>
    <col min="7729" max="7729" width="0.7109375" style="21" customWidth="1"/>
    <col min="7730" max="7730" width="9.140625" style="21" customWidth="1"/>
    <col min="7731" max="7731" width="6" style="21" customWidth="1"/>
    <col min="7732" max="7732" width="0.7109375" style="21" customWidth="1"/>
    <col min="7733" max="7733" width="7.140625" style="21" customWidth="1"/>
    <col min="7734" max="7734" width="6.5703125" style="21" customWidth="1"/>
    <col min="7735" max="7735" width="0.7109375" style="21" customWidth="1"/>
    <col min="7736" max="7736" width="7.85546875" style="21" customWidth="1"/>
    <col min="7737" max="7737" width="10.5703125" style="21" customWidth="1"/>
    <col min="7738" max="7738" width="0.7109375" style="21" customWidth="1"/>
    <col min="7739" max="7980" width="11.42578125" style="21"/>
    <col min="7981" max="7981" width="0.7109375" style="21" customWidth="1"/>
    <col min="7982" max="7982" width="15.140625" style="21" customWidth="1"/>
    <col min="7983" max="7983" width="0.7109375" style="21" customWidth="1"/>
    <col min="7984" max="7984" width="56.140625" style="21" customWidth="1"/>
    <col min="7985" max="7985" width="0.7109375" style="21" customWidth="1"/>
    <col min="7986" max="7986" width="9.140625" style="21" customWidth="1"/>
    <col min="7987" max="7987" width="6" style="21" customWidth="1"/>
    <col min="7988" max="7988" width="0.7109375" style="21" customWidth="1"/>
    <col min="7989" max="7989" width="7.140625" style="21" customWidth="1"/>
    <col min="7990" max="7990" width="6.5703125" style="21" customWidth="1"/>
    <col min="7991" max="7991" width="0.7109375" style="21" customWidth="1"/>
    <col min="7992" max="7992" width="7.85546875" style="21" customWidth="1"/>
    <col min="7993" max="7993" width="10.5703125" style="21" customWidth="1"/>
    <col min="7994" max="7994" width="0.7109375" style="21" customWidth="1"/>
    <col min="7995" max="8236" width="11.42578125" style="21"/>
    <col min="8237" max="8237" width="0.7109375" style="21" customWidth="1"/>
    <col min="8238" max="8238" width="15.140625" style="21" customWidth="1"/>
    <col min="8239" max="8239" width="0.7109375" style="21" customWidth="1"/>
    <col min="8240" max="8240" width="56.140625" style="21" customWidth="1"/>
    <col min="8241" max="8241" width="0.7109375" style="21" customWidth="1"/>
    <col min="8242" max="8242" width="9.140625" style="21" customWidth="1"/>
    <col min="8243" max="8243" width="6" style="21" customWidth="1"/>
    <col min="8244" max="8244" width="0.7109375" style="21" customWidth="1"/>
    <col min="8245" max="8245" width="7.140625" style="21" customWidth="1"/>
    <col min="8246" max="8246" width="6.5703125" style="21" customWidth="1"/>
    <col min="8247" max="8247" width="0.7109375" style="21" customWidth="1"/>
    <col min="8248" max="8248" width="7.85546875" style="21" customWidth="1"/>
    <col min="8249" max="8249" width="10.5703125" style="21" customWidth="1"/>
    <col min="8250" max="8250" width="0.7109375" style="21" customWidth="1"/>
    <col min="8251" max="8492" width="11.42578125" style="21"/>
    <col min="8493" max="8493" width="0.7109375" style="21" customWidth="1"/>
    <col min="8494" max="8494" width="15.140625" style="21" customWidth="1"/>
    <col min="8495" max="8495" width="0.7109375" style="21" customWidth="1"/>
    <col min="8496" max="8496" width="56.140625" style="21" customWidth="1"/>
    <col min="8497" max="8497" width="0.7109375" style="21" customWidth="1"/>
    <col min="8498" max="8498" width="9.140625" style="21" customWidth="1"/>
    <col min="8499" max="8499" width="6" style="21" customWidth="1"/>
    <col min="8500" max="8500" width="0.7109375" style="21" customWidth="1"/>
    <col min="8501" max="8501" width="7.140625" style="21" customWidth="1"/>
    <col min="8502" max="8502" width="6.5703125" style="21" customWidth="1"/>
    <col min="8503" max="8503" width="0.7109375" style="21" customWidth="1"/>
    <col min="8504" max="8504" width="7.85546875" style="21" customWidth="1"/>
    <col min="8505" max="8505" width="10.5703125" style="21" customWidth="1"/>
    <col min="8506" max="8506" width="0.7109375" style="21" customWidth="1"/>
    <col min="8507" max="8748" width="11.42578125" style="21"/>
    <col min="8749" max="8749" width="0.7109375" style="21" customWidth="1"/>
    <col min="8750" max="8750" width="15.140625" style="21" customWidth="1"/>
    <col min="8751" max="8751" width="0.7109375" style="21" customWidth="1"/>
    <col min="8752" max="8752" width="56.140625" style="21" customWidth="1"/>
    <col min="8753" max="8753" width="0.7109375" style="21" customWidth="1"/>
    <col min="8754" max="8754" width="9.140625" style="21" customWidth="1"/>
    <col min="8755" max="8755" width="6" style="21" customWidth="1"/>
    <col min="8756" max="8756" width="0.7109375" style="21" customWidth="1"/>
    <col min="8757" max="8757" width="7.140625" style="21" customWidth="1"/>
    <col min="8758" max="8758" width="6.5703125" style="21" customWidth="1"/>
    <col min="8759" max="8759" width="0.7109375" style="21" customWidth="1"/>
    <col min="8760" max="8760" width="7.85546875" style="21" customWidth="1"/>
    <col min="8761" max="8761" width="10.5703125" style="21" customWidth="1"/>
    <col min="8762" max="8762" width="0.7109375" style="21" customWidth="1"/>
    <col min="8763" max="9004" width="11.42578125" style="21"/>
    <col min="9005" max="9005" width="0.7109375" style="21" customWidth="1"/>
    <col min="9006" max="9006" width="15.140625" style="21" customWidth="1"/>
    <col min="9007" max="9007" width="0.7109375" style="21" customWidth="1"/>
    <col min="9008" max="9008" width="56.140625" style="21" customWidth="1"/>
    <col min="9009" max="9009" width="0.7109375" style="21" customWidth="1"/>
    <col min="9010" max="9010" width="9.140625" style="21" customWidth="1"/>
    <col min="9011" max="9011" width="6" style="21" customWidth="1"/>
    <col min="9012" max="9012" width="0.7109375" style="21" customWidth="1"/>
    <col min="9013" max="9013" width="7.140625" style="21" customWidth="1"/>
    <col min="9014" max="9014" width="6.5703125" style="21" customWidth="1"/>
    <col min="9015" max="9015" width="0.7109375" style="21" customWidth="1"/>
    <col min="9016" max="9016" width="7.85546875" style="21" customWidth="1"/>
    <col min="9017" max="9017" width="10.5703125" style="21" customWidth="1"/>
    <col min="9018" max="9018" width="0.7109375" style="21" customWidth="1"/>
    <col min="9019" max="9260" width="11.42578125" style="21"/>
    <col min="9261" max="9261" width="0.7109375" style="21" customWidth="1"/>
    <col min="9262" max="9262" width="15.140625" style="21" customWidth="1"/>
    <col min="9263" max="9263" width="0.7109375" style="21" customWidth="1"/>
    <col min="9264" max="9264" width="56.140625" style="21" customWidth="1"/>
    <col min="9265" max="9265" width="0.7109375" style="21" customWidth="1"/>
    <col min="9266" max="9266" width="9.140625" style="21" customWidth="1"/>
    <col min="9267" max="9267" width="6" style="21" customWidth="1"/>
    <col min="9268" max="9268" width="0.7109375" style="21" customWidth="1"/>
    <col min="9269" max="9269" width="7.140625" style="21" customWidth="1"/>
    <col min="9270" max="9270" width="6.5703125" style="21" customWidth="1"/>
    <col min="9271" max="9271" width="0.7109375" style="21" customWidth="1"/>
    <col min="9272" max="9272" width="7.85546875" style="21" customWidth="1"/>
    <col min="9273" max="9273" width="10.5703125" style="21" customWidth="1"/>
    <col min="9274" max="9274" width="0.7109375" style="21" customWidth="1"/>
    <col min="9275" max="9516" width="11.42578125" style="21"/>
    <col min="9517" max="9517" width="0.7109375" style="21" customWidth="1"/>
    <col min="9518" max="9518" width="15.140625" style="21" customWidth="1"/>
    <col min="9519" max="9519" width="0.7109375" style="21" customWidth="1"/>
    <col min="9520" max="9520" width="56.140625" style="21" customWidth="1"/>
    <col min="9521" max="9521" width="0.7109375" style="21" customWidth="1"/>
    <col min="9522" max="9522" width="9.140625" style="21" customWidth="1"/>
    <col min="9523" max="9523" width="6" style="21" customWidth="1"/>
    <col min="9524" max="9524" width="0.7109375" style="21" customWidth="1"/>
    <col min="9525" max="9525" width="7.140625" style="21" customWidth="1"/>
    <col min="9526" max="9526" width="6.5703125" style="21" customWidth="1"/>
    <col min="9527" max="9527" width="0.7109375" style="21" customWidth="1"/>
    <col min="9528" max="9528" width="7.85546875" style="21" customWidth="1"/>
    <col min="9529" max="9529" width="10.5703125" style="21" customWidth="1"/>
    <col min="9530" max="9530" width="0.7109375" style="21" customWidth="1"/>
    <col min="9531" max="9772" width="11.42578125" style="21"/>
    <col min="9773" max="9773" width="0.7109375" style="21" customWidth="1"/>
    <col min="9774" max="9774" width="15.140625" style="21" customWidth="1"/>
    <col min="9775" max="9775" width="0.7109375" style="21" customWidth="1"/>
    <col min="9776" max="9776" width="56.140625" style="21" customWidth="1"/>
    <col min="9777" max="9777" width="0.7109375" style="21" customWidth="1"/>
    <col min="9778" max="9778" width="9.140625" style="21" customWidth="1"/>
    <col min="9779" max="9779" width="6" style="21" customWidth="1"/>
    <col min="9780" max="9780" width="0.7109375" style="21" customWidth="1"/>
    <col min="9781" max="9781" width="7.140625" style="21" customWidth="1"/>
    <col min="9782" max="9782" width="6.5703125" style="21" customWidth="1"/>
    <col min="9783" max="9783" width="0.7109375" style="21" customWidth="1"/>
    <col min="9784" max="9784" width="7.85546875" style="21" customWidth="1"/>
    <col min="9785" max="9785" width="10.5703125" style="21" customWidth="1"/>
    <col min="9786" max="9786" width="0.7109375" style="21" customWidth="1"/>
    <col min="9787" max="10028" width="11.42578125" style="21"/>
    <col min="10029" max="10029" width="0.7109375" style="21" customWidth="1"/>
    <col min="10030" max="10030" width="15.140625" style="21" customWidth="1"/>
    <col min="10031" max="10031" width="0.7109375" style="21" customWidth="1"/>
    <col min="10032" max="10032" width="56.140625" style="21" customWidth="1"/>
    <col min="10033" max="10033" width="0.7109375" style="21" customWidth="1"/>
    <col min="10034" max="10034" width="9.140625" style="21" customWidth="1"/>
    <col min="10035" max="10035" width="6" style="21" customWidth="1"/>
    <col min="10036" max="10036" width="0.7109375" style="21" customWidth="1"/>
    <col min="10037" max="10037" width="7.140625" style="21" customWidth="1"/>
    <col min="10038" max="10038" width="6.5703125" style="21" customWidth="1"/>
    <col min="10039" max="10039" width="0.7109375" style="21" customWidth="1"/>
    <col min="10040" max="10040" width="7.85546875" style="21" customWidth="1"/>
    <col min="10041" max="10041" width="10.5703125" style="21" customWidth="1"/>
    <col min="10042" max="10042" width="0.7109375" style="21" customWidth="1"/>
    <col min="10043" max="10284" width="11.42578125" style="21"/>
    <col min="10285" max="10285" width="0.7109375" style="21" customWidth="1"/>
    <col min="10286" max="10286" width="15.140625" style="21" customWidth="1"/>
    <col min="10287" max="10287" width="0.7109375" style="21" customWidth="1"/>
    <col min="10288" max="10288" width="56.140625" style="21" customWidth="1"/>
    <col min="10289" max="10289" width="0.7109375" style="21" customWidth="1"/>
    <col min="10290" max="10290" width="9.140625" style="21" customWidth="1"/>
    <col min="10291" max="10291" width="6" style="21" customWidth="1"/>
    <col min="10292" max="10292" width="0.7109375" style="21" customWidth="1"/>
    <col min="10293" max="10293" width="7.140625" style="21" customWidth="1"/>
    <col min="10294" max="10294" width="6.5703125" style="21" customWidth="1"/>
    <col min="10295" max="10295" width="0.7109375" style="21" customWidth="1"/>
    <col min="10296" max="10296" width="7.85546875" style="21" customWidth="1"/>
    <col min="10297" max="10297" width="10.5703125" style="21" customWidth="1"/>
    <col min="10298" max="10298" width="0.7109375" style="21" customWidth="1"/>
    <col min="10299" max="10540" width="11.42578125" style="21"/>
    <col min="10541" max="10541" width="0.7109375" style="21" customWidth="1"/>
    <col min="10542" max="10542" width="15.140625" style="21" customWidth="1"/>
    <col min="10543" max="10543" width="0.7109375" style="21" customWidth="1"/>
    <col min="10544" max="10544" width="56.140625" style="21" customWidth="1"/>
    <col min="10545" max="10545" width="0.7109375" style="21" customWidth="1"/>
    <col min="10546" max="10546" width="9.140625" style="21" customWidth="1"/>
    <col min="10547" max="10547" width="6" style="21" customWidth="1"/>
    <col min="10548" max="10548" width="0.7109375" style="21" customWidth="1"/>
    <col min="10549" max="10549" width="7.140625" style="21" customWidth="1"/>
    <col min="10550" max="10550" width="6.5703125" style="21" customWidth="1"/>
    <col min="10551" max="10551" width="0.7109375" style="21" customWidth="1"/>
    <col min="10552" max="10552" width="7.85546875" style="21" customWidth="1"/>
    <col min="10553" max="10553" width="10.5703125" style="21" customWidth="1"/>
    <col min="10554" max="10554" width="0.7109375" style="21" customWidth="1"/>
    <col min="10555" max="10796" width="11.42578125" style="21"/>
    <col min="10797" max="10797" width="0.7109375" style="21" customWidth="1"/>
    <col min="10798" max="10798" width="15.140625" style="21" customWidth="1"/>
    <col min="10799" max="10799" width="0.7109375" style="21" customWidth="1"/>
    <col min="10800" max="10800" width="56.140625" style="21" customWidth="1"/>
    <col min="10801" max="10801" width="0.7109375" style="21" customWidth="1"/>
    <col min="10802" max="10802" width="9.140625" style="21" customWidth="1"/>
    <col min="10803" max="10803" width="6" style="21" customWidth="1"/>
    <col min="10804" max="10804" width="0.7109375" style="21" customWidth="1"/>
    <col min="10805" max="10805" width="7.140625" style="21" customWidth="1"/>
    <col min="10806" max="10806" width="6.5703125" style="21" customWidth="1"/>
    <col min="10807" max="10807" width="0.7109375" style="21" customWidth="1"/>
    <col min="10808" max="10808" width="7.85546875" style="21" customWidth="1"/>
    <col min="10809" max="10809" width="10.5703125" style="21" customWidth="1"/>
    <col min="10810" max="10810" width="0.7109375" style="21" customWidth="1"/>
    <col min="10811" max="11052" width="11.42578125" style="21"/>
    <col min="11053" max="11053" width="0.7109375" style="21" customWidth="1"/>
    <col min="11054" max="11054" width="15.140625" style="21" customWidth="1"/>
    <col min="11055" max="11055" width="0.7109375" style="21" customWidth="1"/>
    <col min="11056" max="11056" width="56.140625" style="21" customWidth="1"/>
    <col min="11057" max="11057" width="0.7109375" style="21" customWidth="1"/>
    <col min="11058" max="11058" width="9.140625" style="21" customWidth="1"/>
    <col min="11059" max="11059" width="6" style="21" customWidth="1"/>
    <col min="11060" max="11060" width="0.7109375" style="21" customWidth="1"/>
    <col min="11061" max="11061" width="7.140625" style="21" customWidth="1"/>
    <col min="11062" max="11062" width="6.5703125" style="21" customWidth="1"/>
    <col min="11063" max="11063" width="0.7109375" style="21" customWidth="1"/>
    <col min="11064" max="11064" width="7.85546875" style="21" customWidth="1"/>
    <col min="11065" max="11065" width="10.5703125" style="21" customWidth="1"/>
    <col min="11066" max="11066" width="0.7109375" style="21" customWidth="1"/>
    <col min="11067" max="11308" width="11.42578125" style="21"/>
    <col min="11309" max="11309" width="0.7109375" style="21" customWidth="1"/>
    <col min="11310" max="11310" width="15.140625" style="21" customWidth="1"/>
    <col min="11311" max="11311" width="0.7109375" style="21" customWidth="1"/>
    <col min="11312" max="11312" width="56.140625" style="21" customWidth="1"/>
    <col min="11313" max="11313" width="0.7109375" style="21" customWidth="1"/>
    <col min="11314" max="11314" width="9.140625" style="21" customWidth="1"/>
    <col min="11315" max="11315" width="6" style="21" customWidth="1"/>
    <col min="11316" max="11316" width="0.7109375" style="21" customWidth="1"/>
    <col min="11317" max="11317" width="7.140625" style="21" customWidth="1"/>
    <col min="11318" max="11318" width="6.5703125" style="21" customWidth="1"/>
    <col min="11319" max="11319" width="0.7109375" style="21" customWidth="1"/>
    <col min="11320" max="11320" width="7.85546875" style="21" customWidth="1"/>
    <col min="11321" max="11321" width="10.5703125" style="21" customWidth="1"/>
    <col min="11322" max="11322" width="0.7109375" style="21" customWidth="1"/>
    <col min="11323" max="11564" width="11.42578125" style="21"/>
    <col min="11565" max="11565" width="0.7109375" style="21" customWidth="1"/>
    <col min="11566" max="11566" width="15.140625" style="21" customWidth="1"/>
    <col min="11567" max="11567" width="0.7109375" style="21" customWidth="1"/>
    <col min="11568" max="11568" width="56.140625" style="21" customWidth="1"/>
    <col min="11569" max="11569" width="0.7109375" style="21" customWidth="1"/>
    <col min="11570" max="11570" width="9.140625" style="21" customWidth="1"/>
    <col min="11571" max="11571" width="6" style="21" customWidth="1"/>
    <col min="11572" max="11572" width="0.7109375" style="21" customWidth="1"/>
    <col min="11573" max="11573" width="7.140625" style="21" customWidth="1"/>
    <col min="11574" max="11574" width="6.5703125" style="21" customWidth="1"/>
    <col min="11575" max="11575" width="0.7109375" style="21" customWidth="1"/>
    <col min="11576" max="11576" width="7.85546875" style="21" customWidth="1"/>
    <col min="11577" max="11577" width="10.5703125" style="21" customWidth="1"/>
    <col min="11578" max="11578" width="0.7109375" style="21" customWidth="1"/>
    <col min="11579" max="11820" width="11.42578125" style="21"/>
    <col min="11821" max="11821" width="0.7109375" style="21" customWidth="1"/>
    <col min="11822" max="11822" width="15.140625" style="21" customWidth="1"/>
    <col min="11823" max="11823" width="0.7109375" style="21" customWidth="1"/>
    <col min="11824" max="11824" width="56.140625" style="21" customWidth="1"/>
    <col min="11825" max="11825" width="0.7109375" style="21" customWidth="1"/>
    <col min="11826" max="11826" width="9.140625" style="21" customWidth="1"/>
    <col min="11827" max="11827" width="6" style="21" customWidth="1"/>
    <col min="11828" max="11828" width="0.7109375" style="21" customWidth="1"/>
    <col min="11829" max="11829" width="7.140625" style="21" customWidth="1"/>
    <col min="11830" max="11830" width="6.5703125" style="21" customWidth="1"/>
    <col min="11831" max="11831" width="0.7109375" style="21" customWidth="1"/>
    <col min="11832" max="11832" width="7.85546875" style="21" customWidth="1"/>
    <col min="11833" max="11833" width="10.5703125" style="21" customWidth="1"/>
    <col min="11834" max="11834" width="0.7109375" style="21" customWidth="1"/>
    <col min="11835" max="12076" width="11.42578125" style="21"/>
    <col min="12077" max="12077" width="0.7109375" style="21" customWidth="1"/>
    <col min="12078" max="12078" width="15.140625" style="21" customWidth="1"/>
    <col min="12079" max="12079" width="0.7109375" style="21" customWidth="1"/>
    <col min="12080" max="12080" width="56.140625" style="21" customWidth="1"/>
    <col min="12081" max="12081" width="0.7109375" style="21" customWidth="1"/>
    <col min="12082" max="12082" width="9.140625" style="21" customWidth="1"/>
    <col min="12083" max="12083" width="6" style="21" customWidth="1"/>
    <col min="12084" max="12084" width="0.7109375" style="21" customWidth="1"/>
    <col min="12085" max="12085" width="7.140625" style="21" customWidth="1"/>
    <col min="12086" max="12086" width="6.5703125" style="21" customWidth="1"/>
    <col min="12087" max="12087" width="0.7109375" style="21" customWidth="1"/>
    <col min="12088" max="12088" width="7.85546875" style="21" customWidth="1"/>
    <col min="12089" max="12089" width="10.5703125" style="21" customWidth="1"/>
    <col min="12090" max="12090" width="0.7109375" style="21" customWidth="1"/>
    <col min="12091" max="12332" width="11.42578125" style="21"/>
    <col min="12333" max="12333" width="0.7109375" style="21" customWidth="1"/>
    <col min="12334" max="12334" width="15.140625" style="21" customWidth="1"/>
    <col min="12335" max="12335" width="0.7109375" style="21" customWidth="1"/>
    <col min="12336" max="12336" width="56.140625" style="21" customWidth="1"/>
    <col min="12337" max="12337" width="0.7109375" style="21" customWidth="1"/>
    <col min="12338" max="12338" width="9.140625" style="21" customWidth="1"/>
    <col min="12339" max="12339" width="6" style="21" customWidth="1"/>
    <col min="12340" max="12340" width="0.7109375" style="21" customWidth="1"/>
    <col min="12341" max="12341" width="7.140625" style="21" customWidth="1"/>
    <col min="12342" max="12342" width="6.5703125" style="21" customWidth="1"/>
    <col min="12343" max="12343" width="0.7109375" style="21" customWidth="1"/>
    <col min="12344" max="12344" width="7.85546875" style="21" customWidth="1"/>
    <col min="12345" max="12345" width="10.5703125" style="21" customWidth="1"/>
    <col min="12346" max="12346" width="0.7109375" style="21" customWidth="1"/>
    <col min="12347" max="12588" width="11.42578125" style="21"/>
    <col min="12589" max="12589" width="0.7109375" style="21" customWidth="1"/>
    <col min="12590" max="12590" width="15.140625" style="21" customWidth="1"/>
    <col min="12591" max="12591" width="0.7109375" style="21" customWidth="1"/>
    <col min="12592" max="12592" width="56.140625" style="21" customWidth="1"/>
    <col min="12593" max="12593" width="0.7109375" style="21" customWidth="1"/>
    <col min="12594" max="12594" width="9.140625" style="21" customWidth="1"/>
    <col min="12595" max="12595" width="6" style="21" customWidth="1"/>
    <col min="12596" max="12596" width="0.7109375" style="21" customWidth="1"/>
    <col min="12597" max="12597" width="7.140625" style="21" customWidth="1"/>
    <col min="12598" max="12598" width="6.5703125" style="21" customWidth="1"/>
    <col min="12599" max="12599" width="0.7109375" style="21" customWidth="1"/>
    <col min="12600" max="12600" width="7.85546875" style="21" customWidth="1"/>
    <col min="12601" max="12601" width="10.5703125" style="21" customWidth="1"/>
    <col min="12602" max="12602" width="0.7109375" style="21" customWidth="1"/>
    <col min="12603" max="12844" width="11.42578125" style="21"/>
    <col min="12845" max="12845" width="0.7109375" style="21" customWidth="1"/>
    <col min="12846" max="12846" width="15.140625" style="21" customWidth="1"/>
    <col min="12847" max="12847" width="0.7109375" style="21" customWidth="1"/>
    <col min="12848" max="12848" width="56.140625" style="21" customWidth="1"/>
    <col min="12849" max="12849" width="0.7109375" style="21" customWidth="1"/>
    <col min="12850" max="12850" width="9.140625" style="21" customWidth="1"/>
    <col min="12851" max="12851" width="6" style="21" customWidth="1"/>
    <col min="12852" max="12852" width="0.7109375" style="21" customWidth="1"/>
    <col min="12853" max="12853" width="7.140625" style="21" customWidth="1"/>
    <col min="12854" max="12854" width="6.5703125" style="21" customWidth="1"/>
    <col min="12855" max="12855" width="0.7109375" style="21" customWidth="1"/>
    <col min="12856" max="12856" width="7.85546875" style="21" customWidth="1"/>
    <col min="12857" max="12857" width="10.5703125" style="21" customWidth="1"/>
    <col min="12858" max="12858" width="0.7109375" style="21" customWidth="1"/>
    <col min="12859" max="13100" width="11.42578125" style="21"/>
    <col min="13101" max="13101" width="0.7109375" style="21" customWidth="1"/>
    <col min="13102" max="13102" width="15.140625" style="21" customWidth="1"/>
    <col min="13103" max="13103" width="0.7109375" style="21" customWidth="1"/>
    <col min="13104" max="13104" width="56.140625" style="21" customWidth="1"/>
    <col min="13105" max="13105" width="0.7109375" style="21" customWidth="1"/>
    <col min="13106" max="13106" width="9.140625" style="21" customWidth="1"/>
    <col min="13107" max="13107" width="6" style="21" customWidth="1"/>
    <col min="13108" max="13108" width="0.7109375" style="21" customWidth="1"/>
    <col min="13109" max="13109" width="7.140625" style="21" customWidth="1"/>
    <col min="13110" max="13110" width="6.5703125" style="21" customWidth="1"/>
    <col min="13111" max="13111" width="0.7109375" style="21" customWidth="1"/>
    <col min="13112" max="13112" width="7.85546875" style="21" customWidth="1"/>
    <col min="13113" max="13113" width="10.5703125" style="21" customWidth="1"/>
    <col min="13114" max="13114" width="0.7109375" style="21" customWidth="1"/>
    <col min="13115" max="13356" width="11.42578125" style="21"/>
    <col min="13357" max="13357" width="0.7109375" style="21" customWidth="1"/>
    <col min="13358" max="13358" width="15.140625" style="21" customWidth="1"/>
    <col min="13359" max="13359" width="0.7109375" style="21" customWidth="1"/>
    <col min="13360" max="13360" width="56.140625" style="21" customWidth="1"/>
    <col min="13361" max="13361" width="0.7109375" style="21" customWidth="1"/>
    <col min="13362" max="13362" width="9.140625" style="21" customWidth="1"/>
    <col min="13363" max="13363" width="6" style="21" customWidth="1"/>
    <col min="13364" max="13364" width="0.7109375" style="21" customWidth="1"/>
    <col min="13365" max="13365" width="7.140625" style="21" customWidth="1"/>
    <col min="13366" max="13366" width="6.5703125" style="21" customWidth="1"/>
    <col min="13367" max="13367" width="0.7109375" style="21" customWidth="1"/>
    <col min="13368" max="13368" width="7.85546875" style="21" customWidth="1"/>
    <col min="13369" max="13369" width="10.5703125" style="21" customWidth="1"/>
    <col min="13370" max="13370" width="0.7109375" style="21" customWidth="1"/>
    <col min="13371" max="13612" width="11.42578125" style="21"/>
    <col min="13613" max="13613" width="0.7109375" style="21" customWidth="1"/>
    <col min="13614" max="13614" width="15.140625" style="21" customWidth="1"/>
    <col min="13615" max="13615" width="0.7109375" style="21" customWidth="1"/>
    <col min="13616" max="13616" width="56.140625" style="21" customWidth="1"/>
    <col min="13617" max="13617" width="0.7109375" style="21" customWidth="1"/>
    <col min="13618" max="13618" width="9.140625" style="21" customWidth="1"/>
    <col min="13619" max="13619" width="6" style="21" customWidth="1"/>
    <col min="13620" max="13620" width="0.7109375" style="21" customWidth="1"/>
    <col min="13621" max="13621" width="7.140625" style="21" customWidth="1"/>
    <col min="13622" max="13622" width="6.5703125" style="21" customWidth="1"/>
    <col min="13623" max="13623" width="0.7109375" style="21" customWidth="1"/>
    <col min="13624" max="13624" width="7.85546875" style="21" customWidth="1"/>
    <col min="13625" max="13625" width="10.5703125" style="21" customWidth="1"/>
    <col min="13626" max="13626" width="0.7109375" style="21" customWidth="1"/>
    <col min="13627" max="16384" width="11.42578125" style="21"/>
  </cols>
  <sheetData>
    <row r="1" spans="1:16" s="98" customFormat="1">
      <c r="A1" s="212"/>
      <c r="B1" s="222" t="s">
        <v>13</v>
      </c>
      <c r="C1" s="222"/>
      <c r="D1" s="223" t="s">
        <v>436</v>
      </c>
      <c r="E1" s="222"/>
      <c r="F1" s="224"/>
      <c r="G1" s="224"/>
      <c r="H1" s="224"/>
      <c r="I1" s="224"/>
      <c r="J1" s="224"/>
      <c r="K1" s="224"/>
      <c r="L1" s="224"/>
      <c r="M1" s="224"/>
      <c r="N1" s="213"/>
    </row>
    <row r="2" spans="1:16" s="98" customFormat="1">
      <c r="A2" s="214"/>
      <c r="B2" s="225" t="s">
        <v>44</v>
      </c>
      <c r="C2" s="225"/>
      <c r="D2" s="226" t="s">
        <v>706</v>
      </c>
      <c r="E2" s="225"/>
      <c r="F2" s="227"/>
      <c r="G2" s="227"/>
      <c r="H2" s="227"/>
      <c r="I2" s="227"/>
      <c r="J2" s="227"/>
      <c r="K2" s="227"/>
      <c r="L2" s="227"/>
      <c r="M2" s="227"/>
      <c r="N2" s="215"/>
    </row>
    <row r="3" spans="1:16" s="98" customFormat="1">
      <c r="A3" s="214"/>
      <c r="B3" s="225" t="s">
        <v>27</v>
      </c>
      <c r="C3" s="225"/>
      <c r="D3" s="226" t="s">
        <v>707</v>
      </c>
      <c r="E3" s="225"/>
      <c r="F3" s="227"/>
      <c r="G3" s="227"/>
      <c r="H3" s="227"/>
      <c r="I3" s="227"/>
      <c r="J3" s="227"/>
      <c r="K3" s="227"/>
      <c r="L3" s="227"/>
      <c r="M3" s="227"/>
      <c r="N3" s="215"/>
    </row>
    <row r="4" spans="1:16" s="98" customFormat="1">
      <c r="A4" s="228"/>
      <c r="B4" s="229" t="s">
        <v>15</v>
      </c>
      <c r="C4" s="229"/>
      <c r="D4" s="230" t="s">
        <v>708</v>
      </c>
      <c r="E4" s="229"/>
      <c r="F4" s="231"/>
      <c r="G4" s="231"/>
      <c r="H4" s="231"/>
      <c r="I4" s="231"/>
      <c r="J4" s="231"/>
      <c r="K4" s="231"/>
      <c r="L4" s="231"/>
      <c r="M4" s="231"/>
      <c r="N4" s="232"/>
    </row>
    <row r="5" spans="1:16" s="98" customFormat="1" ht="18">
      <c r="A5" s="1431" t="s">
        <v>135</v>
      </c>
      <c r="B5" s="1432"/>
      <c r="C5" s="1432"/>
      <c r="D5" s="1432"/>
      <c r="E5" s="1432"/>
      <c r="F5" s="1432"/>
      <c r="G5" s="1432"/>
      <c r="H5" s="1432"/>
      <c r="I5" s="1432"/>
      <c r="J5" s="1432"/>
      <c r="K5" s="1432"/>
      <c r="L5" s="1432"/>
      <c r="M5" s="1432"/>
      <c r="N5" s="1433"/>
    </row>
    <row r="6" spans="1:16" s="98" customFormat="1" ht="3.95" customHeight="1" thickBot="1">
      <c r="A6" s="22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2"/>
      <c r="N6" s="217"/>
    </row>
    <row r="7" spans="1:16" s="98" customFormat="1" ht="12" customHeight="1">
      <c r="A7" s="216"/>
      <c r="B7" s="1515" t="s">
        <v>138</v>
      </c>
      <c r="C7" s="103"/>
      <c r="D7" s="1495" t="s">
        <v>431</v>
      </c>
      <c r="E7" s="1496"/>
      <c r="F7" s="1496"/>
      <c r="G7" s="1496"/>
      <c r="H7" s="1496"/>
      <c r="I7" s="1496"/>
      <c r="J7" s="1497"/>
      <c r="K7" s="183"/>
      <c r="L7" s="1495" t="s">
        <v>137</v>
      </c>
      <c r="M7" s="1497"/>
      <c r="N7" s="217"/>
    </row>
    <row r="8" spans="1:16" s="98" customFormat="1" ht="10.5" customHeight="1">
      <c r="A8" s="216"/>
      <c r="B8" s="1516"/>
      <c r="C8" s="103"/>
      <c r="D8" s="1498"/>
      <c r="E8" s="1499"/>
      <c r="F8" s="1499"/>
      <c r="G8" s="1499"/>
      <c r="H8" s="1499"/>
      <c r="I8" s="1499"/>
      <c r="J8" s="1500"/>
      <c r="K8" s="103"/>
      <c r="L8" s="1501" t="s">
        <v>68</v>
      </c>
      <c r="M8" s="1502"/>
      <c r="N8" s="217"/>
    </row>
    <row r="9" spans="1:16" s="98" customFormat="1" ht="3.95" customHeight="1" thickBot="1">
      <c r="A9" s="216"/>
      <c r="B9" s="221"/>
      <c r="C9" s="103"/>
      <c r="D9" s="103"/>
      <c r="E9" s="103"/>
      <c r="F9" s="183"/>
      <c r="G9" s="183"/>
      <c r="H9" s="183"/>
      <c r="I9" s="183"/>
      <c r="J9" s="183"/>
      <c r="K9" s="103"/>
      <c r="L9" s="183"/>
      <c r="M9" s="183"/>
      <c r="N9" s="217"/>
    </row>
    <row r="10" spans="1:16" s="98" customFormat="1" ht="26.25" customHeight="1">
      <c r="A10" s="216"/>
      <c r="B10" s="234" t="s">
        <v>136</v>
      </c>
      <c r="C10" s="182"/>
      <c r="D10" s="185" t="s">
        <v>306</v>
      </c>
      <c r="E10" s="184"/>
      <c r="F10" s="184"/>
      <c r="G10" s="189"/>
      <c r="H10" s="181"/>
      <c r="I10" s="1477" t="s">
        <v>844</v>
      </c>
      <c r="J10" s="1478"/>
      <c r="K10" s="1478"/>
      <c r="L10" s="1478"/>
      <c r="M10" s="188">
        <v>96402</v>
      </c>
      <c r="N10" s="217"/>
    </row>
    <row r="11" spans="1:16" s="98" customFormat="1" ht="3.75" customHeight="1">
      <c r="A11" s="216"/>
      <c r="B11" s="104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217"/>
    </row>
    <row r="12" spans="1:16" s="98" customFormat="1" ht="12.75" customHeight="1">
      <c r="A12" s="216"/>
      <c r="B12" s="1503" t="s">
        <v>16</v>
      </c>
      <c r="C12" s="1504"/>
      <c r="D12" s="1503" t="s">
        <v>42</v>
      </c>
      <c r="E12" s="1507" t="s">
        <v>225</v>
      </c>
      <c r="F12" s="1507" t="s">
        <v>142</v>
      </c>
      <c r="G12" s="1509" t="s">
        <v>226</v>
      </c>
      <c r="H12" s="1510"/>
      <c r="I12" s="1511"/>
      <c r="J12" s="180" t="s">
        <v>140</v>
      </c>
      <c r="K12" s="180"/>
      <c r="L12" s="179"/>
      <c r="M12" s="870" t="s">
        <v>140</v>
      </c>
      <c r="N12" s="217"/>
    </row>
    <row r="13" spans="1:16" s="98" customFormat="1">
      <c r="A13" s="216"/>
      <c r="B13" s="1505"/>
      <c r="C13" s="1506"/>
      <c r="D13" s="1505"/>
      <c r="E13" s="1508"/>
      <c r="F13" s="1508"/>
      <c r="G13" s="1512"/>
      <c r="H13" s="1513"/>
      <c r="I13" s="1514"/>
      <c r="J13" s="194" t="s">
        <v>227</v>
      </c>
      <c r="K13" s="194"/>
      <c r="L13" s="193"/>
      <c r="M13" s="192" t="s">
        <v>228</v>
      </c>
      <c r="N13" s="217"/>
      <c r="P13" s="98" t="s">
        <v>242</v>
      </c>
    </row>
    <row r="14" spans="1:16" s="98" customFormat="1" ht="36">
      <c r="A14" s="216"/>
      <c r="B14" s="186">
        <v>5839</v>
      </c>
      <c r="C14" s="187"/>
      <c r="D14" s="235" t="s">
        <v>134</v>
      </c>
      <c r="E14" s="148" t="s">
        <v>74</v>
      </c>
      <c r="F14" s="869" t="s">
        <v>72</v>
      </c>
      <c r="G14" s="1517">
        <v>2E-3</v>
      </c>
      <c r="H14" s="1518"/>
      <c r="I14" s="1519"/>
      <c r="J14" s="1494">
        <v>4.79</v>
      </c>
      <c r="K14" s="1494" t="b">
        <v>0</v>
      </c>
      <c r="L14" s="1494" t="b">
        <v>0</v>
      </c>
      <c r="M14" s="236">
        <f t="shared" ref="M14:M15" si="0">TRUNC(G14*J14,2)</f>
        <v>0</v>
      </c>
      <c r="N14" s="217"/>
      <c r="P14" s="889"/>
    </row>
    <row r="15" spans="1:16" s="98" customFormat="1" ht="48" customHeight="1">
      <c r="A15" s="216"/>
      <c r="B15" s="339">
        <v>5841</v>
      </c>
      <c r="C15" s="187"/>
      <c r="D15" s="235" t="s">
        <v>134</v>
      </c>
      <c r="E15" s="148" t="s">
        <v>92</v>
      </c>
      <c r="F15" s="869" t="s">
        <v>90</v>
      </c>
      <c r="G15" s="1517">
        <v>4.0000000000000001E-3</v>
      </c>
      <c r="H15" s="1518"/>
      <c r="I15" s="1519"/>
      <c r="J15" s="1494">
        <v>2.2799999999999998</v>
      </c>
      <c r="K15" s="1494" t="b">
        <v>0</v>
      </c>
      <c r="L15" s="1494" t="b">
        <v>0</v>
      </c>
      <c r="M15" s="236">
        <f t="shared" si="0"/>
        <v>0</v>
      </c>
      <c r="N15" s="217"/>
      <c r="P15" s="889"/>
    </row>
    <row r="16" spans="1:16" s="98" customFormat="1" ht="36">
      <c r="A16" s="216"/>
      <c r="B16" s="888" t="s">
        <v>406</v>
      </c>
      <c r="C16" s="357"/>
      <c r="D16" s="353" t="s">
        <v>230</v>
      </c>
      <c r="E16" s="354" t="s">
        <v>412</v>
      </c>
      <c r="F16" s="871" t="s">
        <v>67</v>
      </c>
      <c r="G16" s="1523">
        <v>0.45</v>
      </c>
      <c r="H16" s="1524"/>
      <c r="I16" s="1525"/>
      <c r="J16" s="1526">
        <v>1.8308378709842572</v>
      </c>
      <c r="K16" s="1526"/>
      <c r="L16" s="1526"/>
      <c r="M16" s="358">
        <f>TRUNC(G16*J16,2)</f>
        <v>0.82</v>
      </c>
      <c r="N16" s="217"/>
      <c r="P16" s="889"/>
    </row>
    <row r="17" spans="1:16" s="98" customFormat="1" ht="48">
      <c r="A17" s="216"/>
      <c r="B17" s="186">
        <v>83362</v>
      </c>
      <c r="C17" s="187"/>
      <c r="D17" s="235" t="s">
        <v>134</v>
      </c>
      <c r="E17" s="148" t="s">
        <v>82</v>
      </c>
      <c r="F17" s="869" t="s">
        <v>72</v>
      </c>
      <c r="G17" s="1517">
        <v>1E-4</v>
      </c>
      <c r="H17" s="1518"/>
      <c r="I17" s="1519"/>
      <c r="J17" s="1494">
        <v>169.64</v>
      </c>
      <c r="K17" s="1494" t="b">
        <v>0</v>
      </c>
      <c r="L17" s="1494" t="b">
        <v>0</v>
      </c>
      <c r="M17" s="236">
        <f t="shared" ref="M17:M21" si="1">TRUNC(G17*J17,2)</f>
        <v>0.01</v>
      </c>
      <c r="N17" s="217"/>
      <c r="P17" s="889"/>
    </row>
    <row r="18" spans="1:16" s="98" customFormat="1">
      <c r="A18" s="216"/>
      <c r="B18" s="186">
        <v>88316</v>
      </c>
      <c r="C18" s="187"/>
      <c r="D18" s="235" t="s">
        <v>134</v>
      </c>
      <c r="E18" s="148" t="s">
        <v>122</v>
      </c>
      <c r="F18" s="869" t="s">
        <v>37</v>
      </c>
      <c r="G18" s="1517">
        <v>6.0000000000000001E-3</v>
      </c>
      <c r="H18" s="1518"/>
      <c r="I18" s="1519"/>
      <c r="J18" s="1494">
        <v>15.91</v>
      </c>
      <c r="K18" s="1494" t="b">
        <v>0</v>
      </c>
      <c r="L18" s="1494" t="b">
        <v>0</v>
      </c>
      <c r="M18" s="236">
        <f t="shared" si="1"/>
        <v>0.09</v>
      </c>
      <c r="N18" s="217"/>
      <c r="P18" s="889"/>
    </row>
    <row r="19" spans="1:16" s="98" customFormat="1" ht="24">
      <c r="A19" s="216"/>
      <c r="B19" s="186">
        <v>89035</v>
      </c>
      <c r="C19" s="187"/>
      <c r="D19" s="235" t="s">
        <v>134</v>
      </c>
      <c r="E19" s="148" t="s">
        <v>83</v>
      </c>
      <c r="F19" s="869" t="s">
        <v>72</v>
      </c>
      <c r="G19" s="1517">
        <v>2E-3</v>
      </c>
      <c r="H19" s="1518"/>
      <c r="I19" s="1519"/>
      <c r="J19" s="1494">
        <v>101.2</v>
      </c>
      <c r="K19" s="1494" t="b">
        <v>0</v>
      </c>
      <c r="L19" s="1494" t="b">
        <v>0</v>
      </c>
      <c r="M19" s="236">
        <f t="shared" si="1"/>
        <v>0.2</v>
      </c>
      <c r="N19" s="217"/>
      <c r="P19" s="889"/>
    </row>
    <row r="20" spans="1:16" s="98" customFormat="1" ht="24">
      <c r="A20" s="216"/>
      <c r="B20" s="186">
        <v>89036</v>
      </c>
      <c r="C20" s="187"/>
      <c r="D20" s="235" t="s">
        <v>134</v>
      </c>
      <c r="E20" s="148" t="s">
        <v>93</v>
      </c>
      <c r="F20" s="869" t="s">
        <v>90</v>
      </c>
      <c r="G20" s="1517">
        <v>4.0000000000000001E-3</v>
      </c>
      <c r="H20" s="1518"/>
      <c r="I20" s="1519"/>
      <c r="J20" s="1494">
        <v>23.26</v>
      </c>
      <c r="K20" s="1494" t="b">
        <v>0</v>
      </c>
      <c r="L20" s="1494" t="b">
        <v>0</v>
      </c>
      <c r="M20" s="236">
        <f t="shared" si="1"/>
        <v>0.09</v>
      </c>
      <c r="N20" s="217"/>
      <c r="P20" s="889"/>
    </row>
    <row r="21" spans="1:16" s="98" customFormat="1" ht="48">
      <c r="A21" s="216"/>
      <c r="B21" s="186">
        <v>91486</v>
      </c>
      <c r="C21" s="187"/>
      <c r="D21" s="235" t="s">
        <v>134</v>
      </c>
      <c r="E21" s="148" t="s">
        <v>94</v>
      </c>
      <c r="F21" s="869" t="s">
        <v>90</v>
      </c>
      <c r="G21" s="1517">
        <v>5.0000000000000001E-3</v>
      </c>
      <c r="H21" s="1518"/>
      <c r="I21" s="1519"/>
      <c r="J21" s="1494">
        <v>33.4</v>
      </c>
      <c r="K21" s="1494" t="b">
        <v>0</v>
      </c>
      <c r="L21" s="1494" t="b">
        <v>0</v>
      </c>
      <c r="M21" s="236">
        <f t="shared" si="1"/>
        <v>0.16</v>
      </c>
      <c r="N21" s="217"/>
      <c r="P21" s="889"/>
    </row>
    <row r="22" spans="1:16" s="98" customFormat="1" ht="15.75" customHeight="1">
      <c r="A22" s="218"/>
      <c r="B22" s="1520" t="s">
        <v>176</v>
      </c>
      <c r="C22" s="1521"/>
      <c r="D22" s="1521"/>
      <c r="E22" s="1521"/>
      <c r="F22" s="1521"/>
      <c r="G22" s="1521"/>
      <c r="H22" s="1521"/>
      <c r="I22" s="1521"/>
      <c r="J22" s="1521"/>
      <c r="K22" s="1521"/>
      <c r="L22" s="1522"/>
      <c r="M22" s="237">
        <f>SUM(M14:M21)</f>
        <v>1.3699999999999999</v>
      </c>
      <c r="N22" s="219"/>
    </row>
    <row r="23" spans="1:16">
      <c r="A23" s="35"/>
      <c r="B23" s="99"/>
      <c r="C23" s="35"/>
      <c r="D23" s="35"/>
      <c r="E23" s="35"/>
      <c r="F23" s="36"/>
      <c r="G23" s="36"/>
      <c r="H23" s="36"/>
      <c r="I23" s="36"/>
      <c r="J23" s="36"/>
      <c r="K23" s="36"/>
      <c r="L23" s="36"/>
      <c r="M23" s="36"/>
      <c r="N23" s="35"/>
    </row>
  </sheetData>
  <mergeCells count="28">
    <mergeCell ref="I10:L10"/>
    <mergeCell ref="A5:N5"/>
    <mergeCell ref="B7:B8"/>
    <mergeCell ref="D7:J8"/>
    <mergeCell ref="L7:M7"/>
    <mergeCell ref="L8:M8"/>
    <mergeCell ref="G17:I17"/>
    <mergeCell ref="J17:L17"/>
    <mergeCell ref="B12:C13"/>
    <mergeCell ref="D12:D13"/>
    <mergeCell ref="E12:E13"/>
    <mergeCell ref="F12:F13"/>
    <mergeCell ref="G12:I13"/>
    <mergeCell ref="G14:I14"/>
    <mergeCell ref="J14:L14"/>
    <mergeCell ref="G15:I15"/>
    <mergeCell ref="J15:L15"/>
    <mergeCell ref="G16:I16"/>
    <mergeCell ref="J16:L16"/>
    <mergeCell ref="G21:I21"/>
    <mergeCell ref="J21:L21"/>
    <mergeCell ref="B22:L22"/>
    <mergeCell ref="G18:I18"/>
    <mergeCell ref="J18:L18"/>
    <mergeCell ref="G19:I19"/>
    <mergeCell ref="J19:L19"/>
    <mergeCell ref="G20:I20"/>
    <mergeCell ref="J20:L20"/>
  </mergeCells>
  <dataValidations count="1">
    <dataValidation type="list" allowBlank="1" showInputMessage="1" showErrorMessage="1" sqref="O14:O21 D14:D21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84" fitToHeight="0" orientation="landscape" r:id="rId1"/>
  <headerFooter scaleWithDoc="0">
    <oddFooter xml:space="preserve">&amp;C&amp;10
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8">
    <pageSetUpPr fitToPage="1"/>
  </sheetPr>
  <dimension ref="A1:T27"/>
  <sheetViews>
    <sheetView showGridLines="0" showZeros="0" topLeftCell="A4" zoomScaleNormal="100" zoomScaleSheetLayoutView="100" workbookViewId="0">
      <selection activeCell="M20" sqref="M20"/>
    </sheetView>
  </sheetViews>
  <sheetFormatPr defaultColWidth="11.42578125" defaultRowHeight="12.75"/>
  <cols>
    <col min="1" max="1" width="0.7109375" style="21" customWidth="1"/>
    <col min="2" max="2" width="15.140625" style="21" customWidth="1"/>
    <col min="3" max="3" width="0.7109375" style="21" customWidth="1"/>
    <col min="4" max="4" width="15.7109375" style="21" customWidth="1"/>
    <col min="5" max="5" width="53.7109375" style="21" customWidth="1"/>
    <col min="6" max="6" width="10.7109375" style="24" bestFit="1" customWidth="1"/>
    <col min="7" max="7" width="7.7109375" style="24" customWidth="1"/>
    <col min="8" max="8" width="0.7109375" style="24" customWidth="1"/>
    <col min="9" max="9" width="7.7109375" style="24" customWidth="1"/>
    <col min="10" max="10" width="10.7109375" style="24" customWidth="1"/>
    <col min="11" max="11" width="0.7109375" style="24" customWidth="1"/>
    <col min="12" max="12" width="6.5703125" style="24" customWidth="1"/>
    <col min="13" max="13" width="19.140625" style="24" customWidth="1"/>
    <col min="14" max="14" width="0.7109375" style="21" customWidth="1"/>
    <col min="15" max="15" width="14.28515625" style="21" customWidth="1"/>
    <col min="16" max="41" width="11.42578125" style="21"/>
    <col min="42" max="42" width="0.7109375" style="21" customWidth="1"/>
    <col min="43" max="43" width="15.140625" style="21" customWidth="1"/>
    <col min="44" max="44" width="0.7109375" style="21" customWidth="1"/>
    <col min="45" max="45" width="56.140625" style="21" customWidth="1"/>
    <col min="46" max="46" width="0.7109375" style="21" customWidth="1"/>
    <col min="47" max="47" width="9.140625" style="21" customWidth="1"/>
    <col min="48" max="48" width="6" style="21" customWidth="1"/>
    <col min="49" max="49" width="0.7109375" style="21" customWidth="1"/>
    <col min="50" max="50" width="7.140625" style="21" customWidth="1"/>
    <col min="51" max="51" width="6.5703125" style="21" customWidth="1"/>
    <col min="52" max="52" width="0.7109375" style="21" customWidth="1"/>
    <col min="53" max="53" width="7.85546875" style="21" customWidth="1"/>
    <col min="54" max="54" width="10.5703125" style="21" customWidth="1"/>
    <col min="55" max="55" width="0.7109375" style="21" customWidth="1"/>
    <col min="56" max="297" width="11.42578125" style="21"/>
    <col min="298" max="298" width="0.7109375" style="21" customWidth="1"/>
    <col min="299" max="299" width="15.140625" style="21" customWidth="1"/>
    <col min="300" max="300" width="0.7109375" style="21" customWidth="1"/>
    <col min="301" max="301" width="56.140625" style="21" customWidth="1"/>
    <col min="302" max="302" width="0.7109375" style="21" customWidth="1"/>
    <col min="303" max="303" width="9.140625" style="21" customWidth="1"/>
    <col min="304" max="304" width="6" style="21" customWidth="1"/>
    <col min="305" max="305" width="0.7109375" style="21" customWidth="1"/>
    <col min="306" max="306" width="7.140625" style="21" customWidth="1"/>
    <col min="307" max="307" width="6.5703125" style="21" customWidth="1"/>
    <col min="308" max="308" width="0.7109375" style="21" customWidth="1"/>
    <col min="309" max="309" width="7.85546875" style="21" customWidth="1"/>
    <col min="310" max="310" width="10.5703125" style="21" customWidth="1"/>
    <col min="311" max="311" width="0.7109375" style="21" customWidth="1"/>
    <col min="312" max="553" width="11.42578125" style="21"/>
    <col min="554" max="554" width="0.7109375" style="21" customWidth="1"/>
    <col min="555" max="555" width="15.140625" style="21" customWidth="1"/>
    <col min="556" max="556" width="0.7109375" style="21" customWidth="1"/>
    <col min="557" max="557" width="56.140625" style="21" customWidth="1"/>
    <col min="558" max="558" width="0.7109375" style="21" customWidth="1"/>
    <col min="559" max="559" width="9.140625" style="21" customWidth="1"/>
    <col min="560" max="560" width="6" style="21" customWidth="1"/>
    <col min="561" max="561" width="0.7109375" style="21" customWidth="1"/>
    <col min="562" max="562" width="7.140625" style="21" customWidth="1"/>
    <col min="563" max="563" width="6.5703125" style="21" customWidth="1"/>
    <col min="564" max="564" width="0.7109375" style="21" customWidth="1"/>
    <col min="565" max="565" width="7.85546875" style="21" customWidth="1"/>
    <col min="566" max="566" width="10.5703125" style="21" customWidth="1"/>
    <col min="567" max="567" width="0.7109375" style="21" customWidth="1"/>
    <col min="568" max="809" width="11.42578125" style="21"/>
    <col min="810" max="810" width="0.7109375" style="21" customWidth="1"/>
    <col min="811" max="811" width="15.140625" style="21" customWidth="1"/>
    <col min="812" max="812" width="0.7109375" style="21" customWidth="1"/>
    <col min="813" max="813" width="56.140625" style="21" customWidth="1"/>
    <col min="814" max="814" width="0.7109375" style="21" customWidth="1"/>
    <col min="815" max="815" width="9.140625" style="21" customWidth="1"/>
    <col min="816" max="816" width="6" style="21" customWidth="1"/>
    <col min="817" max="817" width="0.7109375" style="21" customWidth="1"/>
    <col min="818" max="818" width="7.140625" style="21" customWidth="1"/>
    <col min="819" max="819" width="6.5703125" style="21" customWidth="1"/>
    <col min="820" max="820" width="0.7109375" style="21" customWidth="1"/>
    <col min="821" max="821" width="7.85546875" style="21" customWidth="1"/>
    <col min="822" max="822" width="10.5703125" style="21" customWidth="1"/>
    <col min="823" max="823" width="0.7109375" style="21" customWidth="1"/>
    <col min="824" max="1065" width="11.42578125" style="21"/>
    <col min="1066" max="1066" width="0.7109375" style="21" customWidth="1"/>
    <col min="1067" max="1067" width="15.140625" style="21" customWidth="1"/>
    <col min="1068" max="1068" width="0.7109375" style="21" customWidth="1"/>
    <col min="1069" max="1069" width="56.140625" style="21" customWidth="1"/>
    <col min="1070" max="1070" width="0.7109375" style="21" customWidth="1"/>
    <col min="1071" max="1071" width="9.140625" style="21" customWidth="1"/>
    <col min="1072" max="1072" width="6" style="21" customWidth="1"/>
    <col min="1073" max="1073" width="0.7109375" style="21" customWidth="1"/>
    <col min="1074" max="1074" width="7.140625" style="21" customWidth="1"/>
    <col min="1075" max="1075" width="6.5703125" style="21" customWidth="1"/>
    <col min="1076" max="1076" width="0.7109375" style="21" customWidth="1"/>
    <col min="1077" max="1077" width="7.85546875" style="21" customWidth="1"/>
    <col min="1078" max="1078" width="10.5703125" style="21" customWidth="1"/>
    <col min="1079" max="1079" width="0.7109375" style="21" customWidth="1"/>
    <col min="1080" max="1321" width="11.42578125" style="21"/>
    <col min="1322" max="1322" width="0.7109375" style="21" customWidth="1"/>
    <col min="1323" max="1323" width="15.140625" style="21" customWidth="1"/>
    <col min="1324" max="1324" width="0.7109375" style="21" customWidth="1"/>
    <col min="1325" max="1325" width="56.140625" style="21" customWidth="1"/>
    <col min="1326" max="1326" width="0.7109375" style="21" customWidth="1"/>
    <col min="1327" max="1327" width="9.140625" style="21" customWidth="1"/>
    <col min="1328" max="1328" width="6" style="21" customWidth="1"/>
    <col min="1329" max="1329" width="0.7109375" style="21" customWidth="1"/>
    <col min="1330" max="1330" width="7.140625" style="21" customWidth="1"/>
    <col min="1331" max="1331" width="6.5703125" style="21" customWidth="1"/>
    <col min="1332" max="1332" width="0.7109375" style="21" customWidth="1"/>
    <col min="1333" max="1333" width="7.85546875" style="21" customWidth="1"/>
    <col min="1334" max="1334" width="10.5703125" style="21" customWidth="1"/>
    <col min="1335" max="1335" width="0.7109375" style="21" customWidth="1"/>
    <col min="1336" max="1577" width="11.42578125" style="21"/>
    <col min="1578" max="1578" width="0.7109375" style="21" customWidth="1"/>
    <col min="1579" max="1579" width="15.140625" style="21" customWidth="1"/>
    <col min="1580" max="1580" width="0.7109375" style="21" customWidth="1"/>
    <col min="1581" max="1581" width="56.140625" style="21" customWidth="1"/>
    <col min="1582" max="1582" width="0.7109375" style="21" customWidth="1"/>
    <col min="1583" max="1583" width="9.140625" style="21" customWidth="1"/>
    <col min="1584" max="1584" width="6" style="21" customWidth="1"/>
    <col min="1585" max="1585" width="0.7109375" style="21" customWidth="1"/>
    <col min="1586" max="1586" width="7.140625" style="21" customWidth="1"/>
    <col min="1587" max="1587" width="6.5703125" style="21" customWidth="1"/>
    <col min="1588" max="1588" width="0.7109375" style="21" customWidth="1"/>
    <col min="1589" max="1589" width="7.85546875" style="21" customWidth="1"/>
    <col min="1590" max="1590" width="10.5703125" style="21" customWidth="1"/>
    <col min="1591" max="1591" width="0.7109375" style="21" customWidth="1"/>
    <col min="1592" max="1833" width="11.42578125" style="21"/>
    <col min="1834" max="1834" width="0.7109375" style="21" customWidth="1"/>
    <col min="1835" max="1835" width="15.140625" style="21" customWidth="1"/>
    <col min="1836" max="1836" width="0.7109375" style="21" customWidth="1"/>
    <col min="1837" max="1837" width="56.140625" style="21" customWidth="1"/>
    <col min="1838" max="1838" width="0.7109375" style="21" customWidth="1"/>
    <col min="1839" max="1839" width="9.140625" style="21" customWidth="1"/>
    <col min="1840" max="1840" width="6" style="21" customWidth="1"/>
    <col min="1841" max="1841" width="0.7109375" style="21" customWidth="1"/>
    <col min="1842" max="1842" width="7.140625" style="21" customWidth="1"/>
    <col min="1843" max="1843" width="6.5703125" style="21" customWidth="1"/>
    <col min="1844" max="1844" width="0.7109375" style="21" customWidth="1"/>
    <col min="1845" max="1845" width="7.85546875" style="21" customWidth="1"/>
    <col min="1846" max="1846" width="10.5703125" style="21" customWidth="1"/>
    <col min="1847" max="1847" width="0.7109375" style="21" customWidth="1"/>
    <col min="1848" max="2089" width="11.42578125" style="21"/>
    <col min="2090" max="2090" width="0.7109375" style="21" customWidth="1"/>
    <col min="2091" max="2091" width="15.140625" style="21" customWidth="1"/>
    <col min="2092" max="2092" width="0.7109375" style="21" customWidth="1"/>
    <col min="2093" max="2093" width="56.140625" style="21" customWidth="1"/>
    <col min="2094" max="2094" width="0.7109375" style="21" customWidth="1"/>
    <col min="2095" max="2095" width="9.140625" style="21" customWidth="1"/>
    <col min="2096" max="2096" width="6" style="21" customWidth="1"/>
    <col min="2097" max="2097" width="0.7109375" style="21" customWidth="1"/>
    <col min="2098" max="2098" width="7.140625" style="21" customWidth="1"/>
    <col min="2099" max="2099" width="6.5703125" style="21" customWidth="1"/>
    <col min="2100" max="2100" width="0.7109375" style="21" customWidth="1"/>
    <col min="2101" max="2101" width="7.85546875" style="21" customWidth="1"/>
    <col min="2102" max="2102" width="10.5703125" style="21" customWidth="1"/>
    <col min="2103" max="2103" width="0.7109375" style="21" customWidth="1"/>
    <col min="2104" max="2345" width="11.42578125" style="21"/>
    <col min="2346" max="2346" width="0.7109375" style="21" customWidth="1"/>
    <col min="2347" max="2347" width="15.140625" style="21" customWidth="1"/>
    <col min="2348" max="2348" width="0.7109375" style="21" customWidth="1"/>
    <col min="2349" max="2349" width="56.140625" style="21" customWidth="1"/>
    <col min="2350" max="2350" width="0.7109375" style="21" customWidth="1"/>
    <col min="2351" max="2351" width="9.140625" style="21" customWidth="1"/>
    <col min="2352" max="2352" width="6" style="21" customWidth="1"/>
    <col min="2353" max="2353" width="0.7109375" style="21" customWidth="1"/>
    <col min="2354" max="2354" width="7.140625" style="21" customWidth="1"/>
    <col min="2355" max="2355" width="6.5703125" style="21" customWidth="1"/>
    <col min="2356" max="2356" width="0.7109375" style="21" customWidth="1"/>
    <col min="2357" max="2357" width="7.85546875" style="21" customWidth="1"/>
    <col min="2358" max="2358" width="10.5703125" style="21" customWidth="1"/>
    <col min="2359" max="2359" width="0.7109375" style="21" customWidth="1"/>
    <col min="2360" max="2601" width="11.42578125" style="21"/>
    <col min="2602" max="2602" width="0.7109375" style="21" customWidth="1"/>
    <col min="2603" max="2603" width="15.140625" style="21" customWidth="1"/>
    <col min="2604" max="2604" width="0.7109375" style="21" customWidth="1"/>
    <col min="2605" max="2605" width="56.140625" style="21" customWidth="1"/>
    <col min="2606" max="2606" width="0.7109375" style="21" customWidth="1"/>
    <col min="2607" max="2607" width="9.140625" style="21" customWidth="1"/>
    <col min="2608" max="2608" width="6" style="21" customWidth="1"/>
    <col min="2609" max="2609" width="0.7109375" style="21" customWidth="1"/>
    <col min="2610" max="2610" width="7.140625" style="21" customWidth="1"/>
    <col min="2611" max="2611" width="6.5703125" style="21" customWidth="1"/>
    <col min="2612" max="2612" width="0.7109375" style="21" customWidth="1"/>
    <col min="2613" max="2613" width="7.85546875" style="21" customWidth="1"/>
    <col min="2614" max="2614" width="10.5703125" style="21" customWidth="1"/>
    <col min="2615" max="2615" width="0.7109375" style="21" customWidth="1"/>
    <col min="2616" max="2857" width="11.42578125" style="21"/>
    <col min="2858" max="2858" width="0.7109375" style="21" customWidth="1"/>
    <col min="2859" max="2859" width="15.140625" style="21" customWidth="1"/>
    <col min="2860" max="2860" width="0.7109375" style="21" customWidth="1"/>
    <col min="2861" max="2861" width="56.140625" style="21" customWidth="1"/>
    <col min="2862" max="2862" width="0.7109375" style="21" customWidth="1"/>
    <col min="2863" max="2863" width="9.140625" style="21" customWidth="1"/>
    <col min="2864" max="2864" width="6" style="21" customWidth="1"/>
    <col min="2865" max="2865" width="0.7109375" style="21" customWidth="1"/>
    <col min="2866" max="2866" width="7.140625" style="21" customWidth="1"/>
    <col min="2867" max="2867" width="6.5703125" style="21" customWidth="1"/>
    <col min="2868" max="2868" width="0.7109375" style="21" customWidth="1"/>
    <col min="2869" max="2869" width="7.85546875" style="21" customWidth="1"/>
    <col min="2870" max="2870" width="10.5703125" style="21" customWidth="1"/>
    <col min="2871" max="2871" width="0.7109375" style="21" customWidth="1"/>
    <col min="2872" max="3113" width="11.42578125" style="21"/>
    <col min="3114" max="3114" width="0.7109375" style="21" customWidth="1"/>
    <col min="3115" max="3115" width="15.140625" style="21" customWidth="1"/>
    <col min="3116" max="3116" width="0.7109375" style="21" customWidth="1"/>
    <col min="3117" max="3117" width="56.140625" style="21" customWidth="1"/>
    <col min="3118" max="3118" width="0.7109375" style="21" customWidth="1"/>
    <col min="3119" max="3119" width="9.140625" style="21" customWidth="1"/>
    <col min="3120" max="3120" width="6" style="21" customWidth="1"/>
    <col min="3121" max="3121" width="0.7109375" style="21" customWidth="1"/>
    <col min="3122" max="3122" width="7.140625" style="21" customWidth="1"/>
    <col min="3123" max="3123" width="6.5703125" style="21" customWidth="1"/>
    <col min="3124" max="3124" width="0.7109375" style="21" customWidth="1"/>
    <col min="3125" max="3125" width="7.85546875" style="21" customWidth="1"/>
    <col min="3126" max="3126" width="10.5703125" style="21" customWidth="1"/>
    <col min="3127" max="3127" width="0.7109375" style="21" customWidth="1"/>
    <col min="3128" max="3369" width="11.42578125" style="21"/>
    <col min="3370" max="3370" width="0.7109375" style="21" customWidth="1"/>
    <col min="3371" max="3371" width="15.140625" style="21" customWidth="1"/>
    <col min="3372" max="3372" width="0.7109375" style="21" customWidth="1"/>
    <col min="3373" max="3373" width="56.140625" style="21" customWidth="1"/>
    <col min="3374" max="3374" width="0.7109375" style="21" customWidth="1"/>
    <col min="3375" max="3375" width="9.140625" style="21" customWidth="1"/>
    <col min="3376" max="3376" width="6" style="21" customWidth="1"/>
    <col min="3377" max="3377" width="0.7109375" style="21" customWidth="1"/>
    <col min="3378" max="3378" width="7.140625" style="21" customWidth="1"/>
    <col min="3379" max="3379" width="6.5703125" style="21" customWidth="1"/>
    <col min="3380" max="3380" width="0.7109375" style="21" customWidth="1"/>
    <col min="3381" max="3381" width="7.85546875" style="21" customWidth="1"/>
    <col min="3382" max="3382" width="10.5703125" style="21" customWidth="1"/>
    <col min="3383" max="3383" width="0.7109375" style="21" customWidth="1"/>
    <col min="3384" max="3625" width="11.42578125" style="21"/>
    <col min="3626" max="3626" width="0.7109375" style="21" customWidth="1"/>
    <col min="3627" max="3627" width="15.140625" style="21" customWidth="1"/>
    <col min="3628" max="3628" width="0.7109375" style="21" customWidth="1"/>
    <col min="3629" max="3629" width="56.140625" style="21" customWidth="1"/>
    <col min="3630" max="3630" width="0.7109375" style="21" customWidth="1"/>
    <col min="3631" max="3631" width="9.140625" style="21" customWidth="1"/>
    <col min="3632" max="3632" width="6" style="21" customWidth="1"/>
    <col min="3633" max="3633" width="0.7109375" style="21" customWidth="1"/>
    <col min="3634" max="3634" width="7.140625" style="21" customWidth="1"/>
    <col min="3635" max="3635" width="6.5703125" style="21" customWidth="1"/>
    <col min="3636" max="3636" width="0.7109375" style="21" customWidth="1"/>
    <col min="3637" max="3637" width="7.85546875" style="21" customWidth="1"/>
    <col min="3638" max="3638" width="10.5703125" style="21" customWidth="1"/>
    <col min="3639" max="3639" width="0.7109375" style="21" customWidth="1"/>
    <col min="3640" max="3881" width="11.42578125" style="21"/>
    <col min="3882" max="3882" width="0.7109375" style="21" customWidth="1"/>
    <col min="3883" max="3883" width="15.140625" style="21" customWidth="1"/>
    <col min="3884" max="3884" width="0.7109375" style="21" customWidth="1"/>
    <col min="3885" max="3885" width="56.140625" style="21" customWidth="1"/>
    <col min="3886" max="3886" width="0.7109375" style="21" customWidth="1"/>
    <col min="3887" max="3887" width="9.140625" style="21" customWidth="1"/>
    <col min="3888" max="3888" width="6" style="21" customWidth="1"/>
    <col min="3889" max="3889" width="0.7109375" style="21" customWidth="1"/>
    <col min="3890" max="3890" width="7.140625" style="21" customWidth="1"/>
    <col min="3891" max="3891" width="6.5703125" style="21" customWidth="1"/>
    <col min="3892" max="3892" width="0.7109375" style="21" customWidth="1"/>
    <col min="3893" max="3893" width="7.85546875" style="21" customWidth="1"/>
    <col min="3894" max="3894" width="10.5703125" style="21" customWidth="1"/>
    <col min="3895" max="3895" width="0.7109375" style="21" customWidth="1"/>
    <col min="3896" max="4137" width="11.42578125" style="21"/>
    <col min="4138" max="4138" width="0.7109375" style="21" customWidth="1"/>
    <col min="4139" max="4139" width="15.140625" style="21" customWidth="1"/>
    <col min="4140" max="4140" width="0.7109375" style="21" customWidth="1"/>
    <col min="4141" max="4141" width="56.140625" style="21" customWidth="1"/>
    <col min="4142" max="4142" width="0.7109375" style="21" customWidth="1"/>
    <col min="4143" max="4143" width="9.140625" style="21" customWidth="1"/>
    <col min="4144" max="4144" width="6" style="21" customWidth="1"/>
    <col min="4145" max="4145" width="0.7109375" style="21" customWidth="1"/>
    <col min="4146" max="4146" width="7.140625" style="21" customWidth="1"/>
    <col min="4147" max="4147" width="6.5703125" style="21" customWidth="1"/>
    <col min="4148" max="4148" width="0.7109375" style="21" customWidth="1"/>
    <col min="4149" max="4149" width="7.85546875" style="21" customWidth="1"/>
    <col min="4150" max="4150" width="10.5703125" style="21" customWidth="1"/>
    <col min="4151" max="4151" width="0.7109375" style="21" customWidth="1"/>
    <col min="4152" max="4393" width="11.42578125" style="21"/>
    <col min="4394" max="4394" width="0.7109375" style="21" customWidth="1"/>
    <col min="4395" max="4395" width="15.140625" style="21" customWidth="1"/>
    <col min="4396" max="4396" width="0.7109375" style="21" customWidth="1"/>
    <col min="4397" max="4397" width="56.140625" style="21" customWidth="1"/>
    <col min="4398" max="4398" width="0.7109375" style="21" customWidth="1"/>
    <col min="4399" max="4399" width="9.140625" style="21" customWidth="1"/>
    <col min="4400" max="4400" width="6" style="21" customWidth="1"/>
    <col min="4401" max="4401" width="0.7109375" style="21" customWidth="1"/>
    <col min="4402" max="4402" width="7.140625" style="21" customWidth="1"/>
    <col min="4403" max="4403" width="6.5703125" style="21" customWidth="1"/>
    <col min="4404" max="4404" width="0.7109375" style="21" customWidth="1"/>
    <col min="4405" max="4405" width="7.85546875" style="21" customWidth="1"/>
    <col min="4406" max="4406" width="10.5703125" style="21" customWidth="1"/>
    <col min="4407" max="4407" width="0.7109375" style="21" customWidth="1"/>
    <col min="4408" max="4649" width="11.42578125" style="21"/>
    <col min="4650" max="4650" width="0.7109375" style="21" customWidth="1"/>
    <col min="4651" max="4651" width="15.140625" style="21" customWidth="1"/>
    <col min="4652" max="4652" width="0.7109375" style="21" customWidth="1"/>
    <col min="4653" max="4653" width="56.140625" style="21" customWidth="1"/>
    <col min="4654" max="4654" width="0.7109375" style="21" customWidth="1"/>
    <col min="4655" max="4655" width="9.140625" style="21" customWidth="1"/>
    <col min="4656" max="4656" width="6" style="21" customWidth="1"/>
    <col min="4657" max="4657" width="0.7109375" style="21" customWidth="1"/>
    <col min="4658" max="4658" width="7.140625" style="21" customWidth="1"/>
    <col min="4659" max="4659" width="6.5703125" style="21" customWidth="1"/>
    <col min="4660" max="4660" width="0.7109375" style="21" customWidth="1"/>
    <col min="4661" max="4661" width="7.85546875" style="21" customWidth="1"/>
    <col min="4662" max="4662" width="10.5703125" style="21" customWidth="1"/>
    <col min="4663" max="4663" width="0.7109375" style="21" customWidth="1"/>
    <col min="4664" max="4905" width="11.42578125" style="21"/>
    <col min="4906" max="4906" width="0.7109375" style="21" customWidth="1"/>
    <col min="4907" max="4907" width="15.140625" style="21" customWidth="1"/>
    <col min="4908" max="4908" width="0.7109375" style="21" customWidth="1"/>
    <col min="4909" max="4909" width="56.140625" style="21" customWidth="1"/>
    <col min="4910" max="4910" width="0.7109375" style="21" customWidth="1"/>
    <col min="4911" max="4911" width="9.140625" style="21" customWidth="1"/>
    <col min="4912" max="4912" width="6" style="21" customWidth="1"/>
    <col min="4913" max="4913" width="0.7109375" style="21" customWidth="1"/>
    <col min="4914" max="4914" width="7.140625" style="21" customWidth="1"/>
    <col min="4915" max="4915" width="6.5703125" style="21" customWidth="1"/>
    <col min="4916" max="4916" width="0.7109375" style="21" customWidth="1"/>
    <col min="4917" max="4917" width="7.85546875" style="21" customWidth="1"/>
    <col min="4918" max="4918" width="10.5703125" style="21" customWidth="1"/>
    <col min="4919" max="4919" width="0.7109375" style="21" customWidth="1"/>
    <col min="4920" max="5161" width="11.42578125" style="21"/>
    <col min="5162" max="5162" width="0.7109375" style="21" customWidth="1"/>
    <col min="5163" max="5163" width="15.140625" style="21" customWidth="1"/>
    <col min="5164" max="5164" width="0.7109375" style="21" customWidth="1"/>
    <col min="5165" max="5165" width="56.140625" style="21" customWidth="1"/>
    <col min="5166" max="5166" width="0.7109375" style="21" customWidth="1"/>
    <col min="5167" max="5167" width="9.140625" style="21" customWidth="1"/>
    <col min="5168" max="5168" width="6" style="21" customWidth="1"/>
    <col min="5169" max="5169" width="0.7109375" style="21" customWidth="1"/>
    <col min="5170" max="5170" width="7.140625" style="21" customWidth="1"/>
    <col min="5171" max="5171" width="6.5703125" style="21" customWidth="1"/>
    <col min="5172" max="5172" width="0.7109375" style="21" customWidth="1"/>
    <col min="5173" max="5173" width="7.85546875" style="21" customWidth="1"/>
    <col min="5174" max="5174" width="10.5703125" style="21" customWidth="1"/>
    <col min="5175" max="5175" width="0.7109375" style="21" customWidth="1"/>
    <col min="5176" max="5417" width="11.42578125" style="21"/>
    <col min="5418" max="5418" width="0.7109375" style="21" customWidth="1"/>
    <col min="5419" max="5419" width="15.140625" style="21" customWidth="1"/>
    <col min="5420" max="5420" width="0.7109375" style="21" customWidth="1"/>
    <col min="5421" max="5421" width="56.140625" style="21" customWidth="1"/>
    <col min="5422" max="5422" width="0.7109375" style="21" customWidth="1"/>
    <col min="5423" max="5423" width="9.140625" style="21" customWidth="1"/>
    <col min="5424" max="5424" width="6" style="21" customWidth="1"/>
    <col min="5425" max="5425" width="0.7109375" style="21" customWidth="1"/>
    <col min="5426" max="5426" width="7.140625" style="21" customWidth="1"/>
    <col min="5427" max="5427" width="6.5703125" style="21" customWidth="1"/>
    <col min="5428" max="5428" width="0.7109375" style="21" customWidth="1"/>
    <col min="5429" max="5429" width="7.85546875" style="21" customWidth="1"/>
    <col min="5430" max="5430" width="10.5703125" style="21" customWidth="1"/>
    <col min="5431" max="5431" width="0.7109375" style="21" customWidth="1"/>
    <col min="5432" max="5673" width="11.42578125" style="21"/>
    <col min="5674" max="5674" width="0.7109375" style="21" customWidth="1"/>
    <col min="5675" max="5675" width="15.140625" style="21" customWidth="1"/>
    <col min="5676" max="5676" width="0.7109375" style="21" customWidth="1"/>
    <col min="5677" max="5677" width="56.140625" style="21" customWidth="1"/>
    <col min="5678" max="5678" width="0.7109375" style="21" customWidth="1"/>
    <col min="5679" max="5679" width="9.140625" style="21" customWidth="1"/>
    <col min="5680" max="5680" width="6" style="21" customWidth="1"/>
    <col min="5681" max="5681" width="0.7109375" style="21" customWidth="1"/>
    <col min="5682" max="5682" width="7.140625" style="21" customWidth="1"/>
    <col min="5683" max="5683" width="6.5703125" style="21" customWidth="1"/>
    <col min="5684" max="5684" width="0.7109375" style="21" customWidth="1"/>
    <col min="5685" max="5685" width="7.85546875" style="21" customWidth="1"/>
    <col min="5686" max="5686" width="10.5703125" style="21" customWidth="1"/>
    <col min="5687" max="5687" width="0.7109375" style="21" customWidth="1"/>
    <col min="5688" max="5929" width="11.42578125" style="21"/>
    <col min="5930" max="5930" width="0.7109375" style="21" customWidth="1"/>
    <col min="5931" max="5931" width="15.140625" style="21" customWidth="1"/>
    <col min="5932" max="5932" width="0.7109375" style="21" customWidth="1"/>
    <col min="5933" max="5933" width="56.140625" style="21" customWidth="1"/>
    <col min="5934" max="5934" width="0.7109375" style="21" customWidth="1"/>
    <col min="5935" max="5935" width="9.140625" style="21" customWidth="1"/>
    <col min="5936" max="5936" width="6" style="21" customWidth="1"/>
    <col min="5937" max="5937" width="0.7109375" style="21" customWidth="1"/>
    <col min="5938" max="5938" width="7.140625" style="21" customWidth="1"/>
    <col min="5939" max="5939" width="6.5703125" style="21" customWidth="1"/>
    <col min="5940" max="5940" width="0.7109375" style="21" customWidth="1"/>
    <col min="5941" max="5941" width="7.85546875" style="21" customWidth="1"/>
    <col min="5942" max="5942" width="10.5703125" style="21" customWidth="1"/>
    <col min="5943" max="5943" width="0.7109375" style="21" customWidth="1"/>
    <col min="5944" max="6185" width="11.42578125" style="21"/>
    <col min="6186" max="6186" width="0.7109375" style="21" customWidth="1"/>
    <col min="6187" max="6187" width="15.140625" style="21" customWidth="1"/>
    <col min="6188" max="6188" width="0.7109375" style="21" customWidth="1"/>
    <col min="6189" max="6189" width="56.140625" style="21" customWidth="1"/>
    <col min="6190" max="6190" width="0.7109375" style="21" customWidth="1"/>
    <col min="6191" max="6191" width="9.140625" style="21" customWidth="1"/>
    <col min="6192" max="6192" width="6" style="21" customWidth="1"/>
    <col min="6193" max="6193" width="0.7109375" style="21" customWidth="1"/>
    <col min="6194" max="6194" width="7.140625" style="21" customWidth="1"/>
    <col min="6195" max="6195" width="6.5703125" style="21" customWidth="1"/>
    <col min="6196" max="6196" width="0.7109375" style="21" customWidth="1"/>
    <col min="6197" max="6197" width="7.85546875" style="21" customWidth="1"/>
    <col min="6198" max="6198" width="10.5703125" style="21" customWidth="1"/>
    <col min="6199" max="6199" width="0.7109375" style="21" customWidth="1"/>
    <col min="6200" max="6441" width="11.42578125" style="21"/>
    <col min="6442" max="6442" width="0.7109375" style="21" customWidth="1"/>
    <col min="6443" max="6443" width="15.140625" style="21" customWidth="1"/>
    <col min="6444" max="6444" width="0.7109375" style="21" customWidth="1"/>
    <col min="6445" max="6445" width="56.140625" style="21" customWidth="1"/>
    <col min="6446" max="6446" width="0.7109375" style="21" customWidth="1"/>
    <col min="6447" max="6447" width="9.140625" style="21" customWidth="1"/>
    <col min="6448" max="6448" width="6" style="21" customWidth="1"/>
    <col min="6449" max="6449" width="0.7109375" style="21" customWidth="1"/>
    <col min="6450" max="6450" width="7.140625" style="21" customWidth="1"/>
    <col min="6451" max="6451" width="6.5703125" style="21" customWidth="1"/>
    <col min="6452" max="6452" width="0.7109375" style="21" customWidth="1"/>
    <col min="6453" max="6453" width="7.85546875" style="21" customWidth="1"/>
    <col min="6454" max="6454" width="10.5703125" style="21" customWidth="1"/>
    <col min="6455" max="6455" width="0.7109375" style="21" customWidth="1"/>
    <col min="6456" max="6697" width="11.42578125" style="21"/>
    <col min="6698" max="6698" width="0.7109375" style="21" customWidth="1"/>
    <col min="6699" max="6699" width="15.140625" style="21" customWidth="1"/>
    <col min="6700" max="6700" width="0.7109375" style="21" customWidth="1"/>
    <col min="6701" max="6701" width="56.140625" style="21" customWidth="1"/>
    <col min="6702" max="6702" width="0.7109375" style="21" customWidth="1"/>
    <col min="6703" max="6703" width="9.140625" style="21" customWidth="1"/>
    <col min="6704" max="6704" width="6" style="21" customWidth="1"/>
    <col min="6705" max="6705" width="0.7109375" style="21" customWidth="1"/>
    <col min="6706" max="6706" width="7.140625" style="21" customWidth="1"/>
    <col min="6707" max="6707" width="6.5703125" style="21" customWidth="1"/>
    <col min="6708" max="6708" width="0.7109375" style="21" customWidth="1"/>
    <col min="6709" max="6709" width="7.85546875" style="21" customWidth="1"/>
    <col min="6710" max="6710" width="10.5703125" style="21" customWidth="1"/>
    <col min="6711" max="6711" width="0.7109375" style="21" customWidth="1"/>
    <col min="6712" max="6953" width="11.42578125" style="21"/>
    <col min="6954" max="6954" width="0.7109375" style="21" customWidth="1"/>
    <col min="6955" max="6955" width="15.140625" style="21" customWidth="1"/>
    <col min="6956" max="6956" width="0.7109375" style="21" customWidth="1"/>
    <col min="6957" max="6957" width="56.140625" style="21" customWidth="1"/>
    <col min="6958" max="6958" width="0.7109375" style="21" customWidth="1"/>
    <col min="6959" max="6959" width="9.140625" style="21" customWidth="1"/>
    <col min="6960" max="6960" width="6" style="21" customWidth="1"/>
    <col min="6961" max="6961" width="0.7109375" style="21" customWidth="1"/>
    <col min="6962" max="6962" width="7.140625" style="21" customWidth="1"/>
    <col min="6963" max="6963" width="6.5703125" style="21" customWidth="1"/>
    <col min="6964" max="6964" width="0.7109375" style="21" customWidth="1"/>
    <col min="6965" max="6965" width="7.85546875" style="21" customWidth="1"/>
    <col min="6966" max="6966" width="10.5703125" style="21" customWidth="1"/>
    <col min="6967" max="6967" width="0.7109375" style="21" customWidth="1"/>
    <col min="6968" max="7209" width="11.42578125" style="21"/>
    <col min="7210" max="7210" width="0.7109375" style="21" customWidth="1"/>
    <col min="7211" max="7211" width="15.140625" style="21" customWidth="1"/>
    <col min="7212" max="7212" width="0.7109375" style="21" customWidth="1"/>
    <col min="7213" max="7213" width="56.140625" style="21" customWidth="1"/>
    <col min="7214" max="7214" width="0.7109375" style="21" customWidth="1"/>
    <col min="7215" max="7215" width="9.140625" style="21" customWidth="1"/>
    <col min="7216" max="7216" width="6" style="21" customWidth="1"/>
    <col min="7217" max="7217" width="0.7109375" style="21" customWidth="1"/>
    <col min="7218" max="7218" width="7.140625" style="21" customWidth="1"/>
    <col min="7219" max="7219" width="6.5703125" style="21" customWidth="1"/>
    <col min="7220" max="7220" width="0.7109375" style="21" customWidth="1"/>
    <col min="7221" max="7221" width="7.85546875" style="21" customWidth="1"/>
    <col min="7222" max="7222" width="10.5703125" style="21" customWidth="1"/>
    <col min="7223" max="7223" width="0.7109375" style="21" customWidth="1"/>
    <col min="7224" max="7465" width="11.42578125" style="21"/>
    <col min="7466" max="7466" width="0.7109375" style="21" customWidth="1"/>
    <col min="7467" max="7467" width="15.140625" style="21" customWidth="1"/>
    <col min="7468" max="7468" width="0.7109375" style="21" customWidth="1"/>
    <col min="7469" max="7469" width="56.140625" style="21" customWidth="1"/>
    <col min="7470" max="7470" width="0.7109375" style="21" customWidth="1"/>
    <col min="7471" max="7471" width="9.140625" style="21" customWidth="1"/>
    <col min="7472" max="7472" width="6" style="21" customWidth="1"/>
    <col min="7473" max="7473" width="0.7109375" style="21" customWidth="1"/>
    <col min="7474" max="7474" width="7.140625" style="21" customWidth="1"/>
    <col min="7475" max="7475" width="6.5703125" style="21" customWidth="1"/>
    <col min="7476" max="7476" width="0.7109375" style="21" customWidth="1"/>
    <col min="7477" max="7477" width="7.85546875" style="21" customWidth="1"/>
    <col min="7478" max="7478" width="10.5703125" style="21" customWidth="1"/>
    <col min="7479" max="7479" width="0.7109375" style="21" customWidth="1"/>
    <col min="7480" max="7721" width="11.42578125" style="21"/>
    <col min="7722" max="7722" width="0.7109375" style="21" customWidth="1"/>
    <col min="7723" max="7723" width="15.140625" style="21" customWidth="1"/>
    <col min="7724" max="7724" width="0.7109375" style="21" customWidth="1"/>
    <col min="7725" max="7725" width="56.140625" style="21" customWidth="1"/>
    <col min="7726" max="7726" width="0.7109375" style="21" customWidth="1"/>
    <col min="7727" max="7727" width="9.140625" style="21" customWidth="1"/>
    <col min="7728" max="7728" width="6" style="21" customWidth="1"/>
    <col min="7729" max="7729" width="0.7109375" style="21" customWidth="1"/>
    <col min="7730" max="7730" width="7.140625" style="21" customWidth="1"/>
    <col min="7731" max="7731" width="6.5703125" style="21" customWidth="1"/>
    <col min="7732" max="7732" width="0.7109375" style="21" customWidth="1"/>
    <col min="7733" max="7733" width="7.85546875" style="21" customWidth="1"/>
    <col min="7734" max="7734" width="10.5703125" style="21" customWidth="1"/>
    <col min="7735" max="7735" width="0.7109375" style="21" customWidth="1"/>
    <col min="7736" max="7977" width="11.42578125" style="21"/>
    <col min="7978" max="7978" width="0.7109375" style="21" customWidth="1"/>
    <col min="7979" max="7979" width="15.140625" style="21" customWidth="1"/>
    <col min="7980" max="7980" width="0.7109375" style="21" customWidth="1"/>
    <col min="7981" max="7981" width="56.140625" style="21" customWidth="1"/>
    <col min="7982" max="7982" width="0.7109375" style="21" customWidth="1"/>
    <col min="7983" max="7983" width="9.140625" style="21" customWidth="1"/>
    <col min="7984" max="7984" width="6" style="21" customWidth="1"/>
    <col min="7985" max="7985" width="0.7109375" style="21" customWidth="1"/>
    <col min="7986" max="7986" width="7.140625" style="21" customWidth="1"/>
    <col min="7987" max="7987" width="6.5703125" style="21" customWidth="1"/>
    <col min="7988" max="7988" width="0.7109375" style="21" customWidth="1"/>
    <col min="7989" max="7989" width="7.85546875" style="21" customWidth="1"/>
    <col min="7990" max="7990" width="10.5703125" style="21" customWidth="1"/>
    <col min="7991" max="7991" width="0.7109375" style="21" customWidth="1"/>
    <col min="7992" max="8233" width="11.42578125" style="21"/>
    <col min="8234" max="8234" width="0.7109375" style="21" customWidth="1"/>
    <col min="8235" max="8235" width="15.140625" style="21" customWidth="1"/>
    <col min="8236" max="8236" width="0.7109375" style="21" customWidth="1"/>
    <col min="8237" max="8237" width="56.140625" style="21" customWidth="1"/>
    <col min="8238" max="8238" width="0.7109375" style="21" customWidth="1"/>
    <col min="8239" max="8239" width="9.140625" style="21" customWidth="1"/>
    <col min="8240" max="8240" width="6" style="21" customWidth="1"/>
    <col min="8241" max="8241" width="0.7109375" style="21" customWidth="1"/>
    <col min="8242" max="8242" width="7.140625" style="21" customWidth="1"/>
    <col min="8243" max="8243" width="6.5703125" style="21" customWidth="1"/>
    <col min="8244" max="8244" width="0.7109375" style="21" customWidth="1"/>
    <col min="8245" max="8245" width="7.85546875" style="21" customWidth="1"/>
    <col min="8246" max="8246" width="10.5703125" style="21" customWidth="1"/>
    <col min="8247" max="8247" width="0.7109375" style="21" customWidth="1"/>
    <col min="8248" max="8489" width="11.42578125" style="21"/>
    <col min="8490" max="8490" width="0.7109375" style="21" customWidth="1"/>
    <col min="8491" max="8491" width="15.140625" style="21" customWidth="1"/>
    <col min="8492" max="8492" width="0.7109375" style="21" customWidth="1"/>
    <col min="8493" max="8493" width="56.140625" style="21" customWidth="1"/>
    <col min="8494" max="8494" width="0.7109375" style="21" customWidth="1"/>
    <col min="8495" max="8495" width="9.140625" style="21" customWidth="1"/>
    <col min="8496" max="8496" width="6" style="21" customWidth="1"/>
    <col min="8497" max="8497" width="0.7109375" style="21" customWidth="1"/>
    <col min="8498" max="8498" width="7.140625" style="21" customWidth="1"/>
    <col min="8499" max="8499" width="6.5703125" style="21" customWidth="1"/>
    <col min="8500" max="8500" width="0.7109375" style="21" customWidth="1"/>
    <col min="8501" max="8501" width="7.85546875" style="21" customWidth="1"/>
    <col min="8502" max="8502" width="10.5703125" style="21" customWidth="1"/>
    <col min="8503" max="8503" width="0.7109375" style="21" customWidth="1"/>
    <col min="8504" max="8745" width="11.42578125" style="21"/>
    <col min="8746" max="8746" width="0.7109375" style="21" customWidth="1"/>
    <col min="8747" max="8747" width="15.140625" style="21" customWidth="1"/>
    <col min="8748" max="8748" width="0.7109375" style="21" customWidth="1"/>
    <col min="8749" max="8749" width="56.140625" style="21" customWidth="1"/>
    <col min="8750" max="8750" width="0.7109375" style="21" customWidth="1"/>
    <col min="8751" max="8751" width="9.140625" style="21" customWidth="1"/>
    <col min="8752" max="8752" width="6" style="21" customWidth="1"/>
    <col min="8753" max="8753" width="0.7109375" style="21" customWidth="1"/>
    <col min="8754" max="8754" width="7.140625" style="21" customWidth="1"/>
    <col min="8755" max="8755" width="6.5703125" style="21" customWidth="1"/>
    <col min="8756" max="8756" width="0.7109375" style="21" customWidth="1"/>
    <col min="8757" max="8757" width="7.85546875" style="21" customWidth="1"/>
    <col min="8758" max="8758" width="10.5703125" style="21" customWidth="1"/>
    <col min="8759" max="8759" width="0.7109375" style="21" customWidth="1"/>
    <col min="8760" max="9001" width="11.42578125" style="21"/>
    <col min="9002" max="9002" width="0.7109375" style="21" customWidth="1"/>
    <col min="9003" max="9003" width="15.140625" style="21" customWidth="1"/>
    <col min="9004" max="9004" width="0.7109375" style="21" customWidth="1"/>
    <col min="9005" max="9005" width="56.140625" style="21" customWidth="1"/>
    <col min="9006" max="9006" width="0.7109375" style="21" customWidth="1"/>
    <col min="9007" max="9007" width="9.140625" style="21" customWidth="1"/>
    <col min="9008" max="9008" width="6" style="21" customWidth="1"/>
    <col min="9009" max="9009" width="0.7109375" style="21" customWidth="1"/>
    <col min="9010" max="9010" width="7.140625" style="21" customWidth="1"/>
    <col min="9011" max="9011" width="6.5703125" style="21" customWidth="1"/>
    <col min="9012" max="9012" width="0.7109375" style="21" customWidth="1"/>
    <col min="9013" max="9013" width="7.85546875" style="21" customWidth="1"/>
    <col min="9014" max="9014" width="10.5703125" style="21" customWidth="1"/>
    <col min="9015" max="9015" width="0.7109375" style="21" customWidth="1"/>
    <col min="9016" max="9257" width="11.42578125" style="21"/>
    <col min="9258" max="9258" width="0.7109375" style="21" customWidth="1"/>
    <col min="9259" max="9259" width="15.140625" style="21" customWidth="1"/>
    <col min="9260" max="9260" width="0.7109375" style="21" customWidth="1"/>
    <col min="9261" max="9261" width="56.140625" style="21" customWidth="1"/>
    <col min="9262" max="9262" width="0.7109375" style="21" customWidth="1"/>
    <col min="9263" max="9263" width="9.140625" style="21" customWidth="1"/>
    <col min="9264" max="9264" width="6" style="21" customWidth="1"/>
    <col min="9265" max="9265" width="0.7109375" style="21" customWidth="1"/>
    <col min="9266" max="9266" width="7.140625" style="21" customWidth="1"/>
    <col min="9267" max="9267" width="6.5703125" style="21" customWidth="1"/>
    <col min="9268" max="9268" width="0.7109375" style="21" customWidth="1"/>
    <col min="9269" max="9269" width="7.85546875" style="21" customWidth="1"/>
    <col min="9270" max="9270" width="10.5703125" style="21" customWidth="1"/>
    <col min="9271" max="9271" width="0.7109375" style="21" customWidth="1"/>
    <col min="9272" max="9513" width="11.42578125" style="21"/>
    <col min="9514" max="9514" width="0.7109375" style="21" customWidth="1"/>
    <col min="9515" max="9515" width="15.140625" style="21" customWidth="1"/>
    <col min="9516" max="9516" width="0.7109375" style="21" customWidth="1"/>
    <col min="9517" max="9517" width="56.140625" style="21" customWidth="1"/>
    <col min="9518" max="9518" width="0.7109375" style="21" customWidth="1"/>
    <col min="9519" max="9519" width="9.140625" style="21" customWidth="1"/>
    <col min="9520" max="9520" width="6" style="21" customWidth="1"/>
    <col min="9521" max="9521" width="0.7109375" style="21" customWidth="1"/>
    <col min="9522" max="9522" width="7.140625" style="21" customWidth="1"/>
    <col min="9523" max="9523" width="6.5703125" style="21" customWidth="1"/>
    <col min="9524" max="9524" width="0.7109375" style="21" customWidth="1"/>
    <col min="9525" max="9525" width="7.85546875" style="21" customWidth="1"/>
    <col min="9526" max="9526" width="10.5703125" style="21" customWidth="1"/>
    <col min="9527" max="9527" width="0.7109375" style="21" customWidth="1"/>
    <col min="9528" max="9769" width="11.42578125" style="21"/>
    <col min="9770" max="9770" width="0.7109375" style="21" customWidth="1"/>
    <col min="9771" max="9771" width="15.140625" style="21" customWidth="1"/>
    <col min="9772" max="9772" width="0.7109375" style="21" customWidth="1"/>
    <col min="9773" max="9773" width="56.140625" style="21" customWidth="1"/>
    <col min="9774" max="9774" width="0.7109375" style="21" customWidth="1"/>
    <col min="9775" max="9775" width="9.140625" style="21" customWidth="1"/>
    <col min="9776" max="9776" width="6" style="21" customWidth="1"/>
    <col min="9777" max="9777" width="0.7109375" style="21" customWidth="1"/>
    <col min="9778" max="9778" width="7.140625" style="21" customWidth="1"/>
    <col min="9779" max="9779" width="6.5703125" style="21" customWidth="1"/>
    <col min="9780" max="9780" width="0.7109375" style="21" customWidth="1"/>
    <col min="9781" max="9781" width="7.85546875" style="21" customWidth="1"/>
    <col min="9782" max="9782" width="10.5703125" style="21" customWidth="1"/>
    <col min="9783" max="9783" width="0.7109375" style="21" customWidth="1"/>
    <col min="9784" max="10025" width="11.42578125" style="21"/>
    <col min="10026" max="10026" width="0.7109375" style="21" customWidth="1"/>
    <col min="10027" max="10027" width="15.140625" style="21" customWidth="1"/>
    <col min="10028" max="10028" width="0.7109375" style="21" customWidth="1"/>
    <col min="10029" max="10029" width="56.140625" style="21" customWidth="1"/>
    <col min="10030" max="10030" width="0.7109375" style="21" customWidth="1"/>
    <col min="10031" max="10031" width="9.140625" style="21" customWidth="1"/>
    <col min="10032" max="10032" width="6" style="21" customWidth="1"/>
    <col min="10033" max="10033" width="0.7109375" style="21" customWidth="1"/>
    <col min="10034" max="10034" width="7.140625" style="21" customWidth="1"/>
    <col min="10035" max="10035" width="6.5703125" style="21" customWidth="1"/>
    <col min="10036" max="10036" width="0.7109375" style="21" customWidth="1"/>
    <col min="10037" max="10037" width="7.85546875" style="21" customWidth="1"/>
    <col min="10038" max="10038" width="10.5703125" style="21" customWidth="1"/>
    <col min="10039" max="10039" width="0.7109375" style="21" customWidth="1"/>
    <col min="10040" max="10281" width="11.42578125" style="21"/>
    <col min="10282" max="10282" width="0.7109375" style="21" customWidth="1"/>
    <col min="10283" max="10283" width="15.140625" style="21" customWidth="1"/>
    <col min="10284" max="10284" width="0.7109375" style="21" customWidth="1"/>
    <col min="10285" max="10285" width="56.140625" style="21" customWidth="1"/>
    <col min="10286" max="10286" width="0.7109375" style="21" customWidth="1"/>
    <col min="10287" max="10287" width="9.140625" style="21" customWidth="1"/>
    <col min="10288" max="10288" width="6" style="21" customWidth="1"/>
    <col min="10289" max="10289" width="0.7109375" style="21" customWidth="1"/>
    <col min="10290" max="10290" width="7.140625" style="21" customWidth="1"/>
    <col min="10291" max="10291" width="6.5703125" style="21" customWidth="1"/>
    <col min="10292" max="10292" width="0.7109375" style="21" customWidth="1"/>
    <col min="10293" max="10293" width="7.85546875" style="21" customWidth="1"/>
    <col min="10294" max="10294" width="10.5703125" style="21" customWidth="1"/>
    <col min="10295" max="10295" width="0.7109375" style="21" customWidth="1"/>
    <col min="10296" max="10537" width="11.42578125" style="21"/>
    <col min="10538" max="10538" width="0.7109375" style="21" customWidth="1"/>
    <col min="10539" max="10539" width="15.140625" style="21" customWidth="1"/>
    <col min="10540" max="10540" width="0.7109375" style="21" customWidth="1"/>
    <col min="10541" max="10541" width="56.140625" style="21" customWidth="1"/>
    <col min="10542" max="10542" width="0.7109375" style="21" customWidth="1"/>
    <col min="10543" max="10543" width="9.140625" style="21" customWidth="1"/>
    <col min="10544" max="10544" width="6" style="21" customWidth="1"/>
    <col min="10545" max="10545" width="0.7109375" style="21" customWidth="1"/>
    <col min="10546" max="10546" width="7.140625" style="21" customWidth="1"/>
    <col min="10547" max="10547" width="6.5703125" style="21" customWidth="1"/>
    <col min="10548" max="10548" width="0.7109375" style="21" customWidth="1"/>
    <col min="10549" max="10549" width="7.85546875" style="21" customWidth="1"/>
    <col min="10550" max="10550" width="10.5703125" style="21" customWidth="1"/>
    <col min="10551" max="10551" width="0.7109375" style="21" customWidth="1"/>
    <col min="10552" max="10793" width="11.42578125" style="21"/>
    <col min="10794" max="10794" width="0.7109375" style="21" customWidth="1"/>
    <col min="10795" max="10795" width="15.140625" style="21" customWidth="1"/>
    <col min="10796" max="10796" width="0.7109375" style="21" customWidth="1"/>
    <col min="10797" max="10797" width="56.140625" style="21" customWidth="1"/>
    <col min="10798" max="10798" width="0.7109375" style="21" customWidth="1"/>
    <col min="10799" max="10799" width="9.140625" style="21" customWidth="1"/>
    <col min="10800" max="10800" width="6" style="21" customWidth="1"/>
    <col min="10801" max="10801" width="0.7109375" style="21" customWidth="1"/>
    <col min="10802" max="10802" width="7.140625" style="21" customWidth="1"/>
    <col min="10803" max="10803" width="6.5703125" style="21" customWidth="1"/>
    <col min="10804" max="10804" width="0.7109375" style="21" customWidth="1"/>
    <col min="10805" max="10805" width="7.85546875" style="21" customWidth="1"/>
    <col min="10806" max="10806" width="10.5703125" style="21" customWidth="1"/>
    <col min="10807" max="10807" width="0.7109375" style="21" customWidth="1"/>
    <col min="10808" max="11049" width="11.42578125" style="21"/>
    <col min="11050" max="11050" width="0.7109375" style="21" customWidth="1"/>
    <col min="11051" max="11051" width="15.140625" style="21" customWidth="1"/>
    <col min="11052" max="11052" width="0.7109375" style="21" customWidth="1"/>
    <col min="11053" max="11053" width="56.140625" style="21" customWidth="1"/>
    <col min="11054" max="11054" width="0.7109375" style="21" customWidth="1"/>
    <col min="11055" max="11055" width="9.140625" style="21" customWidth="1"/>
    <col min="11056" max="11056" width="6" style="21" customWidth="1"/>
    <col min="11057" max="11057" width="0.7109375" style="21" customWidth="1"/>
    <col min="11058" max="11058" width="7.140625" style="21" customWidth="1"/>
    <col min="11059" max="11059" width="6.5703125" style="21" customWidth="1"/>
    <col min="11060" max="11060" width="0.7109375" style="21" customWidth="1"/>
    <col min="11061" max="11061" width="7.85546875" style="21" customWidth="1"/>
    <col min="11062" max="11062" width="10.5703125" style="21" customWidth="1"/>
    <col min="11063" max="11063" width="0.7109375" style="21" customWidth="1"/>
    <col min="11064" max="11305" width="11.42578125" style="21"/>
    <col min="11306" max="11306" width="0.7109375" style="21" customWidth="1"/>
    <col min="11307" max="11307" width="15.140625" style="21" customWidth="1"/>
    <col min="11308" max="11308" width="0.7109375" style="21" customWidth="1"/>
    <col min="11309" max="11309" width="56.140625" style="21" customWidth="1"/>
    <col min="11310" max="11310" width="0.7109375" style="21" customWidth="1"/>
    <col min="11311" max="11311" width="9.140625" style="21" customWidth="1"/>
    <col min="11312" max="11312" width="6" style="21" customWidth="1"/>
    <col min="11313" max="11313" width="0.7109375" style="21" customWidth="1"/>
    <col min="11314" max="11314" width="7.140625" style="21" customWidth="1"/>
    <col min="11315" max="11315" width="6.5703125" style="21" customWidth="1"/>
    <col min="11316" max="11316" width="0.7109375" style="21" customWidth="1"/>
    <col min="11317" max="11317" width="7.85546875" style="21" customWidth="1"/>
    <col min="11318" max="11318" width="10.5703125" style="21" customWidth="1"/>
    <col min="11319" max="11319" width="0.7109375" style="21" customWidth="1"/>
    <col min="11320" max="11561" width="11.42578125" style="21"/>
    <col min="11562" max="11562" width="0.7109375" style="21" customWidth="1"/>
    <col min="11563" max="11563" width="15.140625" style="21" customWidth="1"/>
    <col min="11564" max="11564" width="0.7109375" style="21" customWidth="1"/>
    <col min="11565" max="11565" width="56.140625" style="21" customWidth="1"/>
    <col min="11566" max="11566" width="0.7109375" style="21" customWidth="1"/>
    <col min="11567" max="11567" width="9.140625" style="21" customWidth="1"/>
    <col min="11568" max="11568" width="6" style="21" customWidth="1"/>
    <col min="11569" max="11569" width="0.7109375" style="21" customWidth="1"/>
    <col min="11570" max="11570" width="7.140625" style="21" customWidth="1"/>
    <col min="11571" max="11571" width="6.5703125" style="21" customWidth="1"/>
    <col min="11572" max="11572" width="0.7109375" style="21" customWidth="1"/>
    <col min="11573" max="11573" width="7.85546875" style="21" customWidth="1"/>
    <col min="11574" max="11574" width="10.5703125" style="21" customWidth="1"/>
    <col min="11575" max="11575" width="0.7109375" style="21" customWidth="1"/>
    <col min="11576" max="11817" width="11.42578125" style="21"/>
    <col min="11818" max="11818" width="0.7109375" style="21" customWidth="1"/>
    <col min="11819" max="11819" width="15.140625" style="21" customWidth="1"/>
    <col min="11820" max="11820" width="0.7109375" style="21" customWidth="1"/>
    <col min="11821" max="11821" width="56.140625" style="21" customWidth="1"/>
    <col min="11822" max="11822" width="0.7109375" style="21" customWidth="1"/>
    <col min="11823" max="11823" width="9.140625" style="21" customWidth="1"/>
    <col min="11824" max="11824" width="6" style="21" customWidth="1"/>
    <col min="11825" max="11825" width="0.7109375" style="21" customWidth="1"/>
    <col min="11826" max="11826" width="7.140625" style="21" customWidth="1"/>
    <col min="11827" max="11827" width="6.5703125" style="21" customWidth="1"/>
    <col min="11828" max="11828" width="0.7109375" style="21" customWidth="1"/>
    <col min="11829" max="11829" width="7.85546875" style="21" customWidth="1"/>
    <col min="11830" max="11830" width="10.5703125" style="21" customWidth="1"/>
    <col min="11831" max="11831" width="0.7109375" style="21" customWidth="1"/>
    <col min="11832" max="12073" width="11.42578125" style="21"/>
    <col min="12074" max="12074" width="0.7109375" style="21" customWidth="1"/>
    <col min="12075" max="12075" width="15.140625" style="21" customWidth="1"/>
    <col min="12076" max="12076" width="0.7109375" style="21" customWidth="1"/>
    <col min="12077" max="12077" width="56.140625" style="21" customWidth="1"/>
    <col min="12078" max="12078" width="0.7109375" style="21" customWidth="1"/>
    <col min="12079" max="12079" width="9.140625" style="21" customWidth="1"/>
    <col min="12080" max="12080" width="6" style="21" customWidth="1"/>
    <col min="12081" max="12081" width="0.7109375" style="21" customWidth="1"/>
    <col min="12082" max="12082" width="7.140625" style="21" customWidth="1"/>
    <col min="12083" max="12083" width="6.5703125" style="21" customWidth="1"/>
    <col min="12084" max="12084" width="0.7109375" style="21" customWidth="1"/>
    <col min="12085" max="12085" width="7.85546875" style="21" customWidth="1"/>
    <col min="12086" max="12086" width="10.5703125" style="21" customWidth="1"/>
    <col min="12087" max="12087" width="0.7109375" style="21" customWidth="1"/>
    <col min="12088" max="12329" width="11.42578125" style="21"/>
    <col min="12330" max="12330" width="0.7109375" style="21" customWidth="1"/>
    <col min="12331" max="12331" width="15.140625" style="21" customWidth="1"/>
    <col min="12332" max="12332" width="0.7109375" style="21" customWidth="1"/>
    <col min="12333" max="12333" width="56.140625" style="21" customWidth="1"/>
    <col min="12334" max="12334" width="0.7109375" style="21" customWidth="1"/>
    <col min="12335" max="12335" width="9.140625" style="21" customWidth="1"/>
    <col min="12336" max="12336" width="6" style="21" customWidth="1"/>
    <col min="12337" max="12337" width="0.7109375" style="21" customWidth="1"/>
    <col min="12338" max="12338" width="7.140625" style="21" customWidth="1"/>
    <col min="12339" max="12339" width="6.5703125" style="21" customWidth="1"/>
    <col min="12340" max="12340" width="0.7109375" style="21" customWidth="1"/>
    <col min="12341" max="12341" width="7.85546875" style="21" customWidth="1"/>
    <col min="12342" max="12342" width="10.5703125" style="21" customWidth="1"/>
    <col min="12343" max="12343" width="0.7109375" style="21" customWidth="1"/>
    <col min="12344" max="12585" width="11.42578125" style="21"/>
    <col min="12586" max="12586" width="0.7109375" style="21" customWidth="1"/>
    <col min="12587" max="12587" width="15.140625" style="21" customWidth="1"/>
    <col min="12588" max="12588" width="0.7109375" style="21" customWidth="1"/>
    <col min="12589" max="12589" width="56.140625" style="21" customWidth="1"/>
    <col min="12590" max="12590" width="0.7109375" style="21" customWidth="1"/>
    <col min="12591" max="12591" width="9.140625" style="21" customWidth="1"/>
    <col min="12592" max="12592" width="6" style="21" customWidth="1"/>
    <col min="12593" max="12593" width="0.7109375" style="21" customWidth="1"/>
    <col min="12594" max="12594" width="7.140625" style="21" customWidth="1"/>
    <col min="12595" max="12595" width="6.5703125" style="21" customWidth="1"/>
    <col min="12596" max="12596" width="0.7109375" style="21" customWidth="1"/>
    <col min="12597" max="12597" width="7.85546875" style="21" customWidth="1"/>
    <col min="12598" max="12598" width="10.5703125" style="21" customWidth="1"/>
    <col min="12599" max="12599" width="0.7109375" style="21" customWidth="1"/>
    <col min="12600" max="12841" width="11.42578125" style="21"/>
    <col min="12842" max="12842" width="0.7109375" style="21" customWidth="1"/>
    <col min="12843" max="12843" width="15.140625" style="21" customWidth="1"/>
    <col min="12844" max="12844" width="0.7109375" style="21" customWidth="1"/>
    <col min="12845" max="12845" width="56.140625" style="21" customWidth="1"/>
    <col min="12846" max="12846" width="0.7109375" style="21" customWidth="1"/>
    <col min="12847" max="12847" width="9.140625" style="21" customWidth="1"/>
    <col min="12848" max="12848" width="6" style="21" customWidth="1"/>
    <col min="12849" max="12849" width="0.7109375" style="21" customWidth="1"/>
    <col min="12850" max="12850" width="7.140625" style="21" customWidth="1"/>
    <col min="12851" max="12851" width="6.5703125" style="21" customWidth="1"/>
    <col min="12852" max="12852" width="0.7109375" style="21" customWidth="1"/>
    <col min="12853" max="12853" width="7.85546875" style="21" customWidth="1"/>
    <col min="12854" max="12854" width="10.5703125" style="21" customWidth="1"/>
    <col min="12855" max="12855" width="0.7109375" style="21" customWidth="1"/>
    <col min="12856" max="13097" width="11.42578125" style="21"/>
    <col min="13098" max="13098" width="0.7109375" style="21" customWidth="1"/>
    <col min="13099" max="13099" width="15.140625" style="21" customWidth="1"/>
    <col min="13100" max="13100" width="0.7109375" style="21" customWidth="1"/>
    <col min="13101" max="13101" width="56.140625" style="21" customWidth="1"/>
    <col min="13102" max="13102" width="0.7109375" style="21" customWidth="1"/>
    <col min="13103" max="13103" width="9.140625" style="21" customWidth="1"/>
    <col min="13104" max="13104" width="6" style="21" customWidth="1"/>
    <col min="13105" max="13105" width="0.7109375" style="21" customWidth="1"/>
    <col min="13106" max="13106" width="7.140625" style="21" customWidth="1"/>
    <col min="13107" max="13107" width="6.5703125" style="21" customWidth="1"/>
    <col min="13108" max="13108" width="0.7109375" style="21" customWidth="1"/>
    <col min="13109" max="13109" width="7.85546875" style="21" customWidth="1"/>
    <col min="13110" max="13110" width="10.5703125" style="21" customWidth="1"/>
    <col min="13111" max="13111" width="0.7109375" style="21" customWidth="1"/>
    <col min="13112" max="13353" width="11.42578125" style="21"/>
    <col min="13354" max="13354" width="0.7109375" style="21" customWidth="1"/>
    <col min="13355" max="13355" width="15.140625" style="21" customWidth="1"/>
    <col min="13356" max="13356" width="0.7109375" style="21" customWidth="1"/>
    <col min="13357" max="13357" width="56.140625" style="21" customWidth="1"/>
    <col min="13358" max="13358" width="0.7109375" style="21" customWidth="1"/>
    <col min="13359" max="13359" width="9.140625" style="21" customWidth="1"/>
    <col min="13360" max="13360" width="6" style="21" customWidth="1"/>
    <col min="13361" max="13361" width="0.7109375" style="21" customWidth="1"/>
    <col min="13362" max="13362" width="7.140625" style="21" customWidth="1"/>
    <col min="13363" max="13363" width="6.5703125" style="21" customWidth="1"/>
    <col min="13364" max="13364" width="0.7109375" style="21" customWidth="1"/>
    <col min="13365" max="13365" width="7.85546875" style="21" customWidth="1"/>
    <col min="13366" max="13366" width="10.5703125" style="21" customWidth="1"/>
    <col min="13367" max="13367" width="0.7109375" style="21" customWidth="1"/>
    <col min="13368" max="13609" width="11.42578125" style="21"/>
    <col min="13610" max="13610" width="0.7109375" style="21" customWidth="1"/>
    <col min="13611" max="13611" width="15.140625" style="21" customWidth="1"/>
    <col min="13612" max="13612" width="0.7109375" style="21" customWidth="1"/>
    <col min="13613" max="13613" width="56.140625" style="21" customWidth="1"/>
    <col min="13614" max="13614" width="0.7109375" style="21" customWidth="1"/>
    <col min="13615" max="13615" width="9.140625" style="21" customWidth="1"/>
    <col min="13616" max="13616" width="6" style="21" customWidth="1"/>
    <col min="13617" max="13617" width="0.7109375" style="21" customWidth="1"/>
    <col min="13618" max="13618" width="7.140625" style="21" customWidth="1"/>
    <col min="13619" max="13619" width="6.5703125" style="21" customWidth="1"/>
    <col min="13620" max="13620" width="0.7109375" style="21" customWidth="1"/>
    <col min="13621" max="13621" width="7.85546875" style="21" customWidth="1"/>
    <col min="13622" max="13622" width="10.5703125" style="21" customWidth="1"/>
    <col min="13623" max="13623" width="0.7109375" style="21" customWidth="1"/>
    <col min="13624" max="16384" width="11.42578125" style="21"/>
  </cols>
  <sheetData>
    <row r="1" spans="1:16" s="98" customFormat="1">
      <c r="A1" s="212"/>
      <c r="B1" s="222" t="s">
        <v>13</v>
      </c>
      <c r="C1" s="222"/>
      <c r="D1" s="223" t="s">
        <v>436</v>
      </c>
      <c r="E1" s="222"/>
      <c r="F1" s="224"/>
      <c r="G1" s="224"/>
      <c r="H1" s="224"/>
      <c r="I1" s="224"/>
      <c r="J1" s="224"/>
      <c r="K1" s="224"/>
      <c r="L1" s="224"/>
      <c r="M1" s="224"/>
      <c r="N1" s="213"/>
    </row>
    <row r="2" spans="1:16" s="98" customFormat="1">
      <c r="A2" s="214"/>
      <c r="B2" s="225" t="s">
        <v>44</v>
      </c>
      <c r="C2" s="225"/>
      <c r="D2" s="226" t="s">
        <v>706</v>
      </c>
      <c r="E2" s="225"/>
      <c r="F2" s="227"/>
      <c r="G2" s="227"/>
      <c r="H2" s="227"/>
      <c r="I2" s="227"/>
      <c r="J2" s="227"/>
      <c r="K2" s="227"/>
      <c r="L2" s="227"/>
      <c r="M2" s="227"/>
      <c r="N2" s="215"/>
    </row>
    <row r="3" spans="1:16" s="98" customFormat="1">
      <c r="A3" s="214"/>
      <c r="B3" s="225" t="s">
        <v>27</v>
      </c>
      <c r="C3" s="225"/>
      <c r="D3" s="226" t="s">
        <v>707</v>
      </c>
      <c r="E3" s="225"/>
      <c r="F3" s="227"/>
      <c r="G3" s="227"/>
      <c r="H3" s="227"/>
      <c r="I3" s="227"/>
      <c r="J3" s="227"/>
      <c r="K3" s="227"/>
      <c r="L3" s="227"/>
      <c r="M3" s="227"/>
      <c r="N3" s="215"/>
    </row>
    <row r="4" spans="1:16" s="98" customFormat="1">
      <c r="A4" s="228"/>
      <c r="B4" s="229" t="s">
        <v>15</v>
      </c>
      <c r="C4" s="229"/>
      <c r="D4" s="230" t="s">
        <v>708</v>
      </c>
      <c r="E4" s="229"/>
      <c r="F4" s="231"/>
      <c r="G4" s="231"/>
      <c r="H4" s="231"/>
      <c r="I4" s="231"/>
      <c r="J4" s="231"/>
      <c r="K4" s="231"/>
      <c r="L4" s="231"/>
      <c r="M4" s="231"/>
      <c r="N4" s="232"/>
    </row>
    <row r="5" spans="1:16" s="98" customFormat="1" ht="18">
      <c r="A5" s="1431" t="s">
        <v>135</v>
      </c>
      <c r="B5" s="1432"/>
      <c r="C5" s="1432"/>
      <c r="D5" s="1432"/>
      <c r="E5" s="1432"/>
      <c r="F5" s="1432"/>
      <c r="G5" s="1432"/>
      <c r="H5" s="1432"/>
      <c r="I5" s="1432"/>
      <c r="J5" s="1432"/>
      <c r="K5" s="1432"/>
      <c r="L5" s="1432"/>
      <c r="M5" s="1432"/>
      <c r="N5" s="1433"/>
    </row>
    <row r="6" spans="1:16" s="98" customFormat="1" ht="3.95" customHeight="1" thickBot="1">
      <c r="A6" s="22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2"/>
      <c r="N6" s="217"/>
    </row>
    <row r="7" spans="1:16" s="98" customFormat="1" ht="12" customHeight="1">
      <c r="A7" s="216"/>
      <c r="B7" s="1515" t="s">
        <v>138</v>
      </c>
      <c r="C7" s="99"/>
      <c r="D7" s="1536" t="s">
        <v>555</v>
      </c>
      <c r="E7" s="1537"/>
      <c r="F7" s="1537"/>
      <c r="G7" s="1537"/>
      <c r="H7" s="1537"/>
      <c r="I7" s="1537"/>
      <c r="J7" s="1538"/>
      <c r="K7" s="100"/>
      <c r="L7" s="1542" t="s">
        <v>137</v>
      </c>
      <c r="M7" s="1543"/>
      <c r="N7" s="217"/>
    </row>
    <row r="8" spans="1:16" s="98" customFormat="1" ht="15" customHeight="1">
      <c r="A8" s="216"/>
      <c r="B8" s="1516"/>
      <c r="C8" s="99"/>
      <c r="D8" s="1539"/>
      <c r="E8" s="1540"/>
      <c r="F8" s="1540"/>
      <c r="G8" s="1540"/>
      <c r="H8" s="1540"/>
      <c r="I8" s="1540"/>
      <c r="J8" s="1541"/>
      <c r="K8" s="99"/>
      <c r="L8" s="1501" t="s">
        <v>68</v>
      </c>
      <c r="M8" s="1502"/>
      <c r="N8" s="217"/>
    </row>
    <row r="9" spans="1:16" s="98" customFormat="1" ht="3.95" customHeight="1" thickBot="1">
      <c r="A9" s="216"/>
      <c r="B9" s="233"/>
      <c r="C9" s="99"/>
      <c r="D9" s="103"/>
      <c r="E9" s="103"/>
      <c r="F9" s="100"/>
      <c r="G9" s="100"/>
      <c r="H9" s="100"/>
      <c r="I9" s="100"/>
      <c r="J9" s="100"/>
      <c r="K9" s="99"/>
      <c r="L9" s="100"/>
      <c r="M9" s="100"/>
      <c r="N9" s="217"/>
    </row>
    <row r="10" spans="1:16" s="98" customFormat="1" ht="26.25" customHeight="1">
      <c r="A10" s="216"/>
      <c r="B10" s="234" t="s">
        <v>136</v>
      </c>
      <c r="C10" s="182"/>
      <c r="D10" s="185" t="s">
        <v>309</v>
      </c>
      <c r="E10" s="184"/>
      <c r="F10" s="184"/>
      <c r="G10" s="189"/>
      <c r="H10" s="181"/>
      <c r="I10" s="1477" t="s">
        <v>702</v>
      </c>
      <c r="J10" s="1478"/>
      <c r="K10" s="1478"/>
      <c r="L10" s="1478"/>
      <c r="M10" s="616">
        <v>97805</v>
      </c>
      <c r="N10" s="217"/>
    </row>
    <row r="11" spans="1:16" s="98" customFormat="1" ht="3.75" customHeight="1">
      <c r="A11" s="216"/>
      <c r="B11" s="104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217"/>
    </row>
    <row r="12" spans="1:16" s="98" customFormat="1" ht="12.75" customHeight="1">
      <c r="A12" s="216"/>
      <c r="B12" s="1503" t="s">
        <v>16</v>
      </c>
      <c r="C12" s="1504"/>
      <c r="D12" s="1503" t="s">
        <v>42</v>
      </c>
      <c r="E12" s="1507" t="s">
        <v>225</v>
      </c>
      <c r="F12" s="1507" t="s">
        <v>142</v>
      </c>
      <c r="G12" s="1509" t="s">
        <v>226</v>
      </c>
      <c r="H12" s="1510"/>
      <c r="I12" s="1511"/>
      <c r="J12" s="180" t="s">
        <v>140</v>
      </c>
      <c r="K12" s="180"/>
      <c r="L12" s="179"/>
      <c r="M12" s="199" t="s">
        <v>140</v>
      </c>
      <c r="N12" s="217"/>
    </row>
    <row r="13" spans="1:16" s="98" customFormat="1">
      <c r="A13" s="216"/>
      <c r="B13" s="1505"/>
      <c r="C13" s="1506"/>
      <c r="D13" s="1505"/>
      <c r="E13" s="1508"/>
      <c r="F13" s="1508"/>
      <c r="G13" s="1512"/>
      <c r="H13" s="1513"/>
      <c r="I13" s="1514"/>
      <c r="J13" s="194" t="s">
        <v>227</v>
      </c>
      <c r="K13" s="194"/>
      <c r="L13" s="193"/>
      <c r="M13" s="192" t="s">
        <v>228</v>
      </c>
      <c r="N13" s="217"/>
    </row>
    <row r="14" spans="1:16" s="98" customFormat="1" ht="24">
      <c r="A14" s="216"/>
      <c r="B14" s="339">
        <v>4720</v>
      </c>
      <c r="C14" s="187"/>
      <c r="D14" s="235" t="s">
        <v>150</v>
      </c>
      <c r="E14" s="148" t="s">
        <v>413</v>
      </c>
      <c r="F14" s="841" t="s">
        <v>128</v>
      </c>
      <c r="G14" s="1527">
        <v>7.3000000000000001E-3</v>
      </c>
      <c r="H14" s="1528"/>
      <c r="I14" s="1529"/>
      <c r="J14" s="1533">
        <v>102.15</v>
      </c>
      <c r="K14" s="1534" t="s">
        <v>128</v>
      </c>
      <c r="L14" s="1535" t="s">
        <v>128</v>
      </c>
      <c r="M14" s="841">
        <f>TRUNC(G14*J14,2)</f>
        <v>0.74</v>
      </c>
      <c r="N14" s="217"/>
      <c r="P14" s="98">
        <v>4720</v>
      </c>
    </row>
    <row r="15" spans="1:16" s="98" customFormat="1" ht="24">
      <c r="A15" s="216"/>
      <c r="B15" s="339">
        <v>4721</v>
      </c>
      <c r="C15" s="187"/>
      <c r="D15" s="235" t="s">
        <v>150</v>
      </c>
      <c r="E15" s="148" t="s">
        <v>414</v>
      </c>
      <c r="F15" s="841" t="s">
        <v>128</v>
      </c>
      <c r="G15" s="1527">
        <v>1.4999999999999999E-2</v>
      </c>
      <c r="H15" s="1528"/>
      <c r="I15" s="1529"/>
      <c r="J15" s="1533">
        <v>80</v>
      </c>
      <c r="K15" s="1534" t="s">
        <v>128</v>
      </c>
      <c r="L15" s="1535" t="s">
        <v>128</v>
      </c>
      <c r="M15" s="841">
        <f t="shared" ref="M15:M25" si="0">TRUNC(G15*J15,2)</f>
        <v>1.2</v>
      </c>
      <c r="N15" s="217"/>
      <c r="P15" s="98">
        <v>4721</v>
      </c>
    </row>
    <row r="16" spans="1:16" s="98" customFormat="1" ht="24" customHeight="1">
      <c r="A16" s="216"/>
      <c r="B16" s="339">
        <v>6879</v>
      </c>
      <c r="C16" s="187"/>
      <c r="D16" s="235" t="s">
        <v>134</v>
      </c>
      <c r="E16" s="148" t="s">
        <v>80</v>
      </c>
      <c r="F16" s="198" t="s">
        <v>72</v>
      </c>
      <c r="G16" s="1527">
        <v>8.0000000000000004E-4</v>
      </c>
      <c r="H16" s="1528"/>
      <c r="I16" s="1529"/>
      <c r="J16" s="1533">
        <v>112.11</v>
      </c>
      <c r="K16" s="1534" t="b">
        <v>0</v>
      </c>
      <c r="L16" s="1535" t="b">
        <v>0</v>
      </c>
      <c r="M16" s="198">
        <f t="shared" si="0"/>
        <v>0.08</v>
      </c>
      <c r="N16" s="217"/>
    </row>
    <row r="17" spans="1:20" s="98" customFormat="1" ht="24">
      <c r="A17" s="216"/>
      <c r="B17" s="339">
        <v>6880</v>
      </c>
      <c r="C17" s="187"/>
      <c r="D17" s="235" t="s">
        <v>134</v>
      </c>
      <c r="E17" s="148" t="s">
        <v>243</v>
      </c>
      <c r="F17" s="829" t="s">
        <v>244</v>
      </c>
      <c r="G17" s="1527">
        <v>1.9E-3</v>
      </c>
      <c r="H17" s="1528"/>
      <c r="I17" s="1529"/>
      <c r="J17" s="1533">
        <v>43.29</v>
      </c>
      <c r="K17" s="1534" t="b">
        <v>0</v>
      </c>
      <c r="L17" s="1535" t="b">
        <v>0</v>
      </c>
      <c r="M17" s="829">
        <f t="shared" si="0"/>
        <v>0.08</v>
      </c>
      <c r="N17" s="217"/>
    </row>
    <row r="18" spans="1:20" s="98" customFormat="1" ht="24">
      <c r="A18" s="216"/>
      <c r="B18" s="339">
        <v>7030</v>
      </c>
      <c r="C18" s="187"/>
      <c r="D18" s="235" t="s">
        <v>134</v>
      </c>
      <c r="E18" s="148" t="s">
        <v>81</v>
      </c>
      <c r="F18" s="198" t="s">
        <v>72</v>
      </c>
      <c r="G18" s="1527">
        <v>2.7000000000000001E-3</v>
      </c>
      <c r="H18" s="1528"/>
      <c r="I18" s="1529"/>
      <c r="J18" s="1494">
        <v>133.9</v>
      </c>
      <c r="K18" s="1494" t="b">
        <v>0</v>
      </c>
      <c r="L18" s="1494" t="b">
        <v>0</v>
      </c>
      <c r="M18" s="198">
        <f t="shared" si="0"/>
        <v>0.36</v>
      </c>
      <c r="N18" s="217"/>
      <c r="T18" s="98" t="s">
        <v>165</v>
      </c>
    </row>
    <row r="19" spans="1:20" s="98" customFormat="1" ht="36">
      <c r="A19" s="216"/>
      <c r="B19" s="833">
        <v>41903</v>
      </c>
      <c r="C19" s="352"/>
      <c r="D19" s="353" t="s">
        <v>230</v>
      </c>
      <c r="E19" s="834" t="s">
        <v>412</v>
      </c>
      <c r="F19" s="835" t="s">
        <v>131</v>
      </c>
      <c r="G19" s="1530">
        <v>3.5</v>
      </c>
      <c r="H19" s="1531"/>
      <c r="I19" s="1532"/>
      <c r="J19" s="1526">
        <v>1.8308378709842572</v>
      </c>
      <c r="K19" s="1526" t="b">
        <v>0</v>
      </c>
      <c r="L19" s="1526" t="b">
        <v>0</v>
      </c>
      <c r="M19" s="830">
        <f t="shared" si="0"/>
        <v>6.4</v>
      </c>
      <c r="N19" s="217"/>
    </row>
    <row r="20" spans="1:20" s="98" customFormat="1" ht="60">
      <c r="A20" s="216"/>
      <c r="B20" s="339">
        <v>83362</v>
      </c>
      <c r="C20" s="187"/>
      <c r="D20" s="235" t="s">
        <v>134</v>
      </c>
      <c r="E20" s="148" t="s">
        <v>82</v>
      </c>
      <c r="F20" s="198" t="s">
        <v>72</v>
      </c>
      <c r="G20" s="1527">
        <v>8.9999999999999998E-4</v>
      </c>
      <c r="H20" s="1528"/>
      <c r="I20" s="1529"/>
      <c r="J20" s="1494">
        <v>169.64</v>
      </c>
      <c r="K20" s="1494" t="b">
        <v>0</v>
      </c>
      <c r="L20" s="1494" t="b">
        <v>0</v>
      </c>
      <c r="M20" s="198">
        <f t="shared" si="0"/>
        <v>0.15</v>
      </c>
      <c r="N20" s="217"/>
    </row>
    <row r="21" spans="1:20" s="98" customFormat="1" ht="36" customHeight="1">
      <c r="A21" s="216"/>
      <c r="B21" s="339">
        <v>88316</v>
      </c>
      <c r="C21" s="187"/>
      <c r="D21" s="235" t="s">
        <v>134</v>
      </c>
      <c r="E21" s="148" t="s">
        <v>122</v>
      </c>
      <c r="F21" s="198" t="s">
        <v>37</v>
      </c>
      <c r="G21" s="1527">
        <v>2.1499999999999998E-2</v>
      </c>
      <c r="H21" s="1528"/>
      <c r="I21" s="1529"/>
      <c r="J21" s="1494">
        <v>15.91</v>
      </c>
      <c r="K21" s="1494" t="b">
        <v>0</v>
      </c>
      <c r="L21" s="1494" t="b">
        <v>0</v>
      </c>
      <c r="M21" s="198">
        <f t="shared" si="0"/>
        <v>0.34</v>
      </c>
      <c r="N21" s="217"/>
    </row>
    <row r="22" spans="1:20" s="98" customFormat="1" ht="36" customHeight="1">
      <c r="A22" s="216"/>
      <c r="B22" s="339">
        <v>89035</v>
      </c>
      <c r="C22" s="187"/>
      <c r="D22" s="235" t="s">
        <v>134</v>
      </c>
      <c r="E22" s="148" t="s">
        <v>83</v>
      </c>
      <c r="F22" s="198" t="s">
        <v>72</v>
      </c>
      <c r="G22" s="1527">
        <v>5.0000000000000001E-4</v>
      </c>
      <c r="H22" s="1528"/>
      <c r="I22" s="1529"/>
      <c r="J22" s="1494">
        <v>101.2</v>
      </c>
      <c r="K22" s="1494" t="b">
        <v>0</v>
      </c>
      <c r="L22" s="1494" t="b">
        <v>0</v>
      </c>
      <c r="M22" s="198">
        <f t="shared" si="0"/>
        <v>0.05</v>
      </c>
      <c r="N22" s="217"/>
    </row>
    <row r="23" spans="1:20" s="98" customFormat="1" ht="36" customHeight="1">
      <c r="A23" s="216"/>
      <c r="B23" s="339">
        <v>89036</v>
      </c>
      <c r="C23" s="187"/>
      <c r="D23" s="235" t="s">
        <v>134</v>
      </c>
      <c r="E23" s="148" t="s">
        <v>93</v>
      </c>
      <c r="F23" s="198" t="s">
        <v>90</v>
      </c>
      <c r="G23" s="1527">
        <v>2.2000000000000001E-3</v>
      </c>
      <c r="H23" s="1528"/>
      <c r="I23" s="1529"/>
      <c r="J23" s="1494">
        <v>23.26</v>
      </c>
      <c r="K23" s="1494" t="b">
        <v>0</v>
      </c>
      <c r="L23" s="1494" t="b">
        <v>0</v>
      </c>
      <c r="M23" s="198">
        <f t="shared" si="0"/>
        <v>0.05</v>
      </c>
      <c r="N23" s="217"/>
    </row>
    <row r="24" spans="1:20" s="98" customFormat="1" ht="36" customHeight="1">
      <c r="A24" s="216"/>
      <c r="B24" s="339">
        <v>91386</v>
      </c>
      <c r="C24" s="187"/>
      <c r="D24" s="235" t="s">
        <v>134</v>
      </c>
      <c r="E24" s="148" t="s">
        <v>84</v>
      </c>
      <c r="F24" s="198" t="s">
        <v>72</v>
      </c>
      <c r="G24" s="1527">
        <v>5.0000000000000001E-4</v>
      </c>
      <c r="H24" s="1528"/>
      <c r="I24" s="1529"/>
      <c r="J24" s="1494">
        <v>143.38999999999999</v>
      </c>
      <c r="K24" s="1494" t="b">
        <v>0</v>
      </c>
      <c r="L24" s="1494" t="b">
        <v>0</v>
      </c>
      <c r="M24" s="198">
        <f t="shared" si="0"/>
        <v>7.0000000000000007E-2</v>
      </c>
      <c r="N24" s="217"/>
    </row>
    <row r="25" spans="1:20" s="98" customFormat="1" ht="36" customHeight="1">
      <c r="A25" s="216"/>
      <c r="B25" s="339">
        <v>91486</v>
      </c>
      <c r="C25" s="187"/>
      <c r="D25" s="235" t="s">
        <v>134</v>
      </c>
      <c r="E25" s="148" t="s">
        <v>94</v>
      </c>
      <c r="F25" s="198" t="s">
        <v>90</v>
      </c>
      <c r="G25" s="1527">
        <v>1.8E-3</v>
      </c>
      <c r="H25" s="1528"/>
      <c r="I25" s="1529"/>
      <c r="J25" s="1494">
        <v>33.4</v>
      </c>
      <c r="K25" s="1494" t="b">
        <v>0</v>
      </c>
      <c r="L25" s="1494" t="b">
        <v>0</v>
      </c>
      <c r="M25" s="198">
        <f t="shared" si="0"/>
        <v>0.06</v>
      </c>
      <c r="N25" s="217"/>
    </row>
    <row r="26" spans="1:20" s="98" customFormat="1" ht="15.75" customHeight="1">
      <c r="A26" s="218"/>
      <c r="B26" s="1520" t="s">
        <v>176</v>
      </c>
      <c r="C26" s="1521"/>
      <c r="D26" s="1521"/>
      <c r="E26" s="1521"/>
      <c r="F26" s="1521"/>
      <c r="G26" s="1521"/>
      <c r="H26" s="1521"/>
      <c r="I26" s="1521"/>
      <c r="J26" s="1521"/>
      <c r="K26" s="1521"/>
      <c r="L26" s="1522"/>
      <c r="M26" s="237">
        <f>SUM(M14:M25)</f>
        <v>9.5800000000000018</v>
      </c>
      <c r="N26" s="219"/>
    </row>
    <row r="27" spans="1:20" s="25" customFormat="1">
      <c r="B27" s="99"/>
      <c r="F27" s="32"/>
      <c r="G27" s="32"/>
      <c r="H27" s="32"/>
      <c r="I27" s="32"/>
      <c r="J27" s="32"/>
      <c r="K27" s="32"/>
      <c r="L27" s="32"/>
      <c r="M27" s="32"/>
    </row>
  </sheetData>
  <mergeCells count="36">
    <mergeCell ref="G24:I24"/>
    <mergeCell ref="G15:I15"/>
    <mergeCell ref="B26:L26"/>
    <mergeCell ref="J16:L16"/>
    <mergeCell ref="J17:L17"/>
    <mergeCell ref="J25:L25"/>
    <mergeCell ref="J24:L24"/>
    <mergeCell ref="J22:L22"/>
    <mergeCell ref="J23:L23"/>
    <mergeCell ref="J20:L20"/>
    <mergeCell ref="J21:L21"/>
    <mergeCell ref="J18:L18"/>
    <mergeCell ref="J19:L19"/>
    <mergeCell ref="G16:I16"/>
    <mergeCell ref="G17:I17"/>
    <mergeCell ref="D7:J8"/>
    <mergeCell ref="L7:M7"/>
    <mergeCell ref="L8:M8"/>
    <mergeCell ref="I10:L10"/>
    <mergeCell ref="G14:I14"/>
    <mergeCell ref="A5:N5"/>
    <mergeCell ref="B7:B8"/>
    <mergeCell ref="G25:I25"/>
    <mergeCell ref="G18:I18"/>
    <mergeCell ref="G19:I19"/>
    <mergeCell ref="G20:I20"/>
    <mergeCell ref="G21:I21"/>
    <mergeCell ref="G22:I22"/>
    <mergeCell ref="B12:C13"/>
    <mergeCell ref="D12:D13"/>
    <mergeCell ref="E12:E13"/>
    <mergeCell ref="F12:F13"/>
    <mergeCell ref="G12:I13"/>
    <mergeCell ref="J14:L14"/>
    <mergeCell ref="J15:L15"/>
    <mergeCell ref="G23:I23"/>
  </mergeCells>
  <dataValidations count="2">
    <dataValidation type="list" allowBlank="1" showInputMessage="1" showErrorMessage="1" sqref="O14:O25 D16:D25">
      <formula1>#REF!</formula1>
    </dataValidation>
    <dataValidation type="list" allowBlank="1" showInputMessage="1" showErrorMessage="1" sqref="D14:D15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86" fitToHeight="0" orientation="landscape" r:id="rId1"/>
  <headerFooter scaleWithDoc="0">
    <oddFooter xml:space="preserve">&amp;C&amp;10
</oddFoot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1"/>
  <dimension ref="A1:T26"/>
  <sheetViews>
    <sheetView showGridLines="0" showZeros="0" zoomScaleNormal="100" zoomScaleSheetLayoutView="100" workbookViewId="0">
      <selection activeCell="D17" sqref="D17"/>
    </sheetView>
  </sheetViews>
  <sheetFormatPr defaultColWidth="11.42578125" defaultRowHeight="12.75"/>
  <cols>
    <col min="1" max="1" width="0.7109375" style="21" customWidth="1"/>
    <col min="2" max="2" width="15.140625" style="21" customWidth="1"/>
    <col min="3" max="3" width="0.7109375" style="21" customWidth="1"/>
    <col min="4" max="4" width="15.7109375" style="21" customWidth="1"/>
    <col min="5" max="5" width="53.7109375" style="21" customWidth="1"/>
    <col min="6" max="6" width="10.7109375" style="24" bestFit="1" customWidth="1"/>
    <col min="7" max="7" width="7.7109375" style="24" customWidth="1"/>
    <col min="8" max="8" width="0.7109375" style="24" customWidth="1"/>
    <col min="9" max="9" width="7.7109375" style="24" customWidth="1"/>
    <col min="10" max="10" width="10.7109375" style="24" customWidth="1"/>
    <col min="11" max="11" width="0.7109375" style="24" customWidth="1"/>
    <col min="12" max="12" width="6.5703125" style="24" customWidth="1"/>
    <col min="13" max="13" width="19.140625" style="24" customWidth="1"/>
    <col min="14" max="14" width="0.7109375" style="21" customWidth="1"/>
    <col min="15" max="15" width="14.28515625" style="21" customWidth="1"/>
    <col min="16" max="41" width="11.42578125" style="21"/>
    <col min="42" max="42" width="0.7109375" style="21" customWidth="1"/>
    <col min="43" max="43" width="15.140625" style="21" customWidth="1"/>
    <col min="44" max="44" width="0.7109375" style="21" customWidth="1"/>
    <col min="45" max="45" width="56.140625" style="21" customWidth="1"/>
    <col min="46" max="46" width="0.7109375" style="21" customWidth="1"/>
    <col min="47" max="47" width="9.140625" style="21" customWidth="1"/>
    <col min="48" max="48" width="6" style="21" customWidth="1"/>
    <col min="49" max="49" width="0.7109375" style="21" customWidth="1"/>
    <col min="50" max="50" width="7.140625" style="21" customWidth="1"/>
    <col min="51" max="51" width="6.5703125" style="21" customWidth="1"/>
    <col min="52" max="52" width="0.7109375" style="21" customWidth="1"/>
    <col min="53" max="53" width="7.85546875" style="21" customWidth="1"/>
    <col min="54" max="54" width="10.5703125" style="21" customWidth="1"/>
    <col min="55" max="55" width="0.7109375" style="21" customWidth="1"/>
    <col min="56" max="297" width="11.42578125" style="21"/>
    <col min="298" max="298" width="0.7109375" style="21" customWidth="1"/>
    <col min="299" max="299" width="15.140625" style="21" customWidth="1"/>
    <col min="300" max="300" width="0.7109375" style="21" customWidth="1"/>
    <col min="301" max="301" width="56.140625" style="21" customWidth="1"/>
    <col min="302" max="302" width="0.7109375" style="21" customWidth="1"/>
    <col min="303" max="303" width="9.140625" style="21" customWidth="1"/>
    <col min="304" max="304" width="6" style="21" customWidth="1"/>
    <col min="305" max="305" width="0.7109375" style="21" customWidth="1"/>
    <col min="306" max="306" width="7.140625" style="21" customWidth="1"/>
    <col min="307" max="307" width="6.5703125" style="21" customWidth="1"/>
    <col min="308" max="308" width="0.7109375" style="21" customWidth="1"/>
    <col min="309" max="309" width="7.85546875" style="21" customWidth="1"/>
    <col min="310" max="310" width="10.5703125" style="21" customWidth="1"/>
    <col min="311" max="311" width="0.7109375" style="21" customWidth="1"/>
    <col min="312" max="553" width="11.42578125" style="21"/>
    <col min="554" max="554" width="0.7109375" style="21" customWidth="1"/>
    <col min="555" max="555" width="15.140625" style="21" customWidth="1"/>
    <col min="556" max="556" width="0.7109375" style="21" customWidth="1"/>
    <col min="557" max="557" width="56.140625" style="21" customWidth="1"/>
    <col min="558" max="558" width="0.7109375" style="21" customWidth="1"/>
    <col min="559" max="559" width="9.140625" style="21" customWidth="1"/>
    <col min="560" max="560" width="6" style="21" customWidth="1"/>
    <col min="561" max="561" width="0.7109375" style="21" customWidth="1"/>
    <col min="562" max="562" width="7.140625" style="21" customWidth="1"/>
    <col min="563" max="563" width="6.5703125" style="21" customWidth="1"/>
    <col min="564" max="564" width="0.7109375" style="21" customWidth="1"/>
    <col min="565" max="565" width="7.85546875" style="21" customWidth="1"/>
    <col min="566" max="566" width="10.5703125" style="21" customWidth="1"/>
    <col min="567" max="567" width="0.7109375" style="21" customWidth="1"/>
    <col min="568" max="809" width="11.42578125" style="21"/>
    <col min="810" max="810" width="0.7109375" style="21" customWidth="1"/>
    <col min="811" max="811" width="15.140625" style="21" customWidth="1"/>
    <col min="812" max="812" width="0.7109375" style="21" customWidth="1"/>
    <col min="813" max="813" width="56.140625" style="21" customWidth="1"/>
    <col min="814" max="814" width="0.7109375" style="21" customWidth="1"/>
    <col min="815" max="815" width="9.140625" style="21" customWidth="1"/>
    <col min="816" max="816" width="6" style="21" customWidth="1"/>
    <col min="817" max="817" width="0.7109375" style="21" customWidth="1"/>
    <col min="818" max="818" width="7.140625" style="21" customWidth="1"/>
    <col min="819" max="819" width="6.5703125" style="21" customWidth="1"/>
    <col min="820" max="820" width="0.7109375" style="21" customWidth="1"/>
    <col min="821" max="821" width="7.85546875" style="21" customWidth="1"/>
    <col min="822" max="822" width="10.5703125" style="21" customWidth="1"/>
    <col min="823" max="823" width="0.7109375" style="21" customWidth="1"/>
    <col min="824" max="1065" width="11.42578125" style="21"/>
    <col min="1066" max="1066" width="0.7109375" style="21" customWidth="1"/>
    <col min="1067" max="1067" width="15.140625" style="21" customWidth="1"/>
    <col min="1068" max="1068" width="0.7109375" style="21" customWidth="1"/>
    <col min="1069" max="1069" width="56.140625" style="21" customWidth="1"/>
    <col min="1070" max="1070" width="0.7109375" style="21" customWidth="1"/>
    <col min="1071" max="1071" width="9.140625" style="21" customWidth="1"/>
    <col min="1072" max="1072" width="6" style="21" customWidth="1"/>
    <col min="1073" max="1073" width="0.7109375" style="21" customWidth="1"/>
    <col min="1074" max="1074" width="7.140625" style="21" customWidth="1"/>
    <col min="1075" max="1075" width="6.5703125" style="21" customWidth="1"/>
    <col min="1076" max="1076" width="0.7109375" style="21" customWidth="1"/>
    <col min="1077" max="1077" width="7.85546875" style="21" customWidth="1"/>
    <col min="1078" max="1078" width="10.5703125" style="21" customWidth="1"/>
    <col min="1079" max="1079" width="0.7109375" style="21" customWidth="1"/>
    <col min="1080" max="1321" width="11.42578125" style="21"/>
    <col min="1322" max="1322" width="0.7109375" style="21" customWidth="1"/>
    <col min="1323" max="1323" width="15.140625" style="21" customWidth="1"/>
    <col min="1324" max="1324" width="0.7109375" style="21" customWidth="1"/>
    <col min="1325" max="1325" width="56.140625" style="21" customWidth="1"/>
    <col min="1326" max="1326" width="0.7109375" style="21" customWidth="1"/>
    <col min="1327" max="1327" width="9.140625" style="21" customWidth="1"/>
    <col min="1328" max="1328" width="6" style="21" customWidth="1"/>
    <col min="1329" max="1329" width="0.7109375" style="21" customWidth="1"/>
    <col min="1330" max="1330" width="7.140625" style="21" customWidth="1"/>
    <col min="1331" max="1331" width="6.5703125" style="21" customWidth="1"/>
    <col min="1332" max="1332" width="0.7109375" style="21" customWidth="1"/>
    <col min="1333" max="1333" width="7.85546875" style="21" customWidth="1"/>
    <col min="1334" max="1334" width="10.5703125" style="21" customWidth="1"/>
    <col min="1335" max="1335" width="0.7109375" style="21" customWidth="1"/>
    <col min="1336" max="1577" width="11.42578125" style="21"/>
    <col min="1578" max="1578" width="0.7109375" style="21" customWidth="1"/>
    <col min="1579" max="1579" width="15.140625" style="21" customWidth="1"/>
    <col min="1580" max="1580" width="0.7109375" style="21" customWidth="1"/>
    <col min="1581" max="1581" width="56.140625" style="21" customWidth="1"/>
    <col min="1582" max="1582" width="0.7109375" style="21" customWidth="1"/>
    <col min="1583" max="1583" width="9.140625" style="21" customWidth="1"/>
    <col min="1584" max="1584" width="6" style="21" customWidth="1"/>
    <col min="1585" max="1585" width="0.7109375" style="21" customWidth="1"/>
    <col min="1586" max="1586" width="7.140625" style="21" customWidth="1"/>
    <col min="1587" max="1587" width="6.5703125" style="21" customWidth="1"/>
    <col min="1588" max="1588" width="0.7109375" style="21" customWidth="1"/>
    <col min="1589" max="1589" width="7.85546875" style="21" customWidth="1"/>
    <col min="1590" max="1590" width="10.5703125" style="21" customWidth="1"/>
    <col min="1591" max="1591" width="0.7109375" style="21" customWidth="1"/>
    <col min="1592" max="1833" width="11.42578125" style="21"/>
    <col min="1834" max="1834" width="0.7109375" style="21" customWidth="1"/>
    <col min="1835" max="1835" width="15.140625" style="21" customWidth="1"/>
    <col min="1836" max="1836" width="0.7109375" style="21" customWidth="1"/>
    <col min="1837" max="1837" width="56.140625" style="21" customWidth="1"/>
    <col min="1838" max="1838" width="0.7109375" style="21" customWidth="1"/>
    <col min="1839" max="1839" width="9.140625" style="21" customWidth="1"/>
    <col min="1840" max="1840" width="6" style="21" customWidth="1"/>
    <col min="1841" max="1841" width="0.7109375" style="21" customWidth="1"/>
    <col min="1842" max="1842" width="7.140625" style="21" customWidth="1"/>
    <col min="1843" max="1843" width="6.5703125" style="21" customWidth="1"/>
    <col min="1844" max="1844" width="0.7109375" style="21" customWidth="1"/>
    <col min="1845" max="1845" width="7.85546875" style="21" customWidth="1"/>
    <col min="1846" max="1846" width="10.5703125" style="21" customWidth="1"/>
    <col min="1847" max="1847" width="0.7109375" style="21" customWidth="1"/>
    <col min="1848" max="2089" width="11.42578125" style="21"/>
    <col min="2090" max="2090" width="0.7109375" style="21" customWidth="1"/>
    <col min="2091" max="2091" width="15.140625" style="21" customWidth="1"/>
    <col min="2092" max="2092" width="0.7109375" style="21" customWidth="1"/>
    <col min="2093" max="2093" width="56.140625" style="21" customWidth="1"/>
    <col min="2094" max="2094" width="0.7109375" style="21" customWidth="1"/>
    <col min="2095" max="2095" width="9.140625" style="21" customWidth="1"/>
    <col min="2096" max="2096" width="6" style="21" customWidth="1"/>
    <col min="2097" max="2097" width="0.7109375" style="21" customWidth="1"/>
    <col min="2098" max="2098" width="7.140625" style="21" customWidth="1"/>
    <col min="2099" max="2099" width="6.5703125" style="21" customWidth="1"/>
    <col min="2100" max="2100" width="0.7109375" style="21" customWidth="1"/>
    <col min="2101" max="2101" width="7.85546875" style="21" customWidth="1"/>
    <col min="2102" max="2102" width="10.5703125" style="21" customWidth="1"/>
    <col min="2103" max="2103" width="0.7109375" style="21" customWidth="1"/>
    <col min="2104" max="2345" width="11.42578125" style="21"/>
    <col min="2346" max="2346" width="0.7109375" style="21" customWidth="1"/>
    <col min="2347" max="2347" width="15.140625" style="21" customWidth="1"/>
    <col min="2348" max="2348" width="0.7109375" style="21" customWidth="1"/>
    <col min="2349" max="2349" width="56.140625" style="21" customWidth="1"/>
    <col min="2350" max="2350" width="0.7109375" style="21" customWidth="1"/>
    <col min="2351" max="2351" width="9.140625" style="21" customWidth="1"/>
    <col min="2352" max="2352" width="6" style="21" customWidth="1"/>
    <col min="2353" max="2353" width="0.7109375" style="21" customWidth="1"/>
    <col min="2354" max="2354" width="7.140625" style="21" customWidth="1"/>
    <col min="2355" max="2355" width="6.5703125" style="21" customWidth="1"/>
    <col min="2356" max="2356" width="0.7109375" style="21" customWidth="1"/>
    <col min="2357" max="2357" width="7.85546875" style="21" customWidth="1"/>
    <col min="2358" max="2358" width="10.5703125" style="21" customWidth="1"/>
    <col min="2359" max="2359" width="0.7109375" style="21" customWidth="1"/>
    <col min="2360" max="2601" width="11.42578125" style="21"/>
    <col min="2602" max="2602" width="0.7109375" style="21" customWidth="1"/>
    <col min="2603" max="2603" width="15.140625" style="21" customWidth="1"/>
    <col min="2604" max="2604" width="0.7109375" style="21" customWidth="1"/>
    <col min="2605" max="2605" width="56.140625" style="21" customWidth="1"/>
    <col min="2606" max="2606" width="0.7109375" style="21" customWidth="1"/>
    <col min="2607" max="2607" width="9.140625" style="21" customWidth="1"/>
    <col min="2608" max="2608" width="6" style="21" customWidth="1"/>
    <col min="2609" max="2609" width="0.7109375" style="21" customWidth="1"/>
    <col min="2610" max="2610" width="7.140625" style="21" customWidth="1"/>
    <col min="2611" max="2611" width="6.5703125" style="21" customWidth="1"/>
    <col min="2612" max="2612" width="0.7109375" style="21" customWidth="1"/>
    <col min="2613" max="2613" width="7.85546875" style="21" customWidth="1"/>
    <col min="2614" max="2614" width="10.5703125" style="21" customWidth="1"/>
    <col min="2615" max="2615" width="0.7109375" style="21" customWidth="1"/>
    <col min="2616" max="2857" width="11.42578125" style="21"/>
    <col min="2858" max="2858" width="0.7109375" style="21" customWidth="1"/>
    <col min="2859" max="2859" width="15.140625" style="21" customWidth="1"/>
    <col min="2860" max="2860" width="0.7109375" style="21" customWidth="1"/>
    <col min="2861" max="2861" width="56.140625" style="21" customWidth="1"/>
    <col min="2862" max="2862" width="0.7109375" style="21" customWidth="1"/>
    <col min="2863" max="2863" width="9.140625" style="21" customWidth="1"/>
    <col min="2864" max="2864" width="6" style="21" customWidth="1"/>
    <col min="2865" max="2865" width="0.7109375" style="21" customWidth="1"/>
    <col min="2866" max="2866" width="7.140625" style="21" customWidth="1"/>
    <col min="2867" max="2867" width="6.5703125" style="21" customWidth="1"/>
    <col min="2868" max="2868" width="0.7109375" style="21" customWidth="1"/>
    <col min="2869" max="2869" width="7.85546875" style="21" customWidth="1"/>
    <col min="2870" max="2870" width="10.5703125" style="21" customWidth="1"/>
    <col min="2871" max="2871" width="0.7109375" style="21" customWidth="1"/>
    <col min="2872" max="3113" width="11.42578125" style="21"/>
    <col min="3114" max="3114" width="0.7109375" style="21" customWidth="1"/>
    <col min="3115" max="3115" width="15.140625" style="21" customWidth="1"/>
    <col min="3116" max="3116" width="0.7109375" style="21" customWidth="1"/>
    <col min="3117" max="3117" width="56.140625" style="21" customWidth="1"/>
    <col min="3118" max="3118" width="0.7109375" style="21" customWidth="1"/>
    <col min="3119" max="3119" width="9.140625" style="21" customWidth="1"/>
    <col min="3120" max="3120" width="6" style="21" customWidth="1"/>
    <col min="3121" max="3121" width="0.7109375" style="21" customWidth="1"/>
    <col min="3122" max="3122" width="7.140625" style="21" customWidth="1"/>
    <col min="3123" max="3123" width="6.5703125" style="21" customWidth="1"/>
    <col min="3124" max="3124" width="0.7109375" style="21" customWidth="1"/>
    <col min="3125" max="3125" width="7.85546875" style="21" customWidth="1"/>
    <col min="3126" max="3126" width="10.5703125" style="21" customWidth="1"/>
    <col min="3127" max="3127" width="0.7109375" style="21" customWidth="1"/>
    <col min="3128" max="3369" width="11.42578125" style="21"/>
    <col min="3370" max="3370" width="0.7109375" style="21" customWidth="1"/>
    <col min="3371" max="3371" width="15.140625" style="21" customWidth="1"/>
    <col min="3372" max="3372" width="0.7109375" style="21" customWidth="1"/>
    <col min="3373" max="3373" width="56.140625" style="21" customWidth="1"/>
    <col min="3374" max="3374" width="0.7109375" style="21" customWidth="1"/>
    <col min="3375" max="3375" width="9.140625" style="21" customWidth="1"/>
    <col min="3376" max="3376" width="6" style="21" customWidth="1"/>
    <col min="3377" max="3377" width="0.7109375" style="21" customWidth="1"/>
    <col min="3378" max="3378" width="7.140625" style="21" customWidth="1"/>
    <col min="3379" max="3379" width="6.5703125" style="21" customWidth="1"/>
    <col min="3380" max="3380" width="0.7109375" style="21" customWidth="1"/>
    <col min="3381" max="3381" width="7.85546875" style="21" customWidth="1"/>
    <col min="3382" max="3382" width="10.5703125" style="21" customWidth="1"/>
    <col min="3383" max="3383" width="0.7109375" style="21" customWidth="1"/>
    <col min="3384" max="3625" width="11.42578125" style="21"/>
    <col min="3626" max="3626" width="0.7109375" style="21" customWidth="1"/>
    <col min="3627" max="3627" width="15.140625" style="21" customWidth="1"/>
    <col min="3628" max="3628" width="0.7109375" style="21" customWidth="1"/>
    <col min="3629" max="3629" width="56.140625" style="21" customWidth="1"/>
    <col min="3630" max="3630" width="0.7109375" style="21" customWidth="1"/>
    <col min="3631" max="3631" width="9.140625" style="21" customWidth="1"/>
    <col min="3632" max="3632" width="6" style="21" customWidth="1"/>
    <col min="3633" max="3633" width="0.7109375" style="21" customWidth="1"/>
    <col min="3634" max="3634" width="7.140625" style="21" customWidth="1"/>
    <col min="3635" max="3635" width="6.5703125" style="21" customWidth="1"/>
    <col min="3636" max="3636" width="0.7109375" style="21" customWidth="1"/>
    <col min="3637" max="3637" width="7.85546875" style="21" customWidth="1"/>
    <col min="3638" max="3638" width="10.5703125" style="21" customWidth="1"/>
    <col min="3639" max="3639" width="0.7109375" style="21" customWidth="1"/>
    <col min="3640" max="3881" width="11.42578125" style="21"/>
    <col min="3882" max="3882" width="0.7109375" style="21" customWidth="1"/>
    <col min="3883" max="3883" width="15.140625" style="21" customWidth="1"/>
    <col min="3884" max="3884" width="0.7109375" style="21" customWidth="1"/>
    <col min="3885" max="3885" width="56.140625" style="21" customWidth="1"/>
    <col min="3886" max="3886" width="0.7109375" style="21" customWidth="1"/>
    <col min="3887" max="3887" width="9.140625" style="21" customWidth="1"/>
    <col min="3888" max="3888" width="6" style="21" customWidth="1"/>
    <col min="3889" max="3889" width="0.7109375" style="21" customWidth="1"/>
    <col min="3890" max="3890" width="7.140625" style="21" customWidth="1"/>
    <col min="3891" max="3891" width="6.5703125" style="21" customWidth="1"/>
    <col min="3892" max="3892" width="0.7109375" style="21" customWidth="1"/>
    <col min="3893" max="3893" width="7.85546875" style="21" customWidth="1"/>
    <col min="3894" max="3894" width="10.5703125" style="21" customWidth="1"/>
    <col min="3895" max="3895" width="0.7109375" style="21" customWidth="1"/>
    <col min="3896" max="4137" width="11.42578125" style="21"/>
    <col min="4138" max="4138" width="0.7109375" style="21" customWidth="1"/>
    <col min="4139" max="4139" width="15.140625" style="21" customWidth="1"/>
    <col min="4140" max="4140" width="0.7109375" style="21" customWidth="1"/>
    <col min="4141" max="4141" width="56.140625" style="21" customWidth="1"/>
    <col min="4142" max="4142" width="0.7109375" style="21" customWidth="1"/>
    <col min="4143" max="4143" width="9.140625" style="21" customWidth="1"/>
    <col min="4144" max="4144" width="6" style="21" customWidth="1"/>
    <col min="4145" max="4145" width="0.7109375" style="21" customWidth="1"/>
    <col min="4146" max="4146" width="7.140625" style="21" customWidth="1"/>
    <col min="4147" max="4147" width="6.5703125" style="21" customWidth="1"/>
    <col min="4148" max="4148" width="0.7109375" style="21" customWidth="1"/>
    <col min="4149" max="4149" width="7.85546875" style="21" customWidth="1"/>
    <col min="4150" max="4150" width="10.5703125" style="21" customWidth="1"/>
    <col min="4151" max="4151" width="0.7109375" style="21" customWidth="1"/>
    <col min="4152" max="4393" width="11.42578125" style="21"/>
    <col min="4394" max="4394" width="0.7109375" style="21" customWidth="1"/>
    <col min="4395" max="4395" width="15.140625" style="21" customWidth="1"/>
    <col min="4396" max="4396" width="0.7109375" style="21" customWidth="1"/>
    <col min="4397" max="4397" width="56.140625" style="21" customWidth="1"/>
    <col min="4398" max="4398" width="0.7109375" style="21" customWidth="1"/>
    <col min="4399" max="4399" width="9.140625" style="21" customWidth="1"/>
    <col min="4400" max="4400" width="6" style="21" customWidth="1"/>
    <col min="4401" max="4401" width="0.7109375" style="21" customWidth="1"/>
    <col min="4402" max="4402" width="7.140625" style="21" customWidth="1"/>
    <col min="4403" max="4403" width="6.5703125" style="21" customWidth="1"/>
    <col min="4404" max="4404" width="0.7109375" style="21" customWidth="1"/>
    <col min="4405" max="4405" width="7.85546875" style="21" customWidth="1"/>
    <col min="4406" max="4406" width="10.5703125" style="21" customWidth="1"/>
    <col min="4407" max="4407" width="0.7109375" style="21" customWidth="1"/>
    <col min="4408" max="4649" width="11.42578125" style="21"/>
    <col min="4650" max="4650" width="0.7109375" style="21" customWidth="1"/>
    <col min="4651" max="4651" width="15.140625" style="21" customWidth="1"/>
    <col min="4652" max="4652" width="0.7109375" style="21" customWidth="1"/>
    <col min="4653" max="4653" width="56.140625" style="21" customWidth="1"/>
    <col min="4654" max="4654" width="0.7109375" style="21" customWidth="1"/>
    <col min="4655" max="4655" width="9.140625" style="21" customWidth="1"/>
    <col min="4656" max="4656" width="6" style="21" customWidth="1"/>
    <col min="4657" max="4657" width="0.7109375" style="21" customWidth="1"/>
    <col min="4658" max="4658" width="7.140625" style="21" customWidth="1"/>
    <col min="4659" max="4659" width="6.5703125" style="21" customWidth="1"/>
    <col min="4660" max="4660" width="0.7109375" style="21" customWidth="1"/>
    <col min="4661" max="4661" width="7.85546875" style="21" customWidth="1"/>
    <col min="4662" max="4662" width="10.5703125" style="21" customWidth="1"/>
    <col min="4663" max="4663" width="0.7109375" style="21" customWidth="1"/>
    <col min="4664" max="4905" width="11.42578125" style="21"/>
    <col min="4906" max="4906" width="0.7109375" style="21" customWidth="1"/>
    <col min="4907" max="4907" width="15.140625" style="21" customWidth="1"/>
    <col min="4908" max="4908" width="0.7109375" style="21" customWidth="1"/>
    <col min="4909" max="4909" width="56.140625" style="21" customWidth="1"/>
    <col min="4910" max="4910" width="0.7109375" style="21" customWidth="1"/>
    <col min="4911" max="4911" width="9.140625" style="21" customWidth="1"/>
    <col min="4912" max="4912" width="6" style="21" customWidth="1"/>
    <col min="4913" max="4913" width="0.7109375" style="21" customWidth="1"/>
    <col min="4914" max="4914" width="7.140625" style="21" customWidth="1"/>
    <col min="4915" max="4915" width="6.5703125" style="21" customWidth="1"/>
    <col min="4916" max="4916" width="0.7109375" style="21" customWidth="1"/>
    <col min="4917" max="4917" width="7.85546875" style="21" customWidth="1"/>
    <col min="4918" max="4918" width="10.5703125" style="21" customWidth="1"/>
    <col min="4919" max="4919" width="0.7109375" style="21" customWidth="1"/>
    <col min="4920" max="5161" width="11.42578125" style="21"/>
    <col min="5162" max="5162" width="0.7109375" style="21" customWidth="1"/>
    <col min="5163" max="5163" width="15.140625" style="21" customWidth="1"/>
    <col min="5164" max="5164" width="0.7109375" style="21" customWidth="1"/>
    <col min="5165" max="5165" width="56.140625" style="21" customWidth="1"/>
    <col min="5166" max="5166" width="0.7109375" style="21" customWidth="1"/>
    <col min="5167" max="5167" width="9.140625" style="21" customWidth="1"/>
    <col min="5168" max="5168" width="6" style="21" customWidth="1"/>
    <col min="5169" max="5169" width="0.7109375" style="21" customWidth="1"/>
    <col min="5170" max="5170" width="7.140625" style="21" customWidth="1"/>
    <col min="5171" max="5171" width="6.5703125" style="21" customWidth="1"/>
    <col min="5172" max="5172" width="0.7109375" style="21" customWidth="1"/>
    <col min="5173" max="5173" width="7.85546875" style="21" customWidth="1"/>
    <col min="5174" max="5174" width="10.5703125" style="21" customWidth="1"/>
    <col min="5175" max="5175" width="0.7109375" style="21" customWidth="1"/>
    <col min="5176" max="5417" width="11.42578125" style="21"/>
    <col min="5418" max="5418" width="0.7109375" style="21" customWidth="1"/>
    <col min="5419" max="5419" width="15.140625" style="21" customWidth="1"/>
    <col min="5420" max="5420" width="0.7109375" style="21" customWidth="1"/>
    <col min="5421" max="5421" width="56.140625" style="21" customWidth="1"/>
    <col min="5422" max="5422" width="0.7109375" style="21" customWidth="1"/>
    <col min="5423" max="5423" width="9.140625" style="21" customWidth="1"/>
    <col min="5424" max="5424" width="6" style="21" customWidth="1"/>
    <col min="5425" max="5425" width="0.7109375" style="21" customWidth="1"/>
    <col min="5426" max="5426" width="7.140625" style="21" customWidth="1"/>
    <col min="5427" max="5427" width="6.5703125" style="21" customWidth="1"/>
    <col min="5428" max="5428" width="0.7109375" style="21" customWidth="1"/>
    <col min="5429" max="5429" width="7.85546875" style="21" customWidth="1"/>
    <col min="5430" max="5430" width="10.5703125" style="21" customWidth="1"/>
    <col min="5431" max="5431" width="0.7109375" style="21" customWidth="1"/>
    <col min="5432" max="5673" width="11.42578125" style="21"/>
    <col min="5674" max="5674" width="0.7109375" style="21" customWidth="1"/>
    <col min="5675" max="5675" width="15.140625" style="21" customWidth="1"/>
    <col min="5676" max="5676" width="0.7109375" style="21" customWidth="1"/>
    <col min="5677" max="5677" width="56.140625" style="21" customWidth="1"/>
    <col min="5678" max="5678" width="0.7109375" style="21" customWidth="1"/>
    <col min="5679" max="5679" width="9.140625" style="21" customWidth="1"/>
    <col min="5680" max="5680" width="6" style="21" customWidth="1"/>
    <col min="5681" max="5681" width="0.7109375" style="21" customWidth="1"/>
    <col min="5682" max="5682" width="7.140625" style="21" customWidth="1"/>
    <col min="5683" max="5683" width="6.5703125" style="21" customWidth="1"/>
    <col min="5684" max="5684" width="0.7109375" style="21" customWidth="1"/>
    <col min="5685" max="5685" width="7.85546875" style="21" customWidth="1"/>
    <col min="5686" max="5686" width="10.5703125" style="21" customWidth="1"/>
    <col min="5687" max="5687" width="0.7109375" style="21" customWidth="1"/>
    <col min="5688" max="5929" width="11.42578125" style="21"/>
    <col min="5930" max="5930" width="0.7109375" style="21" customWidth="1"/>
    <col min="5931" max="5931" width="15.140625" style="21" customWidth="1"/>
    <col min="5932" max="5932" width="0.7109375" style="21" customWidth="1"/>
    <col min="5933" max="5933" width="56.140625" style="21" customWidth="1"/>
    <col min="5934" max="5934" width="0.7109375" style="21" customWidth="1"/>
    <col min="5935" max="5935" width="9.140625" style="21" customWidth="1"/>
    <col min="5936" max="5936" width="6" style="21" customWidth="1"/>
    <col min="5937" max="5937" width="0.7109375" style="21" customWidth="1"/>
    <col min="5938" max="5938" width="7.140625" style="21" customWidth="1"/>
    <col min="5939" max="5939" width="6.5703125" style="21" customWidth="1"/>
    <col min="5940" max="5940" width="0.7109375" style="21" customWidth="1"/>
    <col min="5941" max="5941" width="7.85546875" style="21" customWidth="1"/>
    <col min="5942" max="5942" width="10.5703125" style="21" customWidth="1"/>
    <col min="5943" max="5943" width="0.7109375" style="21" customWidth="1"/>
    <col min="5944" max="6185" width="11.42578125" style="21"/>
    <col min="6186" max="6186" width="0.7109375" style="21" customWidth="1"/>
    <col min="6187" max="6187" width="15.140625" style="21" customWidth="1"/>
    <col min="6188" max="6188" width="0.7109375" style="21" customWidth="1"/>
    <col min="6189" max="6189" width="56.140625" style="21" customWidth="1"/>
    <col min="6190" max="6190" width="0.7109375" style="21" customWidth="1"/>
    <col min="6191" max="6191" width="9.140625" style="21" customWidth="1"/>
    <col min="6192" max="6192" width="6" style="21" customWidth="1"/>
    <col min="6193" max="6193" width="0.7109375" style="21" customWidth="1"/>
    <col min="6194" max="6194" width="7.140625" style="21" customWidth="1"/>
    <col min="6195" max="6195" width="6.5703125" style="21" customWidth="1"/>
    <col min="6196" max="6196" width="0.7109375" style="21" customWidth="1"/>
    <col min="6197" max="6197" width="7.85546875" style="21" customWidth="1"/>
    <col min="6198" max="6198" width="10.5703125" style="21" customWidth="1"/>
    <col min="6199" max="6199" width="0.7109375" style="21" customWidth="1"/>
    <col min="6200" max="6441" width="11.42578125" style="21"/>
    <col min="6442" max="6442" width="0.7109375" style="21" customWidth="1"/>
    <col min="6443" max="6443" width="15.140625" style="21" customWidth="1"/>
    <col min="6444" max="6444" width="0.7109375" style="21" customWidth="1"/>
    <col min="6445" max="6445" width="56.140625" style="21" customWidth="1"/>
    <col min="6446" max="6446" width="0.7109375" style="21" customWidth="1"/>
    <col min="6447" max="6447" width="9.140625" style="21" customWidth="1"/>
    <col min="6448" max="6448" width="6" style="21" customWidth="1"/>
    <col min="6449" max="6449" width="0.7109375" style="21" customWidth="1"/>
    <col min="6450" max="6450" width="7.140625" style="21" customWidth="1"/>
    <col min="6451" max="6451" width="6.5703125" style="21" customWidth="1"/>
    <col min="6452" max="6452" width="0.7109375" style="21" customWidth="1"/>
    <col min="6453" max="6453" width="7.85546875" style="21" customWidth="1"/>
    <col min="6454" max="6454" width="10.5703125" style="21" customWidth="1"/>
    <col min="6455" max="6455" width="0.7109375" style="21" customWidth="1"/>
    <col min="6456" max="6697" width="11.42578125" style="21"/>
    <col min="6698" max="6698" width="0.7109375" style="21" customWidth="1"/>
    <col min="6699" max="6699" width="15.140625" style="21" customWidth="1"/>
    <col min="6700" max="6700" width="0.7109375" style="21" customWidth="1"/>
    <col min="6701" max="6701" width="56.140625" style="21" customWidth="1"/>
    <col min="6702" max="6702" width="0.7109375" style="21" customWidth="1"/>
    <col min="6703" max="6703" width="9.140625" style="21" customWidth="1"/>
    <col min="6704" max="6704" width="6" style="21" customWidth="1"/>
    <col min="6705" max="6705" width="0.7109375" style="21" customWidth="1"/>
    <col min="6706" max="6706" width="7.140625" style="21" customWidth="1"/>
    <col min="6707" max="6707" width="6.5703125" style="21" customWidth="1"/>
    <col min="6708" max="6708" width="0.7109375" style="21" customWidth="1"/>
    <col min="6709" max="6709" width="7.85546875" style="21" customWidth="1"/>
    <col min="6710" max="6710" width="10.5703125" style="21" customWidth="1"/>
    <col min="6711" max="6711" width="0.7109375" style="21" customWidth="1"/>
    <col min="6712" max="6953" width="11.42578125" style="21"/>
    <col min="6954" max="6954" width="0.7109375" style="21" customWidth="1"/>
    <col min="6955" max="6955" width="15.140625" style="21" customWidth="1"/>
    <col min="6956" max="6956" width="0.7109375" style="21" customWidth="1"/>
    <col min="6957" max="6957" width="56.140625" style="21" customWidth="1"/>
    <col min="6958" max="6958" width="0.7109375" style="21" customWidth="1"/>
    <col min="6959" max="6959" width="9.140625" style="21" customWidth="1"/>
    <col min="6960" max="6960" width="6" style="21" customWidth="1"/>
    <col min="6961" max="6961" width="0.7109375" style="21" customWidth="1"/>
    <col min="6962" max="6962" width="7.140625" style="21" customWidth="1"/>
    <col min="6963" max="6963" width="6.5703125" style="21" customWidth="1"/>
    <col min="6964" max="6964" width="0.7109375" style="21" customWidth="1"/>
    <col min="6965" max="6965" width="7.85546875" style="21" customWidth="1"/>
    <col min="6966" max="6966" width="10.5703125" style="21" customWidth="1"/>
    <col min="6967" max="6967" width="0.7109375" style="21" customWidth="1"/>
    <col min="6968" max="7209" width="11.42578125" style="21"/>
    <col min="7210" max="7210" width="0.7109375" style="21" customWidth="1"/>
    <col min="7211" max="7211" width="15.140625" style="21" customWidth="1"/>
    <col min="7212" max="7212" width="0.7109375" style="21" customWidth="1"/>
    <col min="7213" max="7213" width="56.140625" style="21" customWidth="1"/>
    <col min="7214" max="7214" width="0.7109375" style="21" customWidth="1"/>
    <col min="7215" max="7215" width="9.140625" style="21" customWidth="1"/>
    <col min="7216" max="7216" width="6" style="21" customWidth="1"/>
    <col min="7217" max="7217" width="0.7109375" style="21" customWidth="1"/>
    <col min="7218" max="7218" width="7.140625" style="21" customWidth="1"/>
    <col min="7219" max="7219" width="6.5703125" style="21" customWidth="1"/>
    <col min="7220" max="7220" width="0.7109375" style="21" customWidth="1"/>
    <col min="7221" max="7221" width="7.85546875" style="21" customWidth="1"/>
    <col min="7222" max="7222" width="10.5703125" style="21" customWidth="1"/>
    <col min="7223" max="7223" width="0.7109375" style="21" customWidth="1"/>
    <col min="7224" max="7465" width="11.42578125" style="21"/>
    <col min="7466" max="7466" width="0.7109375" style="21" customWidth="1"/>
    <col min="7467" max="7467" width="15.140625" style="21" customWidth="1"/>
    <col min="7468" max="7468" width="0.7109375" style="21" customWidth="1"/>
    <col min="7469" max="7469" width="56.140625" style="21" customWidth="1"/>
    <col min="7470" max="7470" width="0.7109375" style="21" customWidth="1"/>
    <col min="7471" max="7471" width="9.140625" style="21" customWidth="1"/>
    <col min="7472" max="7472" width="6" style="21" customWidth="1"/>
    <col min="7473" max="7473" width="0.7109375" style="21" customWidth="1"/>
    <col min="7474" max="7474" width="7.140625" style="21" customWidth="1"/>
    <col min="7475" max="7475" width="6.5703125" style="21" customWidth="1"/>
    <col min="7476" max="7476" width="0.7109375" style="21" customWidth="1"/>
    <col min="7477" max="7477" width="7.85546875" style="21" customWidth="1"/>
    <col min="7478" max="7478" width="10.5703125" style="21" customWidth="1"/>
    <col min="7479" max="7479" width="0.7109375" style="21" customWidth="1"/>
    <col min="7480" max="7721" width="11.42578125" style="21"/>
    <col min="7722" max="7722" width="0.7109375" style="21" customWidth="1"/>
    <col min="7723" max="7723" width="15.140625" style="21" customWidth="1"/>
    <col min="7724" max="7724" width="0.7109375" style="21" customWidth="1"/>
    <col min="7725" max="7725" width="56.140625" style="21" customWidth="1"/>
    <col min="7726" max="7726" width="0.7109375" style="21" customWidth="1"/>
    <col min="7727" max="7727" width="9.140625" style="21" customWidth="1"/>
    <col min="7728" max="7728" width="6" style="21" customWidth="1"/>
    <col min="7729" max="7729" width="0.7109375" style="21" customWidth="1"/>
    <col min="7730" max="7730" width="7.140625" style="21" customWidth="1"/>
    <col min="7731" max="7731" width="6.5703125" style="21" customWidth="1"/>
    <col min="7732" max="7732" width="0.7109375" style="21" customWidth="1"/>
    <col min="7733" max="7733" width="7.85546875" style="21" customWidth="1"/>
    <col min="7734" max="7734" width="10.5703125" style="21" customWidth="1"/>
    <col min="7735" max="7735" width="0.7109375" style="21" customWidth="1"/>
    <col min="7736" max="7977" width="11.42578125" style="21"/>
    <col min="7978" max="7978" width="0.7109375" style="21" customWidth="1"/>
    <col min="7979" max="7979" width="15.140625" style="21" customWidth="1"/>
    <col min="7980" max="7980" width="0.7109375" style="21" customWidth="1"/>
    <col min="7981" max="7981" width="56.140625" style="21" customWidth="1"/>
    <col min="7982" max="7982" width="0.7109375" style="21" customWidth="1"/>
    <col min="7983" max="7983" width="9.140625" style="21" customWidth="1"/>
    <col min="7984" max="7984" width="6" style="21" customWidth="1"/>
    <col min="7985" max="7985" width="0.7109375" style="21" customWidth="1"/>
    <col min="7986" max="7986" width="7.140625" style="21" customWidth="1"/>
    <col min="7987" max="7987" width="6.5703125" style="21" customWidth="1"/>
    <col min="7988" max="7988" width="0.7109375" style="21" customWidth="1"/>
    <col min="7989" max="7989" width="7.85546875" style="21" customWidth="1"/>
    <col min="7990" max="7990" width="10.5703125" style="21" customWidth="1"/>
    <col min="7991" max="7991" width="0.7109375" style="21" customWidth="1"/>
    <col min="7992" max="8233" width="11.42578125" style="21"/>
    <col min="8234" max="8234" width="0.7109375" style="21" customWidth="1"/>
    <col min="8235" max="8235" width="15.140625" style="21" customWidth="1"/>
    <col min="8236" max="8236" width="0.7109375" style="21" customWidth="1"/>
    <col min="8237" max="8237" width="56.140625" style="21" customWidth="1"/>
    <col min="8238" max="8238" width="0.7109375" style="21" customWidth="1"/>
    <col min="8239" max="8239" width="9.140625" style="21" customWidth="1"/>
    <col min="8240" max="8240" width="6" style="21" customWidth="1"/>
    <col min="8241" max="8241" width="0.7109375" style="21" customWidth="1"/>
    <col min="8242" max="8242" width="7.140625" style="21" customWidth="1"/>
    <col min="8243" max="8243" width="6.5703125" style="21" customWidth="1"/>
    <col min="8244" max="8244" width="0.7109375" style="21" customWidth="1"/>
    <col min="8245" max="8245" width="7.85546875" style="21" customWidth="1"/>
    <col min="8246" max="8246" width="10.5703125" style="21" customWidth="1"/>
    <col min="8247" max="8247" width="0.7109375" style="21" customWidth="1"/>
    <col min="8248" max="8489" width="11.42578125" style="21"/>
    <col min="8490" max="8490" width="0.7109375" style="21" customWidth="1"/>
    <col min="8491" max="8491" width="15.140625" style="21" customWidth="1"/>
    <col min="8492" max="8492" width="0.7109375" style="21" customWidth="1"/>
    <col min="8493" max="8493" width="56.140625" style="21" customWidth="1"/>
    <col min="8494" max="8494" width="0.7109375" style="21" customWidth="1"/>
    <col min="8495" max="8495" width="9.140625" style="21" customWidth="1"/>
    <col min="8496" max="8496" width="6" style="21" customWidth="1"/>
    <col min="8497" max="8497" width="0.7109375" style="21" customWidth="1"/>
    <col min="8498" max="8498" width="7.140625" style="21" customWidth="1"/>
    <col min="8499" max="8499" width="6.5703125" style="21" customWidth="1"/>
    <col min="8500" max="8500" width="0.7109375" style="21" customWidth="1"/>
    <col min="8501" max="8501" width="7.85546875" style="21" customWidth="1"/>
    <col min="8502" max="8502" width="10.5703125" style="21" customWidth="1"/>
    <col min="8503" max="8503" width="0.7109375" style="21" customWidth="1"/>
    <col min="8504" max="8745" width="11.42578125" style="21"/>
    <col min="8746" max="8746" width="0.7109375" style="21" customWidth="1"/>
    <col min="8747" max="8747" width="15.140625" style="21" customWidth="1"/>
    <col min="8748" max="8748" width="0.7109375" style="21" customWidth="1"/>
    <col min="8749" max="8749" width="56.140625" style="21" customWidth="1"/>
    <col min="8750" max="8750" width="0.7109375" style="21" customWidth="1"/>
    <col min="8751" max="8751" width="9.140625" style="21" customWidth="1"/>
    <col min="8752" max="8752" width="6" style="21" customWidth="1"/>
    <col min="8753" max="8753" width="0.7109375" style="21" customWidth="1"/>
    <col min="8754" max="8754" width="7.140625" style="21" customWidth="1"/>
    <col min="8755" max="8755" width="6.5703125" style="21" customWidth="1"/>
    <col min="8756" max="8756" width="0.7109375" style="21" customWidth="1"/>
    <col min="8757" max="8757" width="7.85546875" style="21" customWidth="1"/>
    <col min="8758" max="8758" width="10.5703125" style="21" customWidth="1"/>
    <col min="8759" max="8759" width="0.7109375" style="21" customWidth="1"/>
    <col min="8760" max="9001" width="11.42578125" style="21"/>
    <col min="9002" max="9002" width="0.7109375" style="21" customWidth="1"/>
    <col min="9003" max="9003" width="15.140625" style="21" customWidth="1"/>
    <col min="9004" max="9004" width="0.7109375" style="21" customWidth="1"/>
    <col min="9005" max="9005" width="56.140625" style="21" customWidth="1"/>
    <col min="9006" max="9006" width="0.7109375" style="21" customWidth="1"/>
    <col min="9007" max="9007" width="9.140625" style="21" customWidth="1"/>
    <col min="9008" max="9008" width="6" style="21" customWidth="1"/>
    <col min="9009" max="9009" width="0.7109375" style="21" customWidth="1"/>
    <col min="9010" max="9010" width="7.140625" style="21" customWidth="1"/>
    <col min="9011" max="9011" width="6.5703125" style="21" customWidth="1"/>
    <col min="9012" max="9012" width="0.7109375" style="21" customWidth="1"/>
    <col min="9013" max="9013" width="7.85546875" style="21" customWidth="1"/>
    <col min="9014" max="9014" width="10.5703125" style="21" customWidth="1"/>
    <col min="9015" max="9015" width="0.7109375" style="21" customWidth="1"/>
    <col min="9016" max="9257" width="11.42578125" style="21"/>
    <col min="9258" max="9258" width="0.7109375" style="21" customWidth="1"/>
    <col min="9259" max="9259" width="15.140625" style="21" customWidth="1"/>
    <col min="9260" max="9260" width="0.7109375" style="21" customWidth="1"/>
    <col min="9261" max="9261" width="56.140625" style="21" customWidth="1"/>
    <col min="9262" max="9262" width="0.7109375" style="21" customWidth="1"/>
    <col min="9263" max="9263" width="9.140625" style="21" customWidth="1"/>
    <col min="9264" max="9264" width="6" style="21" customWidth="1"/>
    <col min="9265" max="9265" width="0.7109375" style="21" customWidth="1"/>
    <col min="9266" max="9266" width="7.140625" style="21" customWidth="1"/>
    <col min="9267" max="9267" width="6.5703125" style="21" customWidth="1"/>
    <col min="9268" max="9268" width="0.7109375" style="21" customWidth="1"/>
    <col min="9269" max="9269" width="7.85546875" style="21" customWidth="1"/>
    <col min="9270" max="9270" width="10.5703125" style="21" customWidth="1"/>
    <col min="9271" max="9271" width="0.7109375" style="21" customWidth="1"/>
    <col min="9272" max="9513" width="11.42578125" style="21"/>
    <col min="9514" max="9514" width="0.7109375" style="21" customWidth="1"/>
    <col min="9515" max="9515" width="15.140625" style="21" customWidth="1"/>
    <col min="9516" max="9516" width="0.7109375" style="21" customWidth="1"/>
    <col min="9517" max="9517" width="56.140625" style="21" customWidth="1"/>
    <col min="9518" max="9518" width="0.7109375" style="21" customWidth="1"/>
    <col min="9519" max="9519" width="9.140625" style="21" customWidth="1"/>
    <col min="9520" max="9520" width="6" style="21" customWidth="1"/>
    <col min="9521" max="9521" width="0.7109375" style="21" customWidth="1"/>
    <col min="9522" max="9522" width="7.140625" style="21" customWidth="1"/>
    <col min="9523" max="9523" width="6.5703125" style="21" customWidth="1"/>
    <col min="9524" max="9524" width="0.7109375" style="21" customWidth="1"/>
    <col min="9525" max="9525" width="7.85546875" style="21" customWidth="1"/>
    <col min="9526" max="9526" width="10.5703125" style="21" customWidth="1"/>
    <col min="9527" max="9527" width="0.7109375" style="21" customWidth="1"/>
    <col min="9528" max="9769" width="11.42578125" style="21"/>
    <col min="9770" max="9770" width="0.7109375" style="21" customWidth="1"/>
    <col min="9771" max="9771" width="15.140625" style="21" customWidth="1"/>
    <col min="9772" max="9772" width="0.7109375" style="21" customWidth="1"/>
    <col min="9773" max="9773" width="56.140625" style="21" customWidth="1"/>
    <col min="9774" max="9774" width="0.7109375" style="21" customWidth="1"/>
    <col min="9775" max="9775" width="9.140625" style="21" customWidth="1"/>
    <col min="9776" max="9776" width="6" style="21" customWidth="1"/>
    <col min="9777" max="9777" width="0.7109375" style="21" customWidth="1"/>
    <col min="9778" max="9778" width="7.140625" style="21" customWidth="1"/>
    <col min="9779" max="9779" width="6.5703125" style="21" customWidth="1"/>
    <col min="9780" max="9780" width="0.7109375" style="21" customWidth="1"/>
    <col min="9781" max="9781" width="7.85546875" style="21" customWidth="1"/>
    <col min="9782" max="9782" width="10.5703125" style="21" customWidth="1"/>
    <col min="9783" max="9783" width="0.7109375" style="21" customWidth="1"/>
    <col min="9784" max="10025" width="11.42578125" style="21"/>
    <col min="10026" max="10026" width="0.7109375" style="21" customWidth="1"/>
    <col min="10027" max="10027" width="15.140625" style="21" customWidth="1"/>
    <col min="10028" max="10028" width="0.7109375" style="21" customWidth="1"/>
    <col min="10029" max="10029" width="56.140625" style="21" customWidth="1"/>
    <col min="10030" max="10030" width="0.7109375" style="21" customWidth="1"/>
    <col min="10031" max="10031" width="9.140625" style="21" customWidth="1"/>
    <col min="10032" max="10032" width="6" style="21" customWidth="1"/>
    <col min="10033" max="10033" width="0.7109375" style="21" customWidth="1"/>
    <col min="10034" max="10034" width="7.140625" style="21" customWidth="1"/>
    <col min="10035" max="10035" width="6.5703125" style="21" customWidth="1"/>
    <col min="10036" max="10036" width="0.7109375" style="21" customWidth="1"/>
    <col min="10037" max="10037" width="7.85546875" style="21" customWidth="1"/>
    <col min="10038" max="10038" width="10.5703125" style="21" customWidth="1"/>
    <col min="10039" max="10039" width="0.7109375" style="21" customWidth="1"/>
    <col min="10040" max="10281" width="11.42578125" style="21"/>
    <col min="10282" max="10282" width="0.7109375" style="21" customWidth="1"/>
    <col min="10283" max="10283" width="15.140625" style="21" customWidth="1"/>
    <col min="10284" max="10284" width="0.7109375" style="21" customWidth="1"/>
    <col min="10285" max="10285" width="56.140625" style="21" customWidth="1"/>
    <col min="10286" max="10286" width="0.7109375" style="21" customWidth="1"/>
    <col min="10287" max="10287" width="9.140625" style="21" customWidth="1"/>
    <col min="10288" max="10288" width="6" style="21" customWidth="1"/>
    <col min="10289" max="10289" width="0.7109375" style="21" customWidth="1"/>
    <col min="10290" max="10290" width="7.140625" style="21" customWidth="1"/>
    <col min="10291" max="10291" width="6.5703125" style="21" customWidth="1"/>
    <col min="10292" max="10292" width="0.7109375" style="21" customWidth="1"/>
    <col min="10293" max="10293" width="7.85546875" style="21" customWidth="1"/>
    <col min="10294" max="10294" width="10.5703125" style="21" customWidth="1"/>
    <col min="10295" max="10295" width="0.7109375" style="21" customWidth="1"/>
    <col min="10296" max="10537" width="11.42578125" style="21"/>
    <col min="10538" max="10538" width="0.7109375" style="21" customWidth="1"/>
    <col min="10539" max="10539" width="15.140625" style="21" customWidth="1"/>
    <col min="10540" max="10540" width="0.7109375" style="21" customWidth="1"/>
    <col min="10541" max="10541" width="56.140625" style="21" customWidth="1"/>
    <col min="10542" max="10542" width="0.7109375" style="21" customWidth="1"/>
    <col min="10543" max="10543" width="9.140625" style="21" customWidth="1"/>
    <col min="10544" max="10544" width="6" style="21" customWidth="1"/>
    <col min="10545" max="10545" width="0.7109375" style="21" customWidth="1"/>
    <col min="10546" max="10546" width="7.140625" style="21" customWidth="1"/>
    <col min="10547" max="10547" width="6.5703125" style="21" customWidth="1"/>
    <col min="10548" max="10548" width="0.7109375" style="21" customWidth="1"/>
    <col min="10549" max="10549" width="7.85546875" style="21" customWidth="1"/>
    <col min="10550" max="10550" width="10.5703125" style="21" customWidth="1"/>
    <col min="10551" max="10551" width="0.7109375" style="21" customWidth="1"/>
    <col min="10552" max="10793" width="11.42578125" style="21"/>
    <col min="10794" max="10794" width="0.7109375" style="21" customWidth="1"/>
    <col min="10795" max="10795" width="15.140625" style="21" customWidth="1"/>
    <col min="10796" max="10796" width="0.7109375" style="21" customWidth="1"/>
    <col min="10797" max="10797" width="56.140625" style="21" customWidth="1"/>
    <col min="10798" max="10798" width="0.7109375" style="21" customWidth="1"/>
    <col min="10799" max="10799" width="9.140625" style="21" customWidth="1"/>
    <col min="10800" max="10800" width="6" style="21" customWidth="1"/>
    <col min="10801" max="10801" width="0.7109375" style="21" customWidth="1"/>
    <col min="10802" max="10802" width="7.140625" style="21" customWidth="1"/>
    <col min="10803" max="10803" width="6.5703125" style="21" customWidth="1"/>
    <col min="10804" max="10804" width="0.7109375" style="21" customWidth="1"/>
    <col min="10805" max="10805" width="7.85546875" style="21" customWidth="1"/>
    <col min="10806" max="10806" width="10.5703125" style="21" customWidth="1"/>
    <col min="10807" max="10807" width="0.7109375" style="21" customWidth="1"/>
    <col min="10808" max="11049" width="11.42578125" style="21"/>
    <col min="11050" max="11050" width="0.7109375" style="21" customWidth="1"/>
    <col min="11051" max="11051" width="15.140625" style="21" customWidth="1"/>
    <col min="11052" max="11052" width="0.7109375" style="21" customWidth="1"/>
    <col min="11053" max="11053" width="56.140625" style="21" customWidth="1"/>
    <col min="11054" max="11054" width="0.7109375" style="21" customWidth="1"/>
    <col min="11055" max="11055" width="9.140625" style="21" customWidth="1"/>
    <col min="11056" max="11056" width="6" style="21" customWidth="1"/>
    <col min="11057" max="11057" width="0.7109375" style="21" customWidth="1"/>
    <col min="11058" max="11058" width="7.140625" style="21" customWidth="1"/>
    <col min="11059" max="11059" width="6.5703125" style="21" customWidth="1"/>
    <col min="11060" max="11060" width="0.7109375" style="21" customWidth="1"/>
    <col min="11061" max="11061" width="7.85546875" style="21" customWidth="1"/>
    <col min="11062" max="11062" width="10.5703125" style="21" customWidth="1"/>
    <col min="11063" max="11063" width="0.7109375" style="21" customWidth="1"/>
    <col min="11064" max="11305" width="11.42578125" style="21"/>
    <col min="11306" max="11306" width="0.7109375" style="21" customWidth="1"/>
    <col min="11307" max="11307" width="15.140625" style="21" customWidth="1"/>
    <col min="11308" max="11308" width="0.7109375" style="21" customWidth="1"/>
    <col min="11309" max="11309" width="56.140625" style="21" customWidth="1"/>
    <col min="11310" max="11310" width="0.7109375" style="21" customWidth="1"/>
    <col min="11311" max="11311" width="9.140625" style="21" customWidth="1"/>
    <col min="11312" max="11312" width="6" style="21" customWidth="1"/>
    <col min="11313" max="11313" width="0.7109375" style="21" customWidth="1"/>
    <col min="11314" max="11314" width="7.140625" style="21" customWidth="1"/>
    <col min="11315" max="11315" width="6.5703125" style="21" customWidth="1"/>
    <col min="11316" max="11316" width="0.7109375" style="21" customWidth="1"/>
    <col min="11317" max="11317" width="7.85546875" style="21" customWidth="1"/>
    <col min="11318" max="11318" width="10.5703125" style="21" customWidth="1"/>
    <col min="11319" max="11319" width="0.7109375" style="21" customWidth="1"/>
    <col min="11320" max="11561" width="11.42578125" style="21"/>
    <col min="11562" max="11562" width="0.7109375" style="21" customWidth="1"/>
    <col min="11563" max="11563" width="15.140625" style="21" customWidth="1"/>
    <col min="11564" max="11564" width="0.7109375" style="21" customWidth="1"/>
    <col min="11565" max="11565" width="56.140625" style="21" customWidth="1"/>
    <col min="11566" max="11566" width="0.7109375" style="21" customWidth="1"/>
    <col min="11567" max="11567" width="9.140625" style="21" customWidth="1"/>
    <col min="11568" max="11568" width="6" style="21" customWidth="1"/>
    <col min="11569" max="11569" width="0.7109375" style="21" customWidth="1"/>
    <col min="11570" max="11570" width="7.140625" style="21" customWidth="1"/>
    <col min="11571" max="11571" width="6.5703125" style="21" customWidth="1"/>
    <col min="11572" max="11572" width="0.7109375" style="21" customWidth="1"/>
    <col min="11573" max="11573" width="7.85546875" style="21" customWidth="1"/>
    <col min="11574" max="11574" width="10.5703125" style="21" customWidth="1"/>
    <col min="11575" max="11575" width="0.7109375" style="21" customWidth="1"/>
    <col min="11576" max="11817" width="11.42578125" style="21"/>
    <col min="11818" max="11818" width="0.7109375" style="21" customWidth="1"/>
    <col min="11819" max="11819" width="15.140625" style="21" customWidth="1"/>
    <col min="11820" max="11820" width="0.7109375" style="21" customWidth="1"/>
    <col min="11821" max="11821" width="56.140625" style="21" customWidth="1"/>
    <col min="11822" max="11822" width="0.7109375" style="21" customWidth="1"/>
    <col min="11823" max="11823" width="9.140625" style="21" customWidth="1"/>
    <col min="11824" max="11824" width="6" style="21" customWidth="1"/>
    <col min="11825" max="11825" width="0.7109375" style="21" customWidth="1"/>
    <col min="11826" max="11826" width="7.140625" style="21" customWidth="1"/>
    <col min="11827" max="11827" width="6.5703125" style="21" customWidth="1"/>
    <col min="11828" max="11828" width="0.7109375" style="21" customWidth="1"/>
    <col min="11829" max="11829" width="7.85546875" style="21" customWidth="1"/>
    <col min="11830" max="11830" width="10.5703125" style="21" customWidth="1"/>
    <col min="11831" max="11831" width="0.7109375" style="21" customWidth="1"/>
    <col min="11832" max="12073" width="11.42578125" style="21"/>
    <col min="12074" max="12074" width="0.7109375" style="21" customWidth="1"/>
    <col min="12075" max="12075" width="15.140625" style="21" customWidth="1"/>
    <col min="12076" max="12076" width="0.7109375" style="21" customWidth="1"/>
    <col min="12077" max="12077" width="56.140625" style="21" customWidth="1"/>
    <col min="12078" max="12078" width="0.7109375" style="21" customWidth="1"/>
    <col min="12079" max="12079" width="9.140625" style="21" customWidth="1"/>
    <col min="12080" max="12080" width="6" style="21" customWidth="1"/>
    <col min="12081" max="12081" width="0.7109375" style="21" customWidth="1"/>
    <col min="12082" max="12082" width="7.140625" style="21" customWidth="1"/>
    <col min="12083" max="12083" width="6.5703125" style="21" customWidth="1"/>
    <col min="12084" max="12084" width="0.7109375" style="21" customWidth="1"/>
    <col min="12085" max="12085" width="7.85546875" style="21" customWidth="1"/>
    <col min="12086" max="12086" width="10.5703125" style="21" customWidth="1"/>
    <col min="12087" max="12087" width="0.7109375" style="21" customWidth="1"/>
    <col min="12088" max="12329" width="11.42578125" style="21"/>
    <col min="12330" max="12330" width="0.7109375" style="21" customWidth="1"/>
    <col min="12331" max="12331" width="15.140625" style="21" customWidth="1"/>
    <col min="12332" max="12332" width="0.7109375" style="21" customWidth="1"/>
    <col min="12333" max="12333" width="56.140625" style="21" customWidth="1"/>
    <col min="12334" max="12334" width="0.7109375" style="21" customWidth="1"/>
    <col min="12335" max="12335" width="9.140625" style="21" customWidth="1"/>
    <col min="12336" max="12336" width="6" style="21" customWidth="1"/>
    <col min="12337" max="12337" width="0.7109375" style="21" customWidth="1"/>
    <col min="12338" max="12338" width="7.140625" style="21" customWidth="1"/>
    <col min="12339" max="12339" width="6.5703125" style="21" customWidth="1"/>
    <col min="12340" max="12340" width="0.7109375" style="21" customWidth="1"/>
    <col min="12341" max="12341" width="7.85546875" style="21" customWidth="1"/>
    <col min="12342" max="12342" width="10.5703125" style="21" customWidth="1"/>
    <col min="12343" max="12343" width="0.7109375" style="21" customWidth="1"/>
    <col min="12344" max="12585" width="11.42578125" style="21"/>
    <col min="12586" max="12586" width="0.7109375" style="21" customWidth="1"/>
    <col min="12587" max="12587" width="15.140625" style="21" customWidth="1"/>
    <col min="12588" max="12588" width="0.7109375" style="21" customWidth="1"/>
    <col min="12589" max="12589" width="56.140625" style="21" customWidth="1"/>
    <col min="12590" max="12590" width="0.7109375" style="21" customWidth="1"/>
    <col min="12591" max="12591" width="9.140625" style="21" customWidth="1"/>
    <col min="12592" max="12592" width="6" style="21" customWidth="1"/>
    <col min="12593" max="12593" width="0.7109375" style="21" customWidth="1"/>
    <col min="12594" max="12594" width="7.140625" style="21" customWidth="1"/>
    <col min="12595" max="12595" width="6.5703125" style="21" customWidth="1"/>
    <col min="12596" max="12596" width="0.7109375" style="21" customWidth="1"/>
    <col min="12597" max="12597" width="7.85546875" style="21" customWidth="1"/>
    <col min="12598" max="12598" width="10.5703125" style="21" customWidth="1"/>
    <col min="12599" max="12599" width="0.7109375" style="21" customWidth="1"/>
    <col min="12600" max="12841" width="11.42578125" style="21"/>
    <col min="12842" max="12842" width="0.7109375" style="21" customWidth="1"/>
    <col min="12843" max="12843" width="15.140625" style="21" customWidth="1"/>
    <col min="12844" max="12844" width="0.7109375" style="21" customWidth="1"/>
    <col min="12845" max="12845" width="56.140625" style="21" customWidth="1"/>
    <col min="12846" max="12846" width="0.7109375" style="21" customWidth="1"/>
    <col min="12847" max="12847" width="9.140625" style="21" customWidth="1"/>
    <col min="12848" max="12848" width="6" style="21" customWidth="1"/>
    <col min="12849" max="12849" width="0.7109375" style="21" customWidth="1"/>
    <col min="12850" max="12850" width="7.140625" style="21" customWidth="1"/>
    <col min="12851" max="12851" width="6.5703125" style="21" customWidth="1"/>
    <col min="12852" max="12852" width="0.7109375" style="21" customWidth="1"/>
    <col min="12853" max="12853" width="7.85546875" style="21" customWidth="1"/>
    <col min="12854" max="12854" width="10.5703125" style="21" customWidth="1"/>
    <col min="12855" max="12855" width="0.7109375" style="21" customWidth="1"/>
    <col min="12856" max="13097" width="11.42578125" style="21"/>
    <col min="13098" max="13098" width="0.7109375" style="21" customWidth="1"/>
    <col min="13099" max="13099" width="15.140625" style="21" customWidth="1"/>
    <col min="13100" max="13100" width="0.7109375" style="21" customWidth="1"/>
    <col min="13101" max="13101" width="56.140625" style="21" customWidth="1"/>
    <col min="13102" max="13102" width="0.7109375" style="21" customWidth="1"/>
    <col min="13103" max="13103" width="9.140625" style="21" customWidth="1"/>
    <col min="13104" max="13104" width="6" style="21" customWidth="1"/>
    <col min="13105" max="13105" width="0.7109375" style="21" customWidth="1"/>
    <col min="13106" max="13106" width="7.140625" style="21" customWidth="1"/>
    <col min="13107" max="13107" width="6.5703125" style="21" customWidth="1"/>
    <col min="13108" max="13108" width="0.7109375" style="21" customWidth="1"/>
    <col min="13109" max="13109" width="7.85546875" style="21" customWidth="1"/>
    <col min="13110" max="13110" width="10.5703125" style="21" customWidth="1"/>
    <col min="13111" max="13111" width="0.7109375" style="21" customWidth="1"/>
    <col min="13112" max="13353" width="11.42578125" style="21"/>
    <col min="13354" max="13354" width="0.7109375" style="21" customWidth="1"/>
    <col min="13355" max="13355" width="15.140625" style="21" customWidth="1"/>
    <col min="13356" max="13356" width="0.7109375" style="21" customWidth="1"/>
    <col min="13357" max="13357" width="56.140625" style="21" customWidth="1"/>
    <col min="13358" max="13358" width="0.7109375" style="21" customWidth="1"/>
    <col min="13359" max="13359" width="9.140625" style="21" customWidth="1"/>
    <col min="13360" max="13360" width="6" style="21" customWidth="1"/>
    <col min="13361" max="13361" width="0.7109375" style="21" customWidth="1"/>
    <col min="13362" max="13362" width="7.140625" style="21" customWidth="1"/>
    <col min="13363" max="13363" width="6.5703125" style="21" customWidth="1"/>
    <col min="13364" max="13364" width="0.7109375" style="21" customWidth="1"/>
    <col min="13365" max="13365" width="7.85546875" style="21" customWidth="1"/>
    <col min="13366" max="13366" width="10.5703125" style="21" customWidth="1"/>
    <col min="13367" max="13367" width="0.7109375" style="21" customWidth="1"/>
    <col min="13368" max="13609" width="11.42578125" style="21"/>
    <col min="13610" max="13610" width="0.7109375" style="21" customWidth="1"/>
    <col min="13611" max="13611" width="15.140625" style="21" customWidth="1"/>
    <col min="13612" max="13612" width="0.7109375" style="21" customWidth="1"/>
    <col min="13613" max="13613" width="56.140625" style="21" customWidth="1"/>
    <col min="13614" max="13614" width="0.7109375" style="21" customWidth="1"/>
    <col min="13615" max="13615" width="9.140625" style="21" customWidth="1"/>
    <col min="13616" max="13616" width="6" style="21" customWidth="1"/>
    <col min="13617" max="13617" width="0.7109375" style="21" customWidth="1"/>
    <col min="13618" max="13618" width="7.140625" style="21" customWidth="1"/>
    <col min="13619" max="13619" width="6.5703125" style="21" customWidth="1"/>
    <col min="13620" max="13620" width="0.7109375" style="21" customWidth="1"/>
    <col min="13621" max="13621" width="7.85546875" style="21" customWidth="1"/>
    <col min="13622" max="13622" width="10.5703125" style="21" customWidth="1"/>
    <col min="13623" max="13623" width="0.7109375" style="21" customWidth="1"/>
    <col min="13624" max="16384" width="11.42578125" style="21"/>
  </cols>
  <sheetData>
    <row r="1" spans="1:14" s="98" customFormat="1">
      <c r="A1" s="212"/>
      <c r="B1" s="222" t="s">
        <v>13</v>
      </c>
      <c r="C1" s="222"/>
      <c r="D1" s="223" t="s">
        <v>436</v>
      </c>
      <c r="E1" s="222"/>
      <c r="F1" s="224"/>
      <c r="G1" s="224"/>
      <c r="H1" s="224"/>
      <c r="I1" s="224"/>
      <c r="J1" s="224"/>
      <c r="K1" s="224"/>
      <c r="L1" s="224"/>
      <c r="M1" s="224"/>
      <c r="N1" s="213"/>
    </row>
    <row r="2" spans="1:14" s="98" customFormat="1">
      <c r="A2" s="214"/>
      <c r="B2" s="225" t="s">
        <v>44</v>
      </c>
      <c r="C2" s="225"/>
      <c r="D2" s="226" t="s">
        <v>706</v>
      </c>
      <c r="E2" s="225"/>
      <c r="F2" s="227"/>
      <c r="G2" s="227"/>
      <c r="H2" s="227"/>
      <c r="I2" s="227"/>
      <c r="J2" s="227"/>
      <c r="K2" s="227"/>
      <c r="L2" s="227"/>
      <c r="M2" s="227"/>
      <c r="N2" s="215"/>
    </row>
    <row r="3" spans="1:14" s="98" customFormat="1">
      <c r="A3" s="214"/>
      <c r="B3" s="225" t="s">
        <v>27</v>
      </c>
      <c r="C3" s="225"/>
      <c r="D3" s="226" t="s">
        <v>707</v>
      </c>
      <c r="E3" s="225"/>
      <c r="F3" s="227"/>
      <c r="G3" s="227"/>
      <c r="H3" s="227"/>
      <c r="I3" s="227"/>
      <c r="J3" s="227"/>
      <c r="K3" s="227"/>
      <c r="L3" s="227"/>
      <c r="M3" s="227"/>
      <c r="N3" s="215"/>
    </row>
    <row r="4" spans="1:14" s="98" customFormat="1">
      <c r="A4" s="228"/>
      <c r="B4" s="229" t="s">
        <v>15</v>
      </c>
      <c r="C4" s="229"/>
      <c r="D4" s="230" t="s">
        <v>708</v>
      </c>
      <c r="E4" s="229"/>
      <c r="F4" s="231"/>
      <c r="G4" s="231"/>
      <c r="H4" s="231"/>
      <c r="I4" s="231"/>
      <c r="J4" s="231"/>
      <c r="K4" s="231"/>
      <c r="L4" s="231"/>
      <c r="M4" s="231"/>
      <c r="N4" s="232"/>
    </row>
    <row r="5" spans="1:14" s="98" customFormat="1" ht="18">
      <c r="A5" s="1431" t="s">
        <v>135</v>
      </c>
      <c r="B5" s="1432"/>
      <c r="C5" s="1432"/>
      <c r="D5" s="1432"/>
      <c r="E5" s="1432"/>
      <c r="F5" s="1432"/>
      <c r="G5" s="1432"/>
      <c r="H5" s="1432"/>
      <c r="I5" s="1432"/>
      <c r="J5" s="1432"/>
      <c r="K5" s="1432"/>
      <c r="L5" s="1432"/>
      <c r="M5" s="1432"/>
      <c r="N5" s="1433"/>
    </row>
    <row r="6" spans="1:14" s="98" customFormat="1" ht="3.95" customHeight="1" thickBot="1">
      <c r="A6" s="22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2"/>
      <c r="N6" s="217"/>
    </row>
    <row r="7" spans="1:14" s="98" customFormat="1" ht="12" customHeight="1">
      <c r="A7" s="216"/>
      <c r="B7" s="1515" t="s">
        <v>138</v>
      </c>
      <c r="C7" s="99"/>
      <c r="D7" s="1536" t="s">
        <v>432</v>
      </c>
      <c r="E7" s="1537"/>
      <c r="F7" s="1537"/>
      <c r="G7" s="1537"/>
      <c r="H7" s="1537"/>
      <c r="I7" s="1537"/>
      <c r="J7" s="1538"/>
      <c r="K7" s="100"/>
      <c r="L7" s="1542" t="s">
        <v>137</v>
      </c>
      <c r="M7" s="1543"/>
      <c r="N7" s="217"/>
    </row>
    <row r="8" spans="1:14" s="98" customFormat="1" ht="15" customHeight="1">
      <c r="A8" s="216"/>
      <c r="B8" s="1516"/>
      <c r="C8" s="99"/>
      <c r="D8" s="1539"/>
      <c r="E8" s="1540"/>
      <c r="F8" s="1540"/>
      <c r="G8" s="1540"/>
      <c r="H8" s="1540"/>
      <c r="I8" s="1540"/>
      <c r="J8" s="1541"/>
      <c r="K8" s="99"/>
      <c r="L8" s="1501" t="s">
        <v>98</v>
      </c>
      <c r="M8" s="1502"/>
      <c r="N8" s="217"/>
    </row>
    <row r="9" spans="1:14" s="98" customFormat="1" ht="3.95" customHeight="1" thickBot="1">
      <c r="A9" s="216"/>
      <c r="B9" s="233"/>
      <c r="C9" s="99"/>
      <c r="D9" s="103"/>
      <c r="E9" s="103"/>
      <c r="F9" s="100"/>
      <c r="G9" s="100"/>
      <c r="H9" s="100"/>
      <c r="I9" s="100"/>
      <c r="J9" s="100"/>
      <c r="K9" s="99"/>
      <c r="L9" s="100"/>
      <c r="M9" s="100"/>
      <c r="N9" s="217"/>
    </row>
    <row r="10" spans="1:14" s="98" customFormat="1" ht="26.25" customHeight="1">
      <c r="A10" s="216"/>
      <c r="B10" s="234" t="s">
        <v>136</v>
      </c>
      <c r="C10" s="182"/>
      <c r="D10" s="185" t="s">
        <v>704</v>
      </c>
      <c r="E10" s="184"/>
      <c r="F10" s="184"/>
      <c r="G10" s="189"/>
      <c r="H10" s="181"/>
      <c r="I10" s="1477" t="s">
        <v>702</v>
      </c>
      <c r="J10" s="1478"/>
      <c r="K10" s="1478"/>
      <c r="L10" s="1478"/>
      <c r="M10" s="616">
        <v>95995</v>
      </c>
      <c r="N10" s="217"/>
    </row>
    <row r="11" spans="1:14" s="98" customFormat="1" ht="3.75" customHeight="1">
      <c r="A11" s="216"/>
      <c r="B11" s="104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217"/>
    </row>
    <row r="12" spans="1:14" s="98" customFormat="1" ht="12.75" customHeight="1">
      <c r="A12" s="216"/>
      <c r="B12" s="1503" t="s">
        <v>16</v>
      </c>
      <c r="C12" s="1504"/>
      <c r="D12" s="1503" t="s">
        <v>42</v>
      </c>
      <c r="E12" s="1507" t="s">
        <v>225</v>
      </c>
      <c r="F12" s="1507" t="s">
        <v>142</v>
      </c>
      <c r="G12" s="1509" t="s">
        <v>226</v>
      </c>
      <c r="H12" s="1510"/>
      <c r="I12" s="1511"/>
      <c r="J12" s="180" t="s">
        <v>140</v>
      </c>
      <c r="K12" s="180"/>
      <c r="L12" s="179"/>
      <c r="M12" s="870" t="s">
        <v>140</v>
      </c>
      <c r="N12" s="217"/>
    </row>
    <row r="13" spans="1:14" s="98" customFormat="1">
      <c r="A13" s="216"/>
      <c r="B13" s="1505"/>
      <c r="C13" s="1506"/>
      <c r="D13" s="1505"/>
      <c r="E13" s="1508"/>
      <c r="F13" s="1508"/>
      <c r="G13" s="1512"/>
      <c r="H13" s="1513"/>
      <c r="I13" s="1514"/>
      <c r="J13" s="194" t="s">
        <v>227</v>
      </c>
      <c r="K13" s="194"/>
      <c r="L13" s="193"/>
      <c r="M13" s="192" t="s">
        <v>228</v>
      </c>
      <c r="N13" s="217"/>
    </row>
    <row r="14" spans="1:14" s="98" customFormat="1" ht="36">
      <c r="A14" s="216"/>
      <c r="B14" s="339">
        <v>1518</v>
      </c>
      <c r="C14" s="187"/>
      <c r="D14" s="235" t="s">
        <v>150</v>
      </c>
      <c r="E14" s="148" t="s">
        <v>411</v>
      </c>
      <c r="F14" s="869" t="s">
        <v>132</v>
      </c>
      <c r="G14" s="1517">
        <v>2.5548000000000002</v>
      </c>
      <c r="H14" s="1518"/>
      <c r="I14" s="1519"/>
      <c r="J14" s="1533">
        <v>326.52</v>
      </c>
      <c r="K14" s="1534" t="s">
        <v>132</v>
      </c>
      <c r="L14" s="1535" t="s">
        <v>132</v>
      </c>
      <c r="M14" s="869">
        <f>TRUNC(G14*J14,2)</f>
        <v>834.19</v>
      </c>
      <c r="N14" s="217"/>
    </row>
    <row r="15" spans="1:14" s="98" customFormat="1" ht="36">
      <c r="A15" s="216"/>
      <c r="B15" s="339">
        <v>5835</v>
      </c>
      <c r="C15" s="187"/>
      <c r="D15" s="235" t="s">
        <v>134</v>
      </c>
      <c r="E15" s="148" t="s">
        <v>73</v>
      </c>
      <c r="F15" s="869" t="s">
        <v>72</v>
      </c>
      <c r="G15" s="1517">
        <v>4.6399999999999997E-2</v>
      </c>
      <c r="H15" s="1518"/>
      <c r="I15" s="1519"/>
      <c r="J15" s="1533">
        <v>241.99</v>
      </c>
      <c r="K15" s="1534" t="b">
        <v>0</v>
      </c>
      <c r="L15" s="1535" t="b">
        <v>0</v>
      </c>
      <c r="M15" s="869">
        <f t="shared" ref="M15:M24" si="0">TRUNC(G15*J15,2)</f>
        <v>11.22</v>
      </c>
      <c r="N15" s="217"/>
    </row>
    <row r="16" spans="1:14" s="98" customFormat="1" ht="24" customHeight="1">
      <c r="A16" s="216"/>
      <c r="B16" s="339">
        <v>5837</v>
      </c>
      <c r="C16" s="187"/>
      <c r="D16" s="235" t="s">
        <v>134</v>
      </c>
      <c r="E16" s="148" t="s">
        <v>91</v>
      </c>
      <c r="F16" s="869" t="s">
        <v>90</v>
      </c>
      <c r="G16" s="1517">
        <v>9.4899999999999998E-2</v>
      </c>
      <c r="H16" s="1518"/>
      <c r="I16" s="1519"/>
      <c r="J16" s="1533">
        <v>90.65</v>
      </c>
      <c r="K16" s="1534" t="b">
        <v>0</v>
      </c>
      <c r="L16" s="1535" t="b">
        <v>0</v>
      </c>
      <c r="M16" s="869">
        <f t="shared" si="0"/>
        <v>8.6</v>
      </c>
      <c r="N16" s="217"/>
    </row>
    <row r="17" spans="1:20" s="98" customFormat="1" ht="24">
      <c r="A17" s="216"/>
      <c r="B17" s="339">
        <v>88314</v>
      </c>
      <c r="C17" s="187"/>
      <c r="D17" s="235" t="s">
        <v>134</v>
      </c>
      <c r="E17" s="148" t="s">
        <v>243</v>
      </c>
      <c r="F17" s="869" t="s">
        <v>244</v>
      </c>
      <c r="G17" s="1517">
        <v>1.1301000000000001</v>
      </c>
      <c r="H17" s="1518"/>
      <c r="I17" s="1519"/>
      <c r="J17" s="1533">
        <v>13.3</v>
      </c>
      <c r="K17" s="1534" t="b">
        <v>0</v>
      </c>
      <c r="L17" s="1535" t="b">
        <v>0</v>
      </c>
      <c r="M17" s="869">
        <f t="shared" si="0"/>
        <v>15.03</v>
      </c>
      <c r="N17" s="217"/>
    </row>
    <row r="18" spans="1:20" s="98" customFormat="1" ht="48">
      <c r="A18" s="216"/>
      <c r="B18" s="339">
        <v>91386</v>
      </c>
      <c r="C18" s="187"/>
      <c r="D18" s="235" t="s">
        <v>134</v>
      </c>
      <c r="E18" s="148" t="s">
        <v>84</v>
      </c>
      <c r="F18" s="869" t="s">
        <v>72</v>
      </c>
      <c r="G18" s="1517">
        <v>4.6399999999999997E-2</v>
      </c>
      <c r="H18" s="1518"/>
      <c r="I18" s="1519"/>
      <c r="J18" s="1494">
        <v>143.38999999999999</v>
      </c>
      <c r="K18" s="1494" t="b">
        <v>0</v>
      </c>
      <c r="L18" s="1494" t="b">
        <v>0</v>
      </c>
      <c r="M18" s="869">
        <f t="shared" si="0"/>
        <v>6.65</v>
      </c>
      <c r="N18" s="217"/>
      <c r="T18" s="98" t="s">
        <v>165</v>
      </c>
    </row>
    <row r="19" spans="1:20" s="98" customFormat="1" ht="48" customHeight="1">
      <c r="A19" s="216"/>
      <c r="B19" s="339">
        <v>95631</v>
      </c>
      <c r="C19" s="352"/>
      <c r="D19" s="235" t="s">
        <v>134</v>
      </c>
      <c r="E19" s="148" t="s">
        <v>86</v>
      </c>
      <c r="F19" s="869" t="s">
        <v>72</v>
      </c>
      <c r="G19" s="1517">
        <v>8.0500000000000002E-2</v>
      </c>
      <c r="H19" s="1518"/>
      <c r="I19" s="1519"/>
      <c r="J19" s="1494">
        <v>124.09</v>
      </c>
      <c r="K19" s="1494" t="b">
        <v>0</v>
      </c>
      <c r="L19" s="1494" t="b">
        <v>0</v>
      </c>
      <c r="M19" s="869">
        <f t="shared" ref="M19" si="1">TRUNC(G19*J19,2)</f>
        <v>9.98</v>
      </c>
      <c r="N19" s="217"/>
    </row>
    <row r="20" spans="1:20" s="98" customFormat="1" ht="36">
      <c r="A20" s="216"/>
      <c r="B20" s="339">
        <v>95632</v>
      </c>
      <c r="C20" s="187"/>
      <c r="D20" s="235" t="s">
        <v>134</v>
      </c>
      <c r="E20" s="148" t="s">
        <v>95</v>
      </c>
      <c r="F20" s="869" t="s">
        <v>90</v>
      </c>
      <c r="G20" s="1517">
        <v>6.0699999999999997E-2</v>
      </c>
      <c r="H20" s="1518"/>
      <c r="I20" s="1519"/>
      <c r="J20" s="1494">
        <v>42.08</v>
      </c>
      <c r="K20" s="1494" t="b">
        <v>0</v>
      </c>
      <c r="L20" s="1494" t="b">
        <v>0</v>
      </c>
      <c r="M20" s="869">
        <f t="shared" si="0"/>
        <v>2.5499999999999998</v>
      </c>
      <c r="N20" s="217"/>
    </row>
    <row r="21" spans="1:20" s="98" customFormat="1" ht="36" customHeight="1">
      <c r="A21" s="216"/>
      <c r="B21" s="339">
        <v>96155</v>
      </c>
      <c r="C21" s="187"/>
      <c r="D21" s="235" t="s">
        <v>134</v>
      </c>
      <c r="E21" s="148" t="s">
        <v>96</v>
      </c>
      <c r="F21" s="869" t="s">
        <v>90</v>
      </c>
      <c r="G21" s="1517">
        <v>0.1071</v>
      </c>
      <c r="H21" s="1518"/>
      <c r="I21" s="1519"/>
      <c r="J21" s="1494">
        <v>25.43</v>
      </c>
      <c r="K21" s="1494" t="b">
        <v>0</v>
      </c>
      <c r="L21" s="1494" t="b">
        <v>0</v>
      </c>
      <c r="M21" s="869">
        <f t="shared" si="0"/>
        <v>2.72</v>
      </c>
      <c r="N21" s="217"/>
    </row>
    <row r="22" spans="1:20" s="98" customFormat="1" ht="36" customHeight="1">
      <c r="A22" s="216"/>
      <c r="B22" s="339">
        <v>96157</v>
      </c>
      <c r="C22" s="187"/>
      <c r="D22" s="235" t="s">
        <v>134</v>
      </c>
      <c r="E22" s="148" t="s">
        <v>88</v>
      </c>
      <c r="F22" s="869" t="s">
        <v>72</v>
      </c>
      <c r="G22" s="1517">
        <v>3.4099999999999998E-2</v>
      </c>
      <c r="H22" s="1518"/>
      <c r="I22" s="1519"/>
      <c r="J22" s="1494">
        <v>105.46</v>
      </c>
      <c r="K22" s="1494" t="b">
        <v>0</v>
      </c>
      <c r="L22" s="1494" t="b">
        <v>0</v>
      </c>
      <c r="M22" s="869">
        <f t="shared" si="0"/>
        <v>3.59</v>
      </c>
      <c r="N22" s="217"/>
    </row>
    <row r="23" spans="1:20" s="98" customFormat="1" ht="36" customHeight="1">
      <c r="A23" s="216"/>
      <c r="B23" s="339">
        <v>96463</v>
      </c>
      <c r="C23" s="187"/>
      <c r="D23" s="235" t="s">
        <v>134</v>
      </c>
      <c r="E23" s="148" t="s">
        <v>89</v>
      </c>
      <c r="F23" s="869" t="s">
        <v>72</v>
      </c>
      <c r="G23" s="1517">
        <v>4.19E-2</v>
      </c>
      <c r="H23" s="1518"/>
      <c r="I23" s="1519"/>
      <c r="J23" s="1494">
        <v>115.41</v>
      </c>
      <c r="K23" s="1494" t="b">
        <v>0</v>
      </c>
      <c r="L23" s="1494" t="b">
        <v>0</v>
      </c>
      <c r="M23" s="869">
        <f t="shared" si="0"/>
        <v>4.83</v>
      </c>
      <c r="N23" s="217"/>
    </row>
    <row r="24" spans="1:20" s="98" customFormat="1" ht="36" customHeight="1">
      <c r="A24" s="216"/>
      <c r="B24" s="339">
        <v>96464</v>
      </c>
      <c r="C24" s="187"/>
      <c r="D24" s="235" t="s">
        <v>134</v>
      </c>
      <c r="E24" s="148" t="s">
        <v>97</v>
      </c>
      <c r="F24" s="869" t="s">
        <v>90</v>
      </c>
      <c r="G24" s="1517">
        <v>9.9000000000000005E-2</v>
      </c>
      <c r="H24" s="1518"/>
      <c r="I24" s="1519"/>
      <c r="J24" s="1494">
        <v>45.03</v>
      </c>
      <c r="K24" s="1494" t="b">
        <v>0</v>
      </c>
      <c r="L24" s="1494" t="b">
        <v>0</v>
      </c>
      <c r="M24" s="869">
        <f t="shared" si="0"/>
        <v>4.45</v>
      </c>
      <c r="N24" s="217"/>
    </row>
    <row r="25" spans="1:20" s="98" customFormat="1" ht="15.75" customHeight="1">
      <c r="A25" s="218"/>
      <c r="B25" s="1520" t="s">
        <v>176</v>
      </c>
      <c r="C25" s="1521"/>
      <c r="D25" s="1521"/>
      <c r="E25" s="1521"/>
      <c r="F25" s="1521"/>
      <c r="G25" s="1521"/>
      <c r="H25" s="1521"/>
      <c r="I25" s="1521"/>
      <c r="J25" s="1521"/>
      <c r="K25" s="1521"/>
      <c r="L25" s="1522"/>
      <c r="M25" s="237">
        <f>SUM(M14:M24)</f>
        <v>903.81000000000017</v>
      </c>
      <c r="N25" s="219"/>
    </row>
    <row r="26" spans="1:20" s="25" customFormat="1">
      <c r="B26" s="99"/>
      <c r="F26" s="32"/>
      <c r="G26" s="32"/>
      <c r="H26" s="32"/>
      <c r="I26" s="32"/>
      <c r="J26" s="32"/>
      <c r="K26" s="32"/>
      <c r="L26" s="32"/>
      <c r="M26" s="32"/>
    </row>
  </sheetData>
  <mergeCells count="34">
    <mergeCell ref="I10:L10"/>
    <mergeCell ref="A5:N5"/>
    <mergeCell ref="B7:B8"/>
    <mergeCell ref="D7:J8"/>
    <mergeCell ref="L7:M7"/>
    <mergeCell ref="L8:M8"/>
    <mergeCell ref="G17:I17"/>
    <mergeCell ref="J17:L17"/>
    <mergeCell ref="B12:C13"/>
    <mergeCell ref="D12:D13"/>
    <mergeCell ref="E12:E13"/>
    <mergeCell ref="F12:F13"/>
    <mergeCell ref="G12:I13"/>
    <mergeCell ref="G14:I14"/>
    <mergeCell ref="J14:L14"/>
    <mergeCell ref="G15:I15"/>
    <mergeCell ref="J15:L15"/>
    <mergeCell ref="G16:I16"/>
    <mergeCell ref="J16:L16"/>
    <mergeCell ref="G18:I18"/>
    <mergeCell ref="J18:L18"/>
    <mergeCell ref="G19:I19"/>
    <mergeCell ref="J19:L19"/>
    <mergeCell ref="G20:I20"/>
    <mergeCell ref="J20:L20"/>
    <mergeCell ref="G24:I24"/>
    <mergeCell ref="J24:L24"/>
    <mergeCell ref="B25:L25"/>
    <mergeCell ref="G21:I21"/>
    <mergeCell ref="J21:L21"/>
    <mergeCell ref="G22:I22"/>
    <mergeCell ref="J22:L22"/>
    <mergeCell ref="G23:I23"/>
    <mergeCell ref="J23:L23"/>
  </mergeCells>
  <dataValidations count="1">
    <dataValidation type="list" allowBlank="1" showInputMessage="1" showErrorMessage="1" sqref="O14:O24 D14:D24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64" fitToHeight="0" orientation="landscape" r:id="rId1"/>
  <headerFooter scaleWithDoc="0">
    <oddFooter xml:space="preserve">&amp;C&amp;10
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0">
    <pageSetUpPr fitToPage="1"/>
  </sheetPr>
  <dimension ref="A1:P26"/>
  <sheetViews>
    <sheetView showGridLines="0" showZeros="0" view="pageBreakPreview" topLeftCell="A6" zoomScaleNormal="100" zoomScaleSheetLayoutView="100" workbookViewId="0">
      <selection activeCell="D7" sqref="D7"/>
    </sheetView>
  </sheetViews>
  <sheetFormatPr defaultColWidth="11.42578125" defaultRowHeight="12.75"/>
  <cols>
    <col min="1" max="1" width="0.7109375" style="21" customWidth="1"/>
    <col min="2" max="2" width="15.140625" style="21" customWidth="1"/>
    <col min="3" max="3" width="0.7109375" style="21" customWidth="1"/>
    <col min="4" max="4" width="15.7109375" style="21" customWidth="1"/>
    <col min="5" max="5" width="53.7109375" style="21" customWidth="1"/>
    <col min="6" max="6" width="10.7109375" style="24" bestFit="1" customWidth="1"/>
    <col min="7" max="7" width="7.7109375" style="24" customWidth="1"/>
    <col min="8" max="8" width="0.7109375" style="24" customWidth="1"/>
    <col min="9" max="9" width="7.7109375" style="24" customWidth="1"/>
    <col min="10" max="10" width="10.7109375" style="24" customWidth="1"/>
    <col min="11" max="11" width="0.7109375" style="24" customWidth="1"/>
    <col min="12" max="12" width="6.5703125" style="24" customWidth="1"/>
    <col min="13" max="13" width="19.140625" style="24" customWidth="1"/>
    <col min="14" max="14" width="0.7109375" style="21" customWidth="1"/>
    <col min="15" max="15" width="14.28515625" style="21" customWidth="1"/>
    <col min="16" max="41" width="11.42578125" style="21"/>
    <col min="42" max="42" width="0.7109375" style="21" customWidth="1"/>
    <col min="43" max="43" width="15.140625" style="21" customWidth="1"/>
    <col min="44" max="44" width="0.7109375" style="21" customWidth="1"/>
    <col min="45" max="45" width="56.140625" style="21" customWidth="1"/>
    <col min="46" max="46" width="0.7109375" style="21" customWidth="1"/>
    <col min="47" max="47" width="9.140625" style="21" customWidth="1"/>
    <col min="48" max="48" width="6" style="21" customWidth="1"/>
    <col min="49" max="49" width="0.7109375" style="21" customWidth="1"/>
    <col min="50" max="50" width="7.140625" style="21" customWidth="1"/>
    <col min="51" max="51" width="6.5703125" style="21" customWidth="1"/>
    <col min="52" max="52" width="0.7109375" style="21" customWidth="1"/>
    <col min="53" max="53" width="7.85546875" style="21" customWidth="1"/>
    <col min="54" max="54" width="10.5703125" style="21" customWidth="1"/>
    <col min="55" max="55" width="0.7109375" style="21" customWidth="1"/>
    <col min="56" max="297" width="11.42578125" style="21"/>
    <col min="298" max="298" width="0.7109375" style="21" customWidth="1"/>
    <col min="299" max="299" width="15.140625" style="21" customWidth="1"/>
    <col min="300" max="300" width="0.7109375" style="21" customWidth="1"/>
    <col min="301" max="301" width="56.140625" style="21" customWidth="1"/>
    <col min="302" max="302" width="0.7109375" style="21" customWidth="1"/>
    <col min="303" max="303" width="9.140625" style="21" customWidth="1"/>
    <col min="304" max="304" width="6" style="21" customWidth="1"/>
    <col min="305" max="305" width="0.7109375" style="21" customWidth="1"/>
    <col min="306" max="306" width="7.140625" style="21" customWidth="1"/>
    <col min="307" max="307" width="6.5703125" style="21" customWidth="1"/>
    <col min="308" max="308" width="0.7109375" style="21" customWidth="1"/>
    <col min="309" max="309" width="7.85546875" style="21" customWidth="1"/>
    <col min="310" max="310" width="10.5703125" style="21" customWidth="1"/>
    <col min="311" max="311" width="0.7109375" style="21" customWidth="1"/>
    <col min="312" max="553" width="11.42578125" style="21"/>
    <col min="554" max="554" width="0.7109375" style="21" customWidth="1"/>
    <col min="555" max="555" width="15.140625" style="21" customWidth="1"/>
    <col min="556" max="556" width="0.7109375" style="21" customWidth="1"/>
    <col min="557" max="557" width="56.140625" style="21" customWidth="1"/>
    <col min="558" max="558" width="0.7109375" style="21" customWidth="1"/>
    <col min="559" max="559" width="9.140625" style="21" customWidth="1"/>
    <col min="560" max="560" width="6" style="21" customWidth="1"/>
    <col min="561" max="561" width="0.7109375" style="21" customWidth="1"/>
    <col min="562" max="562" width="7.140625" style="21" customWidth="1"/>
    <col min="563" max="563" width="6.5703125" style="21" customWidth="1"/>
    <col min="564" max="564" width="0.7109375" style="21" customWidth="1"/>
    <col min="565" max="565" width="7.85546875" style="21" customWidth="1"/>
    <col min="566" max="566" width="10.5703125" style="21" customWidth="1"/>
    <col min="567" max="567" width="0.7109375" style="21" customWidth="1"/>
    <col min="568" max="809" width="11.42578125" style="21"/>
    <col min="810" max="810" width="0.7109375" style="21" customWidth="1"/>
    <col min="811" max="811" width="15.140625" style="21" customWidth="1"/>
    <col min="812" max="812" width="0.7109375" style="21" customWidth="1"/>
    <col min="813" max="813" width="56.140625" style="21" customWidth="1"/>
    <col min="814" max="814" width="0.7109375" style="21" customWidth="1"/>
    <col min="815" max="815" width="9.140625" style="21" customWidth="1"/>
    <col min="816" max="816" width="6" style="21" customWidth="1"/>
    <col min="817" max="817" width="0.7109375" style="21" customWidth="1"/>
    <col min="818" max="818" width="7.140625" style="21" customWidth="1"/>
    <col min="819" max="819" width="6.5703125" style="21" customWidth="1"/>
    <col min="820" max="820" width="0.7109375" style="21" customWidth="1"/>
    <col min="821" max="821" width="7.85546875" style="21" customWidth="1"/>
    <col min="822" max="822" width="10.5703125" style="21" customWidth="1"/>
    <col min="823" max="823" width="0.7109375" style="21" customWidth="1"/>
    <col min="824" max="1065" width="11.42578125" style="21"/>
    <col min="1066" max="1066" width="0.7109375" style="21" customWidth="1"/>
    <col min="1067" max="1067" width="15.140625" style="21" customWidth="1"/>
    <col min="1068" max="1068" width="0.7109375" style="21" customWidth="1"/>
    <col min="1069" max="1069" width="56.140625" style="21" customWidth="1"/>
    <col min="1070" max="1070" width="0.7109375" style="21" customWidth="1"/>
    <col min="1071" max="1071" width="9.140625" style="21" customWidth="1"/>
    <col min="1072" max="1072" width="6" style="21" customWidth="1"/>
    <col min="1073" max="1073" width="0.7109375" style="21" customWidth="1"/>
    <col min="1074" max="1074" width="7.140625" style="21" customWidth="1"/>
    <col min="1075" max="1075" width="6.5703125" style="21" customWidth="1"/>
    <col min="1076" max="1076" width="0.7109375" style="21" customWidth="1"/>
    <col min="1077" max="1077" width="7.85546875" style="21" customWidth="1"/>
    <col min="1078" max="1078" width="10.5703125" style="21" customWidth="1"/>
    <col min="1079" max="1079" width="0.7109375" style="21" customWidth="1"/>
    <col min="1080" max="1321" width="11.42578125" style="21"/>
    <col min="1322" max="1322" width="0.7109375" style="21" customWidth="1"/>
    <col min="1323" max="1323" width="15.140625" style="21" customWidth="1"/>
    <col min="1324" max="1324" width="0.7109375" style="21" customWidth="1"/>
    <col min="1325" max="1325" width="56.140625" style="21" customWidth="1"/>
    <col min="1326" max="1326" width="0.7109375" style="21" customWidth="1"/>
    <col min="1327" max="1327" width="9.140625" style="21" customWidth="1"/>
    <col min="1328" max="1328" width="6" style="21" customWidth="1"/>
    <col min="1329" max="1329" width="0.7109375" style="21" customWidth="1"/>
    <col min="1330" max="1330" width="7.140625" style="21" customWidth="1"/>
    <col min="1331" max="1331" width="6.5703125" style="21" customWidth="1"/>
    <col min="1332" max="1332" width="0.7109375" style="21" customWidth="1"/>
    <col min="1333" max="1333" width="7.85546875" style="21" customWidth="1"/>
    <col min="1334" max="1334" width="10.5703125" style="21" customWidth="1"/>
    <col min="1335" max="1335" width="0.7109375" style="21" customWidth="1"/>
    <col min="1336" max="1577" width="11.42578125" style="21"/>
    <col min="1578" max="1578" width="0.7109375" style="21" customWidth="1"/>
    <col min="1579" max="1579" width="15.140625" style="21" customWidth="1"/>
    <col min="1580" max="1580" width="0.7109375" style="21" customWidth="1"/>
    <col min="1581" max="1581" width="56.140625" style="21" customWidth="1"/>
    <col min="1582" max="1582" width="0.7109375" style="21" customWidth="1"/>
    <col min="1583" max="1583" width="9.140625" style="21" customWidth="1"/>
    <col min="1584" max="1584" width="6" style="21" customWidth="1"/>
    <col min="1585" max="1585" width="0.7109375" style="21" customWidth="1"/>
    <col min="1586" max="1586" width="7.140625" style="21" customWidth="1"/>
    <col min="1587" max="1587" width="6.5703125" style="21" customWidth="1"/>
    <col min="1588" max="1588" width="0.7109375" style="21" customWidth="1"/>
    <col min="1589" max="1589" width="7.85546875" style="21" customWidth="1"/>
    <col min="1590" max="1590" width="10.5703125" style="21" customWidth="1"/>
    <col min="1591" max="1591" width="0.7109375" style="21" customWidth="1"/>
    <col min="1592" max="1833" width="11.42578125" style="21"/>
    <col min="1834" max="1834" width="0.7109375" style="21" customWidth="1"/>
    <col min="1835" max="1835" width="15.140625" style="21" customWidth="1"/>
    <col min="1836" max="1836" width="0.7109375" style="21" customWidth="1"/>
    <col min="1837" max="1837" width="56.140625" style="21" customWidth="1"/>
    <col min="1838" max="1838" width="0.7109375" style="21" customWidth="1"/>
    <col min="1839" max="1839" width="9.140625" style="21" customWidth="1"/>
    <col min="1840" max="1840" width="6" style="21" customWidth="1"/>
    <col min="1841" max="1841" width="0.7109375" style="21" customWidth="1"/>
    <col min="1842" max="1842" width="7.140625" style="21" customWidth="1"/>
    <col min="1843" max="1843" width="6.5703125" style="21" customWidth="1"/>
    <col min="1844" max="1844" width="0.7109375" style="21" customWidth="1"/>
    <col min="1845" max="1845" width="7.85546875" style="21" customWidth="1"/>
    <col min="1846" max="1846" width="10.5703125" style="21" customWidth="1"/>
    <col min="1847" max="1847" width="0.7109375" style="21" customWidth="1"/>
    <col min="1848" max="2089" width="11.42578125" style="21"/>
    <col min="2090" max="2090" width="0.7109375" style="21" customWidth="1"/>
    <col min="2091" max="2091" width="15.140625" style="21" customWidth="1"/>
    <col min="2092" max="2092" width="0.7109375" style="21" customWidth="1"/>
    <col min="2093" max="2093" width="56.140625" style="21" customWidth="1"/>
    <col min="2094" max="2094" width="0.7109375" style="21" customWidth="1"/>
    <col min="2095" max="2095" width="9.140625" style="21" customWidth="1"/>
    <col min="2096" max="2096" width="6" style="21" customWidth="1"/>
    <col min="2097" max="2097" width="0.7109375" style="21" customWidth="1"/>
    <col min="2098" max="2098" width="7.140625" style="21" customWidth="1"/>
    <col min="2099" max="2099" width="6.5703125" style="21" customWidth="1"/>
    <col min="2100" max="2100" width="0.7109375" style="21" customWidth="1"/>
    <col min="2101" max="2101" width="7.85546875" style="21" customWidth="1"/>
    <col min="2102" max="2102" width="10.5703125" style="21" customWidth="1"/>
    <col min="2103" max="2103" width="0.7109375" style="21" customWidth="1"/>
    <col min="2104" max="2345" width="11.42578125" style="21"/>
    <col min="2346" max="2346" width="0.7109375" style="21" customWidth="1"/>
    <col min="2347" max="2347" width="15.140625" style="21" customWidth="1"/>
    <col min="2348" max="2348" width="0.7109375" style="21" customWidth="1"/>
    <col min="2349" max="2349" width="56.140625" style="21" customWidth="1"/>
    <col min="2350" max="2350" width="0.7109375" style="21" customWidth="1"/>
    <col min="2351" max="2351" width="9.140625" style="21" customWidth="1"/>
    <col min="2352" max="2352" width="6" style="21" customWidth="1"/>
    <col min="2353" max="2353" width="0.7109375" style="21" customWidth="1"/>
    <col min="2354" max="2354" width="7.140625" style="21" customWidth="1"/>
    <col min="2355" max="2355" width="6.5703125" style="21" customWidth="1"/>
    <col min="2356" max="2356" width="0.7109375" style="21" customWidth="1"/>
    <col min="2357" max="2357" width="7.85546875" style="21" customWidth="1"/>
    <col min="2358" max="2358" width="10.5703125" style="21" customWidth="1"/>
    <col min="2359" max="2359" width="0.7109375" style="21" customWidth="1"/>
    <col min="2360" max="2601" width="11.42578125" style="21"/>
    <col min="2602" max="2602" width="0.7109375" style="21" customWidth="1"/>
    <col min="2603" max="2603" width="15.140625" style="21" customWidth="1"/>
    <col min="2604" max="2604" width="0.7109375" style="21" customWidth="1"/>
    <col min="2605" max="2605" width="56.140625" style="21" customWidth="1"/>
    <col min="2606" max="2606" width="0.7109375" style="21" customWidth="1"/>
    <col min="2607" max="2607" width="9.140625" style="21" customWidth="1"/>
    <col min="2608" max="2608" width="6" style="21" customWidth="1"/>
    <col min="2609" max="2609" width="0.7109375" style="21" customWidth="1"/>
    <col min="2610" max="2610" width="7.140625" style="21" customWidth="1"/>
    <col min="2611" max="2611" width="6.5703125" style="21" customWidth="1"/>
    <col min="2612" max="2612" width="0.7109375" style="21" customWidth="1"/>
    <col min="2613" max="2613" width="7.85546875" style="21" customWidth="1"/>
    <col min="2614" max="2614" width="10.5703125" style="21" customWidth="1"/>
    <col min="2615" max="2615" width="0.7109375" style="21" customWidth="1"/>
    <col min="2616" max="2857" width="11.42578125" style="21"/>
    <col min="2858" max="2858" width="0.7109375" style="21" customWidth="1"/>
    <col min="2859" max="2859" width="15.140625" style="21" customWidth="1"/>
    <col min="2860" max="2860" width="0.7109375" style="21" customWidth="1"/>
    <col min="2861" max="2861" width="56.140625" style="21" customWidth="1"/>
    <col min="2862" max="2862" width="0.7109375" style="21" customWidth="1"/>
    <col min="2863" max="2863" width="9.140625" style="21" customWidth="1"/>
    <col min="2864" max="2864" width="6" style="21" customWidth="1"/>
    <col min="2865" max="2865" width="0.7109375" style="21" customWidth="1"/>
    <col min="2866" max="2866" width="7.140625" style="21" customWidth="1"/>
    <col min="2867" max="2867" width="6.5703125" style="21" customWidth="1"/>
    <col min="2868" max="2868" width="0.7109375" style="21" customWidth="1"/>
    <col min="2869" max="2869" width="7.85546875" style="21" customWidth="1"/>
    <col min="2870" max="2870" width="10.5703125" style="21" customWidth="1"/>
    <col min="2871" max="2871" width="0.7109375" style="21" customWidth="1"/>
    <col min="2872" max="3113" width="11.42578125" style="21"/>
    <col min="3114" max="3114" width="0.7109375" style="21" customWidth="1"/>
    <col min="3115" max="3115" width="15.140625" style="21" customWidth="1"/>
    <col min="3116" max="3116" width="0.7109375" style="21" customWidth="1"/>
    <col min="3117" max="3117" width="56.140625" style="21" customWidth="1"/>
    <col min="3118" max="3118" width="0.7109375" style="21" customWidth="1"/>
    <col min="3119" max="3119" width="9.140625" style="21" customWidth="1"/>
    <col min="3120" max="3120" width="6" style="21" customWidth="1"/>
    <col min="3121" max="3121" width="0.7109375" style="21" customWidth="1"/>
    <col min="3122" max="3122" width="7.140625" style="21" customWidth="1"/>
    <col min="3123" max="3123" width="6.5703125" style="21" customWidth="1"/>
    <col min="3124" max="3124" width="0.7109375" style="21" customWidth="1"/>
    <col min="3125" max="3125" width="7.85546875" style="21" customWidth="1"/>
    <col min="3126" max="3126" width="10.5703125" style="21" customWidth="1"/>
    <col min="3127" max="3127" width="0.7109375" style="21" customWidth="1"/>
    <col min="3128" max="3369" width="11.42578125" style="21"/>
    <col min="3370" max="3370" width="0.7109375" style="21" customWidth="1"/>
    <col min="3371" max="3371" width="15.140625" style="21" customWidth="1"/>
    <col min="3372" max="3372" width="0.7109375" style="21" customWidth="1"/>
    <col min="3373" max="3373" width="56.140625" style="21" customWidth="1"/>
    <col min="3374" max="3374" width="0.7109375" style="21" customWidth="1"/>
    <col min="3375" max="3375" width="9.140625" style="21" customWidth="1"/>
    <col min="3376" max="3376" width="6" style="21" customWidth="1"/>
    <col min="3377" max="3377" width="0.7109375" style="21" customWidth="1"/>
    <col min="3378" max="3378" width="7.140625" style="21" customWidth="1"/>
    <col min="3379" max="3379" width="6.5703125" style="21" customWidth="1"/>
    <col min="3380" max="3380" width="0.7109375" style="21" customWidth="1"/>
    <col min="3381" max="3381" width="7.85546875" style="21" customWidth="1"/>
    <col min="3382" max="3382" width="10.5703125" style="21" customWidth="1"/>
    <col min="3383" max="3383" width="0.7109375" style="21" customWidth="1"/>
    <col min="3384" max="3625" width="11.42578125" style="21"/>
    <col min="3626" max="3626" width="0.7109375" style="21" customWidth="1"/>
    <col min="3627" max="3627" width="15.140625" style="21" customWidth="1"/>
    <col min="3628" max="3628" width="0.7109375" style="21" customWidth="1"/>
    <col min="3629" max="3629" width="56.140625" style="21" customWidth="1"/>
    <col min="3630" max="3630" width="0.7109375" style="21" customWidth="1"/>
    <col min="3631" max="3631" width="9.140625" style="21" customWidth="1"/>
    <col min="3632" max="3632" width="6" style="21" customWidth="1"/>
    <col min="3633" max="3633" width="0.7109375" style="21" customWidth="1"/>
    <col min="3634" max="3634" width="7.140625" style="21" customWidth="1"/>
    <col min="3635" max="3635" width="6.5703125" style="21" customWidth="1"/>
    <col min="3636" max="3636" width="0.7109375" style="21" customWidth="1"/>
    <col min="3637" max="3637" width="7.85546875" style="21" customWidth="1"/>
    <col min="3638" max="3638" width="10.5703125" style="21" customWidth="1"/>
    <col min="3639" max="3639" width="0.7109375" style="21" customWidth="1"/>
    <col min="3640" max="3881" width="11.42578125" style="21"/>
    <col min="3882" max="3882" width="0.7109375" style="21" customWidth="1"/>
    <col min="3883" max="3883" width="15.140625" style="21" customWidth="1"/>
    <col min="3884" max="3884" width="0.7109375" style="21" customWidth="1"/>
    <col min="3885" max="3885" width="56.140625" style="21" customWidth="1"/>
    <col min="3886" max="3886" width="0.7109375" style="21" customWidth="1"/>
    <col min="3887" max="3887" width="9.140625" style="21" customWidth="1"/>
    <col min="3888" max="3888" width="6" style="21" customWidth="1"/>
    <col min="3889" max="3889" width="0.7109375" style="21" customWidth="1"/>
    <col min="3890" max="3890" width="7.140625" style="21" customWidth="1"/>
    <col min="3891" max="3891" width="6.5703125" style="21" customWidth="1"/>
    <col min="3892" max="3892" width="0.7109375" style="21" customWidth="1"/>
    <col min="3893" max="3893" width="7.85546875" style="21" customWidth="1"/>
    <col min="3894" max="3894" width="10.5703125" style="21" customWidth="1"/>
    <col min="3895" max="3895" width="0.7109375" style="21" customWidth="1"/>
    <col min="3896" max="4137" width="11.42578125" style="21"/>
    <col min="4138" max="4138" width="0.7109375" style="21" customWidth="1"/>
    <col min="4139" max="4139" width="15.140625" style="21" customWidth="1"/>
    <col min="4140" max="4140" width="0.7109375" style="21" customWidth="1"/>
    <col min="4141" max="4141" width="56.140625" style="21" customWidth="1"/>
    <col min="4142" max="4142" width="0.7109375" style="21" customWidth="1"/>
    <col min="4143" max="4143" width="9.140625" style="21" customWidth="1"/>
    <col min="4144" max="4144" width="6" style="21" customWidth="1"/>
    <col min="4145" max="4145" width="0.7109375" style="21" customWidth="1"/>
    <col min="4146" max="4146" width="7.140625" style="21" customWidth="1"/>
    <col min="4147" max="4147" width="6.5703125" style="21" customWidth="1"/>
    <col min="4148" max="4148" width="0.7109375" style="21" customWidth="1"/>
    <col min="4149" max="4149" width="7.85546875" style="21" customWidth="1"/>
    <col min="4150" max="4150" width="10.5703125" style="21" customWidth="1"/>
    <col min="4151" max="4151" width="0.7109375" style="21" customWidth="1"/>
    <col min="4152" max="4393" width="11.42578125" style="21"/>
    <col min="4394" max="4394" width="0.7109375" style="21" customWidth="1"/>
    <col min="4395" max="4395" width="15.140625" style="21" customWidth="1"/>
    <col min="4396" max="4396" width="0.7109375" style="21" customWidth="1"/>
    <col min="4397" max="4397" width="56.140625" style="21" customWidth="1"/>
    <col min="4398" max="4398" width="0.7109375" style="21" customWidth="1"/>
    <col min="4399" max="4399" width="9.140625" style="21" customWidth="1"/>
    <col min="4400" max="4400" width="6" style="21" customWidth="1"/>
    <col min="4401" max="4401" width="0.7109375" style="21" customWidth="1"/>
    <col min="4402" max="4402" width="7.140625" style="21" customWidth="1"/>
    <col min="4403" max="4403" width="6.5703125" style="21" customWidth="1"/>
    <col min="4404" max="4404" width="0.7109375" style="21" customWidth="1"/>
    <col min="4405" max="4405" width="7.85546875" style="21" customWidth="1"/>
    <col min="4406" max="4406" width="10.5703125" style="21" customWidth="1"/>
    <col min="4407" max="4407" width="0.7109375" style="21" customWidth="1"/>
    <col min="4408" max="4649" width="11.42578125" style="21"/>
    <col min="4650" max="4650" width="0.7109375" style="21" customWidth="1"/>
    <col min="4651" max="4651" width="15.140625" style="21" customWidth="1"/>
    <col min="4652" max="4652" width="0.7109375" style="21" customWidth="1"/>
    <col min="4653" max="4653" width="56.140625" style="21" customWidth="1"/>
    <col min="4654" max="4654" width="0.7109375" style="21" customWidth="1"/>
    <col min="4655" max="4655" width="9.140625" style="21" customWidth="1"/>
    <col min="4656" max="4656" width="6" style="21" customWidth="1"/>
    <col min="4657" max="4657" width="0.7109375" style="21" customWidth="1"/>
    <col min="4658" max="4658" width="7.140625" style="21" customWidth="1"/>
    <col min="4659" max="4659" width="6.5703125" style="21" customWidth="1"/>
    <col min="4660" max="4660" width="0.7109375" style="21" customWidth="1"/>
    <col min="4661" max="4661" width="7.85546875" style="21" customWidth="1"/>
    <col min="4662" max="4662" width="10.5703125" style="21" customWidth="1"/>
    <col min="4663" max="4663" width="0.7109375" style="21" customWidth="1"/>
    <col min="4664" max="4905" width="11.42578125" style="21"/>
    <col min="4906" max="4906" width="0.7109375" style="21" customWidth="1"/>
    <col min="4907" max="4907" width="15.140625" style="21" customWidth="1"/>
    <col min="4908" max="4908" width="0.7109375" style="21" customWidth="1"/>
    <col min="4909" max="4909" width="56.140625" style="21" customWidth="1"/>
    <col min="4910" max="4910" width="0.7109375" style="21" customWidth="1"/>
    <col min="4911" max="4911" width="9.140625" style="21" customWidth="1"/>
    <col min="4912" max="4912" width="6" style="21" customWidth="1"/>
    <col min="4913" max="4913" width="0.7109375" style="21" customWidth="1"/>
    <col min="4914" max="4914" width="7.140625" style="21" customWidth="1"/>
    <col min="4915" max="4915" width="6.5703125" style="21" customWidth="1"/>
    <col min="4916" max="4916" width="0.7109375" style="21" customWidth="1"/>
    <col min="4917" max="4917" width="7.85546875" style="21" customWidth="1"/>
    <col min="4918" max="4918" width="10.5703125" style="21" customWidth="1"/>
    <col min="4919" max="4919" width="0.7109375" style="21" customWidth="1"/>
    <col min="4920" max="5161" width="11.42578125" style="21"/>
    <col min="5162" max="5162" width="0.7109375" style="21" customWidth="1"/>
    <col min="5163" max="5163" width="15.140625" style="21" customWidth="1"/>
    <col min="5164" max="5164" width="0.7109375" style="21" customWidth="1"/>
    <col min="5165" max="5165" width="56.140625" style="21" customWidth="1"/>
    <col min="5166" max="5166" width="0.7109375" style="21" customWidth="1"/>
    <col min="5167" max="5167" width="9.140625" style="21" customWidth="1"/>
    <col min="5168" max="5168" width="6" style="21" customWidth="1"/>
    <col min="5169" max="5169" width="0.7109375" style="21" customWidth="1"/>
    <col min="5170" max="5170" width="7.140625" style="21" customWidth="1"/>
    <col min="5171" max="5171" width="6.5703125" style="21" customWidth="1"/>
    <col min="5172" max="5172" width="0.7109375" style="21" customWidth="1"/>
    <col min="5173" max="5173" width="7.85546875" style="21" customWidth="1"/>
    <col min="5174" max="5174" width="10.5703125" style="21" customWidth="1"/>
    <col min="5175" max="5175" width="0.7109375" style="21" customWidth="1"/>
    <col min="5176" max="5417" width="11.42578125" style="21"/>
    <col min="5418" max="5418" width="0.7109375" style="21" customWidth="1"/>
    <col min="5419" max="5419" width="15.140625" style="21" customWidth="1"/>
    <col min="5420" max="5420" width="0.7109375" style="21" customWidth="1"/>
    <col min="5421" max="5421" width="56.140625" style="21" customWidth="1"/>
    <col min="5422" max="5422" width="0.7109375" style="21" customWidth="1"/>
    <col min="5423" max="5423" width="9.140625" style="21" customWidth="1"/>
    <col min="5424" max="5424" width="6" style="21" customWidth="1"/>
    <col min="5425" max="5425" width="0.7109375" style="21" customWidth="1"/>
    <col min="5426" max="5426" width="7.140625" style="21" customWidth="1"/>
    <col min="5427" max="5427" width="6.5703125" style="21" customWidth="1"/>
    <col min="5428" max="5428" width="0.7109375" style="21" customWidth="1"/>
    <col min="5429" max="5429" width="7.85546875" style="21" customWidth="1"/>
    <col min="5430" max="5430" width="10.5703125" style="21" customWidth="1"/>
    <col min="5431" max="5431" width="0.7109375" style="21" customWidth="1"/>
    <col min="5432" max="5673" width="11.42578125" style="21"/>
    <col min="5674" max="5674" width="0.7109375" style="21" customWidth="1"/>
    <col min="5675" max="5675" width="15.140625" style="21" customWidth="1"/>
    <col min="5676" max="5676" width="0.7109375" style="21" customWidth="1"/>
    <col min="5677" max="5677" width="56.140625" style="21" customWidth="1"/>
    <col min="5678" max="5678" width="0.7109375" style="21" customWidth="1"/>
    <col min="5679" max="5679" width="9.140625" style="21" customWidth="1"/>
    <col min="5680" max="5680" width="6" style="21" customWidth="1"/>
    <col min="5681" max="5681" width="0.7109375" style="21" customWidth="1"/>
    <col min="5682" max="5682" width="7.140625" style="21" customWidth="1"/>
    <col min="5683" max="5683" width="6.5703125" style="21" customWidth="1"/>
    <col min="5684" max="5684" width="0.7109375" style="21" customWidth="1"/>
    <col min="5685" max="5685" width="7.85546875" style="21" customWidth="1"/>
    <col min="5686" max="5686" width="10.5703125" style="21" customWidth="1"/>
    <col min="5687" max="5687" width="0.7109375" style="21" customWidth="1"/>
    <col min="5688" max="5929" width="11.42578125" style="21"/>
    <col min="5930" max="5930" width="0.7109375" style="21" customWidth="1"/>
    <col min="5931" max="5931" width="15.140625" style="21" customWidth="1"/>
    <col min="5932" max="5932" width="0.7109375" style="21" customWidth="1"/>
    <col min="5933" max="5933" width="56.140625" style="21" customWidth="1"/>
    <col min="5934" max="5934" width="0.7109375" style="21" customWidth="1"/>
    <col min="5935" max="5935" width="9.140625" style="21" customWidth="1"/>
    <col min="5936" max="5936" width="6" style="21" customWidth="1"/>
    <col min="5937" max="5937" width="0.7109375" style="21" customWidth="1"/>
    <col min="5938" max="5938" width="7.140625" style="21" customWidth="1"/>
    <col min="5939" max="5939" width="6.5703125" style="21" customWidth="1"/>
    <col min="5940" max="5940" width="0.7109375" style="21" customWidth="1"/>
    <col min="5941" max="5941" width="7.85546875" style="21" customWidth="1"/>
    <col min="5942" max="5942" width="10.5703125" style="21" customWidth="1"/>
    <col min="5943" max="5943" width="0.7109375" style="21" customWidth="1"/>
    <col min="5944" max="6185" width="11.42578125" style="21"/>
    <col min="6186" max="6186" width="0.7109375" style="21" customWidth="1"/>
    <col min="6187" max="6187" width="15.140625" style="21" customWidth="1"/>
    <col min="6188" max="6188" width="0.7109375" style="21" customWidth="1"/>
    <col min="6189" max="6189" width="56.140625" style="21" customWidth="1"/>
    <col min="6190" max="6190" width="0.7109375" style="21" customWidth="1"/>
    <col min="6191" max="6191" width="9.140625" style="21" customWidth="1"/>
    <col min="6192" max="6192" width="6" style="21" customWidth="1"/>
    <col min="6193" max="6193" width="0.7109375" style="21" customWidth="1"/>
    <col min="6194" max="6194" width="7.140625" style="21" customWidth="1"/>
    <col min="6195" max="6195" width="6.5703125" style="21" customWidth="1"/>
    <col min="6196" max="6196" width="0.7109375" style="21" customWidth="1"/>
    <col min="6197" max="6197" width="7.85546875" style="21" customWidth="1"/>
    <col min="6198" max="6198" width="10.5703125" style="21" customWidth="1"/>
    <col min="6199" max="6199" width="0.7109375" style="21" customWidth="1"/>
    <col min="6200" max="6441" width="11.42578125" style="21"/>
    <col min="6442" max="6442" width="0.7109375" style="21" customWidth="1"/>
    <col min="6443" max="6443" width="15.140625" style="21" customWidth="1"/>
    <col min="6444" max="6444" width="0.7109375" style="21" customWidth="1"/>
    <col min="6445" max="6445" width="56.140625" style="21" customWidth="1"/>
    <col min="6446" max="6446" width="0.7109375" style="21" customWidth="1"/>
    <col min="6447" max="6447" width="9.140625" style="21" customWidth="1"/>
    <col min="6448" max="6448" width="6" style="21" customWidth="1"/>
    <col min="6449" max="6449" width="0.7109375" style="21" customWidth="1"/>
    <col min="6450" max="6450" width="7.140625" style="21" customWidth="1"/>
    <col min="6451" max="6451" width="6.5703125" style="21" customWidth="1"/>
    <col min="6452" max="6452" width="0.7109375" style="21" customWidth="1"/>
    <col min="6453" max="6453" width="7.85546875" style="21" customWidth="1"/>
    <col min="6454" max="6454" width="10.5703125" style="21" customWidth="1"/>
    <col min="6455" max="6455" width="0.7109375" style="21" customWidth="1"/>
    <col min="6456" max="6697" width="11.42578125" style="21"/>
    <col min="6698" max="6698" width="0.7109375" style="21" customWidth="1"/>
    <col min="6699" max="6699" width="15.140625" style="21" customWidth="1"/>
    <col min="6700" max="6700" width="0.7109375" style="21" customWidth="1"/>
    <col min="6701" max="6701" width="56.140625" style="21" customWidth="1"/>
    <col min="6702" max="6702" width="0.7109375" style="21" customWidth="1"/>
    <col min="6703" max="6703" width="9.140625" style="21" customWidth="1"/>
    <col min="6704" max="6704" width="6" style="21" customWidth="1"/>
    <col min="6705" max="6705" width="0.7109375" style="21" customWidth="1"/>
    <col min="6706" max="6706" width="7.140625" style="21" customWidth="1"/>
    <col min="6707" max="6707" width="6.5703125" style="21" customWidth="1"/>
    <col min="6708" max="6708" width="0.7109375" style="21" customWidth="1"/>
    <col min="6709" max="6709" width="7.85546875" style="21" customWidth="1"/>
    <col min="6710" max="6710" width="10.5703125" style="21" customWidth="1"/>
    <col min="6711" max="6711" width="0.7109375" style="21" customWidth="1"/>
    <col min="6712" max="6953" width="11.42578125" style="21"/>
    <col min="6954" max="6954" width="0.7109375" style="21" customWidth="1"/>
    <col min="6955" max="6955" width="15.140625" style="21" customWidth="1"/>
    <col min="6956" max="6956" width="0.7109375" style="21" customWidth="1"/>
    <col min="6957" max="6957" width="56.140625" style="21" customWidth="1"/>
    <col min="6958" max="6958" width="0.7109375" style="21" customWidth="1"/>
    <col min="6959" max="6959" width="9.140625" style="21" customWidth="1"/>
    <col min="6960" max="6960" width="6" style="21" customWidth="1"/>
    <col min="6961" max="6961" width="0.7109375" style="21" customWidth="1"/>
    <col min="6962" max="6962" width="7.140625" style="21" customWidth="1"/>
    <col min="6963" max="6963" width="6.5703125" style="21" customWidth="1"/>
    <col min="6964" max="6964" width="0.7109375" style="21" customWidth="1"/>
    <col min="6965" max="6965" width="7.85546875" style="21" customWidth="1"/>
    <col min="6966" max="6966" width="10.5703125" style="21" customWidth="1"/>
    <col min="6967" max="6967" width="0.7109375" style="21" customWidth="1"/>
    <col min="6968" max="7209" width="11.42578125" style="21"/>
    <col min="7210" max="7210" width="0.7109375" style="21" customWidth="1"/>
    <col min="7211" max="7211" width="15.140625" style="21" customWidth="1"/>
    <col min="7212" max="7212" width="0.7109375" style="21" customWidth="1"/>
    <col min="7213" max="7213" width="56.140625" style="21" customWidth="1"/>
    <col min="7214" max="7214" width="0.7109375" style="21" customWidth="1"/>
    <col min="7215" max="7215" width="9.140625" style="21" customWidth="1"/>
    <col min="7216" max="7216" width="6" style="21" customWidth="1"/>
    <col min="7217" max="7217" width="0.7109375" style="21" customWidth="1"/>
    <col min="7218" max="7218" width="7.140625" style="21" customWidth="1"/>
    <col min="7219" max="7219" width="6.5703125" style="21" customWidth="1"/>
    <col min="7220" max="7220" width="0.7109375" style="21" customWidth="1"/>
    <col min="7221" max="7221" width="7.85546875" style="21" customWidth="1"/>
    <col min="7222" max="7222" width="10.5703125" style="21" customWidth="1"/>
    <col min="7223" max="7223" width="0.7109375" style="21" customWidth="1"/>
    <col min="7224" max="7465" width="11.42578125" style="21"/>
    <col min="7466" max="7466" width="0.7109375" style="21" customWidth="1"/>
    <col min="7467" max="7467" width="15.140625" style="21" customWidth="1"/>
    <col min="7468" max="7468" width="0.7109375" style="21" customWidth="1"/>
    <col min="7469" max="7469" width="56.140625" style="21" customWidth="1"/>
    <col min="7470" max="7470" width="0.7109375" style="21" customWidth="1"/>
    <col min="7471" max="7471" width="9.140625" style="21" customWidth="1"/>
    <col min="7472" max="7472" width="6" style="21" customWidth="1"/>
    <col min="7473" max="7473" width="0.7109375" style="21" customWidth="1"/>
    <col min="7474" max="7474" width="7.140625" style="21" customWidth="1"/>
    <col min="7475" max="7475" width="6.5703125" style="21" customWidth="1"/>
    <col min="7476" max="7476" width="0.7109375" style="21" customWidth="1"/>
    <col min="7477" max="7477" width="7.85546875" style="21" customWidth="1"/>
    <col min="7478" max="7478" width="10.5703125" style="21" customWidth="1"/>
    <col min="7479" max="7479" width="0.7109375" style="21" customWidth="1"/>
    <col min="7480" max="7721" width="11.42578125" style="21"/>
    <col min="7722" max="7722" width="0.7109375" style="21" customWidth="1"/>
    <col min="7723" max="7723" width="15.140625" style="21" customWidth="1"/>
    <col min="7724" max="7724" width="0.7109375" style="21" customWidth="1"/>
    <col min="7725" max="7725" width="56.140625" style="21" customWidth="1"/>
    <col min="7726" max="7726" width="0.7109375" style="21" customWidth="1"/>
    <col min="7727" max="7727" width="9.140625" style="21" customWidth="1"/>
    <col min="7728" max="7728" width="6" style="21" customWidth="1"/>
    <col min="7729" max="7729" width="0.7109375" style="21" customWidth="1"/>
    <col min="7730" max="7730" width="7.140625" style="21" customWidth="1"/>
    <col min="7731" max="7731" width="6.5703125" style="21" customWidth="1"/>
    <col min="7732" max="7732" width="0.7109375" style="21" customWidth="1"/>
    <col min="7733" max="7733" width="7.85546875" style="21" customWidth="1"/>
    <col min="7734" max="7734" width="10.5703125" style="21" customWidth="1"/>
    <col min="7735" max="7735" width="0.7109375" style="21" customWidth="1"/>
    <col min="7736" max="7977" width="11.42578125" style="21"/>
    <col min="7978" max="7978" width="0.7109375" style="21" customWidth="1"/>
    <col min="7979" max="7979" width="15.140625" style="21" customWidth="1"/>
    <col min="7980" max="7980" width="0.7109375" style="21" customWidth="1"/>
    <col min="7981" max="7981" width="56.140625" style="21" customWidth="1"/>
    <col min="7982" max="7982" width="0.7109375" style="21" customWidth="1"/>
    <col min="7983" max="7983" width="9.140625" style="21" customWidth="1"/>
    <col min="7984" max="7984" width="6" style="21" customWidth="1"/>
    <col min="7985" max="7985" width="0.7109375" style="21" customWidth="1"/>
    <col min="7986" max="7986" width="7.140625" style="21" customWidth="1"/>
    <col min="7987" max="7987" width="6.5703125" style="21" customWidth="1"/>
    <col min="7988" max="7988" width="0.7109375" style="21" customWidth="1"/>
    <col min="7989" max="7989" width="7.85546875" style="21" customWidth="1"/>
    <col min="7990" max="7990" width="10.5703125" style="21" customWidth="1"/>
    <col min="7991" max="7991" width="0.7109375" style="21" customWidth="1"/>
    <col min="7992" max="8233" width="11.42578125" style="21"/>
    <col min="8234" max="8234" width="0.7109375" style="21" customWidth="1"/>
    <col min="8235" max="8235" width="15.140625" style="21" customWidth="1"/>
    <col min="8236" max="8236" width="0.7109375" style="21" customWidth="1"/>
    <col min="8237" max="8237" width="56.140625" style="21" customWidth="1"/>
    <col min="8238" max="8238" width="0.7109375" style="21" customWidth="1"/>
    <col min="8239" max="8239" width="9.140625" style="21" customWidth="1"/>
    <col min="8240" max="8240" width="6" style="21" customWidth="1"/>
    <col min="8241" max="8241" width="0.7109375" style="21" customWidth="1"/>
    <col min="8242" max="8242" width="7.140625" style="21" customWidth="1"/>
    <col min="8243" max="8243" width="6.5703125" style="21" customWidth="1"/>
    <col min="8244" max="8244" width="0.7109375" style="21" customWidth="1"/>
    <col min="8245" max="8245" width="7.85546875" style="21" customWidth="1"/>
    <col min="8246" max="8246" width="10.5703125" style="21" customWidth="1"/>
    <col min="8247" max="8247" width="0.7109375" style="21" customWidth="1"/>
    <col min="8248" max="8489" width="11.42578125" style="21"/>
    <col min="8490" max="8490" width="0.7109375" style="21" customWidth="1"/>
    <col min="8491" max="8491" width="15.140625" style="21" customWidth="1"/>
    <col min="8492" max="8492" width="0.7109375" style="21" customWidth="1"/>
    <col min="8493" max="8493" width="56.140625" style="21" customWidth="1"/>
    <col min="8494" max="8494" width="0.7109375" style="21" customWidth="1"/>
    <col min="8495" max="8495" width="9.140625" style="21" customWidth="1"/>
    <col min="8496" max="8496" width="6" style="21" customWidth="1"/>
    <col min="8497" max="8497" width="0.7109375" style="21" customWidth="1"/>
    <col min="8498" max="8498" width="7.140625" style="21" customWidth="1"/>
    <col min="8499" max="8499" width="6.5703125" style="21" customWidth="1"/>
    <col min="8500" max="8500" width="0.7109375" style="21" customWidth="1"/>
    <col min="8501" max="8501" width="7.85546875" style="21" customWidth="1"/>
    <col min="8502" max="8502" width="10.5703125" style="21" customWidth="1"/>
    <col min="8503" max="8503" width="0.7109375" style="21" customWidth="1"/>
    <col min="8504" max="8745" width="11.42578125" style="21"/>
    <col min="8746" max="8746" width="0.7109375" style="21" customWidth="1"/>
    <col min="8747" max="8747" width="15.140625" style="21" customWidth="1"/>
    <col min="8748" max="8748" width="0.7109375" style="21" customWidth="1"/>
    <col min="8749" max="8749" width="56.140625" style="21" customWidth="1"/>
    <col min="8750" max="8750" width="0.7109375" style="21" customWidth="1"/>
    <col min="8751" max="8751" width="9.140625" style="21" customWidth="1"/>
    <col min="8752" max="8752" width="6" style="21" customWidth="1"/>
    <col min="8753" max="8753" width="0.7109375" style="21" customWidth="1"/>
    <col min="8754" max="8754" width="7.140625" style="21" customWidth="1"/>
    <col min="8755" max="8755" width="6.5703125" style="21" customWidth="1"/>
    <col min="8756" max="8756" width="0.7109375" style="21" customWidth="1"/>
    <col min="8757" max="8757" width="7.85546875" style="21" customWidth="1"/>
    <col min="8758" max="8758" width="10.5703125" style="21" customWidth="1"/>
    <col min="8759" max="8759" width="0.7109375" style="21" customWidth="1"/>
    <col min="8760" max="9001" width="11.42578125" style="21"/>
    <col min="9002" max="9002" width="0.7109375" style="21" customWidth="1"/>
    <col min="9003" max="9003" width="15.140625" style="21" customWidth="1"/>
    <col min="9004" max="9004" width="0.7109375" style="21" customWidth="1"/>
    <col min="9005" max="9005" width="56.140625" style="21" customWidth="1"/>
    <col min="9006" max="9006" width="0.7109375" style="21" customWidth="1"/>
    <col min="9007" max="9007" width="9.140625" style="21" customWidth="1"/>
    <col min="9008" max="9008" width="6" style="21" customWidth="1"/>
    <col min="9009" max="9009" width="0.7109375" style="21" customWidth="1"/>
    <col min="9010" max="9010" width="7.140625" style="21" customWidth="1"/>
    <col min="9011" max="9011" width="6.5703125" style="21" customWidth="1"/>
    <col min="9012" max="9012" width="0.7109375" style="21" customWidth="1"/>
    <col min="9013" max="9013" width="7.85546875" style="21" customWidth="1"/>
    <col min="9014" max="9014" width="10.5703125" style="21" customWidth="1"/>
    <col min="9015" max="9015" width="0.7109375" style="21" customWidth="1"/>
    <col min="9016" max="9257" width="11.42578125" style="21"/>
    <col min="9258" max="9258" width="0.7109375" style="21" customWidth="1"/>
    <col min="9259" max="9259" width="15.140625" style="21" customWidth="1"/>
    <col min="9260" max="9260" width="0.7109375" style="21" customWidth="1"/>
    <col min="9261" max="9261" width="56.140625" style="21" customWidth="1"/>
    <col min="9262" max="9262" width="0.7109375" style="21" customWidth="1"/>
    <col min="9263" max="9263" width="9.140625" style="21" customWidth="1"/>
    <col min="9264" max="9264" width="6" style="21" customWidth="1"/>
    <col min="9265" max="9265" width="0.7109375" style="21" customWidth="1"/>
    <col min="9266" max="9266" width="7.140625" style="21" customWidth="1"/>
    <col min="9267" max="9267" width="6.5703125" style="21" customWidth="1"/>
    <col min="9268" max="9268" width="0.7109375" style="21" customWidth="1"/>
    <col min="9269" max="9269" width="7.85546875" style="21" customWidth="1"/>
    <col min="9270" max="9270" width="10.5703125" style="21" customWidth="1"/>
    <col min="9271" max="9271" width="0.7109375" style="21" customWidth="1"/>
    <col min="9272" max="9513" width="11.42578125" style="21"/>
    <col min="9514" max="9514" width="0.7109375" style="21" customWidth="1"/>
    <col min="9515" max="9515" width="15.140625" style="21" customWidth="1"/>
    <col min="9516" max="9516" width="0.7109375" style="21" customWidth="1"/>
    <col min="9517" max="9517" width="56.140625" style="21" customWidth="1"/>
    <col min="9518" max="9518" width="0.7109375" style="21" customWidth="1"/>
    <col min="9519" max="9519" width="9.140625" style="21" customWidth="1"/>
    <col min="9520" max="9520" width="6" style="21" customWidth="1"/>
    <col min="9521" max="9521" width="0.7109375" style="21" customWidth="1"/>
    <col min="9522" max="9522" width="7.140625" style="21" customWidth="1"/>
    <col min="9523" max="9523" width="6.5703125" style="21" customWidth="1"/>
    <col min="9524" max="9524" width="0.7109375" style="21" customWidth="1"/>
    <col min="9525" max="9525" width="7.85546875" style="21" customWidth="1"/>
    <col min="9526" max="9526" width="10.5703125" style="21" customWidth="1"/>
    <col min="9527" max="9527" width="0.7109375" style="21" customWidth="1"/>
    <col min="9528" max="9769" width="11.42578125" style="21"/>
    <col min="9770" max="9770" width="0.7109375" style="21" customWidth="1"/>
    <col min="9771" max="9771" width="15.140625" style="21" customWidth="1"/>
    <col min="9772" max="9772" width="0.7109375" style="21" customWidth="1"/>
    <col min="9773" max="9773" width="56.140625" style="21" customWidth="1"/>
    <col min="9774" max="9774" width="0.7109375" style="21" customWidth="1"/>
    <col min="9775" max="9775" width="9.140625" style="21" customWidth="1"/>
    <col min="9776" max="9776" width="6" style="21" customWidth="1"/>
    <col min="9777" max="9777" width="0.7109375" style="21" customWidth="1"/>
    <col min="9778" max="9778" width="7.140625" style="21" customWidth="1"/>
    <col min="9779" max="9779" width="6.5703125" style="21" customWidth="1"/>
    <col min="9780" max="9780" width="0.7109375" style="21" customWidth="1"/>
    <col min="9781" max="9781" width="7.85546875" style="21" customWidth="1"/>
    <col min="9782" max="9782" width="10.5703125" style="21" customWidth="1"/>
    <col min="9783" max="9783" width="0.7109375" style="21" customWidth="1"/>
    <col min="9784" max="10025" width="11.42578125" style="21"/>
    <col min="10026" max="10026" width="0.7109375" style="21" customWidth="1"/>
    <col min="10027" max="10027" width="15.140625" style="21" customWidth="1"/>
    <col min="10028" max="10028" width="0.7109375" style="21" customWidth="1"/>
    <col min="10029" max="10029" width="56.140625" style="21" customWidth="1"/>
    <col min="10030" max="10030" width="0.7109375" style="21" customWidth="1"/>
    <col min="10031" max="10031" width="9.140625" style="21" customWidth="1"/>
    <col min="10032" max="10032" width="6" style="21" customWidth="1"/>
    <col min="10033" max="10033" width="0.7109375" style="21" customWidth="1"/>
    <col min="10034" max="10034" width="7.140625" style="21" customWidth="1"/>
    <col min="10035" max="10035" width="6.5703125" style="21" customWidth="1"/>
    <col min="10036" max="10036" width="0.7109375" style="21" customWidth="1"/>
    <col min="10037" max="10037" width="7.85546875" style="21" customWidth="1"/>
    <col min="10038" max="10038" width="10.5703125" style="21" customWidth="1"/>
    <col min="10039" max="10039" width="0.7109375" style="21" customWidth="1"/>
    <col min="10040" max="10281" width="11.42578125" style="21"/>
    <col min="10282" max="10282" width="0.7109375" style="21" customWidth="1"/>
    <col min="10283" max="10283" width="15.140625" style="21" customWidth="1"/>
    <col min="10284" max="10284" width="0.7109375" style="21" customWidth="1"/>
    <col min="10285" max="10285" width="56.140625" style="21" customWidth="1"/>
    <col min="10286" max="10286" width="0.7109375" style="21" customWidth="1"/>
    <col min="10287" max="10287" width="9.140625" style="21" customWidth="1"/>
    <col min="10288" max="10288" width="6" style="21" customWidth="1"/>
    <col min="10289" max="10289" width="0.7109375" style="21" customWidth="1"/>
    <col min="10290" max="10290" width="7.140625" style="21" customWidth="1"/>
    <col min="10291" max="10291" width="6.5703125" style="21" customWidth="1"/>
    <col min="10292" max="10292" width="0.7109375" style="21" customWidth="1"/>
    <col min="10293" max="10293" width="7.85546875" style="21" customWidth="1"/>
    <col min="10294" max="10294" width="10.5703125" style="21" customWidth="1"/>
    <col min="10295" max="10295" width="0.7109375" style="21" customWidth="1"/>
    <col min="10296" max="10537" width="11.42578125" style="21"/>
    <col min="10538" max="10538" width="0.7109375" style="21" customWidth="1"/>
    <col min="10539" max="10539" width="15.140625" style="21" customWidth="1"/>
    <col min="10540" max="10540" width="0.7109375" style="21" customWidth="1"/>
    <col min="10541" max="10541" width="56.140625" style="21" customWidth="1"/>
    <col min="10542" max="10542" width="0.7109375" style="21" customWidth="1"/>
    <col min="10543" max="10543" width="9.140625" style="21" customWidth="1"/>
    <col min="10544" max="10544" width="6" style="21" customWidth="1"/>
    <col min="10545" max="10545" width="0.7109375" style="21" customWidth="1"/>
    <col min="10546" max="10546" width="7.140625" style="21" customWidth="1"/>
    <col min="10547" max="10547" width="6.5703125" style="21" customWidth="1"/>
    <col min="10548" max="10548" width="0.7109375" style="21" customWidth="1"/>
    <col min="10549" max="10549" width="7.85546875" style="21" customWidth="1"/>
    <col min="10550" max="10550" width="10.5703125" style="21" customWidth="1"/>
    <col min="10551" max="10551" width="0.7109375" style="21" customWidth="1"/>
    <col min="10552" max="10793" width="11.42578125" style="21"/>
    <col min="10794" max="10794" width="0.7109375" style="21" customWidth="1"/>
    <col min="10795" max="10795" width="15.140625" style="21" customWidth="1"/>
    <col min="10796" max="10796" width="0.7109375" style="21" customWidth="1"/>
    <col min="10797" max="10797" width="56.140625" style="21" customWidth="1"/>
    <col min="10798" max="10798" width="0.7109375" style="21" customWidth="1"/>
    <col min="10799" max="10799" width="9.140625" style="21" customWidth="1"/>
    <col min="10800" max="10800" width="6" style="21" customWidth="1"/>
    <col min="10801" max="10801" width="0.7109375" style="21" customWidth="1"/>
    <col min="10802" max="10802" width="7.140625" style="21" customWidth="1"/>
    <col min="10803" max="10803" width="6.5703125" style="21" customWidth="1"/>
    <col min="10804" max="10804" width="0.7109375" style="21" customWidth="1"/>
    <col min="10805" max="10805" width="7.85546875" style="21" customWidth="1"/>
    <col min="10806" max="10806" width="10.5703125" style="21" customWidth="1"/>
    <col min="10807" max="10807" width="0.7109375" style="21" customWidth="1"/>
    <col min="10808" max="11049" width="11.42578125" style="21"/>
    <col min="11050" max="11050" width="0.7109375" style="21" customWidth="1"/>
    <col min="11051" max="11051" width="15.140625" style="21" customWidth="1"/>
    <col min="11052" max="11052" width="0.7109375" style="21" customWidth="1"/>
    <col min="11053" max="11053" width="56.140625" style="21" customWidth="1"/>
    <col min="11054" max="11054" width="0.7109375" style="21" customWidth="1"/>
    <col min="11055" max="11055" width="9.140625" style="21" customWidth="1"/>
    <col min="11056" max="11056" width="6" style="21" customWidth="1"/>
    <col min="11057" max="11057" width="0.7109375" style="21" customWidth="1"/>
    <col min="11058" max="11058" width="7.140625" style="21" customWidth="1"/>
    <col min="11059" max="11059" width="6.5703125" style="21" customWidth="1"/>
    <col min="11060" max="11060" width="0.7109375" style="21" customWidth="1"/>
    <col min="11061" max="11061" width="7.85546875" style="21" customWidth="1"/>
    <col min="11062" max="11062" width="10.5703125" style="21" customWidth="1"/>
    <col min="11063" max="11063" width="0.7109375" style="21" customWidth="1"/>
    <col min="11064" max="11305" width="11.42578125" style="21"/>
    <col min="11306" max="11306" width="0.7109375" style="21" customWidth="1"/>
    <col min="11307" max="11307" width="15.140625" style="21" customWidth="1"/>
    <col min="11308" max="11308" width="0.7109375" style="21" customWidth="1"/>
    <col min="11309" max="11309" width="56.140625" style="21" customWidth="1"/>
    <col min="11310" max="11310" width="0.7109375" style="21" customWidth="1"/>
    <col min="11311" max="11311" width="9.140625" style="21" customWidth="1"/>
    <col min="11312" max="11312" width="6" style="21" customWidth="1"/>
    <col min="11313" max="11313" width="0.7109375" style="21" customWidth="1"/>
    <col min="11314" max="11314" width="7.140625" style="21" customWidth="1"/>
    <col min="11315" max="11315" width="6.5703125" style="21" customWidth="1"/>
    <col min="11316" max="11316" width="0.7109375" style="21" customWidth="1"/>
    <col min="11317" max="11317" width="7.85546875" style="21" customWidth="1"/>
    <col min="11318" max="11318" width="10.5703125" style="21" customWidth="1"/>
    <col min="11319" max="11319" width="0.7109375" style="21" customWidth="1"/>
    <col min="11320" max="11561" width="11.42578125" style="21"/>
    <col min="11562" max="11562" width="0.7109375" style="21" customWidth="1"/>
    <col min="11563" max="11563" width="15.140625" style="21" customWidth="1"/>
    <col min="11564" max="11564" width="0.7109375" style="21" customWidth="1"/>
    <col min="11565" max="11565" width="56.140625" style="21" customWidth="1"/>
    <col min="11566" max="11566" width="0.7109375" style="21" customWidth="1"/>
    <col min="11567" max="11567" width="9.140625" style="21" customWidth="1"/>
    <col min="11568" max="11568" width="6" style="21" customWidth="1"/>
    <col min="11569" max="11569" width="0.7109375" style="21" customWidth="1"/>
    <col min="11570" max="11570" width="7.140625" style="21" customWidth="1"/>
    <col min="11571" max="11571" width="6.5703125" style="21" customWidth="1"/>
    <col min="11572" max="11572" width="0.7109375" style="21" customWidth="1"/>
    <col min="11573" max="11573" width="7.85546875" style="21" customWidth="1"/>
    <col min="11574" max="11574" width="10.5703125" style="21" customWidth="1"/>
    <col min="11575" max="11575" width="0.7109375" style="21" customWidth="1"/>
    <col min="11576" max="11817" width="11.42578125" style="21"/>
    <col min="11818" max="11818" width="0.7109375" style="21" customWidth="1"/>
    <col min="11819" max="11819" width="15.140625" style="21" customWidth="1"/>
    <col min="11820" max="11820" width="0.7109375" style="21" customWidth="1"/>
    <col min="11821" max="11821" width="56.140625" style="21" customWidth="1"/>
    <col min="11822" max="11822" width="0.7109375" style="21" customWidth="1"/>
    <col min="11823" max="11823" width="9.140625" style="21" customWidth="1"/>
    <col min="11824" max="11824" width="6" style="21" customWidth="1"/>
    <col min="11825" max="11825" width="0.7109375" style="21" customWidth="1"/>
    <col min="11826" max="11826" width="7.140625" style="21" customWidth="1"/>
    <col min="11827" max="11827" width="6.5703125" style="21" customWidth="1"/>
    <col min="11828" max="11828" width="0.7109375" style="21" customWidth="1"/>
    <col min="11829" max="11829" width="7.85546875" style="21" customWidth="1"/>
    <col min="11830" max="11830" width="10.5703125" style="21" customWidth="1"/>
    <col min="11831" max="11831" width="0.7109375" style="21" customWidth="1"/>
    <col min="11832" max="12073" width="11.42578125" style="21"/>
    <col min="12074" max="12074" width="0.7109375" style="21" customWidth="1"/>
    <col min="12075" max="12075" width="15.140625" style="21" customWidth="1"/>
    <col min="12076" max="12076" width="0.7109375" style="21" customWidth="1"/>
    <col min="12077" max="12077" width="56.140625" style="21" customWidth="1"/>
    <col min="12078" max="12078" width="0.7109375" style="21" customWidth="1"/>
    <col min="12079" max="12079" width="9.140625" style="21" customWidth="1"/>
    <col min="12080" max="12080" width="6" style="21" customWidth="1"/>
    <col min="12081" max="12081" width="0.7109375" style="21" customWidth="1"/>
    <col min="12082" max="12082" width="7.140625" style="21" customWidth="1"/>
    <col min="12083" max="12083" width="6.5703125" style="21" customWidth="1"/>
    <col min="12084" max="12084" width="0.7109375" style="21" customWidth="1"/>
    <col min="12085" max="12085" width="7.85546875" style="21" customWidth="1"/>
    <col min="12086" max="12086" width="10.5703125" style="21" customWidth="1"/>
    <col min="12087" max="12087" width="0.7109375" style="21" customWidth="1"/>
    <col min="12088" max="12329" width="11.42578125" style="21"/>
    <col min="12330" max="12330" width="0.7109375" style="21" customWidth="1"/>
    <col min="12331" max="12331" width="15.140625" style="21" customWidth="1"/>
    <col min="12332" max="12332" width="0.7109375" style="21" customWidth="1"/>
    <col min="12333" max="12333" width="56.140625" style="21" customWidth="1"/>
    <col min="12334" max="12334" width="0.7109375" style="21" customWidth="1"/>
    <col min="12335" max="12335" width="9.140625" style="21" customWidth="1"/>
    <col min="12336" max="12336" width="6" style="21" customWidth="1"/>
    <col min="12337" max="12337" width="0.7109375" style="21" customWidth="1"/>
    <col min="12338" max="12338" width="7.140625" style="21" customWidth="1"/>
    <col min="12339" max="12339" width="6.5703125" style="21" customWidth="1"/>
    <col min="12340" max="12340" width="0.7109375" style="21" customWidth="1"/>
    <col min="12341" max="12341" width="7.85546875" style="21" customWidth="1"/>
    <col min="12342" max="12342" width="10.5703125" style="21" customWidth="1"/>
    <col min="12343" max="12343" width="0.7109375" style="21" customWidth="1"/>
    <col min="12344" max="12585" width="11.42578125" style="21"/>
    <col min="12586" max="12586" width="0.7109375" style="21" customWidth="1"/>
    <col min="12587" max="12587" width="15.140625" style="21" customWidth="1"/>
    <col min="12588" max="12588" width="0.7109375" style="21" customWidth="1"/>
    <col min="12589" max="12589" width="56.140625" style="21" customWidth="1"/>
    <col min="12590" max="12590" width="0.7109375" style="21" customWidth="1"/>
    <col min="12591" max="12591" width="9.140625" style="21" customWidth="1"/>
    <col min="12592" max="12592" width="6" style="21" customWidth="1"/>
    <col min="12593" max="12593" width="0.7109375" style="21" customWidth="1"/>
    <col min="12594" max="12594" width="7.140625" style="21" customWidth="1"/>
    <col min="12595" max="12595" width="6.5703125" style="21" customWidth="1"/>
    <col min="12596" max="12596" width="0.7109375" style="21" customWidth="1"/>
    <col min="12597" max="12597" width="7.85546875" style="21" customWidth="1"/>
    <col min="12598" max="12598" width="10.5703125" style="21" customWidth="1"/>
    <col min="12599" max="12599" width="0.7109375" style="21" customWidth="1"/>
    <col min="12600" max="12841" width="11.42578125" style="21"/>
    <col min="12842" max="12842" width="0.7109375" style="21" customWidth="1"/>
    <col min="12843" max="12843" width="15.140625" style="21" customWidth="1"/>
    <col min="12844" max="12844" width="0.7109375" style="21" customWidth="1"/>
    <col min="12845" max="12845" width="56.140625" style="21" customWidth="1"/>
    <col min="12846" max="12846" width="0.7109375" style="21" customWidth="1"/>
    <col min="12847" max="12847" width="9.140625" style="21" customWidth="1"/>
    <col min="12848" max="12848" width="6" style="21" customWidth="1"/>
    <col min="12849" max="12849" width="0.7109375" style="21" customWidth="1"/>
    <col min="12850" max="12850" width="7.140625" style="21" customWidth="1"/>
    <col min="12851" max="12851" width="6.5703125" style="21" customWidth="1"/>
    <col min="12852" max="12852" width="0.7109375" style="21" customWidth="1"/>
    <col min="12853" max="12853" width="7.85546875" style="21" customWidth="1"/>
    <col min="12854" max="12854" width="10.5703125" style="21" customWidth="1"/>
    <col min="12855" max="12855" width="0.7109375" style="21" customWidth="1"/>
    <col min="12856" max="13097" width="11.42578125" style="21"/>
    <col min="13098" max="13098" width="0.7109375" style="21" customWidth="1"/>
    <col min="13099" max="13099" width="15.140625" style="21" customWidth="1"/>
    <col min="13100" max="13100" width="0.7109375" style="21" customWidth="1"/>
    <col min="13101" max="13101" width="56.140625" style="21" customWidth="1"/>
    <col min="13102" max="13102" width="0.7109375" style="21" customWidth="1"/>
    <col min="13103" max="13103" width="9.140625" style="21" customWidth="1"/>
    <col min="13104" max="13104" width="6" style="21" customWidth="1"/>
    <col min="13105" max="13105" width="0.7109375" style="21" customWidth="1"/>
    <col min="13106" max="13106" width="7.140625" style="21" customWidth="1"/>
    <col min="13107" max="13107" width="6.5703125" style="21" customWidth="1"/>
    <col min="13108" max="13108" width="0.7109375" style="21" customWidth="1"/>
    <col min="13109" max="13109" width="7.85546875" style="21" customWidth="1"/>
    <col min="13110" max="13110" width="10.5703125" style="21" customWidth="1"/>
    <col min="13111" max="13111" width="0.7109375" style="21" customWidth="1"/>
    <col min="13112" max="13353" width="11.42578125" style="21"/>
    <col min="13354" max="13354" width="0.7109375" style="21" customWidth="1"/>
    <col min="13355" max="13355" width="15.140625" style="21" customWidth="1"/>
    <col min="13356" max="13356" width="0.7109375" style="21" customWidth="1"/>
    <col min="13357" max="13357" width="56.140625" style="21" customWidth="1"/>
    <col min="13358" max="13358" width="0.7109375" style="21" customWidth="1"/>
    <col min="13359" max="13359" width="9.140625" style="21" customWidth="1"/>
    <col min="13360" max="13360" width="6" style="21" customWidth="1"/>
    <col min="13361" max="13361" width="0.7109375" style="21" customWidth="1"/>
    <col min="13362" max="13362" width="7.140625" style="21" customWidth="1"/>
    <col min="13363" max="13363" width="6.5703125" style="21" customWidth="1"/>
    <col min="13364" max="13364" width="0.7109375" style="21" customWidth="1"/>
    <col min="13365" max="13365" width="7.85546875" style="21" customWidth="1"/>
    <col min="13366" max="13366" width="10.5703125" style="21" customWidth="1"/>
    <col min="13367" max="13367" width="0.7109375" style="21" customWidth="1"/>
    <col min="13368" max="13609" width="11.42578125" style="21"/>
    <col min="13610" max="13610" width="0.7109375" style="21" customWidth="1"/>
    <col min="13611" max="13611" width="15.140625" style="21" customWidth="1"/>
    <col min="13612" max="13612" width="0.7109375" style="21" customWidth="1"/>
    <col min="13613" max="13613" width="56.140625" style="21" customWidth="1"/>
    <col min="13614" max="13614" width="0.7109375" style="21" customWidth="1"/>
    <col min="13615" max="13615" width="9.140625" style="21" customWidth="1"/>
    <col min="13616" max="13616" width="6" style="21" customWidth="1"/>
    <col min="13617" max="13617" width="0.7109375" style="21" customWidth="1"/>
    <col min="13618" max="13618" width="7.140625" style="21" customWidth="1"/>
    <col min="13619" max="13619" width="6.5703125" style="21" customWidth="1"/>
    <col min="13620" max="13620" width="0.7109375" style="21" customWidth="1"/>
    <col min="13621" max="13621" width="7.85546875" style="21" customWidth="1"/>
    <col min="13622" max="13622" width="10.5703125" style="21" customWidth="1"/>
    <col min="13623" max="13623" width="0.7109375" style="21" customWidth="1"/>
    <col min="13624" max="16384" width="11.42578125" style="21"/>
  </cols>
  <sheetData>
    <row r="1" spans="1:16" s="105" customFormat="1" ht="15" customHeight="1">
      <c r="A1" s="212"/>
      <c r="B1" s="1552" t="s">
        <v>0</v>
      </c>
      <c r="C1" s="1552"/>
      <c r="D1" s="1552"/>
      <c r="E1" s="1552"/>
      <c r="F1" s="1552"/>
      <c r="G1" s="1552"/>
      <c r="H1" s="1552"/>
      <c r="I1" s="1552"/>
      <c r="J1" s="1552"/>
      <c r="K1" s="1552"/>
      <c r="L1" s="1552"/>
      <c r="M1" s="1552"/>
      <c r="N1" s="213"/>
      <c r="P1" s="105" t="s">
        <v>150</v>
      </c>
    </row>
    <row r="2" spans="1:16" s="105" customFormat="1" ht="15" customHeight="1">
      <c r="A2" s="214"/>
      <c r="B2" s="1553" t="s">
        <v>215</v>
      </c>
      <c r="C2" s="1553"/>
      <c r="D2" s="1553"/>
      <c r="E2" s="1553"/>
      <c r="F2" s="1553"/>
      <c r="G2" s="1553"/>
      <c r="H2" s="1553"/>
      <c r="I2" s="1553"/>
      <c r="J2" s="1553"/>
      <c r="K2" s="1553"/>
      <c r="L2" s="1553"/>
      <c r="M2" s="1553"/>
      <c r="N2" s="215"/>
      <c r="P2" s="105" t="s">
        <v>134</v>
      </c>
    </row>
    <row r="3" spans="1:16" s="105" customFormat="1" ht="15" customHeight="1">
      <c r="A3" s="214"/>
      <c r="B3" s="1554" t="s">
        <v>216</v>
      </c>
      <c r="C3" s="1554"/>
      <c r="D3" s="1554"/>
      <c r="E3" s="1554"/>
      <c r="F3" s="1554"/>
      <c r="G3" s="1554"/>
      <c r="H3" s="1554"/>
      <c r="I3" s="1554"/>
      <c r="J3" s="1554"/>
      <c r="K3" s="1554"/>
      <c r="L3" s="1554"/>
      <c r="M3" s="1554"/>
      <c r="N3" s="215"/>
      <c r="P3" s="105" t="s">
        <v>170</v>
      </c>
    </row>
    <row r="4" spans="1:16" s="105" customFormat="1" ht="15" customHeight="1">
      <c r="A4" s="214"/>
      <c r="B4" s="1554" t="s">
        <v>3</v>
      </c>
      <c r="C4" s="1554"/>
      <c r="D4" s="1554"/>
      <c r="E4" s="1554"/>
      <c r="F4" s="1554"/>
      <c r="G4" s="1554"/>
      <c r="H4" s="1554"/>
      <c r="I4" s="1554"/>
      <c r="J4" s="1554"/>
      <c r="K4" s="1554"/>
      <c r="L4" s="1554"/>
      <c r="M4" s="1554"/>
      <c r="N4" s="215"/>
      <c r="P4" s="105" t="s">
        <v>230</v>
      </c>
    </row>
    <row r="5" spans="1:16" s="105" customFormat="1" ht="15" customHeight="1">
      <c r="A5" s="214"/>
      <c r="B5" s="1554" t="s">
        <v>4</v>
      </c>
      <c r="C5" s="1554"/>
      <c r="D5" s="1554"/>
      <c r="E5" s="1554"/>
      <c r="F5" s="1554"/>
      <c r="G5" s="1554"/>
      <c r="H5" s="1554"/>
      <c r="I5" s="1554"/>
      <c r="J5" s="1554"/>
      <c r="K5" s="1554"/>
      <c r="L5" s="1554"/>
      <c r="M5" s="1554"/>
      <c r="N5" s="215"/>
    </row>
    <row r="6" spans="1:16" s="98" customFormat="1">
      <c r="A6" s="212"/>
      <c r="B6" s="222" t="s">
        <v>13</v>
      </c>
      <c r="C6" s="222"/>
      <c r="D6" s="223" t="s">
        <v>436</v>
      </c>
      <c r="E6" s="222"/>
      <c r="F6" s="224"/>
      <c r="G6" s="224"/>
      <c r="H6" s="224"/>
      <c r="I6" s="224"/>
      <c r="J6" s="224"/>
      <c r="K6" s="224"/>
      <c r="L6" s="224"/>
      <c r="M6" s="224"/>
      <c r="N6" s="213"/>
    </row>
    <row r="7" spans="1:16" s="98" customFormat="1">
      <c r="A7" s="214"/>
      <c r="B7" s="225" t="s">
        <v>44</v>
      </c>
      <c r="C7" s="225"/>
      <c r="D7" s="226" t="s">
        <v>706</v>
      </c>
      <c r="E7" s="225"/>
      <c r="F7" s="227"/>
      <c r="G7" s="227"/>
      <c r="H7" s="227"/>
      <c r="I7" s="227"/>
      <c r="J7" s="227"/>
      <c r="K7" s="227"/>
      <c r="L7" s="227"/>
      <c r="M7" s="227"/>
      <c r="N7" s="215"/>
    </row>
    <row r="8" spans="1:16" s="98" customFormat="1">
      <c r="A8" s="214"/>
      <c r="B8" s="225" t="s">
        <v>27</v>
      </c>
      <c r="C8" s="225"/>
      <c r="D8" s="226" t="s">
        <v>707</v>
      </c>
      <c r="E8" s="225"/>
      <c r="F8" s="227"/>
      <c r="G8" s="227"/>
      <c r="H8" s="227"/>
      <c r="I8" s="227"/>
      <c r="J8" s="227"/>
      <c r="K8" s="227"/>
      <c r="L8" s="227"/>
      <c r="M8" s="227"/>
      <c r="N8" s="215"/>
    </row>
    <row r="9" spans="1:16" s="98" customFormat="1">
      <c r="A9" s="228"/>
      <c r="B9" s="229" t="s">
        <v>15</v>
      </c>
      <c r="C9" s="229"/>
      <c r="D9" s="230" t="s">
        <v>708</v>
      </c>
      <c r="E9" s="229"/>
      <c r="F9" s="231"/>
      <c r="G9" s="231"/>
      <c r="H9" s="231"/>
      <c r="I9" s="231"/>
      <c r="J9" s="231"/>
      <c r="K9" s="231"/>
      <c r="L9" s="231"/>
      <c r="M9" s="231"/>
      <c r="N9" s="232"/>
    </row>
    <row r="10" spans="1:16" s="98" customFormat="1" ht="18">
      <c r="A10" s="1549" t="s">
        <v>135</v>
      </c>
      <c r="B10" s="1550"/>
      <c r="C10" s="1550"/>
      <c r="D10" s="1550"/>
      <c r="E10" s="1550"/>
      <c r="F10" s="1550"/>
      <c r="G10" s="1550"/>
      <c r="H10" s="1550"/>
      <c r="I10" s="1550"/>
      <c r="J10" s="1550"/>
      <c r="K10" s="1550"/>
      <c r="L10" s="1550"/>
      <c r="M10" s="1550"/>
      <c r="N10" s="1551"/>
    </row>
    <row r="11" spans="1:16" s="98" customFormat="1" ht="3.95" customHeight="1" thickBot="1">
      <c r="A11" s="220"/>
      <c r="B11" s="101"/>
      <c r="C11" s="101"/>
      <c r="D11" s="101"/>
      <c r="E11" s="101"/>
      <c r="F11" s="101"/>
      <c r="G11" s="101"/>
      <c r="H11" s="101"/>
      <c r="I11" s="101"/>
      <c r="J11" s="101"/>
      <c r="K11" s="101"/>
      <c r="L11" s="101"/>
      <c r="M11" s="102"/>
      <c r="N11" s="217"/>
    </row>
    <row r="12" spans="1:16" s="98" customFormat="1" ht="12" customHeight="1">
      <c r="A12" s="216"/>
      <c r="B12" s="1515" t="s">
        <v>138</v>
      </c>
      <c r="C12" s="99"/>
      <c r="D12" s="1536" t="s">
        <v>115</v>
      </c>
      <c r="E12" s="1537"/>
      <c r="F12" s="1537"/>
      <c r="G12" s="1537"/>
      <c r="H12" s="1537"/>
      <c r="I12" s="1537"/>
      <c r="J12" s="1538"/>
      <c r="K12" s="100"/>
      <c r="L12" s="1542" t="s">
        <v>137</v>
      </c>
      <c r="M12" s="1543"/>
      <c r="N12" s="217"/>
    </row>
    <row r="13" spans="1:16" s="98" customFormat="1" ht="15" customHeight="1">
      <c r="A13" s="216"/>
      <c r="B13" s="1516"/>
      <c r="C13" s="99"/>
      <c r="D13" s="1539"/>
      <c r="E13" s="1540"/>
      <c r="F13" s="1540"/>
      <c r="G13" s="1540"/>
      <c r="H13" s="1540"/>
      <c r="I13" s="1540"/>
      <c r="J13" s="1541"/>
      <c r="K13" s="99"/>
      <c r="L13" s="1501" t="s">
        <v>98</v>
      </c>
      <c r="M13" s="1502"/>
      <c r="N13" s="217"/>
    </row>
    <row r="14" spans="1:16" s="98" customFormat="1" ht="3.95" customHeight="1" thickBot="1">
      <c r="A14" s="216"/>
      <c r="B14" s="233"/>
      <c r="C14" s="99"/>
      <c r="D14" s="103"/>
      <c r="E14" s="103"/>
      <c r="F14" s="100"/>
      <c r="G14" s="100"/>
      <c r="H14" s="100"/>
      <c r="I14" s="100"/>
      <c r="J14" s="100"/>
      <c r="K14" s="99"/>
      <c r="L14" s="100"/>
      <c r="M14" s="100"/>
      <c r="N14" s="217"/>
    </row>
    <row r="15" spans="1:16" s="98" customFormat="1" ht="26.25" customHeight="1">
      <c r="A15" s="216"/>
      <c r="B15" s="234" t="s">
        <v>136</v>
      </c>
      <c r="C15" s="182"/>
      <c r="D15" s="185" t="s">
        <v>705</v>
      </c>
      <c r="E15" s="184"/>
      <c r="F15" s="184"/>
      <c r="G15" s="189"/>
      <c r="H15" s="181"/>
      <c r="I15" s="1547" t="s">
        <v>391</v>
      </c>
      <c r="J15" s="1548"/>
      <c r="K15" s="1548"/>
      <c r="L15" s="1548"/>
      <c r="M15" s="188">
        <v>94990</v>
      </c>
      <c r="N15" s="217"/>
    </row>
    <row r="16" spans="1:16" s="98" customFormat="1" ht="3.75" customHeight="1">
      <c r="A16" s="216"/>
      <c r="B16" s="104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217"/>
    </row>
    <row r="17" spans="1:14" s="98" customFormat="1" ht="12.75" customHeight="1">
      <c r="A17" s="216"/>
      <c r="B17" s="1503" t="s">
        <v>16</v>
      </c>
      <c r="C17" s="1504"/>
      <c r="D17" s="1503" t="s">
        <v>42</v>
      </c>
      <c r="E17" s="1507" t="s">
        <v>225</v>
      </c>
      <c r="F17" s="1507" t="s">
        <v>142</v>
      </c>
      <c r="G17" s="1509" t="s">
        <v>226</v>
      </c>
      <c r="H17" s="1510"/>
      <c r="I17" s="1511"/>
      <c r="J17" s="180" t="s">
        <v>140</v>
      </c>
      <c r="K17" s="180"/>
      <c r="L17" s="179"/>
      <c r="M17" s="336" t="s">
        <v>140</v>
      </c>
      <c r="N17" s="217"/>
    </row>
    <row r="18" spans="1:14" s="98" customFormat="1">
      <c r="A18" s="216"/>
      <c r="B18" s="1505"/>
      <c r="C18" s="1506"/>
      <c r="D18" s="1505"/>
      <c r="E18" s="1508"/>
      <c r="F18" s="1508"/>
      <c r="G18" s="1512"/>
      <c r="H18" s="1513"/>
      <c r="I18" s="1514"/>
      <c r="J18" s="194" t="s">
        <v>227</v>
      </c>
      <c r="K18" s="194"/>
      <c r="L18" s="193"/>
      <c r="M18" s="192" t="s">
        <v>228</v>
      </c>
      <c r="N18" s="217"/>
    </row>
    <row r="19" spans="1:14" s="98" customFormat="1" ht="24">
      <c r="A19" s="216"/>
      <c r="B19" s="186">
        <v>4460</v>
      </c>
      <c r="C19" s="187"/>
      <c r="D19" s="235" t="s">
        <v>150</v>
      </c>
      <c r="E19" s="148" t="s">
        <v>420</v>
      </c>
      <c r="F19" s="334" t="s">
        <v>130</v>
      </c>
      <c r="G19" s="1544">
        <v>2.5</v>
      </c>
      <c r="H19" s="1545"/>
      <c r="I19" s="1546"/>
      <c r="J19" s="1533">
        <v>5.25</v>
      </c>
      <c r="K19" s="1534" t="s">
        <v>130</v>
      </c>
      <c r="L19" s="1535" t="s">
        <v>130</v>
      </c>
      <c r="M19" s="334">
        <f t="shared" ref="M19:M24" si="0">TRUNC(G19*J19,2)</f>
        <v>13.12</v>
      </c>
      <c r="N19" s="217"/>
    </row>
    <row r="20" spans="1:14" s="98" customFormat="1" ht="24">
      <c r="A20" s="216"/>
      <c r="B20" s="186">
        <v>4517</v>
      </c>
      <c r="C20" s="187"/>
      <c r="D20" s="235" t="s">
        <v>150</v>
      </c>
      <c r="E20" s="148" t="s">
        <v>422</v>
      </c>
      <c r="F20" s="334" t="s">
        <v>130</v>
      </c>
      <c r="G20" s="1544">
        <v>2</v>
      </c>
      <c r="H20" s="1545"/>
      <c r="I20" s="1546"/>
      <c r="J20" s="1494">
        <v>2</v>
      </c>
      <c r="K20" s="1494" t="s">
        <v>130</v>
      </c>
      <c r="L20" s="1494" t="s">
        <v>130</v>
      </c>
      <c r="M20" s="334">
        <f t="shared" si="0"/>
        <v>4</v>
      </c>
      <c r="N20" s="217"/>
    </row>
    <row r="21" spans="1:14" s="98" customFormat="1" ht="24">
      <c r="A21" s="216"/>
      <c r="B21" s="186">
        <v>88262</v>
      </c>
      <c r="C21" s="187"/>
      <c r="D21" s="235" t="s">
        <v>134</v>
      </c>
      <c r="E21" s="148" t="s">
        <v>120</v>
      </c>
      <c r="F21" s="334" t="s">
        <v>37</v>
      </c>
      <c r="G21" s="1544">
        <v>2.2559999999999998</v>
      </c>
      <c r="H21" s="1545"/>
      <c r="I21" s="1546"/>
      <c r="J21" s="1494">
        <v>19.670000000000002</v>
      </c>
      <c r="K21" s="1494" t="b">
        <v>0</v>
      </c>
      <c r="L21" s="1494" t="b">
        <v>0</v>
      </c>
      <c r="M21" s="334">
        <f t="shared" si="0"/>
        <v>44.37</v>
      </c>
      <c r="N21" s="217"/>
    </row>
    <row r="22" spans="1:14" s="98" customFormat="1">
      <c r="A22" s="216"/>
      <c r="B22" s="186">
        <v>88309</v>
      </c>
      <c r="C22" s="187"/>
      <c r="D22" s="235" t="s">
        <v>134</v>
      </c>
      <c r="E22" s="148" t="s">
        <v>121</v>
      </c>
      <c r="F22" s="334" t="s">
        <v>37</v>
      </c>
      <c r="G22" s="1544">
        <v>1.9830000000000001</v>
      </c>
      <c r="H22" s="1545"/>
      <c r="I22" s="1546"/>
      <c r="J22" s="1494">
        <v>19.809999999999999</v>
      </c>
      <c r="K22" s="1494" t="b">
        <v>0</v>
      </c>
      <c r="L22" s="1494" t="b">
        <v>0</v>
      </c>
      <c r="M22" s="334">
        <f t="shared" si="0"/>
        <v>39.28</v>
      </c>
      <c r="N22" s="217"/>
    </row>
    <row r="23" spans="1:14" s="98" customFormat="1">
      <c r="A23" s="216"/>
      <c r="B23" s="186">
        <v>88316</v>
      </c>
      <c r="C23" s="187"/>
      <c r="D23" s="235" t="s">
        <v>134</v>
      </c>
      <c r="E23" s="148" t="s">
        <v>122</v>
      </c>
      <c r="F23" s="334" t="s">
        <v>37</v>
      </c>
      <c r="G23" s="1544">
        <v>4.2389999999999999</v>
      </c>
      <c r="H23" s="1545"/>
      <c r="I23" s="1546"/>
      <c r="J23" s="1494">
        <v>15.91</v>
      </c>
      <c r="K23" s="1494" t="b">
        <v>0</v>
      </c>
      <c r="L23" s="1494" t="b">
        <v>0</v>
      </c>
      <c r="M23" s="334">
        <f t="shared" si="0"/>
        <v>67.44</v>
      </c>
      <c r="N23" s="217"/>
    </row>
    <row r="24" spans="1:14" s="98" customFormat="1" ht="36" customHeight="1">
      <c r="A24" s="216"/>
      <c r="B24" s="337" t="e">
        <f>#REF!</f>
        <v>#REF!</v>
      </c>
      <c r="C24" s="187"/>
      <c r="D24" s="235" t="s">
        <v>170</v>
      </c>
      <c r="E24" s="148" t="s">
        <v>103</v>
      </c>
      <c r="F24" s="334" t="s">
        <v>98</v>
      </c>
      <c r="G24" s="1544">
        <v>1.2130000000000001</v>
      </c>
      <c r="H24" s="1545"/>
      <c r="I24" s="1546"/>
      <c r="J24" s="1494">
        <v>318.80999999999995</v>
      </c>
      <c r="K24" s="1494"/>
      <c r="L24" s="1494"/>
      <c r="M24" s="334">
        <f t="shared" si="0"/>
        <v>386.71</v>
      </c>
      <c r="N24" s="217"/>
    </row>
    <row r="25" spans="1:14" s="98" customFormat="1" ht="15.75" customHeight="1">
      <c r="A25" s="218"/>
      <c r="B25" s="1520" t="s">
        <v>176</v>
      </c>
      <c r="C25" s="1521"/>
      <c r="D25" s="1521"/>
      <c r="E25" s="1521"/>
      <c r="F25" s="1521"/>
      <c r="G25" s="1521"/>
      <c r="H25" s="1521"/>
      <c r="I25" s="1521"/>
      <c r="J25" s="1521"/>
      <c r="K25" s="1521"/>
      <c r="L25" s="1522"/>
      <c r="M25" s="237">
        <f>SUM(M19:M24)</f>
        <v>554.91999999999996</v>
      </c>
      <c r="N25" s="219"/>
    </row>
    <row r="26" spans="1:14" s="25" customFormat="1">
      <c r="B26" s="99"/>
      <c r="F26" s="32"/>
      <c r="G26" s="32"/>
      <c r="H26" s="32"/>
      <c r="I26" s="32"/>
      <c r="J26" s="32"/>
      <c r="K26" s="32"/>
      <c r="L26" s="32"/>
      <c r="M26" s="32"/>
    </row>
  </sheetData>
  <mergeCells count="29">
    <mergeCell ref="A10:N10"/>
    <mergeCell ref="B1:M1"/>
    <mergeCell ref="B2:M2"/>
    <mergeCell ref="B3:M3"/>
    <mergeCell ref="B4:M4"/>
    <mergeCell ref="B5:M5"/>
    <mergeCell ref="B17:C18"/>
    <mergeCell ref="D17:D18"/>
    <mergeCell ref="E17:E18"/>
    <mergeCell ref="F17:F18"/>
    <mergeCell ref="G17:I18"/>
    <mergeCell ref="B12:B13"/>
    <mergeCell ref="D12:J13"/>
    <mergeCell ref="L12:M12"/>
    <mergeCell ref="L13:M13"/>
    <mergeCell ref="I15:L15"/>
    <mergeCell ref="G20:I20"/>
    <mergeCell ref="J20:L20"/>
    <mergeCell ref="G21:I21"/>
    <mergeCell ref="J21:L21"/>
    <mergeCell ref="G19:I19"/>
    <mergeCell ref="J19:L19"/>
    <mergeCell ref="B25:L25"/>
    <mergeCell ref="G22:I22"/>
    <mergeCell ref="J22:L22"/>
    <mergeCell ref="G23:I23"/>
    <mergeCell ref="J23:L23"/>
    <mergeCell ref="G24:I24"/>
    <mergeCell ref="J24:L24"/>
  </mergeCells>
  <dataValidations disablePrompts="1" count="2">
    <dataValidation type="list" allowBlank="1" showInputMessage="1" showErrorMessage="1" sqref="D19:D24">
      <formula1>$P$1:$P$4</formula1>
    </dataValidation>
    <dataValidation type="list" allowBlank="1" showInputMessage="1" showErrorMessage="1" sqref="O19:O24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86" fitToHeight="0" orientation="landscape" r:id="rId1"/>
  <headerFooter scaleWithDoc="0">
    <oddFooter xml:space="preserve">&amp;C&amp;"-,Itálico"&amp;10______________________________
Jonny Willian Jesus Rocha
Engenheiro Civil
CREA 12082343-0&amp;"-,Regular"
</oddFoot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9">
    <pageSetUpPr fitToPage="1"/>
  </sheetPr>
  <dimension ref="A1:R20"/>
  <sheetViews>
    <sheetView showGridLines="0" showZeros="0" zoomScaleNormal="100" zoomScaleSheetLayoutView="100" workbookViewId="0">
      <selection activeCell="D7" sqref="D7:J8"/>
    </sheetView>
  </sheetViews>
  <sheetFormatPr defaultColWidth="11.42578125" defaultRowHeight="12.75"/>
  <cols>
    <col min="1" max="1" width="0.7109375" style="21" customWidth="1"/>
    <col min="2" max="2" width="15.140625" style="21" customWidth="1"/>
    <col min="3" max="3" width="0.7109375" style="21" customWidth="1"/>
    <col min="4" max="4" width="15.7109375" style="21" customWidth="1"/>
    <col min="5" max="5" width="53.85546875" style="21" customWidth="1"/>
    <col min="6" max="6" width="10.7109375" style="24" bestFit="1" customWidth="1"/>
    <col min="7" max="7" width="7.7109375" style="24" customWidth="1"/>
    <col min="8" max="8" width="0.7109375" style="24" customWidth="1"/>
    <col min="9" max="9" width="7.7109375" style="24" customWidth="1"/>
    <col min="10" max="10" width="10.7109375" style="24" customWidth="1"/>
    <col min="11" max="11" width="0.7109375" style="24" customWidth="1"/>
    <col min="12" max="12" width="6.5703125" style="24" customWidth="1"/>
    <col min="13" max="13" width="19.140625" style="24" customWidth="1"/>
    <col min="14" max="14" width="0.7109375" style="21" customWidth="1"/>
    <col min="15" max="15" width="14.28515625" style="21" customWidth="1"/>
    <col min="16" max="44" width="11.42578125" style="21"/>
    <col min="45" max="45" width="0.7109375" style="21" customWidth="1"/>
    <col min="46" max="46" width="15.140625" style="21" customWidth="1"/>
    <col min="47" max="47" width="0.7109375" style="21" customWidth="1"/>
    <col min="48" max="48" width="56.140625" style="21" customWidth="1"/>
    <col min="49" max="49" width="0.7109375" style="21" customWidth="1"/>
    <col min="50" max="50" width="9.140625" style="21" customWidth="1"/>
    <col min="51" max="51" width="6" style="21" customWidth="1"/>
    <col min="52" max="52" width="0.7109375" style="21" customWidth="1"/>
    <col min="53" max="53" width="7.140625" style="21" customWidth="1"/>
    <col min="54" max="54" width="6.5703125" style="21" customWidth="1"/>
    <col min="55" max="55" width="0.7109375" style="21" customWidth="1"/>
    <col min="56" max="56" width="7.85546875" style="21" customWidth="1"/>
    <col min="57" max="57" width="10.5703125" style="21" customWidth="1"/>
    <col min="58" max="58" width="0.7109375" style="21" customWidth="1"/>
    <col min="59" max="300" width="11.42578125" style="21"/>
    <col min="301" max="301" width="0.7109375" style="21" customWidth="1"/>
    <col min="302" max="302" width="15.140625" style="21" customWidth="1"/>
    <col min="303" max="303" width="0.7109375" style="21" customWidth="1"/>
    <col min="304" max="304" width="56.140625" style="21" customWidth="1"/>
    <col min="305" max="305" width="0.7109375" style="21" customWidth="1"/>
    <col min="306" max="306" width="9.140625" style="21" customWidth="1"/>
    <col min="307" max="307" width="6" style="21" customWidth="1"/>
    <col min="308" max="308" width="0.7109375" style="21" customWidth="1"/>
    <col min="309" max="309" width="7.140625" style="21" customWidth="1"/>
    <col min="310" max="310" width="6.5703125" style="21" customWidth="1"/>
    <col min="311" max="311" width="0.7109375" style="21" customWidth="1"/>
    <col min="312" max="312" width="7.85546875" style="21" customWidth="1"/>
    <col min="313" max="313" width="10.5703125" style="21" customWidth="1"/>
    <col min="314" max="314" width="0.7109375" style="21" customWidth="1"/>
    <col min="315" max="556" width="11.42578125" style="21"/>
    <col min="557" max="557" width="0.7109375" style="21" customWidth="1"/>
    <col min="558" max="558" width="15.140625" style="21" customWidth="1"/>
    <col min="559" max="559" width="0.7109375" style="21" customWidth="1"/>
    <col min="560" max="560" width="56.140625" style="21" customWidth="1"/>
    <col min="561" max="561" width="0.7109375" style="21" customWidth="1"/>
    <col min="562" max="562" width="9.140625" style="21" customWidth="1"/>
    <col min="563" max="563" width="6" style="21" customWidth="1"/>
    <col min="564" max="564" width="0.7109375" style="21" customWidth="1"/>
    <col min="565" max="565" width="7.140625" style="21" customWidth="1"/>
    <col min="566" max="566" width="6.5703125" style="21" customWidth="1"/>
    <col min="567" max="567" width="0.7109375" style="21" customWidth="1"/>
    <col min="568" max="568" width="7.85546875" style="21" customWidth="1"/>
    <col min="569" max="569" width="10.5703125" style="21" customWidth="1"/>
    <col min="570" max="570" width="0.7109375" style="21" customWidth="1"/>
    <col min="571" max="812" width="11.42578125" style="21"/>
    <col min="813" max="813" width="0.7109375" style="21" customWidth="1"/>
    <col min="814" max="814" width="15.140625" style="21" customWidth="1"/>
    <col min="815" max="815" width="0.7109375" style="21" customWidth="1"/>
    <col min="816" max="816" width="56.140625" style="21" customWidth="1"/>
    <col min="817" max="817" width="0.7109375" style="21" customWidth="1"/>
    <col min="818" max="818" width="9.140625" style="21" customWidth="1"/>
    <col min="819" max="819" width="6" style="21" customWidth="1"/>
    <col min="820" max="820" width="0.7109375" style="21" customWidth="1"/>
    <col min="821" max="821" width="7.140625" style="21" customWidth="1"/>
    <col min="822" max="822" width="6.5703125" style="21" customWidth="1"/>
    <col min="823" max="823" width="0.7109375" style="21" customWidth="1"/>
    <col min="824" max="824" width="7.85546875" style="21" customWidth="1"/>
    <col min="825" max="825" width="10.5703125" style="21" customWidth="1"/>
    <col min="826" max="826" width="0.7109375" style="21" customWidth="1"/>
    <col min="827" max="1068" width="11.42578125" style="21"/>
    <col min="1069" max="1069" width="0.7109375" style="21" customWidth="1"/>
    <col min="1070" max="1070" width="15.140625" style="21" customWidth="1"/>
    <col min="1071" max="1071" width="0.7109375" style="21" customWidth="1"/>
    <col min="1072" max="1072" width="56.140625" style="21" customWidth="1"/>
    <col min="1073" max="1073" width="0.7109375" style="21" customWidth="1"/>
    <col min="1074" max="1074" width="9.140625" style="21" customWidth="1"/>
    <col min="1075" max="1075" width="6" style="21" customWidth="1"/>
    <col min="1076" max="1076" width="0.7109375" style="21" customWidth="1"/>
    <col min="1077" max="1077" width="7.140625" style="21" customWidth="1"/>
    <col min="1078" max="1078" width="6.5703125" style="21" customWidth="1"/>
    <col min="1079" max="1079" width="0.7109375" style="21" customWidth="1"/>
    <col min="1080" max="1080" width="7.85546875" style="21" customWidth="1"/>
    <col min="1081" max="1081" width="10.5703125" style="21" customWidth="1"/>
    <col min="1082" max="1082" width="0.7109375" style="21" customWidth="1"/>
    <col min="1083" max="1324" width="11.42578125" style="21"/>
    <col min="1325" max="1325" width="0.7109375" style="21" customWidth="1"/>
    <col min="1326" max="1326" width="15.140625" style="21" customWidth="1"/>
    <col min="1327" max="1327" width="0.7109375" style="21" customWidth="1"/>
    <col min="1328" max="1328" width="56.140625" style="21" customWidth="1"/>
    <col min="1329" max="1329" width="0.7109375" style="21" customWidth="1"/>
    <col min="1330" max="1330" width="9.140625" style="21" customWidth="1"/>
    <col min="1331" max="1331" width="6" style="21" customWidth="1"/>
    <col min="1332" max="1332" width="0.7109375" style="21" customWidth="1"/>
    <col min="1333" max="1333" width="7.140625" style="21" customWidth="1"/>
    <col min="1334" max="1334" width="6.5703125" style="21" customWidth="1"/>
    <col min="1335" max="1335" width="0.7109375" style="21" customWidth="1"/>
    <col min="1336" max="1336" width="7.85546875" style="21" customWidth="1"/>
    <col min="1337" max="1337" width="10.5703125" style="21" customWidth="1"/>
    <col min="1338" max="1338" width="0.7109375" style="21" customWidth="1"/>
    <col min="1339" max="1580" width="11.42578125" style="21"/>
    <col min="1581" max="1581" width="0.7109375" style="21" customWidth="1"/>
    <col min="1582" max="1582" width="15.140625" style="21" customWidth="1"/>
    <col min="1583" max="1583" width="0.7109375" style="21" customWidth="1"/>
    <col min="1584" max="1584" width="56.140625" style="21" customWidth="1"/>
    <col min="1585" max="1585" width="0.7109375" style="21" customWidth="1"/>
    <col min="1586" max="1586" width="9.140625" style="21" customWidth="1"/>
    <col min="1587" max="1587" width="6" style="21" customWidth="1"/>
    <col min="1588" max="1588" width="0.7109375" style="21" customWidth="1"/>
    <col min="1589" max="1589" width="7.140625" style="21" customWidth="1"/>
    <col min="1590" max="1590" width="6.5703125" style="21" customWidth="1"/>
    <col min="1591" max="1591" width="0.7109375" style="21" customWidth="1"/>
    <col min="1592" max="1592" width="7.85546875" style="21" customWidth="1"/>
    <col min="1593" max="1593" width="10.5703125" style="21" customWidth="1"/>
    <col min="1594" max="1594" width="0.7109375" style="21" customWidth="1"/>
    <col min="1595" max="1836" width="11.42578125" style="21"/>
    <col min="1837" max="1837" width="0.7109375" style="21" customWidth="1"/>
    <col min="1838" max="1838" width="15.140625" style="21" customWidth="1"/>
    <col min="1839" max="1839" width="0.7109375" style="21" customWidth="1"/>
    <col min="1840" max="1840" width="56.140625" style="21" customWidth="1"/>
    <col min="1841" max="1841" width="0.7109375" style="21" customWidth="1"/>
    <col min="1842" max="1842" width="9.140625" style="21" customWidth="1"/>
    <col min="1843" max="1843" width="6" style="21" customWidth="1"/>
    <col min="1844" max="1844" width="0.7109375" style="21" customWidth="1"/>
    <col min="1845" max="1845" width="7.140625" style="21" customWidth="1"/>
    <col min="1846" max="1846" width="6.5703125" style="21" customWidth="1"/>
    <col min="1847" max="1847" width="0.7109375" style="21" customWidth="1"/>
    <col min="1848" max="1848" width="7.85546875" style="21" customWidth="1"/>
    <col min="1849" max="1849" width="10.5703125" style="21" customWidth="1"/>
    <col min="1850" max="1850" width="0.7109375" style="21" customWidth="1"/>
    <col min="1851" max="2092" width="11.42578125" style="21"/>
    <col min="2093" max="2093" width="0.7109375" style="21" customWidth="1"/>
    <col min="2094" max="2094" width="15.140625" style="21" customWidth="1"/>
    <col min="2095" max="2095" width="0.7109375" style="21" customWidth="1"/>
    <col min="2096" max="2096" width="56.140625" style="21" customWidth="1"/>
    <col min="2097" max="2097" width="0.7109375" style="21" customWidth="1"/>
    <col min="2098" max="2098" width="9.140625" style="21" customWidth="1"/>
    <col min="2099" max="2099" width="6" style="21" customWidth="1"/>
    <col min="2100" max="2100" width="0.7109375" style="21" customWidth="1"/>
    <col min="2101" max="2101" width="7.140625" style="21" customWidth="1"/>
    <col min="2102" max="2102" width="6.5703125" style="21" customWidth="1"/>
    <col min="2103" max="2103" width="0.7109375" style="21" customWidth="1"/>
    <col min="2104" max="2104" width="7.85546875" style="21" customWidth="1"/>
    <col min="2105" max="2105" width="10.5703125" style="21" customWidth="1"/>
    <col min="2106" max="2106" width="0.7109375" style="21" customWidth="1"/>
    <col min="2107" max="2348" width="11.42578125" style="21"/>
    <col min="2349" max="2349" width="0.7109375" style="21" customWidth="1"/>
    <col min="2350" max="2350" width="15.140625" style="21" customWidth="1"/>
    <col min="2351" max="2351" width="0.7109375" style="21" customWidth="1"/>
    <col min="2352" max="2352" width="56.140625" style="21" customWidth="1"/>
    <col min="2353" max="2353" width="0.7109375" style="21" customWidth="1"/>
    <col min="2354" max="2354" width="9.140625" style="21" customWidth="1"/>
    <col min="2355" max="2355" width="6" style="21" customWidth="1"/>
    <col min="2356" max="2356" width="0.7109375" style="21" customWidth="1"/>
    <col min="2357" max="2357" width="7.140625" style="21" customWidth="1"/>
    <col min="2358" max="2358" width="6.5703125" style="21" customWidth="1"/>
    <col min="2359" max="2359" width="0.7109375" style="21" customWidth="1"/>
    <col min="2360" max="2360" width="7.85546875" style="21" customWidth="1"/>
    <col min="2361" max="2361" width="10.5703125" style="21" customWidth="1"/>
    <col min="2362" max="2362" width="0.7109375" style="21" customWidth="1"/>
    <col min="2363" max="2604" width="11.42578125" style="21"/>
    <col min="2605" max="2605" width="0.7109375" style="21" customWidth="1"/>
    <col min="2606" max="2606" width="15.140625" style="21" customWidth="1"/>
    <col min="2607" max="2607" width="0.7109375" style="21" customWidth="1"/>
    <col min="2608" max="2608" width="56.140625" style="21" customWidth="1"/>
    <col min="2609" max="2609" width="0.7109375" style="21" customWidth="1"/>
    <col min="2610" max="2610" width="9.140625" style="21" customWidth="1"/>
    <col min="2611" max="2611" width="6" style="21" customWidth="1"/>
    <col min="2612" max="2612" width="0.7109375" style="21" customWidth="1"/>
    <col min="2613" max="2613" width="7.140625" style="21" customWidth="1"/>
    <col min="2614" max="2614" width="6.5703125" style="21" customWidth="1"/>
    <col min="2615" max="2615" width="0.7109375" style="21" customWidth="1"/>
    <col min="2616" max="2616" width="7.85546875" style="21" customWidth="1"/>
    <col min="2617" max="2617" width="10.5703125" style="21" customWidth="1"/>
    <col min="2618" max="2618" width="0.7109375" style="21" customWidth="1"/>
    <col min="2619" max="2860" width="11.42578125" style="21"/>
    <col min="2861" max="2861" width="0.7109375" style="21" customWidth="1"/>
    <col min="2862" max="2862" width="15.140625" style="21" customWidth="1"/>
    <col min="2863" max="2863" width="0.7109375" style="21" customWidth="1"/>
    <col min="2864" max="2864" width="56.140625" style="21" customWidth="1"/>
    <col min="2865" max="2865" width="0.7109375" style="21" customWidth="1"/>
    <col min="2866" max="2866" width="9.140625" style="21" customWidth="1"/>
    <col min="2867" max="2867" width="6" style="21" customWidth="1"/>
    <col min="2868" max="2868" width="0.7109375" style="21" customWidth="1"/>
    <col min="2869" max="2869" width="7.140625" style="21" customWidth="1"/>
    <col min="2870" max="2870" width="6.5703125" style="21" customWidth="1"/>
    <col min="2871" max="2871" width="0.7109375" style="21" customWidth="1"/>
    <col min="2872" max="2872" width="7.85546875" style="21" customWidth="1"/>
    <col min="2873" max="2873" width="10.5703125" style="21" customWidth="1"/>
    <col min="2874" max="2874" width="0.7109375" style="21" customWidth="1"/>
    <col min="2875" max="3116" width="11.42578125" style="21"/>
    <col min="3117" max="3117" width="0.7109375" style="21" customWidth="1"/>
    <col min="3118" max="3118" width="15.140625" style="21" customWidth="1"/>
    <col min="3119" max="3119" width="0.7109375" style="21" customWidth="1"/>
    <col min="3120" max="3120" width="56.140625" style="21" customWidth="1"/>
    <col min="3121" max="3121" width="0.7109375" style="21" customWidth="1"/>
    <col min="3122" max="3122" width="9.140625" style="21" customWidth="1"/>
    <col min="3123" max="3123" width="6" style="21" customWidth="1"/>
    <col min="3124" max="3124" width="0.7109375" style="21" customWidth="1"/>
    <col min="3125" max="3125" width="7.140625" style="21" customWidth="1"/>
    <col min="3126" max="3126" width="6.5703125" style="21" customWidth="1"/>
    <col min="3127" max="3127" width="0.7109375" style="21" customWidth="1"/>
    <col min="3128" max="3128" width="7.85546875" style="21" customWidth="1"/>
    <col min="3129" max="3129" width="10.5703125" style="21" customWidth="1"/>
    <col min="3130" max="3130" width="0.7109375" style="21" customWidth="1"/>
    <col min="3131" max="3372" width="11.42578125" style="21"/>
    <col min="3373" max="3373" width="0.7109375" style="21" customWidth="1"/>
    <col min="3374" max="3374" width="15.140625" style="21" customWidth="1"/>
    <col min="3375" max="3375" width="0.7109375" style="21" customWidth="1"/>
    <col min="3376" max="3376" width="56.140625" style="21" customWidth="1"/>
    <col min="3377" max="3377" width="0.7109375" style="21" customWidth="1"/>
    <col min="3378" max="3378" width="9.140625" style="21" customWidth="1"/>
    <col min="3379" max="3379" width="6" style="21" customWidth="1"/>
    <col min="3380" max="3380" width="0.7109375" style="21" customWidth="1"/>
    <col min="3381" max="3381" width="7.140625" style="21" customWidth="1"/>
    <col min="3382" max="3382" width="6.5703125" style="21" customWidth="1"/>
    <col min="3383" max="3383" width="0.7109375" style="21" customWidth="1"/>
    <col min="3384" max="3384" width="7.85546875" style="21" customWidth="1"/>
    <col min="3385" max="3385" width="10.5703125" style="21" customWidth="1"/>
    <col min="3386" max="3386" width="0.7109375" style="21" customWidth="1"/>
    <col min="3387" max="3628" width="11.42578125" style="21"/>
    <col min="3629" max="3629" width="0.7109375" style="21" customWidth="1"/>
    <col min="3630" max="3630" width="15.140625" style="21" customWidth="1"/>
    <col min="3631" max="3631" width="0.7109375" style="21" customWidth="1"/>
    <col min="3632" max="3632" width="56.140625" style="21" customWidth="1"/>
    <col min="3633" max="3633" width="0.7109375" style="21" customWidth="1"/>
    <col min="3634" max="3634" width="9.140625" style="21" customWidth="1"/>
    <col min="3635" max="3635" width="6" style="21" customWidth="1"/>
    <col min="3636" max="3636" width="0.7109375" style="21" customWidth="1"/>
    <col min="3637" max="3637" width="7.140625" style="21" customWidth="1"/>
    <col min="3638" max="3638" width="6.5703125" style="21" customWidth="1"/>
    <col min="3639" max="3639" width="0.7109375" style="21" customWidth="1"/>
    <col min="3640" max="3640" width="7.85546875" style="21" customWidth="1"/>
    <col min="3641" max="3641" width="10.5703125" style="21" customWidth="1"/>
    <col min="3642" max="3642" width="0.7109375" style="21" customWidth="1"/>
    <col min="3643" max="3884" width="11.42578125" style="21"/>
    <col min="3885" max="3885" width="0.7109375" style="21" customWidth="1"/>
    <col min="3886" max="3886" width="15.140625" style="21" customWidth="1"/>
    <col min="3887" max="3887" width="0.7109375" style="21" customWidth="1"/>
    <col min="3888" max="3888" width="56.140625" style="21" customWidth="1"/>
    <col min="3889" max="3889" width="0.7109375" style="21" customWidth="1"/>
    <col min="3890" max="3890" width="9.140625" style="21" customWidth="1"/>
    <col min="3891" max="3891" width="6" style="21" customWidth="1"/>
    <col min="3892" max="3892" width="0.7109375" style="21" customWidth="1"/>
    <col min="3893" max="3893" width="7.140625" style="21" customWidth="1"/>
    <col min="3894" max="3894" width="6.5703125" style="21" customWidth="1"/>
    <col min="3895" max="3895" width="0.7109375" style="21" customWidth="1"/>
    <col min="3896" max="3896" width="7.85546875" style="21" customWidth="1"/>
    <col min="3897" max="3897" width="10.5703125" style="21" customWidth="1"/>
    <col min="3898" max="3898" width="0.7109375" style="21" customWidth="1"/>
    <col min="3899" max="4140" width="11.42578125" style="21"/>
    <col min="4141" max="4141" width="0.7109375" style="21" customWidth="1"/>
    <col min="4142" max="4142" width="15.140625" style="21" customWidth="1"/>
    <col min="4143" max="4143" width="0.7109375" style="21" customWidth="1"/>
    <col min="4144" max="4144" width="56.140625" style="21" customWidth="1"/>
    <col min="4145" max="4145" width="0.7109375" style="21" customWidth="1"/>
    <col min="4146" max="4146" width="9.140625" style="21" customWidth="1"/>
    <col min="4147" max="4147" width="6" style="21" customWidth="1"/>
    <col min="4148" max="4148" width="0.7109375" style="21" customWidth="1"/>
    <col min="4149" max="4149" width="7.140625" style="21" customWidth="1"/>
    <col min="4150" max="4150" width="6.5703125" style="21" customWidth="1"/>
    <col min="4151" max="4151" width="0.7109375" style="21" customWidth="1"/>
    <col min="4152" max="4152" width="7.85546875" style="21" customWidth="1"/>
    <col min="4153" max="4153" width="10.5703125" style="21" customWidth="1"/>
    <col min="4154" max="4154" width="0.7109375" style="21" customWidth="1"/>
    <col min="4155" max="4396" width="11.42578125" style="21"/>
    <col min="4397" max="4397" width="0.7109375" style="21" customWidth="1"/>
    <col min="4398" max="4398" width="15.140625" style="21" customWidth="1"/>
    <col min="4399" max="4399" width="0.7109375" style="21" customWidth="1"/>
    <col min="4400" max="4400" width="56.140625" style="21" customWidth="1"/>
    <col min="4401" max="4401" width="0.7109375" style="21" customWidth="1"/>
    <col min="4402" max="4402" width="9.140625" style="21" customWidth="1"/>
    <col min="4403" max="4403" width="6" style="21" customWidth="1"/>
    <col min="4404" max="4404" width="0.7109375" style="21" customWidth="1"/>
    <col min="4405" max="4405" width="7.140625" style="21" customWidth="1"/>
    <col min="4406" max="4406" width="6.5703125" style="21" customWidth="1"/>
    <col min="4407" max="4407" width="0.7109375" style="21" customWidth="1"/>
    <col min="4408" max="4408" width="7.85546875" style="21" customWidth="1"/>
    <col min="4409" max="4409" width="10.5703125" style="21" customWidth="1"/>
    <col min="4410" max="4410" width="0.7109375" style="21" customWidth="1"/>
    <col min="4411" max="4652" width="11.42578125" style="21"/>
    <col min="4653" max="4653" width="0.7109375" style="21" customWidth="1"/>
    <col min="4654" max="4654" width="15.140625" style="21" customWidth="1"/>
    <col min="4655" max="4655" width="0.7109375" style="21" customWidth="1"/>
    <col min="4656" max="4656" width="56.140625" style="21" customWidth="1"/>
    <col min="4657" max="4657" width="0.7109375" style="21" customWidth="1"/>
    <col min="4658" max="4658" width="9.140625" style="21" customWidth="1"/>
    <col min="4659" max="4659" width="6" style="21" customWidth="1"/>
    <col min="4660" max="4660" width="0.7109375" style="21" customWidth="1"/>
    <col min="4661" max="4661" width="7.140625" style="21" customWidth="1"/>
    <col min="4662" max="4662" width="6.5703125" style="21" customWidth="1"/>
    <col min="4663" max="4663" width="0.7109375" style="21" customWidth="1"/>
    <col min="4664" max="4664" width="7.85546875" style="21" customWidth="1"/>
    <col min="4665" max="4665" width="10.5703125" style="21" customWidth="1"/>
    <col min="4666" max="4666" width="0.7109375" style="21" customWidth="1"/>
    <col min="4667" max="4908" width="11.42578125" style="21"/>
    <col min="4909" max="4909" width="0.7109375" style="21" customWidth="1"/>
    <col min="4910" max="4910" width="15.140625" style="21" customWidth="1"/>
    <col min="4911" max="4911" width="0.7109375" style="21" customWidth="1"/>
    <col min="4912" max="4912" width="56.140625" style="21" customWidth="1"/>
    <col min="4913" max="4913" width="0.7109375" style="21" customWidth="1"/>
    <col min="4914" max="4914" width="9.140625" style="21" customWidth="1"/>
    <col min="4915" max="4915" width="6" style="21" customWidth="1"/>
    <col min="4916" max="4916" width="0.7109375" style="21" customWidth="1"/>
    <col min="4917" max="4917" width="7.140625" style="21" customWidth="1"/>
    <col min="4918" max="4918" width="6.5703125" style="21" customWidth="1"/>
    <col min="4919" max="4919" width="0.7109375" style="21" customWidth="1"/>
    <col min="4920" max="4920" width="7.85546875" style="21" customWidth="1"/>
    <col min="4921" max="4921" width="10.5703125" style="21" customWidth="1"/>
    <col min="4922" max="4922" width="0.7109375" style="21" customWidth="1"/>
    <col min="4923" max="5164" width="11.42578125" style="21"/>
    <col min="5165" max="5165" width="0.7109375" style="21" customWidth="1"/>
    <col min="5166" max="5166" width="15.140625" style="21" customWidth="1"/>
    <col min="5167" max="5167" width="0.7109375" style="21" customWidth="1"/>
    <col min="5168" max="5168" width="56.140625" style="21" customWidth="1"/>
    <col min="5169" max="5169" width="0.7109375" style="21" customWidth="1"/>
    <col min="5170" max="5170" width="9.140625" style="21" customWidth="1"/>
    <col min="5171" max="5171" width="6" style="21" customWidth="1"/>
    <col min="5172" max="5172" width="0.7109375" style="21" customWidth="1"/>
    <col min="5173" max="5173" width="7.140625" style="21" customWidth="1"/>
    <col min="5174" max="5174" width="6.5703125" style="21" customWidth="1"/>
    <col min="5175" max="5175" width="0.7109375" style="21" customWidth="1"/>
    <col min="5176" max="5176" width="7.85546875" style="21" customWidth="1"/>
    <col min="5177" max="5177" width="10.5703125" style="21" customWidth="1"/>
    <col min="5178" max="5178" width="0.7109375" style="21" customWidth="1"/>
    <col min="5179" max="5420" width="11.42578125" style="21"/>
    <col min="5421" max="5421" width="0.7109375" style="21" customWidth="1"/>
    <col min="5422" max="5422" width="15.140625" style="21" customWidth="1"/>
    <col min="5423" max="5423" width="0.7109375" style="21" customWidth="1"/>
    <col min="5424" max="5424" width="56.140625" style="21" customWidth="1"/>
    <col min="5425" max="5425" width="0.7109375" style="21" customWidth="1"/>
    <col min="5426" max="5426" width="9.140625" style="21" customWidth="1"/>
    <col min="5427" max="5427" width="6" style="21" customWidth="1"/>
    <col min="5428" max="5428" width="0.7109375" style="21" customWidth="1"/>
    <col min="5429" max="5429" width="7.140625" style="21" customWidth="1"/>
    <col min="5430" max="5430" width="6.5703125" style="21" customWidth="1"/>
    <col min="5431" max="5431" width="0.7109375" style="21" customWidth="1"/>
    <col min="5432" max="5432" width="7.85546875" style="21" customWidth="1"/>
    <col min="5433" max="5433" width="10.5703125" style="21" customWidth="1"/>
    <col min="5434" max="5434" width="0.7109375" style="21" customWidth="1"/>
    <col min="5435" max="5676" width="11.42578125" style="21"/>
    <col min="5677" max="5677" width="0.7109375" style="21" customWidth="1"/>
    <col min="5678" max="5678" width="15.140625" style="21" customWidth="1"/>
    <col min="5679" max="5679" width="0.7109375" style="21" customWidth="1"/>
    <col min="5680" max="5680" width="56.140625" style="21" customWidth="1"/>
    <col min="5681" max="5681" width="0.7109375" style="21" customWidth="1"/>
    <col min="5682" max="5682" width="9.140625" style="21" customWidth="1"/>
    <col min="5683" max="5683" width="6" style="21" customWidth="1"/>
    <col min="5684" max="5684" width="0.7109375" style="21" customWidth="1"/>
    <col min="5685" max="5685" width="7.140625" style="21" customWidth="1"/>
    <col min="5686" max="5686" width="6.5703125" style="21" customWidth="1"/>
    <col min="5687" max="5687" width="0.7109375" style="21" customWidth="1"/>
    <col min="5688" max="5688" width="7.85546875" style="21" customWidth="1"/>
    <col min="5689" max="5689" width="10.5703125" style="21" customWidth="1"/>
    <col min="5690" max="5690" width="0.7109375" style="21" customWidth="1"/>
    <col min="5691" max="5932" width="11.42578125" style="21"/>
    <col min="5933" max="5933" width="0.7109375" style="21" customWidth="1"/>
    <col min="5934" max="5934" width="15.140625" style="21" customWidth="1"/>
    <col min="5935" max="5935" width="0.7109375" style="21" customWidth="1"/>
    <col min="5936" max="5936" width="56.140625" style="21" customWidth="1"/>
    <col min="5937" max="5937" width="0.7109375" style="21" customWidth="1"/>
    <col min="5938" max="5938" width="9.140625" style="21" customWidth="1"/>
    <col min="5939" max="5939" width="6" style="21" customWidth="1"/>
    <col min="5940" max="5940" width="0.7109375" style="21" customWidth="1"/>
    <col min="5941" max="5941" width="7.140625" style="21" customWidth="1"/>
    <col min="5942" max="5942" width="6.5703125" style="21" customWidth="1"/>
    <col min="5943" max="5943" width="0.7109375" style="21" customWidth="1"/>
    <col min="5944" max="5944" width="7.85546875" style="21" customWidth="1"/>
    <col min="5945" max="5945" width="10.5703125" style="21" customWidth="1"/>
    <col min="5946" max="5946" width="0.7109375" style="21" customWidth="1"/>
    <col min="5947" max="6188" width="11.42578125" style="21"/>
    <col min="6189" max="6189" width="0.7109375" style="21" customWidth="1"/>
    <col min="6190" max="6190" width="15.140625" style="21" customWidth="1"/>
    <col min="6191" max="6191" width="0.7109375" style="21" customWidth="1"/>
    <col min="6192" max="6192" width="56.140625" style="21" customWidth="1"/>
    <col min="6193" max="6193" width="0.7109375" style="21" customWidth="1"/>
    <col min="6194" max="6194" width="9.140625" style="21" customWidth="1"/>
    <col min="6195" max="6195" width="6" style="21" customWidth="1"/>
    <col min="6196" max="6196" width="0.7109375" style="21" customWidth="1"/>
    <col min="6197" max="6197" width="7.140625" style="21" customWidth="1"/>
    <col min="6198" max="6198" width="6.5703125" style="21" customWidth="1"/>
    <col min="6199" max="6199" width="0.7109375" style="21" customWidth="1"/>
    <col min="6200" max="6200" width="7.85546875" style="21" customWidth="1"/>
    <col min="6201" max="6201" width="10.5703125" style="21" customWidth="1"/>
    <col min="6202" max="6202" width="0.7109375" style="21" customWidth="1"/>
    <col min="6203" max="6444" width="11.42578125" style="21"/>
    <col min="6445" max="6445" width="0.7109375" style="21" customWidth="1"/>
    <col min="6446" max="6446" width="15.140625" style="21" customWidth="1"/>
    <col min="6447" max="6447" width="0.7109375" style="21" customWidth="1"/>
    <col min="6448" max="6448" width="56.140625" style="21" customWidth="1"/>
    <col min="6449" max="6449" width="0.7109375" style="21" customWidth="1"/>
    <col min="6450" max="6450" width="9.140625" style="21" customWidth="1"/>
    <col min="6451" max="6451" width="6" style="21" customWidth="1"/>
    <col min="6452" max="6452" width="0.7109375" style="21" customWidth="1"/>
    <col min="6453" max="6453" width="7.140625" style="21" customWidth="1"/>
    <col min="6454" max="6454" width="6.5703125" style="21" customWidth="1"/>
    <col min="6455" max="6455" width="0.7109375" style="21" customWidth="1"/>
    <col min="6456" max="6456" width="7.85546875" style="21" customWidth="1"/>
    <col min="6457" max="6457" width="10.5703125" style="21" customWidth="1"/>
    <col min="6458" max="6458" width="0.7109375" style="21" customWidth="1"/>
    <col min="6459" max="6700" width="11.42578125" style="21"/>
    <col min="6701" max="6701" width="0.7109375" style="21" customWidth="1"/>
    <col min="6702" max="6702" width="15.140625" style="21" customWidth="1"/>
    <col min="6703" max="6703" width="0.7109375" style="21" customWidth="1"/>
    <col min="6704" max="6704" width="56.140625" style="21" customWidth="1"/>
    <col min="6705" max="6705" width="0.7109375" style="21" customWidth="1"/>
    <col min="6706" max="6706" width="9.140625" style="21" customWidth="1"/>
    <col min="6707" max="6707" width="6" style="21" customWidth="1"/>
    <col min="6708" max="6708" width="0.7109375" style="21" customWidth="1"/>
    <col min="6709" max="6709" width="7.140625" style="21" customWidth="1"/>
    <col min="6710" max="6710" width="6.5703125" style="21" customWidth="1"/>
    <col min="6711" max="6711" width="0.7109375" style="21" customWidth="1"/>
    <col min="6712" max="6712" width="7.85546875" style="21" customWidth="1"/>
    <col min="6713" max="6713" width="10.5703125" style="21" customWidth="1"/>
    <col min="6714" max="6714" width="0.7109375" style="21" customWidth="1"/>
    <col min="6715" max="6956" width="11.42578125" style="21"/>
    <col min="6957" max="6957" width="0.7109375" style="21" customWidth="1"/>
    <col min="6958" max="6958" width="15.140625" style="21" customWidth="1"/>
    <col min="6959" max="6959" width="0.7109375" style="21" customWidth="1"/>
    <col min="6960" max="6960" width="56.140625" style="21" customWidth="1"/>
    <col min="6961" max="6961" width="0.7109375" style="21" customWidth="1"/>
    <col min="6962" max="6962" width="9.140625" style="21" customWidth="1"/>
    <col min="6963" max="6963" width="6" style="21" customWidth="1"/>
    <col min="6964" max="6964" width="0.7109375" style="21" customWidth="1"/>
    <col min="6965" max="6965" width="7.140625" style="21" customWidth="1"/>
    <col min="6966" max="6966" width="6.5703125" style="21" customWidth="1"/>
    <col min="6967" max="6967" width="0.7109375" style="21" customWidth="1"/>
    <col min="6968" max="6968" width="7.85546875" style="21" customWidth="1"/>
    <col min="6969" max="6969" width="10.5703125" style="21" customWidth="1"/>
    <col min="6970" max="6970" width="0.7109375" style="21" customWidth="1"/>
    <col min="6971" max="7212" width="11.42578125" style="21"/>
    <col min="7213" max="7213" width="0.7109375" style="21" customWidth="1"/>
    <col min="7214" max="7214" width="15.140625" style="21" customWidth="1"/>
    <col min="7215" max="7215" width="0.7109375" style="21" customWidth="1"/>
    <col min="7216" max="7216" width="56.140625" style="21" customWidth="1"/>
    <col min="7217" max="7217" width="0.7109375" style="21" customWidth="1"/>
    <col min="7218" max="7218" width="9.140625" style="21" customWidth="1"/>
    <col min="7219" max="7219" width="6" style="21" customWidth="1"/>
    <col min="7220" max="7220" width="0.7109375" style="21" customWidth="1"/>
    <col min="7221" max="7221" width="7.140625" style="21" customWidth="1"/>
    <col min="7222" max="7222" width="6.5703125" style="21" customWidth="1"/>
    <col min="7223" max="7223" width="0.7109375" style="21" customWidth="1"/>
    <col min="7224" max="7224" width="7.85546875" style="21" customWidth="1"/>
    <col min="7225" max="7225" width="10.5703125" style="21" customWidth="1"/>
    <col min="7226" max="7226" width="0.7109375" style="21" customWidth="1"/>
    <col min="7227" max="7468" width="11.42578125" style="21"/>
    <col min="7469" max="7469" width="0.7109375" style="21" customWidth="1"/>
    <col min="7470" max="7470" width="15.140625" style="21" customWidth="1"/>
    <col min="7471" max="7471" width="0.7109375" style="21" customWidth="1"/>
    <col min="7472" max="7472" width="56.140625" style="21" customWidth="1"/>
    <col min="7473" max="7473" width="0.7109375" style="21" customWidth="1"/>
    <col min="7474" max="7474" width="9.140625" style="21" customWidth="1"/>
    <col min="7475" max="7475" width="6" style="21" customWidth="1"/>
    <col min="7476" max="7476" width="0.7109375" style="21" customWidth="1"/>
    <col min="7477" max="7477" width="7.140625" style="21" customWidth="1"/>
    <col min="7478" max="7478" width="6.5703125" style="21" customWidth="1"/>
    <col min="7479" max="7479" width="0.7109375" style="21" customWidth="1"/>
    <col min="7480" max="7480" width="7.85546875" style="21" customWidth="1"/>
    <col min="7481" max="7481" width="10.5703125" style="21" customWidth="1"/>
    <col min="7482" max="7482" width="0.7109375" style="21" customWidth="1"/>
    <col min="7483" max="7724" width="11.42578125" style="21"/>
    <col min="7725" max="7725" width="0.7109375" style="21" customWidth="1"/>
    <col min="7726" max="7726" width="15.140625" style="21" customWidth="1"/>
    <col min="7727" max="7727" width="0.7109375" style="21" customWidth="1"/>
    <col min="7728" max="7728" width="56.140625" style="21" customWidth="1"/>
    <col min="7729" max="7729" width="0.7109375" style="21" customWidth="1"/>
    <col min="7730" max="7730" width="9.140625" style="21" customWidth="1"/>
    <col min="7731" max="7731" width="6" style="21" customWidth="1"/>
    <col min="7732" max="7732" width="0.7109375" style="21" customWidth="1"/>
    <col min="7733" max="7733" width="7.140625" style="21" customWidth="1"/>
    <col min="7734" max="7734" width="6.5703125" style="21" customWidth="1"/>
    <col min="7735" max="7735" width="0.7109375" style="21" customWidth="1"/>
    <col min="7736" max="7736" width="7.85546875" style="21" customWidth="1"/>
    <col min="7737" max="7737" width="10.5703125" style="21" customWidth="1"/>
    <col min="7738" max="7738" width="0.7109375" style="21" customWidth="1"/>
    <col min="7739" max="7980" width="11.42578125" style="21"/>
    <col min="7981" max="7981" width="0.7109375" style="21" customWidth="1"/>
    <col min="7982" max="7982" width="15.140625" style="21" customWidth="1"/>
    <col min="7983" max="7983" width="0.7109375" style="21" customWidth="1"/>
    <col min="7984" max="7984" width="56.140625" style="21" customWidth="1"/>
    <col min="7985" max="7985" width="0.7109375" style="21" customWidth="1"/>
    <col min="7986" max="7986" width="9.140625" style="21" customWidth="1"/>
    <col min="7987" max="7987" width="6" style="21" customWidth="1"/>
    <col min="7988" max="7988" width="0.7109375" style="21" customWidth="1"/>
    <col min="7989" max="7989" width="7.140625" style="21" customWidth="1"/>
    <col min="7990" max="7990" width="6.5703125" style="21" customWidth="1"/>
    <col min="7991" max="7991" width="0.7109375" style="21" customWidth="1"/>
    <col min="7992" max="7992" width="7.85546875" style="21" customWidth="1"/>
    <col min="7993" max="7993" width="10.5703125" style="21" customWidth="1"/>
    <col min="7994" max="7994" width="0.7109375" style="21" customWidth="1"/>
    <col min="7995" max="8236" width="11.42578125" style="21"/>
    <col min="8237" max="8237" width="0.7109375" style="21" customWidth="1"/>
    <col min="8238" max="8238" width="15.140625" style="21" customWidth="1"/>
    <col min="8239" max="8239" width="0.7109375" style="21" customWidth="1"/>
    <col min="8240" max="8240" width="56.140625" style="21" customWidth="1"/>
    <col min="8241" max="8241" width="0.7109375" style="21" customWidth="1"/>
    <col min="8242" max="8242" width="9.140625" style="21" customWidth="1"/>
    <col min="8243" max="8243" width="6" style="21" customWidth="1"/>
    <col min="8244" max="8244" width="0.7109375" style="21" customWidth="1"/>
    <col min="8245" max="8245" width="7.140625" style="21" customWidth="1"/>
    <col min="8246" max="8246" width="6.5703125" style="21" customWidth="1"/>
    <col min="8247" max="8247" width="0.7109375" style="21" customWidth="1"/>
    <col min="8248" max="8248" width="7.85546875" style="21" customWidth="1"/>
    <col min="8249" max="8249" width="10.5703125" style="21" customWidth="1"/>
    <col min="8250" max="8250" width="0.7109375" style="21" customWidth="1"/>
    <col min="8251" max="8492" width="11.42578125" style="21"/>
    <col min="8493" max="8493" width="0.7109375" style="21" customWidth="1"/>
    <col min="8494" max="8494" width="15.140625" style="21" customWidth="1"/>
    <col min="8495" max="8495" width="0.7109375" style="21" customWidth="1"/>
    <col min="8496" max="8496" width="56.140625" style="21" customWidth="1"/>
    <col min="8497" max="8497" width="0.7109375" style="21" customWidth="1"/>
    <col min="8498" max="8498" width="9.140625" style="21" customWidth="1"/>
    <col min="8499" max="8499" width="6" style="21" customWidth="1"/>
    <col min="8500" max="8500" width="0.7109375" style="21" customWidth="1"/>
    <col min="8501" max="8501" width="7.140625" style="21" customWidth="1"/>
    <col min="8502" max="8502" width="6.5703125" style="21" customWidth="1"/>
    <col min="8503" max="8503" width="0.7109375" style="21" customWidth="1"/>
    <col min="8504" max="8504" width="7.85546875" style="21" customWidth="1"/>
    <col min="8505" max="8505" width="10.5703125" style="21" customWidth="1"/>
    <col min="8506" max="8506" width="0.7109375" style="21" customWidth="1"/>
    <col min="8507" max="8748" width="11.42578125" style="21"/>
    <col min="8749" max="8749" width="0.7109375" style="21" customWidth="1"/>
    <col min="8750" max="8750" width="15.140625" style="21" customWidth="1"/>
    <col min="8751" max="8751" width="0.7109375" style="21" customWidth="1"/>
    <col min="8752" max="8752" width="56.140625" style="21" customWidth="1"/>
    <col min="8753" max="8753" width="0.7109375" style="21" customWidth="1"/>
    <col min="8754" max="8754" width="9.140625" style="21" customWidth="1"/>
    <col min="8755" max="8755" width="6" style="21" customWidth="1"/>
    <col min="8756" max="8756" width="0.7109375" style="21" customWidth="1"/>
    <col min="8757" max="8757" width="7.140625" style="21" customWidth="1"/>
    <col min="8758" max="8758" width="6.5703125" style="21" customWidth="1"/>
    <col min="8759" max="8759" width="0.7109375" style="21" customWidth="1"/>
    <col min="8760" max="8760" width="7.85546875" style="21" customWidth="1"/>
    <col min="8761" max="8761" width="10.5703125" style="21" customWidth="1"/>
    <col min="8762" max="8762" width="0.7109375" style="21" customWidth="1"/>
    <col min="8763" max="9004" width="11.42578125" style="21"/>
    <col min="9005" max="9005" width="0.7109375" style="21" customWidth="1"/>
    <col min="9006" max="9006" width="15.140625" style="21" customWidth="1"/>
    <col min="9007" max="9007" width="0.7109375" style="21" customWidth="1"/>
    <col min="9008" max="9008" width="56.140625" style="21" customWidth="1"/>
    <col min="9009" max="9009" width="0.7109375" style="21" customWidth="1"/>
    <col min="9010" max="9010" width="9.140625" style="21" customWidth="1"/>
    <col min="9011" max="9011" width="6" style="21" customWidth="1"/>
    <col min="9012" max="9012" width="0.7109375" style="21" customWidth="1"/>
    <col min="9013" max="9013" width="7.140625" style="21" customWidth="1"/>
    <col min="9014" max="9014" width="6.5703125" style="21" customWidth="1"/>
    <col min="9015" max="9015" width="0.7109375" style="21" customWidth="1"/>
    <col min="9016" max="9016" width="7.85546875" style="21" customWidth="1"/>
    <col min="9017" max="9017" width="10.5703125" style="21" customWidth="1"/>
    <col min="9018" max="9018" width="0.7109375" style="21" customWidth="1"/>
    <col min="9019" max="9260" width="11.42578125" style="21"/>
    <col min="9261" max="9261" width="0.7109375" style="21" customWidth="1"/>
    <col min="9262" max="9262" width="15.140625" style="21" customWidth="1"/>
    <col min="9263" max="9263" width="0.7109375" style="21" customWidth="1"/>
    <col min="9264" max="9264" width="56.140625" style="21" customWidth="1"/>
    <col min="9265" max="9265" width="0.7109375" style="21" customWidth="1"/>
    <col min="9266" max="9266" width="9.140625" style="21" customWidth="1"/>
    <col min="9267" max="9267" width="6" style="21" customWidth="1"/>
    <col min="9268" max="9268" width="0.7109375" style="21" customWidth="1"/>
    <col min="9269" max="9269" width="7.140625" style="21" customWidth="1"/>
    <col min="9270" max="9270" width="6.5703125" style="21" customWidth="1"/>
    <col min="9271" max="9271" width="0.7109375" style="21" customWidth="1"/>
    <col min="9272" max="9272" width="7.85546875" style="21" customWidth="1"/>
    <col min="9273" max="9273" width="10.5703125" style="21" customWidth="1"/>
    <col min="9274" max="9274" width="0.7109375" style="21" customWidth="1"/>
    <col min="9275" max="9516" width="11.42578125" style="21"/>
    <col min="9517" max="9517" width="0.7109375" style="21" customWidth="1"/>
    <col min="9518" max="9518" width="15.140625" style="21" customWidth="1"/>
    <col min="9519" max="9519" width="0.7109375" style="21" customWidth="1"/>
    <col min="9520" max="9520" width="56.140625" style="21" customWidth="1"/>
    <col min="9521" max="9521" width="0.7109375" style="21" customWidth="1"/>
    <col min="9522" max="9522" width="9.140625" style="21" customWidth="1"/>
    <col min="9523" max="9523" width="6" style="21" customWidth="1"/>
    <col min="9524" max="9524" width="0.7109375" style="21" customWidth="1"/>
    <col min="9525" max="9525" width="7.140625" style="21" customWidth="1"/>
    <col min="9526" max="9526" width="6.5703125" style="21" customWidth="1"/>
    <col min="9527" max="9527" width="0.7109375" style="21" customWidth="1"/>
    <col min="9528" max="9528" width="7.85546875" style="21" customWidth="1"/>
    <col min="9529" max="9529" width="10.5703125" style="21" customWidth="1"/>
    <col min="9530" max="9530" width="0.7109375" style="21" customWidth="1"/>
    <col min="9531" max="9772" width="11.42578125" style="21"/>
    <col min="9773" max="9773" width="0.7109375" style="21" customWidth="1"/>
    <col min="9774" max="9774" width="15.140625" style="21" customWidth="1"/>
    <col min="9775" max="9775" width="0.7109375" style="21" customWidth="1"/>
    <col min="9776" max="9776" width="56.140625" style="21" customWidth="1"/>
    <col min="9777" max="9777" width="0.7109375" style="21" customWidth="1"/>
    <col min="9778" max="9778" width="9.140625" style="21" customWidth="1"/>
    <col min="9779" max="9779" width="6" style="21" customWidth="1"/>
    <col min="9780" max="9780" width="0.7109375" style="21" customWidth="1"/>
    <col min="9781" max="9781" width="7.140625" style="21" customWidth="1"/>
    <col min="9782" max="9782" width="6.5703125" style="21" customWidth="1"/>
    <col min="9783" max="9783" width="0.7109375" style="21" customWidth="1"/>
    <col min="9784" max="9784" width="7.85546875" style="21" customWidth="1"/>
    <col min="9785" max="9785" width="10.5703125" style="21" customWidth="1"/>
    <col min="9786" max="9786" width="0.7109375" style="21" customWidth="1"/>
    <col min="9787" max="10028" width="11.42578125" style="21"/>
    <col min="10029" max="10029" width="0.7109375" style="21" customWidth="1"/>
    <col min="10030" max="10030" width="15.140625" style="21" customWidth="1"/>
    <col min="10031" max="10031" width="0.7109375" style="21" customWidth="1"/>
    <col min="10032" max="10032" width="56.140625" style="21" customWidth="1"/>
    <col min="10033" max="10033" width="0.7109375" style="21" customWidth="1"/>
    <col min="10034" max="10034" width="9.140625" style="21" customWidth="1"/>
    <col min="10035" max="10035" width="6" style="21" customWidth="1"/>
    <col min="10036" max="10036" width="0.7109375" style="21" customWidth="1"/>
    <col min="10037" max="10037" width="7.140625" style="21" customWidth="1"/>
    <col min="10038" max="10038" width="6.5703125" style="21" customWidth="1"/>
    <col min="10039" max="10039" width="0.7109375" style="21" customWidth="1"/>
    <col min="10040" max="10040" width="7.85546875" style="21" customWidth="1"/>
    <col min="10041" max="10041" width="10.5703125" style="21" customWidth="1"/>
    <col min="10042" max="10042" width="0.7109375" style="21" customWidth="1"/>
    <col min="10043" max="10284" width="11.42578125" style="21"/>
    <col min="10285" max="10285" width="0.7109375" style="21" customWidth="1"/>
    <col min="10286" max="10286" width="15.140625" style="21" customWidth="1"/>
    <col min="10287" max="10287" width="0.7109375" style="21" customWidth="1"/>
    <col min="10288" max="10288" width="56.140625" style="21" customWidth="1"/>
    <col min="10289" max="10289" width="0.7109375" style="21" customWidth="1"/>
    <col min="10290" max="10290" width="9.140625" style="21" customWidth="1"/>
    <col min="10291" max="10291" width="6" style="21" customWidth="1"/>
    <col min="10292" max="10292" width="0.7109375" style="21" customWidth="1"/>
    <col min="10293" max="10293" width="7.140625" style="21" customWidth="1"/>
    <col min="10294" max="10294" width="6.5703125" style="21" customWidth="1"/>
    <col min="10295" max="10295" width="0.7109375" style="21" customWidth="1"/>
    <col min="10296" max="10296" width="7.85546875" style="21" customWidth="1"/>
    <col min="10297" max="10297" width="10.5703125" style="21" customWidth="1"/>
    <col min="10298" max="10298" width="0.7109375" style="21" customWidth="1"/>
    <col min="10299" max="10540" width="11.42578125" style="21"/>
    <col min="10541" max="10541" width="0.7109375" style="21" customWidth="1"/>
    <col min="10542" max="10542" width="15.140625" style="21" customWidth="1"/>
    <col min="10543" max="10543" width="0.7109375" style="21" customWidth="1"/>
    <col min="10544" max="10544" width="56.140625" style="21" customWidth="1"/>
    <col min="10545" max="10545" width="0.7109375" style="21" customWidth="1"/>
    <col min="10546" max="10546" width="9.140625" style="21" customWidth="1"/>
    <col min="10547" max="10547" width="6" style="21" customWidth="1"/>
    <col min="10548" max="10548" width="0.7109375" style="21" customWidth="1"/>
    <col min="10549" max="10549" width="7.140625" style="21" customWidth="1"/>
    <col min="10550" max="10550" width="6.5703125" style="21" customWidth="1"/>
    <col min="10551" max="10551" width="0.7109375" style="21" customWidth="1"/>
    <col min="10552" max="10552" width="7.85546875" style="21" customWidth="1"/>
    <col min="10553" max="10553" width="10.5703125" style="21" customWidth="1"/>
    <col min="10554" max="10554" width="0.7109375" style="21" customWidth="1"/>
    <col min="10555" max="10796" width="11.42578125" style="21"/>
    <col min="10797" max="10797" width="0.7109375" style="21" customWidth="1"/>
    <col min="10798" max="10798" width="15.140625" style="21" customWidth="1"/>
    <col min="10799" max="10799" width="0.7109375" style="21" customWidth="1"/>
    <col min="10800" max="10800" width="56.140625" style="21" customWidth="1"/>
    <col min="10801" max="10801" width="0.7109375" style="21" customWidth="1"/>
    <col min="10802" max="10802" width="9.140625" style="21" customWidth="1"/>
    <col min="10803" max="10803" width="6" style="21" customWidth="1"/>
    <col min="10804" max="10804" width="0.7109375" style="21" customWidth="1"/>
    <col min="10805" max="10805" width="7.140625" style="21" customWidth="1"/>
    <col min="10806" max="10806" width="6.5703125" style="21" customWidth="1"/>
    <col min="10807" max="10807" width="0.7109375" style="21" customWidth="1"/>
    <col min="10808" max="10808" width="7.85546875" style="21" customWidth="1"/>
    <col min="10809" max="10809" width="10.5703125" style="21" customWidth="1"/>
    <col min="10810" max="10810" width="0.7109375" style="21" customWidth="1"/>
    <col min="10811" max="11052" width="11.42578125" style="21"/>
    <col min="11053" max="11053" width="0.7109375" style="21" customWidth="1"/>
    <col min="11054" max="11054" width="15.140625" style="21" customWidth="1"/>
    <col min="11055" max="11055" width="0.7109375" style="21" customWidth="1"/>
    <col min="11056" max="11056" width="56.140625" style="21" customWidth="1"/>
    <col min="11057" max="11057" width="0.7109375" style="21" customWidth="1"/>
    <col min="11058" max="11058" width="9.140625" style="21" customWidth="1"/>
    <col min="11059" max="11059" width="6" style="21" customWidth="1"/>
    <col min="11060" max="11060" width="0.7109375" style="21" customWidth="1"/>
    <col min="11061" max="11061" width="7.140625" style="21" customWidth="1"/>
    <col min="11062" max="11062" width="6.5703125" style="21" customWidth="1"/>
    <col min="11063" max="11063" width="0.7109375" style="21" customWidth="1"/>
    <col min="11064" max="11064" width="7.85546875" style="21" customWidth="1"/>
    <col min="11065" max="11065" width="10.5703125" style="21" customWidth="1"/>
    <col min="11066" max="11066" width="0.7109375" style="21" customWidth="1"/>
    <col min="11067" max="11308" width="11.42578125" style="21"/>
    <col min="11309" max="11309" width="0.7109375" style="21" customWidth="1"/>
    <col min="11310" max="11310" width="15.140625" style="21" customWidth="1"/>
    <col min="11311" max="11311" width="0.7109375" style="21" customWidth="1"/>
    <col min="11312" max="11312" width="56.140625" style="21" customWidth="1"/>
    <col min="11313" max="11313" width="0.7109375" style="21" customWidth="1"/>
    <col min="11314" max="11314" width="9.140625" style="21" customWidth="1"/>
    <col min="11315" max="11315" width="6" style="21" customWidth="1"/>
    <col min="11316" max="11316" width="0.7109375" style="21" customWidth="1"/>
    <col min="11317" max="11317" width="7.140625" style="21" customWidth="1"/>
    <col min="11318" max="11318" width="6.5703125" style="21" customWidth="1"/>
    <col min="11319" max="11319" width="0.7109375" style="21" customWidth="1"/>
    <col min="11320" max="11320" width="7.85546875" style="21" customWidth="1"/>
    <col min="11321" max="11321" width="10.5703125" style="21" customWidth="1"/>
    <col min="11322" max="11322" width="0.7109375" style="21" customWidth="1"/>
    <col min="11323" max="11564" width="11.42578125" style="21"/>
    <col min="11565" max="11565" width="0.7109375" style="21" customWidth="1"/>
    <col min="11566" max="11566" width="15.140625" style="21" customWidth="1"/>
    <col min="11567" max="11567" width="0.7109375" style="21" customWidth="1"/>
    <col min="11568" max="11568" width="56.140625" style="21" customWidth="1"/>
    <col min="11569" max="11569" width="0.7109375" style="21" customWidth="1"/>
    <col min="11570" max="11570" width="9.140625" style="21" customWidth="1"/>
    <col min="11571" max="11571" width="6" style="21" customWidth="1"/>
    <col min="11572" max="11572" width="0.7109375" style="21" customWidth="1"/>
    <col min="11573" max="11573" width="7.140625" style="21" customWidth="1"/>
    <col min="11574" max="11574" width="6.5703125" style="21" customWidth="1"/>
    <col min="11575" max="11575" width="0.7109375" style="21" customWidth="1"/>
    <col min="11576" max="11576" width="7.85546875" style="21" customWidth="1"/>
    <col min="11577" max="11577" width="10.5703125" style="21" customWidth="1"/>
    <col min="11578" max="11578" width="0.7109375" style="21" customWidth="1"/>
    <col min="11579" max="11820" width="11.42578125" style="21"/>
    <col min="11821" max="11821" width="0.7109375" style="21" customWidth="1"/>
    <col min="11822" max="11822" width="15.140625" style="21" customWidth="1"/>
    <col min="11823" max="11823" width="0.7109375" style="21" customWidth="1"/>
    <col min="11824" max="11824" width="56.140625" style="21" customWidth="1"/>
    <col min="11825" max="11825" width="0.7109375" style="21" customWidth="1"/>
    <col min="11826" max="11826" width="9.140625" style="21" customWidth="1"/>
    <col min="11827" max="11827" width="6" style="21" customWidth="1"/>
    <col min="11828" max="11828" width="0.7109375" style="21" customWidth="1"/>
    <col min="11829" max="11829" width="7.140625" style="21" customWidth="1"/>
    <col min="11830" max="11830" width="6.5703125" style="21" customWidth="1"/>
    <col min="11831" max="11831" width="0.7109375" style="21" customWidth="1"/>
    <col min="11832" max="11832" width="7.85546875" style="21" customWidth="1"/>
    <col min="11833" max="11833" width="10.5703125" style="21" customWidth="1"/>
    <col min="11834" max="11834" width="0.7109375" style="21" customWidth="1"/>
    <col min="11835" max="12076" width="11.42578125" style="21"/>
    <col min="12077" max="12077" width="0.7109375" style="21" customWidth="1"/>
    <col min="12078" max="12078" width="15.140625" style="21" customWidth="1"/>
    <col min="12079" max="12079" width="0.7109375" style="21" customWidth="1"/>
    <col min="12080" max="12080" width="56.140625" style="21" customWidth="1"/>
    <col min="12081" max="12081" width="0.7109375" style="21" customWidth="1"/>
    <col min="12082" max="12082" width="9.140625" style="21" customWidth="1"/>
    <col min="12083" max="12083" width="6" style="21" customWidth="1"/>
    <col min="12084" max="12084" width="0.7109375" style="21" customWidth="1"/>
    <col min="12085" max="12085" width="7.140625" style="21" customWidth="1"/>
    <col min="12086" max="12086" width="6.5703125" style="21" customWidth="1"/>
    <col min="12087" max="12087" width="0.7109375" style="21" customWidth="1"/>
    <col min="12088" max="12088" width="7.85546875" style="21" customWidth="1"/>
    <col min="12089" max="12089" width="10.5703125" style="21" customWidth="1"/>
    <col min="12090" max="12090" width="0.7109375" style="21" customWidth="1"/>
    <col min="12091" max="12332" width="11.42578125" style="21"/>
    <col min="12333" max="12333" width="0.7109375" style="21" customWidth="1"/>
    <col min="12334" max="12334" width="15.140625" style="21" customWidth="1"/>
    <col min="12335" max="12335" width="0.7109375" style="21" customWidth="1"/>
    <col min="12336" max="12336" width="56.140625" style="21" customWidth="1"/>
    <col min="12337" max="12337" width="0.7109375" style="21" customWidth="1"/>
    <col min="12338" max="12338" width="9.140625" style="21" customWidth="1"/>
    <col min="12339" max="12339" width="6" style="21" customWidth="1"/>
    <col min="12340" max="12340" width="0.7109375" style="21" customWidth="1"/>
    <col min="12341" max="12341" width="7.140625" style="21" customWidth="1"/>
    <col min="12342" max="12342" width="6.5703125" style="21" customWidth="1"/>
    <col min="12343" max="12343" width="0.7109375" style="21" customWidth="1"/>
    <col min="12344" max="12344" width="7.85546875" style="21" customWidth="1"/>
    <col min="12345" max="12345" width="10.5703125" style="21" customWidth="1"/>
    <col min="12346" max="12346" width="0.7109375" style="21" customWidth="1"/>
    <col min="12347" max="12588" width="11.42578125" style="21"/>
    <col min="12589" max="12589" width="0.7109375" style="21" customWidth="1"/>
    <col min="12590" max="12590" width="15.140625" style="21" customWidth="1"/>
    <col min="12591" max="12591" width="0.7109375" style="21" customWidth="1"/>
    <col min="12592" max="12592" width="56.140625" style="21" customWidth="1"/>
    <col min="12593" max="12593" width="0.7109375" style="21" customWidth="1"/>
    <col min="12594" max="12594" width="9.140625" style="21" customWidth="1"/>
    <col min="12595" max="12595" width="6" style="21" customWidth="1"/>
    <col min="12596" max="12596" width="0.7109375" style="21" customWidth="1"/>
    <col min="12597" max="12597" width="7.140625" style="21" customWidth="1"/>
    <col min="12598" max="12598" width="6.5703125" style="21" customWidth="1"/>
    <col min="12599" max="12599" width="0.7109375" style="21" customWidth="1"/>
    <col min="12600" max="12600" width="7.85546875" style="21" customWidth="1"/>
    <col min="12601" max="12601" width="10.5703125" style="21" customWidth="1"/>
    <col min="12602" max="12602" width="0.7109375" style="21" customWidth="1"/>
    <col min="12603" max="12844" width="11.42578125" style="21"/>
    <col min="12845" max="12845" width="0.7109375" style="21" customWidth="1"/>
    <col min="12846" max="12846" width="15.140625" style="21" customWidth="1"/>
    <col min="12847" max="12847" width="0.7109375" style="21" customWidth="1"/>
    <col min="12848" max="12848" width="56.140625" style="21" customWidth="1"/>
    <col min="12849" max="12849" width="0.7109375" style="21" customWidth="1"/>
    <col min="12850" max="12850" width="9.140625" style="21" customWidth="1"/>
    <col min="12851" max="12851" width="6" style="21" customWidth="1"/>
    <col min="12852" max="12852" width="0.7109375" style="21" customWidth="1"/>
    <col min="12853" max="12853" width="7.140625" style="21" customWidth="1"/>
    <col min="12854" max="12854" width="6.5703125" style="21" customWidth="1"/>
    <col min="12855" max="12855" width="0.7109375" style="21" customWidth="1"/>
    <col min="12856" max="12856" width="7.85546875" style="21" customWidth="1"/>
    <col min="12857" max="12857" width="10.5703125" style="21" customWidth="1"/>
    <col min="12858" max="12858" width="0.7109375" style="21" customWidth="1"/>
    <col min="12859" max="13100" width="11.42578125" style="21"/>
    <col min="13101" max="13101" width="0.7109375" style="21" customWidth="1"/>
    <col min="13102" max="13102" width="15.140625" style="21" customWidth="1"/>
    <col min="13103" max="13103" width="0.7109375" style="21" customWidth="1"/>
    <col min="13104" max="13104" width="56.140625" style="21" customWidth="1"/>
    <col min="13105" max="13105" width="0.7109375" style="21" customWidth="1"/>
    <col min="13106" max="13106" width="9.140625" style="21" customWidth="1"/>
    <col min="13107" max="13107" width="6" style="21" customWidth="1"/>
    <col min="13108" max="13108" width="0.7109375" style="21" customWidth="1"/>
    <col min="13109" max="13109" width="7.140625" style="21" customWidth="1"/>
    <col min="13110" max="13110" width="6.5703125" style="21" customWidth="1"/>
    <col min="13111" max="13111" width="0.7109375" style="21" customWidth="1"/>
    <col min="13112" max="13112" width="7.85546875" style="21" customWidth="1"/>
    <col min="13113" max="13113" width="10.5703125" style="21" customWidth="1"/>
    <col min="13114" max="13114" width="0.7109375" style="21" customWidth="1"/>
    <col min="13115" max="13356" width="11.42578125" style="21"/>
    <col min="13357" max="13357" width="0.7109375" style="21" customWidth="1"/>
    <col min="13358" max="13358" width="15.140625" style="21" customWidth="1"/>
    <col min="13359" max="13359" width="0.7109375" style="21" customWidth="1"/>
    <col min="13360" max="13360" width="56.140625" style="21" customWidth="1"/>
    <col min="13361" max="13361" width="0.7109375" style="21" customWidth="1"/>
    <col min="13362" max="13362" width="9.140625" style="21" customWidth="1"/>
    <col min="13363" max="13363" width="6" style="21" customWidth="1"/>
    <col min="13364" max="13364" width="0.7109375" style="21" customWidth="1"/>
    <col min="13365" max="13365" width="7.140625" style="21" customWidth="1"/>
    <col min="13366" max="13366" width="6.5703125" style="21" customWidth="1"/>
    <col min="13367" max="13367" width="0.7109375" style="21" customWidth="1"/>
    <col min="13368" max="13368" width="7.85546875" style="21" customWidth="1"/>
    <col min="13369" max="13369" width="10.5703125" style="21" customWidth="1"/>
    <col min="13370" max="13370" width="0.7109375" style="21" customWidth="1"/>
    <col min="13371" max="13612" width="11.42578125" style="21"/>
    <col min="13613" max="13613" width="0.7109375" style="21" customWidth="1"/>
    <col min="13614" max="13614" width="15.140625" style="21" customWidth="1"/>
    <col min="13615" max="13615" width="0.7109375" style="21" customWidth="1"/>
    <col min="13616" max="13616" width="56.140625" style="21" customWidth="1"/>
    <col min="13617" max="13617" width="0.7109375" style="21" customWidth="1"/>
    <col min="13618" max="13618" width="9.140625" style="21" customWidth="1"/>
    <col min="13619" max="13619" width="6" style="21" customWidth="1"/>
    <col min="13620" max="13620" width="0.7109375" style="21" customWidth="1"/>
    <col min="13621" max="13621" width="7.140625" style="21" customWidth="1"/>
    <col min="13622" max="13622" width="6.5703125" style="21" customWidth="1"/>
    <col min="13623" max="13623" width="0.7109375" style="21" customWidth="1"/>
    <col min="13624" max="13624" width="7.85546875" style="21" customWidth="1"/>
    <col min="13625" max="13625" width="10.5703125" style="21" customWidth="1"/>
    <col min="13626" max="13626" width="0.7109375" style="21" customWidth="1"/>
    <col min="13627" max="16384" width="11.42578125" style="21"/>
  </cols>
  <sheetData>
    <row r="1" spans="1:18" s="98" customFormat="1">
      <c r="A1" s="212"/>
      <c r="B1" s="222" t="s">
        <v>13</v>
      </c>
      <c r="C1" s="222"/>
      <c r="D1" s="223" t="s">
        <v>436</v>
      </c>
      <c r="E1" s="222"/>
      <c r="F1" s="224"/>
      <c r="G1" s="224"/>
      <c r="H1" s="224"/>
      <c r="I1" s="224"/>
      <c r="J1" s="224"/>
      <c r="K1" s="224"/>
      <c r="L1" s="224"/>
      <c r="M1" s="224"/>
      <c r="N1" s="213"/>
    </row>
    <row r="2" spans="1:18" s="98" customFormat="1">
      <c r="A2" s="214"/>
      <c r="B2" s="225" t="s">
        <v>44</v>
      </c>
      <c r="C2" s="225"/>
      <c r="D2" s="226" t="s">
        <v>706</v>
      </c>
      <c r="E2" s="225"/>
      <c r="F2" s="227"/>
      <c r="G2" s="227"/>
      <c r="H2" s="227"/>
      <c r="I2" s="227"/>
      <c r="J2" s="227"/>
      <c r="K2" s="227"/>
      <c r="L2" s="227"/>
      <c r="M2" s="227"/>
      <c r="N2" s="215"/>
    </row>
    <row r="3" spans="1:18" s="98" customFormat="1">
      <c r="A3" s="214"/>
      <c r="B3" s="225" t="s">
        <v>27</v>
      </c>
      <c r="C3" s="225"/>
      <c r="D3" s="226" t="s">
        <v>707</v>
      </c>
      <c r="E3" s="225"/>
      <c r="F3" s="227"/>
      <c r="G3" s="227"/>
      <c r="H3" s="227"/>
      <c r="I3" s="227"/>
      <c r="J3" s="227"/>
      <c r="K3" s="227"/>
      <c r="L3" s="227"/>
      <c r="M3" s="227"/>
      <c r="N3" s="215"/>
    </row>
    <row r="4" spans="1:18" s="98" customFormat="1">
      <c r="A4" s="228"/>
      <c r="B4" s="229" t="s">
        <v>15</v>
      </c>
      <c r="C4" s="229"/>
      <c r="D4" s="230" t="s">
        <v>708</v>
      </c>
      <c r="E4" s="229"/>
      <c r="F4" s="231"/>
      <c r="G4" s="231"/>
      <c r="H4" s="231"/>
      <c r="I4" s="231"/>
      <c r="J4" s="231"/>
      <c r="K4" s="231"/>
      <c r="L4" s="231"/>
      <c r="M4" s="231"/>
      <c r="N4" s="232"/>
    </row>
    <row r="5" spans="1:18" s="98" customFormat="1" ht="18">
      <c r="A5" s="1431" t="s">
        <v>135</v>
      </c>
      <c r="B5" s="1432"/>
      <c r="C5" s="1432"/>
      <c r="D5" s="1432"/>
      <c r="E5" s="1432"/>
      <c r="F5" s="1432"/>
      <c r="G5" s="1432"/>
      <c r="H5" s="1432"/>
      <c r="I5" s="1432"/>
      <c r="J5" s="1432"/>
      <c r="K5" s="1432"/>
      <c r="L5" s="1432"/>
      <c r="M5" s="1432"/>
      <c r="N5" s="1433"/>
    </row>
    <row r="6" spans="1:18" s="98" customFormat="1" ht="3.95" customHeight="1" thickBot="1">
      <c r="A6" s="22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2"/>
      <c r="N6" s="217"/>
    </row>
    <row r="7" spans="1:18" s="98" customFormat="1" ht="12" customHeight="1">
      <c r="A7" s="216"/>
      <c r="B7" s="1515" t="s">
        <v>138</v>
      </c>
      <c r="C7" s="103"/>
      <c r="D7" s="1536" t="s">
        <v>229</v>
      </c>
      <c r="E7" s="1537"/>
      <c r="F7" s="1537"/>
      <c r="G7" s="1537"/>
      <c r="H7" s="1537"/>
      <c r="I7" s="1537"/>
      <c r="J7" s="1538"/>
      <c r="K7" s="183"/>
      <c r="L7" s="1495" t="s">
        <v>137</v>
      </c>
      <c r="M7" s="1497"/>
      <c r="N7" s="217"/>
    </row>
    <row r="8" spans="1:18" s="98" customFormat="1" ht="15" customHeight="1">
      <c r="A8" s="216"/>
      <c r="B8" s="1516"/>
      <c r="C8" s="103"/>
      <c r="D8" s="1539"/>
      <c r="E8" s="1540"/>
      <c r="F8" s="1540"/>
      <c r="G8" s="1540"/>
      <c r="H8" s="1540"/>
      <c r="I8" s="1540"/>
      <c r="J8" s="1541"/>
      <c r="K8" s="103"/>
      <c r="L8" s="1501" t="s">
        <v>68</v>
      </c>
      <c r="M8" s="1502"/>
      <c r="N8" s="217"/>
    </row>
    <row r="9" spans="1:18" s="98" customFormat="1" ht="3.95" customHeight="1" thickBot="1">
      <c r="A9" s="216"/>
      <c r="B9" s="221"/>
      <c r="C9" s="103"/>
      <c r="D9" s="103"/>
      <c r="E9" s="103"/>
      <c r="F9" s="183"/>
      <c r="G9" s="183"/>
      <c r="H9" s="183"/>
      <c r="I9" s="183"/>
      <c r="J9" s="183"/>
      <c r="K9" s="103"/>
      <c r="L9" s="183"/>
      <c r="M9" s="183"/>
      <c r="N9" s="217"/>
    </row>
    <row r="10" spans="1:18" s="98" customFormat="1" ht="26.25" customHeight="1">
      <c r="A10" s="216"/>
      <c r="B10" s="234" t="s">
        <v>136</v>
      </c>
      <c r="C10" s="182"/>
      <c r="D10" s="185" t="s">
        <v>370</v>
      </c>
      <c r="E10" s="184"/>
      <c r="F10" s="184"/>
      <c r="G10" s="189"/>
      <c r="H10" s="181"/>
      <c r="I10" s="1547" t="s">
        <v>307</v>
      </c>
      <c r="J10" s="1548"/>
      <c r="K10" s="1548"/>
      <c r="L10" s="1548"/>
      <c r="M10" s="188" t="s">
        <v>308</v>
      </c>
      <c r="N10" s="217"/>
    </row>
    <row r="11" spans="1:18" s="98" customFormat="1" ht="3.75" customHeight="1">
      <c r="A11" s="216"/>
      <c r="B11" s="104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217"/>
    </row>
    <row r="12" spans="1:18" s="98" customFormat="1" ht="12.75" customHeight="1">
      <c r="A12" s="216"/>
      <c r="B12" s="1503" t="s">
        <v>16</v>
      </c>
      <c r="C12" s="1504"/>
      <c r="D12" s="1503" t="s">
        <v>42</v>
      </c>
      <c r="E12" s="1507" t="s">
        <v>225</v>
      </c>
      <c r="F12" s="1507" t="s">
        <v>142</v>
      </c>
      <c r="G12" s="1509" t="s">
        <v>226</v>
      </c>
      <c r="H12" s="1510"/>
      <c r="I12" s="1511"/>
      <c r="J12" s="180" t="s">
        <v>140</v>
      </c>
      <c r="K12" s="180"/>
      <c r="L12" s="179"/>
      <c r="M12" s="199" t="s">
        <v>140</v>
      </c>
      <c r="N12" s="217"/>
    </row>
    <row r="13" spans="1:18" s="98" customFormat="1" ht="14.25">
      <c r="A13" s="216"/>
      <c r="B13" s="1505"/>
      <c r="C13" s="1506"/>
      <c r="D13" s="1505"/>
      <c r="E13" s="1508"/>
      <c r="F13" s="1508"/>
      <c r="G13" s="1512"/>
      <c r="H13" s="1513"/>
      <c r="I13" s="1514"/>
      <c r="J13" s="194" t="s">
        <v>227</v>
      </c>
      <c r="K13" s="194"/>
      <c r="L13" s="193"/>
      <c r="M13" s="192" t="s">
        <v>228</v>
      </c>
      <c r="N13" s="217"/>
      <c r="Q13" s="344"/>
      <c r="R13" s="344"/>
    </row>
    <row r="14" spans="1:18" s="98" customFormat="1" ht="14.25">
      <c r="A14" s="216"/>
      <c r="B14" s="339">
        <v>34357</v>
      </c>
      <c r="C14" s="187"/>
      <c r="D14" s="235" t="s">
        <v>150</v>
      </c>
      <c r="E14" s="148" t="s">
        <v>419</v>
      </c>
      <c r="F14" s="198" t="s">
        <v>131</v>
      </c>
      <c r="G14" s="1556">
        <v>0.52</v>
      </c>
      <c r="H14" s="1557"/>
      <c r="I14" s="1558"/>
      <c r="J14" s="1494">
        <v>4.13</v>
      </c>
      <c r="K14" s="1494" t="s">
        <v>131</v>
      </c>
      <c r="L14" s="1494" t="s">
        <v>131</v>
      </c>
      <c r="M14" s="198">
        <f>TRUNC(G14*J14,2)</f>
        <v>2.14</v>
      </c>
      <c r="N14" s="217"/>
      <c r="Q14" s="345">
        <f>0.25*0.25</f>
        <v>6.25E-2</v>
      </c>
      <c r="R14" s="346" t="e">
        <f>#REF!</f>
        <v>#REF!</v>
      </c>
    </row>
    <row r="15" spans="1:18" s="98" customFormat="1" ht="14.25">
      <c r="A15" s="216"/>
      <c r="B15" s="340">
        <v>34353</v>
      </c>
      <c r="C15" s="190"/>
      <c r="D15" s="235" t="s">
        <v>150</v>
      </c>
      <c r="E15" s="148" t="s">
        <v>410</v>
      </c>
      <c r="F15" s="198" t="s">
        <v>131</v>
      </c>
      <c r="G15" s="1556">
        <v>4</v>
      </c>
      <c r="H15" s="1557"/>
      <c r="I15" s="1558"/>
      <c r="J15" s="1494">
        <v>1.3</v>
      </c>
      <c r="K15" s="1494" t="s">
        <v>131</v>
      </c>
      <c r="L15" s="1494" t="s">
        <v>131</v>
      </c>
      <c r="M15" s="198">
        <f t="shared" ref="M15:M18" si="0">TRUNC(G15*J15,2)</f>
        <v>5.2</v>
      </c>
      <c r="N15" s="217"/>
      <c r="Q15" s="345">
        <v>1</v>
      </c>
      <c r="R15" s="345" t="e">
        <f>R14/Q14</f>
        <v>#REF!</v>
      </c>
    </row>
    <row r="16" spans="1:18" s="98" customFormat="1" ht="14.25">
      <c r="A16" s="216"/>
      <c r="B16" s="339"/>
      <c r="C16" s="187"/>
      <c r="D16" s="235" t="s">
        <v>230</v>
      </c>
      <c r="E16" s="148" t="s">
        <v>248</v>
      </c>
      <c r="F16" s="198" t="s">
        <v>68</v>
      </c>
      <c r="G16" s="1556">
        <v>1.05</v>
      </c>
      <c r="H16" s="1557"/>
      <c r="I16" s="1558"/>
      <c r="J16" s="1494">
        <v>88</v>
      </c>
      <c r="K16" s="1494"/>
      <c r="L16" s="1494"/>
      <c r="M16" s="198">
        <f t="shared" si="0"/>
        <v>92.4</v>
      </c>
      <c r="N16" s="217"/>
      <c r="Q16" s="345"/>
      <c r="R16" s="345"/>
    </row>
    <row r="17" spans="1:18" s="98" customFormat="1" ht="14.25">
      <c r="A17" s="216"/>
      <c r="B17" s="339">
        <v>88309</v>
      </c>
      <c r="C17" s="187"/>
      <c r="D17" s="235" t="s">
        <v>134</v>
      </c>
      <c r="E17" s="148" t="s">
        <v>121</v>
      </c>
      <c r="F17" s="198" t="s">
        <v>37</v>
      </c>
      <c r="G17" s="1556">
        <v>0.5</v>
      </c>
      <c r="H17" s="1557"/>
      <c r="I17" s="1558"/>
      <c r="J17" s="1494">
        <v>19.809999999999999</v>
      </c>
      <c r="K17" s="1494" t="b">
        <v>0</v>
      </c>
      <c r="L17" s="1494" t="b">
        <v>0</v>
      </c>
      <c r="M17" s="198">
        <f t="shared" si="0"/>
        <v>9.9</v>
      </c>
      <c r="N17" s="217"/>
      <c r="Q17" s="345"/>
      <c r="R17" s="345"/>
    </row>
    <row r="18" spans="1:18" s="98" customFormat="1" ht="14.25">
      <c r="A18" s="216"/>
      <c r="B18" s="339">
        <v>88316</v>
      </c>
      <c r="C18" s="187"/>
      <c r="D18" s="235" t="s">
        <v>134</v>
      </c>
      <c r="E18" s="148" t="s">
        <v>122</v>
      </c>
      <c r="F18" s="198" t="s">
        <v>37</v>
      </c>
      <c r="G18" s="1556">
        <v>1.2</v>
      </c>
      <c r="H18" s="1557"/>
      <c r="I18" s="1558"/>
      <c r="J18" s="1494">
        <v>15.91</v>
      </c>
      <c r="K18" s="1494" t="b">
        <v>0</v>
      </c>
      <c r="L18" s="1494" t="b">
        <v>0</v>
      </c>
      <c r="M18" s="198">
        <f t="shared" si="0"/>
        <v>19.09</v>
      </c>
      <c r="N18" s="217"/>
      <c r="Q18" s="345"/>
      <c r="R18" s="345"/>
    </row>
    <row r="19" spans="1:18" s="98" customFormat="1" ht="15.75" customHeight="1">
      <c r="A19" s="218"/>
      <c r="B19" s="1520" t="s">
        <v>176</v>
      </c>
      <c r="C19" s="1521"/>
      <c r="D19" s="1555"/>
      <c r="E19" s="1521"/>
      <c r="F19" s="1521"/>
      <c r="G19" s="1521"/>
      <c r="H19" s="1521"/>
      <c r="I19" s="1521"/>
      <c r="J19" s="1521"/>
      <c r="K19" s="1521"/>
      <c r="L19" s="1522"/>
      <c r="M19" s="237">
        <f>SUM(M14:M18)</f>
        <v>128.73000000000002</v>
      </c>
      <c r="N19" s="219"/>
      <c r="Q19" s="345"/>
      <c r="R19" s="345"/>
    </row>
    <row r="20" spans="1:18">
      <c r="A20" s="39"/>
      <c r="B20" s="25"/>
      <c r="C20" s="25"/>
      <c r="D20" s="197"/>
      <c r="E20" s="25"/>
      <c r="F20" s="32"/>
      <c r="G20" s="32"/>
      <c r="H20" s="32"/>
      <c r="I20" s="32"/>
      <c r="J20" s="32"/>
      <c r="K20" s="32"/>
      <c r="L20" s="32"/>
      <c r="M20" s="32"/>
      <c r="N20" s="40"/>
    </row>
  </sheetData>
  <mergeCells count="22">
    <mergeCell ref="B19:L19"/>
    <mergeCell ref="J17:L17"/>
    <mergeCell ref="J18:L18"/>
    <mergeCell ref="J14:L14"/>
    <mergeCell ref="J15:L15"/>
    <mergeCell ref="J16:L16"/>
    <mergeCell ref="G14:I14"/>
    <mergeCell ref="G15:I15"/>
    <mergeCell ref="G16:I16"/>
    <mergeCell ref="G17:I17"/>
    <mergeCell ref="G18:I18"/>
    <mergeCell ref="B12:C13"/>
    <mergeCell ref="D12:D13"/>
    <mergeCell ref="E12:E13"/>
    <mergeCell ref="F12:F13"/>
    <mergeCell ref="G12:I13"/>
    <mergeCell ref="A5:N5"/>
    <mergeCell ref="D7:J8"/>
    <mergeCell ref="L7:M7"/>
    <mergeCell ref="L8:M8"/>
    <mergeCell ref="I10:L10"/>
    <mergeCell ref="B7:B8"/>
  </mergeCells>
  <dataValidations count="2">
    <dataValidation type="list" allowBlank="1" showInputMessage="1" showErrorMessage="1" sqref="O14:O18">
      <formula1>#REF!</formula1>
    </dataValidation>
    <dataValidation type="list" allowBlank="1" showInputMessage="1" showErrorMessage="1" sqref="D14:D18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86" fitToHeight="0" orientation="landscape" r:id="rId1"/>
  <headerFooter scaleWithDoc="0">
    <oddFooter xml:space="preserve">&amp;C&amp;10
</oddFoot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6">
    <pageSetUpPr fitToPage="1"/>
  </sheetPr>
  <dimension ref="A1:R21"/>
  <sheetViews>
    <sheetView showGridLines="0" showZeros="0" zoomScaleNormal="100" zoomScaleSheetLayoutView="100" workbookViewId="0">
      <selection activeCell="J14" sqref="J14:L14"/>
    </sheetView>
  </sheetViews>
  <sheetFormatPr defaultColWidth="11.42578125" defaultRowHeight="12.75"/>
  <cols>
    <col min="1" max="1" width="0.7109375" style="21" customWidth="1"/>
    <col min="2" max="2" width="15.140625" style="21" customWidth="1"/>
    <col min="3" max="3" width="0.7109375" style="21" customWidth="1"/>
    <col min="4" max="4" width="15.7109375" style="21" customWidth="1"/>
    <col min="5" max="5" width="53.85546875" style="21" customWidth="1"/>
    <col min="6" max="6" width="10.7109375" style="24" bestFit="1" customWidth="1"/>
    <col min="7" max="7" width="7.7109375" style="24" customWidth="1"/>
    <col min="8" max="8" width="0.7109375" style="24" customWidth="1"/>
    <col min="9" max="9" width="7.7109375" style="24" customWidth="1"/>
    <col min="10" max="10" width="10.7109375" style="24" customWidth="1"/>
    <col min="11" max="11" width="0.7109375" style="24" customWidth="1"/>
    <col min="12" max="12" width="6.5703125" style="24" customWidth="1"/>
    <col min="13" max="13" width="19.140625" style="24" customWidth="1"/>
    <col min="14" max="14" width="0.7109375" style="21" customWidth="1"/>
    <col min="15" max="15" width="14.28515625" style="21" customWidth="1"/>
    <col min="16" max="44" width="11.42578125" style="21"/>
    <col min="45" max="45" width="0.7109375" style="21" customWidth="1"/>
    <col min="46" max="46" width="15.140625" style="21" customWidth="1"/>
    <col min="47" max="47" width="0.7109375" style="21" customWidth="1"/>
    <col min="48" max="48" width="56.140625" style="21" customWidth="1"/>
    <col min="49" max="49" width="0.7109375" style="21" customWidth="1"/>
    <col min="50" max="50" width="9.140625" style="21" customWidth="1"/>
    <col min="51" max="51" width="6" style="21" customWidth="1"/>
    <col min="52" max="52" width="0.7109375" style="21" customWidth="1"/>
    <col min="53" max="53" width="7.140625" style="21" customWidth="1"/>
    <col min="54" max="54" width="6.5703125" style="21" customWidth="1"/>
    <col min="55" max="55" width="0.7109375" style="21" customWidth="1"/>
    <col min="56" max="56" width="7.85546875" style="21" customWidth="1"/>
    <col min="57" max="57" width="10.5703125" style="21" customWidth="1"/>
    <col min="58" max="58" width="0.7109375" style="21" customWidth="1"/>
    <col min="59" max="300" width="11.42578125" style="21"/>
    <col min="301" max="301" width="0.7109375" style="21" customWidth="1"/>
    <col min="302" max="302" width="15.140625" style="21" customWidth="1"/>
    <col min="303" max="303" width="0.7109375" style="21" customWidth="1"/>
    <col min="304" max="304" width="56.140625" style="21" customWidth="1"/>
    <col min="305" max="305" width="0.7109375" style="21" customWidth="1"/>
    <col min="306" max="306" width="9.140625" style="21" customWidth="1"/>
    <col min="307" max="307" width="6" style="21" customWidth="1"/>
    <col min="308" max="308" width="0.7109375" style="21" customWidth="1"/>
    <col min="309" max="309" width="7.140625" style="21" customWidth="1"/>
    <col min="310" max="310" width="6.5703125" style="21" customWidth="1"/>
    <col min="311" max="311" width="0.7109375" style="21" customWidth="1"/>
    <col min="312" max="312" width="7.85546875" style="21" customWidth="1"/>
    <col min="313" max="313" width="10.5703125" style="21" customWidth="1"/>
    <col min="314" max="314" width="0.7109375" style="21" customWidth="1"/>
    <col min="315" max="556" width="11.42578125" style="21"/>
    <col min="557" max="557" width="0.7109375" style="21" customWidth="1"/>
    <col min="558" max="558" width="15.140625" style="21" customWidth="1"/>
    <col min="559" max="559" width="0.7109375" style="21" customWidth="1"/>
    <col min="560" max="560" width="56.140625" style="21" customWidth="1"/>
    <col min="561" max="561" width="0.7109375" style="21" customWidth="1"/>
    <col min="562" max="562" width="9.140625" style="21" customWidth="1"/>
    <col min="563" max="563" width="6" style="21" customWidth="1"/>
    <col min="564" max="564" width="0.7109375" style="21" customWidth="1"/>
    <col min="565" max="565" width="7.140625" style="21" customWidth="1"/>
    <col min="566" max="566" width="6.5703125" style="21" customWidth="1"/>
    <col min="567" max="567" width="0.7109375" style="21" customWidth="1"/>
    <col min="568" max="568" width="7.85546875" style="21" customWidth="1"/>
    <col min="569" max="569" width="10.5703125" style="21" customWidth="1"/>
    <col min="570" max="570" width="0.7109375" style="21" customWidth="1"/>
    <col min="571" max="812" width="11.42578125" style="21"/>
    <col min="813" max="813" width="0.7109375" style="21" customWidth="1"/>
    <col min="814" max="814" width="15.140625" style="21" customWidth="1"/>
    <col min="815" max="815" width="0.7109375" style="21" customWidth="1"/>
    <col min="816" max="816" width="56.140625" style="21" customWidth="1"/>
    <col min="817" max="817" width="0.7109375" style="21" customWidth="1"/>
    <col min="818" max="818" width="9.140625" style="21" customWidth="1"/>
    <col min="819" max="819" width="6" style="21" customWidth="1"/>
    <col min="820" max="820" width="0.7109375" style="21" customWidth="1"/>
    <col min="821" max="821" width="7.140625" style="21" customWidth="1"/>
    <col min="822" max="822" width="6.5703125" style="21" customWidth="1"/>
    <col min="823" max="823" width="0.7109375" style="21" customWidth="1"/>
    <col min="824" max="824" width="7.85546875" style="21" customWidth="1"/>
    <col min="825" max="825" width="10.5703125" style="21" customWidth="1"/>
    <col min="826" max="826" width="0.7109375" style="21" customWidth="1"/>
    <col min="827" max="1068" width="11.42578125" style="21"/>
    <col min="1069" max="1069" width="0.7109375" style="21" customWidth="1"/>
    <col min="1070" max="1070" width="15.140625" style="21" customWidth="1"/>
    <col min="1071" max="1071" width="0.7109375" style="21" customWidth="1"/>
    <col min="1072" max="1072" width="56.140625" style="21" customWidth="1"/>
    <col min="1073" max="1073" width="0.7109375" style="21" customWidth="1"/>
    <col min="1074" max="1074" width="9.140625" style="21" customWidth="1"/>
    <col min="1075" max="1075" width="6" style="21" customWidth="1"/>
    <col min="1076" max="1076" width="0.7109375" style="21" customWidth="1"/>
    <col min="1077" max="1077" width="7.140625" style="21" customWidth="1"/>
    <col min="1078" max="1078" width="6.5703125" style="21" customWidth="1"/>
    <col min="1079" max="1079" width="0.7109375" style="21" customWidth="1"/>
    <col min="1080" max="1080" width="7.85546875" style="21" customWidth="1"/>
    <col min="1081" max="1081" width="10.5703125" style="21" customWidth="1"/>
    <col min="1082" max="1082" width="0.7109375" style="21" customWidth="1"/>
    <col min="1083" max="1324" width="11.42578125" style="21"/>
    <col min="1325" max="1325" width="0.7109375" style="21" customWidth="1"/>
    <col min="1326" max="1326" width="15.140625" style="21" customWidth="1"/>
    <col min="1327" max="1327" width="0.7109375" style="21" customWidth="1"/>
    <col min="1328" max="1328" width="56.140625" style="21" customWidth="1"/>
    <col min="1329" max="1329" width="0.7109375" style="21" customWidth="1"/>
    <col min="1330" max="1330" width="9.140625" style="21" customWidth="1"/>
    <col min="1331" max="1331" width="6" style="21" customWidth="1"/>
    <col min="1332" max="1332" width="0.7109375" style="21" customWidth="1"/>
    <col min="1333" max="1333" width="7.140625" style="21" customWidth="1"/>
    <col min="1334" max="1334" width="6.5703125" style="21" customWidth="1"/>
    <col min="1335" max="1335" width="0.7109375" style="21" customWidth="1"/>
    <col min="1336" max="1336" width="7.85546875" style="21" customWidth="1"/>
    <col min="1337" max="1337" width="10.5703125" style="21" customWidth="1"/>
    <col min="1338" max="1338" width="0.7109375" style="21" customWidth="1"/>
    <col min="1339" max="1580" width="11.42578125" style="21"/>
    <col min="1581" max="1581" width="0.7109375" style="21" customWidth="1"/>
    <col min="1582" max="1582" width="15.140625" style="21" customWidth="1"/>
    <col min="1583" max="1583" width="0.7109375" style="21" customWidth="1"/>
    <col min="1584" max="1584" width="56.140625" style="21" customWidth="1"/>
    <col min="1585" max="1585" width="0.7109375" style="21" customWidth="1"/>
    <col min="1586" max="1586" width="9.140625" style="21" customWidth="1"/>
    <col min="1587" max="1587" width="6" style="21" customWidth="1"/>
    <col min="1588" max="1588" width="0.7109375" style="21" customWidth="1"/>
    <col min="1589" max="1589" width="7.140625" style="21" customWidth="1"/>
    <col min="1590" max="1590" width="6.5703125" style="21" customWidth="1"/>
    <col min="1591" max="1591" width="0.7109375" style="21" customWidth="1"/>
    <col min="1592" max="1592" width="7.85546875" style="21" customWidth="1"/>
    <col min="1593" max="1593" width="10.5703125" style="21" customWidth="1"/>
    <col min="1594" max="1594" width="0.7109375" style="21" customWidth="1"/>
    <col min="1595" max="1836" width="11.42578125" style="21"/>
    <col min="1837" max="1837" width="0.7109375" style="21" customWidth="1"/>
    <col min="1838" max="1838" width="15.140625" style="21" customWidth="1"/>
    <col min="1839" max="1839" width="0.7109375" style="21" customWidth="1"/>
    <col min="1840" max="1840" width="56.140625" style="21" customWidth="1"/>
    <col min="1841" max="1841" width="0.7109375" style="21" customWidth="1"/>
    <col min="1842" max="1842" width="9.140625" style="21" customWidth="1"/>
    <col min="1843" max="1843" width="6" style="21" customWidth="1"/>
    <col min="1844" max="1844" width="0.7109375" style="21" customWidth="1"/>
    <col min="1845" max="1845" width="7.140625" style="21" customWidth="1"/>
    <col min="1846" max="1846" width="6.5703125" style="21" customWidth="1"/>
    <col min="1847" max="1847" width="0.7109375" style="21" customWidth="1"/>
    <col min="1848" max="1848" width="7.85546875" style="21" customWidth="1"/>
    <col min="1849" max="1849" width="10.5703125" style="21" customWidth="1"/>
    <col min="1850" max="1850" width="0.7109375" style="21" customWidth="1"/>
    <col min="1851" max="2092" width="11.42578125" style="21"/>
    <col min="2093" max="2093" width="0.7109375" style="21" customWidth="1"/>
    <col min="2094" max="2094" width="15.140625" style="21" customWidth="1"/>
    <col min="2095" max="2095" width="0.7109375" style="21" customWidth="1"/>
    <col min="2096" max="2096" width="56.140625" style="21" customWidth="1"/>
    <col min="2097" max="2097" width="0.7109375" style="21" customWidth="1"/>
    <col min="2098" max="2098" width="9.140625" style="21" customWidth="1"/>
    <col min="2099" max="2099" width="6" style="21" customWidth="1"/>
    <col min="2100" max="2100" width="0.7109375" style="21" customWidth="1"/>
    <col min="2101" max="2101" width="7.140625" style="21" customWidth="1"/>
    <col min="2102" max="2102" width="6.5703125" style="21" customWidth="1"/>
    <col min="2103" max="2103" width="0.7109375" style="21" customWidth="1"/>
    <col min="2104" max="2104" width="7.85546875" style="21" customWidth="1"/>
    <col min="2105" max="2105" width="10.5703125" style="21" customWidth="1"/>
    <col min="2106" max="2106" width="0.7109375" style="21" customWidth="1"/>
    <col min="2107" max="2348" width="11.42578125" style="21"/>
    <col min="2349" max="2349" width="0.7109375" style="21" customWidth="1"/>
    <col min="2350" max="2350" width="15.140625" style="21" customWidth="1"/>
    <col min="2351" max="2351" width="0.7109375" style="21" customWidth="1"/>
    <col min="2352" max="2352" width="56.140625" style="21" customWidth="1"/>
    <col min="2353" max="2353" width="0.7109375" style="21" customWidth="1"/>
    <col min="2354" max="2354" width="9.140625" style="21" customWidth="1"/>
    <col min="2355" max="2355" width="6" style="21" customWidth="1"/>
    <col min="2356" max="2356" width="0.7109375" style="21" customWidth="1"/>
    <col min="2357" max="2357" width="7.140625" style="21" customWidth="1"/>
    <col min="2358" max="2358" width="6.5703125" style="21" customWidth="1"/>
    <col min="2359" max="2359" width="0.7109375" style="21" customWidth="1"/>
    <col min="2360" max="2360" width="7.85546875" style="21" customWidth="1"/>
    <col min="2361" max="2361" width="10.5703125" style="21" customWidth="1"/>
    <col min="2362" max="2362" width="0.7109375" style="21" customWidth="1"/>
    <col min="2363" max="2604" width="11.42578125" style="21"/>
    <col min="2605" max="2605" width="0.7109375" style="21" customWidth="1"/>
    <col min="2606" max="2606" width="15.140625" style="21" customWidth="1"/>
    <col min="2607" max="2607" width="0.7109375" style="21" customWidth="1"/>
    <col min="2608" max="2608" width="56.140625" style="21" customWidth="1"/>
    <col min="2609" max="2609" width="0.7109375" style="21" customWidth="1"/>
    <col min="2610" max="2610" width="9.140625" style="21" customWidth="1"/>
    <col min="2611" max="2611" width="6" style="21" customWidth="1"/>
    <col min="2612" max="2612" width="0.7109375" style="21" customWidth="1"/>
    <col min="2613" max="2613" width="7.140625" style="21" customWidth="1"/>
    <col min="2614" max="2614" width="6.5703125" style="21" customWidth="1"/>
    <col min="2615" max="2615" width="0.7109375" style="21" customWidth="1"/>
    <col min="2616" max="2616" width="7.85546875" style="21" customWidth="1"/>
    <col min="2617" max="2617" width="10.5703125" style="21" customWidth="1"/>
    <col min="2618" max="2618" width="0.7109375" style="21" customWidth="1"/>
    <col min="2619" max="2860" width="11.42578125" style="21"/>
    <col min="2861" max="2861" width="0.7109375" style="21" customWidth="1"/>
    <col min="2862" max="2862" width="15.140625" style="21" customWidth="1"/>
    <col min="2863" max="2863" width="0.7109375" style="21" customWidth="1"/>
    <col min="2864" max="2864" width="56.140625" style="21" customWidth="1"/>
    <col min="2865" max="2865" width="0.7109375" style="21" customWidth="1"/>
    <col min="2866" max="2866" width="9.140625" style="21" customWidth="1"/>
    <col min="2867" max="2867" width="6" style="21" customWidth="1"/>
    <col min="2868" max="2868" width="0.7109375" style="21" customWidth="1"/>
    <col min="2869" max="2869" width="7.140625" style="21" customWidth="1"/>
    <col min="2870" max="2870" width="6.5703125" style="21" customWidth="1"/>
    <col min="2871" max="2871" width="0.7109375" style="21" customWidth="1"/>
    <col min="2872" max="2872" width="7.85546875" style="21" customWidth="1"/>
    <col min="2873" max="2873" width="10.5703125" style="21" customWidth="1"/>
    <col min="2874" max="2874" width="0.7109375" style="21" customWidth="1"/>
    <col min="2875" max="3116" width="11.42578125" style="21"/>
    <col min="3117" max="3117" width="0.7109375" style="21" customWidth="1"/>
    <col min="3118" max="3118" width="15.140625" style="21" customWidth="1"/>
    <col min="3119" max="3119" width="0.7109375" style="21" customWidth="1"/>
    <col min="3120" max="3120" width="56.140625" style="21" customWidth="1"/>
    <col min="3121" max="3121" width="0.7109375" style="21" customWidth="1"/>
    <col min="3122" max="3122" width="9.140625" style="21" customWidth="1"/>
    <col min="3123" max="3123" width="6" style="21" customWidth="1"/>
    <col min="3124" max="3124" width="0.7109375" style="21" customWidth="1"/>
    <col min="3125" max="3125" width="7.140625" style="21" customWidth="1"/>
    <col min="3126" max="3126" width="6.5703125" style="21" customWidth="1"/>
    <col min="3127" max="3127" width="0.7109375" style="21" customWidth="1"/>
    <col min="3128" max="3128" width="7.85546875" style="21" customWidth="1"/>
    <col min="3129" max="3129" width="10.5703125" style="21" customWidth="1"/>
    <col min="3130" max="3130" width="0.7109375" style="21" customWidth="1"/>
    <col min="3131" max="3372" width="11.42578125" style="21"/>
    <col min="3373" max="3373" width="0.7109375" style="21" customWidth="1"/>
    <col min="3374" max="3374" width="15.140625" style="21" customWidth="1"/>
    <col min="3375" max="3375" width="0.7109375" style="21" customWidth="1"/>
    <col min="3376" max="3376" width="56.140625" style="21" customWidth="1"/>
    <col min="3377" max="3377" width="0.7109375" style="21" customWidth="1"/>
    <col min="3378" max="3378" width="9.140625" style="21" customWidth="1"/>
    <col min="3379" max="3379" width="6" style="21" customWidth="1"/>
    <col min="3380" max="3380" width="0.7109375" style="21" customWidth="1"/>
    <col min="3381" max="3381" width="7.140625" style="21" customWidth="1"/>
    <col min="3382" max="3382" width="6.5703125" style="21" customWidth="1"/>
    <col min="3383" max="3383" width="0.7109375" style="21" customWidth="1"/>
    <col min="3384" max="3384" width="7.85546875" style="21" customWidth="1"/>
    <col min="3385" max="3385" width="10.5703125" style="21" customWidth="1"/>
    <col min="3386" max="3386" width="0.7109375" style="21" customWidth="1"/>
    <col min="3387" max="3628" width="11.42578125" style="21"/>
    <col min="3629" max="3629" width="0.7109375" style="21" customWidth="1"/>
    <col min="3630" max="3630" width="15.140625" style="21" customWidth="1"/>
    <col min="3631" max="3631" width="0.7109375" style="21" customWidth="1"/>
    <col min="3632" max="3632" width="56.140625" style="21" customWidth="1"/>
    <col min="3633" max="3633" width="0.7109375" style="21" customWidth="1"/>
    <col min="3634" max="3634" width="9.140625" style="21" customWidth="1"/>
    <col min="3635" max="3635" width="6" style="21" customWidth="1"/>
    <col min="3636" max="3636" width="0.7109375" style="21" customWidth="1"/>
    <col min="3637" max="3637" width="7.140625" style="21" customWidth="1"/>
    <col min="3638" max="3638" width="6.5703125" style="21" customWidth="1"/>
    <col min="3639" max="3639" width="0.7109375" style="21" customWidth="1"/>
    <col min="3640" max="3640" width="7.85546875" style="21" customWidth="1"/>
    <col min="3641" max="3641" width="10.5703125" style="21" customWidth="1"/>
    <col min="3642" max="3642" width="0.7109375" style="21" customWidth="1"/>
    <col min="3643" max="3884" width="11.42578125" style="21"/>
    <col min="3885" max="3885" width="0.7109375" style="21" customWidth="1"/>
    <col min="3886" max="3886" width="15.140625" style="21" customWidth="1"/>
    <col min="3887" max="3887" width="0.7109375" style="21" customWidth="1"/>
    <col min="3888" max="3888" width="56.140625" style="21" customWidth="1"/>
    <col min="3889" max="3889" width="0.7109375" style="21" customWidth="1"/>
    <col min="3890" max="3890" width="9.140625" style="21" customWidth="1"/>
    <col min="3891" max="3891" width="6" style="21" customWidth="1"/>
    <col min="3892" max="3892" width="0.7109375" style="21" customWidth="1"/>
    <col min="3893" max="3893" width="7.140625" style="21" customWidth="1"/>
    <col min="3894" max="3894" width="6.5703125" style="21" customWidth="1"/>
    <col min="3895" max="3895" width="0.7109375" style="21" customWidth="1"/>
    <col min="3896" max="3896" width="7.85546875" style="21" customWidth="1"/>
    <col min="3897" max="3897" width="10.5703125" style="21" customWidth="1"/>
    <col min="3898" max="3898" width="0.7109375" style="21" customWidth="1"/>
    <col min="3899" max="4140" width="11.42578125" style="21"/>
    <col min="4141" max="4141" width="0.7109375" style="21" customWidth="1"/>
    <col min="4142" max="4142" width="15.140625" style="21" customWidth="1"/>
    <col min="4143" max="4143" width="0.7109375" style="21" customWidth="1"/>
    <col min="4144" max="4144" width="56.140625" style="21" customWidth="1"/>
    <col min="4145" max="4145" width="0.7109375" style="21" customWidth="1"/>
    <col min="4146" max="4146" width="9.140625" style="21" customWidth="1"/>
    <col min="4147" max="4147" width="6" style="21" customWidth="1"/>
    <col min="4148" max="4148" width="0.7109375" style="21" customWidth="1"/>
    <col min="4149" max="4149" width="7.140625" style="21" customWidth="1"/>
    <col min="4150" max="4150" width="6.5703125" style="21" customWidth="1"/>
    <col min="4151" max="4151" width="0.7109375" style="21" customWidth="1"/>
    <col min="4152" max="4152" width="7.85546875" style="21" customWidth="1"/>
    <col min="4153" max="4153" width="10.5703125" style="21" customWidth="1"/>
    <col min="4154" max="4154" width="0.7109375" style="21" customWidth="1"/>
    <col min="4155" max="4396" width="11.42578125" style="21"/>
    <col min="4397" max="4397" width="0.7109375" style="21" customWidth="1"/>
    <col min="4398" max="4398" width="15.140625" style="21" customWidth="1"/>
    <col min="4399" max="4399" width="0.7109375" style="21" customWidth="1"/>
    <col min="4400" max="4400" width="56.140625" style="21" customWidth="1"/>
    <col min="4401" max="4401" width="0.7109375" style="21" customWidth="1"/>
    <col min="4402" max="4402" width="9.140625" style="21" customWidth="1"/>
    <col min="4403" max="4403" width="6" style="21" customWidth="1"/>
    <col min="4404" max="4404" width="0.7109375" style="21" customWidth="1"/>
    <col min="4405" max="4405" width="7.140625" style="21" customWidth="1"/>
    <col min="4406" max="4406" width="6.5703125" style="21" customWidth="1"/>
    <col min="4407" max="4407" width="0.7109375" style="21" customWidth="1"/>
    <col min="4408" max="4408" width="7.85546875" style="21" customWidth="1"/>
    <col min="4409" max="4409" width="10.5703125" style="21" customWidth="1"/>
    <col min="4410" max="4410" width="0.7109375" style="21" customWidth="1"/>
    <col min="4411" max="4652" width="11.42578125" style="21"/>
    <col min="4653" max="4653" width="0.7109375" style="21" customWidth="1"/>
    <col min="4654" max="4654" width="15.140625" style="21" customWidth="1"/>
    <col min="4655" max="4655" width="0.7109375" style="21" customWidth="1"/>
    <col min="4656" max="4656" width="56.140625" style="21" customWidth="1"/>
    <col min="4657" max="4657" width="0.7109375" style="21" customWidth="1"/>
    <col min="4658" max="4658" width="9.140625" style="21" customWidth="1"/>
    <col min="4659" max="4659" width="6" style="21" customWidth="1"/>
    <col min="4660" max="4660" width="0.7109375" style="21" customWidth="1"/>
    <col min="4661" max="4661" width="7.140625" style="21" customWidth="1"/>
    <col min="4662" max="4662" width="6.5703125" style="21" customWidth="1"/>
    <col min="4663" max="4663" width="0.7109375" style="21" customWidth="1"/>
    <col min="4664" max="4664" width="7.85546875" style="21" customWidth="1"/>
    <col min="4665" max="4665" width="10.5703125" style="21" customWidth="1"/>
    <col min="4666" max="4666" width="0.7109375" style="21" customWidth="1"/>
    <col min="4667" max="4908" width="11.42578125" style="21"/>
    <col min="4909" max="4909" width="0.7109375" style="21" customWidth="1"/>
    <col min="4910" max="4910" width="15.140625" style="21" customWidth="1"/>
    <col min="4911" max="4911" width="0.7109375" style="21" customWidth="1"/>
    <col min="4912" max="4912" width="56.140625" style="21" customWidth="1"/>
    <col min="4913" max="4913" width="0.7109375" style="21" customWidth="1"/>
    <col min="4914" max="4914" width="9.140625" style="21" customWidth="1"/>
    <col min="4915" max="4915" width="6" style="21" customWidth="1"/>
    <col min="4916" max="4916" width="0.7109375" style="21" customWidth="1"/>
    <col min="4917" max="4917" width="7.140625" style="21" customWidth="1"/>
    <col min="4918" max="4918" width="6.5703125" style="21" customWidth="1"/>
    <col min="4919" max="4919" width="0.7109375" style="21" customWidth="1"/>
    <col min="4920" max="4920" width="7.85546875" style="21" customWidth="1"/>
    <col min="4921" max="4921" width="10.5703125" style="21" customWidth="1"/>
    <col min="4922" max="4922" width="0.7109375" style="21" customWidth="1"/>
    <col min="4923" max="5164" width="11.42578125" style="21"/>
    <col min="5165" max="5165" width="0.7109375" style="21" customWidth="1"/>
    <col min="5166" max="5166" width="15.140625" style="21" customWidth="1"/>
    <col min="5167" max="5167" width="0.7109375" style="21" customWidth="1"/>
    <col min="5168" max="5168" width="56.140625" style="21" customWidth="1"/>
    <col min="5169" max="5169" width="0.7109375" style="21" customWidth="1"/>
    <col min="5170" max="5170" width="9.140625" style="21" customWidth="1"/>
    <col min="5171" max="5171" width="6" style="21" customWidth="1"/>
    <col min="5172" max="5172" width="0.7109375" style="21" customWidth="1"/>
    <col min="5173" max="5173" width="7.140625" style="21" customWidth="1"/>
    <col min="5174" max="5174" width="6.5703125" style="21" customWidth="1"/>
    <col min="5175" max="5175" width="0.7109375" style="21" customWidth="1"/>
    <col min="5176" max="5176" width="7.85546875" style="21" customWidth="1"/>
    <col min="5177" max="5177" width="10.5703125" style="21" customWidth="1"/>
    <col min="5178" max="5178" width="0.7109375" style="21" customWidth="1"/>
    <col min="5179" max="5420" width="11.42578125" style="21"/>
    <col min="5421" max="5421" width="0.7109375" style="21" customWidth="1"/>
    <col min="5422" max="5422" width="15.140625" style="21" customWidth="1"/>
    <col min="5423" max="5423" width="0.7109375" style="21" customWidth="1"/>
    <col min="5424" max="5424" width="56.140625" style="21" customWidth="1"/>
    <col min="5425" max="5425" width="0.7109375" style="21" customWidth="1"/>
    <col min="5426" max="5426" width="9.140625" style="21" customWidth="1"/>
    <col min="5427" max="5427" width="6" style="21" customWidth="1"/>
    <col min="5428" max="5428" width="0.7109375" style="21" customWidth="1"/>
    <col min="5429" max="5429" width="7.140625" style="21" customWidth="1"/>
    <col min="5430" max="5430" width="6.5703125" style="21" customWidth="1"/>
    <col min="5431" max="5431" width="0.7109375" style="21" customWidth="1"/>
    <col min="5432" max="5432" width="7.85546875" style="21" customWidth="1"/>
    <col min="5433" max="5433" width="10.5703125" style="21" customWidth="1"/>
    <col min="5434" max="5434" width="0.7109375" style="21" customWidth="1"/>
    <col min="5435" max="5676" width="11.42578125" style="21"/>
    <col min="5677" max="5677" width="0.7109375" style="21" customWidth="1"/>
    <col min="5678" max="5678" width="15.140625" style="21" customWidth="1"/>
    <col min="5679" max="5679" width="0.7109375" style="21" customWidth="1"/>
    <col min="5680" max="5680" width="56.140625" style="21" customWidth="1"/>
    <col min="5681" max="5681" width="0.7109375" style="21" customWidth="1"/>
    <col min="5682" max="5682" width="9.140625" style="21" customWidth="1"/>
    <col min="5683" max="5683" width="6" style="21" customWidth="1"/>
    <col min="5684" max="5684" width="0.7109375" style="21" customWidth="1"/>
    <col min="5685" max="5685" width="7.140625" style="21" customWidth="1"/>
    <col min="5686" max="5686" width="6.5703125" style="21" customWidth="1"/>
    <col min="5687" max="5687" width="0.7109375" style="21" customWidth="1"/>
    <col min="5688" max="5688" width="7.85546875" style="21" customWidth="1"/>
    <col min="5689" max="5689" width="10.5703125" style="21" customWidth="1"/>
    <col min="5690" max="5690" width="0.7109375" style="21" customWidth="1"/>
    <col min="5691" max="5932" width="11.42578125" style="21"/>
    <col min="5933" max="5933" width="0.7109375" style="21" customWidth="1"/>
    <col min="5934" max="5934" width="15.140625" style="21" customWidth="1"/>
    <col min="5935" max="5935" width="0.7109375" style="21" customWidth="1"/>
    <col min="5936" max="5936" width="56.140625" style="21" customWidth="1"/>
    <col min="5937" max="5937" width="0.7109375" style="21" customWidth="1"/>
    <col min="5938" max="5938" width="9.140625" style="21" customWidth="1"/>
    <col min="5939" max="5939" width="6" style="21" customWidth="1"/>
    <col min="5940" max="5940" width="0.7109375" style="21" customWidth="1"/>
    <col min="5941" max="5941" width="7.140625" style="21" customWidth="1"/>
    <col min="5942" max="5942" width="6.5703125" style="21" customWidth="1"/>
    <col min="5943" max="5943" width="0.7109375" style="21" customWidth="1"/>
    <col min="5944" max="5944" width="7.85546875" style="21" customWidth="1"/>
    <col min="5945" max="5945" width="10.5703125" style="21" customWidth="1"/>
    <col min="5946" max="5946" width="0.7109375" style="21" customWidth="1"/>
    <col min="5947" max="6188" width="11.42578125" style="21"/>
    <col min="6189" max="6189" width="0.7109375" style="21" customWidth="1"/>
    <col min="6190" max="6190" width="15.140625" style="21" customWidth="1"/>
    <col min="6191" max="6191" width="0.7109375" style="21" customWidth="1"/>
    <col min="6192" max="6192" width="56.140625" style="21" customWidth="1"/>
    <col min="6193" max="6193" width="0.7109375" style="21" customWidth="1"/>
    <col min="6194" max="6194" width="9.140625" style="21" customWidth="1"/>
    <col min="6195" max="6195" width="6" style="21" customWidth="1"/>
    <col min="6196" max="6196" width="0.7109375" style="21" customWidth="1"/>
    <col min="6197" max="6197" width="7.140625" style="21" customWidth="1"/>
    <col min="6198" max="6198" width="6.5703125" style="21" customWidth="1"/>
    <col min="6199" max="6199" width="0.7109375" style="21" customWidth="1"/>
    <col min="6200" max="6200" width="7.85546875" style="21" customWidth="1"/>
    <col min="6201" max="6201" width="10.5703125" style="21" customWidth="1"/>
    <col min="6202" max="6202" width="0.7109375" style="21" customWidth="1"/>
    <col min="6203" max="6444" width="11.42578125" style="21"/>
    <col min="6445" max="6445" width="0.7109375" style="21" customWidth="1"/>
    <col min="6446" max="6446" width="15.140625" style="21" customWidth="1"/>
    <col min="6447" max="6447" width="0.7109375" style="21" customWidth="1"/>
    <col min="6448" max="6448" width="56.140625" style="21" customWidth="1"/>
    <col min="6449" max="6449" width="0.7109375" style="21" customWidth="1"/>
    <col min="6450" max="6450" width="9.140625" style="21" customWidth="1"/>
    <col min="6451" max="6451" width="6" style="21" customWidth="1"/>
    <col min="6452" max="6452" width="0.7109375" style="21" customWidth="1"/>
    <col min="6453" max="6453" width="7.140625" style="21" customWidth="1"/>
    <col min="6454" max="6454" width="6.5703125" style="21" customWidth="1"/>
    <col min="6455" max="6455" width="0.7109375" style="21" customWidth="1"/>
    <col min="6456" max="6456" width="7.85546875" style="21" customWidth="1"/>
    <col min="6457" max="6457" width="10.5703125" style="21" customWidth="1"/>
    <col min="6458" max="6458" width="0.7109375" style="21" customWidth="1"/>
    <col min="6459" max="6700" width="11.42578125" style="21"/>
    <col min="6701" max="6701" width="0.7109375" style="21" customWidth="1"/>
    <col min="6702" max="6702" width="15.140625" style="21" customWidth="1"/>
    <col min="6703" max="6703" width="0.7109375" style="21" customWidth="1"/>
    <col min="6704" max="6704" width="56.140625" style="21" customWidth="1"/>
    <col min="6705" max="6705" width="0.7109375" style="21" customWidth="1"/>
    <col min="6706" max="6706" width="9.140625" style="21" customWidth="1"/>
    <col min="6707" max="6707" width="6" style="21" customWidth="1"/>
    <col min="6708" max="6708" width="0.7109375" style="21" customWidth="1"/>
    <col min="6709" max="6709" width="7.140625" style="21" customWidth="1"/>
    <col min="6710" max="6710" width="6.5703125" style="21" customWidth="1"/>
    <col min="6711" max="6711" width="0.7109375" style="21" customWidth="1"/>
    <col min="6712" max="6712" width="7.85546875" style="21" customWidth="1"/>
    <col min="6713" max="6713" width="10.5703125" style="21" customWidth="1"/>
    <col min="6714" max="6714" width="0.7109375" style="21" customWidth="1"/>
    <col min="6715" max="6956" width="11.42578125" style="21"/>
    <col min="6957" max="6957" width="0.7109375" style="21" customWidth="1"/>
    <col min="6958" max="6958" width="15.140625" style="21" customWidth="1"/>
    <col min="6959" max="6959" width="0.7109375" style="21" customWidth="1"/>
    <col min="6960" max="6960" width="56.140625" style="21" customWidth="1"/>
    <col min="6961" max="6961" width="0.7109375" style="21" customWidth="1"/>
    <col min="6962" max="6962" width="9.140625" style="21" customWidth="1"/>
    <col min="6963" max="6963" width="6" style="21" customWidth="1"/>
    <col min="6964" max="6964" width="0.7109375" style="21" customWidth="1"/>
    <col min="6965" max="6965" width="7.140625" style="21" customWidth="1"/>
    <col min="6966" max="6966" width="6.5703125" style="21" customWidth="1"/>
    <col min="6967" max="6967" width="0.7109375" style="21" customWidth="1"/>
    <col min="6968" max="6968" width="7.85546875" style="21" customWidth="1"/>
    <col min="6969" max="6969" width="10.5703125" style="21" customWidth="1"/>
    <col min="6970" max="6970" width="0.7109375" style="21" customWidth="1"/>
    <col min="6971" max="7212" width="11.42578125" style="21"/>
    <col min="7213" max="7213" width="0.7109375" style="21" customWidth="1"/>
    <col min="7214" max="7214" width="15.140625" style="21" customWidth="1"/>
    <col min="7215" max="7215" width="0.7109375" style="21" customWidth="1"/>
    <col min="7216" max="7216" width="56.140625" style="21" customWidth="1"/>
    <col min="7217" max="7217" width="0.7109375" style="21" customWidth="1"/>
    <col min="7218" max="7218" width="9.140625" style="21" customWidth="1"/>
    <col min="7219" max="7219" width="6" style="21" customWidth="1"/>
    <col min="7220" max="7220" width="0.7109375" style="21" customWidth="1"/>
    <col min="7221" max="7221" width="7.140625" style="21" customWidth="1"/>
    <col min="7222" max="7222" width="6.5703125" style="21" customWidth="1"/>
    <col min="7223" max="7223" width="0.7109375" style="21" customWidth="1"/>
    <col min="7224" max="7224" width="7.85546875" style="21" customWidth="1"/>
    <col min="7225" max="7225" width="10.5703125" style="21" customWidth="1"/>
    <col min="7226" max="7226" width="0.7109375" style="21" customWidth="1"/>
    <col min="7227" max="7468" width="11.42578125" style="21"/>
    <col min="7469" max="7469" width="0.7109375" style="21" customWidth="1"/>
    <col min="7470" max="7470" width="15.140625" style="21" customWidth="1"/>
    <col min="7471" max="7471" width="0.7109375" style="21" customWidth="1"/>
    <col min="7472" max="7472" width="56.140625" style="21" customWidth="1"/>
    <col min="7473" max="7473" width="0.7109375" style="21" customWidth="1"/>
    <col min="7474" max="7474" width="9.140625" style="21" customWidth="1"/>
    <col min="7475" max="7475" width="6" style="21" customWidth="1"/>
    <col min="7476" max="7476" width="0.7109375" style="21" customWidth="1"/>
    <col min="7477" max="7477" width="7.140625" style="21" customWidth="1"/>
    <col min="7478" max="7478" width="6.5703125" style="21" customWidth="1"/>
    <col min="7479" max="7479" width="0.7109375" style="21" customWidth="1"/>
    <col min="7480" max="7480" width="7.85546875" style="21" customWidth="1"/>
    <col min="7481" max="7481" width="10.5703125" style="21" customWidth="1"/>
    <col min="7482" max="7482" width="0.7109375" style="21" customWidth="1"/>
    <col min="7483" max="7724" width="11.42578125" style="21"/>
    <col min="7725" max="7725" width="0.7109375" style="21" customWidth="1"/>
    <col min="7726" max="7726" width="15.140625" style="21" customWidth="1"/>
    <col min="7727" max="7727" width="0.7109375" style="21" customWidth="1"/>
    <col min="7728" max="7728" width="56.140625" style="21" customWidth="1"/>
    <col min="7729" max="7729" width="0.7109375" style="21" customWidth="1"/>
    <col min="7730" max="7730" width="9.140625" style="21" customWidth="1"/>
    <col min="7731" max="7731" width="6" style="21" customWidth="1"/>
    <col min="7732" max="7732" width="0.7109375" style="21" customWidth="1"/>
    <col min="7733" max="7733" width="7.140625" style="21" customWidth="1"/>
    <col min="7734" max="7734" width="6.5703125" style="21" customWidth="1"/>
    <col min="7735" max="7735" width="0.7109375" style="21" customWidth="1"/>
    <col min="7736" max="7736" width="7.85546875" style="21" customWidth="1"/>
    <col min="7737" max="7737" width="10.5703125" style="21" customWidth="1"/>
    <col min="7738" max="7738" width="0.7109375" style="21" customWidth="1"/>
    <col min="7739" max="7980" width="11.42578125" style="21"/>
    <col min="7981" max="7981" width="0.7109375" style="21" customWidth="1"/>
    <col min="7982" max="7982" width="15.140625" style="21" customWidth="1"/>
    <col min="7983" max="7983" width="0.7109375" style="21" customWidth="1"/>
    <col min="7984" max="7984" width="56.140625" style="21" customWidth="1"/>
    <col min="7985" max="7985" width="0.7109375" style="21" customWidth="1"/>
    <col min="7986" max="7986" width="9.140625" style="21" customWidth="1"/>
    <col min="7987" max="7987" width="6" style="21" customWidth="1"/>
    <col min="7988" max="7988" width="0.7109375" style="21" customWidth="1"/>
    <col min="7989" max="7989" width="7.140625" style="21" customWidth="1"/>
    <col min="7990" max="7990" width="6.5703125" style="21" customWidth="1"/>
    <col min="7991" max="7991" width="0.7109375" style="21" customWidth="1"/>
    <col min="7992" max="7992" width="7.85546875" style="21" customWidth="1"/>
    <col min="7993" max="7993" width="10.5703125" style="21" customWidth="1"/>
    <col min="7994" max="7994" width="0.7109375" style="21" customWidth="1"/>
    <col min="7995" max="8236" width="11.42578125" style="21"/>
    <col min="8237" max="8237" width="0.7109375" style="21" customWidth="1"/>
    <col min="8238" max="8238" width="15.140625" style="21" customWidth="1"/>
    <col min="8239" max="8239" width="0.7109375" style="21" customWidth="1"/>
    <col min="8240" max="8240" width="56.140625" style="21" customWidth="1"/>
    <col min="8241" max="8241" width="0.7109375" style="21" customWidth="1"/>
    <col min="8242" max="8242" width="9.140625" style="21" customWidth="1"/>
    <col min="8243" max="8243" width="6" style="21" customWidth="1"/>
    <col min="8244" max="8244" width="0.7109375" style="21" customWidth="1"/>
    <col min="8245" max="8245" width="7.140625" style="21" customWidth="1"/>
    <col min="8246" max="8246" width="6.5703125" style="21" customWidth="1"/>
    <col min="8247" max="8247" width="0.7109375" style="21" customWidth="1"/>
    <col min="8248" max="8248" width="7.85546875" style="21" customWidth="1"/>
    <col min="8249" max="8249" width="10.5703125" style="21" customWidth="1"/>
    <col min="8250" max="8250" width="0.7109375" style="21" customWidth="1"/>
    <col min="8251" max="8492" width="11.42578125" style="21"/>
    <col min="8493" max="8493" width="0.7109375" style="21" customWidth="1"/>
    <col min="8494" max="8494" width="15.140625" style="21" customWidth="1"/>
    <col min="8495" max="8495" width="0.7109375" style="21" customWidth="1"/>
    <col min="8496" max="8496" width="56.140625" style="21" customWidth="1"/>
    <col min="8497" max="8497" width="0.7109375" style="21" customWidth="1"/>
    <col min="8498" max="8498" width="9.140625" style="21" customWidth="1"/>
    <col min="8499" max="8499" width="6" style="21" customWidth="1"/>
    <col min="8500" max="8500" width="0.7109375" style="21" customWidth="1"/>
    <col min="8501" max="8501" width="7.140625" style="21" customWidth="1"/>
    <col min="8502" max="8502" width="6.5703125" style="21" customWidth="1"/>
    <col min="8503" max="8503" width="0.7109375" style="21" customWidth="1"/>
    <col min="8504" max="8504" width="7.85546875" style="21" customWidth="1"/>
    <col min="8505" max="8505" width="10.5703125" style="21" customWidth="1"/>
    <col min="8506" max="8506" width="0.7109375" style="21" customWidth="1"/>
    <col min="8507" max="8748" width="11.42578125" style="21"/>
    <col min="8749" max="8749" width="0.7109375" style="21" customWidth="1"/>
    <col min="8750" max="8750" width="15.140625" style="21" customWidth="1"/>
    <col min="8751" max="8751" width="0.7109375" style="21" customWidth="1"/>
    <col min="8752" max="8752" width="56.140625" style="21" customWidth="1"/>
    <col min="8753" max="8753" width="0.7109375" style="21" customWidth="1"/>
    <col min="8754" max="8754" width="9.140625" style="21" customWidth="1"/>
    <col min="8755" max="8755" width="6" style="21" customWidth="1"/>
    <col min="8756" max="8756" width="0.7109375" style="21" customWidth="1"/>
    <col min="8757" max="8757" width="7.140625" style="21" customWidth="1"/>
    <col min="8758" max="8758" width="6.5703125" style="21" customWidth="1"/>
    <col min="8759" max="8759" width="0.7109375" style="21" customWidth="1"/>
    <col min="8760" max="8760" width="7.85546875" style="21" customWidth="1"/>
    <col min="8761" max="8761" width="10.5703125" style="21" customWidth="1"/>
    <col min="8762" max="8762" width="0.7109375" style="21" customWidth="1"/>
    <col min="8763" max="9004" width="11.42578125" style="21"/>
    <col min="9005" max="9005" width="0.7109375" style="21" customWidth="1"/>
    <col min="9006" max="9006" width="15.140625" style="21" customWidth="1"/>
    <col min="9007" max="9007" width="0.7109375" style="21" customWidth="1"/>
    <col min="9008" max="9008" width="56.140625" style="21" customWidth="1"/>
    <col min="9009" max="9009" width="0.7109375" style="21" customWidth="1"/>
    <col min="9010" max="9010" width="9.140625" style="21" customWidth="1"/>
    <col min="9011" max="9011" width="6" style="21" customWidth="1"/>
    <col min="9012" max="9012" width="0.7109375" style="21" customWidth="1"/>
    <col min="9013" max="9013" width="7.140625" style="21" customWidth="1"/>
    <col min="9014" max="9014" width="6.5703125" style="21" customWidth="1"/>
    <col min="9015" max="9015" width="0.7109375" style="21" customWidth="1"/>
    <col min="9016" max="9016" width="7.85546875" style="21" customWidth="1"/>
    <col min="9017" max="9017" width="10.5703125" style="21" customWidth="1"/>
    <col min="9018" max="9018" width="0.7109375" style="21" customWidth="1"/>
    <col min="9019" max="9260" width="11.42578125" style="21"/>
    <col min="9261" max="9261" width="0.7109375" style="21" customWidth="1"/>
    <col min="9262" max="9262" width="15.140625" style="21" customWidth="1"/>
    <col min="9263" max="9263" width="0.7109375" style="21" customWidth="1"/>
    <col min="9264" max="9264" width="56.140625" style="21" customWidth="1"/>
    <col min="9265" max="9265" width="0.7109375" style="21" customWidth="1"/>
    <col min="9266" max="9266" width="9.140625" style="21" customWidth="1"/>
    <col min="9267" max="9267" width="6" style="21" customWidth="1"/>
    <col min="9268" max="9268" width="0.7109375" style="21" customWidth="1"/>
    <col min="9269" max="9269" width="7.140625" style="21" customWidth="1"/>
    <col min="9270" max="9270" width="6.5703125" style="21" customWidth="1"/>
    <col min="9271" max="9271" width="0.7109375" style="21" customWidth="1"/>
    <col min="9272" max="9272" width="7.85546875" style="21" customWidth="1"/>
    <col min="9273" max="9273" width="10.5703125" style="21" customWidth="1"/>
    <col min="9274" max="9274" width="0.7109375" style="21" customWidth="1"/>
    <col min="9275" max="9516" width="11.42578125" style="21"/>
    <col min="9517" max="9517" width="0.7109375" style="21" customWidth="1"/>
    <col min="9518" max="9518" width="15.140625" style="21" customWidth="1"/>
    <col min="9519" max="9519" width="0.7109375" style="21" customWidth="1"/>
    <col min="9520" max="9520" width="56.140625" style="21" customWidth="1"/>
    <col min="9521" max="9521" width="0.7109375" style="21" customWidth="1"/>
    <col min="9522" max="9522" width="9.140625" style="21" customWidth="1"/>
    <col min="9523" max="9523" width="6" style="21" customWidth="1"/>
    <col min="9524" max="9524" width="0.7109375" style="21" customWidth="1"/>
    <col min="9525" max="9525" width="7.140625" style="21" customWidth="1"/>
    <col min="9526" max="9526" width="6.5703125" style="21" customWidth="1"/>
    <col min="9527" max="9527" width="0.7109375" style="21" customWidth="1"/>
    <col min="9528" max="9528" width="7.85546875" style="21" customWidth="1"/>
    <col min="9529" max="9529" width="10.5703125" style="21" customWidth="1"/>
    <col min="9530" max="9530" width="0.7109375" style="21" customWidth="1"/>
    <col min="9531" max="9772" width="11.42578125" style="21"/>
    <col min="9773" max="9773" width="0.7109375" style="21" customWidth="1"/>
    <col min="9774" max="9774" width="15.140625" style="21" customWidth="1"/>
    <col min="9775" max="9775" width="0.7109375" style="21" customWidth="1"/>
    <col min="9776" max="9776" width="56.140625" style="21" customWidth="1"/>
    <col min="9777" max="9777" width="0.7109375" style="21" customWidth="1"/>
    <col min="9778" max="9778" width="9.140625" style="21" customWidth="1"/>
    <col min="9779" max="9779" width="6" style="21" customWidth="1"/>
    <col min="9780" max="9780" width="0.7109375" style="21" customWidth="1"/>
    <col min="9781" max="9781" width="7.140625" style="21" customWidth="1"/>
    <col min="9782" max="9782" width="6.5703125" style="21" customWidth="1"/>
    <col min="9783" max="9783" width="0.7109375" style="21" customWidth="1"/>
    <col min="9784" max="9784" width="7.85546875" style="21" customWidth="1"/>
    <col min="9785" max="9785" width="10.5703125" style="21" customWidth="1"/>
    <col min="9786" max="9786" width="0.7109375" style="21" customWidth="1"/>
    <col min="9787" max="10028" width="11.42578125" style="21"/>
    <col min="10029" max="10029" width="0.7109375" style="21" customWidth="1"/>
    <col min="10030" max="10030" width="15.140625" style="21" customWidth="1"/>
    <col min="10031" max="10031" width="0.7109375" style="21" customWidth="1"/>
    <col min="10032" max="10032" width="56.140625" style="21" customWidth="1"/>
    <col min="10033" max="10033" width="0.7109375" style="21" customWidth="1"/>
    <col min="10034" max="10034" width="9.140625" style="21" customWidth="1"/>
    <col min="10035" max="10035" width="6" style="21" customWidth="1"/>
    <col min="10036" max="10036" width="0.7109375" style="21" customWidth="1"/>
    <col min="10037" max="10037" width="7.140625" style="21" customWidth="1"/>
    <col min="10038" max="10038" width="6.5703125" style="21" customWidth="1"/>
    <col min="10039" max="10039" width="0.7109375" style="21" customWidth="1"/>
    <col min="10040" max="10040" width="7.85546875" style="21" customWidth="1"/>
    <col min="10041" max="10041" width="10.5703125" style="21" customWidth="1"/>
    <col min="10042" max="10042" width="0.7109375" style="21" customWidth="1"/>
    <col min="10043" max="10284" width="11.42578125" style="21"/>
    <col min="10285" max="10285" width="0.7109375" style="21" customWidth="1"/>
    <col min="10286" max="10286" width="15.140625" style="21" customWidth="1"/>
    <col min="10287" max="10287" width="0.7109375" style="21" customWidth="1"/>
    <col min="10288" max="10288" width="56.140625" style="21" customWidth="1"/>
    <col min="10289" max="10289" width="0.7109375" style="21" customWidth="1"/>
    <col min="10290" max="10290" width="9.140625" style="21" customWidth="1"/>
    <col min="10291" max="10291" width="6" style="21" customWidth="1"/>
    <col min="10292" max="10292" width="0.7109375" style="21" customWidth="1"/>
    <col min="10293" max="10293" width="7.140625" style="21" customWidth="1"/>
    <col min="10294" max="10294" width="6.5703125" style="21" customWidth="1"/>
    <col min="10295" max="10295" width="0.7109375" style="21" customWidth="1"/>
    <col min="10296" max="10296" width="7.85546875" style="21" customWidth="1"/>
    <col min="10297" max="10297" width="10.5703125" style="21" customWidth="1"/>
    <col min="10298" max="10298" width="0.7109375" style="21" customWidth="1"/>
    <col min="10299" max="10540" width="11.42578125" style="21"/>
    <col min="10541" max="10541" width="0.7109375" style="21" customWidth="1"/>
    <col min="10542" max="10542" width="15.140625" style="21" customWidth="1"/>
    <col min="10543" max="10543" width="0.7109375" style="21" customWidth="1"/>
    <col min="10544" max="10544" width="56.140625" style="21" customWidth="1"/>
    <col min="10545" max="10545" width="0.7109375" style="21" customWidth="1"/>
    <col min="10546" max="10546" width="9.140625" style="21" customWidth="1"/>
    <col min="10547" max="10547" width="6" style="21" customWidth="1"/>
    <col min="10548" max="10548" width="0.7109375" style="21" customWidth="1"/>
    <col min="10549" max="10549" width="7.140625" style="21" customWidth="1"/>
    <col min="10550" max="10550" width="6.5703125" style="21" customWidth="1"/>
    <col min="10551" max="10551" width="0.7109375" style="21" customWidth="1"/>
    <col min="10552" max="10552" width="7.85546875" style="21" customWidth="1"/>
    <col min="10553" max="10553" width="10.5703125" style="21" customWidth="1"/>
    <col min="10554" max="10554" width="0.7109375" style="21" customWidth="1"/>
    <col min="10555" max="10796" width="11.42578125" style="21"/>
    <col min="10797" max="10797" width="0.7109375" style="21" customWidth="1"/>
    <col min="10798" max="10798" width="15.140625" style="21" customWidth="1"/>
    <col min="10799" max="10799" width="0.7109375" style="21" customWidth="1"/>
    <col min="10800" max="10800" width="56.140625" style="21" customWidth="1"/>
    <col min="10801" max="10801" width="0.7109375" style="21" customWidth="1"/>
    <col min="10802" max="10802" width="9.140625" style="21" customWidth="1"/>
    <col min="10803" max="10803" width="6" style="21" customWidth="1"/>
    <col min="10804" max="10804" width="0.7109375" style="21" customWidth="1"/>
    <col min="10805" max="10805" width="7.140625" style="21" customWidth="1"/>
    <col min="10806" max="10806" width="6.5703125" style="21" customWidth="1"/>
    <col min="10807" max="10807" width="0.7109375" style="21" customWidth="1"/>
    <col min="10808" max="10808" width="7.85546875" style="21" customWidth="1"/>
    <col min="10809" max="10809" width="10.5703125" style="21" customWidth="1"/>
    <col min="10810" max="10810" width="0.7109375" style="21" customWidth="1"/>
    <col min="10811" max="11052" width="11.42578125" style="21"/>
    <col min="11053" max="11053" width="0.7109375" style="21" customWidth="1"/>
    <col min="11054" max="11054" width="15.140625" style="21" customWidth="1"/>
    <col min="11055" max="11055" width="0.7109375" style="21" customWidth="1"/>
    <col min="11056" max="11056" width="56.140625" style="21" customWidth="1"/>
    <col min="11057" max="11057" width="0.7109375" style="21" customWidth="1"/>
    <col min="11058" max="11058" width="9.140625" style="21" customWidth="1"/>
    <col min="11059" max="11059" width="6" style="21" customWidth="1"/>
    <col min="11060" max="11060" width="0.7109375" style="21" customWidth="1"/>
    <col min="11061" max="11061" width="7.140625" style="21" customWidth="1"/>
    <col min="11062" max="11062" width="6.5703125" style="21" customWidth="1"/>
    <col min="11063" max="11063" width="0.7109375" style="21" customWidth="1"/>
    <col min="11064" max="11064" width="7.85546875" style="21" customWidth="1"/>
    <col min="11065" max="11065" width="10.5703125" style="21" customWidth="1"/>
    <col min="11066" max="11066" width="0.7109375" style="21" customWidth="1"/>
    <col min="11067" max="11308" width="11.42578125" style="21"/>
    <col min="11309" max="11309" width="0.7109375" style="21" customWidth="1"/>
    <col min="11310" max="11310" width="15.140625" style="21" customWidth="1"/>
    <col min="11311" max="11311" width="0.7109375" style="21" customWidth="1"/>
    <col min="11312" max="11312" width="56.140625" style="21" customWidth="1"/>
    <col min="11313" max="11313" width="0.7109375" style="21" customWidth="1"/>
    <col min="11314" max="11314" width="9.140625" style="21" customWidth="1"/>
    <col min="11315" max="11315" width="6" style="21" customWidth="1"/>
    <col min="11316" max="11316" width="0.7109375" style="21" customWidth="1"/>
    <col min="11317" max="11317" width="7.140625" style="21" customWidth="1"/>
    <col min="11318" max="11318" width="6.5703125" style="21" customWidth="1"/>
    <col min="11319" max="11319" width="0.7109375" style="21" customWidth="1"/>
    <col min="11320" max="11320" width="7.85546875" style="21" customWidth="1"/>
    <col min="11321" max="11321" width="10.5703125" style="21" customWidth="1"/>
    <col min="11322" max="11322" width="0.7109375" style="21" customWidth="1"/>
    <col min="11323" max="11564" width="11.42578125" style="21"/>
    <col min="11565" max="11565" width="0.7109375" style="21" customWidth="1"/>
    <col min="11566" max="11566" width="15.140625" style="21" customWidth="1"/>
    <col min="11567" max="11567" width="0.7109375" style="21" customWidth="1"/>
    <col min="11568" max="11568" width="56.140625" style="21" customWidth="1"/>
    <col min="11569" max="11569" width="0.7109375" style="21" customWidth="1"/>
    <col min="11570" max="11570" width="9.140625" style="21" customWidth="1"/>
    <col min="11571" max="11571" width="6" style="21" customWidth="1"/>
    <col min="11572" max="11572" width="0.7109375" style="21" customWidth="1"/>
    <col min="11573" max="11573" width="7.140625" style="21" customWidth="1"/>
    <col min="11574" max="11574" width="6.5703125" style="21" customWidth="1"/>
    <col min="11575" max="11575" width="0.7109375" style="21" customWidth="1"/>
    <col min="11576" max="11576" width="7.85546875" style="21" customWidth="1"/>
    <col min="11577" max="11577" width="10.5703125" style="21" customWidth="1"/>
    <col min="11578" max="11578" width="0.7109375" style="21" customWidth="1"/>
    <col min="11579" max="11820" width="11.42578125" style="21"/>
    <col min="11821" max="11821" width="0.7109375" style="21" customWidth="1"/>
    <col min="11822" max="11822" width="15.140625" style="21" customWidth="1"/>
    <col min="11823" max="11823" width="0.7109375" style="21" customWidth="1"/>
    <col min="11824" max="11824" width="56.140625" style="21" customWidth="1"/>
    <col min="11825" max="11825" width="0.7109375" style="21" customWidth="1"/>
    <col min="11826" max="11826" width="9.140625" style="21" customWidth="1"/>
    <col min="11827" max="11827" width="6" style="21" customWidth="1"/>
    <col min="11828" max="11828" width="0.7109375" style="21" customWidth="1"/>
    <col min="11829" max="11829" width="7.140625" style="21" customWidth="1"/>
    <col min="11830" max="11830" width="6.5703125" style="21" customWidth="1"/>
    <col min="11831" max="11831" width="0.7109375" style="21" customWidth="1"/>
    <col min="11832" max="11832" width="7.85546875" style="21" customWidth="1"/>
    <col min="11833" max="11833" width="10.5703125" style="21" customWidth="1"/>
    <col min="11834" max="11834" width="0.7109375" style="21" customWidth="1"/>
    <col min="11835" max="12076" width="11.42578125" style="21"/>
    <col min="12077" max="12077" width="0.7109375" style="21" customWidth="1"/>
    <col min="12078" max="12078" width="15.140625" style="21" customWidth="1"/>
    <col min="12079" max="12079" width="0.7109375" style="21" customWidth="1"/>
    <col min="12080" max="12080" width="56.140625" style="21" customWidth="1"/>
    <col min="12081" max="12081" width="0.7109375" style="21" customWidth="1"/>
    <col min="12082" max="12082" width="9.140625" style="21" customWidth="1"/>
    <col min="12083" max="12083" width="6" style="21" customWidth="1"/>
    <col min="12084" max="12084" width="0.7109375" style="21" customWidth="1"/>
    <col min="12085" max="12085" width="7.140625" style="21" customWidth="1"/>
    <col min="12086" max="12086" width="6.5703125" style="21" customWidth="1"/>
    <col min="12087" max="12087" width="0.7109375" style="21" customWidth="1"/>
    <col min="12088" max="12088" width="7.85546875" style="21" customWidth="1"/>
    <col min="12089" max="12089" width="10.5703125" style="21" customWidth="1"/>
    <col min="12090" max="12090" width="0.7109375" style="21" customWidth="1"/>
    <col min="12091" max="12332" width="11.42578125" style="21"/>
    <col min="12333" max="12333" width="0.7109375" style="21" customWidth="1"/>
    <col min="12334" max="12334" width="15.140625" style="21" customWidth="1"/>
    <col min="12335" max="12335" width="0.7109375" style="21" customWidth="1"/>
    <col min="12336" max="12336" width="56.140625" style="21" customWidth="1"/>
    <col min="12337" max="12337" width="0.7109375" style="21" customWidth="1"/>
    <col min="12338" max="12338" width="9.140625" style="21" customWidth="1"/>
    <col min="12339" max="12339" width="6" style="21" customWidth="1"/>
    <col min="12340" max="12340" width="0.7109375" style="21" customWidth="1"/>
    <col min="12341" max="12341" width="7.140625" style="21" customWidth="1"/>
    <col min="12342" max="12342" width="6.5703125" style="21" customWidth="1"/>
    <col min="12343" max="12343" width="0.7109375" style="21" customWidth="1"/>
    <col min="12344" max="12344" width="7.85546875" style="21" customWidth="1"/>
    <col min="12345" max="12345" width="10.5703125" style="21" customWidth="1"/>
    <col min="12346" max="12346" width="0.7109375" style="21" customWidth="1"/>
    <col min="12347" max="12588" width="11.42578125" style="21"/>
    <col min="12589" max="12589" width="0.7109375" style="21" customWidth="1"/>
    <col min="12590" max="12590" width="15.140625" style="21" customWidth="1"/>
    <col min="12591" max="12591" width="0.7109375" style="21" customWidth="1"/>
    <col min="12592" max="12592" width="56.140625" style="21" customWidth="1"/>
    <col min="12593" max="12593" width="0.7109375" style="21" customWidth="1"/>
    <col min="12594" max="12594" width="9.140625" style="21" customWidth="1"/>
    <col min="12595" max="12595" width="6" style="21" customWidth="1"/>
    <col min="12596" max="12596" width="0.7109375" style="21" customWidth="1"/>
    <col min="12597" max="12597" width="7.140625" style="21" customWidth="1"/>
    <col min="12598" max="12598" width="6.5703125" style="21" customWidth="1"/>
    <col min="12599" max="12599" width="0.7109375" style="21" customWidth="1"/>
    <col min="12600" max="12600" width="7.85546875" style="21" customWidth="1"/>
    <col min="12601" max="12601" width="10.5703125" style="21" customWidth="1"/>
    <col min="12602" max="12602" width="0.7109375" style="21" customWidth="1"/>
    <col min="12603" max="12844" width="11.42578125" style="21"/>
    <col min="12845" max="12845" width="0.7109375" style="21" customWidth="1"/>
    <col min="12846" max="12846" width="15.140625" style="21" customWidth="1"/>
    <col min="12847" max="12847" width="0.7109375" style="21" customWidth="1"/>
    <col min="12848" max="12848" width="56.140625" style="21" customWidth="1"/>
    <col min="12849" max="12849" width="0.7109375" style="21" customWidth="1"/>
    <col min="12850" max="12850" width="9.140625" style="21" customWidth="1"/>
    <col min="12851" max="12851" width="6" style="21" customWidth="1"/>
    <col min="12852" max="12852" width="0.7109375" style="21" customWidth="1"/>
    <col min="12853" max="12853" width="7.140625" style="21" customWidth="1"/>
    <col min="12854" max="12854" width="6.5703125" style="21" customWidth="1"/>
    <col min="12855" max="12855" width="0.7109375" style="21" customWidth="1"/>
    <col min="12856" max="12856" width="7.85546875" style="21" customWidth="1"/>
    <col min="12857" max="12857" width="10.5703125" style="21" customWidth="1"/>
    <col min="12858" max="12858" width="0.7109375" style="21" customWidth="1"/>
    <col min="12859" max="13100" width="11.42578125" style="21"/>
    <col min="13101" max="13101" width="0.7109375" style="21" customWidth="1"/>
    <col min="13102" max="13102" width="15.140625" style="21" customWidth="1"/>
    <col min="13103" max="13103" width="0.7109375" style="21" customWidth="1"/>
    <col min="13104" max="13104" width="56.140625" style="21" customWidth="1"/>
    <col min="13105" max="13105" width="0.7109375" style="21" customWidth="1"/>
    <col min="13106" max="13106" width="9.140625" style="21" customWidth="1"/>
    <col min="13107" max="13107" width="6" style="21" customWidth="1"/>
    <col min="13108" max="13108" width="0.7109375" style="21" customWidth="1"/>
    <col min="13109" max="13109" width="7.140625" style="21" customWidth="1"/>
    <col min="13110" max="13110" width="6.5703125" style="21" customWidth="1"/>
    <col min="13111" max="13111" width="0.7109375" style="21" customWidth="1"/>
    <col min="13112" max="13112" width="7.85546875" style="21" customWidth="1"/>
    <col min="13113" max="13113" width="10.5703125" style="21" customWidth="1"/>
    <col min="13114" max="13114" width="0.7109375" style="21" customWidth="1"/>
    <col min="13115" max="13356" width="11.42578125" style="21"/>
    <col min="13357" max="13357" width="0.7109375" style="21" customWidth="1"/>
    <col min="13358" max="13358" width="15.140625" style="21" customWidth="1"/>
    <col min="13359" max="13359" width="0.7109375" style="21" customWidth="1"/>
    <col min="13360" max="13360" width="56.140625" style="21" customWidth="1"/>
    <col min="13361" max="13361" width="0.7109375" style="21" customWidth="1"/>
    <col min="13362" max="13362" width="9.140625" style="21" customWidth="1"/>
    <col min="13363" max="13363" width="6" style="21" customWidth="1"/>
    <col min="13364" max="13364" width="0.7109375" style="21" customWidth="1"/>
    <col min="13365" max="13365" width="7.140625" style="21" customWidth="1"/>
    <col min="13366" max="13366" width="6.5703125" style="21" customWidth="1"/>
    <col min="13367" max="13367" width="0.7109375" style="21" customWidth="1"/>
    <col min="13368" max="13368" width="7.85546875" style="21" customWidth="1"/>
    <col min="13369" max="13369" width="10.5703125" style="21" customWidth="1"/>
    <col min="13370" max="13370" width="0.7109375" style="21" customWidth="1"/>
    <col min="13371" max="13612" width="11.42578125" style="21"/>
    <col min="13613" max="13613" width="0.7109375" style="21" customWidth="1"/>
    <col min="13614" max="13614" width="15.140625" style="21" customWidth="1"/>
    <col min="13615" max="13615" width="0.7109375" style="21" customWidth="1"/>
    <col min="13616" max="13616" width="56.140625" style="21" customWidth="1"/>
    <col min="13617" max="13617" width="0.7109375" style="21" customWidth="1"/>
    <col min="13618" max="13618" width="9.140625" style="21" customWidth="1"/>
    <col min="13619" max="13619" width="6" style="21" customWidth="1"/>
    <col min="13620" max="13620" width="0.7109375" style="21" customWidth="1"/>
    <col min="13621" max="13621" width="7.140625" style="21" customWidth="1"/>
    <col min="13622" max="13622" width="6.5703125" style="21" customWidth="1"/>
    <col min="13623" max="13623" width="0.7109375" style="21" customWidth="1"/>
    <col min="13624" max="13624" width="7.85546875" style="21" customWidth="1"/>
    <col min="13625" max="13625" width="10.5703125" style="21" customWidth="1"/>
    <col min="13626" max="13626" width="0.7109375" style="21" customWidth="1"/>
    <col min="13627" max="16384" width="11.42578125" style="21"/>
  </cols>
  <sheetData>
    <row r="1" spans="1:18" s="98" customFormat="1">
      <c r="A1" s="212"/>
      <c r="B1" s="222" t="s">
        <v>13</v>
      </c>
      <c r="C1" s="222"/>
      <c r="D1" s="223" t="s">
        <v>436</v>
      </c>
      <c r="E1" s="222"/>
      <c r="F1" s="224"/>
      <c r="G1" s="224"/>
      <c r="H1" s="224"/>
      <c r="I1" s="224"/>
      <c r="J1" s="224"/>
      <c r="K1" s="224"/>
      <c r="L1" s="224"/>
      <c r="M1" s="224"/>
      <c r="N1" s="213"/>
    </row>
    <row r="2" spans="1:18" s="98" customFormat="1">
      <c r="A2" s="214"/>
      <c r="B2" s="225" t="s">
        <v>44</v>
      </c>
      <c r="C2" s="225"/>
      <c r="D2" s="226" t="s">
        <v>706</v>
      </c>
      <c r="E2" s="225"/>
      <c r="F2" s="227"/>
      <c r="G2" s="227"/>
      <c r="H2" s="227"/>
      <c r="I2" s="227"/>
      <c r="J2" s="227"/>
      <c r="K2" s="227"/>
      <c r="L2" s="227"/>
      <c r="M2" s="227"/>
      <c r="N2" s="215"/>
    </row>
    <row r="3" spans="1:18" s="98" customFormat="1">
      <c r="A3" s="214"/>
      <c r="B3" s="225" t="s">
        <v>27</v>
      </c>
      <c r="C3" s="225"/>
      <c r="D3" s="226" t="s">
        <v>707</v>
      </c>
      <c r="E3" s="225"/>
      <c r="F3" s="227"/>
      <c r="G3" s="227"/>
      <c r="H3" s="227"/>
      <c r="I3" s="227"/>
      <c r="J3" s="227"/>
      <c r="K3" s="227"/>
      <c r="L3" s="227"/>
      <c r="M3" s="227"/>
      <c r="N3" s="215"/>
    </row>
    <row r="4" spans="1:18" s="98" customFormat="1">
      <c r="A4" s="228"/>
      <c r="B4" s="229" t="s">
        <v>15</v>
      </c>
      <c r="C4" s="229"/>
      <c r="D4" s="230" t="s">
        <v>708</v>
      </c>
      <c r="E4" s="229"/>
      <c r="F4" s="231"/>
      <c r="G4" s="231"/>
      <c r="H4" s="231"/>
      <c r="I4" s="231"/>
      <c r="J4" s="231"/>
      <c r="K4" s="231"/>
      <c r="L4" s="231"/>
      <c r="M4" s="231"/>
      <c r="N4" s="232"/>
    </row>
    <row r="5" spans="1:18" s="98" customFormat="1" ht="18">
      <c r="A5" s="1431" t="s">
        <v>135</v>
      </c>
      <c r="B5" s="1432"/>
      <c r="C5" s="1432"/>
      <c r="D5" s="1432"/>
      <c r="E5" s="1432"/>
      <c r="F5" s="1432"/>
      <c r="G5" s="1432"/>
      <c r="H5" s="1432"/>
      <c r="I5" s="1432"/>
      <c r="J5" s="1432"/>
      <c r="K5" s="1432"/>
      <c r="L5" s="1432"/>
      <c r="M5" s="1432"/>
      <c r="N5" s="1433"/>
    </row>
    <row r="6" spans="1:18" s="98" customFormat="1" ht="3.95" customHeight="1" thickBot="1">
      <c r="A6" s="22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2"/>
      <c r="N6" s="217"/>
    </row>
    <row r="7" spans="1:18" s="98" customFormat="1" ht="12" customHeight="1">
      <c r="A7" s="216"/>
      <c r="B7" s="1515" t="s">
        <v>138</v>
      </c>
      <c r="C7" s="103"/>
      <c r="D7" s="1536" t="s">
        <v>405</v>
      </c>
      <c r="E7" s="1537"/>
      <c r="F7" s="1537"/>
      <c r="G7" s="1537"/>
      <c r="H7" s="1537"/>
      <c r="I7" s="1537"/>
      <c r="J7" s="1538"/>
      <c r="K7" s="183"/>
      <c r="L7" s="1495" t="s">
        <v>137</v>
      </c>
      <c r="M7" s="1497"/>
      <c r="N7" s="217"/>
    </row>
    <row r="8" spans="1:18" s="98" customFormat="1" ht="15" customHeight="1">
      <c r="A8" s="216"/>
      <c r="B8" s="1516"/>
      <c r="C8" s="103"/>
      <c r="D8" s="1539"/>
      <c r="E8" s="1540"/>
      <c r="F8" s="1540"/>
      <c r="G8" s="1540"/>
      <c r="H8" s="1540"/>
      <c r="I8" s="1540"/>
      <c r="J8" s="1541"/>
      <c r="K8" s="103"/>
      <c r="L8" s="1501" t="s">
        <v>238</v>
      </c>
      <c r="M8" s="1502"/>
      <c r="N8" s="217"/>
    </row>
    <row r="9" spans="1:18" s="98" customFormat="1" ht="3.95" customHeight="1" thickBot="1">
      <c r="A9" s="216"/>
      <c r="B9" s="221"/>
      <c r="C9" s="103"/>
      <c r="D9" s="103"/>
      <c r="E9" s="103"/>
      <c r="F9" s="183"/>
      <c r="G9" s="183"/>
      <c r="H9" s="183"/>
      <c r="I9" s="183"/>
      <c r="J9" s="183"/>
      <c r="K9" s="103"/>
      <c r="L9" s="183"/>
      <c r="M9" s="183"/>
      <c r="N9" s="217"/>
    </row>
    <row r="10" spans="1:18" s="98" customFormat="1" ht="26.25" customHeight="1">
      <c r="A10" s="216"/>
      <c r="B10" s="234" t="s">
        <v>136</v>
      </c>
      <c r="C10" s="182"/>
      <c r="D10" s="185" t="s">
        <v>371</v>
      </c>
      <c r="E10" s="184"/>
      <c r="F10" s="184"/>
      <c r="G10" s="189"/>
      <c r="H10" s="181"/>
      <c r="I10" s="1547" t="s">
        <v>307</v>
      </c>
      <c r="J10" s="1548"/>
      <c r="K10" s="1548"/>
      <c r="L10" s="1548"/>
      <c r="M10" s="188" t="s">
        <v>396</v>
      </c>
      <c r="N10" s="217"/>
    </row>
    <row r="11" spans="1:18" s="98" customFormat="1" ht="3.75" customHeight="1">
      <c r="A11" s="216"/>
      <c r="B11" s="104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217"/>
    </row>
    <row r="12" spans="1:18" s="98" customFormat="1" ht="12.75" customHeight="1">
      <c r="A12" s="216"/>
      <c r="B12" s="1503" t="s">
        <v>16</v>
      </c>
      <c r="C12" s="1504"/>
      <c r="D12" s="1503" t="s">
        <v>42</v>
      </c>
      <c r="E12" s="1507" t="s">
        <v>225</v>
      </c>
      <c r="F12" s="1507" t="s">
        <v>142</v>
      </c>
      <c r="G12" s="1509" t="s">
        <v>226</v>
      </c>
      <c r="H12" s="1510"/>
      <c r="I12" s="1511"/>
      <c r="J12" s="180" t="s">
        <v>140</v>
      </c>
      <c r="K12" s="180"/>
      <c r="L12" s="179"/>
      <c r="M12" s="369" t="s">
        <v>140</v>
      </c>
      <c r="N12" s="217"/>
    </row>
    <row r="13" spans="1:18" s="98" customFormat="1" ht="14.25">
      <c r="A13" s="216"/>
      <c r="B13" s="1505"/>
      <c r="C13" s="1506"/>
      <c r="D13" s="1505"/>
      <c r="E13" s="1508"/>
      <c r="F13" s="1508"/>
      <c r="G13" s="1512"/>
      <c r="H13" s="1513"/>
      <c r="I13" s="1514"/>
      <c r="J13" s="194" t="s">
        <v>227</v>
      </c>
      <c r="K13" s="194"/>
      <c r="L13" s="193"/>
      <c r="M13" s="192" t="s">
        <v>228</v>
      </c>
      <c r="N13" s="217"/>
      <c r="Q13" s="344"/>
      <c r="R13" s="344"/>
    </row>
    <row r="14" spans="1:18" s="98" customFormat="1" ht="24">
      <c r="A14" s="216"/>
      <c r="B14" s="339">
        <v>21013</v>
      </c>
      <c r="C14" s="187"/>
      <c r="D14" s="235" t="s">
        <v>150</v>
      </c>
      <c r="E14" s="148" t="s">
        <v>424</v>
      </c>
      <c r="F14" s="368" t="s">
        <v>130</v>
      </c>
      <c r="G14" s="1556">
        <v>3.2</v>
      </c>
      <c r="H14" s="1557"/>
      <c r="I14" s="1558"/>
      <c r="J14" s="1494">
        <v>39.47</v>
      </c>
      <c r="K14" s="1494" t="s">
        <v>130</v>
      </c>
      <c r="L14" s="1494" t="s">
        <v>130</v>
      </c>
      <c r="M14" s="368">
        <f>TRUNC(G14*J14,2)</f>
        <v>126.3</v>
      </c>
      <c r="N14" s="217"/>
      <c r="Q14" s="345">
        <f>0.25*0.25</f>
        <v>6.25E-2</v>
      </c>
      <c r="R14" s="346" t="e">
        <f>#REF!</f>
        <v>#REF!</v>
      </c>
    </row>
    <row r="15" spans="1:18" s="98" customFormat="1" ht="36">
      <c r="A15" s="216"/>
      <c r="B15" s="340">
        <v>94963</v>
      </c>
      <c r="C15" s="190"/>
      <c r="D15" s="235" t="s">
        <v>134</v>
      </c>
      <c r="E15" s="148" t="s">
        <v>102</v>
      </c>
      <c r="F15" s="368" t="s">
        <v>98</v>
      </c>
      <c r="G15" s="1556">
        <v>0.28000000000000003</v>
      </c>
      <c r="H15" s="1557"/>
      <c r="I15" s="1558"/>
      <c r="J15" s="1494">
        <v>289.8</v>
      </c>
      <c r="K15" s="1494" t="b">
        <v>0</v>
      </c>
      <c r="L15" s="1494" t="b">
        <v>0</v>
      </c>
      <c r="M15" s="368">
        <f t="shared" ref="M15:M19" si="0">TRUNC(G15*J15,2)</f>
        <v>81.14</v>
      </c>
      <c r="N15" s="217"/>
      <c r="Q15" s="345">
        <v>1</v>
      </c>
      <c r="R15" s="345" t="e">
        <f>R14/Q14</f>
        <v>#REF!</v>
      </c>
    </row>
    <row r="16" spans="1:18" s="98" customFormat="1" ht="24">
      <c r="A16" s="216"/>
      <c r="B16" s="339">
        <v>92873</v>
      </c>
      <c r="C16" s="187"/>
      <c r="D16" s="235" t="s">
        <v>134</v>
      </c>
      <c r="E16" s="148" t="s">
        <v>100</v>
      </c>
      <c r="F16" s="371" t="s">
        <v>98</v>
      </c>
      <c r="G16" s="1556">
        <v>0.28000000000000003</v>
      </c>
      <c r="H16" s="1557"/>
      <c r="I16" s="1558"/>
      <c r="J16" s="1494">
        <v>162.41999999999999</v>
      </c>
      <c r="K16" s="1494" t="b">
        <v>0</v>
      </c>
      <c r="L16" s="1494" t="b">
        <v>0</v>
      </c>
      <c r="M16" s="368">
        <f t="shared" si="0"/>
        <v>45.47</v>
      </c>
      <c r="N16" s="217"/>
      <c r="Q16" s="345"/>
      <c r="R16" s="345"/>
    </row>
    <row r="17" spans="1:18" s="98" customFormat="1" ht="24">
      <c r="A17" s="216"/>
      <c r="B17" s="339">
        <v>93358</v>
      </c>
      <c r="C17" s="187"/>
      <c r="D17" s="235" t="s">
        <v>134</v>
      </c>
      <c r="E17" s="148" t="s">
        <v>236</v>
      </c>
      <c r="F17" s="368" t="s">
        <v>98</v>
      </c>
      <c r="G17" s="1556">
        <v>0.28000000000000003</v>
      </c>
      <c r="H17" s="1557"/>
      <c r="I17" s="1558"/>
      <c r="J17" s="1494">
        <v>62.93</v>
      </c>
      <c r="K17" s="1494" t="b">
        <v>0</v>
      </c>
      <c r="L17" s="1494" t="b">
        <v>0</v>
      </c>
      <c r="M17" s="368">
        <f t="shared" si="0"/>
        <v>17.62</v>
      </c>
      <c r="N17" s="217"/>
      <c r="Q17" s="345"/>
      <c r="R17" s="345"/>
    </row>
    <row r="18" spans="1:18" s="98" customFormat="1" ht="14.25">
      <c r="A18" s="216"/>
      <c r="B18" s="339">
        <v>88316</v>
      </c>
      <c r="C18" s="187"/>
      <c r="D18" s="235" t="s">
        <v>134</v>
      </c>
      <c r="E18" s="148" t="s">
        <v>122</v>
      </c>
      <c r="F18" s="371" t="s">
        <v>37</v>
      </c>
      <c r="G18" s="1556">
        <v>1.5</v>
      </c>
      <c r="H18" s="1557"/>
      <c r="I18" s="1558"/>
      <c r="J18" s="1494">
        <v>15.91</v>
      </c>
      <c r="K18" s="1494" t="b">
        <v>0</v>
      </c>
      <c r="L18" s="1494" t="b">
        <v>0</v>
      </c>
      <c r="M18" s="371">
        <f t="shared" ref="M18" si="1">TRUNC(G18*J18,2)</f>
        <v>23.86</v>
      </c>
      <c r="N18" s="217"/>
      <c r="Q18" s="345"/>
      <c r="R18" s="345"/>
    </row>
    <row r="19" spans="1:18" s="98" customFormat="1" ht="14.25">
      <c r="A19" s="216"/>
      <c r="B19" s="339">
        <v>88309</v>
      </c>
      <c r="C19" s="187"/>
      <c r="D19" s="235" t="s">
        <v>134</v>
      </c>
      <c r="E19" s="148" t="s">
        <v>121</v>
      </c>
      <c r="F19" s="368" t="s">
        <v>37</v>
      </c>
      <c r="G19" s="1556">
        <v>1.5</v>
      </c>
      <c r="H19" s="1557"/>
      <c r="I19" s="1558"/>
      <c r="J19" s="1494">
        <v>19.809999999999999</v>
      </c>
      <c r="K19" s="1494" t="b">
        <v>0</v>
      </c>
      <c r="L19" s="1494" t="b">
        <v>0</v>
      </c>
      <c r="M19" s="368">
        <f t="shared" si="0"/>
        <v>29.71</v>
      </c>
      <c r="N19" s="217"/>
      <c r="Q19" s="345"/>
      <c r="R19" s="345"/>
    </row>
    <row r="20" spans="1:18" s="98" customFormat="1" ht="15.75" customHeight="1">
      <c r="A20" s="218"/>
      <c r="B20" s="1520" t="s">
        <v>176</v>
      </c>
      <c r="C20" s="1521"/>
      <c r="D20" s="1555"/>
      <c r="E20" s="1521"/>
      <c r="F20" s="1521"/>
      <c r="G20" s="1521"/>
      <c r="H20" s="1521"/>
      <c r="I20" s="1521"/>
      <c r="J20" s="1521"/>
      <c r="K20" s="1521"/>
      <c r="L20" s="1522"/>
      <c r="M20" s="237">
        <f>SUM(M14:M19)</f>
        <v>324.09999999999997</v>
      </c>
      <c r="N20" s="219"/>
      <c r="Q20" s="345"/>
      <c r="R20" s="345"/>
    </row>
    <row r="21" spans="1:18">
      <c r="A21" s="39"/>
      <c r="B21" s="25"/>
      <c r="C21" s="25"/>
      <c r="D21" s="370"/>
      <c r="E21" s="25"/>
      <c r="F21" s="32"/>
      <c r="G21" s="32"/>
      <c r="H21" s="32"/>
      <c r="I21" s="32"/>
      <c r="J21" s="32"/>
      <c r="K21" s="32"/>
      <c r="L21" s="32"/>
      <c r="M21" s="32"/>
      <c r="N21" s="40"/>
    </row>
  </sheetData>
  <mergeCells count="24">
    <mergeCell ref="A5:N5"/>
    <mergeCell ref="J18:L18"/>
    <mergeCell ref="G18:I18"/>
    <mergeCell ref="B12:C13"/>
    <mergeCell ref="D12:D13"/>
    <mergeCell ref="E12:E13"/>
    <mergeCell ref="F12:F13"/>
    <mergeCell ref="G12:I13"/>
    <mergeCell ref="B7:B8"/>
    <mergeCell ref="D7:J8"/>
    <mergeCell ref="L7:M7"/>
    <mergeCell ref="L8:M8"/>
    <mergeCell ref="I10:L10"/>
    <mergeCell ref="G14:I14"/>
    <mergeCell ref="J14:L14"/>
    <mergeCell ref="G15:I15"/>
    <mergeCell ref="J15:L15"/>
    <mergeCell ref="B20:L20"/>
    <mergeCell ref="G16:I16"/>
    <mergeCell ref="J16:L16"/>
    <mergeCell ref="G17:I17"/>
    <mergeCell ref="J17:L17"/>
    <mergeCell ref="G19:I19"/>
    <mergeCell ref="J19:L19"/>
  </mergeCells>
  <dataValidations disablePrompts="1" count="2">
    <dataValidation type="list" allowBlank="1" showInputMessage="1" showErrorMessage="1" sqref="D14:D19">
      <formula1>#REF!</formula1>
    </dataValidation>
    <dataValidation type="list" allowBlank="1" showInputMessage="1" showErrorMessage="1" sqref="O14:O19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86" fitToHeight="0" orientation="landscape" r:id="rId1"/>
  <headerFooter scaleWithDoc="0">
    <oddFooter xml:space="preserve">&amp;C&amp;10
</oddFoot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5">
    <pageSetUpPr fitToPage="1"/>
  </sheetPr>
  <dimension ref="A1:R19"/>
  <sheetViews>
    <sheetView showGridLines="0" showZeros="0" zoomScaleNormal="100" zoomScaleSheetLayoutView="100" workbookViewId="0">
      <selection activeCell="J14" sqref="J14:L14"/>
    </sheetView>
  </sheetViews>
  <sheetFormatPr defaultColWidth="11.42578125" defaultRowHeight="12.75"/>
  <cols>
    <col min="1" max="1" width="0.7109375" style="21" customWidth="1"/>
    <col min="2" max="2" width="15.140625" style="21" customWidth="1"/>
    <col min="3" max="3" width="0.7109375" style="21" customWidth="1"/>
    <col min="4" max="4" width="15.7109375" style="21" customWidth="1"/>
    <col min="5" max="5" width="53.85546875" style="21" customWidth="1"/>
    <col min="6" max="6" width="10.7109375" style="24" bestFit="1" customWidth="1"/>
    <col min="7" max="7" width="7.7109375" style="24" customWidth="1"/>
    <col min="8" max="8" width="0.7109375" style="24" customWidth="1"/>
    <col min="9" max="9" width="7.7109375" style="24" customWidth="1"/>
    <col min="10" max="10" width="10.7109375" style="24" customWidth="1"/>
    <col min="11" max="11" width="0.7109375" style="24" customWidth="1"/>
    <col min="12" max="12" width="6.5703125" style="24" customWidth="1"/>
    <col min="13" max="13" width="19.140625" style="24" customWidth="1"/>
    <col min="14" max="14" width="0.7109375" style="21" customWidth="1"/>
    <col min="15" max="15" width="14.28515625" style="21" customWidth="1"/>
    <col min="16" max="44" width="11.42578125" style="21"/>
    <col min="45" max="45" width="0.7109375" style="21" customWidth="1"/>
    <col min="46" max="46" width="15.140625" style="21" customWidth="1"/>
    <col min="47" max="47" width="0.7109375" style="21" customWidth="1"/>
    <col min="48" max="48" width="56.140625" style="21" customWidth="1"/>
    <col min="49" max="49" width="0.7109375" style="21" customWidth="1"/>
    <col min="50" max="50" width="9.140625" style="21" customWidth="1"/>
    <col min="51" max="51" width="6" style="21" customWidth="1"/>
    <col min="52" max="52" width="0.7109375" style="21" customWidth="1"/>
    <col min="53" max="53" width="7.140625" style="21" customWidth="1"/>
    <col min="54" max="54" width="6.5703125" style="21" customWidth="1"/>
    <col min="55" max="55" width="0.7109375" style="21" customWidth="1"/>
    <col min="56" max="56" width="7.85546875" style="21" customWidth="1"/>
    <col min="57" max="57" width="10.5703125" style="21" customWidth="1"/>
    <col min="58" max="58" width="0.7109375" style="21" customWidth="1"/>
    <col min="59" max="300" width="11.42578125" style="21"/>
    <col min="301" max="301" width="0.7109375" style="21" customWidth="1"/>
    <col min="302" max="302" width="15.140625" style="21" customWidth="1"/>
    <col min="303" max="303" width="0.7109375" style="21" customWidth="1"/>
    <col min="304" max="304" width="56.140625" style="21" customWidth="1"/>
    <col min="305" max="305" width="0.7109375" style="21" customWidth="1"/>
    <col min="306" max="306" width="9.140625" style="21" customWidth="1"/>
    <col min="307" max="307" width="6" style="21" customWidth="1"/>
    <col min="308" max="308" width="0.7109375" style="21" customWidth="1"/>
    <col min="309" max="309" width="7.140625" style="21" customWidth="1"/>
    <col min="310" max="310" width="6.5703125" style="21" customWidth="1"/>
    <col min="311" max="311" width="0.7109375" style="21" customWidth="1"/>
    <col min="312" max="312" width="7.85546875" style="21" customWidth="1"/>
    <col min="313" max="313" width="10.5703125" style="21" customWidth="1"/>
    <col min="314" max="314" width="0.7109375" style="21" customWidth="1"/>
    <col min="315" max="556" width="11.42578125" style="21"/>
    <col min="557" max="557" width="0.7109375" style="21" customWidth="1"/>
    <col min="558" max="558" width="15.140625" style="21" customWidth="1"/>
    <col min="559" max="559" width="0.7109375" style="21" customWidth="1"/>
    <col min="560" max="560" width="56.140625" style="21" customWidth="1"/>
    <col min="561" max="561" width="0.7109375" style="21" customWidth="1"/>
    <col min="562" max="562" width="9.140625" style="21" customWidth="1"/>
    <col min="563" max="563" width="6" style="21" customWidth="1"/>
    <col min="564" max="564" width="0.7109375" style="21" customWidth="1"/>
    <col min="565" max="565" width="7.140625" style="21" customWidth="1"/>
    <col min="566" max="566" width="6.5703125" style="21" customWidth="1"/>
    <col min="567" max="567" width="0.7109375" style="21" customWidth="1"/>
    <col min="568" max="568" width="7.85546875" style="21" customWidth="1"/>
    <col min="569" max="569" width="10.5703125" style="21" customWidth="1"/>
    <col min="570" max="570" width="0.7109375" style="21" customWidth="1"/>
    <col min="571" max="812" width="11.42578125" style="21"/>
    <col min="813" max="813" width="0.7109375" style="21" customWidth="1"/>
    <col min="814" max="814" width="15.140625" style="21" customWidth="1"/>
    <col min="815" max="815" width="0.7109375" style="21" customWidth="1"/>
    <col min="816" max="816" width="56.140625" style="21" customWidth="1"/>
    <col min="817" max="817" width="0.7109375" style="21" customWidth="1"/>
    <col min="818" max="818" width="9.140625" style="21" customWidth="1"/>
    <col min="819" max="819" width="6" style="21" customWidth="1"/>
    <col min="820" max="820" width="0.7109375" style="21" customWidth="1"/>
    <col min="821" max="821" width="7.140625" style="21" customWidth="1"/>
    <col min="822" max="822" width="6.5703125" style="21" customWidth="1"/>
    <col min="823" max="823" width="0.7109375" style="21" customWidth="1"/>
    <col min="824" max="824" width="7.85546875" style="21" customWidth="1"/>
    <col min="825" max="825" width="10.5703125" style="21" customWidth="1"/>
    <col min="826" max="826" width="0.7109375" style="21" customWidth="1"/>
    <col min="827" max="1068" width="11.42578125" style="21"/>
    <col min="1069" max="1069" width="0.7109375" style="21" customWidth="1"/>
    <col min="1070" max="1070" width="15.140625" style="21" customWidth="1"/>
    <col min="1071" max="1071" width="0.7109375" style="21" customWidth="1"/>
    <col min="1072" max="1072" width="56.140625" style="21" customWidth="1"/>
    <col min="1073" max="1073" width="0.7109375" style="21" customWidth="1"/>
    <col min="1074" max="1074" width="9.140625" style="21" customWidth="1"/>
    <col min="1075" max="1075" width="6" style="21" customWidth="1"/>
    <col min="1076" max="1076" width="0.7109375" style="21" customWidth="1"/>
    <col min="1077" max="1077" width="7.140625" style="21" customWidth="1"/>
    <col min="1078" max="1078" width="6.5703125" style="21" customWidth="1"/>
    <col min="1079" max="1079" width="0.7109375" style="21" customWidth="1"/>
    <col min="1080" max="1080" width="7.85546875" style="21" customWidth="1"/>
    <col min="1081" max="1081" width="10.5703125" style="21" customWidth="1"/>
    <col min="1082" max="1082" width="0.7109375" style="21" customWidth="1"/>
    <col min="1083" max="1324" width="11.42578125" style="21"/>
    <col min="1325" max="1325" width="0.7109375" style="21" customWidth="1"/>
    <col min="1326" max="1326" width="15.140625" style="21" customWidth="1"/>
    <col min="1327" max="1327" width="0.7109375" style="21" customWidth="1"/>
    <col min="1328" max="1328" width="56.140625" style="21" customWidth="1"/>
    <col min="1329" max="1329" width="0.7109375" style="21" customWidth="1"/>
    <col min="1330" max="1330" width="9.140625" style="21" customWidth="1"/>
    <col min="1331" max="1331" width="6" style="21" customWidth="1"/>
    <col min="1332" max="1332" width="0.7109375" style="21" customWidth="1"/>
    <col min="1333" max="1333" width="7.140625" style="21" customWidth="1"/>
    <col min="1334" max="1334" width="6.5703125" style="21" customWidth="1"/>
    <col min="1335" max="1335" width="0.7109375" style="21" customWidth="1"/>
    <col min="1336" max="1336" width="7.85546875" style="21" customWidth="1"/>
    <col min="1337" max="1337" width="10.5703125" style="21" customWidth="1"/>
    <col min="1338" max="1338" width="0.7109375" style="21" customWidth="1"/>
    <col min="1339" max="1580" width="11.42578125" style="21"/>
    <col min="1581" max="1581" width="0.7109375" style="21" customWidth="1"/>
    <col min="1582" max="1582" width="15.140625" style="21" customWidth="1"/>
    <col min="1583" max="1583" width="0.7109375" style="21" customWidth="1"/>
    <col min="1584" max="1584" width="56.140625" style="21" customWidth="1"/>
    <col min="1585" max="1585" width="0.7109375" style="21" customWidth="1"/>
    <col min="1586" max="1586" width="9.140625" style="21" customWidth="1"/>
    <col min="1587" max="1587" width="6" style="21" customWidth="1"/>
    <col min="1588" max="1588" width="0.7109375" style="21" customWidth="1"/>
    <col min="1589" max="1589" width="7.140625" style="21" customWidth="1"/>
    <col min="1590" max="1590" width="6.5703125" style="21" customWidth="1"/>
    <col min="1591" max="1591" width="0.7109375" style="21" customWidth="1"/>
    <col min="1592" max="1592" width="7.85546875" style="21" customWidth="1"/>
    <col min="1593" max="1593" width="10.5703125" style="21" customWidth="1"/>
    <col min="1594" max="1594" width="0.7109375" style="21" customWidth="1"/>
    <col min="1595" max="1836" width="11.42578125" style="21"/>
    <col min="1837" max="1837" width="0.7109375" style="21" customWidth="1"/>
    <col min="1838" max="1838" width="15.140625" style="21" customWidth="1"/>
    <col min="1839" max="1839" width="0.7109375" style="21" customWidth="1"/>
    <col min="1840" max="1840" width="56.140625" style="21" customWidth="1"/>
    <col min="1841" max="1841" width="0.7109375" style="21" customWidth="1"/>
    <col min="1842" max="1842" width="9.140625" style="21" customWidth="1"/>
    <col min="1843" max="1843" width="6" style="21" customWidth="1"/>
    <col min="1844" max="1844" width="0.7109375" style="21" customWidth="1"/>
    <col min="1845" max="1845" width="7.140625" style="21" customWidth="1"/>
    <col min="1846" max="1846" width="6.5703125" style="21" customWidth="1"/>
    <col min="1847" max="1847" width="0.7109375" style="21" customWidth="1"/>
    <col min="1848" max="1848" width="7.85546875" style="21" customWidth="1"/>
    <col min="1849" max="1849" width="10.5703125" style="21" customWidth="1"/>
    <col min="1850" max="1850" width="0.7109375" style="21" customWidth="1"/>
    <col min="1851" max="2092" width="11.42578125" style="21"/>
    <col min="2093" max="2093" width="0.7109375" style="21" customWidth="1"/>
    <col min="2094" max="2094" width="15.140625" style="21" customWidth="1"/>
    <col min="2095" max="2095" width="0.7109375" style="21" customWidth="1"/>
    <col min="2096" max="2096" width="56.140625" style="21" customWidth="1"/>
    <col min="2097" max="2097" width="0.7109375" style="21" customWidth="1"/>
    <col min="2098" max="2098" width="9.140625" style="21" customWidth="1"/>
    <col min="2099" max="2099" width="6" style="21" customWidth="1"/>
    <col min="2100" max="2100" width="0.7109375" style="21" customWidth="1"/>
    <col min="2101" max="2101" width="7.140625" style="21" customWidth="1"/>
    <col min="2102" max="2102" width="6.5703125" style="21" customWidth="1"/>
    <col min="2103" max="2103" width="0.7109375" style="21" customWidth="1"/>
    <col min="2104" max="2104" width="7.85546875" style="21" customWidth="1"/>
    <col min="2105" max="2105" width="10.5703125" style="21" customWidth="1"/>
    <col min="2106" max="2106" width="0.7109375" style="21" customWidth="1"/>
    <col min="2107" max="2348" width="11.42578125" style="21"/>
    <col min="2349" max="2349" width="0.7109375" style="21" customWidth="1"/>
    <col min="2350" max="2350" width="15.140625" style="21" customWidth="1"/>
    <col min="2351" max="2351" width="0.7109375" style="21" customWidth="1"/>
    <col min="2352" max="2352" width="56.140625" style="21" customWidth="1"/>
    <col min="2353" max="2353" width="0.7109375" style="21" customWidth="1"/>
    <col min="2354" max="2354" width="9.140625" style="21" customWidth="1"/>
    <col min="2355" max="2355" width="6" style="21" customWidth="1"/>
    <col min="2356" max="2356" width="0.7109375" style="21" customWidth="1"/>
    <col min="2357" max="2357" width="7.140625" style="21" customWidth="1"/>
    <col min="2358" max="2358" width="6.5703125" style="21" customWidth="1"/>
    <col min="2359" max="2359" width="0.7109375" style="21" customWidth="1"/>
    <col min="2360" max="2360" width="7.85546875" style="21" customWidth="1"/>
    <col min="2361" max="2361" width="10.5703125" style="21" customWidth="1"/>
    <col min="2362" max="2362" width="0.7109375" style="21" customWidth="1"/>
    <col min="2363" max="2604" width="11.42578125" style="21"/>
    <col min="2605" max="2605" width="0.7109375" style="21" customWidth="1"/>
    <col min="2606" max="2606" width="15.140625" style="21" customWidth="1"/>
    <col min="2607" max="2607" width="0.7109375" style="21" customWidth="1"/>
    <col min="2608" max="2608" width="56.140625" style="21" customWidth="1"/>
    <col min="2609" max="2609" width="0.7109375" style="21" customWidth="1"/>
    <col min="2610" max="2610" width="9.140625" style="21" customWidth="1"/>
    <col min="2611" max="2611" width="6" style="21" customWidth="1"/>
    <col min="2612" max="2612" width="0.7109375" style="21" customWidth="1"/>
    <col min="2613" max="2613" width="7.140625" style="21" customWidth="1"/>
    <col min="2614" max="2614" width="6.5703125" style="21" customWidth="1"/>
    <col min="2615" max="2615" width="0.7109375" style="21" customWidth="1"/>
    <col min="2616" max="2616" width="7.85546875" style="21" customWidth="1"/>
    <col min="2617" max="2617" width="10.5703125" style="21" customWidth="1"/>
    <col min="2618" max="2618" width="0.7109375" style="21" customWidth="1"/>
    <col min="2619" max="2860" width="11.42578125" style="21"/>
    <col min="2861" max="2861" width="0.7109375" style="21" customWidth="1"/>
    <col min="2862" max="2862" width="15.140625" style="21" customWidth="1"/>
    <col min="2863" max="2863" width="0.7109375" style="21" customWidth="1"/>
    <col min="2864" max="2864" width="56.140625" style="21" customWidth="1"/>
    <col min="2865" max="2865" width="0.7109375" style="21" customWidth="1"/>
    <col min="2866" max="2866" width="9.140625" style="21" customWidth="1"/>
    <col min="2867" max="2867" width="6" style="21" customWidth="1"/>
    <col min="2868" max="2868" width="0.7109375" style="21" customWidth="1"/>
    <col min="2869" max="2869" width="7.140625" style="21" customWidth="1"/>
    <col min="2870" max="2870" width="6.5703125" style="21" customWidth="1"/>
    <col min="2871" max="2871" width="0.7109375" style="21" customWidth="1"/>
    <col min="2872" max="2872" width="7.85546875" style="21" customWidth="1"/>
    <col min="2873" max="2873" width="10.5703125" style="21" customWidth="1"/>
    <col min="2874" max="2874" width="0.7109375" style="21" customWidth="1"/>
    <col min="2875" max="3116" width="11.42578125" style="21"/>
    <col min="3117" max="3117" width="0.7109375" style="21" customWidth="1"/>
    <col min="3118" max="3118" width="15.140625" style="21" customWidth="1"/>
    <col min="3119" max="3119" width="0.7109375" style="21" customWidth="1"/>
    <col min="3120" max="3120" width="56.140625" style="21" customWidth="1"/>
    <col min="3121" max="3121" width="0.7109375" style="21" customWidth="1"/>
    <col min="3122" max="3122" width="9.140625" style="21" customWidth="1"/>
    <col min="3123" max="3123" width="6" style="21" customWidth="1"/>
    <col min="3124" max="3124" width="0.7109375" style="21" customWidth="1"/>
    <col min="3125" max="3125" width="7.140625" style="21" customWidth="1"/>
    <col min="3126" max="3126" width="6.5703125" style="21" customWidth="1"/>
    <col min="3127" max="3127" width="0.7109375" style="21" customWidth="1"/>
    <col min="3128" max="3128" width="7.85546875" style="21" customWidth="1"/>
    <col min="3129" max="3129" width="10.5703125" style="21" customWidth="1"/>
    <col min="3130" max="3130" width="0.7109375" style="21" customWidth="1"/>
    <col min="3131" max="3372" width="11.42578125" style="21"/>
    <col min="3373" max="3373" width="0.7109375" style="21" customWidth="1"/>
    <col min="3374" max="3374" width="15.140625" style="21" customWidth="1"/>
    <col min="3375" max="3375" width="0.7109375" style="21" customWidth="1"/>
    <col min="3376" max="3376" width="56.140625" style="21" customWidth="1"/>
    <col min="3377" max="3377" width="0.7109375" style="21" customWidth="1"/>
    <col min="3378" max="3378" width="9.140625" style="21" customWidth="1"/>
    <col min="3379" max="3379" width="6" style="21" customWidth="1"/>
    <col min="3380" max="3380" width="0.7109375" style="21" customWidth="1"/>
    <col min="3381" max="3381" width="7.140625" style="21" customWidth="1"/>
    <col min="3382" max="3382" width="6.5703125" style="21" customWidth="1"/>
    <col min="3383" max="3383" width="0.7109375" style="21" customWidth="1"/>
    <col min="3384" max="3384" width="7.85546875" style="21" customWidth="1"/>
    <col min="3385" max="3385" width="10.5703125" style="21" customWidth="1"/>
    <col min="3386" max="3386" width="0.7109375" style="21" customWidth="1"/>
    <col min="3387" max="3628" width="11.42578125" style="21"/>
    <col min="3629" max="3629" width="0.7109375" style="21" customWidth="1"/>
    <col min="3630" max="3630" width="15.140625" style="21" customWidth="1"/>
    <col min="3631" max="3631" width="0.7109375" style="21" customWidth="1"/>
    <col min="3632" max="3632" width="56.140625" style="21" customWidth="1"/>
    <col min="3633" max="3633" width="0.7109375" style="21" customWidth="1"/>
    <col min="3634" max="3634" width="9.140625" style="21" customWidth="1"/>
    <col min="3635" max="3635" width="6" style="21" customWidth="1"/>
    <col min="3636" max="3636" width="0.7109375" style="21" customWidth="1"/>
    <col min="3637" max="3637" width="7.140625" style="21" customWidth="1"/>
    <col min="3638" max="3638" width="6.5703125" style="21" customWidth="1"/>
    <col min="3639" max="3639" width="0.7109375" style="21" customWidth="1"/>
    <col min="3640" max="3640" width="7.85546875" style="21" customWidth="1"/>
    <col min="3641" max="3641" width="10.5703125" style="21" customWidth="1"/>
    <col min="3642" max="3642" width="0.7109375" style="21" customWidth="1"/>
    <col min="3643" max="3884" width="11.42578125" style="21"/>
    <col min="3885" max="3885" width="0.7109375" style="21" customWidth="1"/>
    <col min="3886" max="3886" width="15.140625" style="21" customWidth="1"/>
    <col min="3887" max="3887" width="0.7109375" style="21" customWidth="1"/>
    <col min="3888" max="3888" width="56.140625" style="21" customWidth="1"/>
    <col min="3889" max="3889" width="0.7109375" style="21" customWidth="1"/>
    <col min="3890" max="3890" width="9.140625" style="21" customWidth="1"/>
    <col min="3891" max="3891" width="6" style="21" customWidth="1"/>
    <col min="3892" max="3892" width="0.7109375" style="21" customWidth="1"/>
    <col min="3893" max="3893" width="7.140625" style="21" customWidth="1"/>
    <col min="3894" max="3894" width="6.5703125" style="21" customWidth="1"/>
    <col min="3895" max="3895" width="0.7109375" style="21" customWidth="1"/>
    <col min="3896" max="3896" width="7.85546875" style="21" customWidth="1"/>
    <col min="3897" max="3897" width="10.5703125" style="21" customWidth="1"/>
    <col min="3898" max="3898" width="0.7109375" style="21" customWidth="1"/>
    <col min="3899" max="4140" width="11.42578125" style="21"/>
    <col min="4141" max="4141" width="0.7109375" style="21" customWidth="1"/>
    <col min="4142" max="4142" width="15.140625" style="21" customWidth="1"/>
    <col min="4143" max="4143" width="0.7109375" style="21" customWidth="1"/>
    <col min="4144" max="4144" width="56.140625" style="21" customWidth="1"/>
    <col min="4145" max="4145" width="0.7109375" style="21" customWidth="1"/>
    <col min="4146" max="4146" width="9.140625" style="21" customWidth="1"/>
    <col min="4147" max="4147" width="6" style="21" customWidth="1"/>
    <col min="4148" max="4148" width="0.7109375" style="21" customWidth="1"/>
    <col min="4149" max="4149" width="7.140625" style="21" customWidth="1"/>
    <col min="4150" max="4150" width="6.5703125" style="21" customWidth="1"/>
    <col min="4151" max="4151" width="0.7109375" style="21" customWidth="1"/>
    <col min="4152" max="4152" width="7.85546875" style="21" customWidth="1"/>
    <col min="4153" max="4153" width="10.5703125" style="21" customWidth="1"/>
    <col min="4154" max="4154" width="0.7109375" style="21" customWidth="1"/>
    <col min="4155" max="4396" width="11.42578125" style="21"/>
    <col min="4397" max="4397" width="0.7109375" style="21" customWidth="1"/>
    <col min="4398" max="4398" width="15.140625" style="21" customWidth="1"/>
    <col min="4399" max="4399" width="0.7109375" style="21" customWidth="1"/>
    <col min="4400" max="4400" width="56.140625" style="21" customWidth="1"/>
    <col min="4401" max="4401" width="0.7109375" style="21" customWidth="1"/>
    <col min="4402" max="4402" width="9.140625" style="21" customWidth="1"/>
    <col min="4403" max="4403" width="6" style="21" customWidth="1"/>
    <col min="4404" max="4404" width="0.7109375" style="21" customWidth="1"/>
    <col min="4405" max="4405" width="7.140625" style="21" customWidth="1"/>
    <col min="4406" max="4406" width="6.5703125" style="21" customWidth="1"/>
    <col min="4407" max="4407" width="0.7109375" style="21" customWidth="1"/>
    <col min="4408" max="4408" width="7.85546875" style="21" customWidth="1"/>
    <col min="4409" max="4409" width="10.5703125" style="21" customWidth="1"/>
    <col min="4410" max="4410" width="0.7109375" style="21" customWidth="1"/>
    <col min="4411" max="4652" width="11.42578125" style="21"/>
    <col min="4653" max="4653" width="0.7109375" style="21" customWidth="1"/>
    <col min="4654" max="4654" width="15.140625" style="21" customWidth="1"/>
    <col min="4655" max="4655" width="0.7109375" style="21" customWidth="1"/>
    <col min="4656" max="4656" width="56.140625" style="21" customWidth="1"/>
    <col min="4657" max="4657" width="0.7109375" style="21" customWidth="1"/>
    <col min="4658" max="4658" width="9.140625" style="21" customWidth="1"/>
    <col min="4659" max="4659" width="6" style="21" customWidth="1"/>
    <col min="4660" max="4660" width="0.7109375" style="21" customWidth="1"/>
    <col min="4661" max="4661" width="7.140625" style="21" customWidth="1"/>
    <col min="4662" max="4662" width="6.5703125" style="21" customWidth="1"/>
    <col min="4663" max="4663" width="0.7109375" style="21" customWidth="1"/>
    <col min="4664" max="4664" width="7.85546875" style="21" customWidth="1"/>
    <col min="4665" max="4665" width="10.5703125" style="21" customWidth="1"/>
    <col min="4666" max="4666" width="0.7109375" style="21" customWidth="1"/>
    <col min="4667" max="4908" width="11.42578125" style="21"/>
    <col min="4909" max="4909" width="0.7109375" style="21" customWidth="1"/>
    <col min="4910" max="4910" width="15.140625" style="21" customWidth="1"/>
    <col min="4911" max="4911" width="0.7109375" style="21" customWidth="1"/>
    <col min="4912" max="4912" width="56.140625" style="21" customWidth="1"/>
    <col min="4913" max="4913" width="0.7109375" style="21" customWidth="1"/>
    <col min="4914" max="4914" width="9.140625" style="21" customWidth="1"/>
    <col min="4915" max="4915" width="6" style="21" customWidth="1"/>
    <col min="4916" max="4916" width="0.7109375" style="21" customWidth="1"/>
    <col min="4917" max="4917" width="7.140625" style="21" customWidth="1"/>
    <col min="4918" max="4918" width="6.5703125" style="21" customWidth="1"/>
    <col min="4919" max="4919" width="0.7109375" style="21" customWidth="1"/>
    <col min="4920" max="4920" width="7.85546875" style="21" customWidth="1"/>
    <col min="4921" max="4921" width="10.5703125" style="21" customWidth="1"/>
    <col min="4922" max="4922" width="0.7109375" style="21" customWidth="1"/>
    <col min="4923" max="5164" width="11.42578125" style="21"/>
    <col min="5165" max="5165" width="0.7109375" style="21" customWidth="1"/>
    <col min="5166" max="5166" width="15.140625" style="21" customWidth="1"/>
    <col min="5167" max="5167" width="0.7109375" style="21" customWidth="1"/>
    <col min="5168" max="5168" width="56.140625" style="21" customWidth="1"/>
    <col min="5169" max="5169" width="0.7109375" style="21" customWidth="1"/>
    <col min="5170" max="5170" width="9.140625" style="21" customWidth="1"/>
    <col min="5171" max="5171" width="6" style="21" customWidth="1"/>
    <col min="5172" max="5172" width="0.7109375" style="21" customWidth="1"/>
    <col min="5173" max="5173" width="7.140625" style="21" customWidth="1"/>
    <col min="5174" max="5174" width="6.5703125" style="21" customWidth="1"/>
    <col min="5175" max="5175" width="0.7109375" style="21" customWidth="1"/>
    <col min="5176" max="5176" width="7.85546875" style="21" customWidth="1"/>
    <col min="5177" max="5177" width="10.5703125" style="21" customWidth="1"/>
    <col min="5178" max="5178" width="0.7109375" style="21" customWidth="1"/>
    <col min="5179" max="5420" width="11.42578125" style="21"/>
    <col min="5421" max="5421" width="0.7109375" style="21" customWidth="1"/>
    <col min="5422" max="5422" width="15.140625" style="21" customWidth="1"/>
    <col min="5423" max="5423" width="0.7109375" style="21" customWidth="1"/>
    <col min="5424" max="5424" width="56.140625" style="21" customWidth="1"/>
    <col min="5425" max="5425" width="0.7109375" style="21" customWidth="1"/>
    <col min="5426" max="5426" width="9.140625" style="21" customWidth="1"/>
    <col min="5427" max="5427" width="6" style="21" customWidth="1"/>
    <col min="5428" max="5428" width="0.7109375" style="21" customWidth="1"/>
    <col min="5429" max="5429" width="7.140625" style="21" customWidth="1"/>
    <col min="5430" max="5430" width="6.5703125" style="21" customWidth="1"/>
    <col min="5431" max="5431" width="0.7109375" style="21" customWidth="1"/>
    <col min="5432" max="5432" width="7.85546875" style="21" customWidth="1"/>
    <col min="5433" max="5433" width="10.5703125" style="21" customWidth="1"/>
    <col min="5434" max="5434" width="0.7109375" style="21" customWidth="1"/>
    <col min="5435" max="5676" width="11.42578125" style="21"/>
    <col min="5677" max="5677" width="0.7109375" style="21" customWidth="1"/>
    <col min="5678" max="5678" width="15.140625" style="21" customWidth="1"/>
    <col min="5679" max="5679" width="0.7109375" style="21" customWidth="1"/>
    <col min="5680" max="5680" width="56.140625" style="21" customWidth="1"/>
    <col min="5681" max="5681" width="0.7109375" style="21" customWidth="1"/>
    <col min="5682" max="5682" width="9.140625" style="21" customWidth="1"/>
    <col min="5683" max="5683" width="6" style="21" customWidth="1"/>
    <col min="5684" max="5684" width="0.7109375" style="21" customWidth="1"/>
    <col min="5685" max="5685" width="7.140625" style="21" customWidth="1"/>
    <col min="5686" max="5686" width="6.5703125" style="21" customWidth="1"/>
    <col min="5687" max="5687" width="0.7109375" style="21" customWidth="1"/>
    <col min="5688" max="5688" width="7.85546875" style="21" customWidth="1"/>
    <col min="5689" max="5689" width="10.5703125" style="21" customWidth="1"/>
    <col min="5690" max="5690" width="0.7109375" style="21" customWidth="1"/>
    <col min="5691" max="5932" width="11.42578125" style="21"/>
    <col min="5933" max="5933" width="0.7109375" style="21" customWidth="1"/>
    <col min="5934" max="5934" width="15.140625" style="21" customWidth="1"/>
    <col min="5935" max="5935" width="0.7109375" style="21" customWidth="1"/>
    <col min="5936" max="5936" width="56.140625" style="21" customWidth="1"/>
    <col min="5937" max="5937" width="0.7109375" style="21" customWidth="1"/>
    <col min="5938" max="5938" width="9.140625" style="21" customWidth="1"/>
    <col min="5939" max="5939" width="6" style="21" customWidth="1"/>
    <col min="5940" max="5940" width="0.7109375" style="21" customWidth="1"/>
    <col min="5941" max="5941" width="7.140625" style="21" customWidth="1"/>
    <col min="5942" max="5942" width="6.5703125" style="21" customWidth="1"/>
    <col min="5943" max="5943" width="0.7109375" style="21" customWidth="1"/>
    <col min="5944" max="5944" width="7.85546875" style="21" customWidth="1"/>
    <col min="5945" max="5945" width="10.5703125" style="21" customWidth="1"/>
    <col min="5946" max="5946" width="0.7109375" style="21" customWidth="1"/>
    <col min="5947" max="6188" width="11.42578125" style="21"/>
    <col min="6189" max="6189" width="0.7109375" style="21" customWidth="1"/>
    <col min="6190" max="6190" width="15.140625" style="21" customWidth="1"/>
    <col min="6191" max="6191" width="0.7109375" style="21" customWidth="1"/>
    <col min="6192" max="6192" width="56.140625" style="21" customWidth="1"/>
    <col min="6193" max="6193" width="0.7109375" style="21" customWidth="1"/>
    <col min="6194" max="6194" width="9.140625" style="21" customWidth="1"/>
    <col min="6195" max="6195" width="6" style="21" customWidth="1"/>
    <col min="6196" max="6196" width="0.7109375" style="21" customWidth="1"/>
    <col min="6197" max="6197" width="7.140625" style="21" customWidth="1"/>
    <col min="6198" max="6198" width="6.5703125" style="21" customWidth="1"/>
    <col min="6199" max="6199" width="0.7109375" style="21" customWidth="1"/>
    <col min="6200" max="6200" width="7.85546875" style="21" customWidth="1"/>
    <col min="6201" max="6201" width="10.5703125" style="21" customWidth="1"/>
    <col min="6202" max="6202" width="0.7109375" style="21" customWidth="1"/>
    <col min="6203" max="6444" width="11.42578125" style="21"/>
    <col min="6445" max="6445" width="0.7109375" style="21" customWidth="1"/>
    <col min="6446" max="6446" width="15.140625" style="21" customWidth="1"/>
    <col min="6447" max="6447" width="0.7109375" style="21" customWidth="1"/>
    <col min="6448" max="6448" width="56.140625" style="21" customWidth="1"/>
    <col min="6449" max="6449" width="0.7109375" style="21" customWidth="1"/>
    <col min="6450" max="6450" width="9.140625" style="21" customWidth="1"/>
    <col min="6451" max="6451" width="6" style="21" customWidth="1"/>
    <col min="6452" max="6452" width="0.7109375" style="21" customWidth="1"/>
    <col min="6453" max="6453" width="7.140625" style="21" customWidth="1"/>
    <col min="6454" max="6454" width="6.5703125" style="21" customWidth="1"/>
    <col min="6455" max="6455" width="0.7109375" style="21" customWidth="1"/>
    <col min="6456" max="6456" width="7.85546875" style="21" customWidth="1"/>
    <col min="6457" max="6457" width="10.5703125" style="21" customWidth="1"/>
    <col min="6458" max="6458" width="0.7109375" style="21" customWidth="1"/>
    <col min="6459" max="6700" width="11.42578125" style="21"/>
    <col min="6701" max="6701" width="0.7109375" style="21" customWidth="1"/>
    <col min="6702" max="6702" width="15.140625" style="21" customWidth="1"/>
    <col min="6703" max="6703" width="0.7109375" style="21" customWidth="1"/>
    <col min="6704" max="6704" width="56.140625" style="21" customWidth="1"/>
    <col min="6705" max="6705" width="0.7109375" style="21" customWidth="1"/>
    <col min="6706" max="6706" width="9.140625" style="21" customWidth="1"/>
    <col min="6707" max="6707" width="6" style="21" customWidth="1"/>
    <col min="6708" max="6708" width="0.7109375" style="21" customWidth="1"/>
    <col min="6709" max="6709" width="7.140625" style="21" customWidth="1"/>
    <col min="6710" max="6710" width="6.5703125" style="21" customWidth="1"/>
    <col min="6711" max="6711" width="0.7109375" style="21" customWidth="1"/>
    <col min="6712" max="6712" width="7.85546875" style="21" customWidth="1"/>
    <col min="6713" max="6713" width="10.5703125" style="21" customWidth="1"/>
    <col min="6714" max="6714" width="0.7109375" style="21" customWidth="1"/>
    <col min="6715" max="6956" width="11.42578125" style="21"/>
    <col min="6957" max="6957" width="0.7109375" style="21" customWidth="1"/>
    <col min="6958" max="6958" width="15.140625" style="21" customWidth="1"/>
    <col min="6959" max="6959" width="0.7109375" style="21" customWidth="1"/>
    <col min="6960" max="6960" width="56.140625" style="21" customWidth="1"/>
    <col min="6961" max="6961" width="0.7109375" style="21" customWidth="1"/>
    <col min="6962" max="6962" width="9.140625" style="21" customWidth="1"/>
    <col min="6963" max="6963" width="6" style="21" customWidth="1"/>
    <col min="6964" max="6964" width="0.7109375" style="21" customWidth="1"/>
    <col min="6965" max="6965" width="7.140625" style="21" customWidth="1"/>
    <col min="6966" max="6966" width="6.5703125" style="21" customWidth="1"/>
    <col min="6967" max="6967" width="0.7109375" style="21" customWidth="1"/>
    <col min="6968" max="6968" width="7.85546875" style="21" customWidth="1"/>
    <col min="6969" max="6969" width="10.5703125" style="21" customWidth="1"/>
    <col min="6970" max="6970" width="0.7109375" style="21" customWidth="1"/>
    <col min="6971" max="7212" width="11.42578125" style="21"/>
    <col min="7213" max="7213" width="0.7109375" style="21" customWidth="1"/>
    <col min="7214" max="7214" width="15.140625" style="21" customWidth="1"/>
    <col min="7215" max="7215" width="0.7109375" style="21" customWidth="1"/>
    <col min="7216" max="7216" width="56.140625" style="21" customWidth="1"/>
    <col min="7217" max="7217" width="0.7109375" style="21" customWidth="1"/>
    <col min="7218" max="7218" width="9.140625" style="21" customWidth="1"/>
    <col min="7219" max="7219" width="6" style="21" customWidth="1"/>
    <col min="7220" max="7220" width="0.7109375" style="21" customWidth="1"/>
    <col min="7221" max="7221" width="7.140625" style="21" customWidth="1"/>
    <col min="7222" max="7222" width="6.5703125" style="21" customWidth="1"/>
    <col min="7223" max="7223" width="0.7109375" style="21" customWidth="1"/>
    <col min="7224" max="7224" width="7.85546875" style="21" customWidth="1"/>
    <col min="7225" max="7225" width="10.5703125" style="21" customWidth="1"/>
    <col min="7226" max="7226" width="0.7109375" style="21" customWidth="1"/>
    <col min="7227" max="7468" width="11.42578125" style="21"/>
    <col min="7469" max="7469" width="0.7109375" style="21" customWidth="1"/>
    <col min="7470" max="7470" width="15.140625" style="21" customWidth="1"/>
    <col min="7471" max="7471" width="0.7109375" style="21" customWidth="1"/>
    <col min="7472" max="7472" width="56.140625" style="21" customWidth="1"/>
    <col min="7473" max="7473" width="0.7109375" style="21" customWidth="1"/>
    <col min="7474" max="7474" width="9.140625" style="21" customWidth="1"/>
    <col min="7475" max="7475" width="6" style="21" customWidth="1"/>
    <col min="7476" max="7476" width="0.7109375" style="21" customWidth="1"/>
    <col min="7477" max="7477" width="7.140625" style="21" customWidth="1"/>
    <col min="7478" max="7478" width="6.5703125" style="21" customWidth="1"/>
    <col min="7479" max="7479" width="0.7109375" style="21" customWidth="1"/>
    <col min="7480" max="7480" width="7.85546875" style="21" customWidth="1"/>
    <col min="7481" max="7481" width="10.5703125" style="21" customWidth="1"/>
    <col min="7482" max="7482" width="0.7109375" style="21" customWidth="1"/>
    <col min="7483" max="7724" width="11.42578125" style="21"/>
    <col min="7725" max="7725" width="0.7109375" style="21" customWidth="1"/>
    <col min="7726" max="7726" width="15.140625" style="21" customWidth="1"/>
    <col min="7727" max="7727" width="0.7109375" style="21" customWidth="1"/>
    <col min="7728" max="7728" width="56.140625" style="21" customWidth="1"/>
    <col min="7729" max="7729" width="0.7109375" style="21" customWidth="1"/>
    <col min="7730" max="7730" width="9.140625" style="21" customWidth="1"/>
    <col min="7731" max="7731" width="6" style="21" customWidth="1"/>
    <col min="7732" max="7732" width="0.7109375" style="21" customWidth="1"/>
    <col min="7733" max="7733" width="7.140625" style="21" customWidth="1"/>
    <col min="7734" max="7734" width="6.5703125" style="21" customWidth="1"/>
    <col min="7735" max="7735" width="0.7109375" style="21" customWidth="1"/>
    <col min="7736" max="7736" width="7.85546875" style="21" customWidth="1"/>
    <col min="7737" max="7737" width="10.5703125" style="21" customWidth="1"/>
    <col min="7738" max="7738" width="0.7109375" style="21" customWidth="1"/>
    <col min="7739" max="7980" width="11.42578125" style="21"/>
    <col min="7981" max="7981" width="0.7109375" style="21" customWidth="1"/>
    <col min="7982" max="7982" width="15.140625" style="21" customWidth="1"/>
    <col min="7983" max="7983" width="0.7109375" style="21" customWidth="1"/>
    <col min="7984" max="7984" width="56.140625" style="21" customWidth="1"/>
    <col min="7985" max="7985" width="0.7109375" style="21" customWidth="1"/>
    <col min="7986" max="7986" width="9.140625" style="21" customWidth="1"/>
    <col min="7987" max="7987" width="6" style="21" customWidth="1"/>
    <col min="7988" max="7988" width="0.7109375" style="21" customWidth="1"/>
    <col min="7989" max="7989" width="7.140625" style="21" customWidth="1"/>
    <col min="7990" max="7990" width="6.5703125" style="21" customWidth="1"/>
    <col min="7991" max="7991" width="0.7109375" style="21" customWidth="1"/>
    <col min="7992" max="7992" width="7.85546875" style="21" customWidth="1"/>
    <col min="7993" max="7993" width="10.5703125" style="21" customWidth="1"/>
    <col min="7994" max="7994" width="0.7109375" style="21" customWidth="1"/>
    <col min="7995" max="8236" width="11.42578125" style="21"/>
    <col min="8237" max="8237" width="0.7109375" style="21" customWidth="1"/>
    <col min="8238" max="8238" width="15.140625" style="21" customWidth="1"/>
    <col min="8239" max="8239" width="0.7109375" style="21" customWidth="1"/>
    <col min="8240" max="8240" width="56.140625" style="21" customWidth="1"/>
    <col min="8241" max="8241" width="0.7109375" style="21" customWidth="1"/>
    <col min="8242" max="8242" width="9.140625" style="21" customWidth="1"/>
    <col min="8243" max="8243" width="6" style="21" customWidth="1"/>
    <col min="8244" max="8244" width="0.7109375" style="21" customWidth="1"/>
    <col min="8245" max="8245" width="7.140625" style="21" customWidth="1"/>
    <col min="8246" max="8246" width="6.5703125" style="21" customWidth="1"/>
    <col min="8247" max="8247" width="0.7109375" style="21" customWidth="1"/>
    <col min="8248" max="8248" width="7.85546875" style="21" customWidth="1"/>
    <col min="8249" max="8249" width="10.5703125" style="21" customWidth="1"/>
    <col min="8250" max="8250" width="0.7109375" style="21" customWidth="1"/>
    <col min="8251" max="8492" width="11.42578125" style="21"/>
    <col min="8493" max="8493" width="0.7109375" style="21" customWidth="1"/>
    <col min="8494" max="8494" width="15.140625" style="21" customWidth="1"/>
    <col min="8495" max="8495" width="0.7109375" style="21" customWidth="1"/>
    <col min="8496" max="8496" width="56.140625" style="21" customWidth="1"/>
    <col min="8497" max="8497" width="0.7109375" style="21" customWidth="1"/>
    <col min="8498" max="8498" width="9.140625" style="21" customWidth="1"/>
    <col min="8499" max="8499" width="6" style="21" customWidth="1"/>
    <col min="8500" max="8500" width="0.7109375" style="21" customWidth="1"/>
    <col min="8501" max="8501" width="7.140625" style="21" customWidth="1"/>
    <col min="8502" max="8502" width="6.5703125" style="21" customWidth="1"/>
    <col min="8503" max="8503" width="0.7109375" style="21" customWidth="1"/>
    <col min="8504" max="8504" width="7.85546875" style="21" customWidth="1"/>
    <col min="8505" max="8505" width="10.5703125" style="21" customWidth="1"/>
    <col min="8506" max="8506" width="0.7109375" style="21" customWidth="1"/>
    <col min="8507" max="8748" width="11.42578125" style="21"/>
    <col min="8749" max="8749" width="0.7109375" style="21" customWidth="1"/>
    <col min="8750" max="8750" width="15.140625" style="21" customWidth="1"/>
    <col min="8751" max="8751" width="0.7109375" style="21" customWidth="1"/>
    <col min="8752" max="8752" width="56.140625" style="21" customWidth="1"/>
    <col min="8753" max="8753" width="0.7109375" style="21" customWidth="1"/>
    <col min="8754" max="8754" width="9.140625" style="21" customWidth="1"/>
    <col min="8755" max="8755" width="6" style="21" customWidth="1"/>
    <col min="8756" max="8756" width="0.7109375" style="21" customWidth="1"/>
    <col min="8757" max="8757" width="7.140625" style="21" customWidth="1"/>
    <col min="8758" max="8758" width="6.5703125" style="21" customWidth="1"/>
    <col min="8759" max="8759" width="0.7109375" style="21" customWidth="1"/>
    <col min="8760" max="8760" width="7.85546875" style="21" customWidth="1"/>
    <col min="8761" max="8761" width="10.5703125" style="21" customWidth="1"/>
    <col min="8762" max="8762" width="0.7109375" style="21" customWidth="1"/>
    <col min="8763" max="9004" width="11.42578125" style="21"/>
    <col min="9005" max="9005" width="0.7109375" style="21" customWidth="1"/>
    <col min="9006" max="9006" width="15.140625" style="21" customWidth="1"/>
    <col min="9007" max="9007" width="0.7109375" style="21" customWidth="1"/>
    <col min="9008" max="9008" width="56.140625" style="21" customWidth="1"/>
    <col min="9009" max="9009" width="0.7109375" style="21" customWidth="1"/>
    <col min="9010" max="9010" width="9.140625" style="21" customWidth="1"/>
    <col min="9011" max="9011" width="6" style="21" customWidth="1"/>
    <col min="9012" max="9012" width="0.7109375" style="21" customWidth="1"/>
    <col min="9013" max="9013" width="7.140625" style="21" customWidth="1"/>
    <col min="9014" max="9014" width="6.5703125" style="21" customWidth="1"/>
    <col min="9015" max="9015" width="0.7109375" style="21" customWidth="1"/>
    <col min="9016" max="9016" width="7.85546875" style="21" customWidth="1"/>
    <col min="9017" max="9017" width="10.5703125" style="21" customWidth="1"/>
    <col min="9018" max="9018" width="0.7109375" style="21" customWidth="1"/>
    <col min="9019" max="9260" width="11.42578125" style="21"/>
    <col min="9261" max="9261" width="0.7109375" style="21" customWidth="1"/>
    <col min="9262" max="9262" width="15.140625" style="21" customWidth="1"/>
    <col min="9263" max="9263" width="0.7109375" style="21" customWidth="1"/>
    <col min="9264" max="9264" width="56.140625" style="21" customWidth="1"/>
    <col min="9265" max="9265" width="0.7109375" style="21" customWidth="1"/>
    <col min="9266" max="9266" width="9.140625" style="21" customWidth="1"/>
    <col min="9267" max="9267" width="6" style="21" customWidth="1"/>
    <col min="9268" max="9268" width="0.7109375" style="21" customWidth="1"/>
    <col min="9269" max="9269" width="7.140625" style="21" customWidth="1"/>
    <col min="9270" max="9270" width="6.5703125" style="21" customWidth="1"/>
    <col min="9271" max="9271" width="0.7109375" style="21" customWidth="1"/>
    <col min="9272" max="9272" width="7.85546875" style="21" customWidth="1"/>
    <col min="9273" max="9273" width="10.5703125" style="21" customWidth="1"/>
    <col min="9274" max="9274" width="0.7109375" style="21" customWidth="1"/>
    <col min="9275" max="9516" width="11.42578125" style="21"/>
    <col min="9517" max="9517" width="0.7109375" style="21" customWidth="1"/>
    <col min="9518" max="9518" width="15.140625" style="21" customWidth="1"/>
    <col min="9519" max="9519" width="0.7109375" style="21" customWidth="1"/>
    <col min="9520" max="9520" width="56.140625" style="21" customWidth="1"/>
    <col min="9521" max="9521" width="0.7109375" style="21" customWidth="1"/>
    <col min="9522" max="9522" width="9.140625" style="21" customWidth="1"/>
    <col min="9523" max="9523" width="6" style="21" customWidth="1"/>
    <col min="9524" max="9524" width="0.7109375" style="21" customWidth="1"/>
    <col min="9525" max="9525" width="7.140625" style="21" customWidth="1"/>
    <col min="9526" max="9526" width="6.5703125" style="21" customWidth="1"/>
    <col min="9527" max="9527" width="0.7109375" style="21" customWidth="1"/>
    <col min="9528" max="9528" width="7.85546875" style="21" customWidth="1"/>
    <col min="9529" max="9529" width="10.5703125" style="21" customWidth="1"/>
    <col min="9530" max="9530" width="0.7109375" style="21" customWidth="1"/>
    <col min="9531" max="9772" width="11.42578125" style="21"/>
    <col min="9773" max="9773" width="0.7109375" style="21" customWidth="1"/>
    <col min="9774" max="9774" width="15.140625" style="21" customWidth="1"/>
    <col min="9775" max="9775" width="0.7109375" style="21" customWidth="1"/>
    <col min="9776" max="9776" width="56.140625" style="21" customWidth="1"/>
    <col min="9777" max="9777" width="0.7109375" style="21" customWidth="1"/>
    <col min="9778" max="9778" width="9.140625" style="21" customWidth="1"/>
    <col min="9779" max="9779" width="6" style="21" customWidth="1"/>
    <col min="9780" max="9780" width="0.7109375" style="21" customWidth="1"/>
    <col min="9781" max="9781" width="7.140625" style="21" customWidth="1"/>
    <col min="9782" max="9782" width="6.5703125" style="21" customWidth="1"/>
    <col min="9783" max="9783" width="0.7109375" style="21" customWidth="1"/>
    <col min="9784" max="9784" width="7.85546875" style="21" customWidth="1"/>
    <col min="9785" max="9785" width="10.5703125" style="21" customWidth="1"/>
    <col min="9786" max="9786" width="0.7109375" style="21" customWidth="1"/>
    <col min="9787" max="10028" width="11.42578125" style="21"/>
    <col min="10029" max="10029" width="0.7109375" style="21" customWidth="1"/>
    <col min="10030" max="10030" width="15.140625" style="21" customWidth="1"/>
    <col min="10031" max="10031" width="0.7109375" style="21" customWidth="1"/>
    <col min="10032" max="10032" width="56.140625" style="21" customWidth="1"/>
    <col min="10033" max="10033" width="0.7109375" style="21" customWidth="1"/>
    <col min="10034" max="10034" width="9.140625" style="21" customWidth="1"/>
    <col min="10035" max="10035" width="6" style="21" customWidth="1"/>
    <col min="10036" max="10036" width="0.7109375" style="21" customWidth="1"/>
    <col min="10037" max="10037" width="7.140625" style="21" customWidth="1"/>
    <col min="10038" max="10038" width="6.5703125" style="21" customWidth="1"/>
    <col min="10039" max="10039" width="0.7109375" style="21" customWidth="1"/>
    <col min="10040" max="10040" width="7.85546875" style="21" customWidth="1"/>
    <col min="10041" max="10041" width="10.5703125" style="21" customWidth="1"/>
    <col min="10042" max="10042" width="0.7109375" style="21" customWidth="1"/>
    <col min="10043" max="10284" width="11.42578125" style="21"/>
    <col min="10285" max="10285" width="0.7109375" style="21" customWidth="1"/>
    <col min="10286" max="10286" width="15.140625" style="21" customWidth="1"/>
    <col min="10287" max="10287" width="0.7109375" style="21" customWidth="1"/>
    <col min="10288" max="10288" width="56.140625" style="21" customWidth="1"/>
    <col min="10289" max="10289" width="0.7109375" style="21" customWidth="1"/>
    <col min="10290" max="10290" width="9.140625" style="21" customWidth="1"/>
    <col min="10291" max="10291" width="6" style="21" customWidth="1"/>
    <col min="10292" max="10292" width="0.7109375" style="21" customWidth="1"/>
    <col min="10293" max="10293" width="7.140625" style="21" customWidth="1"/>
    <col min="10294" max="10294" width="6.5703125" style="21" customWidth="1"/>
    <col min="10295" max="10295" width="0.7109375" style="21" customWidth="1"/>
    <col min="10296" max="10296" width="7.85546875" style="21" customWidth="1"/>
    <col min="10297" max="10297" width="10.5703125" style="21" customWidth="1"/>
    <col min="10298" max="10298" width="0.7109375" style="21" customWidth="1"/>
    <col min="10299" max="10540" width="11.42578125" style="21"/>
    <col min="10541" max="10541" width="0.7109375" style="21" customWidth="1"/>
    <col min="10542" max="10542" width="15.140625" style="21" customWidth="1"/>
    <col min="10543" max="10543" width="0.7109375" style="21" customWidth="1"/>
    <col min="10544" max="10544" width="56.140625" style="21" customWidth="1"/>
    <col min="10545" max="10545" width="0.7109375" style="21" customWidth="1"/>
    <col min="10546" max="10546" width="9.140625" style="21" customWidth="1"/>
    <col min="10547" max="10547" width="6" style="21" customWidth="1"/>
    <col min="10548" max="10548" width="0.7109375" style="21" customWidth="1"/>
    <col min="10549" max="10549" width="7.140625" style="21" customWidth="1"/>
    <col min="10550" max="10550" width="6.5703125" style="21" customWidth="1"/>
    <col min="10551" max="10551" width="0.7109375" style="21" customWidth="1"/>
    <col min="10552" max="10552" width="7.85546875" style="21" customWidth="1"/>
    <col min="10553" max="10553" width="10.5703125" style="21" customWidth="1"/>
    <col min="10554" max="10554" width="0.7109375" style="21" customWidth="1"/>
    <col min="10555" max="10796" width="11.42578125" style="21"/>
    <col min="10797" max="10797" width="0.7109375" style="21" customWidth="1"/>
    <col min="10798" max="10798" width="15.140625" style="21" customWidth="1"/>
    <col min="10799" max="10799" width="0.7109375" style="21" customWidth="1"/>
    <col min="10800" max="10800" width="56.140625" style="21" customWidth="1"/>
    <col min="10801" max="10801" width="0.7109375" style="21" customWidth="1"/>
    <col min="10802" max="10802" width="9.140625" style="21" customWidth="1"/>
    <col min="10803" max="10803" width="6" style="21" customWidth="1"/>
    <col min="10804" max="10804" width="0.7109375" style="21" customWidth="1"/>
    <col min="10805" max="10805" width="7.140625" style="21" customWidth="1"/>
    <col min="10806" max="10806" width="6.5703125" style="21" customWidth="1"/>
    <col min="10807" max="10807" width="0.7109375" style="21" customWidth="1"/>
    <col min="10808" max="10808" width="7.85546875" style="21" customWidth="1"/>
    <col min="10809" max="10809" width="10.5703125" style="21" customWidth="1"/>
    <col min="10810" max="10810" width="0.7109375" style="21" customWidth="1"/>
    <col min="10811" max="11052" width="11.42578125" style="21"/>
    <col min="11053" max="11053" width="0.7109375" style="21" customWidth="1"/>
    <col min="11054" max="11054" width="15.140625" style="21" customWidth="1"/>
    <col min="11055" max="11055" width="0.7109375" style="21" customWidth="1"/>
    <col min="11056" max="11056" width="56.140625" style="21" customWidth="1"/>
    <col min="11057" max="11057" width="0.7109375" style="21" customWidth="1"/>
    <col min="11058" max="11058" width="9.140625" style="21" customWidth="1"/>
    <col min="11059" max="11059" width="6" style="21" customWidth="1"/>
    <col min="11060" max="11060" width="0.7109375" style="21" customWidth="1"/>
    <col min="11061" max="11061" width="7.140625" style="21" customWidth="1"/>
    <col min="11062" max="11062" width="6.5703125" style="21" customWidth="1"/>
    <col min="11063" max="11063" width="0.7109375" style="21" customWidth="1"/>
    <col min="11064" max="11064" width="7.85546875" style="21" customWidth="1"/>
    <col min="11065" max="11065" width="10.5703125" style="21" customWidth="1"/>
    <col min="11066" max="11066" width="0.7109375" style="21" customWidth="1"/>
    <col min="11067" max="11308" width="11.42578125" style="21"/>
    <col min="11309" max="11309" width="0.7109375" style="21" customWidth="1"/>
    <col min="11310" max="11310" width="15.140625" style="21" customWidth="1"/>
    <col min="11311" max="11311" width="0.7109375" style="21" customWidth="1"/>
    <col min="11312" max="11312" width="56.140625" style="21" customWidth="1"/>
    <col min="11313" max="11313" width="0.7109375" style="21" customWidth="1"/>
    <col min="11314" max="11314" width="9.140625" style="21" customWidth="1"/>
    <col min="11315" max="11315" width="6" style="21" customWidth="1"/>
    <col min="11316" max="11316" width="0.7109375" style="21" customWidth="1"/>
    <col min="11317" max="11317" width="7.140625" style="21" customWidth="1"/>
    <col min="11318" max="11318" width="6.5703125" style="21" customWidth="1"/>
    <col min="11319" max="11319" width="0.7109375" style="21" customWidth="1"/>
    <col min="11320" max="11320" width="7.85546875" style="21" customWidth="1"/>
    <col min="11321" max="11321" width="10.5703125" style="21" customWidth="1"/>
    <col min="11322" max="11322" width="0.7109375" style="21" customWidth="1"/>
    <col min="11323" max="11564" width="11.42578125" style="21"/>
    <col min="11565" max="11565" width="0.7109375" style="21" customWidth="1"/>
    <col min="11566" max="11566" width="15.140625" style="21" customWidth="1"/>
    <col min="11567" max="11567" width="0.7109375" style="21" customWidth="1"/>
    <col min="11568" max="11568" width="56.140625" style="21" customWidth="1"/>
    <col min="11569" max="11569" width="0.7109375" style="21" customWidth="1"/>
    <col min="11570" max="11570" width="9.140625" style="21" customWidth="1"/>
    <col min="11571" max="11571" width="6" style="21" customWidth="1"/>
    <col min="11572" max="11572" width="0.7109375" style="21" customWidth="1"/>
    <col min="11573" max="11573" width="7.140625" style="21" customWidth="1"/>
    <col min="11574" max="11574" width="6.5703125" style="21" customWidth="1"/>
    <col min="11575" max="11575" width="0.7109375" style="21" customWidth="1"/>
    <col min="11576" max="11576" width="7.85546875" style="21" customWidth="1"/>
    <col min="11577" max="11577" width="10.5703125" style="21" customWidth="1"/>
    <col min="11578" max="11578" width="0.7109375" style="21" customWidth="1"/>
    <col min="11579" max="11820" width="11.42578125" style="21"/>
    <col min="11821" max="11821" width="0.7109375" style="21" customWidth="1"/>
    <col min="11822" max="11822" width="15.140625" style="21" customWidth="1"/>
    <col min="11823" max="11823" width="0.7109375" style="21" customWidth="1"/>
    <col min="11824" max="11824" width="56.140625" style="21" customWidth="1"/>
    <col min="11825" max="11825" width="0.7109375" style="21" customWidth="1"/>
    <col min="11826" max="11826" width="9.140625" style="21" customWidth="1"/>
    <col min="11827" max="11827" width="6" style="21" customWidth="1"/>
    <col min="11828" max="11828" width="0.7109375" style="21" customWidth="1"/>
    <col min="11829" max="11829" width="7.140625" style="21" customWidth="1"/>
    <col min="11830" max="11830" width="6.5703125" style="21" customWidth="1"/>
    <col min="11831" max="11831" width="0.7109375" style="21" customWidth="1"/>
    <col min="11832" max="11832" width="7.85546875" style="21" customWidth="1"/>
    <col min="11833" max="11833" width="10.5703125" style="21" customWidth="1"/>
    <col min="11834" max="11834" width="0.7109375" style="21" customWidth="1"/>
    <col min="11835" max="12076" width="11.42578125" style="21"/>
    <col min="12077" max="12077" width="0.7109375" style="21" customWidth="1"/>
    <col min="12078" max="12078" width="15.140625" style="21" customWidth="1"/>
    <col min="12079" max="12079" width="0.7109375" style="21" customWidth="1"/>
    <col min="12080" max="12080" width="56.140625" style="21" customWidth="1"/>
    <col min="12081" max="12081" width="0.7109375" style="21" customWidth="1"/>
    <col min="12082" max="12082" width="9.140625" style="21" customWidth="1"/>
    <col min="12083" max="12083" width="6" style="21" customWidth="1"/>
    <col min="12084" max="12084" width="0.7109375" style="21" customWidth="1"/>
    <col min="12085" max="12085" width="7.140625" style="21" customWidth="1"/>
    <col min="12086" max="12086" width="6.5703125" style="21" customWidth="1"/>
    <col min="12087" max="12087" width="0.7109375" style="21" customWidth="1"/>
    <col min="12088" max="12088" width="7.85546875" style="21" customWidth="1"/>
    <col min="12089" max="12089" width="10.5703125" style="21" customWidth="1"/>
    <col min="12090" max="12090" width="0.7109375" style="21" customWidth="1"/>
    <col min="12091" max="12332" width="11.42578125" style="21"/>
    <col min="12333" max="12333" width="0.7109375" style="21" customWidth="1"/>
    <col min="12334" max="12334" width="15.140625" style="21" customWidth="1"/>
    <col min="12335" max="12335" width="0.7109375" style="21" customWidth="1"/>
    <col min="12336" max="12336" width="56.140625" style="21" customWidth="1"/>
    <col min="12337" max="12337" width="0.7109375" style="21" customWidth="1"/>
    <col min="12338" max="12338" width="9.140625" style="21" customWidth="1"/>
    <col min="12339" max="12339" width="6" style="21" customWidth="1"/>
    <col min="12340" max="12340" width="0.7109375" style="21" customWidth="1"/>
    <col min="12341" max="12341" width="7.140625" style="21" customWidth="1"/>
    <col min="12342" max="12342" width="6.5703125" style="21" customWidth="1"/>
    <col min="12343" max="12343" width="0.7109375" style="21" customWidth="1"/>
    <col min="12344" max="12344" width="7.85546875" style="21" customWidth="1"/>
    <col min="12345" max="12345" width="10.5703125" style="21" customWidth="1"/>
    <col min="12346" max="12346" width="0.7109375" style="21" customWidth="1"/>
    <col min="12347" max="12588" width="11.42578125" style="21"/>
    <col min="12589" max="12589" width="0.7109375" style="21" customWidth="1"/>
    <col min="12590" max="12590" width="15.140625" style="21" customWidth="1"/>
    <col min="12591" max="12591" width="0.7109375" style="21" customWidth="1"/>
    <col min="12592" max="12592" width="56.140625" style="21" customWidth="1"/>
    <col min="12593" max="12593" width="0.7109375" style="21" customWidth="1"/>
    <col min="12594" max="12594" width="9.140625" style="21" customWidth="1"/>
    <col min="12595" max="12595" width="6" style="21" customWidth="1"/>
    <col min="12596" max="12596" width="0.7109375" style="21" customWidth="1"/>
    <col min="12597" max="12597" width="7.140625" style="21" customWidth="1"/>
    <col min="12598" max="12598" width="6.5703125" style="21" customWidth="1"/>
    <col min="12599" max="12599" width="0.7109375" style="21" customWidth="1"/>
    <col min="12600" max="12600" width="7.85546875" style="21" customWidth="1"/>
    <col min="12601" max="12601" width="10.5703125" style="21" customWidth="1"/>
    <col min="12602" max="12602" width="0.7109375" style="21" customWidth="1"/>
    <col min="12603" max="12844" width="11.42578125" style="21"/>
    <col min="12845" max="12845" width="0.7109375" style="21" customWidth="1"/>
    <col min="12846" max="12846" width="15.140625" style="21" customWidth="1"/>
    <col min="12847" max="12847" width="0.7109375" style="21" customWidth="1"/>
    <col min="12848" max="12848" width="56.140625" style="21" customWidth="1"/>
    <col min="12849" max="12849" width="0.7109375" style="21" customWidth="1"/>
    <col min="12850" max="12850" width="9.140625" style="21" customWidth="1"/>
    <col min="12851" max="12851" width="6" style="21" customWidth="1"/>
    <col min="12852" max="12852" width="0.7109375" style="21" customWidth="1"/>
    <col min="12853" max="12853" width="7.140625" style="21" customWidth="1"/>
    <col min="12854" max="12854" width="6.5703125" style="21" customWidth="1"/>
    <col min="12855" max="12855" width="0.7109375" style="21" customWidth="1"/>
    <col min="12856" max="12856" width="7.85546875" style="21" customWidth="1"/>
    <col min="12857" max="12857" width="10.5703125" style="21" customWidth="1"/>
    <col min="12858" max="12858" width="0.7109375" style="21" customWidth="1"/>
    <col min="12859" max="13100" width="11.42578125" style="21"/>
    <col min="13101" max="13101" width="0.7109375" style="21" customWidth="1"/>
    <col min="13102" max="13102" width="15.140625" style="21" customWidth="1"/>
    <col min="13103" max="13103" width="0.7109375" style="21" customWidth="1"/>
    <col min="13104" max="13104" width="56.140625" style="21" customWidth="1"/>
    <col min="13105" max="13105" width="0.7109375" style="21" customWidth="1"/>
    <col min="13106" max="13106" width="9.140625" style="21" customWidth="1"/>
    <col min="13107" max="13107" width="6" style="21" customWidth="1"/>
    <col min="13108" max="13108" width="0.7109375" style="21" customWidth="1"/>
    <col min="13109" max="13109" width="7.140625" style="21" customWidth="1"/>
    <col min="13110" max="13110" width="6.5703125" style="21" customWidth="1"/>
    <col min="13111" max="13111" width="0.7109375" style="21" customWidth="1"/>
    <col min="13112" max="13112" width="7.85546875" style="21" customWidth="1"/>
    <col min="13113" max="13113" width="10.5703125" style="21" customWidth="1"/>
    <col min="13114" max="13114" width="0.7109375" style="21" customWidth="1"/>
    <col min="13115" max="13356" width="11.42578125" style="21"/>
    <col min="13357" max="13357" width="0.7109375" style="21" customWidth="1"/>
    <col min="13358" max="13358" width="15.140625" style="21" customWidth="1"/>
    <col min="13359" max="13359" width="0.7109375" style="21" customWidth="1"/>
    <col min="13360" max="13360" width="56.140625" style="21" customWidth="1"/>
    <col min="13361" max="13361" width="0.7109375" style="21" customWidth="1"/>
    <col min="13362" max="13362" width="9.140625" style="21" customWidth="1"/>
    <col min="13363" max="13363" width="6" style="21" customWidth="1"/>
    <col min="13364" max="13364" width="0.7109375" style="21" customWidth="1"/>
    <col min="13365" max="13365" width="7.140625" style="21" customWidth="1"/>
    <col min="13366" max="13366" width="6.5703125" style="21" customWidth="1"/>
    <col min="13367" max="13367" width="0.7109375" style="21" customWidth="1"/>
    <col min="13368" max="13368" width="7.85546875" style="21" customWidth="1"/>
    <col min="13369" max="13369" width="10.5703125" style="21" customWidth="1"/>
    <col min="13370" max="13370" width="0.7109375" style="21" customWidth="1"/>
    <col min="13371" max="13612" width="11.42578125" style="21"/>
    <col min="13613" max="13613" width="0.7109375" style="21" customWidth="1"/>
    <col min="13614" max="13614" width="15.140625" style="21" customWidth="1"/>
    <col min="13615" max="13615" width="0.7109375" style="21" customWidth="1"/>
    <col min="13616" max="13616" width="56.140625" style="21" customWidth="1"/>
    <col min="13617" max="13617" width="0.7109375" style="21" customWidth="1"/>
    <col min="13618" max="13618" width="9.140625" style="21" customWidth="1"/>
    <col min="13619" max="13619" width="6" style="21" customWidth="1"/>
    <col min="13620" max="13620" width="0.7109375" style="21" customWidth="1"/>
    <col min="13621" max="13621" width="7.140625" style="21" customWidth="1"/>
    <col min="13622" max="13622" width="6.5703125" style="21" customWidth="1"/>
    <col min="13623" max="13623" width="0.7109375" style="21" customWidth="1"/>
    <col min="13624" max="13624" width="7.85546875" style="21" customWidth="1"/>
    <col min="13625" max="13625" width="10.5703125" style="21" customWidth="1"/>
    <col min="13626" max="13626" width="0.7109375" style="21" customWidth="1"/>
    <col min="13627" max="16384" width="11.42578125" style="21"/>
  </cols>
  <sheetData>
    <row r="1" spans="1:18" s="98" customFormat="1">
      <c r="A1" s="212"/>
      <c r="B1" s="222" t="s">
        <v>13</v>
      </c>
      <c r="C1" s="222"/>
      <c r="D1" s="223" t="s">
        <v>436</v>
      </c>
      <c r="E1" s="222"/>
      <c r="F1" s="224"/>
      <c r="G1" s="224"/>
      <c r="H1" s="224"/>
      <c r="I1" s="224"/>
      <c r="J1" s="224"/>
      <c r="K1" s="224"/>
      <c r="L1" s="224"/>
      <c r="M1" s="224"/>
      <c r="N1" s="213"/>
    </row>
    <row r="2" spans="1:18" s="98" customFormat="1">
      <c r="A2" s="214"/>
      <c r="B2" s="225" t="s">
        <v>44</v>
      </c>
      <c r="C2" s="225"/>
      <c r="D2" s="226" t="s">
        <v>706</v>
      </c>
      <c r="E2" s="225"/>
      <c r="F2" s="227"/>
      <c r="G2" s="227"/>
      <c r="H2" s="227"/>
      <c r="I2" s="227"/>
      <c r="J2" s="227"/>
      <c r="K2" s="227"/>
      <c r="L2" s="227"/>
      <c r="M2" s="227"/>
      <c r="N2" s="215"/>
    </row>
    <row r="3" spans="1:18" s="98" customFormat="1">
      <c r="A3" s="214"/>
      <c r="B3" s="225" t="s">
        <v>27</v>
      </c>
      <c r="C3" s="225"/>
      <c r="D3" s="226" t="s">
        <v>707</v>
      </c>
      <c r="E3" s="225"/>
      <c r="F3" s="227"/>
      <c r="G3" s="227"/>
      <c r="H3" s="227"/>
      <c r="I3" s="227"/>
      <c r="J3" s="227"/>
      <c r="K3" s="227"/>
      <c r="L3" s="227"/>
      <c r="M3" s="227"/>
      <c r="N3" s="215"/>
    </row>
    <row r="4" spans="1:18" s="98" customFormat="1">
      <c r="A4" s="228"/>
      <c r="B4" s="229" t="s">
        <v>15</v>
      </c>
      <c r="C4" s="229"/>
      <c r="D4" s="230" t="s">
        <v>708</v>
      </c>
      <c r="E4" s="229"/>
      <c r="F4" s="231"/>
      <c r="G4" s="231"/>
      <c r="H4" s="231"/>
      <c r="I4" s="231"/>
      <c r="J4" s="231"/>
      <c r="K4" s="231"/>
      <c r="L4" s="231"/>
      <c r="M4" s="231"/>
      <c r="N4" s="232"/>
    </row>
    <row r="5" spans="1:18" s="98" customFormat="1" ht="18">
      <c r="A5" s="1431" t="s">
        <v>135</v>
      </c>
      <c r="B5" s="1432"/>
      <c r="C5" s="1432"/>
      <c r="D5" s="1432"/>
      <c r="E5" s="1432"/>
      <c r="F5" s="1432"/>
      <c r="G5" s="1432"/>
      <c r="H5" s="1432"/>
      <c r="I5" s="1432"/>
      <c r="J5" s="1432"/>
      <c r="K5" s="1432"/>
      <c r="L5" s="1432"/>
      <c r="M5" s="1432"/>
      <c r="N5" s="1433"/>
    </row>
    <row r="6" spans="1:18" s="98" customFormat="1" ht="3.95" customHeight="1" thickBot="1">
      <c r="A6" s="220"/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2"/>
      <c r="N6" s="217"/>
    </row>
    <row r="7" spans="1:18" s="98" customFormat="1" ht="12" customHeight="1">
      <c r="A7" s="216"/>
      <c r="B7" s="1515" t="s">
        <v>138</v>
      </c>
      <c r="C7" s="103"/>
      <c r="D7" s="1536" t="s">
        <v>394</v>
      </c>
      <c r="E7" s="1537"/>
      <c r="F7" s="1537"/>
      <c r="G7" s="1537"/>
      <c r="H7" s="1537"/>
      <c r="I7" s="1537"/>
      <c r="J7" s="1538"/>
      <c r="K7" s="183"/>
      <c r="L7" s="1495" t="s">
        <v>137</v>
      </c>
      <c r="M7" s="1497"/>
      <c r="N7" s="217"/>
    </row>
    <row r="8" spans="1:18" s="98" customFormat="1" ht="15" customHeight="1">
      <c r="A8" s="216"/>
      <c r="B8" s="1516"/>
      <c r="C8" s="103"/>
      <c r="D8" s="1539"/>
      <c r="E8" s="1540"/>
      <c r="F8" s="1540"/>
      <c r="G8" s="1540"/>
      <c r="H8" s="1540"/>
      <c r="I8" s="1540"/>
      <c r="J8" s="1541"/>
      <c r="K8" s="103"/>
      <c r="L8" s="1501" t="s">
        <v>238</v>
      </c>
      <c r="M8" s="1502"/>
      <c r="N8" s="217"/>
    </row>
    <row r="9" spans="1:18" s="98" customFormat="1" ht="3.95" customHeight="1" thickBot="1">
      <c r="A9" s="216"/>
      <c r="B9" s="221"/>
      <c r="C9" s="103"/>
      <c r="D9" s="103"/>
      <c r="E9" s="103"/>
      <c r="F9" s="183"/>
      <c r="G9" s="183"/>
      <c r="H9" s="183"/>
      <c r="I9" s="183"/>
      <c r="J9" s="183"/>
      <c r="K9" s="103"/>
      <c r="L9" s="183"/>
      <c r="M9" s="183"/>
      <c r="N9" s="217"/>
    </row>
    <row r="10" spans="1:18" s="98" customFormat="1" ht="26.25" customHeight="1">
      <c r="A10" s="216"/>
      <c r="B10" s="234" t="s">
        <v>136</v>
      </c>
      <c r="C10" s="182"/>
      <c r="D10" s="185" t="s">
        <v>371</v>
      </c>
      <c r="E10" s="184"/>
      <c r="F10" s="184"/>
      <c r="G10" s="189"/>
      <c r="H10" s="181"/>
      <c r="I10" s="1547" t="s">
        <v>307</v>
      </c>
      <c r="J10" s="1548"/>
      <c r="K10" s="1548"/>
      <c r="L10" s="1548"/>
      <c r="M10" s="188" t="s">
        <v>395</v>
      </c>
      <c r="N10" s="217"/>
    </row>
    <row r="11" spans="1:18" s="98" customFormat="1" ht="3.75" customHeight="1">
      <c r="A11" s="216"/>
      <c r="B11" s="104"/>
      <c r="C11" s="103"/>
      <c r="D11" s="103"/>
      <c r="E11" s="103"/>
      <c r="F11" s="103"/>
      <c r="G11" s="103"/>
      <c r="H11" s="103"/>
      <c r="I11" s="103"/>
      <c r="J11" s="103"/>
      <c r="K11" s="103"/>
      <c r="L11" s="103"/>
      <c r="M11" s="103"/>
      <c r="N11" s="217"/>
    </row>
    <row r="12" spans="1:18" s="98" customFormat="1" ht="12.75" customHeight="1">
      <c r="A12" s="216"/>
      <c r="B12" s="1503" t="s">
        <v>16</v>
      </c>
      <c r="C12" s="1504"/>
      <c r="D12" s="1503" t="s">
        <v>42</v>
      </c>
      <c r="E12" s="1507" t="s">
        <v>225</v>
      </c>
      <c r="F12" s="1507" t="s">
        <v>142</v>
      </c>
      <c r="G12" s="1509" t="s">
        <v>226</v>
      </c>
      <c r="H12" s="1510"/>
      <c r="I12" s="1511"/>
      <c r="J12" s="180" t="s">
        <v>140</v>
      </c>
      <c r="K12" s="180"/>
      <c r="L12" s="179"/>
      <c r="M12" s="369" t="s">
        <v>140</v>
      </c>
      <c r="N12" s="217"/>
    </row>
    <row r="13" spans="1:18" s="98" customFormat="1" ht="14.25">
      <c r="A13" s="216"/>
      <c r="B13" s="1505"/>
      <c r="C13" s="1506"/>
      <c r="D13" s="1505"/>
      <c r="E13" s="1508"/>
      <c r="F13" s="1508"/>
      <c r="G13" s="1512"/>
      <c r="H13" s="1513"/>
      <c r="I13" s="1514"/>
      <c r="J13" s="194" t="s">
        <v>227</v>
      </c>
      <c r="K13" s="194"/>
      <c r="L13" s="193"/>
      <c r="M13" s="192" t="s">
        <v>228</v>
      </c>
      <c r="N13" s="217"/>
      <c r="Q13" s="344"/>
      <c r="R13" s="344"/>
    </row>
    <row r="14" spans="1:18" s="98" customFormat="1" ht="24">
      <c r="A14" s="216"/>
      <c r="B14" s="339">
        <v>13521</v>
      </c>
      <c r="C14" s="187"/>
      <c r="D14" s="235" t="s">
        <v>150</v>
      </c>
      <c r="E14" s="148" t="s">
        <v>415</v>
      </c>
      <c r="F14" s="368" t="s">
        <v>127</v>
      </c>
      <c r="G14" s="1556">
        <v>2</v>
      </c>
      <c r="H14" s="1557"/>
      <c r="I14" s="1558"/>
      <c r="J14" s="1494">
        <v>99</v>
      </c>
      <c r="K14" s="1494" t="s">
        <v>127</v>
      </c>
      <c r="L14" s="1494" t="s">
        <v>127</v>
      </c>
      <c r="M14" s="368">
        <f>TRUNC(G14*J14,2)</f>
        <v>198</v>
      </c>
      <c r="N14" s="217"/>
      <c r="Q14" s="345">
        <f>0.25*0.25</f>
        <v>6.25E-2</v>
      </c>
      <c r="R14" s="346" t="e">
        <f>#REF!</f>
        <v>#REF!</v>
      </c>
    </row>
    <row r="15" spans="1:18" s="98" customFormat="1" ht="23.25" customHeight="1">
      <c r="A15" s="216"/>
      <c r="B15" s="340" t="s">
        <v>370</v>
      </c>
      <c r="C15" s="190"/>
      <c r="D15" s="235" t="s">
        <v>170</v>
      </c>
      <c r="E15" s="148" t="s">
        <v>229</v>
      </c>
      <c r="F15" s="368" t="s">
        <v>68</v>
      </c>
      <c r="G15" s="1556">
        <v>1</v>
      </c>
      <c r="H15" s="1557"/>
      <c r="I15" s="1558"/>
      <c r="J15" s="1494">
        <v>128.73000000000002</v>
      </c>
      <c r="K15" s="1494" t="b">
        <v>0</v>
      </c>
      <c r="L15" s="1494" t="b">
        <v>0</v>
      </c>
      <c r="M15" s="368">
        <f t="shared" ref="M15:M17" si="0">TRUNC(G15*J15,2)</f>
        <v>128.72999999999999</v>
      </c>
      <c r="N15" s="217"/>
      <c r="Q15" s="345">
        <v>1</v>
      </c>
      <c r="R15" s="345" t="e">
        <f>R14/Q14</f>
        <v>#REF!</v>
      </c>
    </row>
    <row r="16" spans="1:18" s="98" customFormat="1" ht="14.25">
      <c r="A16" s="216"/>
      <c r="B16" s="339">
        <v>88316</v>
      </c>
      <c r="C16" s="187"/>
      <c r="D16" s="235" t="s">
        <v>134</v>
      </c>
      <c r="E16" s="148" t="s">
        <v>122</v>
      </c>
      <c r="F16" s="368" t="s">
        <v>37</v>
      </c>
      <c r="G16" s="1556">
        <v>0.2</v>
      </c>
      <c r="H16" s="1557"/>
      <c r="I16" s="1558"/>
      <c r="J16" s="1494">
        <v>15.91</v>
      </c>
      <c r="K16" s="1494" t="b">
        <v>0</v>
      </c>
      <c r="L16" s="1494" t="b">
        <v>0</v>
      </c>
      <c r="M16" s="368">
        <f t="shared" si="0"/>
        <v>3.18</v>
      </c>
      <c r="N16" s="217"/>
      <c r="Q16" s="345"/>
      <c r="R16" s="345"/>
    </row>
    <row r="17" spans="1:18" s="98" customFormat="1" ht="14.25">
      <c r="A17" s="216"/>
      <c r="B17" s="339">
        <v>88309</v>
      </c>
      <c r="C17" s="187"/>
      <c r="D17" s="235" t="s">
        <v>134</v>
      </c>
      <c r="E17" s="148" t="s">
        <v>121</v>
      </c>
      <c r="F17" s="368" t="s">
        <v>37</v>
      </c>
      <c r="G17" s="1556">
        <v>0.2</v>
      </c>
      <c r="H17" s="1557"/>
      <c r="I17" s="1558"/>
      <c r="J17" s="1494">
        <v>19.809999999999999</v>
      </c>
      <c r="K17" s="1494" t="b">
        <v>0</v>
      </c>
      <c r="L17" s="1494" t="b">
        <v>0</v>
      </c>
      <c r="M17" s="368">
        <f t="shared" si="0"/>
        <v>3.96</v>
      </c>
      <c r="N17" s="217"/>
      <c r="Q17" s="345"/>
      <c r="R17" s="345"/>
    </row>
    <row r="18" spans="1:18" s="98" customFormat="1" ht="15.75" customHeight="1">
      <c r="A18" s="218"/>
      <c r="B18" s="1520" t="s">
        <v>176</v>
      </c>
      <c r="C18" s="1521"/>
      <c r="D18" s="1555"/>
      <c r="E18" s="1521"/>
      <c r="F18" s="1521"/>
      <c r="G18" s="1521"/>
      <c r="H18" s="1521"/>
      <c r="I18" s="1521"/>
      <c r="J18" s="1521"/>
      <c r="K18" s="1521"/>
      <c r="L18" s="1522"/>
      <c r="M18" s="237">
        <f>SUM(M14:M17)</f>
        <v>333.87</v>
      </c>
      <c r="N18" s="219"/>
      <c r="Q18" s="345"/>
      <c r="R18" s="345"/>
    </row>
    <row r="19" spans="1:18">
      <c r="A19" s="39"/>
      <c r="B19" s="25"/>
      <c r="C19" s="25"/>
      <c r="D19" s="370"/>
      <c r="E19" s="25"/>
      <c r="F19" s="32"/>
      <c r="G19" s="32"/>
      <c r="H19" s="32"/>
      <c r="I19" s="32"/>
      <c r="J19" s="32"/>
      <c r="K19" s="32"/>
      <c r="L19" s="32"/>
      <c r="M19" s="32"/>
      <c r="N19" s="40"/>
    </row>
  </sheetData>
  <mergeCells count="20">
    <mergeCell ref="A5:N5"/>
    <mergeCell ref="G14:I14"/>
    <mergeCell ref="J14:L14"/>
    <mergeCell ref="G15:I15"/>
    <mergeCell ref="J15:L15"/>
    <mergeCell ref="B7:B8"/>
    <mergeCell ref="D7:J8"/>
    <mergeCell ref="L7:M7"/>
    <mergeCell ref="L8:M8"/>
    <mergeCell ref="I10:L10"/>
    <mergeCell ref="B12:C13"/>
    <mergeCell ref="D12:D13"/>
    <mergeCell ref="E12:E13"/>
    <mergeCell ref="F12:F13"/>
    <mergeCell ref="G12:I13"/>
    <mergeCell ref="G16:I16"/>
    <mergeCell ref="J16:L16"/>
    <mergeCell ref="G17:I17"/>
    <mergeCell ref="J17:L17"/>
    <mergeCell ref="B18:L18"/>
  </mergeCells>
  <dataValidations count="2">
    <dataValidation type="list" allowBlank="1" showInputMessage="1" showErrorMessage="1" sqref="D14:D17">
      <formula1>#REF!</formula1>
    </dataValidation>
    <dataValidation type="list" allowBlank="1" showInputMessage="1" showErrorMessage="1" sqref="O14:O17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86" fitToHeight="0" orientation="landscape" r:id="rId1"/>
  <headerFooter scaleWithDoc="0">
    <oddFooter xml:space="preserve">&amp;C&amp;10
</oddFoot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88">
    <pageSetUpPr fitToPage="1"/>
  </sheetPr>
  <dimension ref="A1:R19"/>
  <sheetViews>
    <sheetView showGridLines="0" showZeros="0" zoomScaleNormal="100" zoomScaleSheetLayoutView="100" workbookViewId="0">
      <selection activeCell="E19" sqref="E19"/>
    </sheetView>
  </sheetViews>
  <sheetFormatPr defaultColWidth="11.42578125" defaultRowHeight="12.75"/>
  <cols>
    <col min="1" max="1" width="0.7109375" style="641" customWidth="1"/>
    <col min="2" max="2" width="15.140625" style="641" customWidth="1"/>
    <col min="3" max="3" width="0.7109375" style="641" customWidth="1"/>
    <col min="4" max="4" width="15.7109375" style="641" customWidth="1"/>
    <col min="5" max="5" width="53.85546875" style="641" customWidth="1"/>
    <col min="6" max="6" width="10.7109375" style="642" bestFit="1" customWidth="1"/>
    <col min="7" max="7" width="7.7109375" style="642" customWidth="1"/>
    <col min="8" max="8" width="0.7109375" style="642" customWidth="1"/>
    <col min="9" max="9" width="7.7109375" style="642" customWidth="1"/>
    <col min="10" max="10" width="10.7109375" style="642" customWidth="1"/>
    <col min="11" max="11" width="0.7109375" style="642" customWidth="1"/>
    <col min="12" max="12" width="6.5703125" style="642" customWidth="1"/>
    <col min="13" max="13" width="19.140625" style="642" customWidth="1"/>
    <col min="14" max="14" width="0.7109375" style="641" customWidth="1"/>
    <col min="15" max="15" width="14.28515625" style="641" customWidth="1"/>
    <col min="16" max="44" width="11.42578125" style="641"/>
    <col min="45" max="45" width="0.7109375" style="641" customWidth="1"/>
    <col min="46" max="46" width="15.140625" style="641" customWidth="1"/>
    <col min="47" max="47" width="0.7109375" style="641" customWidth="1"/>
    <col min="48" max="48" width="56.140625" style="641" customWidth="1"/>
    <col min="49" max="49" width="0.7109375" style="641" customWidth="1"/>
    <col min="50" max="50" width="9.140625" style="641" customWidth="1"/>
    <col min="51" max="51" width="6" style="641" customWidth="1"/>
    <col min="52" max="52" width="0.7109375" style="641" customWidth="1"/>
    <col min="53" max="53" width="7.140625" style="641" customWidth="1"/>
    <col min="54" max="54" width="6.5703125" style="641" customWidth="1"/>
    <col min="55" max="55" width="0.7109375" style="641" customWidth="1"/>
    <col min="56" max="56" width="7.85546875" style="641" customWidth="1"/>
    <col min="57" max="57" width="10.5703125" style="641" customWidth="1"/>
    <col min="58" max="58" width="0.7109375" style="641" customWidth="1"/>
    <col min="59" max="300" width="11.42578125" style="641"/>
    <col min="301" max="301" width="0.7109375" style="641" customWidth="1"/>
    <col min="302" max="302" width="15.140625" style="641" customWidth="1"/>
    <col min="303" max="303" width="0.7109375" style="641" customWidth="1"/>
    <col min="304" max="304" width="56.140625" style="641" customWidth="1"/>
    <col min="305" max="305" width="0.7109375" style="641" customWidth="1"/>
    <col min="306" max="306" width="9.140625" style="641" customWidth="1"/>
    <col min="307" max="307" width="6" style="641" customWidth="1"/>
    <col min="308" max="308" width="0.7109375" style="641" customWidth="1"/>
    <col min="309" max="309" width="7.140625" style="641" customWidth="1"/>
    <col min="310" max="310" width="6.5703125" style="641" customWidth="1"/>
    <col min="311" max="311" width="0.7109375" style="641" customWidth="1"/>
    <col min="312" max="312" width="7.85546875" style="641" customWidth="1"/>
    <col min="313" max="313" width="10.5703125" style="641" customWidth="1"/>
    <col min="314" max="314" width="0.7109375" style="641" customWidth="1"/>
    <col min="315" max="556" width="11.42578125" style="641"/>
    <col min="557" max="557" width="0.7109375" style="641" customWidth="1"/>
    <col min="558" max="558" width="15.140625" style="641" customWidth="1"/>
    <col min="559" max="559" width="0.7109375" style="641" customWidth="1"/>
    <col min="560" max="560" width="56.140625" style="641" customWidth="1"/>
    <col min="561" max="561" width="0.7109375" style="641" customWidth="1"/>
    <col min="562" max="562" width="9.140625" style="641" customWidth="1"/>
    <col min="563" max="563" width="6" style="641" customWidth="1"/>
    <col min="564" max="564" width="0.7109375" style="641" customWidth="1"/>
    <col min="565" max="565" width="7.140625" style="641" customWidth="1"/>
    <col min="566" max="566" width="6.5703125" style="641" customWidth="1"/>
    <col min="567" max="567" width="0.7109375" style="641" customWidth="1"/>
    <col min="568" max="568" width="7.85546875" style="641" customWidth="1"/>
    <col min="569" max="569" width="10.5703125" style="641" customWidth="1"/>
    <col min="570" max="570" width="0.7109375" style="641" customWidth="1"/>
    <col min="571" max="812" width="11.42578125" style="641"/>
    <col min="813" max="813" width="0.7109375" style="641" customWidth="1"/>
    <col min="814" max="814" width="15.140625" style="641" customWidth="1"/>
    <col min="815" max="815" width="0.7109375" style="641" customWidth="1"/>
    <col min="816" max="816" width="56.140625" style="641" customWidth="1"/>
    <col min="817" max="817" width="0.7109375" style="641" customWidth="1"/>
    <col min="818" max="818" width="9.140625" style="641" customWidth="1"/>
    <col min="819" max="819" width="6" style="641" customWidth="1"/>
    <col min="820" max="820" width="0.7109375" style="641" customWidth="1"/>
    <col min="821" max="821" width="7.140625" style="641" customWidth="1"/>
    <col min="822" max="822" width="6.5703125" style="641" customWidth="1"/>
    <col min="823" max="823" width="0.7109375" style="641" customWidth="1"/>
    <col min="824" max="824" width="7.85546875" style="641" customWidth="1"/>
    <col min="825" max="825" width="10.5703125" style="641" customWidth="1"/>
    <col min="826" max="826" width="0.7109375" style="641" customWidth="1"/>
    <col min="827" max="1068" width="11.42578125" style="641"/>
    <col min="1069" max="1069" width="0.7109375" style="641" customWidth="1"/>
    <col min="1070" max="1070" width="15.140625" style="641" customWidth="1"/>
    <col min="1071" max="1071" width="0.7109375" style="641" customWidth="1"/>
    <col min="1072" max="1072" width="56.140625" style="641" customWidth="1"/>
    <col min="1073" max="1073" width="0.7109375" style="641" customWidth="1"/>
    <col min="1074" max="1074" width="9.140625" style="641" customWidth="1"/>
    <col min="1075" max="1075" width="6" style="641" customWidth="1"/>
    <col min="1076" max="1076" width="0.7109375" style="641" customWidth="1"/>
    <col min="1077" max="1077" width="7.140625" style="641" customWidth="1"/>
    <col min="1078" max="1078" width="6.5703125" style="641" customWidth="1"/>
    <col min="1079" max="1079" width="0.7109375" style="641" customWidth="1"/>
    <col min="1080" max="1080" width="7.85546875" style="641" customWidth="1"/>
    <col min="1081" max="1081" width="10.5703125" style="641" customWidth="1"/>
    <col min="1082" max="1082" width="0.7109375" style="641" customWidth="1"/>
    <col min="1083" max="1324" width="11.42578125" style="641"/>
    <col min="1325" max="1325" width="0.7109375" style="641" customWidth="1"/>
    <col min="1326" max="1326" width="15.140625" style="641" customWidth="1"/>
    <col min="1327" max="1327" width="0.7109375" style="641" customWidth="1"/>
    <col min="1328" max="1328" width="56.140625" style="641" customWidth="1"/>
    <col min="1329" max="1329" width="0.7109375" style="641" customWidth="1"/>
    <col min="1330" max="1330" width="9.140625" style="641" customWidth="1"/>
    <col min="1331" max="1331" width="6" style="641" customWidth="1"/>
    <col min="1332" max="1332" width="0.7109375" style="641" customWidth="1"/>
    <col min="1333" max="1333" width="7.140625" style="641" customWidth="1"/>
    <col min="1334" max="1334" width="6.5703125" style="641" customWidth="1"/>
    <col min="1335" max="1335" width="0.7109375" style="641" customWidth="1"/>
    <col min="1336" max="1336" width="7.85546875" style="641" customWidth="1"/>
    <col min="1337" max="1337" width="10.5703125" style="641" customWidth="1"/>
    <col min="1338" max="1338" width="0.7109375" style="641" customWidth="1"/>
    <col min="1339" max="1580" width="11.42578125" style="641"/>
    <col min="1581" max="1581" width="0.7109375" style="641" customWidth="1"/>
    <col min="1582" max="1582" width="15.140625" style="641" customWidth="1"/>
    <col min="1583" max="1583" width="0.7109375" style="641" customWidth="1"/>
    <col min="1584" max="1584" width="56.140625" style="641" customWidth="1"/>
    <col min="1585" max="1585" width="0.7109375" style="641" customWidth="1"/>
    <col min="1586" max="1586" width="9.140625" style="641" customWidth="1"/>
    <col min="1587" max="1587" width="6" style="641" customWidth="1"/>
    <col min="1588" max="1588" width="0.7109375" style="641" customWidth="1"/>
    <col min="1589" max="1589" width="7.140625" style="641" customWidth="1"/>
    <col min="1590" max="1590" width="6.5703125" style="641" customWidth="1"/>
    <col min="1591" max="1591" width="0.7109375" style="641" customWidth="1"/>
    <col min="1592" max="1592" width="7.85546875" style="641" customWidth="1"/>
    <col min="1593" max="1593" width="10.5703125" style="641" customWidth="1"/>
    <col min="1594" max="1594" width="0.7109375" style="641" customWidth="1"/>
    <col min="1595" max="1836" width="11.42578125" style="641"/>
    <col min="1837" max="1837" width="0.7109375" style="641" customWidth="1"/>
    <col min="1838" max="1838" width="15.140625" style="641" customWidth="1"/>
    <col min="1839" max="1839" width="0.7109375" style="641" customWidth="1"/>
    <col min="1840" max="1840" width="56.140625" style="641" customWidth="1"/>
    <col min="1841" max="1841" width="0.7109375" style="641" customWidth="1"/>
    <col min="1842" max="1842" width="9.140625" style="641" customWidth="1"/>
    <col min="1843" max="1843" width="6" style="641" customWidth="1"/>
    <col min="1844" max="1844" width="0.7109375" style="641" customWidth="1"/>
    <col min="1845" max="1845" width="7.140625" style="641" customWidth="1"/>
    <col min="1846" max="1846" width="6.5703125" style="641" customWidth="1"/>
    <col min="1847" max="1847" width="0.7109375" style="641" customWidth="1"/>
    <col min="1848" max="1848" width="7.85546875" style="641" customWidth="1"/>
    <col min="1849" max="1849" width="10.5703125" style="641" customWidth="1"/>
    <col min="1850" max="1850" width="0.7109375" style="641" customWidth="1"/>
    <col min="1851" max="2092" width="11.42578125" style="641"/>
    <col min="2093" max="2093" width="0.7109375" style="641" customWidth="1"/>
    <col min="2094" max="2094" width="15.140625" style="641" customWidth="1"/>
    <col min="2095" max="2095" width="0.7109375" style="641" customWidth="1"/>
    <col min="2096" max="2096" width="56.140625" style="641" customWidth="1"/>
    <col min="2097" max="2097" width="0.7109375" style="641" customWidth="1"/>
    <col min="2098" max="2098" width="9.140625" style="641" customWidth="1"/>
    <col min="2099" max="2099" width="6" style="641" customWidth="1"/>
    <col min="2100" max="2100" width="0.7109375" style="641" customWidth="1"/>
    <col min="2101" max="2101" width="7.140625" style="641" customWidth="1"/>
    <col min="2102" max="2102" width="6.5703125" style="641" customWidth="1"/>
    <col min="2103" max="2103" width="0.7109375" style="641" customWidth="1"/>
    <col min="2104" max="2104" width="7.85546875" style="641" customWidth="1"/>
    <col min="2105" max="2105" width="10.5703125" style="641" customWidth="1"/>
    <col min="2106" max="2106" width="0.7109375" style="641" customWidth="1"/>
    <col min="2107" max="2348" width="11.42578125" style="641"/>
    <col min="2349" max="2349" width="0.7109375" style="641" customWidth="1"/>
    <col min="2350" max="2350" width="15.140625" style="641" customWidth="1"/>
    <col min="2351" max="2351" width="0.7109375" style="641" customWidth="1"/>
    <col min="2352" max="2352" width="56.140625" style="641" customWidth="1"/>
    <col min="2353" max="2353" width="0.7109375" style="641" customWidth="1"/>
    <col min="2354" max="2354" width="9.140625" style="641" customWidth="1"/>
    <col min="2355" max="2355" width="6" style="641" customWidth="1"/>
    <col min="2356" max="2356" width="0.7109375" style="641" customWidth="1"/>
    <col min="2357" max="2357" width="7.140625" style="641" customWidth="1"/>
    <col min="2358" max="2358" width="6.5703125" style="641" customWidth="1"/>
    <col min="2359" max="2359" width="0.7109375" style="641" customWidth="1"/>
    <col min="2360" max="2360" width="7.85546875" style="641" customWidth="1"/>
    <col min="2361" max="2361" width="10.5703125" style="641" customWidth="1"/>
    <col min="2362" max="2362" width="0.7109375" style="641" customWidth="1"/>
    <col min="2363" max="2604" width="11.42578125" style="641"/>
    <col min="2605" max="2605" width="0.7109375" style="641" customWidth="1"/>
    <col min="2606" max="2606" width="15.140625" style="641" customWidth="1"/>
    <col min="2607" max="2607" width="0.7109375" style="641" customWidth="1"/>
    <col min="2608" max="2608" width="56.140625" style="641" customWidth="1"/>
    <col min="2609" max="2609" width="0.7109375" style="641" customWidth="1"/>
    <col min="2610" max="2610" width="9.140625" style="641" customWidth="1"/>
    <col min="2611" max="2611" width="6" style="641" customWidth="1"/>
    <col min="2612" max="2612" width="0.7109375" style="641" customWidth="1"/>
    <col min="2613" max="2613" width="7.140625" style="641" customWidth="1"/>
    <col min="2614" max="2614" width="6.5703125" style="641" customWidth="1"/>
    <col min="2615" max="2615" width="0.7109375" style="641" customWidth="1"/>
    <col min="2616" max="2616" width="7.85546875" style="641" customWidth="1"/>
    <col min="2617" max="2617" width="10.5703125" style="641" customWidth="1"/>
    <col min="2618" max="2618" width="0.7109375" style="641" customWidth="1"/>
    <col min="2619" max="2860" width="11.42578125" style="641"/>
    <col min="2861" max="2861" width="0.7109375" style="641" customWidth="1"/>
    <col min="2862" max="2862" width="15.140625" style="641" customWidth="1"/>
    <col min="2863" max="2863" width="0.7109375" style="641" customWidth="1"/>
    <col min="2864" max="2864" width="56.140625" style="641" customWidth="1"/>
    <col min="2865" max="2865" width="0.7109375" style="641" customWidth="1"/>
    <col min="2866" max="2866" width="9.140625" style="641" customWidth="1"/>
    <col min="2867" max="2867" width="6" style="641" customWidth="1"/>
    <col min="2868" max="2868" width="0.7109375" style="641" customWidth="1"/>
    <col min="2869" max="2869" width="7.140625" style="641" customWidth="1"/>
    <col min="2870" max="2870" width="6.5703125" style="641" customWidth="1"/>
    <col min="2871" max="2871" width="0.7109375" style="641" customWidth="1"/>
    <col min="2872" max="2872" width="7.85546875" style="641" customWidth="1"/>
    <col min="2873" max="2873" width="10.5703125" style="641" customWidth="1"/>
    <col min="2874" max="2874" width="0.7109375" style="641" customWidth="1"/>
    <col min="2875" max="3116" width="11.42578125" style="641"/>
    <col min="3117" max="3117" width="0.7109375" style="641" customWidth="1"/>
    <col min="3118" max="3118" width="15.140625" style="641" customWidth="1"/>
    <col min="3119" max="3119" width="0.7109375" style="641" customWidth="1"/>
    <col min="3120" max="3120" width="56.140625" style="641" customWidth="1"/>
    <col min="3121" max="3121" width="0.7109375" style="641" customWidth="1"/>
    <col min="3122" max="3122" width="9.140625" style="641" customWidth="1"/>
    <col min="3123" max="3123" width="6" style="641" customWidth="1"/>
    <col min="3124" max="3124" width="0.7109375" style="641" customWidth="1"/>
    <col min="3125" max="3125" width="7.140625" style="641" customWidth="1"/>
    <col min="3126" max="3126" width="6.5703125" style="641" customWidth="1"/>
    <col min="3127" max="3127" width="0.7109375" style="641" customWidth="1"/>
    <col min="3128" max="3128" width="7.85546875" style="641" customWidth="1"/>
    <col min="3129" max="3129" width="10.5703125" style="641" customWidth="1"/>
    <col min="3130" max="3130" width="0.7109375" style="641" customWidth="1"/>
    <col min="3131" max="3372" width="11.42578125" style="641"/>
    <col min="3373" max="3373" width="0.7109375" style="641" customWidth="1"/>
    <col min="3374" max="3374" width="15.140625" style="641" customWidth="1"/>
    <col min="3375" max="3375" width="0.7109375" style="641" customWidth="1"/>
    <col min="3376" max="3376" width="56.140625" style="641" customWidth="1"/>
    <col min="3377" max="3377" width="0.7109375" style="641" customWidth="1"/>
    <col min="3378" max="3378" width="9.140625" style="641" customWidth="1"/>
    <col min="3379" max="3379" width="6" style="641" customWidth="1"/>
    <col min="3380" max="3380" width="0.7109375" style="641" customWidth="1"/>
    <col min="3381" max="3381" width="7.140625" style="641" customWidth="1"/>
    <col min="3382" max="3382" width="6.5703125" style="641" customWidth="1"/>
    <col min="3383" max="3383" width="0.7109375" style="641" customWidth="1"/>
    <col min="3384" max="3384" width="7.85546875" style="641" customWidth="1"/>
    <col min="3385" max="3385" width="10.5703125" style="641" customWidth="1"/>
    <col min="3386" max="3386" width="0.7109375" style="641" customWidth="1"/>
    <col min="3387" max="3628" width="11.42578125" style="641"/>
    <col min="3629" max="3629" width="0.7109375" style="641" customWidth="1"/>
    <col min="3630" max="3630" width="15.140625" style="641" customWidth="1"/>
    <col min="3631" max="3631" width="0.7109375" style="641" customWidth="1"/>
    <col min="3632" max="3632" width="56.140625" style="641" customWidth="1"/>
    <col min="3633" max="3633" width="0.7109375" style="641" customWidth="1"/>
    <col min="3634" max="3634" width="9.140625" style="641" customWidth="1"/>
    <col min="3635" max="3635" width="6" style="641" customWidth="1"/>
    <col min="3636" max="3636" width="0.7109375" style="641" customWidth="1"/>
    <col min="3637" max="3637" width="7.140625" style="641" customWidth="1"/>
    <col min="3638" max="3638" width="6.5703125" style="641" customWidth="1"/>
    <col min="3639" max="3639" width="0.7109375" style="641" customWidth="1"/>
    <col min="3640" max="3640" width="7.85546875" style="641" customWidth="1"/>
    <col min="3641" max="3641" width="10.5703125" style="641" customWidth="1"/>
    <col min="3642" max="3642" width="0.7109375" style="641" customWidth="1"/>
    <col min="3643" max="3884" width="11.42578125" style="641"/>
    <col min="3885" max="3885" width="0.7109375" style="641" customWidth="1"/>
    <col min="3886" max="3886" width="15.140625" style="641" customWidth="1"/>
    <col min="3887" max="3887" width="0.7109375" style="641" customWidth="1"/>
    <col min="3888" max="3888" width="56.140625" style="641" customWidth="1"/>
    <col min="3889" max="3889" width="0.7109375" style="641" customWidth="1"/>
    <col min="3890" max="3890" width="9.140625" style="641" customWidth="1"/>
    <col min="3891" max="3891" width="6" style="641" customWidth="1"/>
    <col min="3892" max="3892" width="0.7109375" style="641" customWidth="1"/>
    <col min="3893" max="3893" width="7.140625" style="641" customWidth="1"/>
    <col min="3894" max="3894" width="6.5703125" style="641" customWidth="1"/>
    <col min="3895" max="3895" width="0.7109375" style="641" customWidth="1"/>
    <col min="3896" max="3896" width="7.85546875" style="641" customWidth="1"/>
    <col min="3897" max="3897" width="10.5703125" style="641" customWidth="1"/>
    <col min="3898" max="3898" width="0.7109375" style="641" customWidth="1"/>
    <col min="3899" max="4140" width="11.42578125" style="641"/>
    <col min="4141" max="4141" width="0.7109375" style="641" customWidth="1"/>
    <col min="4142" max="4142" width="15.140625" style="641" customWidth="1"/>
    <col min="4143" max="4143" width="0.7109375" style="641" customWidth="1"/>
    <col min="4144" max="4144" width="56.140625" style="641" customWidth="1"/>
    <col min="4145" max="4145" width="0.7109375" style="641" customWidth="1"/>
    <col min="4146" max="4146" width="9.140625" style="641" customWidth="1"/>
    <col min="4147" max="4147" width="6" style="641" customWidth="1"/>
    <col min="4148" max="4148" width="0.7109375" style="641" customWidth="1"/>
    <col min="4149" max="4149" width="7.140625" style="641" customWidth="1"/>
    <col min="4150" max="4150" width="6.5703125" style="641" customWidth="1"/>
    <col min="4151" max="4151" width="0.7109375" style="641" customWidth="1"/>
    <col min="4152" max="4152" width="7.85546875" style="641" customWidth="1"/>
    <col min="4153" max="4153" width="10.5703125" style="641" customWidth="1"/>
    <col min="4154" max="4154" width="0.7109375" style="641" customWidth="1"/>
    <col min="4155" max="4396" width="11.42578125" style="641"/>
    <col min="4397" max="4397" width="0.7109375" style="641" customWidth="1"/>
    <col min="4398" max="4398" width="15.140625" style="641" customWidth="1"/>
    <col min="4399" max="4399" width="0.7109375" style="641" customWidth="1"/>
    <col min="4400" max="4400" width="56.140625" style="641" customWidth="1"/>
    <col min="4401" max="4401" width="0.7109375" style="641" customWidth="1"/>
    <col min="4402" max="4402" width="9.140625" style="641" customWidth="1"/>
    <col min="4403" max="4403" width="6" style="641" customWidth="1"/>
    <col min="4404" max="4404" width="0.7109375" style="641" customWidth="1"/>
    <col min="4405" max="4405" width="7.140625" style="641" customWidth="1"/>
    <col min="4406" max="4406" width="6.5703125" style="641" customWidth="1"/>
    <col min="4407" max="4407" width="0.7109375" style="641" customWidth="1"/>
    <col min="4408" max="4408" width="7.85546875" style="641" customWidth="1"/>
    <col min="4409" max="4409" width="10.5703125" style="641" customWidth="1"/>
    <col min="4410" max="4410" width="0.7109375" style="641" customWidth="1"/>
    <col min="4411" max="4652" width="11.42578125" style="641"/>
    <col min="4653" max="4653" width="0.7109375" style="641" customWidth="1"/>
    <col min="4654" max="4654" width="15.140625" style="641" customWidth="1"/>
    <col min="4655" max="4655" width="0.7109375" style="641" customWidth="1"/>
    <col min="4656" max="4656" width="56.140625" style="641" customWidth="1"/>
    <col min="4657" max="4657" width="0.7109375" style="641" customWidth="1"/>
    <col min="4658" max="4658" width="9.140625" style="641" customWidth="1"/>
    <col min="4659" max="4659" width="6" style="641" customWidth="1"/>
    <col min="4660" max="4660" width="0.7109375" style="641" customWidth="1"/>
    <col min="4661" max="4661" width="7.140625" style="641" customWidth="1"/>
    <col min="4662" max="4662" width="6.5703125" style="641" customWidth="1"/>
    <col min="4663" max="4663" width="0.7109375" style="641" customWidth="1"/>
    <col min="4664" max="4664" width="7.85546875" style="641" customWidth="1"/>
    <col min="4665" max="4665" width="10.5703125" style="641" customWidth="1"/>
    <col min="4666" max="4666" width="0.7109375" style="641" customWidth="1"/>
    <col min="4667" max="4908" width="11.42578125" style="641"/>
    <col min="4909" max="4909" width="0.7109375" style="641" customWidth="1"/>
    <col min="4910" max="4910" width="15.140625" style="641" customWidth="1"/>
    <col min="4911" max="4911" width="0.7109375" style="641" customWidth="1"/>
    <col min="4912" max="4912" width="56.140625" style="641" customWidth="1"/>
    <col min="4913" max="4913" width="0.7109375" style="641" customWidth="1"/>
    <col min="4914" max="4914" width="9.140625" style="641" customWidth="1"/>
    <col min="4915" max="4915" width="6" style="641" customWidth="1"/>
    <col min="4916" max="4916" width="0.7109375" style="641" customWidth="1"/>
    <col min="4917" max="4917" width="7.140625" style="641" customWidth="1"/>
    <col min="4918" max="4918" width="6.5703125" style="641" customWidth="1"/>
    <col min="4919" max="4919" width="0.7109375" style="641" customWidth="1"/>
    <col min="4920" max="4920" width="7.85546875" style="641" customWidth="1"/>
    <col min="4921" max="4921" width="10.5703125" style="641" customWidth="1"/>
    <col min="4922" max="4922" width="0.7109375" style="641" customWidth="1"/>
    <col min="4923" max="5164" width="11.42578125" style="641"/>
    <col min="5165" max="5165" width="0.7109375" style="641" customWidth="1"/>
    <col min="5166" max="5166" width="15.140625" style="641" customWidth="1"/>
    <col min="5167" max="5167" width="0.7109375" style="641" customWidth="1"/>
    <col min="5168" max="5168" width="56.140625" style="641" customWidth="1"/>
    <col min="5169" max="5169" width="0.7109375" style="641" customWidth="1"/>
    <col min="5170" max="5170" width="9.140625" style="641" customWidth="1"/>
    <col min="5171" max="5171" width="6" style="641" customWidth="1"/>
    <col min="5172" max="5172" width="0.7109375" style="641" customWidth="1"/>
    <col min="5173" max="5173" width="7.140625" style="641" customWidth="1"/>
    <col min="5174" max="5174" width="6.5703125" style="641" customWidth="1"/>
    <col min="5175" max="5175" width="0.7109375" style="641" customWidth="1"/>
    <col min="5176" max="5176" width="7.85546875" style="641" customWidth="1"/>
    <col min="5177" max="5177" width="10.5703125" style="641" customWidth="1"/>
    <col min="5178" max="5178" width="0.7109375" style="641" customWidth="1"/>
    <col min="5179" max="5420" width="11.42578125" style="641"/>
    <col min="5421" max="5421" width="0.7109375" style="641" customWidth="1"/>
    <col min="5422" max="5422" width="15.140625" style="641" customWidth="1"/>
    <col min="5423" max="5423" width="0.7109375" style="641" customWidth="1"/>
    <col min="5424" max="5424" width="56.140625" style="641" customWidth="1"/>
    <col min="5425" max="5425" width="0.7109375" style="641" customWidth="1"/>
    <col min="5426" max="5426" width="9.140625" style="641" customWidth="1"/>
    <col min="5427" max="5427" width="6" style="641" customWidth="1"/>
    <col min="5428" max="5428" width="0.7109375" style="641" customWidth="1"/>
    <col min="5429" max="5429" width="7.140625" style="641" customWidth="1"/>
    <col min="5430" max="5430" width="6.5703125" style="641" customWidth="1"/>
    <col min="5431" max="5431" width="0.7109375" style="641" customWidth="1"/>
    <col min="5432" max="5432" width="7.85546875" style="641" customWidth="1"/>
    <col min="5433" max="5433" width="10.5703125" style="641" customWidth="1"/>
    <col min="5434" max="5434" width="0.7109375" style="641" customWidth="1"/>
    <col min="5435" max="5676" width="11.42578125" style="641"/>
    <col min="5677" max="5677" width="0.7109375" style="641" customWidth="1"/>
    <col min="5678" max="5678" width="15.140625" style="641" customWidth="1"/>
    <col min="5679" max="5679" width="0.7109375" style="641" customWidth="1"/>
    <col min="5680" max="5680" width="56.140625" style="641" customWidth="1"/>
    <col min="5681" max="5681" width="0.7109375" style="641" customWidth="1"/>
    <col min="5682" max="5682" width="9.140625" style="641" customWidth="1"/>
    <col min="5683" max="5683" width="6" style="641" customWidth="1"/>
    <col min="5684" max="5684" width="0.7109375" style="641" customWidth="1"/>
    <col min="5685" max="5685" width="7.140625" style="641" customWidth="1"/>
    <col min="5686" max="5686" width="6.5703125" style="641" customWidth="1"/>
    <col min="5687" max="5687" width="0.7109375" style="641" customWidth="1"/>
    <col min="5688" max="5688" width="7.85546875" style="641" customWidth="1"/>
    <col min="5689" max="5689" width="10.5703125" style="641" customWidth="1"/>
    <col min="5690" max="5690" width="0.7109375" style="641" customWidth="1"/>
    <col min="5691" max="5932" width="11.42578125" style="641"/>
    <col min="5933" max="5933" width="0.7109375" style="641" customWidth="1"/>
    <col min="5934" max="5934" width="15.140625" style="641" customWidth="1"/>
    <col min="5935" max="5935" width="0.7109375" style="641" customWidth="1"/>
    <col min="5936" max="5936" width="56.140625" style="641" customWidth="1"/>
    <col min="5937" max="5937" width="0.7109375" style="641" customWidth="1"/>
    <col min="5938" max="5938" width="9.140625" style="641" customWidth="1"/>
    <col min="5939" max="5939" width="6" style="641" customWidth="1"/>
    <col min="5940" max="5940" width="0.7109375" style="641" customWidth="1"/>
    <col min="5941" max="5941" width="7.140625" style="641" customWidth="1"/>
    <col min="5942" max="5942" width="6.5703125" style="641" customWidth="1"/>
    <col min="5943" max="5943" width="0.7109375" style="641" customWidth="1"/>
    <col min="5944" max="5944" width="7.85546875" style="641" customWidth="1"/>
    <col min="5945" max="5945" width="10.5703125" style="641" customWidth="1"/>
    <col min="5946" max="5946" width="0.7109375" style="641" customWidth="1"/>
    <col min="5947" max="6188" width="11.42578125" style="641"/>
    <col min="6189" max="6189" width="0.7109375" style="641" customWidth="1"/>
    <col min="6190" max="6190" width="15.140625" style="641" customWidth="1"/>
    <col min="6191" max="6191" width="0.7109375" style="641" customWidth="1"/>
    <col min="6192" max="6192" width="56.140625" style="641" customWidth="1"/>
    <col min="6193" max="6193" width="0.7109375" style="641" customWidth="1"/>
    <col min="6194" max="6194" width="9.140625" style="641" customWidth="1"/>
    <col min="6195" max="6195" width="6" style="641" customWidth="1"/>
    <col min="6196" max="6196" width="0.7109375" style="641" customWidth="1"/>
    <col min="6197" max="6197" width="7.140625" style="641" customWidth="1"/>
    <col min="6198" max="6198" width="6.5703125" style="641" customWidth="1"/>
    <col min="6199" max="6199" width="0.7109375" style="641" customWidth="1"/>
    <col min="6200" max="6200" width="7.85546875" style="641" customWidth="1"/>
    <col min="6201" max="6201" width="10.5703125" style="641" customWidth="1"/>
    <col min="6202" max="6202" width="0.7109375" style="641" customWidth="1"/>
    <col min="6203" max="6444" width="11.42578125" style="641"/>
    <col min="6445" max="6445" width="0.7109375" style="641" customWidth="1"/>
    <col min="6446" max="6446" width="15.140625" style="641" customWidth="1"/>
    <col min="6447" max="6447" width="0.7109375" style="641" customWidth="1"/>
    <col min="6448" max="6448" width="56.140625" style="641" customWidth="1"/>
    <col min="6449" max="6449" width="0.7109375" style="641" customWidth="1"/>
    <col min="6450" max="6450" width="9.140625" style="641" customWidth="1"/>
    <col min="6451" max="6451" width="6" style="641" customWidth="1"/>
    <col min="6452" max="6452" width="0.7109375" style="641" customWidth="1"/>
    <col min="6453" max="6453" width="7.140625" style="641" customWidth="1"/>
    <col min="6454" max="6454" width="6.5703125" style="641" customWidth="1"/>
    <col min="6455" max="6455" width="0.7109375" style="641" customWidth="1"/>
    <col min="6456" max="6456" width="7.85546875" style="641" customWidth="1"/>
    <col min="6457" max="6457" width="10.5703125" style="641" customWidth="1"/>
    <col min="6458" max="6458" width="0.7109375" style="641" customWidth="1"/>
    <col min="6459" max="6700" width="11.42578125" style="641"/>
    <col min="6701" max="6701" width="0.7109375" style="641" customWidth="1"/>
    <col min="6702" max="6702" width="15.140625" style="641" customWidth="1"/>
    <col min="6703" max="6703" width="0.7109375" style="641" customWidth="1"/>
    <col min="6704" max="6704" width="56.140625" style="641" customWidth="1"/>
    <col min="6705" max="6705" width="0.7109375" style="641" customWidth="1"/>
    <col min="6706" max="6706" width="9.140625" style="641" customWidth="1"/>
    <col min="6707" max="6707" width="6" style="641" customWidth="1"/>
    <col min="6708" max="6708" width="0.7109375" style="641" customWidth="1"/>
    <col min="6709" max="6709" width="7.140625" style="641" customWidth="1"/>
    <col min="6710" max="6710" width="6.5703125" style="641" customWidth="1"/>
    <col min="6711" max="6711" width="0.7109375" style="641" customWidth="1"/>
    <col min="6712" max="6712" width="7.85546875" style="641" customWidth="1"/>
    <col min="6713" max="6713" width="10.5703125" style="641" customWidth="1"/>
    <col min="6714" max="6714" width="0.7109375" style="641" customWidth="1"/>
    <col min="6715" max="6956" width="11.42578125" style="641"/>
    <col min="6957" max="6957" width="0.7109375" style="641" customWidth="1"/>
    <col min="6958" max="6958" width="15.140625" style="641" customWidth="1"/>
    <col min="6959" max="6959" width="0.7109375" style="641" customWidth="1"/>
    <col min="6960" max="6960" width="56.140625" style="641" customWidth="1"/>
    <col min="6961" max="6961" width="0.7109375" style="641" customWidth="1"/>
    <col min="6962" max="6962" width="9.140625" style="641" customWidth="1"/>
    <col min="6963" max="6963" width="6" style="641" customWidth="1"/>
    <col min="6964" max="6964" width="0.7109375" style="641" customWidth="1"/>
    <col min="6965" max="6965" width="7.140625" style="641" customWidth="1"/>
    <col min="6966" max="6966" width="6.5703125" style="641" customWidth="1"/>
    <col min="6967" max="6967" width="0.7109375" style="641" customWidth="1"/>
    <col min="6968" max="6968" width="7.85546875" style="641" customWidth="1"/>
    <col min="6969" max="6969" width="10.5703125" style="641" customWidth="1"/>
    <col min="6970" max="6970" width="0.7109375" style="641" customWidth="1"/>
    <col min="6971" max="7212" width="11.42578125" style="641"/>
    <col min="7213" max="7213" width="0.7109375" style="641" customWidth="1"/>
    <col min="7214" max="7214" width="15.140625" style="641" customWidth="1"/>
    <col min="7215" max="7215" width="0.7109375" style="641" customWidth="1"/>
    <col min="7216" max="7216" width="56.140625" style="641" customWidth="1"/>
    <col min="7217" max="7217" width="0.7109375" style="641" customWidth="1"/>
    <col min="7218" max="7218" width="9.140625" style="641" customWidth="1"/>
    <col min="7219" max="7219" width="6" style="641" customWidth="1"/>
    <col min="7220" max="7220" width="0.7109375" style="641" customWidth="1"/>
    <col min="7221" max="7221" width="7.140625" style="641" customWidth="1"/>
    <col min="7222" max="7222" width="6.5703125" style="641" customWidth="1"/>
    <col min="7223" max="7223" width="0.7109375" style="641" customWidth="1"/>
    <col min="7224" max="7224" width="7.85546875" style="641" customWidth="1"/>
    <col min="7225" max="7225" width="10.5703125" style="641" customWidth="1"/>
    <col min="7226" max="7226" width="0.7109375" style="641" customWidth="1"/>
    <col min="7227" max="7468" width="11.42578125" style="641"/>
    <col min="7469" max="7469" width="0.7109375" style="641" customWidth="1"/>
    <col min="7470" max="7470" width="15.140625" style="641" customWidth="1"/>
    <col min="7471" max="7471" width="0.7109375" style="641" customWidth="1"/>
    <col min="7472" max="7472" width="56.140625" style="641" customWidth="1"/>
    <col min="7473" max="7473" width="0.7109375" style="641" customWidth="1"/>
    <col min="7474" max="7474" width="9.140625" style="641" customWidth="1"/>
    <col min="7475" max="7475" width="6" style="641" customWidth="1"/>
    <col min="7476" max="7476" width="0.7109375" style="641" customWidth="1"/>
    <col min="7477" max="7477" width="7.140625" style="641" customWidth="1"/>
    <col min="7478" max="7478" width="6.5703125" style="641" customWidth="1"/>
    <col min="7479" max="7479" width="0.7109375" style="641" customWidth="1"/>
    <col min="7480" max="7480" width="7.85546875" style="641" customWidth="1"/>
    <col min="7481" max="7481" width="10.5703125" style="641" customWidth="1"/>
    <col min="7482" max="7482" width="0.7109375" style="641" customWidth="1"/>
    <col min="7483" max="7724" width="11.42578125" style="641"/>
    <col min="7725" max="7725" width="0.7109375" style="641" customWidth="1"/>
    <col min="7726" max="7726" width="15.140625" style="641" customWidth="1"/>
    <col min="7727" max="7727" width="0.7109375" style="641" customWidth="1"/>
    <col min="7728" max="7728" width="56.140625" style="641" customWidth="1"/>
    <col min="7729" max="7729" width="0.7109375" style="641" customWidth="1"/>
    <col min="7730" max="7730" width="9.140625" style="641" customWidth="1"/>
    <col min="7731" max="7731" width="6" style="641" customWidth="1"/>
    <col min="7732" max="7732" width="0.7109375" style="641" customWidth="1"/>
    <col min="7733" max="7733" width="7.140625" style="641" customWidth="1"/>
    <col min="7734" max="7734" width="6.5703125" style="641" customWidth="1"/>
    <col min="7735" max="7735" width="0.7109375" style="641" customWidth="1"/>
    <col min="7736" max="7736" width="7.85546875" style="641" customWidth="1"/>
    <col min="7737" max="7737" width="10.5703125" style="641" customWidth="1"/>
    <col min="7738" max="7738" width="0.7109375" style="641" customWidth="1"/>
    <col min="7739" max="7980" width="11.42578125" style="641"/>
    <col min="7981" max="7981" width="0.7109375" style="641" customWidth="1"/>
    <col min="7982" max="7982" width="15.140625" style="641" customWidth="1"/>
    <col min="7983" max="7983" width="0.7109375" style="641" customWidth="1"/>
    <col min="7984" max="7984" width="56.140625" style="641" customWidth="1"/>
    <col min="7985" max="7985" width="0.7109375" style="641" customWidth="1"/>
    <col min="7986" max="7986" width="9.140625" style="641" customWidth="1"/>
    <col min="7987" max="7987" width="6" style="641" customWidth="1"/>
    <col min="7988" max="7988" width="0.7109375" style="641" customWidth="1"/>
    <col min="7989" max="7989" width="7.140625" style="641" customWidth="1"/>
    <col min="7990" max="7990" width="6.5703125" style="641" customWidth="1"/>
    <col min="7991" max="7991" width="0.7109375" style="641" customWidth="1"/>
    <col min="7992" max="7992" width="7.85546875" style="641" customWidth="1"/>
    <col min="7993" max="7993" width="10.5703125" style="641" customWidth="1"/>
    <col min="7994" max="7994" width="0.7109375" style="641" customWidth="1"/>
    <col min="7995" max="8236" width="11.42578125" style="641"/>
    <col min="8237" max="8237" width="0.7109375" style="641" customWidth="1"/>
    <col min="8238" max="8238" width="15.140625" style="641" customWidth="1"/>
    <col min="8239" max="8239" width="0.7109375" style="641" customWidth="1"/>
    <col min="8240" max="8240" width="56.140625" style="641" customWidth="1"/>
    <col min="8241" max="8241" width="0.7109375" style="641" customWidth="1"/>
    <col min="8242" max="8242" width="9.140625" style="641" customWidth="1"/>
    <col min="8243" max="8243" width="6" style="641" customWidth="1"/>
    <col min="8244" max="8244" width="0.7109375" style="641" customWidth="1"/>
    <col min="8245" max="8245" width="7.140625" style="641" customWidth="1"/>
    <col min="8246" max="8246" width="6.5703125" style="641" customWidth="1"/>
    <col min="8247" max="8247" width="0.7109375" style="641" customWidth="1"/>
    <col min="8248" max="8248" width="7.85546875" style="641" customWidth="1"/>
    <col min="8249" max="8249" width="10.5703125" style="641" customWidth="1"/>
    <col min="8250" max="8250" width="0.7109375" style="641" customWidth="1"/>
    <col min="8251" max="8492" width="11.42578125" style="641"/>
    <col min="8493" max="8493" width="0.7109375" style="641" customWidth="1"/>
    <col min="8494" max="8494" width="15.140625" style="641" customWidth="1"/>
    <col min="8495" max="8495" width="0.7109375" style="641" customWidth="1"/>
    <col min="8496" max="8496" width="56.140625" style="641" customWidth="1"/>
    <col min="8497" max="8497" width="0.7109375" style="641" customWidth="1"/>
    <col min="8498" max="8498" width="9.140625" style="641" customWidth="1"/>
    <col min="8499" max="8499" width="6" style="641" customWidth="1"/>
    <col min="8500" max="8500" width="0.7109375" style="641" customWidth="1"/>
    <col min="8501" max="8501" width="7.140625" style="641" customWidth="1"/>
    <col min="8502" max="8502" width="6.5703125" style="641" customWidth="1"/>
    <col min="8503" max="8503" width="0.7109375" style="641" customWidth="1"/>
    <col min="8504" max="8504" width="7.85546875" style="641" customWidth="1"/>
    <col min="8505" max="8505" width="10.5703125" style="641" customWidth="1"/>
    <col min="8506" max="8506" width="0.7109375" style="641" customWidth="1"/>
    <col min="8507" max="8748" width="11.42578125" style="641"/>
    <col min="8749" max="8749" width="0.7109375" style="641" customWidth="1"/>
    <col min="8750" max="8750" width="15.140625" style="641" customWidth="1"/>
    <col min="8751" max="8751" width="0.7109375" style="641" customWidth="1"/>
    <col min="8752" max="8752" width="56.140625" style="641" customWidth="1"/>
    <col min="8753" max="8753" width="0.7109375" style="641" customWidth="1"/>
    <col min="8754" max="8754" width="9.140625" style="641" customWidth="1"/>
    <col min="8755" max="8755" width="6" style="641" customWidth="1"/>
    <col min="8756" max="8756" width="0.7109375" style="641" customWidth="1"/>
    <col min="8757" max="8757" width="7.140625" style="641" customWidth="1"/>
    <col min="8758" max="8758" width="6.5703125" style="641" customWidth="1"/>
    <col min="8759" max="8759" width="0.7109375" style="641" customWidth="1"/>
    <col min="8760" max="8760" width="7.85546875" style="641" customWidth="1"/>
    <col min="8761" max="8761" width="10.5703125" style="641" customWidth="1"/>
    <col min="8762" max="8762" width="0.7109375" style="641" customWidth="1"/>
    <col min="8763" max="9004" width="11.42578125" style="641"/>
    <col min="9005" max="9005" width="0.7109375" style="641" customWidth="1"/>
    <col min="9006" max="9006" width="15.140625" style="641" customWidth="1"/>
    <col min="9007" max="9007" width="0.7109375" style="641" customWidth="1"/>
    <col min="9008" max="9008" width="56.140625" style="641" customWidth="1"/>
    <col min="9009" max="9009" width="0.7109375" style="641" customWidth="1"/>
    <col min="9010" max="9010" width="9.140625" style="641" customWidth="1"/>
    <col min="9011" max="9011" width="6" style="641" customWidth="1"/>
    <col min="9012" max="9012" width="0.7109375" style="641" customWidth="1"/>
    <col min="9013" max="9013" width="7.140625" style="641" customWidth="1"/>
    <col min="9014" max="9014" width="6.5703125" style="641" customWidth="1"/>
    <col min="9015" max="9015" width="0.7109375" style="641" customWidth="1"/>
    <col min="9016" max="9016" width="7.85546875" style="641" customWidth="1"/>
    <col min="9017" max="9017" width="10.5703125" style="641" customWidth="1"/>
    <col min="9018" max="9018" width="0.7109375" style="641" customWidth="1"/>
    <col min="9019" max="9260" width="11.42578125" style="641"/>
    <col min="9261" max="9261" width="0.7109375" style="641" customWidth="1"/>
    <col min="9262" max="9262" width="15.140625" style="641" customWidth="1"/>
    <col min="9263" max="9263" width="0.7109375" style="641" customWidth="1"/>
    <col min="9264" max="9264" width="56.140625" style="641" customWidth="1"/>
    <col min="9265" max="9265" width="0.7109375" style="641" customWidth="1"/>
    <col min="9266" max="9266" width="9.140625" style="641" customWidth="1"/>
    <col min="9267" max="9267" width="6" style="641" customWidth="1"/>
    <col min="9268" max="9268" width="0.7109375" style="641" customWidth="1"/>
    <col min="9269" max="9269" width="7.140625" style="641" customWidth="1"/>
    <col min="9270" max="9270" width="6.5703125" style="641" customWidth="1"/>
    <col min="9271" max="9271" width="0.7109375" style="641" customWidth="1"/>
    <col min="9272" max="9272" width="7.85546875" style="641" customWidth="1"/>
    <col min="9273" max="9273" width="10.5703125" style="641" customWidth="1"/>
    <col min="9274" max="9274" width="0.7109375" style="641" customWidth="1"/>
    <col min="9275" max="9516" width="11.42578125" style="641"/>
    <col min="9517" max="9517" width="0.7109375" style="641" customWidth="1"/>
    <col min="9518" max="9518" width="15.140625" style="641" customWidth="1"/>
    <col min="9519" max="9519" width="0.7109375" style="641" customWidth="1"/>
    <col min="9520" max="9520" width="56.140625" style="641" customWidth="1"/>
    <col min="9521" max="9521" width="0.7109375" style="641" customWidth="1"/>
    <col min="9522" max="9522" width="9.140625" style="641" customWidth="1"/>
    <col min="9523" max="9523" width="6" style="641" customWidth="1"/>
    <col min="9524" max="9524" width="0.7109375" style="641" customWidth="1"/>
    <col min="9525" max="9525" width="7.140625" style="641" customWidth="1"/>
    <col min="9526" max="9526" width="6.5703125" style="641" customWidth="1"/>
    <col min="9527" max="9527" width="0.7109375" style="641" customWidth="1"/>
    <col min="9528" max="9528" width="7.85546875" style="641" customWidth="1"/>
    <col min="9529" max="9529" width="10.5703125" style="641" customWidth="1"/>
    <col min="9530" max="9530" width="0.7109375" style="641" customWidth="1"/>
    <col min="9531" max="9772" width="11.42578125" style="641"/>
    <col min="9773" max="9773" width="0.7109375" style="641" customWidth="1"/>
    <col min="9774" max="9774" width="15.140625" style="641" customWidth="1"/>
    <col min="9775" max="9775" width="0.7109375" style="641" customWidth="1"/>
    <col min="9776" max="9776" width="56.140625" style="641" customWidth="1"/>
    <col min="9777" max="9777" width="0.7109375" style="641" customWidth="1"/>
    <col min="9778" max="9778" width="9.140625" style="641" customWidth="1"/>
    <col min="9779" max="9779" width="6" style="641" customWidth="1"/>
    <col min="9780" max="9780" width="0.7109375" style="641" customWidth="1"/>
    <col min="9781" max="9781" width="7.140625" style="641" customWidth="1"/>
    <col min="9782" max="9782" width="6.5703125" style="641" customWidth="1"/>
    <col min="9783" max="9783" width="0.7109375" style="641" customWidth="1"/>
    <col min="9784" max="9784" width="7.85546875" style="641" customWidth="1"/>
    <col min="9785" max="9785" width="10.5703125" style="641" customWidth="1"/>
    <col min="9786" max="9786" width="0.7109375" style="641" customWidth="1"/>
    <col min="9787" max="10028" width="11.42578125" style="641"/>
    <col min="10029" max="10029" width="0.7109375" style="641" customWidth="1"/>
    <col min="10030" max="10030" width="15.140625" style="641" customWidth="1"/>
    <col min="10031" max="10031" width="0.7109375" style="641" customWidth="1"/>
    <col min="10032" max="10032" width="56.140625" style="641" customWidth="1"/>
    <col min="10033" max="10033" width="0.7109375" style="641" customWidth="1"/>
    <col min="10034" max="10034" width="9.140625" style="641" customWidth="1"/>
    <col min="10035" max="10035" width="6" style="641" customWidth="1"/>
    <col min="10036" max="10036" width="0.7109375" style="641" customWidth="1"/>
    <col min="10037" max="10037" width="7.140625" style="641" customWidth="1"/>
    <col min="10038" max="10038" width="6.5703125" style="641" customWidth="1"/>
    <col min="10039" max="10039" width="0.7109375" style="641" customWidth="1"/>
    <col min="10040" max="10040" width="7.85546875" style="641" customWidth="1"/>
    <col min="10041" max="10041" width="10.5703125" style="641" customWidth="1"/>
    <col min="10042" max="10042" width="0.7109375" style="641" customWidth="1"/>
    <col min="10043" max="10284" width="11.42578125" style="641"/>
    <col min="10285" max="10285" width="0.7109375" style="641" customWidth="1"/>
    <col min="10286" max="10286" width="15.140625" style="641" customWidth="1"/>
    <col min="10287" max="10287" width="0.7109375" style="641" customWidth="1"/>
    <col min="10288" max="10288" width="56.140625" style="641" customWidth="1"/>
    <col min="10289" max="10289" width="0.7109375" style="641" customWidth="1"/>
    <col min="10290" max="10290" width="9.140625" style="641" customWidth="1"/>
    <col min="10291" max="10291" width="6" style="641" customWidth="1"/>
    <col min="10292" max="10292" width="0.7109375" style="641" customWidth="1"/>
    <col min="10293" max="10293" width="7.140625" style="641" customWidth="1"/>
    <col min="10294" max="10294" width="6.5703125" style="641" customWidth="1"/>
    <col min="10295" max="10295" width="0.7109375" style="641" customWidth="1"/>
    <col min="10296" max="10296" width="7.85546875" style="641" customWidth="1"/>
    <col min="10297" max="10297" width="10.5703125" style="641" customWidth="1"/>
    <col min="10298" max="10298" width="0.7109375" style="641" customWidth="1"/>
    <col min="10299" max="10540" width="11.42578125" style="641"/>
    <col min="10541" max="10541" width="0.7109375" style="641" customWidth="1"/>
    <col min="10542" max="10542" width="15.140625" style="641" customWidth="1"/>
    <col min="10543" max="10543" width="0.7109375" style="641" customWidth="1"/>
    <col min="10544" max="10544" width="56.140625" style="641" customWidth="1"/>
    <col min="10545" max="10545" width="0.7109375" style="641" customWidth="1"/>
    <col min="10546" max="10546" width="9.140625" style="641" customWidth="1"/>
    <col min="10547" max="10547" width="6" style="641" customWidth="1"/>
    <col min="10548" max="10548" width="0.7109375" style="641" customWidth="1"/>
    <col min="10549" max="10549" width="7.140625" style="641" customWidth="1"/>
    <col min="10550" max="10550" width="6.5703125" style="641" customWidth="1"/>
    <col min="10551" max="10551" width="0.7109375" style="641" customWidth="1"/>
    <col min="10552" max="10552" width="7.85546875" style="641" customWidth="1"/>
    <col min="10553" max="10553" width="10.5703125" style="641" customWidth="1"/>
    <col min="10554" max="10554" width="0.7109375" style="641" customWidth="1"/>
    <col min="10555" max="10796" width="11.42578125" style="641"/>
    <col min="10797" max="10797" width="0.7109375" style="641" customWidth="1"/>
    <col min="10798" max="10798" width="15.140625" style="641" customWidth="1"/>
    <col min="10799" max="10799" width="0.7109375" style="641" customWidth="1"/>
    <col min="10800" max="10800" width="56.140625" style="641" customWidth="1"/>
    <col min="10801" max="10801" width="0.7109375" style="641" customWidth="1"/>
    <col min="10802" max="10802" width="9.140625" style="641" customWidth="1"/>
    <col min="10803" max="10803" width="6" style="641" customWidth="1"/>
    <col min="10804" max="10804" width="0.7109375" style="641" customWidth="1"/>
    <col min="10805" max="10805" width="7.140625" style="641" customWidth="1"/>
    <col min="10806" max="10806" width="6.5703125" style="641" customWidth="1"/>
    <col min="10807" max="10807" width="0.7109375" style="641" customWidth="1"/>
    <col min="10808" max="10808" width="7.85546875" style="641" customWidth="1"/>
    <col min="10809" max="10809" width="10.5703125" style="641" customWidth="1"/>
    <col min="10810" max="10810" width="0.7109375" style="641" customWidth="1"/>
    <col min="10811" max="11052" width="11.42578125" style="641"/>
    <col min="11053" max="11053" width="0.7109375" style="641" customWidth="1"/>
    <col min="11054" max="11054" width="15.140625" style="641" customWidth="1"/>
    <col min="11055" max="11055" width="0.7109375" style="641" customWidth="1"/>
    <col min="11056" max="11056" width="56.140625" style="641" customWidth="1"/>
    <col min="11057" max="11057" width="0.7109375" style="641" customWidth="1"/>
    <col min="11058" max="11058" width="9.140625" style="641" customWidth="1"/>
    <col min="11059" max="11059" width="6" style="641" customWidth="1"/>
    <col min="11060" max="11060" width="0.7109375" style="641" customWidth="1"/>
    <col min="11061" max="11061" width="7.140625" style="641" customWidth="1"/>
    <col min="11062" max="11062" width="6.5703125" style="641" customWidth="1"/>
    <col min="11063" max="11063" width="0.7109375" style="641" customWidth="1"/>
    <col min="11064" max="11064" width="7.85546875" style="641" customWidth="1"/>
    <col min="11065" max="11065" width="10.5703125" style="641" customWidth="1"/>
    <col min="11066" max="11066" width="0.7109375" style="641" customWidth="1"/>
    <col min="11067" max="11308" width="11.42578125" style="641"/>
    <col min="11309" max="11309" width="0.7109375" style="641" customWidth="1"/>
    <col min="11310" max="11310" width="15.140625" style="641" customWidth="1"/>
    <col min="11311" max="11311" width="0.7109375" style="641" customWidth="1"/>
    <col min="11312" max="11312" width="56.140625" style="641" customWidth="1"/>
    <col min="11313" max="11313" width="0.7109375" style="641" customWidth="1"/>
    <col min="11314" max="11314" width="9.140625" style="641" customWidth="1"/>
    <col min="11315" max="11315" width="6" style="641" customWidth="1"/>
    <col min="11316" max="11316" width="0.7109375" style="641" customWidth="1"/>
    <col min="11317" max="11317" width="7.140625" style="641" customWidth="1"/>
    <col min="11318" max="11318" width="6.5703125" style="641" customWidth="1"/>
    <col min="11319" max="11319" width="0.7109375" style="641" customWidth="1"/>
    <col min="11320" max="11320" width="7.85546875" style="641" customWidth="1"/>
    <col min="11321" max="11321" width="10.5703125" style="641" customWidth="1"/>
    <col min="11322" max="11322" width="0.7109375" style="641" customWidth="1"/>
    <col min="11323" max="11564" width="11.42578125" style="641"/>
    <col min="11565" max="11565" width="0.7109375" style="641" customWidth="1"/>
    <col min="11566" max="11566" width="15.140625" style="641" customWidth="1"/>
    <col min="11567" max="11567" width="0.7109375" style="641" customWidth="1"/>
    <col min="11568" max="11568" width="56.140625" style="641" customWidth="1"/>
    <col min="11569" max="11569" width="0.7109375" style="641" customWidth="1"/>
    <col min="11570" max="11570" width="9.140625" style="641" customWidth="1"/>
    <col min="11571" max="11571" width="6" style="641" customWidth="1"/>
    <col min="11572" max="11572" width="0.7109375" style="641" customWidth="1"/>
    <col min="11573" max="11573" width="7.140625" style="641" customWidth="1"/>
    <col min="11574" max="11574" width="6.5703125" style="641" customWidth="1"/>
    <col min="11575" max="11575" width="0.7109375" style="641" customWidth="1"/>
    <col min="11576" max="11576" width="7.85546875" style="641" customWidth="1"/>
    <col min="11577" max="11577" width="10.5703125" style="641" customWidth="1"/>
    <col min="11578" max="11578" width="0.7109375" style="641" customWidth="1"/>
    <col min="11579" max="11820" width="11.42578125" style="641"/>
    <col min="11821" max="11821" width="0.7109375" style="641" customWidth="1"/>
    <col min="11822" max="11822" width="15.140625" style="641" customWidth="1"/>
    <col min="11823" max="11823" width="0.7109375" style="641" customWidth="1"/>
    <col min="11824" max="11824" width="56.140625" style="641" customWidth="1"/>
    <col min="11825" max="11825" width="0.7109375" style="641" customWidth="1"/>
    <col min="11826" max="11826" width="9.140625" style="641" customWidth="1"/>
    <col min="11827" max="11827" width="6" style="641" customWidth="1"/>
    <col min="11828" max="11828" width="0.7109375" style="641" customWidth="1"/>
    <col min="11829" max="11829" width="7.140625" style="641" customWidth="1"/>
    <col min="11830" max="11830" width="6.5703125" style="641" customWidth="1"/>
    <col min="11831" max="11831" width="0.7109375" style="641" customWidth="1"/>
    <col min="11832" max="11832" width="7.85546875" style="641" customWidth="1"/>
    <col min="11833" max="11833" width="10.5703125" style="641" customWidth="1"/>
    <col min="11834" max="11834" width="0.7109375" style="641" customWidth="1"/>
    <col min="11835" max="12076" width="11.42578125" style="641"/>
    <col min="12077" max="12077" width="0.7109375" style="641" customWidth="1"/>
    <col min="12078" max="12078" width="15.140625" style="641" customWidth="1"/>
    <col min="12079" max="12079" width="0.7109375" style="641" customWidth="1"/>
    <col min="12080" max="12080" width="56.140625" style="641" customWidth="1"/>
    <col min="12081" max="12081" width="0.7109375" style="641" customWidth="1"/>
    <col min="12082" max="12082" width="9.140625" style="641" customWidth="1"/>
    <col min="12083" max="12083" width="6" style="641" customWidth="1"/>
    <col min="12084" max="12084" width="0.7109375" style="641" customWidth="1"/>
    <col min="12085" max="12085" width="7.140625" style="641" customWidth="1"/>
    <col min="12086" max="12086" width="6.5703125" style="641" customWidth="1"/>
    <col min="12087" max="12087" width="0.7109375" style="641" customWidth="1"/>
    <col min="12088" max="12088" width="7.85546875" style="641" customWidth="1"/>
    <col min="12089" max="12089" width="10.5703125" style="641" customWidth="1"/>
    <col min="12090" max="12090" width="0.7109375" style="641" customWidth="1"/>
    <col min="12091" max="12332" width="11.42578125" style="641"/>
    <col min="12333" max="12333" width="0.7109375" style="641" customWidth="1"/>
    <col min="12334" max="12334" width="15.140625" style="641" customWidth="1"/>
    <col min="12335" max="12335" width="0.7109375" style="641" customWidth="1"/>
    <col min="12336" max="12336" width="56.140625" style="641" customWidth="1"/>
    <col min="12337" max="12337" width="0.7109375" style="641" customWidth="1"/>
    <col min="12338" max="12338" width="9.140625" style="641" customWidth="1"/>
    <col min="12339" max="12339" width="6" style="641" customWidth="1"/>
    <col min="12340" max="12340" width="0.7109375" style="641" customWidth="1"/>
    <col min="12341" max="12341" width="7.140625" style="641" customWidth="1"/>
    <col min="12342" max="12342" width="6.5703125" style="641" customWidth="1"/>
    <col min="12343" max="12343" width="0.7109375" style="641" customWidth="1"/>
    <col min="12344" max="12344" width="7.85546875" style="641" customWidth="1"/>
    <col min="12345" max="12345" width="10.5703125" style="641" customWidth="1"/>
    <col min="12346" max="12346" width="0.7109375" style="641" customWidth="1"/>
    <col min="12347" max="12588" width="11.42578125" style="641"/>
    <col min="12589" max="12589" width="0.7109375" style="641" customWidth="1"/>
    <col min="12590" max="12590" width="15.140625" style="641" customWidth="1"/>
    <col min="12591" max="12591" width="0.7109375" style="641" customWidth="1"/>
    <col min="12592" max="12592" width="56.140625" style="641" customWidth="1"/>
    <col min="12593" max="12593" width="0.7109375" style="641" customWidth="1"/>
    <col min="12594" max="12594" width="9.140625" style="641" customWidth="1"/>
    <col min="12595" max="12595" width="6" style="641" customWidth="1"/>
    <col min="12596" max="12596" width="0.7109375" style="641" customWidth="1"/>
    <col min="12597" max="12597" width="7.140625" style="641" customWidth="1"/>
    <col min="12598" max="12598" width="6.5703125" style="641" customWidth="1"/>
    <col min="12599" max="12599" width="0.7109375" style="641" customWidth="1"/>
    <col min="12600" max="12600" width="7.85546875" style="641" customWidth="1"/>
    <col min="12601" max="12601" width="10.5703125" style="641" customWidth="1"/>
    <col min="12602" max="12602" width="0.7109375" style="641" customWidth="1"/>
    <col min="12603" max="12844" width="11.42578125" style="641"/>
    <col min="12845" max="12845" width="0.7109375" style="641" customWidth="1"/>
    <col min="12846" max="12846" width="15.140625" style="641" customWidth="1"/>
    <col min="12847" max="12847" width="0.7109375" style="641" customWidth="1"/>
    <col min="12848" max="12848" width="56.140625" style="641" customWidth="1"/>
    <col min="12849" max="12849" width="0.7109375" style="641" customWidth="1"/>
    <col min="12850" max="12850" width="9.140625" style="641" customWidth="1"/>
    <col min="12851" max="12851" width="6" style="641" customWidth="1"/>
    <col min="12852" max="12852" width="0.7109375" style="641" customWidth="1"/>
    <col min="12853" max="12853" width="7.140625" style="641" customWidth="1"/>
    <col min="12854" max="12854" width="6.5703125" style="641" customWidth="1"/>
    <col min="12855" max="12855" width="0.7109375" style="641" customWidth="1"/>
    <col min="12856" max="12856" width="7.85546875" style="641" customWidth="1"/>
    <col min="12857" max="12857" width="10.5703125" style="641" customWidth="1"/>
    <col min="12858" max="12858" width="0.7109375" style="641" customWidth="1"/>
    <col min="12859" max="13100" width="11.42578125" style="641"/>
    <col min="13101" max="13101" width="0.7109375" style="641" customWidth="1"/>
    <col min="13102" max="13102" width="15.140625" style="641" customWidth="1"/>
    <col min="13103" max="13103" width="0.7109375" style="641" customWidth="1"/>
    <col min="13104" max="13104" width="56.140625" style="641" customWidth="1"/>
    <col min="13105" max="13105" width="0.7109375" style="641" customWidth="1"/>
    <col min="13106" max="13106" width="9.140625" style="641" customWidth="1"/>
    <col min="13107" max="13107" width="6" style="641" customWidth="1"/>
    <col min="13108" max="13108" width="0.7109375" style="641" customWidth="1"/>
    <col min="13109" max="13109" width="7.140625" style="641" customWidth="1"/>
    <col min="13110" max="13110" width="6.5703125" style="641" customWidth="1"/>
    <col min="13111" max="13111" width="0.7109375" style="641" customWidth="1"/>
    <col min="13112" max="13112" width="7.85546875" style="641" customWidth="1"/>
    <col min="13113" max="13113" width="10.5703125" style="641" customWidth="1"/>
    <col min="13114" max="13114" width="0.7109375" style="641" customWidth="1"/>
    <col min="13115" max="13356" width="11.42578125" style="641"/>
    <col min="13357" max="13357" width="0.7109375" style="641" customWidth="1"/>
    <col min="13358" max="13358" width="15.140625" style="641" customWidth="1"/>
    <col min="13359" max="13359" width="0.7109375" style="641" customWidth="1"/>
    <col min="13360" max="13360" width="56.140625" style="641" customWidth="1"/>
    <col min="13361" max="13361" width="0.7109375" style="641" customWidth="1"/>
    <col min="13362" max="13362" width="9.140625" style="641" customWidth="1"/>
    <col min="13363" max="13363" width="6" style="641" customWidth="1"/>
    <col min="13364" max="13364" width="0.7109375" style="641" customWidth="1"/>
    <col min="13365" max="13365" width="7.140625" style="641" customWidth="1"/>
    <col min="13366" max="13366" width="6.5703125" style="641" customWidth="1"/>
    <col min="13367" max="13367" width="0.7109375" style="641" customWidth="1"/>
    <col min="13368" max="13368" width="7.85546875" style="641" customWidth="1"/>
    <col min="13369" max="13369" width="10.5703125" style="641" customWidth="1"/>
    <col min="13370" max="13370" width="0.7109375" style="641" customWidth="1"/>
    <col min="13371" max="13612" width="11.42578125" style="641"/>
    <col min="13613" max="13613" width="0.7109375" style="641" customWidth="1"/>
    <col min="13614" max="13614" width="15.140625" style="641" customWidth="1"/>
    <col min="13615" max="13615" width="0.7109375" style="641" customWidth="1"/>
    <col min="13616" max="13616" width="56.140625" style="641" customWidth="1"/>
    <col min="13617" max="13617" width="0.7109375" style="641" customWidth="1"/>
    <col min="13618" max="13618" width="9.140625" style="641" customWidth="1"/>
    <col min="13619" max="13619" width="6" style="641" customWidth="1"/>
    <col min="13620" max="13620" width="0.7109375" style="641" customWidth="1"/>
    <col min="13621" max="13621" width="7.140625" style="641" customWidth="1"/>
    <col min="13622" max="13622" width="6.5703125" style="641" customWidth="1"/>
    <col min="13623" max="13623" width="0.7109375" style="641" customWidth="1"/>
    <col min="13624" max="13624" width="7.85546875" style="641" customWidth="1"/>
    <col min="13625" max="13625" width="10.5703125" style="641" customWidth="1"/>
    <col min="13626" max="13626" width="0.7109375" style="641" customWidth="1"/>
    <col min="13627" max="16384" width="11.42578125" style="641"/>
  </cols>
  <sheetData>
    <row r="1" spans="1:18" s="592" customFormat="1">
      <c r="A1" s="587"/>
      <c r="B1" s="588" t="s">
        <v>13</v>
      </c>
      <c r="C1" s="588"/>
      <c r="D1" s="589" t="s">
        <v>436</v>
      </c>
      <c r="E1" s="588"/>
      <c r="F1" s="590"/>
      <c r="G1" s="590"/>
      <c r="H1" s="590"/>
      <c r="I1" s="590"/>
      <c r="J1" s="590"/>
      <c r="K1" s="590"/>
      <c r="L1" s="590"/>
      <c r="M1" s="590"/>
      <c r="N1" s="591"/>
    </row>
    <row r="2" spans="1:18" s="592" customFormat="1">
      <c r="A2" s="593"/>
      <c r="B2" s="594" t="s">
        <v>44</v>
      </c>
      <c r="C2" s="594"/>
      <c r="D2" s="595" t="s">
        <v>852</v>
      </c>
      <c r="E2" s="594"/>
      <c r="F2" s="596"/>
      <c r="G2" s="596"/>
      <c r="H2" s="596"/>
      <c r="I2" s="596"/>
      <c r="J2" s="596"/>
      <c r="K2" s="596"/>
      <c r="L2" s="596"/>
      <c r="M2" s="596"/>
      <c r="N2" s="597"/>
    </row>
    <row r="3" spans="1:18" s="592" customFormat="1">
      <c r="A3" s="593"/>
      <c r="B3" s="594" t="s">
        <v>27</v>
      </c>
      <c r="C3" s="594"/>
      <c r="D3" s="595" t="s">
        <v>853</v>
      </c>
      <c r="E3" s="594"/>
      <c r="F3" s="596"/>
      <c r="G3" s="596"/>
      <c r="H3" s="596"/>
      <c r="I3" s="596"/>
      <c r="J3" s="596"/>
      <c r="K3" s="596"/>
      <c r="L3" s="596"/>
      <c r="M3" s="596"/>
      <c r="N3" s="597"/>
    </row>
    <row r="4" spans="1:18" s="592" customFormat="1">
      <c r="A4" s="598"/>
      <c r="B4" s="599" t="s">
        <v>15</v>
      </c>
      <c r="C4" s="599"/>
      <c r="D4" s="643" t="s">
        <v>854</v>
      </c>
      <c r="E4" s="599"/>
      <c r="F4" s="600"/>
      <c r="G4" s="600"/>
      <c r="H4" s="600"/>
      <c r="I4" s="600"/>
      <c r="J4" s="600"/>
      <c r="K4" s="600"/>
      <c r="L4" s="600"/>
      <c r="M4" s="600"/>
      <c r="N4" s="601"/>
    </row>
    <row r="5" spans="1:18" s="592" customFormat="1" ht="18">
      <c r="A5" s="1479" t="s">
        <v>135</v>
      </c>
      <c r="B5" s="1480"/>
      <c r="C5" s="1480"/>
      <c r="D5" s="1480"/>
      <c r="E5" s="1480"/>
      <c r="F5" s="1480"/>
      <c r="G5" s="1480"/>
      <c r="H5" s="1480"/>
      <c r="I5" s="1480"/>
      <c r="J5" s="1480"/>
      <c r="K5" s="1480"/>
      <c r="L5" s="1480"/>
      <c r="M5" s="1480"/>
      <c r="N5" s="1481"/>
    </row>
    <row r="6" spans="1:18" s="592" customFormat="1" ht="3.95" customHeight="1" thickBot="1">
      <c r="A6" s="602"/>
      <c r="B6" s="603"/>
      <c r="C6" s="603"/>
      <c r="D6" s="603"/>
      <c r="E6" s="603"/>
      <c r="F6" s="603"/>
      <c r="G6" s="603"/>
      <c r="H6" s="603"/>
      <c r="I6" s="603"/>
      <c r="J6" s="603"/>
      <c r="K6" s="603"/>
      <c r="L6" s="603"/>
      <c r="M6" s="604"/>
      <c r="N6" s="605"/>
    </row>
    <row r="7" spans="1:18" s="592" customFormat="1" ht="12" customHeight="1">
      <c r="A7" s="606"/>
      <c r="B7" s="1482" t="s">
        <v>138</v>
      </c>
      <c r="C7" s="607"/>
      <c r="D7" s="1484" t="s">
        <v>701</v>
      </c>
      <c r="E7" s="1485"/>
      <c r="F7" s="1485"/>
      <c r="G7" s="1485"/>
      <c r="H7" s="1485"/>
      <c r="I7" s="1485"/>
      <c r="J7" s="1486"/>
      <c r="K7" s="608"/>
      <c r="L7" s="1490" t="s">
        <v>137</v>
      </c>
      <c r="M7" s="1491"/>
      <c r="N7" s="605"/>
    </row>
    <row r="8" spans="1:18" s="592" customFormat="1" ht="15" customHeight="1">
      <c r="A8" s="606"/>
      <c r="B8" s="1483"/>
      <c r="C8" s="607"/>
      <c r="D8" s="1487"/>
      <c r="E8" s="1488"/>
      <c r="F8" s="1488"/>
      <c r="G8" s="1488"/>
      <c r="H8" s="1488"/>
      <c r="I8" s="1488"/>
      <c r="J8" s="1489"/>
      <c r="K8" s="607"/>
      <c r="L8" s="1492" t="s">
        <v>238</v>
      </c>
      <c r="M8" s="1493"/>
      <c r="N8" s="605"/>
    </row>
    <row r="9" spans="1:18" s="592" customFormat="1" ht="3.95" customHeight="1" thickBot="1">
      <c r="A9" s="606"/>
      <c r="B9" s="609"/>
      <c r="C9" s="607"/>
      <c r="D9" s="607"/>
      <c r="E9" s="607"/>
      <c r="F9" s="608"/>
      <c r="G9" s="608"/>
      <c r="H9" s="608"/>
      <c r="I9" s="608"/>
      <c r="J9" s="608"/>
      <c r="K9" s="607"/>
      <c r="L9" s="608"/>
      <c r="M9" s="608"/>
      <c r="N9" s="605"/>
    </row>
    <row r="10" spans="1:18" s="592" customFormat="1" ht="26.25" customHeight="1">
      <c r="A10" s="606"/>
      <c r="B10" s="610" t="s">
        <v>136</v>
      </c>
      <c r="C10" s="611"/>
      <c r="D10" s="612" t="s">
        <v>848</v>
      </c>
      <c r="E10" s="613"/>
      <c r="F10" s="613"/>
      <c r="G10" s="614"/>
      <c r="H10" s="615"/>
      <c r="I10" s="1477" t="s">
        <v>703</v>
      </c>
      <c r="J10" s="1478"/>
      <c r="K10" s="1478"/>
      <c r="L10" s="1478"/>
      <c r="M10" s="616">
        <v>83627</v>
      </c>
      <c r="N10" s="605"/>
    </row>
    <row r="11" spans="1:18" s="592" customFormat="1" ht="3.75" customHeight="1">
      <c r="A11" s="606"/>
      <c r="B11" s="617"/>
      <c r="C11" s="607"/>
      <c r="D11" s="607"/>
      <c r="E11" s="607"/>
      <c r="F11" s="607"/>
      <c r="G11" s="607"/>
      <c r="H11" s="607"/>
      <c r="I11" s="607"/>
      <c r="J11" s="607"/>
      <c r="K11" s="607"/>
      <c r="L11" s="607"/>
      <c r="M11" s="607"/>
      <c r="N11" s="605"/>
    </row>
    <row r="12" spans="1:18" s="592" customFormat="1" ht="12.75" customHeight="1">
      <c r="A12" s="606"/>
      <c r="B12" s="1465" t="s">
        <v>16</v>
      </c>
      <c r="C12" s="1466"/>
      <c r="D12" s="1465" t="s">
        <v>42</v>
      </c>
      <c r="E12" s="1469" t="s">
        <v>225</v>
      </c>
      <c r="F12" s="1469" t="s">
        <v>142</v>
      </c>
      <c r="G12" s="1471" t="s">
        <v>226</v>
      </c>
      <c r="H12" s="1472"/>
      <c r="I12" s="1473"/>
      <c r="J12" s="618" t="s">
        <v>140</v>
      </c>
      <c r="K12" s="618"/>
      <c r="L12" s="619"/>
      <c r="M12" s="832" t="s">
        <v>140</v>
      </c>
      <c r="N12" s="605"/>
    </row>
    <row r="13" spans="1:18" s="592" customFormat="1" ht="14.25">
      <c r="A13" s="606"/>
      <c r="B13" s="1467"/>
      <c r="C13" s="1468"/>
      <c r="D13" s="1467"/>
      <c r="E13" s="1470"/>
      <c r="F13" s="1470"/>
      <c r="G13" s="1474"/>
      <c r="H13" s="1475"/>
      <c r="I13" s="1476"/>
      <c r="J13" s="621" t="s">
        <v>227</v>
      </c>
      <c r="K13" s="621"/>
      <c r="L13" s="622"/>
      <c r="M13" s="623" t="s">
        <v>228</v>
      </c>
      <c r="N13" s="605"/>
      <c r="Q13" s="624"/>
      <c r="R13" s="624"/>
    </row>
    <row r="14" spans="1:18" s="592" customFormat="1" ht="24">
      <c r="A14" s="606"/>
      <c r="B14" s="339">
        <v>11301</v>
      </c>
      <c r="C14" s="625"/>
      <c r="D14" s="626" t="s">
        <v>150</v>
      </c>
      <c r="E14" s="627" t="s">
        <v>423</v>
      </c>
      <c r="F14" s="831" t="s">
        <v>127</v>
      </c>
      <c r="G14" s="1461">
        <v>1</v>
      </c>
      <c r="H14" s="1462"/>
      <c r="I14" s="1463"/>
      <c r="J14" s="1494">
        <v>406.73</v>
      </c>
      <c r="K14" s="1494" t="s">
        <v>127</v>
      </c>
      <c r="L14" s="1494" t="s">
        <v>127</v>
      </c>
      <c r="M14" s="831">
        <f>TRUNC(G14*J14,2)</f>
        <v>406.73</v>
      </c>
      <c r="N14" s="605"/>
      <c r="P14" s="629"/>
      <c r="Q14" s="630">
        <f>0.25*0.25</f>
        <v>6.25E-2</v>
      </c>
      <c r="R14" s="631">
        <v>5.5</v>
      </c>
    </row>
    <row r="15" spans="1:18" s="592" customFormat="1" ht="36">
      <c r="A15" s="606"/>
      <c r="B15" s="339">
        <v>87316</v>
      </c>
      <c r="C15" s="625"/>
      <c r="D15" s="626" t="s">
        <v>134</v>
      </c>
      <c r="E15" s="627" t="s">
        <v>433</v>
      </c>
      <c r="F15" s="831" t="s">
        <v>98</v>
      </c>
      <c r="G15" s="1461">
        <v>5.0000000000000001E-3</v>
      </c>
      <c r="H15" s="1462"/>
      <c r="I15" s="1463"/>
      <c r="J15" s="1494">
        <v>299.83999999999997</v>
      </c>
      <c r="K15" s="1494" t="b">
        <v>0</v>
      </c>
      <c r="L15" s="1494" t="b">
        <v>0</v>
      </c>
      <c r="M15" s="831">
        <f t="shared" ref="M15:M17" si="0">TRUNC(G15*J15,2)</f>
        <v>1.49</v>
      </c>
      <c r="N15" s="605"/>
      <c r="P15" s="629"/>
      <c r="Q15" s="630"/>
      <c r="R15" s="630"/>
    </row>
    <row r="16" spans="1:18" s="592" customFormat="1" ht="14.25">
      <c r="A16" s="606"/>
      <c r="B16" s="339">
        <v>88309</v>
      </c>
      <c r="C16" s="625"/>
      <c r="D16" s="626" t="s">
        <v>134</v>
      </c>
      <c r="E16" s="627" t="s">
        <v>121</v>
      </c>
      <c r="F16" s="831" t="s">
        <v>37</v>
      </c>
      <c r="G16" s="1461">
        <v>2</v>
      </c>
      <c r="H16" s="1462"/>
      <c r="I16" s="1463"/>
      <c r="J16" s="1494">
        <v>19.809999999999999</v>
      </c>
      <c r="K16" s="1494" t="b">
        <v>0</v>
      </c>
      <c r="L16" s="1494" t="b">
        <v>0</v>
      </c>
      <c r="M16" s="831">
        <f t="shared" si="0"/>
        <v>39.619999999999997</v>
      </c>
      <c r="N16" s="605"/>
      <c r="P16" s="629"/>
      <c r="Q16" s="630"/>
      <c r="R16" s="630"/>
    </row>
    <row r="17" spans="1:18" s="592" customFormat="1" ht="14.25">
      <c r="A17" s="606"/>
      <c r="B17" s="339">
        <v>88316</v>
      </c>
      <c r="C17" s="625"/>
      <c r="D17" s="626" t="s">
        <v>134</v>
      </c>
      <c r="E17" s="627" t="s">
        <v>122</v>
      </c>
      <c r="F17" s="831" t="s">
        <v>37</v>
      </c>
      <c r="G17" s="1461">
        <v>2</v>
      </c>
      <c r="H17" s="1462"/>
      <c r="I17" s="1463"/>
      <c r="J17" s="1494">
        <v>15.91</v>
      </c>
      <c r="K17" s="1494" t="b">
        <v>0</v>
      </c>
      <c r="L17" s="1494" t="b">
        <v>0</v>
      </c>
      <c r="M17" s="831">
        <f t="shared" si="0"/>
        <v>31.82</v>
      </c>
      <c r="N17" s="605"/>
      <c r="P17" s="629"/>
      <c r="Q17" s="630"/>
      <c r="R17" s="630"/>
    </row>
    <row r="18" spans="1:18" s="592" customFormat="1" ht="15.75" customHeight="1">
      <c r="A18" s="633"/>
      <c r="B18" s="1457" t="s">
        <v>176</v>
      </c>
      <c r="C18" s="1458"/>
      <c r="D18" s="1459"/>
      <c r="E18" s="1458"/>
      <c r="F18" s="1458"/>
      <c r="G18" s="1458"/>
      <c r="H18" s="1458"/>
      <c r="I18" s="1458"/>
      <c r="J18" s="1458"/>
      <c r="K18" s="1458"/>
      <c r="L18" s="1460"/>
      <c r="M18" s="634">
        <f>SUM(M14:M17)</f>
        <v>479.66</v>
      </c>
      <c r="N18" s="635"/>
      <c r="Q18" s="630"/>
      <c r="R18" s="630"/>
    </row>
    <row r="19" spans="1:18">
      <c r="A19" s="636"/>
      <c r="B19" s="637"/>
      <c r="C19" s="637"/>
      <c r="D19" s="638"/>
      <c r="E19" s="637"/>
      <c r="F19" s="639"/>
      <c r="G19" s="639"/>
      <c r="H19" s="639"/>
      <c r="I19" s="639"/>
      <c r="J19" s="639"/>
      <c r="K19" s="639"/>
      <c r="L19" s="639"/>
      <c r="M19" s="639"/>
      <c r="N19" s="640"/>
    </row>
  </sheetData>
  <mergeCells count="20">
    <mergeCell ref="B18:L18"/>
    <mergeCell ref="J14:L14"/>
    <mergeCell ref="G15:I15"/>
    <mergeCell ref="J15:L15"/>
    <mergeCell ref="G16:I16"/>
    <mergeCell ref="J16:L16"/>
    <mergeCell ref="G17:I17"/>
    <mergeCell ref="J17:L17"/>
    <mergeCell ref="G14:I14"/>
    <mergeCell ref="B12:C13"/>
    <mergeCell ref="D12:D13"/>
    <mergeCell ref="E12:E13"/>
    <mergeCell ref="F12:F13"/>
    <mergeCell ref="G12:I13"/>
    <mergeCell ref="I10:L10"/>
    <mergeCell ref="A5:N5"/>
    <mergeCell ref="B7:B8"/>
    <mergeCell ref="D7:J8"/>
    <mergeCell ref="L7:M7"/>
    <mergeCell ref="L8:M8"/>
  </mergeCells>
  <dataValidations disablePrompts="1" count="1">
    <dataValidation type="list" allowBlank="1" showInputMessage="1" showErrorMessage="1" sqref="O14:O17 D14:D17">
      <formula1>#REF!</formula1>
    </dataValidation>
  </dataValidations>
  <printOptions horizontalCentered="1"/>
  <pageMargins left="0.70866141732283472" right="0.70866141732283472" top="1.1811023622047245" bottom="0.74803149606299213" header="0.31496062992125984" footer="0.31496062992125984"/>
  <pageSetup paperSize="9" scale="86" fitToHeight="0" orientation="landscape" r:id="rId1"/>
  <headerFooter scaleWithDoc="0">
    <oddFooter xml:space="preserve">&amp;C&amp;10
</oddFoot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75">
    <tabColor theme="7"/>
  </sheetPr>
  <dimension ref="A1:AN87"/>
  <sheetViews>
    <sheetView showGridLines="0" showZeros="0" view="pageBreakPreview" zoomScale="70" zoomScaleNormal="100" zoomScaleSheetLayoutView="70" workbookViewId="0">
      <selection activeCell="K22" sqref="K22:L22"/>
    </sheetView>
  </sheetViews>
  <sheetFormatPr defaultColWidth="11.42578125" defaultRowHeight="12.75"/>
  <cols>
    <col min="1" max="1" width="0.7109375" style="21" customWidth="1"/>
    <col min="2" max="2" width="15.140625" style="21" customWidth="1"/>
    <col min="3" max="3" width="0.7109375" style="21" customWidth="1"/>
    <col min="4" max="4" width="45.140625" style="21" customWidth="1"/>
    <col min="5" max="5" width="0.7109375" style="21" customWidth="1"/>
    <col min="6" max="7" width="16.7109375" style="24" customWidth="1"/>
    <col min="8" max="8" width="0.7109375" style="24" customWidth="1"/>
    <col min="9" max="10" width="16.7109375" style="24" customWidth="1"/>
    <col min="11" max="11" width="0.7109375" style="24" customWidth="1"/>
    <col min="12" max="12" width="16.7109375" style="24" customWidth="1"/>
    <col min="13" max="13" width="16.85546875" style="24" customWidth="1"/>
    <col min="14" max="14" width="0.7109375" style="21" customWidth="1"/>
    <col min="15" max="17" width="11.42578125" style="21"/>
    <col min="18" max="18" width="18.7109375" style="21" bestFit="1" customWidth="1"/>
    <col min="19" max="19" width="10.5703125" style="21" bestFit="1" customWidth="1"/>
    <col min="20" max="20" width="15.85546875" style="21" customWidth="1"/>
    <col min="21" max="24" width="5.85546875" style="21" bestFit="1" customWidth="1"/>
    <col min="25" max="26" width="6.42578125" style="21" bestFit="1" customWidth="1"/>
    <col min="27" max="27" width="5.85546875" style="21" bestFit="1" customWidth="1"/>
    <col min="28" max="29" width="6.42578125" style="21" bestFit="1" customWidth="1"/>
    <col min="30" max="30" width="6" style="21" bestFit="1" customWidth="1"/>
    <col min="31" max="38" width="6.42578125" style="21" bestFit="1" customWidth="1"/>
    <col min="39" max="40" width="6.85546875" style="21" bestFit="1" customWidth="1"/>
    <col min="41" max="104" width="11.42578125" style="21"/>
    <col min="105" max="105" width="0.7109375" style="21" customWidth="1"/>
    <col min="106" max="106" width="15.140625" style="21" customWidth="1"/>
    <col min="107" max="107" width="0.7109375" style="21" customWidth="1"/>
    <col min="108" max="108" width="56.140625" style="21" customWidth="1"/>
    <col min="109" max="109" width="0.7109375" style="21" customWidth="1"/>
    <col min="110" max="110" width="9.140625" style="21" customWidth="1"/>
    <col min="111" max="111" width="6" style="21" customWidth="1"/>
    <col min="112" max="112" width="0.7109375" style="21" customWidth="1"/>
    <col min="113" max="113" width="7.140625" style="21" customWidth="1"/>
    <col min="114" max="114" width="6.5703125" style="21" customWidth="1"/>
    <col min="115" max="115" width="0.7109375" style="21" customWidth="1"/>
    <col min="116" max="116" width="7.85546875" style="21" customWidth="1"/>
    <col min="117" max="117" width="10.5703125" style="21" customWidth="1"/>
    <col min="118" max="118" width="0.7109375" style="21" customWidth="1"/>
    <col min="119" max="360" width="11.42578125" style="21"/>
    <col min="361" max="361" width="0.7109375" style="21" customWidth="1"/>
    <col min="362" max="362" width="15.140625" style="21" customWidth="1"/>
    <col min="363" max="363" width="0.7109375" style="21" customWidth="1"/>
    <col min="364" max="364" width="56.140625" style="21" customWidth="1"/>
    <col min="365" max="365" width="0.7109375" style="21" customWidth="1"/>
    <col min="366" max="366" width="9.140625" style="21" customWidth="1"/>
    <col min="367" max="367" width="6" style="21" customWidth="1"/>
    <col min="368" max="368" width="0.7109375" style="21" customWidth="1"/>
    <col min="369" max="369" width="7.140625" style="21" customWidth="1"/>
    <col min="370" max="370" width="6.5703125" style="21" customWidth="1"/>
    <col min="371" max="371" width="0.7109375" style="21" customWidth="1"/>
    <col min="372" max="372" width="7.85546875" style="21" customWidth="1"/>
    <col min="373" max="373" width="10.5703125" style="21" customWidth="1"/>
    <col min="374" max="374" width="0.7109375" style="21" customWidth="1"/>
    <col min="375" max="616" width="11.42578125" style="21"/>
    <col min="617" max="617" width="0.7109375" style="21" customWidth="1"/>
    <col min="618" max="618" width="15.140625" style="21" customWidth="1"/>
    <col min="619" max="619" width="0.7109375" style="21" customWidth="1"/>
    <col min="620" max="620" width="56.140625" style="21" customWidth="1"/>
    <col min="621" max="621" width="0.7109375" style="21" customWidth="1"/>
    <col min="622" max="622" width="9.140625" style="21" customWidth="1"/>
    <col min="623" max="623" width="6" style="21" customWidth="1"/>
    <col min="624" max="624" width="0.7109375" style="21" customWidth="1"/>
    <col min="625" max="625" width="7.140625" style="21" customWidth="1"/>
    <col min="626" max="626" width="6.5703125" style="21" customWidth="1"/>
    <col min="627" max="627" width="0.7109375" style="21" customWidth="1"/>
    <col min="628" max="628" width="7.85546875" style="21" customWidth="1"/>
    <col min="629" max="629" width="10.5703125" style="21" customWidth="1"/>
    <col min="630" max="630" width="0.7109375" style="21" customWidth="1"/>
    <col min="631" max="872" width="11.42578125" style="21"/>
    <col min="873" max="873" width="0.7109375" style="21" customWidth="1"/>
    <col min="874" max="874" width="15.140625" style="21" customWidth="1"/>
    <col min="875" max="875" width="0.7109375" style="21" customWidth="1"/>
    <col min="876" max="876" width="56.140625" style="21" customWidth="1"/>
    <col min="877" max="877" width="0.7109375" style="21" customWidth="1"/>
    <col min="878" max="878" width="9.140625" style="21" customWidth="1"/>
    <col min="879" max="879" width="6" style="21" customWidth="1"/>
    <col min="880" max="880" width="0.7109375" style="21" customWidth="1"/>
    <col min="881" max="881" width="7.140625" style="21" customWidth="1"/>
    <col min="882" max="882" width="6.5703125" style="21" customWidth="1"/>
    <col min="883" max="883" width="0.7109375" style="21" customWidth="1"/>
    <col min="884" max="884" width="7.85546875" style="21" customWidth="1"/>
    <col min="885" max="885" width="10.5703125" style="21" customWidth="1"/>
    <col min="886" max="886" width="0.7109375" style="21" customWidth="1"/>
    <col min="887" max="1128" width="11.42578125" style="21"/>
    <col min="1129" max="1129" width="0.7109375" style="21" customWidth="1"/>
    <col min="1130" max="1130" width="15.140625" style="21" customWidth="1"/>
    <col min="1131" max="1131" width="0.7109375" style="21" customWidth="1"/>
    <col min="1132" max="1132" width="56.140625" style="21" customWidth="1"/>
    <col min="1133" max="1133" width="0.7109375" style="21" customWidth="1"/>
    <col min="1134" max="1134" width="9.140625" style="21" customWidth="1"/>
    <col min="1135" max="1135" width="6" style="21" customWidth="1"/>
    <col min="1136" max="1136" width="0.7109375" style="21" customWidth="1"/>
    <col min="1137" max="1137" width="7.140625" style="21" customWidth="1"/>
    <col min="1138" max="1138" width="6.5703125" style="21" customWidth="1"/>
    <col min="1139" max="1139" width="0.7109375" style="21" customWidth="1"/>
    <col min="1140" max="1140" width="7.85546875" style="21" customWidth="1"/>
    <col min="1141" max="1141" width="10.5703125" style="21" customWidth="1"/>
    <col min="1142" max="1142" width="0.7109375" style="21" customWidth="1"/>
    <col min="1143" max="1384" width="11.42578125" style="21"/>
    <col min="1385" max="1385" width="0.7109375" style="21" customWidth="1"/>
    <col min="1386" max="1386" width="15.140625" style="21" customWidth="1"/>
    <col min="1387" max="1387" width="0.7109375" style="21" customWidth="1"/>
    <col min="1388" max="1388" width="56.140625" style="21" customWidth="1"/>
    <col min="1389" max="1389" width="0.7109375" style="21" customWidth="1"/>
    <col min="1390" max="1390" width="9.140625" style="21" customWidth="1"/>
    <col min="1391" max="1391" width="6" style="21" customWidth="1"/>
    <col min="1392" max="1392" width="0.7109375" style="21" customWidth="1"/>
    <col min="1393" max="1393" width="7.140625" style="21" customWidth="1"/>
    <col min="1394" max="1394" width="6.5703125" style="21" customWidth="1"/>
    <col min="1395" max="1395" width="0.7109375" style="21" customWidth="1"/>
    <col min="1396" max="1396" width="7.85546875" style="21" customWidth="1"/>
    <col min="1397" max="1397" width="10.5703125" style="21" customWidth="1"/>
    <col min="1398" max="1398" width="0.7109375" style="21" customWidth="1"/>
    <col min="1399" max="1640" width="11.42578125" style="21"/>
    <col min="1641" max="1641" width="0.7109375" style="21" customWidth="1"/>
    <col min="1642" max="1642" width="15.140625" style="21" customWidth="1"/>
    <col min="1643" max="1643" width="0.7109375" style="21" customWidth="1"/>
    <col min="1644" max="1644" width="56.140625" style="21" customWidth="1"/>
    <col min="1645" max="1645" width="0.7109375" style="21" customWidth="1"/>
    <col min="1646" max="1646" width="9.140625" style="21" customWidth="1"/>
    <col min="1647" max="1647" width="6" style="21" customWidth="1"/>
    <col min="1648" max="1648" width="0.7109375" style="21" customWidth="1"/>
    <col min="1649" max="1649" width="7.140625" style="21" customWidth="1"/>
    <col min="1650" max="1650" width="6.5703125" style="21" customWidth="1"/>
    <col min="1651" max="1651" width="0.7109375" style="21" customWidth="1"/>
    <col min="1652" max="1652" width="7.85546875" style="21" customWidth="1"/>
    <col min="1653" max="1653" width="10.5703125" style="21" customWidth="1"/>
    <col min="1654" max="1654" width="0.7109375" style="21" customWidth="1"/>
    <col min="1655" max="1896" width="11.42578125" style="21"/>
    <col min="1897" max="1897" width="0.7109375" style="21" customWidth="1"/>
    <col min="1898" max="1898" width="15.140625" style="21" customWidth="1"/>
    <col min="1899" max="1899" width="0.7109375" style="21" customWidth="1"/>
    <col min="1900" max="1900" width="56.140625" style="21" customWidth="1"/>
    <col min="1901" max="1901" width="0.7109375" style="21" customWidth="1"/>
    <col min="1902" max="1902" width="9.140625" style="21" customWidth="1"/>
    <col min="1903" max="1903" width="6" style="21" customWidth="1"/>
    <col min="1904" max="1904" width="0.7109375" style="21" customWidth="1"/>
    <col min="1905" max="1905" width="7.140625" style="21" customWidth="1"/>
    <col min="1906" max="1906" width="6.5703125" style="21" customWidth="1"/>
    <col min="1907" max="1907" width="0.7109375" style="21" customWidth="1"/>
    <col min="1908" max="1908" width="7.85546875" style="21" customWidth="1"/>
    <col min="1909" max="1909" width="10.5703125" style="21" customWidth="1"/>
    <col min="1910" max="1910" width="0.7109375" style="21" customWidth="1"/>
    <col min="1911" max="2152" width="11.42578125" style="21"/>
    <col min="2153" max="2153" width="0.7109375" style="21" customWidth="1"/>
    <col min="2154" max="2154" width="15.140625" style="21" customWidth="1"/>
    <col min="2155" max="2155" width="0.7109375" style="21" customWidth="1"/>
    <col min="2156" max="2156" width="56.140625" style="21" customWidth="1"/>
    <col min="2157" max="2157" width="0.7109375" style="21" customWidth="1"/>
    <col min="2158" max="2158" width="9.140625" style="21" customWidth="1"/>
    <col min="2159" max="2159" width="6" style="21" customWidth="1"/>
    <col min="2160" max="2160" width="0.7109375" style="21" customWidth="1"/>
    <col min="2161" max="2161" width="7.140625" style="21" customWidth="1"/>
    <col min="2162" max="2162" width="6.5703125" style="21" customWidth="1"/>
    <col min="2163" max="2163" width="0.7109375" style="21" customWidth="1"/>
    <col min="2164" max="2164" width="7.85546875" style="21" customWidth="1"/>
    <col min="2165" max="2165" width="10.5703125" style="21" customWidth="1"/>
    <col min="2166" max="2166" width="0.7109375" style="21" customWidth="1"/>
    <col min="2167" max="2408" width="11.42578125" style="21"/>
    <col min="2409" max="2409" width="0.7109375" style="21" customWidth="1"/>
    <col min="2410" max="2410" width="15.140625" style="21" customWidth="1"/>
    <col min="2411" max="2411" width="0.7109375" style="21" customWidth="1"/>
    <col min="2412" max="2412" width="56.140625" style="21" customWidth="1"/>
    <col min="2413" max="2413" width="0.7109375" style="21" customWidth="1"/>
    <col min="2414" max="2414" width="9.140625" style="21" customWidth="1"/>
    <col min="2415" max="2415" width="6" style="21" customWidth="1"/>
    <col min="2416" max="2416" width="0.7109375" style="21" customWidth="1"/>
    <col min="2417" max="2417" width="7.140625" style="21" customWidth="1"/>
    <col min="2418" max="2418" width="6.5703125" style="21" customWidth="1"/>
    <col min="2419" max="2419" width="0.7109375" style="21" customWidth="1"/>
    <col min="2420" max="2420" width="7.85546875" style="21" customWidth="1"/>
    <col min="2421" max="2421" width="10.5703125" style="21" customWidth="1"/>
    <col min="2422" max="2422" width="0.7109375" style="21" customWidth="1"/>
    <col min="2423" max="2664" width="11.42578125" style="21"/>
    <col min="2665" max="2665" width="0.7109375" style="21" customWidth="1"/>
    <col min="2666" max="2666" width="15.140625" style="21" customWidth="1"/>
    <col min="2667" max="2667" width="0.7109375" style="21" customWidth="1"/>
    <col min="2668" max="2668" width="56.140625" style="21" customWidth="1"/>
    <col min="2669" max="2669" width="0.7109375" style="21" customWidth="1"/>
    <col min="2670" max="2670" width="9.140625" style="21" customWidth="1"/>
    <col min="2671" max="2671" width="6" style="21" customWidth="1"/>
    <col min="2672" max="2672" width="0.7109375" style="21" customWidth="1"/>
    <col min="2673" max="2673" width="7.140625" style="21" customWidth="1"/>
    <col min="2674" max="2674" width="6.5703125" style="21" customWidth="1"/>
    <col min="2675" max="2675" width="0.7109375" style="21" customWidth="1"/>
    <col min="2676" max="2676" width="7.85546875" style="21" customWidth="1"/>
    <col min="2677" max="2677" width="10.5703125" style="21" customWidth="1"/>
    <col min="2678" max="2678" width="0.7109375" style="21" customWidth="1"/>
    <col min="2679" max="2920" width="11.42578125" style="21"/>
    <col min="2921" max="2921" width="0.7109375" style="21" customWidth="1"/>
    <col min="2922" max="2922" width="15.140625" style="21" customWidth="1"/>
    <col min="2923" max="2923" width="0.7109375" style="21" customWidth="1"/>
    <col min="2924" max="2924" width="56.140625" style="21" customWidth="1"/>
    <col min="2925" max="2925" width="0.7109375" style="21" customWidth="1"/>
    <col min="2926" max="2926" width="9.140625" style="21" customWidth="1"/>
    <col min="2927" max="2927" width="6" style="21" customWidth="1"/>
    <col min="2928" max="2928" width="0.7109375" style="21" customWidth="1"/>
    <col min="2929" max="2929" width="7.140625" style="21" customWidth="1"/>
    <col min="2930" max="2930" width="6.5703125" style="21" customWidth="1"/>
    <col min="2931" max="2931" width="0.7109375" style="21" customWidth="1"/>
    <col min="2932" max="2932" width="7.85546875" style="21" customWidth="1"/>
    <col min="2933" max="2933" width="10.5703125" style="21" customWidth="1"/>
    <col min="2934" max="2934" width="0.7109375" style="21" customWidth="1"/>
    <col min="2935" max="3176" width="11.42578125" style="21"/>
    <col min="3177" max="3177" width="0.7109375" style="21" customWidth="1"/>
    <col min="3178" max="3178" width="15.140625" style="21" customWidth="1"/>
    <col min="3179" max="3179" width="0.7109375" style="21" customWidth="1"/>
    <col min="3180" max="3180" width="56.140625" style="21" customWidth="1"/>
    <col min="3181" max="3181" width="0.7109375" style="21" customWidth="1"/>
    <col min="3182" max="3182" width="9.140625" style="21" customWidth="1"/>
    <col min="3183" max="3183" width="6" style="21" customWidth="1"/>
    <col min="3184" max="3184" width="0.7109375" style="21" customWidth="1"/>
    <col min="3185" max="3185" width="7.140625" style="21" customWidth="1"/>
    <col min="3186" max="3186" width="6.5703125" style="21" customWidth="1"/>
    <col min="3187" max="3187" width="0.7109375" style="21" customWidth="1"/>
    <col min="3188" max="3188" width="7.85546875" style="21" customWidth="1"/>
    <col min="3189" max="3189" width="10.5703125" style="21" customWidth="1"/>
    <col min="3190" max="3190" width="0.7109375" style="21" customWidth="1"/>
    <col min="3191" max="3432" width="11.42578125" style="21"/>
    <col min="3433" max="3433" width="0.7109375" style="21" customWidth="1"/>
    <col min="3434" max="3434" width="15.140625" style="21" customWidth="1"/>
    <col min="3435" max="3435" width="0.7109375" style="21" customWidth="1"/>
    <col min="3436" max="3436" width="56.140625" style="21" customWidth="1"/>
    <col min="3437" max="3437" width="0.7109375" style="21" customWidth="1"/>
    <col min="3438" max="3438" width="9.140625" style="21" customWidth="1"/>
    <col min="3439" max="3439" width="6" style="21" customWidth="1"/>
    <col min="3440" max="3440" width="0.7109375" style="21" customWidth="1"/>
    <col min="3441" max="3441" width="7.140625" style="21" customWidth="1"/>
    <col min="3442" max="3442" width="6.5703125" style="21" customWidth="1"/>
    <col min="3443" max="3443" width="0.7109375" style="21" customWidth="1"/>
    <col min="3444" max="3444" width="7.85546875" style="21" customWidth="1"/>
    <col min="3445" max="3445" width="10.5703125" style="21" customWidth="1"/>
    <col min="3446" max="3446" width="0.7109375" style="21" customWidth="1"/>
    <col min="3447" max="3688" width="11.42578125" style="21"/>
    <col min="3689" max="3689" width="0.7109375" style="21" customWidth="1"/>
    <col min="3690" max="3690" width="15.140625" style="21" customWidth="1"/>
    <col min="3691" max="3691" width="0.7109375" style="21" customWidth="1"/>
    <col min="3692" max="3692" width="56.140625" style="21" customWidth="1"/>
    <col min="3693" max="3693" width="0.7109375" style="21" customWidth="1"/>
    <col min="3694" max="3694" width="9.140625" style="21" customWidth="1"/>
    <col min="3695" max="3695" width="6" style="21" customWidth="1"/>
    <col min="3696" max="3696" width="0.7109375" style="21" customWidth="1"/>
    <col min="3697" max="3697" width="7.140625" style="21" customWidth="1"/>
    <col min="3698" max="3698" width="6.5703125" style="21" customWidth="1"/>
    <col min="3699" max="3699" width="0.7109375" style="21" customWidth="1"/>
    <col min="3700" max="3700" width="7.85546875" style="21" customWidth="1"/>
    <col min="3701" max="3701" width="10.5703125" style="21" customWidth="1"/>
    <col min="3702" max="3702" width="0.7109375" style="21" customWidth="1"/>
    <col min="3703" max="3944" width="11.42578125" style="21"/>
    <col min="3945" max="3945" width="0.7109375" style="21" customWidth="1"/>
    <col min="3946" max="3946" width="15.140625" style="21" customWidth="1"/>
    <col min="3947" max="3947" width="0.7109375" style="21" customWidth="1"/>
    <col min="3948" max="3948" width="56.140625" style="21" customWidth="1"/>
    <col min="3949" max="3949" width="0.7109375" style="21" customWidth="1"/>
    <col min="3950" max="3950" width="9.140625" style="21" customWidth="1"/>
    <col min="3951" max="3951" width="6" style="21" customWidth="1"/>
    <col min="3952" max="3952" width="0.7109375" style="21" customWidth="1"/>
    <col min="3953" max="3953" width="7.140625" style="21" customWidth="1"/>
    <col min="3954" max="3954" width="6.5703125" style="21" customWidth="1"/>
    <col min="3955" max="3955" width="0.7109375" style="21" customWidth="1"/>
    <col min="3956" max="3956" width="7.85546875" style="21" customWidth="1"/>
    <col min="3957" max="3957" width="10.5703125" style="21" customWidth="1"/>
    <col min="3958" max="3958" width="0.7109375" style="21" customWidth="1"/>
    <col min="3959" max="4200" width="11.42578125" style="21"/>
    <col min="4201" max="4201" width="0.7109375" style="21" customWidth="1"/>
    <col min="4202" max="4202" width="15.140625" style="21" customWidth="1"/>
    <col min="4203" max="4203" width="0.7109375" style="21" customWidth="1"/>
    <col min="4204" max="4204" width="56.140625" style="21" customWidth="1"/>
    <col min="4205" max="4205" width="0.7109375" style="21" customWidth="1"/>
    <col min="4206" max="4206" width="9.140625" style="21" customWidth="1"/>
    <col min="4207" max="4207" width="6" style="21" customWidth="1"/>
    <col min="4208" max="4208" width="0.7109375" style="21" customWidth="1"/>
    <col min="4209" max="4209" width="7.140625" style="21" customWidth="1"/>
    <col min="4210" max="4210" width="6.5703125" style="21" customWidth="1"/>
    <col min="4211" max="4211" width="0.7109375" style="21" customWidth="1"/>
    <col min="4212" max="4212" width="7.85546875" style="21" customWidth="1"/>
    <col min="4213" max="4213" width="10.5703125" style="21" customWidth="1"/>
    <col min="4214" max="4214" width="0.7109375" style="21" customWidth="1"/>
    <col min="4215" max="4456" width="11.42578125" style="21"/>
    <col min="4457" max="4457" width="0.7109375" style="21" customWidth="1"/>
    <col min="4458" max="4458" width="15.140625" style="21" customWidth="1"/>
    <col min="4459" max="4459" width="0.7109375" style="21" customWidth="1"/>
    <col min="4460" max="4460" width="56.140625" style="21" customWidth="1"/>
    <col min="4461" max="4461" width="0.7109375" style="21" customWidth="1"/>
    <col min="4462" max="4462" width="9.140625" style="21" customWidth="1"/>
    <col min="4463" max="4463" width="6" style="21" customWidth="1"/>
    <col min="4464" max="4464" width="0.7109375" style="21" customWidth="1"/>
    <col min="4465" max="4465" width="7.140625" style="21" customWidth="1"/>
    <col min="4466" max="4466" width="6.5703125" style="21" customWidth="1"/>
    <col min="4467" max="4467" width="0.7109375" style="21" customWidth="1"/>
    <col min="4468" max="4468" width="7.85546875" style="21" customWidth="1"/>
    <col min="4469" max="4469" width="10.5703125" style="21" customWidth="1"/>
    <col min="4470" max="4470" width="0.7109375" style="21" customWidth="1"/>
    <col min="4471" max="4712" width="11.42578125" style="21"/>
    <col min="4713" max="4713" width="0.7109375" style="21" customWidth="1"/>
    <col min="4714" max="4714" width="15.140625" style="21" customWidth="1"/>
    <col min="4715" max="4715" width="0.7109375" style="21" customWidth="1"/>
    <col min="4716" max="4716" width="56.140625" style="21" customWidth="1"/>
    <col min="4717" max="4717" width="0.7109375" style="21" customWidth="1"/>
    <col min="4718" max="4718" width="9.140625" style="21" customWidth="1"/>
    <col min="4719" max="4719" width="6" style="21" customWidth="1"/>
    <col min="4720" max="4720" width="0.7109375" style="21" customWidth="1"/>
    <col min="4721" max="4721" width="7.140625" style="21" customWidth="1"/>
    <col min="4722" max="4722" width="6.5703125" style="21" customWidth="1"/>
    <col min="4723" max="4723" width="0.7109375" style="21" customWidth="1"/>
    <col min="4724" max="4724" width="7.85546875" style="21" customWidth="1"/>
    <col min="4725" max="4725" width="10.5703125" style="21" customWidth="1"/>
    <col min="4726" max="4726" width="0.7109375" style="21" customWidth="1"/>
    <col min="4727" max="4968" width="11.42578125" style="21"/>
    <col min="4969" max="4969" width="0.7109375" style="21" customWidth="1"/>
    <col min="4970" max="4970" width="15.140625" style="21" customWidth="1"/>
    <col min="4971" max="4971" width="0.7109375" style="21" customWidth="1"/>
    <col min="4972" max="4972" width="56.140625" style="21" customWidth="1"/>
    <col min="4973" max="4973" width="0.7109375" style="21" customWidth="1"/>
    <col min="4974" max="4974" width="9.140625" style="21" customWidth="1"/>
    <col min="4975" max="4975" width="6" style="21" customWidth="1"/>
    <col min="4976" max="4976" width="0.7109375" style="21" customWidth="1"/>
    <col min="4977" max="4977" width="7.140625" style="21" customWidth="1"/>
    <col min="4978" max="4978" width="6.5703125" style="21" customWidth="1"/>
    <col min="4979" max="4979" width="0.7109375" style="21" customWidth="1"/>
    <col min="4980" max="4980" width="7.85546875" style="21" customWidth="1"/>
    <col min="4981" max="4981" width="10.5703125" style="21" customWidth="1"/>
    <col min="4982" max="4982" width="0.7109375" style="21" customWidth="1"/>
    <col min="4983" max="5224" width="11.42578125" style="21"/>
    <col min="5225" max="5225" width="0.7109375" style="21" customWidth="1"/>
    <col min="5226" max="5226" width="15.140625" style="21" customWidth="1"/>
    <col min="5227" max="5227" width="0.7109375" style="21" customWidth="1"/>
    <col min="5228" max="5228" width="56.140625" style="21" customWidth="1"/>
    <col min="5229" max="5229" width="0.7109375" style="21" customWidth="1"/>
    <col min="5230" max="5230" width="9.140625" style="21" customWidth="1"/>
    <col min="5231" max="5231" width="6" style="21" customWidth="1"/>
    <col min="5232" max="5232" width="0.7109375" style="21" customWidth="1"/>
    <col min="5233" max="5233" width="7.140625" style="21" customWidth="1"/>
    <col min="5234" max="5234" width="6.5703125" style="21" customWidth="1"/>
    <col min="5235" max="5235" width="0.7109375" style="21" customWidth="1"/>
    <col min="5236" max="5236" width="7.85546875" style="21" customWidth="1"/>
    <col min="5237" max="5237" width="10.5703125" style="21" customWidth="1"/>
    <col min="5238" max="5238" width="0.7109375" style="21" customWidth="1"/>
    <col min="5239" max="5480" width="11.42578125" style="21"/>
    <col min="5481" max="5481" width="0.7109375" style="21" customWidth="1"/>
    <col min="5482" max="5482" width="15.140625" style="21" customWidth="1"/>
    <col min="5483" max="5483" width="0.7109375" style="21" customWidth="1"/>
    <col min="5484" max="5484" width="56.140625" style="21" customWidth="1"/>
    <col min="5485" max="5485" width="0.7109375" style="21" customWidth="1"/>
    <col min="5486" max="5486" width="9.140625" style="21" customWidth="1"/>
    <col min="5487" max="5487" width="6" style="21" customWidth="1"/>
    <col min="5488" max="5488" width="0.7109375" style="21" customWidth="1"/>
    <col min="5489" max="5489" width="7.140625" style="21" customWidth="1"/>
    <col min="5490" max="5490" width="6.5703125" style="21" customWidth="1"/>
    <col min="5491" max="5491" width="0.7109375" style="21" customWidth="1"/>
    <col min="5492" max="5492" width="7.85546875" style="21" customWidth="1"/>
    <col min="5493" max="5493" width="10.5703125" style="21" customWidth="1"/>
    <col min="5494" max="5494" width="0.7109375" style="21" customWidth="1"/>
    <col min="5495" max="5736" width="11.42578125" style="21"/>
    <col min="5737" max="5737" width="0.7109375" style="21" customWidth="1"/>
    <col min="5738" max="5738" width="15.140625" style="21" customWidth="1"/>
    <col min="5739" max="5739" width="0.7109375" style="21" customWidth="1"/>
    <col min="5740" max="5740" width="56.140625" style="21" customWidth="1"/>
    <col min="5741" max="5741" width="0.7109375" style="21" customWidth="1"/>
    <col min="5742" max="5742" width="9.140625" style="21" customWidth="1"/>
    <col min="5743" max="5743" width="6" style="21" customWidth="1"/>
    <col min="5744" max="5744" width="0.7109375" style="21" customWidth="1"/>
    <col min="5745" max="5745" width="7.140625" style="21" customWidth="1"/>
    <col min="5746" max="5746" width="6.5703125" style="21" customWidth="1"/>
    <col min="5747" max="5747" width="0.7109375" style="21" customWidth="1"/>
    <col min="5748" max="5748" width="7.85546875" style="21" customWidth="1"/>
    <col min="5749" max="5749" width="10.5703125" style="21" customWidth="1"/>
    <col min="5750" max="5750" width="0.7109375" style="21" customWidth="1"/>
    <col min="5751" max="5992" width="11.42578125" style="21"/>
    <col min="5993" max="5993" width="0.7109375" style="21" customWidth="1"/>
    <col min="5994" max="5994" width="15.140625" style="21" customWidth="1"/>
    <col min="5995" max="5995" width="0.7109375" style="21" customWidth="1"/>
    <col min="5996" max="5996" width="56.140625" style="21" customWidth="1"/>
    <col min="5997" max="5997" width="0.7109375" style="21" customWidth="1"/>
    <col min="5998" max="5998" width="9.140625" style="21" customWidth="1"/>
    <col min="5999" max="5999" width="6" style="21" customWidth="1"/>
    <col min="6000" max="6000" width="0.7109375" style="21" customWidth="1"/>
    <col min="6001" max="6001" width="7.140625" style="21" customWidth="1"/>
    <col min="6002" max="6002" width="6.5703125" style="21" customWidth="1"/>
    <col min="6003" max="6003" width="0.7109375" style="21" customWidth="1"/>
    <col min="6004" max="6004" width="7.85546875" style="21" customWidth="1"/>
    <col min="6005" max="6005" width="10.5703125" style="21" customWidth="1"/>
    <col min="6006" max="6006" width="0.7109375" style="21" customWidth="1"/>
    <col min="6007" max="6248" width="11.42578125" style="21"/>
    <col min="6249" max="6249" width="0.7109375" style="21" customWidth="1"/>
    <col min="6250" max="6250" width="15.140625" style="21" customWidth="1"/>
    <col min="6251" max="6251" width="0.7109375" style="21" customWidth="1"/>
    <col min="6252" max="6252" width="56.140625" style="21" customWidth="1"/>
    <col min="6253" max="6253" width="0.7109375" style="21" customWidth="1"/>
    <col min="6254" max="6254" width="9.140625" style="21" customWidth="1"/>
    <col min="6255" max="6255" width="6" style="21" customWidth="1"/>
    <col min="6256" max="6256" width="0.7109375" style="21" customWidth="1"/>
    <col min="6257" max="6257" width="7.140625" style="21" customWidth="1"/>
    <col min="6258" max="6258" width="6.5703125" style="21" customWidth="1"/>
    <col min="6259" max="6259" width="0.7109375" style="21" customWidth="1"/>
    <col min="6260" max="6260" width="7.85546875" style="21" customWidth="1"/>
    <col min="6261" max="6261" width="10.5703125" style="21" customWidth="1"/>
    <col min="6262" max="6262" width="0.7109375" style="21" customWidth="1"/>
    <col min="6263" max="6504" width="11.42578125" style="21"/>
    <col min="6505" max="6505" width="0.7109375" style="21" customWidth="1"/>
    <col min="6506" max="6506" width="15.140625" style="21" customWidth="1"/>
    <col min="6507" max="6507" width="0.7109375" style="21" customWidth="1"/>
    <col min="6508" max="6508" width="56.140625" style="21" customWidth="1"/>
    <col min="6509" max="6509" width="0.7109375" style="21" customWidth="1"/>
    <col min="6510" max="6510" width="9.140625" style="21" customWidth="1"/>
    <col min="6511" max="6511" width="6" style="21" customWidth="1"/>
    <col min="6512" max="6512" width="0.7109375" style="21" customWidth="1"/>
    <col min="6513" max="6513" width="7.140625" style="21" customWidth="1"/>
    <col min="6514" max="6514" width="6.5703125" style="21" customWidth="1"/>
    <col min="6515" max="6515" width="0.7109375" style="21" customWidth="1"/>
    <col min="6516" max="6516" width="7.85546875" style="21" customWidth="1"/>
    <col min="6517" max="6517" width="10.5703125" style="21" customWidth="1"/>
    <col min="6518" max="6518" width="0.7109375" style="21" customWidth="1"/>
    <col min="6519" max="6760" width="11.42578125" style="21"/>
    <col min="6761" max="6761" width="0.7109375" style="21" customWidth="1"/>
    <col min="6762" max="6762" width="15.140625" style="21" customWidth="1"/>
    <col min="6763" max="6763" width="0.7109375" style="21" customWidth="1"/>
    <col min="6764" max="6764" width="56.140625" style="21" customWidth="1"/>
    <col min="6765" max="6765" width="0.7109375" style="21" customWidth="1"/>
    <col min="6766" max="6766" width="9.140625" style="21" customWidth="1"/>
    <col min="6767" max="6767" width="6" style="21" customWidth="1"/>
    <col min="6768" max="6768" width="0.7109375" style="21" customWidth="1"/>
    <col min="6769" max="6769" width="7.140625" style="21" customWidth="1"/>
    <col min="6770" max="6770" width="6.5703125" style="21" customWidth="1"/>
    <col min="6771" max="6771" width="0.7109375" style="21" customWidth="1"/>
    <col min="6772" max="6772" width="7.85546875" style="21" customWidth="1"/>
    <col min="6773" max="6773" width="10.5703125" style="21" customWidth="1"/>
    <col min="6774" max="6774" width="0.7109375" style="21" customWidth="1"/>
    <col min="6775" max="7016" width="11.42578125" style="21"/>
    <col min="7017" max="7017" width="0.7109375" style="21" customWidth="1"/>
    <col min="7018" max="7018" width="15.140625" style="21" customWidth="1"/>
    <col min="7019" max="7019" width="0.7109375" style="21" customWidth="1"/>
    <col min="7020" max="7020" width="56.140625" style="21" customWidth="1"/>
    <col min="7021" max="7021" width="0.7109375" style="21" customWidth="1"/>
    <col min="7022" max="7022" width="9.140625" style="21" customWidth="1"/>
    <col min="7023" max="7023" width="6" style="21" customWidth="1"/>
    <col min="7024" max="7024" width="0.7109375" style="21" customWidth="1"/>
    <col min="7025" max="7025" width="7.140625" style="21" customWidth="1"/>
    <col min="7026" max="7026" width="6.5703125" style="21" customWidth="1"/>
    <col min="7027" max="7027" width="0.7109375" style="21" customWidth="1"/>
    <col min="7028" max="7028" width="7.85546875" style="21" customWidth="1"/>
    <col min="7029" max="7029" width="10.5703125" style="21" customWidth="1"/>
    <col min="7030" max="7030" width="0.7109375" style="21" customWidth="1"/>
    <col min="7031" max="7272" width="11.42578125" style="21"/>
    <col min="7273" max="7273" width="0.7109375" style="21" customWidth="1"/>
    <col min="7274" max="7274" width="15.140625" style="21" customWidth="1"/>
    <col min="7275" max="7275" width="0.7109375" style="21" customWidth="1"/>
    <col min="7276" max="7276" width="56.140625" style="21" customWidth="1"/>
    <col min="7277" max="7277" width="0.7109375" style="21" customWidth="1"/>
    <col min="7278" max="7278" width="9.140625" style="21" customWidth="1"/>
    <col min="7279" max="7279" width="6" style="21" customWidth="1"/>
    <col min="7280" max="7280" width="0.7109375" style="21" customWidth="1"/>
    <col min="7281" max="7281" width="7.140625" style="21" customWidth="1"/>
    <col min="7282" max="7282" width="6.5703125" style="21" customWidth="1"/>
    <col min="7283" max="7283" width="0.7109375" style="21" customWidth="1"/>
    <col min="7284" max="7284" width="7.85546875" style="21" customWidth="1"/>
    <col min="7285" max="7285" width="10.5703125" style="21" customWidth="1"/>
    <col min="7286" max="7286" width="0.7109375" style="21" customWidth="1"/>
    <col min="7287" max="7528" width="11.42578125" style="21"/>
    <col min="7529" max="7529" width="0.7109375" style="21" customWidth="1"/>
    <col min="7530" max="7530" width="15.140625" style="21" customWidth="1"/>
    <col min="7531" max="7531" width="0.7109375" style="21" customWidth="1"/>
    <col min="7532" max="7532" width="56.140625" style="21" customWidth="1"/>
    <col min="7533" max="7533" width="0.7109375" style="21" customWidth="1"/>
    <col min="7534" max="7534" width="9.140625" style="21" customWidth="1"/>
    <col min="7535" max="7535" width="6" style="21" customWidth="1"/>
    <col min="7536" max="7536" width="0.7109375" style="21" customWidth="1"/>
    <col min="7537" max="7537" width="7.140625" style="21" customWidth="1"/>
    <col min="7538" max="7538" width="6.5703125" style="21" customWidth="1"/>
    <col min="7539" max="7539" width="0.7109375" style="21" customWidth="1"/>
    <col min="7540" max="7540" width="7.85546875" style="21" customWidth="1"/>
    <col min="7541" max="7541" width="10.5703125" style="21" customWidth="1"/>
    <col min="7542" max="7542" width="0.7109375" style="21" customWidth="1"/>
    <col min="7543" max="7784" width="11.42578125" style="21"/>
    <col min="7785" max="7785" width="0.7109375" style="21" customWidth="1"/>
    <col min="7786" max="7786" width="15.140625" style="21" customWidth="1"/>
    <col min="7787" max="7787" width="0.7109375" style="21" customWidth="1"/>
    <col min="7788" max="7788" width="56.140625" style="21" customWidth="1"/>
    <col min="7789" max="7789" width="0.7109375" style="21" customWidth="1"/>
    <col min="7790" max="7790" width="9.140625" style="21" customWidth="1"/>
    <col min="7791" max="7791" width="6" style="21" customWidth="1"/>
    <col min="7792" max="7792" width="0.7109375" style="21" customWidth="1"/>
    <col min="7793" max="7793" width="7.140625" style="21" customWidth="1"/>
    <col min="7794" max="7794" width="6.5703125" style="21" customWidth="1"/>
    <col min="7795" max="7795" width="0.7109375" style="21" customWidth="1"/>
    <col min="7796" max="7796" width="7.85546875" style="21" customWidth="1"/>
    <col min="7797" max="7797" width="10.5703125" style="21" customWidth="1"/>
    <col min="7798" max="7798" width="0.7109375" style="21" customWidth="1"/>
    <col min="7799" max="8040" width="11.42578125" style="21"/>
    <col min="8041" max="8041" width="0.7109375" style="21" customWidth="1"/>
    <col min="8042" max="8042" width="15.140625" style="21" customWidth="1"/>
    <col min="8043" max="8043" width="0.7109375" style="21" customWidth="1"/>
    <col min="8044" max="8044" width="56.140625" style="21" customWidth="1"/>
    <col min="8045" max="8045" width="0.7109375" style="21" customWidth="1"/>
    <col min="8046" max="8046" width="9.140625" style="21" customWidth="1"/>
    <col min="8047" max="8047" width="6" style="21" customWidth="1"/>
    <col min="8048" max="8048" width="0.7109375" style="21" customWidth="1"/>
    <col min="8049" max="8049" width="7.140625" style="21" customWidth="1"/>
    <col min="8050" max="8050" width="6.5703125" style="21" customWidth="1"/>
    <col min="8051" max="8051" width="0.7109375" style="21" customWidth="1"/>
    <col min="8052" max="8052" width="7.85546875" style="21" customWidth="1"/>
    <col min="8053" max="8053" width="10.5703125" style="21" customWidth="1"/>
    <col min="8054" max="8054" width="0.7109375" style="21" customWidth="1"/>
    <col min="8055" max="8296" width="11.42578125" style="21"/>
    <col min="8297" max="8297" width="0.7109375" style="21" customWidth="1"/>
    <col min="8298" max="8298" width="15.140625" style="21" customWidth="1"/>
    <col min="8299" max="8299" width="0.7109375" style="21" customWidth="1"/>
    <col min="8300" max="8300" width="56.140625" style="21" customWidth="1"/>
    <col min="8301" max="8301" width="0.7109375" style="21" customWidth="1"/>
    <col min="8302" max="8302" width="9.140625" style="21" customWidth="1"/>
    <col min="8303" max="8303" width="6" style="21" customWidth="1"/>
    <col min="8304" max="8304" width="0.7109375" style="21" customWidth="1"/>
    <col min="8305" max="8305" width="7.140625" style="21" customWidth="1"/>
    <col min="8306" max="8306" width="6.5703125" style="21" customWidth="1"/>
    <col min="8307" max="8307" width="0.7109375" style="21" customWidth="1"/>
    <col min="8308" max="8308" width="7.85546875" style="21" customWidth="1"/>
    <col min="8309" max="8309" width="10.5703125" style="21" customWidth="1"/>
    <col min="8310" max="8310" width="0.7109375" style="21" customWidth="1"/>
    <col min="8311" max="8552" width="11.42578125" style="21"/>
    <col min="8553" max="8553" width="0.7109375" style="21" customWidth="1"/>
    <col min="8554" max="8554" width="15.140625" style="21" customWidth="1"/>
    <col min="8555" max="8555" width="0.7109375" style="21" customWidth="1"/>
    <col min="8556" max="8556" width="56.140625" style="21" customWidth="1"/>
    <col min="8557" max="8557" width="0.7109375" style="21" customWidth="1"/>
    <col min="8558" max="8558" width="9.140625" style="21" customWidth="1"/>
    <col min="8559" max="8559" width="6" style="21" customWidth="1"/>
    <col min="8560" max="8560" width="0.7109375" style="21" customWidth="1"/>
    <col min="8561" max="8561" width="7.140625" style="21" customWidth="1"/>
    <col min="8562" max="8562" width="6.5703125" style="21" customWidth="1"/>
    <col min="8563" max="8563" width="0.7109375" style="21" customWidth="1"/>
    <col min="8564" max="8564" width="7.85546875" style="21" customWidth="1"/>
    <col min="8565" max="8565" width="10.5703125" style="21" customWidth="1"/>
    <col min="8566" max="8566" width="0.7109375" style="21" customWidth="1"/>
    <col min="8567" max="8808" width="11.42578125" style="21"/>
    <col min="8809" max="8809" width="0.7109375" style="21" customWidth="1"/>
    <col min="8810" max="8810" width="15.140625" style="21" customWidth="1"/>
    <col min="8811" max="8811" width="0.7109375" style="21" customWidth="1"/>
    <col min="8812" max="8812" width="56.140625" style="21" customWidth="1"/>
    <col min="8813" max="8813" width="0.7109375" style="21" customWidth="1"/>
    <col min="8814" max="8814" width="9.140625" style="21" customWidth="1"/>
    <col min="8815" max="8815" width="6" style="21" customWidth="1"/>
    <col min="8816" max="8816" width="0.7109375" style="21" customWidth="1"/>
    <col min="8817" max="8817" width="7.140625" style="21" customWidth="1"/>
    <col min="8818" max="8818" width="6.5703125" style="21" customWidth="1"/>
    <col min="8819" max="8819" width="0.7109375" style="21" customWidth="1"/>
    <col min="8820" max="8820" width="7.85546875" style="21" customWidth="1"/>
    <col min="8821" max="8821" width="10.5703125" style="21" customWidth="1"/>
    <col min="8822" max="8822" width="0.7109375" style="21" customWidth="1"/>
    <col min="8823" max="9064" width="11.42578125" style="21"/>
    <col min="9065" max="9065" width="0.7109375" style="21" customWidth="1"/>
    <col min="9066" max="9066" width="15.140625" style="21" customWidth="1"/>
    <col min="9067" max="9067" width="0.7109375" style="21" customWidth="1"/>
    <col min="9068" max="9068" width="56.140625" style="21" customWidth="1"/>
    <col min="9069" max="9069" width="0.7109375" style="21" customWidth="1"/>
    <col min="9070" max="9070" width="9.140625" style="21" customWidth="1"/>
    <col min="9071" max="9071" width="6" style="21" customWidth="1"/>
    <col min="9072" max="9072" width="0.7109375" style="21" customWidth="1"/>
    <col min="9073" max="9073" width="7.140625" style="21" customWidth="1"/>
    <col min="9074" max="9074" width="6.5703125" style="21" customWidth="1"/>
    <col min="9075" max="9075" width="0.7109375" style="21" customWidth="1"/>
    <col min="9076" max="9076" width="7.85546875" style="21" customWidth="1"/>
    <col min="9077" max="9077" width="10.5703125" style="21" customWidth="1"/>
    <col min="9078" max="9078" width="0.7109375" style="21" customWidth="1"/>
    <col min="9079" max="9320" width="11.42578125" style="21"/>
    <col min="9321" max="9321" width="0.7109375" style="21" customWidth="1"/>
    <col min="9322" max="9322" width="15.140625" style="21" customWidth="1"/>
    <col min="9323" max="9323" width="0.7109375" style="21" customWidth="1"/>
    <col min="9324" max="9324" width="56.140625" style="21" customWidth="1"/>
    <col min="9325" max="9325" width="0.7109375" style="21" customWidth="1"/>
    <col min="9326" max="9326" width="9.140625" style="21" customWidth="1"/>
    <col min="9327" max="9327" width="6" style="21" customWidth="1"/>
    <col min="9328" max="9328" width="0.7109375" style="21" customWidth="1"/>
    <col min="9329" max="9329" width="7.140625" style="21" customWidth="1"/>
    <col min="9330" max="9330" width="6.5703125" style="21" customWidth="1"/>
    <col min="9331" max="9331" width="0.7109375" style="21" customWidth="1"/>
    <col min="9332" max="9332" width="7.85546875" style="21" customWidth="1"/>
    <col min="9333" max="9333" width="10.5703125" style="21" customWidth="1"/>
    <col min="9334" max="9334" width="0.7109375" style="21" customWidth="1"/>
    <col min="9335" max="9576" width="11.42578125" style="21"/>
    <col min="9577" max="9577" width="0.7109375" style="21" customWidth="1"/>
    <col min="9578" max="9578" width="15.140625" style="21" customWidth="1"/>
    <col min="9579" max="9579" width="0.7109375" style="21" customWidth="1"/>
    <col min="9580" max="9580" width="56.140625" style="21" customWidth="1"/>
    <col min="9581" max="9581" width="0.7109375" style="21" customWidth="1"/>
    <col min="9582" max="9582" width="9.140625" style="21" customWidth="1"/>
    <col min="9583" max="9583" width="6" style="21" customWidth="1"/>
    <col min="9584" max="9584" width="0.7109375" style="21" customWidth="1"/>
    <col min="9585" max="9585" width="7.140625" style="21" customWidth="1"/>
    <col min="9586" max="9586" width="6.5703125" style="21" customWidth="1"/>
    <col min="9587" max="9587" width="0.7109375" style="21" customWidth="1"/>
    <col min="9588" max="9588" width="7.85546875" style="21" customWidth="1"/>
    <col min="9589" max="9589" width="10.5703125" style="21" customWidth="1"/>
    <col min="9590" max="9590" width="0.7109375" style="21" customWidth="1"/>
    <col min="9591" max="9832" width="11.42578125" style="21"/>
    <col min="9833" max="9833" width="0.7109375" style="21" customWidth="1"/>
    <col min="9834" max="9834" width="15.140625" style="21" customWidth="1"/>
    <col min="9835" max="9835" width="0.7109375" style="21" customWidth="1"/>
    <col min="9836" max="9836" width="56.140625" style="21" customWidth="1"/>
    <col min="9837" max="9837" width="0.7109375" style="21" customWidth="1"/>
    <col min="9838" max="9838" width="9.140625" style="21" customWidth="1"/>
    <col min="9839" max="9839" width="6" style="21" customWidth="1"/>
    <col min="9840" max="9840" width="0.7109375" style="21" customWidth="1"/>
    <col min="9841" max="9841" width="7.140625" style="21" customWidth="1"/>
    <col min="9842" max="9842" width="6.5703125" style="21" customWidth="1"/>
    <col min="9843" max="9843" width="0.7109375" style="21" customWidth="1"/>
    <col min="9844" max="9844" width="7.85546875" style="21" customWidth="1"/>
    <col min="9845" max="9845" width="10.5703125" style="21" customWidth="1"/>
    <col min="9846" max="9846" width="0.7109375" style="21" customWidth="1"/>
    <col min="9847" max="10088" width="11.42578125" style="21"/>
    <col min="10089" max="10089" width="0.7109375" style="21" customWidth="1"/>
    <col min="10090" max="10090" width="15.140625" style="21" customWidth="1"/>
    <col min="10091" max="10091" width="0.7109375" style="21" customWidth="1"/>
    <col min="10092" max="10092" width="56.140625" style="21" customWidth="1"/>
    <col min="10093" max="10093" width="0.7109375" style="21" customWidth="1"/>
    <col min="10094" max="10094" width="9.140625" style="21" customWidth="1"/>
    <col min="10095" max="10095" width="6" style="21" customWidth="1"/>
    <col min="10096" max="10096" width="0.7109375" style="21" customWidth="1"/>
    <col min="10097" max="10097" width="7.140625" style="21" customWidth="1"/>
    <col min="10098" max="10098" width="6.5703125" style="21" customWidth="1"/>
    <col min="10099" max="10099" width="0.7109375" style="21" customWidth="1"/>
    <col min="10100" max="10100" width="7.85546875" style="21" customWidth="1"/>
    <col min="10101" max="10101" width="10.5703125" style="21" customWidth="1"/>
    <col min="10102" max="10102" width="0.7109375" style="21" customWidth="1"/>
    <col min="10103" max="10344" width="11.42578125" style="21"/>
    <col min="10345" max="10345" width="0.7109375" style="21" customWidth="1"/>
    <col min="10346" max="10346" width="15.140625" style="21" customWidth="1"/>
    <col min="10347" max="10347" width="0.7109375" style="21" customWidth="1"/>
    <col min="10348" max="10348" width="56.140625" style="21" customWidth="1"/>
    <col min="10349" max="10349" width="0.7109375" style="21" customWidth="1"/>
    <col min="10350" max="10350" width="9.140625" style="21" customWidth="1"/>
    <col min="10351" max="10351" width="6" style="21" customWidth="1"/>
    <col min="10352" max="10352" width="0.7109375" style="21" customWidth="1"/>
    <col min="10353" max="10353" width="7.140625" style="21" customWidth="1"/>
    <col min="10354" max="10354" width="6.5703125" style="21" customWidth="1"/>
    <col min="10355" max="10355" width="0.7109375" style="21" customWidth="1"/>
    <col min="10356" max="10356" width="7.85546875" style="21" customWidth="1"/>
    <col min="10357" max="10357" width="10.5703125" style="21" customWidth="1"/>
    <col min="10358" max="10358" width="0.7109375" style="21" customWidth="1"/>
    <col min="10359" max="10600" width="11.42578125" style="21"/>
    <col min="10601" max="10601" width="0.7109375" style="21" customWidth="1"/>
    <col min="10602" max="10602" width="15.140625" style="21" customWidth="1"/>
    <col min="10603" max="10603" width="0.7109375" style="21" customWidth="1"/>
    <col min="10604" max="10604" width="56.140625" style="21" customWidth="1"/>
    <col min="10605" max="10605" width="0.7109375" style="21" customWidth="1"/>
    <col min="10606" max="10606" width="9.140625" style="21" customWidth="1"/>
    <col min="10607" max="10607" width="6" style="21" customWidth="1"/>
    <col min="10608" max="10608" width="0.7109375" style="21" customWidth="1"/>
    <col min="10609" max="10609" width="7.140625" style="21" customWidth="1"/>
    <col min="10610" max="10610" width="6.5703125" style="21" customWidth="1"/>
    <col min="10611" max="10611" width="0.7109375" style="21" customWidth="1"/>
    <col min="10612" max="10612" width="7.85546875" style="21" customWidth="1"/>
    <col min="10613" max="10613" width="10.5703125" style="21" customWidth="1"/>
    <col min="10614" max="10614" width="0.7109375" style="21" customWidth="1"/>
    <col min="10615" max="10856" width="11.42578125" style="21"/>
    <col min="10857" max="10857" width="0.7109375" style="21" customWidth="1"/>
    <col min="10858" max="10858" width="15.140625" style="21" customWidth="1"/>
    <col min="10859" max="10859" width="0.7109375" style="21" customWidth="1"/>
    <col min="10860" max="10860" width="56.140625" style="21" customWidth="1"/>
    <col min="10861" max="10861" width="0.7109375" style="21" customWidth="1"/>
    <col min="10862" max="10862" width="9.140625" style="21" customWidth="1"/>
    <col min="10863" max="10863" width="6" style="21" customWidth="1"/>
    <col min="10864" max="10864" width="0.7109375" style="21" customWidth="1"/>
    <col min="10865" max="10865" width="7.140625" style="21" customWidth="1"/>
    <col min="10866" max="10866" width="6.5703125" style="21" customWidth="1"/>
    <col min="10867" max="10867" width="0.7109375" style="21" customWidth="1"/>
    <col min="10868" max="10868" width="7.85546875" style="21" customWidth="1"/>
    <col min="10869" max="10869" width="10.5703125" style="21" customWidth="1"/>
    <col min="10870" max="10870" width="0.7109375" style="21" customWidth="1"/>
    <col min="10871" max="11112" width="11.42578125" style="21"/>
    <col min="11113" max="11113" width="0.7109375" style="21" customWidth="1"/>
    <col min="11114" max="11114" width="15.140625" style="21" customWidth="1"/>
    <col min="11115" max="11115" width="0.7109375" style="21" customWidth="1"/>
    <col min="11116" max="11116" width="56.140625" style="21" customWidth="1"/>
    <col min="11117" max="11117" width="0.7109375" style="21" customWidth="1"/>
    <col min="11118" max="11118" width="9.140625" style="21" customWidth="1"/>
    <col min="11119" max="11119" width="6" style="21" customWidth="1"/>
    <col min="11120" max="11120" width="0.7109375" style="21" customWidth="1"/>
    <col min="11121" max="11121" width="7.140625" style="21" customWidth="1"/>
    <col min="11122" max="11122" width="6.5703125" style="21" customWidth="1"/>
    <col min="11123" max="11123" width="0.7109375" style="21" customWidth="1"/>
    <col min="11124" max="11124" width="7.85546875" style="21" customWidth="1"/>
    <col min="11125" max="11125" width="10.5703125" style="21" customWidth="1"/>
    <col min="11126" max="11126" width="0.7109375" style="21" customWidth="1"/>
    <col min="11127" max="11368" width="11.42578125" style="21"/>
    <col min="11369" max="11369" width="0.7109375" style="21" customWidth="1"/>
    <col min="11370" max="11370" width="15.140625" style="21" customWidth="1"/>
    <col min="11371" max="11371" width="0.7109375" style="21" customWidth="1"/>
    <col min="11372" max="11372" width="56.140625" style="21" customWidth="1"/>
    <col min="11373" max="11373" width="0.7109375" style="21" customWidth="1"/>
    <col min="11374" max="11374" width="9.140625" style="21" customWidth="1"/>
    <col min="11375" max="11375" width="6" style="21" customWidth="1"/>
    <col min="11376" max="11376" width="0.7109375" style="21" customWidth="1"/>
    <col min="11377" max="11377" width="7.140625" style="21" customWidth="1"/>
    <col min="11378" max="11378" width="6.5703125" style="21" customWidth="1"/>
    <col min="11379" max="11379" width="0.7109375" style="21" customWidth="1"/>
    <col min="11380" max="11380" width="7.85546875" style="21" customWidth="1"/>
    <col min="11381" max="11381" width="10.5703125" style="21" customWidth="1"/>
    <col min="11382" max="11382" width="0.7109375" style="21" customWidth="1"/>
    <col min="11383" max="11624" width="11.42578125" style="21"/>
    <col min="11625" max="11625" width="0.7109375" style="21" customWidth="1"/>
    <col min="11626" max="11626" width="15.140625" style="21" customWidth="1"/>
    <col min="11627" max="11627" width="0.7109375" style="21" customWidth="1"/>
    <col min="11628" max="11628" width="56.140625" style="21" customWidth="1"/>
    <col min="11629" max="11629" width="0.7109375" style="21" customWidth="1"/>
    <col min="11630" max="11630" width="9.140625" style="21" customWidth="1"/>
    <col min="11631" max="11631" width="6" style="21" customWidth="1"/>
    <col min="11632" max="11632" width="0.7109375" style="21" customWidth="1"/>
    <col min="11633" max="11633" width="7.140625" style="21" customWidth="1"/>
    <col min="11634" max="11634" width="6.5703125" style="21" customWidth="1"/>
    <col min="11635" max="11635" width="0.7109375" style="21" customWidth="1"/>
    <col min="11636" max="11636" width="7.85546875" style="21" customWidth="1"/>
    <col min="11637" max="11637" width="10.5703125" style="21" customWidth="1"/>
    <col min="11638" max="11638" width="0.7109375" style="21" customWidth="1"/>
    <col min="11639" max="11880" width="11.42578125" style="21"/>
    <col min="11881" max="11881" width="0.7109375" style="21" customWidth="1"/>
    <col min="11882" max="11882" width="15.140625" style="21" customWidth="1"/>
    <col min="11883" max="11883" width="0.7109375" style="21" customWidth="1"/>
    <col min="11884" max="11884" width="56.140625" style="21" customWidth="1"/>
    <col min="11885" max="11885" width="0.7109375" style="21" customWidth="1"/>
    <col min="11886" max="11886" width="9.140625" style="21" customWidth="1"/>
    <col min="11887" max="11887" width="6" style="21" customWidth="1"/>
    <col min="11888" max="11888" width="0.7109375" style="21" customWidth="1"/>
    <col min="11889" max="11889" width="7.140625" style="21" customWidth="1"/>
    <col min="11890" max="11890" width="6.5703125" style="21" customWidth="1"/>
    <col min="11891" max="11891" width="0.7109375" style="21" customWidth="1"/>
    <col min="11892" max="11892" width="7.85546875" style="21" customWidth="1"/>
    <col min="11893" max="11893" width="10.5703125" style="21" customWidth="1"/>
    <col min="11894" max="11894" width="0.7109375" style="21" customWidth="1"/>
    <col min="11895" max="12136" width="11.42578125" style="21"/>
    <col min="12137" max="12137" width="0.7109375" style="21" customWidth="1"/>
    <col min="12138" max="12138" width="15.140625" style="21" customWidth="1"/>
    <col min="12139" max="12139" width="0.7109375" style="21" customWidth="1"/>
    <col min="12140" max="12140" width="56.140625" style="21" customWidth="1"/>
    <col min="12141" max="12141" width="0.7109375" style="21" customWidth="1"/>
    <col min="12142" max="12142" width="9.140625" style="21" customWidth="1"/>
    <col min="12143" max="12143" width="6" style="21" customWidth="1"/>
    <col min="12144" max="12144" width="0.7109375" style="21" customWidth="1"/>
    <col min="12145" max="12145" width="7.140625" style="21" customWidth="1"/>
    <col min="12146" max="12146" width="6.5703125" style="21" customWidth="1"/>
    <col min="12147" max="12147" width="0.7109375" style="21" customWidth="1"/>
    <col min="12148" max="12148" width="7.85546875" style="21" customWidth="1"/>
    <col min="12149" max="12149" width="10.5703125" style="21" customWidth="1"/>
    <col min="12150" max="12150" width="0.7109375" style="21" customWidth="1"/>
    <col min="12151" max="12392" width="11.42578125" style="21"/>
    <col min="12393" max="12393" width="0.7109375" style="21" customWidth="1"/>
    <col min="12394" max="12394" width="15.140625" style="21" customWidth="1"/>
    <col min="12395" max="12395" width="0.7109375" style="21" customWidth="1"/>
    <col min="12396" max="12396" width="56.140625" style="21" customWidth="1"/>
    <col min="12397" max="12397" width="0.7109375" style="21" customWidth="1"/>
    <col min="12398" max="12398" width="9.140625" style="21" customWidth="1"/>
    <col min="12399" max="12399" width="6" style="21" customWidth="1"/>
    <col min="12400" max="12400" width="0.7109375" style="21" customWidth="1"/>
    <col min="12401" max="12401" width="7.140625" style="21" customWidth="1"/>
    <col min="12402" max="12402" width="6.5703125" style="21" customWidth="1"/>
    <col min="12403" max="12403" width="0.7109375" style="21" customWidth="1"/>
    <col min="12404" max="12404" width="7.85546875" style="21" customWidth="1"/>
    <col min="12405" max="12405" width="10.5703125" style="21" customWidth="1"/>
    <col min="12406" max="12406" width="0.7109375" style="21" customWidth="1"/>
    <col min="12407" max="12648" width="11.42578125" style="21"/>
    <col min="12649" max="12649" width="0.7109375" style="21" customWidth="1"/>
    <col min="12650" max="12650" width="15.140625" style="21" customWidth="1"/>
    <col min="12651" max="12651" width="0.7109375" style="21" customWidth="1"/>
    <col min="12652" max="12652" width="56.140625" style="21" customWidth="1"/>
    <col min="12653" max="12653" width="0.7109375" style="21" customWidth="1"/>
    <col min="12654" max="12654" width="9.140625" style="21" customWidth="1"/>
    <col min="12655" max="12655" width="6" style="21" customWidth="1"/>
    <col min="12656" max="12656" width="0.7109375" style="21" customWidth="1"/>
    <col min="12657" max="12657" width="7.140625" style="21" customWidth="1"/>
    <col min="12658" max="12658" width="6.5703125" style="21" customWidth="1"/>
    <col min="12659" max="12659" width="0.7109375" style="21" customWidth="1"/>
    <col min="12660" max="12660" width="7.85546875" style="21" customWidth="1"/>
    <col min="12661" max="12661" width="10.5703125" style="21" customWidth="1"/>
    <col min="12662" max="12662" width="0.7109375" style="21" customWidth="1"/>
    <col min="12663" max="12904" width="11.42578125" style="21"/>
    <col min="12905" max="12905" width="0.7109375" style="21" customWidth="1"/>
    <col min="12906" max="12906" width="15.140625" style="21" customWidth="1"/>
    <col min="12907" max="12907" width="0.7109375" style="21" customWidth="1"/>
    <col min="12908" max="12908" width="56.140625" style="21" customWidth="1"/>
    <col min="12909" max="12909" width="0.7109375" style="21" customWidth="1"/>
    <col min="12910" max="12910" width="9.140625" style="21" customWidth="1"/>
    <col min="12911" max="12911" width="6" style="21" customWidth="1"/>
    <col min="12912" max="12912" width="0.7109375" style="21" customWidth="1"/>
    <col min="12913" max="12913" width="7.140625" style="21" customWidth="1"/>
    <col min="12914" max="12914" width="6.5703125" style="21" customWidth="1"/>
    <col min="12915" max="12915" width="0.7109375" style="21" customWidth="1"/>
    <col min="12916" max="12916" width="7.85546875" style="21" customWidth="1"/>
    <col min="12917" max="12917" width="10.5703125" style="21" customWidth="1"/>
    <col min="12918" max="12918" width="0.7109375" style="21" customWidth="1"/>
    <col min="12919" max="13160" width="11.42578125" style="21"/>
    <col min="13161" max="13161" width="0.7109375" style="21" customWidth="1"/>
    <col min="13162" max="13162" width="15.140625" style="21" customWidth="1"/>
    <col min="13163" max="13163" width="0.7109375" style="21" customWidth="1"/>
    <col min="13164" max="13164" width="56.140625" style="21" customWidth="1"/>
    <col min="13165" max="13165" width="0.7109375" style="21" customWidth="1"/>
    <col min="13166" max="13166" width="9.140625" style="21" customWidth="1"/>
    <col min="13167" max="13167" width="6" style="21" customWidth="1"/>
    <col min="13168" max="13168" width="0.7109375" style="21" customWidth="1"/>
    <col min="13169" max="13169" width="7.140625" style="21" customWidth="1"/>
    <col min="13170" max="13170" width="6.5703125" style="21" customWidth="1"/>
    <col min="13171" max="13171" width="0.7109375" style="21" customWidth="1"/>
    <col min="13172" max="13172" width="7.85546875" style="21" customWidth="1"/>
    <col min="13173" max="13173" width="10.5703125" style="21" customWidth="1"/>
    <col min="13174" max="13174" width="0.7109375" style="21" customWidth="1"/>
    <col min="13175" max="13416" width="11.42578125" style="21"/>
    <col min="13417" max="13417" width="0.7109375" style="21" customWidth="1"/>
    <col min="13418" max="13418" width="15.140625" style="21" customWidth="1"/>
    <col min="13419" max="13419" width="0.7109375" style="21" customWidth="1"/>
    <col min="13420" max="13420" width="56.140625" style="21" customWidth="1"/>
    <col min="13421" max="13421" width="0.7109375" style="21" customWidth="1"/>
    <col min="13422" max="13422" width="9.140625" style="21" customWidth="1"/>
    <col min="13423" max="13423" width="6" style="21" customWidth="1"/>
    <col min="13424" max="13424" width="0.7109375" style="21" customWidth="1"/>
    <col min="13425" max="13425" width="7.140625" style="21" customWidth="1"/>
    <col min="13426" max="13426" width="6.5703125" style="21" customWidth="1"/>
    <col min="13427" max="13427" width="0.7109375" style="21" customWidth="1"/>
    <col min="13428" max="13428" width="7.85546875" style="21" customWidth="1"/>
    <col min="13429" max="13429" width="10.5703125" style="21" customWidth="1"/>
    <col min="13430" max="13430" width="0.7109375" style="21" customWidth="1"/>
    <col min="13431" max="13672" width="11.42578125" style="21"/>
    <col min="13673" max="13673" width="0.7109375" style="21" customWidth="1"/>
    <col min="13674" max="13674" width="15.140625" style="21" customWidth="1"/>
    <col min="13675" max="13675" width="0.7109375" style="21" customWidth="1"/>
    <col min="13676" max="13676" width="56.140625" style="21" customWidth="1"/>
    <col min="13677" max="13677" width="0.7109375" style="21" customWidth="1"/>
    <col min="13678" max="13678" width="9.140625" style="21" customWidth="1"/>
    <col min="13679" max="13679" width="6" style="21" customWidth="1"/>
    <col min="13680" max="13680" width="0.7109375" style="21" customWidth="1"/>
    <col min="13681" max="13681" width="7.140625" style="21" customWidth="1"/>
    <col min="13682" max="13682" width="6.5703125" style="21" customWidth="1"/>
    <col min="13683" max="13683" width="0.7109375" style="21" customWidth="1"/>
    <col min="13684" max="13684" width="7.85546875" style="21" customWidth="1"/>
    <col min="13685" max="13685" width="10.5703125" style="21" customWidth="1"/>
    <col min="13686" max="13686" width="0.7109375" style="21" customWidth="1"/>
    <col min="13687" max="13928" width="11.42578125" style="21"/>
    <col min="13929" max="13929" width="0.7109375" style="21" customWidth="1"/>
    <col min="13930" max="13930" width="15.140625" style="21" customWidth="1"/>
    <col min="13931" max="13931" width="0.7109375" style="21" customWidth="1"/>
    <col min="13932" max="13932" width="56.140625" style="21" customWidth="1"/>
    <col min="13933" max="13933" width="0.7109375" style="21" customWidth="1"/>
    <col min="13934" max="13934" width="9.140625" style="21" customWidth="1"/>
    <col min="13935" max="13935" width="6" style="21" customWidth="1"/>
    <col min="13936" max="13936" width="0.7109375" style="21" customWidth="1"/>
    <col min="13937" max="13937" width="7.140625" style="21" customWidth="1"/>
    <col min="13938" max="13938" width="6.5703125" style="21" customWidth="1"/>
    <col min="13939" max="13939" width="0.7109375" style="21" customWidth="1"/>
    <col min="13940" max="13940" width="7.85546875" style="21" customWidth="1"/>
    <col min="13941" max="13941" width="10.5703125" style="21" customWidth="1"/>
    <col min="13942" max="13942" width="0.7109375" style="21" customWidth="1"/>
    <col min="13943" max="14184" width="11.42578125" style="21"/>
    <col min="14185" max="14185" width="0.7109375" style="21" customWidth="1"/>
    <col min="14186" max="14186" width="15.140625" style="21" customWidth="1"/>
    <col min="14187" max="14187" width="0.7109375" style="21" customWidth="1"/>
    <col min="14188" max="14188" width="56.140625" style="21" customWidth="1"/>
    <col min="14189" max="14189" width="0.7109375" style="21" customWidth="1"/>
    <col min="14190" max="14190" width="9.140625" style="21" customWidth="1"/>
    <col min="14191" max="14191" width="6" style="21" customWidth="1"/>
    <col min="14192" max="14192" width="0.7109375" style="21" customWidth="1"/>
    <col min="14193" max="14193" width="7.140625" style="21" customWidth="1"/>
    <col min="14194" max="14194" width="6.5703125" style="21" customWidth="1"/>
    <col min="14195" max="14195" width="0.7109375" style="21" customWidth="1"/>
    <col min="14196" max="14196" width="7.85546875" style="21" customWidth="1"/>
    <col min="14197" max="14197" width="10.5703125" style="21" customWidth="1"/>
    <col min="14198" max="14198" width="0.7109375" style="21" customWidth="1"/>
    <col min="14199" max="16384" width="11.42578125" style="21"/>
  </cols>
  <sheetData>
    <row r="1" spans="1:40" ht="15" customHeight="1">
      <c r="A1" s="37"/>
      <c r="B1" s="1562" t="s">
        <v>0</v>
      </c>
      <c r="C1" s="1562"/>
      <c r="D1" s="1562"/>
      <c r="E1" s="1562"/>
      <c r="F1" s="1562"/>
      <c r="G1" s="1562"/>
      <c r="H1" s="1562"/>
      <c r="I1" s="1562"/>
      <c r="J1" s="1562"/>
      <c r="K1" s="1562"/>
      <c r="L1" s="1562"/>
      <c r="M1" s="1562"/>
      <c r="N1" s="38"/>
    </row>
    <row r="2" spans="1:40" ht="15" customHeight="1">
      <c r="A2" s="39"/>
      <c r="B2" s="1563" t="s">
        <v>1</v>
      </c>
      <c r="C2" s="1563"/>
      <c r="D2" s="1563"/>
      <c r="E2" s="1563"/>
      <c r="F2" s="1563"/>
      <c r="G2" s="1563"/>
      <c r="H2" s="1563"/>
      <c r="I2" s="1563"/>
      <c r="J2" s="1563"/>
      <c r="K2" s="1563"/>
      <c r="L2" s="1563"/>
      <c r="M2" s="1563"/>
      <c r="N2" s="40"/>
    </row>
    <row r="3" spans="1:40" ht="15" customHeight="1">
      <c r="A3" s="39"/>
      <c r="B3" s="1563" t="s">
        <v>2</v>
      </c>
      <c r="C3" s="1563"/>
      <c r="D3" s="1563"/>
      <c r="E3" s="1563"/>
      <c r="F3" s="1563"/>
      <c r="G3" s="1563"/>
      <c r="H3" s="1563"/>
      <c r="I3" s="1563"/>
      <c r="J3" s="1563"/>
      <c r="K3" s="1563"/>
      <c r="L3" s="1563"/>
      <c r="M3" s="1563"/>
      <c r="N3" s="40"/>
    </row>
    <row r="4" spans="1:40" ht="15" customHeight="1">
      <c r="A4" s="39"/>
      <c r="B4" s="1563" t="s">
        <v>3</v>
      </c>
      <c r="C4" s="1563"/>
      <c r="D4" s="1563"/>
      <c r="E4" s="1563"/>
      <c r="F4" s="1563"/>
      <c r="G4" s="1563"/>
      <c r="H4" s="1563"/>
      <c r="I4" s="1563"/>
      <c r="J4" s="1563"/>
      <c r="K4" s="1563"/>
      <c r="L4" s="1563"/>
      <c r="M4" s="1563"/>
      <c r="N4" s="40"/>
    </row>
    <row r="5" spans="1:40" ht="15" customHeight="1">
      <c r="A5" s="39"/>
      <c r="B5" s="1563" t="s">
        <v>4</v>
      </c>
      <c r="C5" s="1563"/>
      <c r="D5" s="1563"/>
      <c r="E5" s="1563"/>
      <c r="F5" s="1563"/>
      <c r="G5" s="1563"/>
      <c r="H5" s="1563"/>
      <c r="I5" s="1563"/>
      <c r="J5" s="1563"/>
      <c r="K5" s="1563"/>
      <c r="L5" s="1563"/>
      <c r="M5" s="1563"/>
      <c r="N5" s="40"/>
      <c r="S5" s="47"/>
      <c r="T5" s="47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</row>
    <row r="6" spans="1:40">
      <c r="A6" s="41"/>
      <c r="B6" s="35" t="s">
        <v>13</v>
      </c>
      <c r="C6" s="35"/>
      <c r="D6" s="35"/>
      <c r="E6" s="35"/>
      <c r="F6" s="36"/>
      <c r="G6" s="36"/>
      <c r="H6" s="36"/>
      <c r="I6" s="36"/>
      <c r="J6" s="36"/>
      <c r="K6" s="36"/>
      <c r="L6" s="36"/>
      <c r="M6" s="36"/>
      <c r="N6" s="42"/>
    </row>
    <row r="7" spans="1:40">
      <c r="A7" s="39"/>
      <c r="B7" s="25" t="s">
        <v>44</v>
      </c>
      <c r="C7" s="25"/>
      <c r="D7" s="25"/>
      <c r="E7" s="25"/>
      <c r="F7" s="32"/>
      <c r="G7" s="32"/>
      <c r="H7" s="32"/>
      <c r="I7" s="32"/>
      <c r="J7" s="32"/>
      <c r="K7" s="32"/>
      <c r="L7" s="32"/>
      <c r="M7" s="32"/>
      <c r="N7" s="40"/>
    </row>
    <row r="8" spans="1:40">
      <c r="A8" s="39"/>
      <c r="B8" s="25" t="s">
        <v>27</v>
      </c>
      <c r="C8" s="25"/>
      <c r="D8" s="25"/>
      <c r="E8" s="25"/>
      <c r="F8" s="32"/>
      <c r="G8" s="32"/>
      <c r="H8" s="32"/>
      <c r="I8" s="32"/>
      <c r="J8" s="32"/>
      <c r="K8" s="32"/>
      <c r="L8" s="32"/>
      <c r="M8" s="32"/>
      <c r="N8" s="40"/>
    </row>
    <row r="9" spans="1:40">
      <c r="A9" s="43"/>
      <c r="B9" s="33" t="s">
        <v>15</v>
      </c>
      <c r="C9" s="33"/>
      <c r="D9" s="33"/>
      <c r="E9" s="33"/>
      <c r="F9" s="34"/>
      <c r="G9" s="34"/>
      <c r="H9" s="34"/>
      <c r="I9" s="34"/>
      <c r="J9" s="34"/>
      <c r="K9" s="34"/>
      <c r="L9" s="34"/>
      <c r="M9" s="34"/>
      <c r="N9" s="44"/>
    </row>
    <row r="10" spans="1:40" ht="18.75">
      <c r="A10" s="1559" t="s">
        <v>151</v>
      </c>
      <c r="B10" s="1560"/>
      <c r="C10" s="1560"/>
      <c r="D10" s="1560"/>
      <c r="E10" s="1560"/>
      <c r="F10" s="1560"/>
      <c r="G10" s="1560"/>
      <c r="H10" s="1560"/>
      <c r="I10" s="1560"/>
      <c r="J10" s="1560"/>
      <c r="K10" s="1560"/>
      <c r="L10" s="1560"/>
      <c r="M10" s="1560"/>
      <c r="N10" s="1561"/>
      <c r="R10" s="47"/>
      <c r="S10" s="47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</row>
    <row r="11" spans="1:40" ht="15.75">
      <c r="A11" s="45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3"/>
      <c r="N11" s="40"/>
      <c r="R11" s="47"/>
      <c r="S11" s="77"/>
      <c r="T11" s="77"/>
      <c r="U11" s="77"/>
      <c r="V11" s="77"/>
      <c r="W11" s="77"/>
      <c r="X11" s="77"/>
      <c r="Y11" s="77"/>
      <c r="Z11" s="77"/>
      <c r="AA11" s="77"/>
      <c r="AB11" s="77"/>
      <c r="AC11" s="77"/>
      <c r="AD11" s="77"/>
      <c r="AE11" s="77"/>
      <c r="AF11" s="77"/>
      <c r="AG11" s="77"/>
      <c r="AH11" s="77"/>
      <c r="AI11" s="77"/>
      <c r="AJ11" s="77"/>
      <c r="AK11" s="77"/>
      <c r="AL11" s="77"/>
      <c r="AM11" s="77"/>
    </row>
    <row r="12" spans="1:40" s="25" customFormat="1">
      <c r="B12" s="75"/>
      <c r="C12" s="49"/>
      <c r="D12" s="50"/>
      <c r="E12" s="30"/>
      <c r="F12" s="48"/>
      <c r="G12" s="53"/>
      <c r="H12" s="29"/>
      <c r="I12" s="51"/>
      <c r="J12" s="52"/>
      <c r="K12" s="52"/>
      <c r="L12" s="52"/>
      <c r="M12" s="52"/>
    </row>
    <row r="13" spans="1:40" s="25" customFormat="1">
      <c r="B13" s="75"/>
      <c r="C13" s="49"/>
      <c r="D13" s="50"/>
      <c r="E13" s="30"/>
      <c r="F13" s="48"/>
      <c r="G13" s="53"/>
      <c r="H13" s="29"/>
      <c r="I13" s="53"/>
      <c r="J13" s="52"/>
      <c r="K13" s="52"/>
      <c r="L13" s="52"/>
      <c r="M13" s="52"/>
    </row>
    <row r="14" spans="1:40" s="25" customFormat="1" ht="15" customHeight="1">
      <c r="B14" s="1564" t="s">
        <v>152</v>
      </c>
      <c r="C14" s="1564"/>
      <c r="D14" s="1564"/>
      <c r="E14" s="1564"/>
      <c r="F14" s="1564"/>
      <c r="G14" s="1564"/>
      <c r="H14" s="1564"/>
      <c r="I14" s="1564"/>
      <c r="J14" s="1564"/>
      <c r="K14" s="1564"/>
      <c r="L14" s="1564"/>
      <c r="M14" s="1564"/>
    </row>
    <row r="15" spans="1:40" s="25" customFormat="1" ht="13.5" thickBot="1">
      <c r="B15" s="49"/>
      <c r="C15" s="49"/>
      <c r="D15" s="50"/>
      <c r="E15" s="30"/>
      <c r="F15" s="48"/>
      <c r="G15" s="53"/>
      <c r="H15" s="29"/>
      <c r="I15" s="53"/>
      <c r="J15" s="52"/>
      <c r="K15" s="52"/>
      <c r="L15" s="52"/>
      <c r="M15" s="52"/>
      <c r="R15" s="47"/>
      <c r="S15" s="47"/>
      <c r="T15" s="78"/>
      <c r="U15" s="78"/>
      <c r="V15" s="78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</row>
    <row r="16" spans="1:40" s="25" customFormat="1" ht="15" customHeight="1">
      <c r="B16" s="49"/>
      <c r="C16" s="49"/>
      <c r="D16" s="1565" t="s">
        <v>159</v>
      </c>
      <c r="E16" s="1566"/>
      <c r="F16" s="1566"/>
      <c r="G16" s="1566"/>
      <c r="H16" s="1566"/>
      <c r="I16" s="1566"/>
      <c r="J16" s="1566"/>
      <c r="K16" s="1566"/>
      <c r="L16" s="1567"/>
      <c r="M16" s="52"/>
    </row>
    <row r="17" spans="2:21" s="25" customFormat="1">
      <c r="B17" s="49"/>
      <c r="C17" s="49"/>
      <c r="D17" s="1568" t="s">
        <v>160</v>
      </c>
      <c r="E17" s="1569"/>
      <c r="F17" s="1569"/>
      <c r="G17" s="1569"/>
      <c r="H17" s="1569"/>
      <c r="I17" s="1569"/>
      <c r="J17" s="1569"/>
      <c r="K17" s="1569"/>
      <c r="L17" s="1570"/>
      <c r="M17" s="52"/>
    </row>
    <row r="18" spans="2:21" s="25" customFormat="1" ht="13.5" thickBot="1">
      <c r="B18" s="49"/>
      <c r="C18" s="49"/>
      <c r="D18" s="1571" t="s">
        <v>161</v>
      </c>
      <c r="E18" s="1572"/>
      <c r="F18" s="1572"/>
      <c r="G18" s="1572"/>
      <c r="H18" s="1572"/>
      <c r="I18" s="1572"/>
      <c r="J18" s="1572"/>
      <c r="K18" s="1572"/>
      <c r="L18" s="1573"/>
      <c r="M18" s="52"/>
    </row>
    <row r="19" spans="2:21" s="25" customFormat="1" ht="13.5" thickBot="1">
      <c r="B19" s="30"/>
      <c r="C19" s="30"/>
      <c r="D19" s="68"/>
      <c r="E19" s="68"/>
      <c r="F19" s="68"/>
      <c r="G19" s="55"/>
      <c r="H19" s="55"/>
      <c r="I19" s="55"/>
      <c r="J19" s="55"/>
      <c r="K19" s="55"/>
      <c r="L19" s="55"/>
      <c r="M19" s="56"/>
    </row>
    <row r="20" spans="2:21" s="25" customFormat="1" ht="15" customHeight="1">
      <c r="B20" s="68"/>
      <c r="C20" s="68"/>
      <c r="D20" s="1574" t="s">
        <v>153</v>
      </c>
      <c r="E20" s="1575"/>
      <c r="F20" s="1575"/>
      <c r="G20" s="1575"/>
      <c r="H20" s="1576">
        <v>3000</v>
      </c>
      <c r="I20" s="1576"/>
      <c r="J20" s="1576"/>
      <c r="K20" s="1576"/>
      <c r="L20" s="1577"/>
      <c r="M20" s="63"/>
    </row>
    <row r="21" spans="2:21" s="25" customFormat="1" ht="15" customHeight="1">
      <c r="B21" s="68"/>
      <c r="C21" s="68"/>
      <c r="D21" s="1579" t="s">
        <v>154</v>
      </c>
      <c r="E21" s="1580"/>
      <c r="F21" s="1580"/>
      <c r="G21" s="1580"/>
      <c r="H21" s="1581">
        <f>TRUNC((((H20-2000)/600)/100),4)</f>
        <v>1.66E-2</v>
      </c>
      <c r="I21" s="1581"/>
      <c r="J21" s="1581"/>
      <c r="K21" s="1581"/>
      <c r="L21" s="1582"/>
      <c r="M21" s="63"/>
    </row>
    <row r="22" spans="2:21" s="25" customFormat="1" ht="15" customHeight="1">
      <c r="B22" s="68"/>
      <c r="C22" s="68"/>
      <c r="D22" s="1586" t="s">
        <v>162</v>
      </c>
      <c r="E22" s="1587"/>
      <c r="F22" s="1596">
        <v>0.1</v>
      </c>
      <c r="G22" s="1596"/>
      <c r="H22" s="1597" t="s">
        <v>163</v>
      </c>
      <c r="I22" s="1597"/>
      <c r="J22" s="1597"/>
      <c r="K22" s="1584">
        <f>TRUNC(F22*0.05,4)</f>
        <v>5.0000000000000001E-3</v>
      </c>
      <c r="L22" s="1585"/>
      <c r="M22" s="63"/>
    </row>
    <row r="23" spans="2:21" s="25" customFormat="1" ht="15" customHeight="1" thickBot="1">
      <c r="B23" s="68"/>
      <c r="C23" s="68"/>
      <c r="D23" s="1598" t="s">
        <v>164</v>
      </c>
      <c r="E23" s="1599"/>
      <c r="F23" s="1599"/>
      <c r="G23" s="1599"/>
      <c r="H23" s="1600">
        <f>H21+K22</f>
        <v>2.1600000000000001E-2</v>
      </c>
      <c r="I23" s="1600"/>
      <c r="J23" s="1600"/>
      <c r="K23" s="1600"/>
      <c r="L23" s="1601"/>
      <c r="M23" s="63"/>
    </row>
    <row r="24" spans="2:21" s="25" customFormat="1">
      <c r="B24" s="49"/>
      <c r="C24" s="49"/>
      <c r="D24" s="50"/>
      <c r="E24" s="30"/>
      <c r="F24" s="53"/>
      <c r="G24" s="1583"/>
      <c r="H24" s="1583"/>
      <c r="I24" s="1583"/>
      <c r="J24" s="1578"/>
      <c r="K24" s="1578"/>
      <c r="L24" s="1578"/>
      <c r="M24" s="52"/>
    </row>
    <row r="25" spans="2:21" s="25" customFormat="1" ht="15.75">
      <c r="B25" s="1595" t="s">
        <v>158</v>
      </c>
      <c r="C25" s="1595"/>
      <c r="D25" s="1595"/>
      <c r="E25" s="1595"/>
      <c r="F25" s="1595"/>
      <c r="G25" s="1595"/>
      <c r="H25" s="1595"/>
      <c r="I25" s="1595"/>
      <c r="J25" s="1595"/>
      <c r="K25" s="1595"/>
      <c r="L25" s="1595"/>
      <c r="M25" s="1595"/>
    </row>
    <row r="26" spans="2:21" s="25" customFormat="1">
      <c r="B26" s="49"/>
      <c r="C26" s="49"/>
      <c r="D26" s="50"/>
      <c r="E26" s="30"/>
      <c r="F26" s="48"/>
      <c r="G26" s="53"/>
      <c r="H26" s="29"/>
      <c r="I26" s="53"/>
      <c r="J26" s="52"/>
      <c r="K26" s="52"/>
      <c r="L26" s="52"/>
      <c r="M26" s="52"/>
    </row>
    <row r="27" spans="2:21" s="25" customFormat="1">
      <c r="B27" s="49"/>
      <c r="C27" s="49"/>
      <c r="D27" s="50"/>
      <c r="E27" s="30"/>
      <c r="F27" s="48"/>
      <c r="G27" s="53"/>
      <c r="H27" s="54"/>
      <c r="I27" s="53"/>
      <c r="J27" s="52"/>
      <c r="K27" s="52"/>
      <c r="L27" s="52"/>
      <c r="M27" s="52"/>
    </row>
    <row r="28" spans="2:21" s="25" customFormat="1">
      <c r="B28" s="30"/>
      <c r="C28" s="30"/>
      <c r="D28" s="68"/>
      <c r="E28" s="68"/>
      <c r="F28" s="68"/>
      <c r="G28" s="55"/>
      <c r="H28" s="55"/>
      <c r="I28" s="55"/>
      <c r="J28" s="55"/>
      <c r="K28" s="55"/>
      <c r="L28" s="55"/>
      <c r="M28" s="56"/>
      <c r="Q28" s="47"/>
      <c r="R28" s="47" t="s">
        <v>155</v>
      </c>
      <c r="S28" s="47" t="s">
        <v>156</v>
      </c>
      <c r="T28" s="47" t="s">
        <v>157</v>
      </c>
    </row>
    <row r="29" spans="2:21" s="25" customFormat="1">
      <c r="B29" s="1588"/>
      <c r="C29" s="1588"/>
      <c r="D29" s="1588"/>
      <c r="E29" s="1588"/>
      <c r="F29" s="1589"/>
      <c r="G29" s="1589"/>
      <c r="H29" s="1589"/>
      <c r="I29" s="1589"/>
      <c r="J29" s="55"/>
      <c r="K29" s="55"/>
      <c r="L29" s="55"/>
      <c r="M29" s="63"/>
      <c r="Q29" s="77"/>
      <c r="R29" s="47">
        <v>0</v>
      </c>
      <c r="S29" s="77">
        <v>0</v>
      </c>
      <c r="T29" s="79"/>
      <c r="U29" s="79"/>
    </row>
    <row r="30" spans="2:21" s="25" customFormat="1">
      <c r="B30" s="1588"/>
      <c r="C30" s="1588"/>
      <c r="D30" s="1588"/>
      <c r="E30" s="1588"/>
      <c r="F30" s="1589"/>
      <c r="G30" s="1589"/>
      <c r="H30" s="1589"/>
      <c r="I30" s="1589"/>
      <c r="J30" s="55"/>
      <c r="K30" s="55"/>
      <c r="L30" s="55"/>
      <c r="M30" s="63"/>
      <c r="Q30" s="77"/>
      <c r="R30" s="78">
        <v>1000</v>
      </c>
      <c r="S30" s="77">
        <v>0</v>
      </c>
    </row>
    <row r="31" spans="2:21" s="25" customFormat="1">
      <c r="B31" s="49"/>
      <c r="C31" s="49"/>
      <c r="D31" s="50"/>
      <c r="E31" s="30"/>
      <c r="F31" s="53"/>
      <c r="G31" s="1583"/>
      <c r="H31" s="1583"/>
      <c r="I31" s="1583"/>
      <c r="J31" s="1578"/>
      <c r="K31" s="1578"/>
      <c r="L31" s="1578"/>
      <c r="M31" s="52"/>
      <c r="Q31" s="77"/>
      <c r="R31" s="78">
        <v>2000</v>
      </c>
      <c r="S31" s="77">
        <f>TRUNC((((R31-2000)/600)),2)</f>
        <v>0</v>
      </c>
      <c r="T31" s="25">
        <f>S31</f>
        <v>0</v>
      </c>
      <c r="U31" s="76"/>
    </row>
    <row r="32" spans="2:21" s="25" customFormat="1">
      <c r="B32" s="49"/>
      <c r="C32" s="49"/>
      <c r="D32" s="50"/>
      <c r="E32" s="30"/>
      <c r="F32" s="53"/>
      <c r="G32" s="1583"/>
      <c r="H32" s="1583"/>
      <c r="I32" s="1583"/>
      <c r="J32" s="1578"/>
      <c r="K32" s="1578"/>
      <c r="L32" s="1578"/>
      <c r="M32" s="52"/>
      <c r="Q32" s="77"/>
      <c r="R32" s="78">
        <v>3000</v>
      </c>
      <c r="S32" s="77">
        <f t="shared" ref="S32:S40" si="0">TRUNC((((R32-2000)/600)),2)</f>
        <v>1.66</v>
      </c>
    </row>
    <row r="33" spans="2:19" s="25" customFormat="1">
      <c r="B33" s="49"/>
      <c r="C33" s="30"/>
      <c r="D33" s="50"/>
      <c r="E33" s="30"/>
      <c r="F33" s="53"/>
      <c r="G33" s="1583"/>
      <c r="H33" s="1583"/>
      <c r="I33" s="1583"/>
      <c r="J33" s="1578"/>
      <c r="K33" s="1578"/>
      <c r="L33" s="1578"/>
      <c r="M33" s="52"/>
      <c r="Q33" s="77"/>
      <c r="R33" s="78">
        <v>4000</v>
      </c>
      <c r="S33" s="77">
        <f t="shared" si="0"/>
        <v>3.33</v>
      </c>
    </row>
    <row r="34" spans="2:19" s="25" customFormat="1">
      <c r="B34" s="49"/>
      <c r="C34" s="30"/>
      <c r="D34" s="50"/>
      <c r="E34" s="30"/>
      <c r="F34" s="53"/>
      <c r="G34" s="1583"/>
      <c r="H34" s="1583"/>
      <c r="I34" s="1583"/>
      <c r="J34" s="1578"/>
      <c r="K34" s="1578"/>
      <c r="L34" s="1578"/>
      <c r="M34" s="52"/>
      <c r="Q34" s="77"/>
      <c r="R34" s="78">
        <v>5000</v>
      </c>
      <c r="S34" s="77">
        <f t="shared" si="0"/>
        <v>5</v>
      </c>
    </row>
    <row r="35" spans="2:19" s="25" customFormat="1">
      <c r="B35" s="30"/>
      <c r="C35" s="30"/>
      <c r="D35" s="68"/>
      <c r="E35" s="68"/>
      <c r="F35" s="68"/>
      <c r="G35" s="54"/>
      <c r="H35" s="54"/>
      <c r="I35" s="54"/>
      <c r="J35" s="54"/>
      <c r="K35" s="54"/>
      <c r="L35" s="54"/>
      <c r="M35" s="56"/>
      <c r="Q35" s="77"/>
      <c r="R35" s="78">
        <v>6000</v>
      </c>
      <c r="S35" s="77">
        <f t="shared" si="0"/>
        <v>6.66</v>
      </c>
    </row>
    <row r="36" spans="2:19" s="25" customFormat="1">
      <c r="B36" s="30"/>
      <c r="C36" s="30"/>
      <c r="D36" s="68"/>
      <c r="E36" s="68"/>
      <c r="F36" s="68"/>
      <c r="G36" s="57"/>
      <c r="H36" s="57"/>
      <c r="I36" s="57"/>
      <c r="J36" s="58"/>
      <c r="K36" s="58"/>
      <c r="L36" s="58"/>
      <c r="M36" s="56"/>
      <c r="Q36" s="77"/>
      <c r="R36" s="78">
        <v>7000</v>
      </c>
      <c r="S36" s="77">
        <f t="shared" si="0"/>
        <v>8.33</v>
      </c>
    </row>
    <row r="37" spans="2:19" s="25" customFormat="1">
      <c r="B37" s="30"/>
      <c r="C37" s="30"/>
      <c r="D37" s="61"/>
      <c r="E37" s="61"/>
      <c r="F37" s="61"/>
      <c r="G37" s="29"/>
      <c r="H37" s="29"/>
      <c r="I37" s="29"/>
      <c r="J37" s="29"/>
      <c r="K37" s="29"/>
      <c r="L37" s="29"/>
      <c r="M37" s="61"/>
      <c r="Q37" s="77"/>
      <c r="R37" s="78">
        <v>8000</v>
      </c>
      <c r="S37" s="77">
        <f t="shared" si="0"/>
        <v>10</v>
      </c>
    </row>
    <row r="38" spans="2:19" s="25" customFormat="1">
      <c r="B38" s="30"/>
      <c r="C38" s="30"/>
      <c r="D38" s="68"/>
      <c r="E38" s="68"/>
      <c r="F38" s="68"/>
      <c r="G38" s="54"/>
      <c r="H38" s="54"/>
      <c r="I38" s="54"/>
      <c r="J38" s="54"/>
      <c r="K38" s="54"/>
      <c r="L38" s="54"/>
      <c r="M38" s="56"/>
      <c r="Q38" s="77"/>
      <c r="R38" s="78">
        <v>9000</v>
      </c>
      <c r="S38" s="77">
        <f t="shared" si="0"/>
        <v>11.66</v>
      </c>
    </row>
    <row r="39" spans="2:19" s="25" customFormat="1">
      <c r="B39" s="30"/>
      <c r="C39" s="30"/>
      <c r="D39" s="68"/>
      <c r="E39" s="68"/>
      <c r="F39" s="68"/>
      <c r="G39" s="54"/>
      <c r="H39" s="54"/>
      <c r="I39" s="54"/>
      <c r="J39" s="54"/>
      <c r="K39" s="54"/>
      <c r="L39" s="54"/>
      <c r="M39" s="56"/>
      <c r="Q39" s="77"/>
      <c r="R39" s="78">
        <v>10000</v>
      </c>
      <c r="S39" s="77">
        <f t="shared" si="0"/>
        <v>13.33</v>
      </c>
    </row>
    <row r="40" spans="2:19" s="25" customFormat="1">
      <c r="B40" s="30"/>
      <c r="C40" s="30"/>
      <c r="D40" s="61"/>
      <c r="E40" s="61"/>
      <c r="F40" s="61"/>
      <c r="G40" s="29"/>
      <c r="H40" s="29"/>
      <c r="I40" s="29"/>
      <c r="J40" s="29"/>
      <c r="K40" s="29"/>
      <c r="L40" s="29"/>
      <c r="M40" s="56"/>
      <c r="Q40" s="77"/>
      <c r="R40" s="78">
        <v>11000</v>
      </c>
      <c r="S40" s="77">
        <f t="shared" si="0"/>
        <v>15</v>
      </c>
    </row>
    <row r="41" spans="2:19" s="25" customFormat="1">
      <c r="B41" s="30"/>
      <c r="C41" s="30"/>
      <c r="D41" s="30"/>
      <c r="E41" s="30"/>
      <c r="F41" s="29"/>
      <c r="G41" s="29"/>
      <c r="H41" s="29"/>
      <c r="I41" s="29"/>
      <c r="J41" s="29"/>
      <c r="K41" s="29"/>
      <c r="L41" s="29"/>
      <c r="M41" s="29"/>
      <c r="Q41" s="77"/>
      <c r="R41" s="78">
        <v>12000</v>
      </c>
      <c r="S41" s="77">
        <v>15</v>
      </c>
    </row>
    <row r="42" spans="2:19" s="25" customFormat="1">
      <c r="B42" s="62"/>
      <c r="C42" s="62"/>
      <c r="D42" s="62"/>
      <c r="E42" s="62"/>
      <c r="F42" s="1590"/>
      <c r="G42" s="1590"/>
      <c r="H42" s="73"/>
      <c r="I42" s="59"/>
      <c r="J42" s="1590"/>
      <c r="K42" s="1590"/>
      <c r="L42" s="1590"/>
      <c r="M42" s="59"/>
      <c r="Q42" s="77"/>
      <c r="R42" s="78">
        <v>13000</v>
      </c>
      <c r="S42" s="77">
        <v>15</v>
      </c>
    </row>
    <row r="43" spans="2:19" s="25" customFormat="1">
      <c r="B43" s="49"/>
      <c r="C43" s="49"/>
      <c r="D43" s="50"/>
      <c r="E43" s="30"/>
      <c r="F43" s="1591"/>
      <c r="G43" s="1591"/>
      <c r="H43" s="31"/>
      <c r="I43" s="60"/>
      <c r="J43" s="1592"/>
      <c r="K43" s="1592"/>
      <c r="L43" s="1592"/>
      <c r="M43" s="52"/>
      <c r="Q43" s="77"/>
      <c r="R43" s="78">
        <v>14000</v>
      </c>
      <c r="S43" s="77">
        <v>15</v>
      </c>
    </row>
    <row r="44" spans="2:19" s="25" customFormat="1">
      <c r="B44" s="49"/>
      <c r="C44" s="49"/>
      <c r="D44" s="50"/>
      <c r="E44" s="30"/>
      <c r="F44" s="1591"/>
      <c r="G44" s="1591"/>
      <c r="H44" s="31"/>
      <c r="I44" s="60"/>
      <c r="J44" s="1592"/>
      <c r="K44" s="1592"/>
      <c r="L44" s="1592"/>
      <c r="M44" s="52"/>
      <c r="Q44" s="77"/>
      <c r="R44" s="78">
        <v>15000</v>
      </c>
      <c r="S44" s="77">
        <v>15</v>
      </c>
    </row>
    <row r="45" spans="2:19" s="25" customFormat="1">
      <c r="B45" s="49"/>
      <c r="C45" s="49"/>
      <c r="D45" s="50"/>
      <c r="E45" s="30"/>
      <c r="F45" s="1591"/>
      <c r="G45" s="1591"/>
      <c r="H45" s="31"/>
      <c r="I45" s="60"/>
      <c r="J45" s="1592"/>
      <c r="K45" s="1592"/>
      <c r="L45" s="1592"/>
      <c r="M45" s="52"/>
      <c r="Q45" s="77"/>
      <c r="R45" s="78">
        <v>16000</v>
      </c>
      <c r="S45" s="77">
        <v>15</v>
      </c>
    </row>
    <row r="46" spans="2:19" s="25" customFormat="1">
      <c r="B46" s="49"/>
      <c r="C46" s="49"/>
      <c r="D46" s="50"/>
      <c r="E46" s="30"/>
      <c r="F46" s="1591"/>
      <c r="G46" s="1591"/>
      <c r="H46" s="31"/>
      <c r="I46" s="60"/>
      <c r="J46" s="1592"/>
      <c r="K46" s="1592"/>
      <c r="L46" s="1592"/>
      <c r="M46" s="52"/>
      <c r="Q46" s="77"/>
      <c r="R46" s="78">
        <v>17000</v>
      </c>
      <c r="S46" s="77">
        <v>15</v>
      </c>
    </row>
    <row r="47" spans="2:19" s="25" customFormat="1">
      <c r="B47" s="49"/>
      <c r="C47" s="49"/>
      <c r="D47" s="50"/>
      <c r="E47" s="30"/>
      <c r="F47" s="1591"/>
      <c r="G47" s="1591"/>
      <c r="H47" s="31"/>
      <c r="I47" s="60"/>
      <c r="J47" s="1592"/>
      <c r="K47" s="1592"/>
      <c r="L47" s="1592"/>
      <c r="M47" s="52"/>
      <c r="Q47" s="77"/>
      <c r="R47" s="78">
        <v>18000</v>
      </c>
      <c r="S47" s="77">
        <v>15</v>
      </c>
    </row>
    <row r="48" spans="2:19" s="25" customFormat="1">
      <c r="B48" s="49"/>
      <c r="C48" s="49"/>
      <c r="D48" s="50"/>
      <c r="E48" s="30"/>
      <c r="F48" s="1591"/>
      <c r="G48" s="1591"/>
      <c r="H48" s="31"/>
      <c r="I48" s="60"/>
      <c r="J48" s="1592"/>
      <c r="K48" s="1592"/>
      <c r="L48" s="1592"/>
      <c r="M48" s="52"/>
      <c r="Q48" s="77"/>
      <c r="R48" s="78">
        <v>19000</v>
      </c>
      <c r="S48" s="77">
        <v>15</v>
      </c>
    </row>
    <row r="49" spans="2:19" s="25" customFormat="1">
      <c r="B49" s="49"/>
      <c r="C49" s="49"/>
      <c r="D49" s="50"/>
      <c r="E49" s="30"/>
      <c r="F49" s="1591"/>
      <c r="G49" s="1591"/>
      <c r="H49" s="31"/>
      <c r="I49" s="60"/>
      <c r="J49" s="1592"/>
      <c r="K49" s="1592"/>
      <c r="L49" s="1592"/>
      <c r="M49" s="52"/>
      <c r="R49" s="78">
        <v>20000</v>
      </c>
      <c r="S49" s="77">
        <v>15</v>
      </c>
    </row>
    <row r="50" spans="2:19" s="25" customFormat="1" ht="15" customHeight="1">
      <c r="B50" s="49"/>
      <c r="C50" s="49"/>
      <c r="D50" s="50"/>
      <c r="E50" s="30"/>
      <c r="F50" s="1591"/>
      <c r="G50" s="1591"/>
      <c r="H50" s="31"/>
      <c r="I50" s="60"/>
      <c r="J50" s="1592"/>
      <c r="K50" s="1592"/>
      <c r="L50" s="1592"/>
      <c r="M50" s="52"/>
    </row>
    <row r="51" spans="2:19" s="25" customFormat="1" ht="15" customHeight="1">
      <c r="B51" s="49"/>
      <c r="C51" s="49"/>
      <c r="D51" s="50"/>
      <c r="E51" s="30"/>
      <c r="F51" s="1591"/>
      <c r="G51" s="1591"/>
      <c r="H51" s="31"/>
      <c r="I51" s="60"/>
      <c r="J51" s="1592"/>
      <c r="K51" s="1592"/>
      <c r="L51" s="1592"/>
      <c r="M51" s="52"/>
    </row>
    <row r="52" spans="2:19" s="25" customFormat="1" ht="15" customHeight="1">
      <c r="B52" s="49"/>
      <c r="C52" s="49"/>
      <c r="D52" s="50"/>
      <c r="E52" s="30"/>
      <c r="F52" s="1591"/>
      <c r="G52" s="1591"/>
      <c r="H52" s="31"/>
      <c r="I52" s="60"/>
      <c r="J52" s="1592"/>
      <c r="K52" s="1592"/>
      <c r="L52" s="1592"/>
      <c r="M52" s="52"/>
    </row>
    <row r="53" spans="2:19" s="25" customFormat="1">
      <c r="B53" s="30"/>
      <c r="C53" s="30"/>
      <c r="D53" s="61"/>
      <c r="E53" s="61"/>
      <c r="F53" s="61"/>
      <c r="G53" s="29"/>
      <c r="H53" s="29"/>
      <c r="I53" s="29"/>
      <c r="J53" s="29"/>
      <c r="K53" s="29"/>
      <c r="L53" s="29"/>
      <c r="M53" s="56"/>
    </row>
    <row r="54" spans="2:19" s="25" customFormat="1">
      <c r="B54" s="30"/>
      <c r="C54" s="30"/>
      <c r="D54" s="30"/>
      <c r="E54" s="30"/>
      <c r="F54" s="29"/>
      <c r="G54" s="29"/>
      <c r="H54" s="29"/>
      <c r="I54" s="29"/>
      <c r="J54" s="29"/>
      <c r="K54" s="29"/>
      <c r="L54" s="29"/>
      <c r="M54" s="29"/>
    </row>
    <row r="55" spans="2:19" s="25" customFormat="1">
      <c r="B55" s="62"/>
      <c r="C55" s="62"/>
      <c r="D55" s="62"/>
      <c r="E55" s="62"/>
      <c r="F55" s="59"/>
      <c r="G55" s="59"/>
      <c r="H55" s="61"/>
      <c r="I55" s="59"/>
      <c r="J55" s="1590"/>
      <c r="K55" s="1590"/>
      <c r="L55" s="1590"/>
      <c r="M55" s="63"/>
    </row>
    <row r="56" spans="2:19" s="25" customFormat="1">
      <c r="B56" s="49"/>
      <c r="C56" s="49"/>
      <c r="D56" s="50"/>
      <c r="E56" s="30"/>
      <c r="F56" s="1591"/>
      <c r="G56" s="1591"/>
      <c r="H56" s="31"/>
      <c r="I56" s="60"/>
      <c r="J56" s="1592"/>
      <c r="K56" s="1592"/>
      <c r="L56" s="1592"/>
      <c r="M56" s="52"/>
    </row>
    <row r="57" spans="2:19" s="25" customFormat="1">
      <c r="B57" s="49"/>
      <c r="C57" s="49"/>
      <c r="D57" s="50"/>
      <c r="E57" s="30"/>
      <c r="F57" s="1591"/>
      <c r="G57" s="1591"/>
      <c r="H57" s="31"/>
      <c r="I57" s="60"/>
      <c r="J57" s="1592"/>
      <c r="K57" s="1592"/>
      <c r="L57" s="1592"/>
      <c r="M57" s="52"/>
    </row>
    <row r="58" spans="2:19" s="25" customFormat="1">
      <c r="B58" s="49"/>
      <c r="C58" s="49"/>
      <c r="D58" s="50"/>
      <c r="E58" s="30"/>
      <c r="F58" s="1591"/>
      <c r="G58" s="1591"/>
      <c r="H58" s="31"/>
      <c r="I58" s="60"/>
      <c r="J58" s="1592"/>
      <c r="K58" s="1592"/>
      <c r="L58" s="1592"/>
      <c r="M58" s="52"/>
    </row>
    <row r="59" spans="2:19" s="25" customFormat="1">
      <c r="B59" s="49"/>
      <c r="C59" s="49"/>
      <c r="D59" s="50"/>
      <c r="E59" s="30"/>
      <c r="F59" s="1591"/>
      <c r="G59" s="1591"/>
      <c r="H59" s="31"/>
      <c r="I59" s="60"/>
      <c r="J59" s="1592"/>
      <c r="K59" s="1592"/>
      <c r="L59" s="1592"/>
      <c r="M59" s="52"/>
    </row>
    <row r="60" spans="2:19" s="25" customFormat="1">
      <c r="B60" s="49"/>
      <c r="C60" s="49"/>
      <c r="D60" s="50"/>
      <c r="E60" s="30"/>
      <c r="F60" s="1591"/>
      <c r="G60" s="1591"/>
      <c r="H60" s="31"/>
      <c r="I60" s="60"/>
      <c r="J60" s="1592"/>
      <c r="K60" s="1592"/>
      <c r="L60" s="1592"/>
      <c r="M60" s="52"/>
    </row>
    <row r="61" spans="2:19" s="25" customFormat="1">
      <c r="B61" s="49"/>
      <c r="C61" s="49"/>
      <c r="D61" s="50"/>
      <c r="E61" s="30"/>
      <c r="F61" s="1591"/>
      <c r="G61" s="1591"/>
      <c r="H61" s="31"/>
      <c r="I61" s="60"/>
      <c r="J61" s="1592"/>
      <c r="K61" s="1592"/>
      <c r="L61" s="1592"/>
      <c r="M61" s="52"/>
    </row>
    <row r="62" spans="2:19" s="25" customFormat="1">
      <c r="B62" s="30"/>
      <c r="C62" s="30"/>
      <c r="D62" s="61"/>
      <c r="E62" s="61"/>
      <c r="F62" s="29"/>
      <c r="G62" s="29"/>
      <c r="H62" s="29"/>
      <c r="I62" s="29"/>
      <c r="J62" s="29"/>
      <c r="K62" s="29"/>
      <c r="L62" s="29"/>
      <c r="M62" s="56"/>
    </row>
    <row r="63" spans="2:19" s="25" customFormat="1">
      <c r="B63" s="30"/>
      <c r="C63" s="30"/>
      <c r="D63" s="30"/>
      <c r="E63" s="30"/>
      <c r="F63" s="29"/>
      <c r="G63" s="29"/>
      <c r="H63" s="29"/>
      <c r="I63" s="29"/>
      <c r="J63" s="29"/>
      <c r="K63" s="29"/>
      <c r="L63" s="29"/>
      <c r="M63" s="29"/>
    </row>
    <row r="64" spans="2:19" s="25" customFormat="1">
      <c r="B64" s="1588"/>
      <c r="C64" s="1588"/>
      <c r="D64" s="1588"/>
      <c r="E64" s="1588"/>
      <c r="F64" s="1589"/>
      <c r="G64" s="1589"/>
      <c r="H64" s="61"/>
      <c r="I64" s="63"/>
      <c r="J64" s="63"/>
      <c r="K64" s="63"/>
      <c r="L64" s="63"/>
      <c r="M64" s="63"/>
    </row>
    <row r="65" spans="2:13" s="25" customFormat="1" ht="15" customHeight="1">
      <c r="B65" s="49"/>
      <c r="C65" s="49"/>
      <c r="D65" s="50"/>
      <c r="E65" s="30"/>
      <c r="F65" s="1593"/>
      <c r="G65" s="1593"/>
      <c r="H65" s="29"/>
      <c r="I65" s="72"/>
      <c r="J65" s="64"/>
      <c r="K65" s="65"/>
      <c r="L65" s="66"/>
      <c r="M65" s="52"/>
    </row>
    <row r="66" spans="2:13" s="25" customFormat="1" ht="15.75">
      <c r="B66" s="1594"/>
      <c r="C66" s="1594"/>
      <c r="D66" s="1594"/>
      <c r="E66" s="1594"/>
      <c r="F66" s="1594"/>
      <c r="G66" s="1594"/>
      <c r="H66" s="1594"/>
      <c r="I66" s="1594"/>
      <c r="J66" s="1594"/>
      <c r="K66" s="1594"/>
      <c r="L66" s="1594"/>
      <c r="M66" s="1594"/>
    </row>
    <row r="67" spans="2:13" s="25" customFormat="1">
      <c r="B67" s="49"/>
      <c r="C67" s="49"/>
      <c r="D67" s="50"/>
      <c r="E67" s="30"/>
      <c r="F67" s="1593"/>
      <c r="G67" s="1593"/>
      <c r="H67" s="29"/>
      <c r="I67" s="72"/>
      <c r="J67" s="64"/>
      <c r="K67" s="65"/>
      <c r="L67" s="66"/>
      <c r="M67" s="52"/>
    </row>
    <row r="68" spans="2:13" s="25" customFormat="1">
      <c r="B68" s="49"/>
      <c r="C68" s="49"/>
      <c r="D68" s="50"/>
      <c r="E68" s="30"/>
      <c r="F68" s="1593"/>
      <c r="G68" s="1593"/>
      <c r="H68" s="29"/>
      <c r="I68" s="72"/>
      <c r="J68" s="64"/>
      <c r="K68" s="65"/>
      <c r="L68" s="66"/>
      <c r="M68" s="52"/>
    </row>
    <row r="69" spans="2:13" s="25" customFormat="1">
      <c r="B69" s="49"/>
      <c r="C69" s="49"/>
      <c r="D69" s="50"/>
      <c r="E69" s="30"/>
      <c r="F69" s="1593"/>
      <c r="G69" s="1593"/>
      <c r="H69" s="29"/>
      <c r="I69" s="72"/>
      <c r="J69" s="64"/>
      <c r="K69" s="65"/>
      <c r="L69" s="66"/>
      <c r="M69" s="52"/>
    </row>
    <row r="70" spans="2:13" s="25" customFormat="1">
      <c r="B70" s="49"/>
      <c r="C70" s="49"/>
      <c r="D70" s="50"/>
      <c r="E70" s="30"/>
      <c r="F70" s="1593"/>
      <c r="G70" s="1593"/>
      <c r="H70" s="29"/>
      <c r="I70" s="72"/>
      <c r="J70" s="64"/>
      <c r="K70" s="65"/>
      <c r="L70" s="66"/>
      <c r="M70" s="52"/>
    </row>
    <row r="71" spans="2:13" s="25" customFormat="1">
      <c r="B71" s="49"/>
      <c r="C71" s="49"/>
      <c r="D71" s="50"/>
      <c r="E71" s="30"/>
      <c r="F71" s="1593"/>
      <c r="G71" s="1593"/>
      <c r="H71" s="29"/>
      <c r="I71" s="72"/>
      <c r="J71" s="64"/>
      <c r="K71" s="65"/>
      <c r="L71" s="66"/>
      <c r="M71" s="52"/>
    </row>
    <row r="72" spans="2:13" s="25" customFormat="1">
      <c r="B72" s="49"/>
      <c r="C72" s="49"/>
      <c r="D72" s="50"/>
      <c r="E72" s="30"/>
      <c r="F72" s="1593"/>
      <c r="G72" s="1593"/>
      <c r="H72" s="29"/>
      <c r="I72" s="72"/>
      <c r="J72" s="64"/>
      <c r="K72" s="65"/>
      <c r="L72" s="66"/>
      <c r="M72" s="52"/>
    </row>
    <row r="73" spans="2:13" s="25" customFormat="1">
      <c r="B73" s="30"/>
      <c r="C73" s="30"/>
      <c r="D73" s="61"/>
      <c r="E73" s="61"/>
      <c r="F73" s="29"/>
      <c r="G73" s="29"/>
      <c r="H73" s="29"/>
      <c r="I73" s="29"/>
      <c r="J73" s="29"/>
      <c r="K73" s="29"/>
      <c r="L73" s="29"/>
      <c r="M73" s="56"/>
    </row>
    <row r="74" spans="2:13" s="25" customFormat="1">
      <c r="B74" s="30"/>
      <c r="C74" s="30"/>
      <c r="D74" s="30"/>
      <c r="E74" s="30"/>
      <c r="F74" s="29"/>
      <c r="G74" s="29"/>
      <c r="H74" s="29"/>
      <c r="I74" s="29"/>
      <c r="J74" s="29"/>
      <c r="K74" s="29"/>
      <c r="L74" s="29"/>
      <c r="M74" s="29"/>
    </row>
    <row r="75" spans="2:13" s="25" customFormat="1">
      <c r="B75" s="1588"/>
      <c r="C75" s="1588"/>
      <c r="D75" s="1588"/>
      <c r="E75" s="67"/>
      <c r="F75" s="1589"/>
      <c r="G75" s="1589"/>
      <c r="H75" s="61"/>
      <c r="I75" s="1589"/>
      <c r="J75" s="1589"/>
      <c r="K75" s="1589"/>
      <c r="L75" s="1589"/>
      <c r="M75" s="63"/>
    </row>
    <row r="76" spans="2:13" s="25" customFormat="1">
      <c r="B76" s="1588"/>
      <c r="C76" s="1588"/>
      <c r="D76" s="1588"/>
      <c r="E76" s="68"/>
      <c r="F76" s="1589"/>
      <c r="G76" s="1589"/>
      <c r="H76" s="61"/>
      <c r="I76" s="63"/>
      <c r="J76" s="63"/>
      <c r="K76" s="63"/>
      <c r="L76" s="63"/>
      <c r="M76" s="63"/>
    </row>
    <row r="77" spans="2:13" s="25" customFormat="1">
      <c r="B77" s="49"/>
      <c r="C77" s="49"/>
      <c r="D77" s="50"/>
      <c r="E77" s="30"/>
      <c r="F77" s="74"/>
      <c r="G77" s="49"/>
      <c r="H77" s="29"/>
      <c r="I77" s="69"/>
      <c r="J77" s="70"/>
      <c r="K77" s="71"/>
      <c r="L77" s="70"/>
      <c r="M77" s="52"/>
    </row>
    <row r="78" spans="2:13" s="25" customFormat="1">
      <c r="B78" s="49"/>
      <c r="C78" s="49"/>
      <c r="D78" s="50"/>
      <c r="E78" s="30"/>
      <c r="F78" s="49"/>
      <c r="G78" s="49"/>
      <c r="H78" s="29"/>
      <c r="I78" s="69"/>
      <c r="J78" s="70"/>
      <c r="K78" s="71"/>
      <c r="L78" s="70"/>
      <c r="M78" s="52"/>
    </row>
    <row r="79" spans="2:13" s="25" customFormat="1">
      <c r="B79" s="49"/>
      <c r="C79" s="49"/>
      <c r="D79" s="50"/>
      <c r="E79" s="30"/>
      <c r="F79" s="49"/>
      <c r="G79" s="49"/>
      <c r="H79" s="29"/>
      <c r="I79" s="69"/>
      <c r="J79" s="70"/>
      <c r="K79" s="71"/>
      <c r="L79" s="70"/>
      <c r="M79" s="52"/>
    </row>
    <row r="80" spans="2:13" s="25" customFormat="1">
      <c r="B80" s="49"/>
      <c r="C80" s="49"/>
      <c r="D80" s="50"/>
      <c r="E80" s="30"/>
      <c r="F80" s="49"/>
      <c r="G80" s="49"/>
      <c r="H80" s="29"/>
      <c r="I80" s="69"/>
      <c r="J80" s="70"/>
      <c r="K80" s="71"/>
      <c r="L80" s="70"/>
      <c r="M80" s="52"/>
    </row>
    <row r="81" spans="2:19" s="25" customFormat="1">
      <c r="B81" s="49"/>
      <c r="C81" s="49"/>
      <c r="D81" s="50"/>
      <c r="E81" s="30"/>
      <c r="F81" s="49"/>
      <c r="G81" s="49"/>
      <c r="H81" s="29"/>
      <c r="I81" s="69"/>
      <c r="J81" s="70"/>
      <c r="K81" s="71"/>
      <c r="L81" s="70"/>
      <c r="M81" s="52"/>
    </row>
    <row r="82" spans="2:19" s="25" customFormat="1">
      <c r="B82" s="49"/>
      <c r="C82" s="49"/>
      <c r="D82" s="50"/>
      <c r="E82" s="30"/>
      <c r="F82" s="49"/>
      <c r="G82" s="49"/>
      <c r="H82" s="29"/>
      <c r="I82" s="69"/>
      <c r="J82" s="70"/>
      <c r="K82" s="71"/>
      <c r="L82" s="70"/>
      <c r="M82" s="52"/>
    </row>
    <row r="83" spans="2:19" s="25" customFormat="1">
      <c r="B83" s="49"/>
      <c r="C83" s="49"/>
      <c r="D83" s="50"/>
      <c r="E83" s="30"/>
      <c r="F83" s="49"/>
      <c r="G83" s="49"/>
      <c r="H83" s="29"/>
      <c r="I83" s="72"/>
      <c r="J83" s="70"/>
      <c r="K83" s="71"/>
      <c r="L83" s="71"/>
      <c r="M83" s="52"/>
    </row>
    <row r="84" spans="2:19" s="25" customFormat="1">
      <c r="B84" s="49"/>
      <c r="C84" s="49"/>
      <c r="D84" s="50"/>
      <c r="E84" s="30"/>
      <c r="F84" s="49"/>
      <c r="G84" s="49"/>
      <c r="H84" s="29"/>
      <c r="I84" s="72"/>
      <c r="J84" s="70"/>
      <c r="K84" s="71"/>
      <c r="L84" s="71"/>
      <c r="M84" s="52"/>
    </row>
    <row r="85" spans="2:19" s="25" customFormat="1">
      <c r="B85" s="26"/>
      <c r="C85" s="26"/>
      <c r="D85" s="61"/>
      <c r="E85" s="61"/>
      <c r="F85" s="29"/>
      <c r="G85" s="29"/>
      <c r="H85" s="29"/>
      <c r="I85" s="29"/>
      <c r="J85" s="27"/>
      <c r="K85" s="27"/>
      <c r="L85" s="27"/>
      <c r="M85" s="56"/>
    </row>
    <row r="86" spans="2:19" s="25" customFormat="1">
      <c r="B86" s="26"/>
      <c r="C86" s="26"/>
      <c r="D86" s="28"/>
      <c r="E86" s="28"/>
      <c r="F86" s="29"/>
      <c r="G86" s="29"/>
      <c r="H86" s="29"/>
      <c r="I86" s="29"/>
      <c r="J86" s="27"/>
      <c r="K86" s="27"/>
      <c r="L86" s="27"/>
      <c r="M86" s="61"/>
    </row>
    <row r="87" spans="2:19">
      <c r="R87" s="25"/>
      <c r="S87" s="25"/>
    </row>
  </sheetData>
  <mergeCells count="86">
    <mergeCell ref="I75:L75"/>
    <mergeCell ref="B66:M66"/>
    <mergeCell ref="B25:M25"/>
    <mergeCell ref="F22:G22"/>
    <mergeCell ref="H22:J22"/>
    <mergeCell ref="D23:G23"/>
    <mergeCell ref="H23:L23"/>
    <mergeCell ref="F71:G71"/>
    <mergeCell ref="F72:G72"/>
    <mergeCell ref="B75:C76"/>
    <mergeCell ref="D75:D76"/>
    <mergeCell ref="F75:F76"/>
    <mergeCell ref="G75:G76"/>
    <mergeCell ref="F65:G65"/>
    <mergeCell ref="F67:G67"/>
    <mergeCell ref="F68:G68"/>
    <mergeCell ref="F69:G69"/>
    <mergeCell ref="F70:G70"/>
    <mergeCell ref="F60:G60"/>
    <mergeCell ref="J60:L60"/>
    <mergeCell ref="F61:G61"/>
    <mergeCell ref="J61:L61"/>
    <mergeCell ref="B64:C64"/>
    <mergeCell ref="D64:E64"/>
    <mergeCell ref="F64:G64"/>
    <mergeCell ref="F57:G57"/>
    <mergeCell ref="J57:L57"/>
    <mergeCell ref="F58:G58"/>
    <mergeCell ref="J58:L58"/>
    <mergeCell ref="F59:G59"/>
    <mergeCell ref="J59:L59"/>
    <mergeCell ref="F56:G56"/>
    <mergeCell ref="J56:L56"/>
    <mergeCell ref="F48:G48"/>
    <mergeCell ref="J48:L48"/>
    <mergeCell ref="F49:G49"/>
    <mergeCell ref="J49:L49"/>
    <mergeCell ref="F50:G50"/>
    <mergeCell ref="J50:L50"/>
    <mergeCell ref="F51:G51"/>
    <mergeCell ref="J51:L51"/>
    <mergeCell ref="F52:G52"/>
    <mergeCell ref="J52:L52"/>
    <mergeCell ref="J55:L55"/>
    <mergeCell ref="F45:G45"/>
    <mergeCell ref="J45:L45"/>
    <mergeCell ref="F46:G46"/>
    <mergeCell ref="J46:L46"/>
    <mergeCell ref="F47:G47"/>
    <mergeCell ref="J47:L47"/>
    <mergeCell ref="F42:G42"/>
    <mergeCell ref="J42:L42"/>
    <mergeCell ref="F43:G43"/>
    <mergeCell ref="J43:L43"/>
    <mergeCell ref="F44:G44"/>
    <mergeCell ref="J44:L44"/>
    <mergeCell ref="G32:I32"/>
    <mergeCell ref="J32:L32"/>
    <mergeCell ref="G33:I33"/>
    <mergeCell ref="J33:L33"/>
    <mergeCell ref="G34:I34"/>
    <mergeCell ref="J34:L34"/>
    <mergeCell ref="B29:C30"/>
    <mergeCell ref="D29:E30"/>
    <mergeCell ref="F29:F30"/>
    <mergeCell ref="G29:I30"/>
    <mergeCell ref="G31:I31"/>
    <mergeCell ref="J31:L31"/>
    <mergeCell ref="D21:G21"/>
    <mergeCell ref="H21:L21"/>
    <mergeCell ref="G24:I24"/>
    <mergeCell ref="J24:L24"/>
    <mergeCell ref="K22:L22"/>
    <mergeCell ref="D22:E22"/>
    <mergeCell ref="B14:M14"/>
    <mergeCell ref="D16:L16"/>
    <mergeCell ref="D17:L17"/>
    <mergeCell ref="D18:L18"/>
    <mergeCell ref="D20:G20"/>
    <mergeCell ref="H20:L20"/>
    <mergeCell ref="A10:N10"/>
    <mergeCell ref="B1:M1"/>
    <mergeCell ref="B2:M2"/>
    <mergeCell ref="B3:M3"/>
    <mergeCell ref="B4:M4"/>
    <mergeCell ref="B5:M5"/>
  </mergeCells>
  <printOptions horizontalCentered="1" verticalCentered="1"/>
  <pageMargins left="0.70866141732283472" right="0.70866141732283472" top="0.70866141732283472" bottom="0.70866141732283472" header="0.51181102362204722" footer="0.51181102362204722"/>
  <pageSetup paperSize="9" scale="47" orientation="portrait" blackAndWhite="1" r:id="rId1"/>
  <headerFooter alignWithMargins="0"/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theme="4" tint="-0.499984740745262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4"/>
          <x14:colorLow theme="4"/>
          <x14:sparklines>
            <x14:sparkline>
              <xm:f>FIT!R28:R28</xm:f>
              <xm:sqref>S28</xm:sqref>
            </x14:sparkline>
            <x14:sparkline>
              <xm:f>FIT!R29:R29</xm:f>
              <xm:sqref>S29</xm:sqref>
            </x14:sparkline>
            <x14:sparkline>
              <xm:f>FIT!R30:R30</xm:f>
              <xm:sqref>S30</xm:sqref>
            </x14:sparkline>
            <x14:sparkline>
              <xm:f>FIT!R31:R31</xm:f>
              <xm:sqref>S31</xm:sqref>
            </x14:sparkline>
            <x14:sparkline>
              <xm:f>FIT!R32:R32</xm:f>
              <xm:sqref>S32</xm:sqref>
            </x14:sparkline>
            <x14:sparkline>
              <xm:f>FIT!R33:R33</xm:f>
              <xm:sqref>S33</xm:sqref>
            </x14:sparkline>
            <x14:sparkline>
              <xm:f>FIT!R34:R34</xm:f>
              <xm:sqref>S34</xm:sqref>
            </x14:sparkline>
            <x14:sparkline>
              <xm:f>FIT!R35:R35</xm:f>
              <xm:sqref>S35</xm:sqref>
            </x14:sparkline>
            <x14:sparkline>
              <xm:f>FIT!R36:R36</xm:f>
              <xm:sqref>S36</xm:sqref>
            </x14:sparkline>
            <x14:sparkline>
              <xm:f>FIT!R37:R37</xm:f>
              <xm:sqref>S37</xm:sqref>
            </x14:sparkline>
            <x14:sparkline>
              <xm:f>FIT!R38:R38</xm:f>
              <xm:sqref>S38</xm:sqref>
            </x14:sparkline>
            <x14:sparkline>
              <xm:f>FIT!R39:R39</xm:f>
              <xm:sqref>S39</xm:sqref>
            </x14:sparkline>
            <x14:sparkline>
              <xm:f>FIT!R40:R40</xm:f>
              <xm:sqref>S40</xm:sqref>
            </x14:sparkline>
            <x14:sparkline>
              <xm:f>FIT!R41:R41</xm:f>
              <xm:sqref>S41</xm:sqref>
            </x14:sparkline>
            <x14:sparkline>
              <xm:f>FIT!R42:R42</xm:f>
              <xm:sqref>S42</xm:sqref>
            </x14:sparkline>
            <x14:sparkline>
              <xm:f>FIT!R43:R43</xm:f>
              <xm:sqref>S43</xm:sqref>
            </x14:sparkline>
            <x14:sparkline>
              <xm:f>FIT!R44:R44</xm:f>
              <xm:sqref>S44</xm:sqref>
            </x14:sparkline>
            <x14:sparkline>
              <xm:f>FIT!R45:R45</xm:f>
              <xm:sqref>S45</xm:sqref>
            </x14:sparkline>
            <x14:sparkline>
              <xm:f>FIT!R46:R46</xm:f>
              <xm:sqref>S46</xm:sqref>
            </x14:sparkline>
            <x14:sparkline>
              <xm:f>FIT!R47:R47</xm:f>
              <xm:sqref>S47</xm:sqref>
            </x14:sparkline>
            <x14:sparkline>
              <xm:f>FIT!R48:R48</xm:f>
              <xm:sqref>S48</xm:sqref>
            </x14:sparkline>
            <x14:sparkline>
              <xm:f>FIT!R49:R49</xm:f>
              <xm:sqref>S49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40</vt:i4>
      </vt:variant>
      <vt:variant>
        <vt:lpstr>Intervalos nomeados</vt:lpstr>
      </vt:variant>
      <vt:variant>
        <vt:i4>48</vt:i4>
      </vt:variant>
    </vt:vector>
  </HeadingPairs>
  <TitlesOfParts>
    <vt:vector size="88" baseType="lpstr">
      <vt:lpstr>QCI</vt:lpstr>
      <vt:lpstr>QQ</vt:lpstr>
      <vt:lpstr>RESUMO</vt:lpstr>
      <vt:lpstr>ORÇAMENTO</vt:lpstr>
      <vt:lpstr>BDI-SERVIÇOS</vt:lpstr>
      <vt:lpstr>BDI-AQUISIÇÃO</vt:lpstr>
      <vt:lpstr>CRONOGRAMA</vt:lpstr>
      <vt:lpstr>Mobilização_Desmobilização</vt:lpstr>
      <vt:lpstr>BOTA FORA</vt:lpstr>
      <vt:lpstr>REG. SUBLEITO</vt:lpstr>
      <vt:lpstr>SUB BASE</vt:lpstr>
      <vt:lpstr>BASE</vt:lpstr>
      <vt:lpstr>IMPRIMAÇÃO</vt:lpstr>
      <vt:lpstr>TSD</vt:lpstr>
      <vt:lpstr>PINTURA</vt:lpstr>
      <vt:lpstr>CBUQ</vt:lpstr>
      <vt:lpstr>TRANSP. MAT. BET.</vt:lpstr>
      <vt:lpstr>TRANSP. BRITA</vt:lpstr>
      <vt:lpstr>MEIO-FIO E SARJETA</vt:lpstr>
      <vt:lpstr>CALÇADA</vt:lpstr>
      <vt:lpstr>PISO TATIL</vt:lpstr>
      <vt:lpstr>SIN. HORIZONTAL</vt:lpstr>
      <vt:lpstr>SIN. VERTICAL</vt:lpstr>
      <vt:lpstr>DREN. REDE</vt:lpstr>
      <vt:lpstr>DREN. SARJETA</vt:lpstr>
      <vt:lpstr>DREN. MEM. CAL.</vt:lpstr>
      <vt:lpstr>ANP</vt:lpstr>
      <vt:lpstr>ADM</vt:lpstr>
      <vt:lpstr>COMP. PLACA DE OBRA</vt:lpstr>
      <vt:lpstr>COMP. IMPRIMAÇÃO</vt:lpstr>
      <vt:lpstr>COMP. PINTURA</vt:lpstr>
      <vt:lpstr>COMP. TSD</vt:lpstr>
      <vt:lpstr>COMP. CBUQ</vt:lpstr>
      <vt:lpstr>COMP. CALÇADA</vt:lpstr>
      <vt:lpstr>COMP. PISO TATIL</vt:lpstr>
      <vt:lpstr>COMP. POSTE</vt:lpstr>
      <vt:lpstr>COMP. PLACA DE RUA</vt:lpstr>
      <vt:lpstr>COMP. TAMPAO</vt:lpstr>
      <vt:lpstr>Planilha1</vt:lpstr>
      <vt:lpstr>FIT</vt:lpstr>
      <vt:lpstr>ADM!Area_de_impressao</vt:lpstr>
      <vt:lpstr>ANP!Area_de_impressao</vt:lpstr>
      <vt:lpstr>BASE!Area_de_impressao</vt:lpstr>
      <vt:lpstr>'BDI-AQUISIÇÃO'!Area_de_impressao</vt:lpstr>
      <vt:lpstr>'BDI-SERVIÇOS'!Area_de_impressao</vt:lpstr>
      <vt:lpstr>'BOTA FORA'!Area_de_impressao</vt:lpstr>
      <vt:lpstr>CALÇADA!Area_de_impressao</vt:lpstr>
      <vt:lpstr>CBUQ!Area_de_impressao</vt:lpstr>
      <vt:lpstr>'COMP. CALÇADA'!Area_de_impressao</vt:lpstr>
      <vt:lpstr>'COMP. CBUQ'!Area_de_impressao</vt:lpstr>
      <vt:lpstr>'COMP. IMPRIMAÇÃO'!Area_de_impressao</vt:lpstr>
      <vt:lpstr>'COMP. PINTURA'!Area_de_impressao</vt:lpstr>
      <vt:lpstr>'COMP. PISO TATIL'!Area_de_impressao</vt:lpstr>
      <vt:lpstr>'COMP. PLACA DE OBRA'!Area_de_impressao</vt:lpstr>
      <vt:lpstr>'COMP. PLACA DE RUA'!Area_de_impressao</vt:lpstr>
      <vt:lpstr>'COMP. POSTE'!Area_de_impressao</vt:lpstr>
      <vt:lpstr>'COMP. TAMPAO'!Area_de_impressao</vt:lpstr>
      <vt:lpstr>'COMP. TSD'!Area_de_impressao</vt:lpstr>
      <vt:lpstr>CRONOGRAMA!Area_de_impressao</vt:lpstr>
      <vt:lpstr>'DREN. MEM. CAL.'!Area_de_impressao</vt:lpstr>
      <vt:lpstr>'DREN. REDE'!Area_de_impressao</vt:lpstr>
      <vt:lpstr>'DREN. SARJETA'!Area_de_impressao</vt:lpstr>
      <vt:lpstr>FIT!Area_de_impressao</vt:lpstr>
      <vt:lpstr>IMPRIMAÇÃO!Area_de_impressao</vt:lpstr>
      <vt:lpstr>'MEIO-FIO E SARJETA'!Area_de_impressao</vt:lpstr>
      <vt:lpstr>Mobilização_Desmobilização!Area_de_impressao</vt:lpstr>
      <vt:lpstr>ORÇAMENTO!Area_de_impressao</vt:lpstr>
      <vt:lpstr>PINTURA!Area_de_impressao</vt:lpstr>
      <vt:lpstr>QCI!Area_de_impressao</vt:lpstr>
      <vt:lpstr>QQ!Area_de_impressao</vt:lpstr>
      <vt:lpstr>'REG. SUBLEITO'!Area_de_impressao</vt:lpstr>
      <vt:lpstr>RESUMO!Area_de_impressao</vt:lpstr>
      <vt:lpstr>'SIN. HORIZONTAL'!Area_de_impressao</vt:lpstr>
      <vt:lpstr>'SIN. VERTICAL'!Area_de_impressao</vt:lpstr>
      <vt:lpstr>'SUB BASE'!Area_de_impressao</vt:lpstr>
      <vt:lpstr>'TRANSP. BRITA'!Area_de_impressao</vt:lpstr>
      <vt:lpstr>'TRANSP. MAT. BET.'!Area_de_impressao</vt:lpstr>
      <vt:lpstr>TSD!Area_de_impressao</vt:lpstr>
      <vt:lpstr>'COMP. CALÇADA'!Titulos_de_impressao</vt:lpstr>
      <vt:lpstr>'COMP. CBUQ'!Titulos_de_impressao</vt:lpstr>
      <vt:lpstr>'COMP. TSD'!Titulos_de_impressao</vt:lpstr>
      <vt:lpstr>'DREN. MEM. CAL.'!Titulos_de_impressao</vt:lpstr>
      <vt:lpstr>'DREN. REDE'!Titulos_de_impressao</vt:lpstr>
      <vt:lpstr>'DREN. SARJETA'!Titulos_de_impressao</vt:lpstr>
      <vt:lpstr>ORÇAMENTO!Titulos_de_impressao</vt:lpstr>
      <vt:lpstr>QQ!Titulos_de_impressao</vt:lpstr>
      <vt:lpstr>'SIN. HORIZONTAL'!Titulos_de_impressao</vt:lpstr>
      <vt:lpstr>'SIN. VERTICAL'!Titulos_de_impressao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 BARBOSA</dc:creator>
  <cp:lastModifiedBy>Êxito</cp:lastModifiedBy>
  <cp:revision>1</cp:revision>
  <cp:lastPrinted>2020-06-12T17:37:56Z</cp:lastPrinted>
  <dcterms:created xsi:type="dcterms:W3CDTF">2017-08-08T13:40:19Z</dcterms:created>
  <dcterms:modified xsi:type="dcterms:W3CDTF">2020-06-15T17:26:16Z</dcterms:modified>
</cp:coreProperties>
</file>